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兵庫県水泳連盟\リザルトデータ\公式大会\２０２２年度\第11回兵庫県マスターズ水泳競技大会\要項\"/>
    </mc:Choice>
  </mc:AlternateContent>
  <xr:revisionPtr revIDLastSave="0" documentId="13_ncr:1_{8A5BF239-3C46-46F1-A9C9-71C4F9FA83AE}" xr6:coauthVersionLast="47" xr6:coauthVersionMax="47" xr10:uidLastSave="{00000000-0000-0000-0000-000000000000}"/>
  <bookViews>
    <workbookView xWindow="28680" yWindow="-120" windowWidth="29040" windowHeight="15840" xr2:uid="{44C77B43-9321-4235-ACAD-7BB4D03BE9AC}"/>
  </bookViews>
  <sheets>
    <sheet name="申込書_兵庫県" sheetId="81" r:id="rId1"/>
    <sheet name="申込書_コナミ" sheetId="82" state="hidden" r:id="rId2"/>
    <sheet name="個人" sheetId="74" r:id="rId3"/>
    <sheet name="リレー" sheetId="83" r:id="rId4"/>
    <sheet name="コード一覧" sheetId="78" state="hidden" r:id="rId5"/>
    <sheet name="中間シート（個人）" sheetId="79" state="hidden" r:id="rId6"/>
    <sheet name="中間シート（リレー）" sheetId="84" state="hidden" r:id="rId7"/>
    <sheet name="エントリーシート（個人）" sheetId="80" state="hidden" r:id="rId8"/>
    <sheet name="エントリーシート（リレー）" sheetId="85" state="hidden" r:id="rId9"/>
  </sheets>
  <definedNames>
    <definedName name="_xlnm._FilterDatabase" localSheetId="7" hidden="1">'エントリーシート（個人）'!$A$3:$AK$100</definedName>
    <definedName name="_xlnm.Print_Area" localSheetId="0">申込書_兵庫県!$A$1:$O$44</definedName>
    <definedName name="_xlnm.Print_Area">申込書_兵庫県!$A$3:$N$41</definedName>
    <definedName name="クラスコード">コード一覧!$S$1:$S$10</definedName>
    <definedName name="サイズ">コード一覧!$V$1:$V$5</definedName>
    <definedName name="チーム区分">コード一覧!$W$1:$W$7</definedName>
    <definedName name="リレー距離">コード一覧!$P$1:$P$4</definedName>
    <definedName name="リレー種目">コード一覧!$N$1:$N$3</definedName>
    <definedName name="リレー性別">コード一覧!$L$1:$L$4</definedName>
    <definedName name="学種">コード一覧!$C$1:$C$9</definedName>
    <definedName name="級">コード一覧!$J$1:$J$6</definedName>
    <definedName name="個人距離">コード一覧!$G$1:$G$13</definedName>
    <definedName name="個人種目">コード一覧!$E$1:$E$6</definedName>
    <definedName name="個人性別">コード一覧!$A$1:$A$3</definedName>
    <definedName name="氏名">'エントリーシート（個人）'!$D$4:$D$100</definedName>
    <definedName name="社員区分">コード一覧!$U$1:$U$4</definedName>
    <definedName name="選手名">個人!$C$5:$C$125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6" i="74" l="1"/>
  <c r="K6" i="74"/>
  <c r="M2645" i="79"/>
  <c r="L2645" i="79"/>
  <c r="K2645" i="79"/>
  <c r="J2645" i="79"/>
  <c r="I2645" i="79"/>
  <c r="H2645" i="79"/>
  <c r="M2644" i="79"/>
  <c r="L2644" i="79"/>
  <c r="K2644" i="79"/>
  <c r="J2644" i="79"/>
  <c r="I2644" i="79"/>
  <c r="H2644" i="79"/>
  <c r="M2643" i="79"/>
  <c r="L2643" i="79"/>
  <c r="K2643" i="79"/>
  <c r="J2643" i="79"/>
  <c r="I2643" i="79"/>
  <c r="H2643" i="79"/>
  <c r="M2642" i="79"/>
  <c r="L2642" i="79"/>
  <c r="K2642" i="79"/>
  <c r="J2642" i="79"/>
  <c r="I2642" i="79"/>
  <c r="H2642" i="79"/>
  <c r="M2641" i="79"/>
  <c r="L2641" i="79"/>
  <c r="K2641" i="79"/>
  <c r="J2641" i="79"/>
  <c r="I2641" i="79"/>
  <c r="H2641" i="79"/>
  <c r="M2640" i="79"/>
  <c r="L2640" i="79"/>
  <c r="K2640" i="79"/>
  <c r="J2640" i="79"/>
  <c r="I2640" i="79"/>
  <c r="H2640" i="79"/>
  <c r="M2639" i="79"/>
  <c r="L2639" i="79"/>
  <c r="K2639" i="79"/>
  <c r="J2639" i="79"/>
  <c r="I2639" i="79"/>
  <c r="H2639" i="79"/>
  <c r="M2638" i="79"/>
  <c r="L2638" i="79"/>
  <c r="K2638" i="79"/>
  <c r="J2638" i="79"/>
  <c r="I2638" i="79"/>
  <c r="H2638" i="79"/>
  <c r="M2637" i="79"/>
  <c r="L2637" i="79"/>
  <c r="K2637" i="79"/>
  <c r="J2637" i="79"/>
  <c r="I2637" i="79"/>
  <c r="H2637" i="79"/>
  <c r="M2636" i="79"/>
  <c r="L2636" i="79"/>
  <c r="K2636" i="79"/>
  <c r="J2636" i="79"/>
  <c r="I2636" i="79"/>
  <c r="H2636" i="79"/>
  <c r="M2635" i="79"/>
  <c r="L2635" i="79"/>
  <c r="K2635" i="79"/>
  <c r="J2635" i="79"/>
  <c r="I2635" i="79"/>
  <c r="H2635" i="79"/>
  <c r="M2634" i="79"/>
  <c r="L2634" i="79"/>
  <c r="K2634" i="79"/>
  <c r="J2634" i="79"/>
  <c r="I2634" i="79"/>
  <c r="H2634" i="79"/>
  <c r="M2633" i="79"/>
  <c r="L2633" i="79"/>
  <c r="K2633" i="79"/>
  <c r="J2633" i="79"/>
  <c r="I2633" i="79"/>
  <c r="H2633" i="79"/>
  <c r="M2632" i="79"/>
  <c r="L2632" i="79"/>
  <c r="K2632" i="79"/>
  <c r="J2632" i="79"/>
  <c r="I2632" i="79"/>
  <c r="H2632" i="79"/>
  <c r="M2631" i="79"/>
  <c r="L2631" i="79"/>
  <c r="K2631" i="79"/>
  <c r="J2631" i="79"/>
  <c r="I2631" i="79"/>
  <c r="H2631" i="79"/>
  <c r="M2630" i="79"/>
  <c r="L2630" i="79"/>
  <c r="K2630" i="79"/>
  <c r="J2630" i="79"/>
  <c r="I2630" i="79"/>
  <c r="H2630" i="79"/>
  <c r="M2629" i="79"/>
  <c r="L2629" i="79"/>
  <c r="K2629" i="79"/>
  <c r="J2629" i="79"/>
  <c r="I2629" i="79"/>
  <c r="H2629" i="79"/>
  <c r="M2628" i="79"/>
  <c r="L2628" i="79"/>
  <c r="K2628" i="79"/>
  <c r="J2628" i="79"/>
  <c r="I2628" i="79"/>
  <c r="H2628" i="79"/>
  <c r="M2627" i="79"/>
  <c r="L2627" i="79"/>
  <c r="K2627" i="79"/>
  <c r="J2627" i="79"/>
  <c r="I2627" i="79"/>
  <c r="H2627" i="79"/>
  <c r="M2626" i="79"/>
  <c r="L2626" i="79"/>
  <c r="K2626" i="79"/>
  <c r="J2626" i="79"/>
  <c r="I2626" i="79"/>
  <c r="H2626" i="79"/>
  <c r="M2625" i="79"/>
  <c r="L2625" i="79"/>
  <c r="K2625" i="79"/>
  <c r="J2625" i="79"/>
  <c r="I2625" i="79"/>
  <c r="H2625" i="79"/>
  <c r="M2624" i="79"/>
  <c r="L2624" i="79"/>
  <c r="K2624" i="79"/>
  <c r="J2624" i="79"/>
  <c r="I2624" i="79"/>
  <c r="H2624" i="79"/>
  <c r="M2623" i="79"/>
  <c r="L2623" i="79"/>
  <c r="K2623" i="79"/>
  <c r="J2623" i="79"/>
  <c r="I2623" i="79"/>
  <c r="H2623" i="79"/>
  <c r="M2622" i="79"/>
  <c r="L2622" i="79"/>
  <c r="K2622" i="79"/>
  <c r="J2622" i="79"/>
  <c r="I2622" i="79"/>
  <c r="H2622" i="79"/>
  <c r="M2621" i="79"/>
  <c r="L2621" i="79"/>
  <c r="K2621" i="79"/>
  <c r="J2621" i="79"/>
  <c r="I2621" i="79"/>
  <c r="H2621" i="79"/>
  <c r="M2620" i="79"/>
  <c r="L2620" i="79"/>
  <c r="K2620" i="79"/>
  <c r="J2620" i="79"/>
  <c r="I2620" i="79"/>
  <c r="H2620" i="79"/>
  <c r="M2619" i="79"/>
  <c r="L2619" i="79"/>
  <c r="K2619" i="79"/>
  <c r="J2619" i="79"/>
  <c r="I2619" i="79"/>
  <c r="H2619" i="79"/>
  <c r="M2618" i="79"/>
  <c r="L2618" i="79"/>
  <c r="K2618" i="79"/>
  <c r="J2618" i="79"/>
  <c r="I2618" i="79"/>
  <c r="H2618" i="79"/>
  <c r="M2617" i="79"/>
  <c r="L2617" i="79"/>
  <c r="K2617" i="79"/>
  <c r="J2617" i="79"/>
  <c r="I2617" i="79"/>
  <c r="H2617" i="79"/>
  <c r="M2616" i="79"/>
  <c r="L2616" i="79"/>
  <c r="K2616" i="79"/>
  <c r="J2616" i="79"/>
  <c r="I2616" i="79"/>
  <c r="H2616" i="79"/>
  <c r="M2615" i="79"/>
  <c r="L2615" i="79"/>
  <c r="K2615" i="79"/>
  <c r="J2615" i="79"/>
  <c r="I2615" i="79"/>
  <c r="H2615" i="79"/>
  <c r="M2614" i="79"/>
  <c r="L2614" i="79"/>
  <c r="K2614" i="79"/>
  <c r="J2614" i="79"/>
  <c r="I2614" i="79"/>
  <c r="H2614" i="79"/>
  <c r="M2613" i="79"/>
  <c r="L2613" i="79"/>
  <c r="K2613" i="79"/>
  <c r="J2613" i="79"/>
  <c r="I2613" i="79"/>
  <c r="H2613" i="79"/>
  <c r="M2612" i="79"/>
  <c r="L2612" i="79"/>
  <c r="K2612" i="79"/>
  <c r="J2612" i="79"/>
  <c r="I2612" i="79"/>
  <c r="H2612" i="79"/>
  <c r="M2611" i="79"/>
  <c r="L2611" i="79"/>
  <c r="K2611" i="79"/>
  <c r="J2611" i="79"/>
  <c r="I2611" i="79"/>
  <c r="H2611" i="79"/>
  <c r="M2610" i="79"/>
  <c r="L2610" i="79"/>
  <c r="K2610" i="79"/>
  <c r="J2610" i="79"/>
  <c r="I2610" i="79"/>
  <c r="H2610" i="79"/>
  <c r="M2609" i="79"/>
  <c r="L2609" i="79"/>
  <c r="K2609" i="79"/>
  <c r="J2609" i="79"/>
  <c r="I2609" i="79"/>
  <c r="H2609" i="79"/>
  <c r="M2608" i="79"/>
  <c r="L2608" i="79"/>
  <c r="K2608" i="79"/>
  <c r="J2608" i="79"/>
  <c r="I2608" i="79"/>
  <c r="H2608" i="79"/>
  <c r="M2607" i="79"/>
  <c r="L2607" i="79"/>
  <c r="K2607" i="79"/>
  <c r="J2607" i="79"/>
  <c r="I2607" i="79"/>
  <c r="H2607" i="79"/>
  <c r="M2606" i="79"/>
  <c r="L2606" i="79"/>
  <c r="K2606" i="79"/>
  <c r="J2606" i="79"/>
  <c r="I2606" i="79"/>
  <c r="H2606" i="79"/>
  <c r="M2605" i="79"/>
  <c r="L2605" i="79"/>
  <c r="K2605" i="79"/>
  <c r="J2605" i="79"/>
  <c r="I2605" i="79"/>
  <c r="H2605" i="79"/>
  <c r="M2604" i="79"/>
  <c r="L2604" i="79"/>
  <c r="K2604" i="79"/>
  <c r="J2604" i="79"/>
  <c r="I2604" i="79"/>
  <c r="H2604" i="79"/>
  <c r="M2603" i="79"/>
  <c r="L2603" i="79"/>
  <c r="K2603" i="79"/>
  <c r="J2603" i="79"/>
  <c r="I2603" i="79"/>
  <c r="H2603" i="79"/>
  <c r="M2602" i="79"/>
  <c r="L2602" i="79"/>
  <c r="K2602" i="79"/>
  <c r="J2602" i="79"/>
  <c r="I2602" i="79"/>
  <c r="H2602" i="79"/>
  <c r="M2601" i="79"/>
  <c r="L2601" i="79"/>
  <c r="K2601" i="79"/>
  <c r="J2601" i="79"/>
  <c r="I2601" i="79"/>
  <c r="H2601" i="79"/>
  <c r="M2600" i="79"/>
  <c r="L2600" i="79"/>
  <c r="K2600" i="79"/>
  <c r="J2600" i="79"/>
  <c r="I2600" i="79"/>
  <c r="H2600" i="79"/>
  <c r="M2599" i="79"/>
  <c r="L2599" i="79"/>
  <c r="K2599" i="79"/>
  <c r="J2599" i="79"/>
  <c r="I2599" i="79"/>
  <c r="H2599" i="79"/>
  <c r="M2598" i="79"/>
  <c r="L2598" i="79"/>
  <c r="K2598" i="79"/>
  <c r="J2598" i="79"/>
  <c r="I2598" i="79"/>
  <c r="H2598" i="79"/>
  <c r="M2597" i="79"/>
  <c r="L2597" i="79"/>
  <c r="K2597" i="79"/>
  <c r="J2597" i="79"/>
  <c r="I2597" i="79"/>
  <c r="H2597" i="79"/>
  <c r="M2596" i="79"/>
  <c r="L2596" i="79"/>
  <c r="K2596" i="79"/>
  <c r="J2596" i="79"/>
  <c r="I2596" i="79"/>
  <c r="H2596" i="79"/>
  <c r="M2595" i="79"/>
  <c r="L2595" i="79"/>
  <c r="K2595" i="79"/>
  <c r="J2595" i="79"/>
  <c r="I2595" i="79"/>
  <c r="H2595" i="79"/>
  <c r="M2594" i="79"/>
  <c r="L2594" i="79"/>
  <c r="K2594" i="79"/>
  <c r="J2594" i="79"/>
  <c r="I2594" i="79"/>
  <c r="H2594" i="79"/>
  <c r="M2593" i="79"/>
  <c r="L2593" i="79"/>
  <c r="K2593" i="79"/>
  <c r="J2593" i="79"/>
  <c r="I2593" i="79"/>
  <c r="H2593" i="79"/>
  <c r="M2592" i="79"/>
  <c r="L2592" i="79"/>
  <c r="K2592" i="79"/>
  <c r="J2592" i="79"/>
  <c r="I2592" i="79"/>
  <c r="H2592" i="79"/>
  <c r="M2591" i="79"/>
  <c r="L2591" i="79"/>
  <c r="K2591" i="79"/>
  <c r="J2591" i="79"/>
  <c r="I2591" i="79"/>
  <c r="H2591" i="79"/>
  <c r="M2590" i="79"/>
  <c r="L2590" i="79"/>
  <c r="K2590" i="79"/>
  <c r="J2590" i="79"/>
  <c r="I2590" i="79"/>
  <c r="H2590" i="79"/>
  <c r="M2589" i="79"/>
  <c r="L2589" i="79"/>
  <c r="K2589" i="79"/>
  <c r="J2589" i="79"/>
  <c r="I2589" i="79"/>
  <c r="H2589" i="79"/>
  <c r="M2588" i="79"/>
  <c r="L2588" i="79"/>
  <c r="K2588" i="79"/>
  <c r="J2588" i="79"/>
  <c r="I2588" i="79"/>
  <c r="H2588" i="79"/>
  <c r="M2587" i="79"/>
  <c r="L2587" i="79"/>
  <c r="K2587" i="79"/>
  <c r="J2587" i="79"/>
  <c r="I2587" i="79"/>
  <c r="H2587" i="79"/>
  <c r="M2586" i="79"/>
  <c r="L2586" i="79"/>
  <c r="K2586" i="79"/>
  <c r="J2586" i="79"/>
  <c r="I2586" i="79"/>
  <c r="H2586" i="79"/>
  <c r="M2585" i="79"/>
  <c r="L2585" i="79"/>
  <c r="K2585" i="79"/>
  <c r="J2585" i="79"/>
  <c r="I2585" i="79"/>
  <c r="H2585" i="79"/>
  <c r="M2584" i="79"/>
  <c r="L2584" i="79"/>
  <c r="K2584" i="79"/>
  <c r="J2584" i="79"/>
  <c r="I2584" i="79"/>
  <c r="H2584" i="79"/>
  <c r="M2583" i="79"/>
  <c r="L2583" i="79"/>
  <c r="K2583" i="79"/>
  <c r="J2583" i="79"/>
  <c r="I2583" i="79"/>
  <c r="H2583" i="79"/>
  <c r="M2582" i="79"/>
  <c r="L2582" i="79"/>
  <c r="K2582" i="79"/>
  <c r="J2582" i="79"/>
  <c r="I2582" i="79"/>
  <c r="H2582" i="79"/>
  <c r="M2581" i="79"/>
  <c r="L2581" i="79"/>
  <c r="K2581" i="79"/>
  <c r="J2581" i="79"/>
  <c r="I2581" i="79"/>
  <c r="H2581" i="79"/>
  <c r="M2580" i="79"/>
  <c r="L2580" i="79"/>
  <c r="K2580" i="79"/>
  <c r="J2580" i="79"/>
  <c r="I2580" i="79"/>
  <c r="H2580" i="79"/>
  <c r="M2579" i="79"/>
  <c r="L2579" i="79"/>
  <c r="K2579" i="79"/>
  <c r="J2579" i="79"/>
  <c r="I2579" i="79"/>
  <c r="H2579" i="79"/>
  <c r="M2578" i="79"/>
  <c r="L2578" i="79"/>
  <c r="K2578" i="79"/>
  <c r="J2578" i="79"/>
  <c r="I2578" i="79"/>
  <c r="H2578" i="79"/>
  <c r="M2577" i="79"/>
  <c r="L2577" i="79"/>
  <c r="K2577" i="79"/>
  <c r="J2577" i="79"/>
  <c r="I2577" i="79"/>
  <c r="H2577" i="79"/>
  <c r="M2576" i="79"/>
  <c r="L2576" i="79"/>
  <c r="K2576" i="79"/>
  <c r="J2576" i="79"/>
  <c r="I2576" i="79"/>
  <c r="H2576" i="79"/>
  <c r="M2575" i="79"/>
  <c r="L2575" i="79"/>
  <c r="K2575" i="79"/>
  <c r="J2575" i="79"/>
  <c r="I2575" i="79"/>
  <c r="H2575" i="79"/>
  <c r="M2574" i="79"/>
  <c r="L2574" i="79"/>
  <c r="K2574" i="79"/>
  <c r="J2574" i="79"/>
  <c r="I2574" i="79"/>
  <c r="H2574" i="79"/>
  <c r="M2573" i="79"/>
  <c r="L2573" i="79"/>
  <c r="K2573" i="79"/>
  <c r="J2573" i="79"/>
  <c r="I2573" i="79"/>
  <c r="H2573" i="79"/>
  <c r="M2572" i="79"/>
  <c r="L2572" i="79"/>
  <c r="K2572" i="79"/>
  <c r="J2572" i="79"/>
  <c r="I2572" i="79"/>
  <c r="H2572" i="79"/>
  <c r="M2571" i="79"/>
  <c r="L2571" i="79"/>
  <c r="K2571" i="79"/>
  <c r="J2571" i="79"/>
  <c r="I2571" i="79"/>
  <c r="H2571" i="79"/>
  <c r="M2570" i="79"/>
  <c r="L2570" i="79"/>
  <c r="K2570" i="79"/>
  <c r="J2570" i="79"/>
  <c r="I2570" i="79"/>
  <c r="H2570" i="79"/>
  <c r="M2569" i="79"/>
  <c r="L2569" i="79"/>
  <c r="K2569" i="79"/>
  <c r="J2569" i="79"/>
  <c r="I2569" i="79"/>
  <c r="H2569" i="79"/>
  <c r="M2568" i="79"/>
  <c r="L2568" i="79"/>
  <c r="K2568" i="79"/>
  <c r="J2568" i="79"/>
  <c r="I2568" i="79"/>
  <c r="H2568" i="79"/>
  <c r="M2567" i="79"/>
  <c r="L2567" i="79"/>
  <c r="K2567" i="79"/>
  <c r="J2567" i="79"/>
  <c r="I2567" i="79"/>
  <c r="H2567" i="79"/>
  <c r="M2566" i="79"/>
  <c r="L2566" i="79"/>
  <c r="K2566" i="79"/>
  <c r="J2566" i="79"/>
  <c r="I2566" i="79"/>
  <c r="H2566" i="79"/>
  <c r="M2565" i="79"/>
  <c r="L2565" i="79"/>
  <c r="K2565" i="79"/>
  <c r="J2565" i="79"/>
  <c r="I2565" i="79"/>
  <c r="H2565" i="79"/>
  <c r="M2564" i="79"/>
  <c r="L2564" i="79"/>
  <c r="K2564" i="79"/>
  <c r="J2564" i="79"/>
  <c r="I2564" i="79"/>
  <c r="H2564" i="79"/>
  <c r="M2563" i="79"/>
  <c r="L2563" i="79"/>
  <c r="K2563" i="79"/>
  <c r="J2563" i="79"/>
  <c r="I2563" i="79"/>
  <c r="H2563" i="79"/>
  <c r="M2562" i="79"/>
  <c r="L2562" i="79"/>
  <c r="K2562" i="79"/>
  <c r="J2562" i="79"/>
  <c r="I2562" i="79"/>
  <c r="H2562" i="79"/>
  <c r="M2561" i="79"/>
  <c r="L2561" i="79"/>
  <c r="K2561" i="79"/>
  <c r="J2561" i="79"/>
  <c r="I2561" i="79"/>
  <c r="H2561" i="79"/>
  <c r="M2560" i="79"/>
  <c r="L2560" i="79"/>
  <c r="K2560" i="79"/>
  <c r="J2560" i="79"/>
  <c r="I2560" i="79"/>
  <c r="H2560" i="79"/>
  <c r="M2559" i="79"/>
  <c r="L2559" i="79"/>
  <c r="K2559" i="79"/>
  <c r="J2559" i="79"/>
  <c r="I2559" i="79"/>
  <c r="H2559" i="79"/>
  <c r="M2558" i="79"/>
  <c r="L2558" i="79"/>
  <c r="K2558" i="79"/>
  <c r="J2558" i="79"/>
  <c r="I2558" i="79"/>
  <c r="H2558" i="79"/>
  <c r="M2557" i="79"/>
  <c r="L2557" i="79"/>
  <c r="K2557" i="79"/>
  <c r="J2557" i="79"/>
  <c r="I2557" i="79"/>
  <c r="H2557" i="79"/>
  <c r="M2556" i="79"/>
  <c r="L2556" i="79"/>
  <c r="K2556" i="79"/>
  <c r="J2556" i="79"/>
  <c r="I2556" i="79"/>
  <c r="H2556" i="79"/>
  <c r="M2555" i="79"/>
  <c r="L2555" i="79"/>
  <c r="K2555" i="79"/>
  <c r="J2555" i="79"/>
  <c r="I2555" i="79"/>
  <c r="H2555" i="79"/>
  <c r="M2554" i="79"/>
  <c r="L2554" i="79"/>
  <c r="K2554" i="79"/>
  <c r="J2554" i="79"/>
  <c r="I2554" i="79"/>
  <c r="H2554" i="79"/>
  <c r="M2553" i="79"/>
  <c r="L2553" i="79"/>
  <c r="K2553" i="79"/>
  <c r="J2553" i="79"/>
  <c r="I2553" i="79"/>
  <c r="H2553" i="79"/>
  <c r="M2552" i="79"/>
  <c r="L2552" i="79"/>
  <c r="K2552" i="79"/>
  <c r="J2552" i="79"/>
  <c r="I2552" i="79"/>
  <c r="H2552" i="79"/>
  <c r="M2551" i="79"/>
  <c r="L2551" i="79"/>
  <c r="K2551" i="79"/>
  <c r="J2551" i="79"/>
  <c r="I2551" i="79"/>
  <c r="H2551" i="79"/>
  <c r="M2550" i="79"/>
  <c r="L2550" i="79"/>
  <c r="K2550" i="79"/>
  <c r="J2550" i="79"/>
  <c r="I2550" i="79"/>
  <c r="H2550" i="79"/>
  <c r="M2549" i="79"/>
  <c r="L2549" i="79"/>
  <c r="K2549" i="79"/>
  <c r="J2549" i="79"/>
  <c r="I2549" i="79"/>
  <c r="H2549" i="79"/>
  <c r="M2548" i="79"/>
  <c r="L2548" i="79"/>
  <c r="K2548" i="79"/>
  <c r="J2548" i="79"/>
  <c r="I2548" i="79"/>
  <c r="H2548" i="79"/>
  <c r="M2547" i="79"/>
  <c r="L2547" i="79"/>
  <c r="K2547" i="79"/>
  <c r="J2547" i="79"/>
  <c r="I2547" i="79"/>
  <c r="H2547" i="79"/>
  <c r="M2546" i="79"/>
  <c r="L2546" i="79"/>
  <c r="K2546" i="79"/>
  <c r="J2546" i="79"/>
  <c r="I2546" i="79"/>
  <c r="H2546" i="79"/>
  <c r="M2545" i="79"/>
  <c r="L2545" i="79"/>
  <c r="K2545" i="79"/>
  <c r="J2545" i="79"/>
  <c r="I2545" i="79"/>
  <c r="H2545" i="79"/>
  <c r="M2544" i="79"/>
  <c r="L2544" i="79"/>
  <c r="K2544" i="79"/>
  <c r="J2544" i="79"/>
  <c r="I2544" i="79"/>
  <c r="H2544" i="79"/>
  <c r="M2543" i="79"/>
  <c r="L2543" i="79"/>
  <c r="K2543" i="79"/>
  <c r="J2543" i="79"/>
  <c r="I2543" i="79"/>
  <c r="H2543" i="79"/>
  <c r="M2542" i="79"/>
  <c r="L2542" i="79"/>
  <c r="K2542" i="79"/>
  <c r="J2542" i="79"/>
  <c r="I2542" i="79"/>
  <c r="H2542" i="79"/>
  <c r="M2541" i="79"/>
  <c r="L2541" i="79"/>
  <c r="K2541" i="79"/>
  <c r="J2541" i="79"/>
  <c r="I2541" i="79"/>
  <c r="H2541" i="79"/>
  <c r="M2540" i="79"/>
  <c r="L2540" i="79"/>
  <c r="K2540" i="79"/>
  <c r="J2540" i="79"/>
  <c r="I2540" i="79"/>
  <c r="H2540" i="79"/>
  <c r="M2539" i="79"/>
  <c r="L2539" i="79"/>
  <c r="K2539" i="79"/>
  <c r="J2539" i="79"/>
  <c r="I2539" i="79"/>
  <c r="H2539" i="79"/>
  <c r="M2538" i="79"/>
  <c r="L2538" i="79"/>
  <c r="K2538" i="79"/>
  <c r="J2538" i="79"/>
  <c r="I2538" i="79"/>
  <c r="H2538" i="79"/>
  <c r="M2537" i="79"/>
  <c r="L2537" i="79"/>
  <c r="K2537" i="79"/>
  <c r="J2537" i="79"/>
  <c r="I2537" i="79"/>
  <c r="H2537" i="79"/>
  <c r="M2536" i="79"/>
  <c r="L2536" i="79"/>
  <c r="K2536" i="79"/>
  <c r="J2536" i="79"/>
  <c r="I2536" i="79"/>
  <c r="H2536" i="79"/>
  <c r="M2535" i="79"/>
  <c r="L2535" i="79"/>
  <c r="K2535" i="79"/>
  <c r="J2535" i="79"/>
  <c r="I2535" i="79"/>
  <c r="H2535" i="79"/>
  <c r="M2534" i="79"/>
  <c r="L2534" i="79"/>
  <c r="K2534" i="79"/>
  <c r="J2534" i="79"/>
  <c r="I2534" i="79"/>
  <c r="H2534" i="79"/>
  <c r="M2533" i="79"/>
  <c r="L2533" i="79"/>
  <c r="K2533" i="79"/>
  <c r="J2533" i="79"/>
  <c r="I2533" i="79"/>
  <c r="H2533" i="79"/>
  <c r="M2532" i="79"/>
  <c r="L2532" i="79"/>
  <c r="K2532" i="79"/>
  <c r="J2532" i="79"/>
  <c r="I2532" i="79"/>
  <c r="H2532" i="79"/>
  <c r="M2531" i="79"/>
  <c r="L2531" i="79"/>
  <c r="K2531" i="79"/>
  <c r="J2531" i="79"/>
  <c r="I2531" i="79"/>
  <c r="H2531" i="79"/>
  <c r="M2530" i="79"/>
  <c r="L2530" i="79"/>
  <c r="K2530" i="79"/>
  <c r="J2530" i="79"/>
  <c r="I2530" i="79"/>
  <c r="H2530" i="79"/>
  <c r="M2529" i="79"/>
  <c r="L2529" i="79"/>
  <c r="K2529" i="79"/>
  <c r="J2529" i="79"/>
  <c r="I2529" i="79"/>
  <c r="H2529" i="79"/>
  <c r="M2528" i="79"/>
  <c r="L2528" i="79"/>
  <c r="K2528" i="79"/>
  <c r="J2528" i="79"/>
  <c r="I2528" i="79"/>
  <c r="H2528" i="79"/>
  <c r="M2527" i="79"/>
  <c r="L2527" i="79"/>
  <c r="K2527" i="79"/>
  <c r="J2527" i="79"/>
  <c r="I2527" i="79"/>
  <c r="H2527" i="79"/>
  <c r="M2526" i="79"/>
  <c r="L2526" i="79"/>
  <c r="K2526" i="79"/>
  <c r="J2526" i="79"/>
  <c r="I2526" i="79"/>
  <c r="H2526" i="79"/>
  <c r="M2525" i="79"/>
  <c r="L2525" i="79"/>
  <c r="K2525" i="79"/>
  <c r="J2525" i="79"/>
  <c r="I2525" i="79"/>
  <c r="H2525" i="79"/>
  <c r="M2524" i="79"/>
  <c r="L2524" i="79"/>
  <c r="K2524" i="79"/>
  <c r="J2524" i="79"/>
  <c r="I2524" i="79"/>
  <c r="H2524" i="79"/>
  <c r="M2523" i="79"/>
  <c r="L2523" i="79"/>
  <c r="K2523" i="79"/>
  <c r="J2523" i="79"/>
  <c r="I2523" i="79"/>
  <c r="H2523" i="79"/>
  <c r="M2522" i="79"/>
  <c r="L2522" i="79"/>
  <c r="K2522" i="79"/>
  <c r="J2522" i="79"/>
  <c r="I2522" i="79"/>
  <c r="H2522" i="79"/>
  <c r="M2521" i="79"/>
  <c r="L2521" i="79"/>
  <c r="K2521" i="79"/>
  <c r="J2521" i="79"/>
  <c r="I2521" i="79"/>
  <c r="H2521" i="79"/>
  <c r="M2520" i="79"/>
  <c r="L2520" i="79"/>
  <c r="K2520" i="79"/>
  <c r="J2520" i="79"/>
  <c r="I2520" i="79"/>
  <c r="H2520" i="79"/>
  <c r="M2519" i="79"/>
  <c r="L2519" i="79"/>
  <c r="K2519" i="79"/>
  <c r="J2519" i="79"/>
  <c r="I2519" i="79"/>
  <c r="H2519" i="79"/>
  <c r="M2518" i="79"/>
  <c r="L2518" i="79"/>
  <c r="K2518" i="79"/>
  <c r="J2518" i="79"/>
  <c r="I2518" i="79"/>
  <c r="H2518" i="79"/>
  <c r="M2517" i="79"/>
  <c r="L2517" i="79"/>
  <c r="K2517" i="79"/>
  <c r="J2517" i="79"/>
  <c r="I2517" i="79"/>
  <c r="H2517" i="79"/>
  <c r="M2516" i="79"/>
  <c r="L2516" i="79"/>
  <c r="K2516" i="79"/>
  <c r="J2516" i="79"/>
  <c r="I2516" i="79"/>
  <c r="H2516" i="79"/>
  <c r="M2515" i="79"/>
  <c r="L2515" i="79"/>
  <c r="K2515" i="79"/>
  <c r="J2515" i="79"/>
  <c r="I2515" i="79"/>
  <c r="H2515" i="79"/>
  <c r="M2514" i="79"/>
  <c r="L2514" i="79"/>
  <c r="K2514" i="79"/>
  <c r="J2514" i="79"/>
  <c r="I2514" i="79"/>
  <c r="H2514" i="79"/>
  <c r="M2513" i="79"/>
  <c r="L2513" i="79"/>
  <c r="K2513" i="79"/>
  <c r="J2513" i="79"/>
  <c r="I2513" i="79"/>
  <c r="H2513" i="79"/>
  <c r="M2512" i="79"/>
  <c r="L2512" i="79"/>
  <c r="K2512" i="79"/>
  <c r="J2512" i="79"/>
  <c r="I2512" i="79"/>
  <c r="H2512" i="79"/>
  <c r="M2511" i="79"/>
  <c r="L2511" i="79"/>
  <c r="K2511" i="79"/>
  <c r="J2511" i="79"/>
  <c r="I2511" i="79"/>
  <c r="H2511" i="79"/>
  <c r="M2510" i="79"/>
  <c r="L2510" i="79"/>
  <c r="K2510" i="79"/>
  <c r="J2510" i="79"/>
  <c r="I2510" i="79"/>
  <c r="H2510" i="79"/>
  <c r="M2509" i="79"/>
  <c r="L2509" i="79"/>
  <c r="K2509" i="79"/>
  <c r="J2509" i="79"/>
  <c r="I2509" i="79"/>
  <c r="H2509" i="79"/>
  <c r="M2508" i="79"/>
  <c r="L2508" i="79"/>
  <c r="K2508" i="79"/>
  <c r="J2508" i="79"/>
  <c r="I2508" i="79"/>
  <c r="H2508" i="79"/>
  <c r="M2507" i="79"/>
  <c r="L2507" i="79"/>
  <c r="K2507" i="79"/>
  <c r="J2507" i="79"/>
  <c r="I2507" i="79"/>
  <c r="H2507" i="79"/>
  <c r="M2506" i="79"/>
  <c r="L2506" i="79"/>
  <c r="K2506" i="79"/>
  <c r="J2506" i="79"/>
  <c r="I2506" i="79"/>
  <c r="H2506" i="79"/>
  <c r="M2505" i="79"/>
  <c r="L2505" i="79"/>
  <c r="K2505" i="79"/>
  <c r="J2505" i="79"/>
  <c r="I2505" i="79"/>
  <c r="H2505" i="79"/>
  <c r="M2504" i="79"/>
  <c r="L2504" i="79"/>
  <c r="K2504" i="79"/>
  <c r="J2504" i="79"/>
  <c r="I2504" i="79"/>
  <c r="H2504" i="79"/>
  <c r="M2503" i="79"/>
  <c r="L2503" i="79"/>
  <c r="K2503" i="79"/>
  <c r="J2503" i="79"/>
  <c r="I2503" i="79"/>
  <c r="H2503" i="79"/>
  <c r="M2502" i="79"/>
  <c r="L2502" i="79"/>
  <c r="K2502" i="79"/>
  <c r="J2502" i="79"/>
  <c r="I2502" i="79"/>
  <c r="H2502" i="79"/>
  <c r="M2501" i="79"/>
  <c r="L2501" i="79"/>
  <c r="K2501" i="79"/>
  <c r="J2501" i="79"/>
  <c r="I2501" i="79"/>
  <c r="H2501" i="79"/>
  <c r="M2500" i="79"/>
  <c r="L2500" i="79"/>
  <c r="K2500" i="79"/>
  <c r="J2500" i="79"/>
  <c r="I2500" i="79"/>
  <c r="H2500" i="79"/>
  <c r="M2499" i="79"/>
  <c r="L2499" i="79"/>
  <c r="K2499" i="79"/>
  <c r="J2499" i="79"/>
  <c r="I2499" i="79"/>
  <c r="H2499" i="79"/>
  <c r="M2498" i="79"/>
  <c r="L2498" i="79"/>
  <c r="K2498" i="79"/>
  <c r="J2498" i="79"/>
  <c r="I2498" i="79"/>
  <c r="H2498" i="79"/>
  <c r="M2497" i="79"/>
  <c r="L2497" i="79"/>
  <c r="K2497" i="79"/>
  <c r="J2497" i="79"/>
  <c r="I2497" i="79"/>
  <c r="H2497" i="79"/>
  <c r="M2496" i="79"/>
  <c r="L2496" i="79"/>
  <c r="K2496" i="79"/>
  <c r="J2496" i="79"/>
  <c r="I2496" i="79"/>
  <c r="H2496" i="79"/>
  <c r="M2495" i="79"/>
  <c r="L2495" i="79"/>
  <c r="K2495" i="79"/>
  <c r="J2495" i="79"/>
  <c r="I2495" i="79"/>
  <c r="H2495" i="79"/>
  <c r="M2494" i="79"/>
  <c r="L2494" i="79"/>
  <c r="K2494" i="79"/>
  <c r="J2494" i="79"/>
  <c r="I2494" i="79"/>
  <c r="H2494" i="79"/>
  <c r="M2493" i="79"/>
  <c r="L2493" i="79"/>
  <c r="K2493" i="79"/>
  <c r="J2493" i="79"/>
  <c r="I2493" i="79"/>
  <c r="H2493" i="79"/>
  <c r="M2492" i="79"/>
  <c r="L2492" i="79"/>
  <c r="K2492" i="79"/>
  <c r="J2492" i="79"/>
  <c r="I2492" i="79"/>
  <c r="H2492" i="79"/>
  <c r="M2491" i="79"/>
  <c r="L2491" i="79"/>
  <c r="K2491" i="79"/>
  <c r="J2491" i="79"/>
  <c r="I2491" i="79"/>
  <c r="H2491" i="79"/>
  <c r="M2490" i="79"/>
  <c r="L2490" i="79"/>
  <c r="K2490" i="79"/>
  <c r="J2490" i="79"/>
  <c r="I2490" i="79"/>
  <c r="H2490" i="79"/>
  <c r="M2489" i="79"/>
  <c r="L2489" i="79"/>
  <c r="K2489" i="79"/>
  <c r="J2489" i="79"/>
  <c r="I2489" i="79"/>
  <c r="H2489" i="79"/>
  <c r="M2488" i="79"/>
  <c r="L2488" i="79"/>
  <c r="K2488" i="79"/>
  <c r="J2488" i="79"/>
  <c r="I2488" i="79"/>
  <c r="H2488" i="79"/>
  <c r="M2487" i="79"/>
  <c r="L2487" i="79"/>
  <c r="K2487" i="79"/>
  <c r="J2487" i="79"/>
  <c r="I2487" i="79"/>
  <c r="H2487" i="79"/>
  <c r="M2486" i="79"/>
  <c r="L2486" i="79"/>
  <c r="K2486" i="79"/>
  <c r="J2486" i="79"/>
  <c r="I2486" i="79"/>
  <c r="H2486" i="79"/>
  <c r="M2485" i="79"/>
  <c r="L2485" i="79"/>
  <c r="K2485" i="79"/>
  <c r="J2485" i="79"/>
  <c r="I2485" i="79"/>
  <c r="H2485" i="79"/>
  <c r="M2484" i="79"/>
  <c r="L2484" i="79"/>
  <c r="K2484" i="79"/>
  <c r="J2484" i="79"/>
  <c r="I2484" i="79"/>
  <c r="H2484" i="79"/>
  <c r="M2483" i="79"/>
  <c r="L2483" i="79"/>
  <c r="K2483" i="79"/>
  <c r="J2483" i="79"/>
  <c r="I2483" i="79"/>
  <c r="H2483" i="79"/>
  <c r="M2482" i="79"/>
  <c r="L2482" i="79"/>
  <c r="K2482" i="79"/>
  <c r="J2482" i="79"/>
  <c r="I2482" i="79"/>
  <c r="H2482" i="79"/>
  <c r="M2481" i="79"/>
  <c r="L2481" i="79"/>
  <c r="K2481" i="79"/>
  <c r="J2481" i="79"/>
  <c r="I2481" i="79"/>
  <c r="H2481" i="79"/>
  <c r="M2480" i="79"/>
  <c r="L2480" i="79"/>
  <c r="K2480" i="79"/>
  <c r="J2480" i="79"/>
  <c r="I2480" i="79"/>
  <c r="H2480" i="79"/>
  <c r="M2479" i="79"/>
  <c r="L2479" i="79"/>
  <c r="K2479" i="79"/>
  <c r="J2479" i="79"/>
  <c r="I2479" i="79"/>
  <c r="H2479" i="79"/>
  <c r="M2478" i="79"/>
  <c r="L2478" i="79"/>
  <c r="K2478" i="79"/>
  <c r="J2478" i="79"/>
  <c r="I2478" i="79"/>
  <c r="H2478" i="79"/>
  <c r="M2477" i="79"/>
  <c r="L2477" i="79"/>
  <c r="K2477" i="79"/>
  <c r="J2477" i="79"/>
  <c r="I2477" i="79"/>
  <c r="H2477" i="79"/>
  <c r="M2476" i="79"/>
  <c r="L2476" i="79"/>
  <c r="K2476" i="79"/>
  <c r="J2476" i="79"/>
  <c r="I2476" i="79"/>
  <c r="H2476" i="79"/>
  <c r="M2475" i="79"/>
  <c r="L2475" i="79"/>
  <c r="K2475" i="79"/>
  <c r="J2475" i="79"/>
  <c r="I2475" i="79"/>
  <c r="H2475" i="79"/>
  <c r="M2474" i="79"/>
  <c r="L2474" i="79"/>
  <c r="K2474" i="79"/>
  <c r="J2474" i="79"/>
  <c r="I2474" i="79"/>
  <c r="H2474" i="79"/>
  <c r="M2473" i="79"/>
  <c r="L2473" i="79"/>
  <c r="K2473" i="79"/>
  <c r="J2473" i="79"/>
  <c r="I2473" i="79"/>
  <c r="H2473" i="79"/>
  <c r="M2472" i="79"/>
  <c r="L2472" i="79"/>
  <c r="K2472" i="79"/>
  <c r="J2472" i="79"/>
  <c r="I2472" i="79"/>
  <c r="H2472" i="79"/>
  <c r="M2471" i="79"/>
  <c r="L2471" i="79"/>
  <c r="K2471" i="79"/>
  <c r="J2471" i="79"/>
  <c r="I2471" i="79"/>
  <c r="H2471" i="79"/>
  <c r="M2470" i="79"/>
  <c r="L2470" i="79"/>
  <c r="K2470" i="79"/>
  <c r="J2470" i="79"/>
  <c r="I2470" i="79"/>
  <c r="H2470" i="79"/>
  <c r="M2469" i="79"/>
  <c r="L2469" i="79"/>
  <c r="K2469" i="79"/>
  <c r="J2469" i="79"/>
  <c r="I2469" i="79"/>
  <c r="H2469" i="79"/>
  <c r="M2468" i="79"/>
  <c r="L2468" i="79"/>
  <c r="K2468" i="79"/>
  <c r="J2468" i="79"/>
  <c r="I2468" i="79"/>
  <c r="H2468" i="79"/>
  <c r="M2467" i="79"/>
  <c r="L2467" i="79"/>
  <c r="K2467" i="79"/>
  <c r="J2467" i="79"/>
  <c r="I2467" i="79"/>
  <c r="H2467" i="79"/>
  <c r="M2466" i="79"/>
  <c r="L2466" i="79"/>
  <c r="K2466" i="79"/>
  <c r="J2466" i="79"/>
  <c r="I2466" i="79"/>
  <c r="H2466" i="79"/>
  <c r="M2465" i="79"/>
  <c r="L2465" i="79"/>
  <c r="K2465" i="79"/>
  <c r="J2465" i="79"/>
  <c r="I2465" i="79"/>
  <c r="H2465" i="79"/>
  <c r="M2464" i="79"/>
  <c r="L2464" i="79"/>
  <c r="K2464" i="79"/>
  <c r="J2464" i="79"/>
  <c r="I2464" i="79"/>
  <c r="H2464" i="79"/>
  <c r="M2463" i="79"/>
  <c r="L2463" i="79"/>
  <c r="K2463" i="79"/>
  <c r="J2463" i="79"/>
  <c r="I2463" i="79"/>
  <c r="H2463" i="79"/>
  <c r="M2462" i="79"/>
  <c r="L2462" i="79"/>
  <c r="K2462" i="79"/>
  <c r="J2462" i="79"/>
  <c r="I2462" i="79"/>
  <c r="H2462" i="79"/>
  <c r="M2461" i="79"/>
  <c r="L2461" i="79"/>
  <c r="K2461" i="79"/>
  <c r="J2461" i="79"/>
  <c r="I2461" i="79"/>
  <c r="H2461" i="79"/>
  <c r="M2460" i="79"/>
  <c r="L2460" i="79"/>
  <c r="K2460" i="79"/>
  <c r="J2460" i="79"/>
  <c r="I2460" i="79"/>
  <c r="H2460" i="79"/>
  <c r="M2459" i="79"/>
  <c r="L2459" i="79"/>
  <c r="K2459" i="79"/>
  <c r="J2459" i="79"/>
  <c r="I2459" i="79"/>
  <c r="H2459" i="79"/>
  <c r="M2458" i="79"/>
  <c r="L2458" i="79"/>
  <c r="K2458" i="79"/>
  <c r="J2458" i="79"/>
  <c r="I2458" i="79"/>
  <c r="H2458" i="79"/>
  <c r="M2457" i="79"/>
  <c r="L2457" i="79"/>
  <c r="K2457" i="79"/>
  <c r="J2457" i="79"/>
  <c r="I2457" i="79"/>
  <c r="H2457" i="79"/>
  <c r="M2456" i="79"/>
  <c r="L2456" i="79"/>
  <c r="K2456" i="79"/>
  <c r="J2456" i="79"/>
  <c r="I2456" i="79"/>
  <c r="H2456" i="79"/>
  <c r="M2455" i="79"/>
  <c r="L2455" i="79"/>
  <c r="K2455" i="79"/>
  <c r="J2455" i="79"/>
  <c r="I2455" i="79"/>
  <c r="H2455" i="79"/>
  <c r="M2454" i="79"/>
  <c r="L2454" i="79"/>
  <c r="K2454" i="79"/>
  <c r="J2454" i="79"/>
  <c r="I2454" i="79"/>
  <c r="H2454" i="79"/>
  <c r="M2453" i="79"/>
  <c r="L2453" i="79"/>
  <c r="K2453" i="79"/>
  <c r="J2453" i="79"/>
  <c r="I2453" i="79"/>
  <c r="H2453" i="79"/>
  <c r="M2452" i="79"/>
  <c r="L2452" i="79"/>
  <c r="K2452" i="79"/>
  <c r="J2452" i="79"/>
  <c r="I2452" i="79"/>
  <c r="H2452" i="79"/>
  <c r="M2451" i="79"/>
  <c r="L2451" i="79"/>
  <c r="K2451" i="79"/>
  <c r="J2451" i="79"/>
  <c r="I2451" i="79"/>
  <c r="H2451" i="79"/>
  <c r="M2450" i="79"/>
  <c r="L2450" i="79"/>
  <c r="K2450" i="79"/>
  <c r="J2450" i="79"/>
  <c r="I2450" i="79"/>
  <c r="H2450" i="79"/>
  <c r="M2449" i="79"/>
  <c r="L2449" i="79"/>
  <c r="K2449" i="79"/>
  <c r="J2449" i="79"/>
  <c r="I2449" i="79"/>
  <c r="H2449" i="79"/>
  <c r="M2448" i="79"/>
  <c r="L2448" i="79"/>
  <c r="K2448" i="79"/>
  <c r="J2448" i="79"/>
  <c r="I2448" i="79"/>
  <c r="H2448" i="79"/>
  <c r="M2447" i="79"/>
  <c r="L2447" i="79"/>
  <c r="K2447" i="79"/>
  <c r="J2447" i="79"/>
  <c r="I2447" i="79"/>
  <c r="H2447" i="79"/>
  <c r="M2446" i="79"/>
  <c r="L2446" i="79"/>
  <c r="K2446" i="79"/>
  <c r="J2446" i="79"/>
  <c r="I2446" i="79"/>
  <c r="H2446" i="79"/>
  <c r="M2445" i="79"/>
  <c r="L2445" i="79"/>
  <c r="K2445" i="79"/>
  <c r="J2445" i="79"/>
  <c r="I2445" i="79"/>
  <c r="H2445" i="79"/>
  <c r="M2444" i="79"/>
  <c r="L2444" i="79"/>
  <c r="K2444" i="79"/>
  <c r="J2444" i="79"/>
  <c r="I2444" i="79"/>
  <c r="H2444" i="79"/>
  <c r="M2443" i="79"/>
  <c r="L2443" i="79"/>
  <c r="K2443" i="79"/>
  <c r="J2443" i="79"/>
  <c r="I2443" i="79"/>
  <c r="H2443" i="79"/>
  <c r="M2442" i="79"/>
  <c r="L2442" i="79"/>
  <c r="K2442" i="79"/>
  <c r="J2442" i="79"/>
  <c r="I2442" i="79"/>
  <c r="H2442" i="79"/>
  <c r="M2441" i="79"/>
  <c r="L2441" i="79"/>
  <c r="K2441" i="79"/>
  <c r="J2441" i="79"/>
  <c r="I2441" i="79"/>
  <c r="H2441" i="79"/>
  <c r="M2440" i="79"/>
  <c r="L2440" i="79"/>
  <c r="K2440" i="79"/>
  <c r="J2440" i="79"/>
  <c r="I2440" i="79"/>
  <c r="H2440" i="79"/>
  <c r="M2439" i="79"/>
  <c r="L2439" i="79"/>
  <c r="K2439" i="79"/>
  <c r="J2439" i="79"/>
  <c r="I2439" i="79"/>
  <c r="H2439" i="79"/>
  <c r="M2438" i="79"/>
  <c r="L2438" i="79"/>
  <c r="K2438" i="79"/>
  <c r="J2438" i="79"/>
  <c r="I2438" i="79"/>
  <c r="H2438" i="79"/>
  <c r="M2437" i="79"/>
  <c r="L2437" i="79"/>
  <c r="K2437" i="79"/>
  <c r="J2437" i="79"/>
  <c r="I2437" i="79"/>
  <c r="H2437" i="79"/>
  <c r="M2436" i="79"/>
  <c r="L2436" i="79"/>
  <c r="K2436" i="79"/>
  <c r="J2436" i="79"/>
  <c r="I2436" i="79"/>
  <c r="H2436" i="79"/>
  <c r="M2435" i="79"/>
  <c r="L2435" i="79"/>
  <c r="K2435" i="79"/>
  <c r="J2435" i="79"/>
  <c r="I2435" i="79"/>
  <c r="H2435" i="79"/>
  <c r="M2434" i="79"/>
  <c r="L2434" i="79"/>
  <c r="K2434" i="79"/>
  <c r="J2434" i="79"/>
  <c r="I2434" i="79"/>
  <c r="H2434" i="79"/>
  <c r="M2433" i="79"/>
  <c r="L2433" i="79"/>
  <c r="K2433" i="79"/>
  <c r="J2433" i="79"/>
  <c r="I2433" i="79"/>
  <c r="H2433" i="79"/>
  <c r="M2432" i="79"/>
  <c r="L2432" i="79"/>
  <c r="K2432" i="79"/>
  <c r="J2432" i="79"/>
  <c r="I2432" i="79"/>
  <c r="H2432" i="79"/>
  <c r="M2431" i="79"/>
  <c r="L2431" i="79"/>
  <c r="K2431" i="79"/>
  <c r="J2431" i="79"/>
  <c r="I2431" i="79"/>
  <c r="H2431" i="79"/>
  <c r="M2430" i="79"/>
  <c r="L2430" i="79"/>
  <c r="K2430" i="79"/>
  <c r="J2430" i="79"/>
  <c r="I2430" i="79"/>
  <c r="H2430" i="79"/>
  <c r="M2429" i="79"/>
  <c r="L2429" i="79"/>
  <c r="K2429" i="79"/>
  <c r="J2429" i="79"/>
  <c r="I2429" i="79"/>
  <c r="H2429" i="79"/>
  <c r="M2428" i="79"/>
  <c r="L2428" i="79"/>
  <c r="K2428" i="79"/>
  <c r="J2428" i="79"/>
  <c r="I2428" i="79"/>
  <c r="H2428" i="79"/>
  <c r="M2427" i="79"/>
  <c r="L2427" i="79"/>
  <c r="K2427" i="79"/>
  <c r="J2427" i="79"/>
  <c r="I2427" i="79"/>
  <c r="H2427" i="79"/>
  <c r="M2426" i="79"/>
  <c r="L2426" i="79"/>
  <c r="K2426" i="79"/>
  <c r="J2426" i="79"/>
  <c r="I2426" i="79"/>
  <c r="H2426" i="79"/>
  <c r="M2425" i="79"/>
  <c r="L2425" i="79"/>
  <c r="K2425" i="79"/>
  <c r="J2425" i="79"/>
  <c r="I2425" i="79"/>
  <c r="H2425" i="79"/>
  <c r="M2424" i="79"/>
  <c r="L2424" i="79"/>
  <c r="K2424" i="79"/>
  <c r="J2424" i="79"/>
  <c r="I2424" i="79"/>
  <c r="H2424" i="79"/>
  <c r="M2423" i="79"/>
  <c r="L2423" i="79"/>
  <c r="K2423" i="79"/>
  <c r="J2423" i="79"/>
  <c r="I2423" i="79"/>
  <c r="H2423" i="79"/>
  <c r="M2422" i="79"/>
  <c r="L2422" i="79"/>
  <c r="K2422" i="79"/>
  <c r="J2422" i="79"/>
  <c r="I2422" i="79"/>
  <c r="H2422" i="79"/>
  <c r="M2421" i="79"/>
  <c r="L2421" i="79"/>
  <c r="K2421" i="79"/>
  <c r="J2421" i="79"/>
  <c r="I2421" i="79"/>
  <c r="H2421" i="79"/>
  <c r="M2420" i="79"/>
  <c r="L2420" i="79"/>
  <c r="K2420" i="79"/>
  <c r="J2420" i="79"/>
  <c r="I2420" i="79"/>
  <c r="H2420" i="79"/>
  <c r="M2419" i="79"/>
  <c r="L2419" i="79"/>
  <c r="K2419" i="79"/>
  <c r="J2419" i="79"/>
  <c r="I2419" i="79"/>
  <c r="H2419" i="79"/>
  <c r="M2418" i="79"/>
  <c r="L2418" i="79"/>
  <c r="K2418" i="79"/>
  <c r="J2418" i="79"/>
  <c r="I2418" i="79"/>
  <c r="H2418" i="79"/>
  <c r="M2417" i="79"/>
  <c r="L2417" i="79"/>
  <c r="K2417" i="79"/>
  <c r="J2417" i="79"/>
  <c r="I2417" i="79"/>
  <c r="H2417" i="79"/>
  <c r="M2416" i="79"/>
  <c r="L2416" i="79"/>
  <c r="K2416" i="79"/>
  <c r="J2416" i="79"/>
  <c r="I2416" i="79"/>
  <c r="H2416" i="79"/>
  <c r="M2415" i="79"/>
  <c r="L2415" i="79"/>
  <c r="K2415" i="79"/>
  <c r="J2415" i="79"/>
  <c r="I2415" i="79"/>
  <c r="H2415" i="79"/>
  <c r="M2414" i="79"/>
  <c r="L2414" i="79"/>
  <c r="K2414" i="79"/>
  <c r="J2414" i="79"/>
  <c r="I2414" i="79"/>
  <c r="H2414" i="79"/>
  <c r="M2413" i="79"/>
  <c r="L2413" i="79"/>
  <c r="K2413" i="79"/>
  <c r="J2413" i="79"/>
  <c r="I2413" i="79"/>
  <c r="H2413" i="79"/>
  <c r="M2412" i="79"/>
  <c r="L2412" i="79"/>
  <c r="K2412" i="79"/>
  <c r="J2412" i="79"/>
  <c r="I2412" i="79"/>
  <c r="H2412" i="79"/>
  <c r="M2411" i="79"/>
  <c r="L2411" i="79"/>
  <c r="K2411" i="79"/>
  <c r="J2411" i="79"/>
  <c r="I2411" i="79"/>
  <c r="H2411" i="79"/>
  <c r="M2410" i="79"/>
  <c r="L2410" i="79"/>
  <c r="K2410" i="79"/>
  <c r="J2410" i="79"/>
  <c r="I2410" i="79"/>
  <c r="H2410" i="79"/>
  <c r="M2409" i="79"/>
  <c r="L2409" i="79"/>
  <c r="K2409" i="79"/>
  <c r="J2409" i="79"/>
  <c r="I2409" i="79"/>
  <c r="H2409" i="79"/>
  <c r="M2408" i="79"/>
  <c r="L2408" i="79"/>
  <c r="K2408" i="79"/>
  <c r="J2408" i="79"/>
  <c r="I2408" i="79"/>
  <c r="H2408" i="79"/>
  <c r="M2407" i="79"/>
  <c r="L2407" i="79"/>
  <c r="K2407" i="79"/>
  <c r="J2407" i="79"/>
  <c r="I2407" i="79"/>
  <c r="H2407" i="79"/>
  <c r="M2406" i="79"/>
  <c r="L2406" i="79"/>
  <c r="K2406" i="79"/>
  <c r="J2406" i="79"/>
  <c r="I2406" i="79"/>
  <c r="H2406" i="79"/>
  <c r="M2405" i="79"/>
  <c r="L2405" i="79"/>
  <c r="K2405" i="79"/>
  <c r="J2405" i="79"/>
  <c r="I2405" i="79"/>
  <c r="H2405" i="79"/>
  <c r="M2404" i="79"/>
  <c r="L2404" i="79"/>
  <c r="K2404" i="79"/>
  <c r="J2404" i="79"/>
  <c r="I2404" i="79"/>
  <c r="H2404" i="79"/>
  <c r="M2403" i="79"/>
  <c r="L2403" i="79"/>
  <c r="K2403" i="79"/>
  <c r="J2403" i="79"/>
  <c r="I2403" i="79"/>
  <c r="H2403" i="79"/>
  <c r="M2402" i="79"/>
  <c r="L2402" i="79"/>
  <c r="K2402" i="79"/>
  <c r="J2402" i="79"/>
  <c r="I2402" i="79"/>
  <c r="H2402" i="79"/>
  <c r="M2401" i="79"/>
  <c r="L2401" i="79"/>
  <c r="K2401" i="79"/>
  <c r="J2401" i="79"/>
  <c r="I2401" i="79"/>
  <c r="H2401" i="79"/>
  <c r="M2400" i="79"/>
  <c r="L2400" i="79"/>
  <c r="K2400" i="79"/>
  <c r="J2400" i="79"/>
  <c r="I2400" i="79"/>
  <c r="H2400" i="79"/>
  <c r="M2399" i="79"/>
  <c r="L2399" i="79"/>
  <c r="K2399" i="79"/>
  <c r="J2399" i="79"/>
  <c r="I2399" i="79"/>
  <c r="H2399" i="79"/>
  <c r="M2398" i="79"/>
  <c r="L2398" i="79"/>
  <c r="K2398" i="79"/>
  <c r="J2398" i="79"/>
  <c r="I2398" i="79"/>
  <c r="H2398" i="79"/>
  <c r="M2397" i="79"/>
  <c r="L2397" i="79"/>
  <c r="K2397" i="79"/>
  <c r="J2397" i="79"/>
  <c r="I2397" i="79"/>
  <c r="H2397" i="79"/>
  <c r="M2396" i="79"/>
  <c r="L2396" i="79"/>
  <c r="K2396" i="79"/>
  <c r="J2396" i="79"/>
  <c r="I2396" i="79"/>
  <c r="H2396" i="79"/>
  <c r="M2395" i="79"/>
  <c r="L2395" i="79"/>
  <c r="K2395" i="79"/>
  <c r="J2395" i="79"/>
  <c r="I2395" i="79"/>
  <c r="H2395" i="79"/>
  <c r="M2394" i="79"/>
  <c r="L2394" i="79"/>
  <c r="K2394" i="79"/>
  <c r="J2394" i="79"/>
  <c r="I2394" i="79"/>
  <c r="H2394" i="79"/>
  <c r="M2393" i="79"/>
  <c r="L2393" i="79"/>
  <c r="K2393" i="79"/>
  <c r="J2393" i="79"/>
  <c r="I2393" i="79"/>
  <c r="H2393" i="79"/>
  <c r="M2392" i="79"/>
  <c r="L2392" i="79"/>
  <c r="K2392" i="79"/>
  <c r="J2392" i="79"/>
  <c r="I2392" i="79"/>
  <c r="H2392" i="79"/>
  <c r="M2391" i="79"/>
  <c r="L2391" i="79"/>
  <c r="K2391" i="79"/>
  <c r="J2391" i="79"/>
  <c r="I2391" i="79"/>
  <c r="H2391" i="79"/>
  <c r="M2390" i="79"/>
  <c r="L2390" i="79"/>
  <c r="K2390" i="79"/>
  <c r="J2390" i="79"/>
  <c r="I2390" i="79"/>
  <c r="H2390" i="79"/>
  <c r="M2389" i="79"/>
  <c r="L2389" i="79"/>
  <c r="K2389" i="79"/>
  <c r="J2389" i="79"/>
  <c r="I2389" i="79"/>
  <c r="H2389" i="79"/>
  <c r="M2388" i="79"/>
  <c r="L2388" i="79"/>
  <c r="K2388" i="79"/>
  <c r="J2388" i="79"/>
  <c r="I2388" i="79"/>
  <c r="H2388" i="79"/>
  <c r="M2387" i="79"/>
  <c r="L2387" i="79"/>
  <c r="K2387" i="79"/>
  <c r="J2387" i="79"/>
  <c r="I2387" i="79"/>
  <c r="H2387" i="79"/>
  <c r="M2386" i="79"/>
  <c r="L2386" i="79"/>
  <c r="K2386" i="79"/>
  <c r="J2386" i="79"/>
  <c r="I2386" i="79"/>
  <c r="H2386" i="79"/>
  <c r="M2385" i="79"/>
  <c r="L2385" i="79"/>
  <c r="K2385" i="79"/>
  <c r="J2385" i="79"/>
  <c r="I2385" i="79"/>
  <c r="H2385" i="79"/>
  <c r="M2384" i="79"/>
  <c r="L2384" i="79"/>
  <c r="K2384" i="79"/>
  <c r="J2384" i="79"/>
  <c r="I2384" i="79"/>
  <c r="H2384" i="79"/>
  <c r="M2383" i="79"/>
  <c r="L2383" i="79"/>
  <c r="K2383" i="79"/>
  <c r="J2383" i="79"/>
  <c r="I2383" i="79"/>
  <c r="H2383" i="79"/>
  <c r="M2382" i="79"/>
  <c r="L2382" i="79"/>
  <c r="K2382" i="79"/>
  <c r="J2382" i="79"/>
  <c r="I2382" i="79"/>
  <c r="H2382" i="79"/>
  <c r="M2381" i="79"/>
  <c r="L2381" i="79"/>
  <c r="K2381" i="79"/>
  <c r="J2381" i="79"/>
  <c r="I2381" i="79"/>
  <c r="H2381" i="79"/>
  <c r="M2380" i="79"/>
  <c r="L2380" i="79"/>
  <c r="K2380" i="79"/>
  <c r="J2380" i="79"/>
  <c r="I2380" i="79"/>
  <c r="H2380" i="79"/>
  <c r="M2379" i="79"/>
  <c r="L2379" i="79"/>
  <c r="K2379" i="79"/>
  <c r="J2379" i="79"/>
  <c r="I2379" i="79"/>
  <c r="H2379" i="79"/>
  <c r="M2378" i="79"/>
  <c r="L2378" i="79"/>
  <c r="K2378" i="79"/>
  <c r="J2378" i="79"/>
  <c r="I2378" i="79"/>
  <c r="H2378" i="79"/>
  <c r="M2377" i="79"/>
  <c r="L2377" i="79"/>
  <c r="K2377" i="79"/>
  <c r="J2377" i="79"/>
  <c r="I2377" i="79"/>
  <c r="H2377" i="79"/>
  <c r="M2376" i="79"/>
  <c r="L2376" i="79"/>
  <c r="K2376" i="79"/>
  <c r="J2376" i="79"/>
  <c r="I2376" i="79"/>
  <c r="H2376" i="79"/>
  <c r="M2375" i="79"/>
  <c r="L2375" i="79"/>
  <c r="K2375" i="79"/>
  <c r="J2375" i="79"/>
  <c r="I2375" i="79"/>
  <c r="H2375" i="79"/>
  <c r="M2374" i="79"/>
  <c r="L2374" i="79"/>
  <c r="K2374" i="79"/>
  <c r="J2374" i="79"/>
  <c r="I2374" i="79"/>
  <c r="H2374" i="79"/>
  <c r="M2373" i="79"/>
  <c r="L2373" i="79"/>
  <c r="K2373" i="79"/>
  <c r="J2373" i="79"/>
  <c r="I2373" i="79"/>
  <c r="H2373" i="79"/>
  <c r="M2372" i="79"/>
  <c r="L2372" i="79"/>
  <c r="K2372" i="79"/>
  <c r="J2372" i="79"/>
  <c r="I2372" i="79"/>
  <c r="H2372" i="79"/>
  <c r="M2371" i="79"/>
  <c r="L2371" i="79"/>
  <c r="K2371" i="79"/>
  <c r="J2371" i="79"/>
  <c r="I2371" i="79"/>
  <c r="H2371" i="79"/>
  <c r="M2370" i="79"/>
  <c r="L2370" i="79"/>
  <c r="K2370" i="79"/>
  <c r="J2370" i="79"/>
  <c r="I2370" i="79"/>
  <c r="H2370" i="79"/>
  <c r="M2369" i="79"/>
  <c r="L2369" i="79"/>
  <c r="K2369" i="79"/>
  <c r="J2369" i="79"/>
  <c r="I2369" i="79"/>
  <c r="H2369" i="79"/>
  <c r="M2368" i="79"/>
  <c r="L2368" i="79"/>
  <c r="K2368" i="79"/>
  <c r="J2368" i="79"/>
  <c r="I2368" i="79"/>
  <c r="H2368" i="79"/>
  <c r="M2367" i="79"/>
  <c r="L2367" i="79"/>
  <c r="K2367" i="79"/>
  <c r="J2367" i="79"/>
  <c r="I2367" i="79"/>
  <c r="H2367" i="79"/>
  <c r="M2366" i="79"/>
  <c r="L2366" i="79"/>
  <c r="K2366" i="79"/>
  <c r="J2366" i="79"/>
  <c r="I2366" i="79"/>
  <c r="H2366" i="79"/>
  <c r="M2365" i="79"/>
  <c r="L2365" i="79"/>
  <c r="K2365" i="79"/>
  <c r="J2365" i="79"/>
  <c r="I2365" i="79"/>
  <c r="H2365" i="79"/>
  <c r="M2364" i="79"/>
  <c r="L2364" i="79"/>
  <c r="K2364" i="79"/>
  <c r="J2364" i="79"/>
  <c r="I2364" i="79"/>
  <c r="H2364" i="79"/>
  <c r="M2363" i="79"/>
  <c r="L2363" i="79"/>
  <c r="K2363" i="79"/>
  <c r="J2363" i="79"/>
  <c r="I2363" i="79"/>
  <c r="H2363" i="79"/>
  <c r="M2362" i="79"/>
  <c r="L2362" i="79"/>
  <c r="K2362" i="79"/>
  <c r="J2362" i="79"/>
  <c r="I2362" i="79"/>
  <c r="H2362" i="79"/>
  <c r="M2361" i="79"/>
  <c r="L2361" i="79"/>
  <c r="K2361" i="79"/>
  <c r="J2361" i="79"/>
  <c r="I2361" i="79"/>
  <c r="H2361" i="79"/>
  <c r="M2360" i="79"/>
  <c r="L2360" i="79"/>
  <c r="K2360" i="79"/>
  <c r="J2360" i="79"/>
  <c r="I2360" i="79"/>
  <c r="H2360" i="79"/>
  <c r="M2359" i="79"/>
  <c r="L2359" i="79"/>
  <c r="K2359" i="79"/>
  <c r="J2359" i="79"/>
  <c r="I2359" i="79"/>
  <c r="H2359" i="79"/>
  <c r="M2358" i="79"/>
  <c r="L2358" i="79"/>
  <c r="K2358" i="79"/>
  <c r="J2358" i="79"/>
  <c r="I2358" i="79"/>
  <c r="H2358" i="79"/>
  <c r="M2357" i="79"/>
  <c r="L2357" i="79"/>
  <c r="K2357" i="79"/>
  <c r="J2357" i="79"/>
  <c r="I2357" i="79"/>
  <c r="H2357" i="79"/>
  <c r="M2356" i="79"/>
  <c r="L2356" i="79"/>
  <c r="K2356" i="79"/>
  <c r="J2356" i="79"/>
  <c r="I2356" i="79"/>
  <c r="H2356" i="79"/>
  <c r="M2355" i="79"/>
  <c r="L2355" i="79"/>
  <c r="K2355" i="79"/>
  <c r="J2355" i="79"/>
  <c r="I2355" i="79"/>
  <c r="H2355" i="79"/>
  <c r="M2354" i="79"/>
  <c r="L2354" i="79"/>
  <c r="K2354" i="79"/>
  <c r="J2354" i="79"/>
  <c r="I2354" i="79"/>
  <c r="H2354" i="79"/>
  <c r="M2353" i="79"/>
  <c r="L2353" i="79"/>
  <c r="K2353" i="79"/>
  <c r="J2353" i="79"/>
  <c r="I2353" i="79"/>
  <c r="H2353" i="79"/>
  <c r="M2352" i="79"/>
  <c r="L2352" i="79"/>
  <c r="K2352" i="79"/>
  <c r="J2352" i="79"/>
  <c r="I2352" i="79"/>
  <c r="H2352" i="79"/>
  <c r="M2351" i="79"/>
  <c r="L2351" i="79"/>
  <c r="K2351" i="79"/>
  <c r="J2351" i="79"/>
  <c r="I2351" i="79"/>
  <c r="H2351" i="79"/>
  <c r="M2350" i="79"/>
  <c r="L2350" i="79"/>
  <c r="K2350" i="79"/>
  <c r="J2350" i="79"/>
  <c r="I2350" i="79"/>
  <c r="H2350" i="79"/>
  <c r="M2349" i="79"/>
  <c r="L2349" i="79"/>
  <c r="K2349" i="79"/>
  <c r="J2349" i="79"/>
  <c r="I2349" i="79"/>
  <c r="H2349" i="79"/>
  <c r="M2348" i="79"/>
  <c r="L2348" i="79"/>
  <c r="K2348" i="79"/>
  <c r="J2348" i="79"/>
  <c r="I2348" i="79"/>
  <c r="H2348" i="79"/>
  <c r="M2347" i="79"/>
  <c r="L2347" i="79"/>
  <c r="K2347" i="79"/>
  <c r="J2347" i="79"/>
  <c r="I2347" i="79"/>
  <c r="H2347" i="79"/>
  <c r="M2346" i="79"/>
  <c r="L2346" i="79"/>
  <c r="K2346" i="79"/>
  <c r="J2346" i="79"/>
  <c r="I2346" i="79"/>
  <c r="H2346" i="79"/>
  <c r="M2345" i="79"/>
  <c r="L2345" i="79"/>
  <c r="K2345" i="79"/>
  <c r="J2345" i="79"/>
  <c r="I2345" i="79"/>
  <c r="H2345" i="79"/>
  <c r="M2344" i="79"/>
  <c r="L2344" i="79"/>
  <c r="K2344" i="79"/>
  <c r="J2344" i="79"/>
  <c r="I2344" i="79"/>
  <c r="H2344" i="79"/>
  <c r="M2343" i="79"/>
  <c r="L2343" i="79"/>
  <c r="K2343" i="79"/>
  <c r="J2343" i="79"/>
  <c r="I2343" i="79"/>
  <c r="H2343" i="79"/>
  <c r="M2342" i="79"/>
  <c r="L2342" i="79"/>
  <c r="K2342" i="79"/>
  <c r="J2342" i="79"/>
  <c r="I2342" i="79"/>
  <c r="H2342" i="79"/>
  <c r="M2341" i="79"/>
  <c r="L2341" i="79"/>
  <c r="K2341" i="79"/>
  <c r="J2341" i="79"/>
  <c r="I2341" i="79"/>
  <c r="H2341" i="79"/>
  <c r="M2340" i="79"/>
  <c r="L2340" i="79"/>
  <c r="K2340" i="79"/>
  <c r="J2340" i="79"/>
  <c r="I2340" i="79"/>
  <c r="H2340" i="79"/>
  <c r="M2339" i="79"/>
  <c r="L2339" i="79"/>
  <c r="K2339" i="79"/>
  <c r="J2339" i="79"/>
  <c r="I2339" i="79"/>
  <c r="H2339" i="79"/>
  <c r="M2338" i="79"/>
  <c r="L2338" i="79"/>
  <c r="K2338" i="79"/>
  <c r="J2338" i="79"/>
  <c r="I2338" i="79"/>
  <c r="H2338" i="79"/>
  <c r="M2337" i="79"/>
  <c r="L2337" i="79"/>
  <c r="K2337" i="79"/>
  <c r="J2337" i="79"/>
  <c r="I2337" i="79"/>
  <c r="H2337" i="79"/>
  <c r="M2336" i="79"/>
  <c r="L2336" i="79"/>
  <c r="K2336" i="79"/>
  <c r="J2336" i="79"/>
  <c r="I2336" i="79"/>
  <c r="H2336" i="79"/>
  <c r="M2335" i="79"/>
  <c r="L2335" i="79"/>
  <c r="K2335" i="79"/>
  <c r="J2335" i="79"/>
  <c r="I2335" i="79"/>
  <c r="H2335" i="79"/>
  <c r="M2334" i="79"/>
  <c r="L2334" i="79"/>
  <c r="K2334" i="79"/>
  <c r="J2334" i="79"/>
  <c r="I2334" i="79"/>
  <c r="H2334" i="79"/>
  <c r="M2333" i="79"/>
  <c r="L2333" i="79"/>
  <c r="K2333" i="79"/>
  <c r="J2333" i="79"/>
  <c r="I2333" i="79"/>
  <c r="H2333" i="79"/>
  <c r="M2332" i="79"/>
  <c r="L2332" i="79"/>
  <c r="K2332" i="79"/>
  <c r="J2332" i="79"/>
  <c r="I2332" i="79"/>
  <c r="H2332" i="79"/>
  <c r="M2331" i="79"/>
  <c r="L2331" i="79"/>
  <c r="K2331" i="79"/>
  <c r="J2331" i="79"/>
  <c r="I2331" i="79"/>
  <c r="H2331" i="79"/>
  <c r="M2330" i="79"/>
  <c r="L2330" i="79"/>
  <c r="K2330" i="79"/>
  <c r="J2330" i="79"/>
  <c r="I2330" i="79"/>
  <c r="H2330" i="79"/>
  <c r="M2329" i="79"/>
  <c r="L2329" i="79"/>
  <c r="K2329" i="79"/>
  <c r="J2329" i="79"/>
  <c r="I2329" i="79"/>
  <c r="H2329" i="79"/>
  <c r="M2328" i="79"/>
  <c r="L2328" i="79"/>
  <c r="K2328" i="79"/>
  <c r="J2328" i="79"/>
  <c r="I2328" i="79"/>
  <c r="H2328" i="79"/>
  <c r="M2327" i="79"/>
  <c r="L2327" i="79"/>
  <c r="K2327" i="79"/>
  <c r="J2327" i="79"/>
  <c r="I2327" i="79"/>
  <c r="H2327" i="79"/>
  <c r="M2326" i="79"/>
  <c r="L2326" i="79"/>
  <c r="K2326" i="79"/>
  <c r="J2326" i="79"/>
  <c r="I2326" i="79"/>
  <c r="H2326" i="79"/>
  <c r="M2325" i="79"/>
  <c r="L2325" i="79"/>
  <c r="K2325" i="79"/>
  <c r="J2325" i="79"/>
  <c r="I2325" i="79"/>
  <c r="H2325" i="79"/>
  <c r="M2324" i="79"/>
  <c r="L2324" i="79"/>
  <c r="K2324" i="79"/>
  <c r="J2324" i="79"/>
  <c r="I2324" i="79"/>
  <c r="H2324" i="79"/>
  <c r="M2323" i="79"/>
  <c r="L2323" i="79"/>
  <c r="K2323" i="79"/>
  <c r="J2323" i="79"/>
  <c r="I2323" i="79"/>
  <c r="H2323" i="79"/>
  <c r="M2322" i="79"/>
  <c r="L2322" i="79"/>
  <c r="K2322" i="79"/>
  <c r="J2322" i="79"/>
  <c r="I2322" i="79"/>
  <c r="H2322" i="79"/>
  <c r="M2321" i="79"/>
  <c r="L2321" i="79"/>
  <c r="K2321" i="79"/>
  <c r="J2321" i="79"/>
  <c r="I2321" i="79"/>
  <c r="H2321" i="79"/>
  <c r="M2320" i="79"/>
  <c r="L2320" i="79"/>
  <c r="K2320" i="79"/>
  <c r="J2320" i="79"/>
  <c r="I2320" i="79"/>
  <c r="H2320" i="79"/>
  <c r="M2319" i="79"/>
  <c r="L2319" i="79"/>
  <c r="K2319" i="79"/>
  <c r="J2319" i="79"/>
  <c r="I2319" i="79"/>
  <c r="H2319" i="79"/>
  <c r="M2318" i="79"/>
  <c r="L2318" i="79"/>
  <c r="K2318" i="79"/>
  <c r="J2318" i="79"/>
  <c r="I2318" i="79"/>
  <c r="H2318" i="79"/>
  <c r="M2317" i="79"/>
  <c r="L2317" i="79"/>
  <c r="K2317" i="79"/>
  <c r="J2317" i="79"/>
  <c r="I2317" i="79"/>
  <c r="H2317" i="79"/>
  <c r="M2316" i="79"/>
  <c r="L2316" i="79"/>
  <c r="K2316" i="79"/>
  <c r="J2316" i="79"/>
  <c r="I2316" i="79"/>
  <c r="H2316" i="79"/>
  <c r="M2315" i="79"/>
  <c r="L2315" i="79"/>
  <c r="K2315" i="79"/>
  <c r="J2315" i="79"/>
  <c r="I2315" i="79"/>
  <c r="H2315" i="79"/>
  <c r="M2314" i="79"/>
  <c r="L2314" i="79"/>
  <c r="K2314" i="79"/>
  <c r="J2314" i="79"/>
  <c r="I2314" i="79"/>
  <c r="H2314" i="79"/>
  <c r="M2313" i="79"/>
  <c r="L2313" i="79"/>
  <c r="K2313" i="79"/>
  <c r="J2313" i="79"/>
  <c r="I2313" i="79"/>
  <c r="H2313" i="79"/>
  <c r="M2312" i="79"/>
  <c r="L2312" i="79"/>
  <c r="K2312" i="79"/>
  <c r="J2312" i="79"/>
  <c r="I2312" i="79"/>
  <c r="H2312" i="79"/>
  <c r="M2311" i="79"/>
  <c r="L2311" i="79"/>
  <c r="K2311" i="79"/>
  <c r="J2311" i="79"/>
  <c r="I2311" i="79"/>
  <c r="H2311" i="79"/>
  <c r="M2310" i="79"/>
  <c r="L2310" i="79"/>
  <c r="K2310" i="79"/>
  <c r="J2310" i="79"/>
  <c r="I2310" i="79"/>
  <c r="H2310" i="79"/>
  <c r="M2309" i="79"/>
  <c r="L2309" i="79"/>
  <c r="K2309" i="79"/>
  <c r="J2309" i="79"/>
  <c r="I2309" i="79"/>
  <c r="H2309" i="79"/>
  <c r="M2308" i="79"/>
  <c r="L2308" i="79"/>
  <c r="K2308" i="79"/>
  <c r="J2308" i="79"/>
  <c r="I2308" i="79"/>
  <c r="H2308" i="79"/>
  <c r="M2307" i="79"/>
  <c r="L2307" i="79"/>
  <c r="K2307" i="79"/>
  <c r="J2307" i="79"/>
  <c r="I2307" i="79"/>
  <c r="H2307" i="79"/>
  <c r="M2306" i="79"/>
  <c r="L2306" i="79"/>
  <c r="K2306" i="79"/>
  <c r="J2306" i="79"/>
  <c r="I2306" i="79"/>
  <c r="H2306" i="79"/>
  <c r="M2305" i="79"/>
  <c r="L2305" i="79"/>
  <c r="K2305" i="79"/>
  <c r="J2305" i="79"/>
  <c r="I2305" i="79"/>
  <c r="H2305" i="79"/>
  <c r="M2304" i="79"/>
  <c r="L2304" i="79"/>
  <c r="K2304" i="79"/>
  <c r="J2304" i="79"/>
  <c r="I2304" i="79"/>
  <c r="H2304" i="79"/>
  <c r="M2303" i="79"/>
  <c r="L2303" i="79"/>
  <c r="K2303" i="79"/>
  <c r="J2303" i="79"/>
  <c r="I2303" i="79"/>
  <c r="H2303" i="79"/>
  <c r="M2302" i="79"/>
  <c r="L2302" i="79"/>
  <c r="K2302" i="79"/>
  <c r="J2302" i="79"/>
  <c r="I2302" i="79"/>
  <c r="H2302" i="79"/>
  <c r="M2301" i="79"/>
  <c r="L2301" i="79"/>
  <c r="K2301" i="79"/>
  <c r="J2301" i="79"/>
  <c r="I2301" i="79"/>
  <c r="H2301" i="79"/>
  <c r="M2300" i="79"/>
  <c r="L2300" i="79"/>
  <c r="K2300" i="79"/>
  <c r="J2300" i="79"/>
  <c r="I2300" i="79"/>
  <c r="H2300" i="79"/>
  <c r="M2299" i="79"/>
  <c r="L2299" i="79"/>
  <c r="K2299" i="79"/>
  <c r="J2299" i="79"/>
  <c r="I2299" i="79"/>
  <c r="H2299" i="79"/>
  <c r="M2298" i="79"/>
  <c r="L2298" i="79"/>
  <c r="K2298" i="79"/>
  <c r="J2298" i="79"/>
  <c r="I2298" i="79"/>
  <c r="H2298" i="79"/>
  <c r="M2297" i="79"/>
  <c r="L2297" i="79"/>
  <c r="K2297" i="79"/>
  <c r="J2297" i="79"/>
  <c r="I2297" i="79"/>
  <c r="H2297" i="79"/>
  <c r="M2296" i="79"/>
  <c r="L2296" i="79"/>
  <c r="K2296" i="79"/>
  <c r="J2296" i="79"/>
  <c r="I2296" i="79"/>
  <c r="H2296" i="79"/>
  <c r="M2295" i="79"/>
  <c r="L2295" i="79"/>
  <c r="K2295" i="79"/>
  <c r="J2295" i="79"/>
  <c r="I2295" i="79"/>
  <c r="H2295" i="79"/>
  <c r="M2294" i="79"/>
  <c r="L2294" i="79"/>
  <c r="K2294" i="79"/>
  <c r="J2294" i="79"/>
  <c r="I2294" i="79"/>
  <c r="H2294" i="79"/>
  <c r="M2293" i="79"/>
  <c r="L2293" i="79"/>
  <c r="K2293" i="79"/>
  <c r="J2293" i="79"/>
  <c r="I2293" i="79"/>
  <c r="H2293" i="79"/>
  <c r="M2292" i="79"/>
  <c r="L2292" i="79"/>
  <c r="K2292" i="79"/>
  <c r="J2292" i="79"/>
  <c r="I2292" i="79"/>
  <c r="H2292" i="79"/>
  <c r="M2291" i="79"/>
  <c r="L2291" i="79"/>
  <c r="K2291" i="79"/>
  <c r="J2291" i="79"/>
  <c r="I2291" i="79"/>
  <c r="H2291" i="79"/>
  <c r="M2290" i="79"/>
  <c r="L2290" i="79"/>
  <c r="K2290" i="79"/>
  <c r="J2290" i="79"/>
  <c r="I2290" i="79"/>
  <c r="H2290" i="79"/>
  <c r="M2289" i="79"/>
  <c r="L2289" i="79"/>
  <c r="K2289" i="79"/>
  <c r="J2289" i="79"/>
  <c r="I2289" i="79"/>
  <c r="H2289" i="79"/>
  <c r="M2288" i="79"/>
  <c r="L2288" i="79"/>
  <c r="K2288" i="79"/>
  <c r="J2288" i="79"/>
  <c r="I2288" i="79"/>
  <c r="H2288" i="79"/>
  <c r="M2287" i="79"/>
  <c r="L2287" i="79"/>
  <c r="K2287" i="79"/>
  <c r="J2287" i="79"/>
  <c r="I2287" i="79"/>
  <c r="H2287" i="79"/>
  <c r="M2286" i="79"/>
  <c r="L2286" i="79"/>
  <c r="K2286" i="79"/>
  <c r="J2286" i="79"/>
  <c r="I2286" i="79"/>
  <c r="H2286" i="79"/>
  <c r="M2285" i="79"/>
  <c r="L2285" i="79"/>
  <c r="K2285" i="79"/>
  <c r="J2285" i="79"/>
  <c r="I2285" i="79"/>
  <c r="H2285" i="79"/>
  <c r="M2284" i="79"/>
  <c r="L2284" i="79"/>
  <c r="K2284" i="79"/>
  <c r="J2284" i="79"/>
  <c r="I2284" i="79"/>
  <c r="H2284" i="79"/>
  <c r="M2283" i="79"/>
  <c r="L2283" i="79"/>
  <c r="K2283" i="79"/>
  <c r="J2283" i="79"/>
  <c r="I2283" i="79"/>
  <c r="H2283" i="79"/>
  <c r="M2282" i="79"/>
  <c r="L2282" i="79"/>
  <c r="K2282" i="79"/>
  <c r="J2282" i="79"/>
  <c r="I2282" i="79"/>
  <c r="H2282" i="79"/>
  <c r="M2281" i="79"/>
  <c r="L2281" i="79"/>
  <c r="K2281" i="79"/>
  <c r="J2281" i="79"/>
  <c r="I2281" i="79"/>
  <c r="H2281" i="79"/>
  <c r="M2280" i="79"/>
  <c r="L2280" i="79"/>
  <c r="K2280" i="79"/>
  <c r="J2280" i="79"/>
  <c r="I2280" i="79"/>
  <c r="H2280" i="79"/>
  <c r="M2279" i="79"/>
  <c r="L2279" i="79"/>
  <c r="K2279" i="79"/>
  <c r="J2279" i="79"/>
  <c r="I2279" i="79"/>
  <c r="H2279" i="79"/>
  <c r="M2278" i="79"/>
  <c r="L2278" i="79"/>
  <c r="K2278" i="79"/>
  <c r="J2278" i="79"/>
  <c r="I2278" i="79"/>
  <c r="H2278" i="79"/>
  <c r="M2277" i="79"/>
  <c r="L2277" i="79"/>
  <c r="K2277" i="79"/>
  <c r="J2277" i="79"/>
  <c r="I2277" i="79"/>
  <c r="H2277" i="79"/>
  <c r="M2276" i="79"/>
  <c r="L2276" i="79"/>
  <c r="K2276" i="79"/>
  <c r="J2276" i="79"/>
  <c r="I2276" i="79"/>
  <c r="H2276" i="79"/>
  <c r="M2275" i="79"/>
  <c r="L2275" i="79"/>
  <c r="K2275" i="79"/>
  <c r="J2275" i="79"/>
  <c r="I2275" i="79"/>
  <c r="H2275" i="79"/>
  <c r="M2274" i="79"/>
  <c r="L2274" i="79"/>
  <c r="K2274" i="79"/>
  <c r="J2274" i="79"/>
  <c r="I2274" i="79"/>
  <c r="H2274" i="79"/>
  <c r="M2273" i="79"/>
  <c r="L2273" i="79"/>
  <c r="K2273" i="79"/>
  <c r="J2273" i="79"/>
  <c r="I2273" i="79"/>
  <c r="H2273" i="79"/>
  <c r="M2272" i="79"/>
  <c r="L2272" i="79"/>
  <c r="K2272" i="79"/>
  <c r="J2272" i="79"/>
  <c r="I2272" i="79"/>
  <c r="H2272" i="79"/>
  <c r="M2271" i="79"/>
  <c r="L2271" i="79"/>
  <c r="K2271" i="79"/>
  <c r="J2271" i="79"/>
  <c r="I2271" i="79"/>
  <c r="H2271" i="79"/>
  <c r="M2270" i="79"/>
  <c r="L2270" i="79"/>
  <c r="K2270" i="79"/>
  <c r="J2270" i="79"/>
  <c r="I2270" i="79"/>
  <c r="H2270" i="79"/>
  <c r="M2269" i="79"/>
  <c r="L2269" i="79"/>
  <c r="K2269" i="79"/>
  <c r="J2269" i="79"/>
  <c r="I2269" i="79"/>
  <c r="H2269" i="79"/>
  <c r="M2268" i="79"/>
  <c r="L2268" i="79"/>
  <c r="K2268" i="79"/>
  <c r="J2268" i="79"/>
  <c r="I2268" i="79"/>
  <c r="H2268" i="79"/>
  <c r="M2267" i="79"/>
  <c r="L2267" i="79"/>
  <c r="K2267" i="79"/>
  <c r="J2267" i="79"/>
  <c r="I2267" i="79"/>
  <c r="H2267" i="79"/>
  <c r="M2266" i="79"/>
  <c r="L2266" i="79"/>
  <c r="K2266" i="79"/>
  <c r="J2266" i="79"/>
  <c r="I2266" i="79"/>
  <c r="H2266" i="79"/>
  <c r="M2265" i="79"/>
  <c r="L2265" i="79"/>
  <c r="K2265" i="79"/>
  <c r="J2265" i="79"/>
  <c r="I2265" i="79"/>
  <c r="H2265" i="79"/>
  <c r="M2264" i="79"/>
  <c r="L2264" i="79"/>
  <c r="K2264" i="79"/>
  <c r="J2264" i="79"/>
  <c r="I2264" i="79"/>
  <c r="H2264" i="79"/>
  <c r="M2263" i="79"/>
  <c r="L2263" i="79"/>
  <c r="K2263" i="79"/>
  <c r="J2263" i="79"/>
  <c r="I2263" i="79"/>
  <c r="H2263" i="79"/>
  <c r="M2262" i="79"/>
  <c r="L2262" i="79"/>
  <c r="K2262" i="79"/>
  <c r="J2262" i="79"/>
  <c r="I2262" i="79"/>
  <c r="H2262" i="79"/>
  <c r="M2261" i="79"/>
  <c r="L2261" i="79"/>
  <c r="K2261" i="79"/>
  <c r="J2261" i="79"/>
  <c r="I2261" i="79"/>
  <c r="H2261" i="79"/>
  <c r="M2260" i="79"/>
  <c r="L2260" i="79"/>
  <c r="K2260" i="79"/>
  <c r="J2260" i="79"/>
  <c r="I2260" i="79"/>
  <c r="H2260" i="79"/>
  <c r="M2259" i="79"/>
  <c r="L2259" i="79"/>
  <c r="K2259" i="79"/>
  <c r="J2259" i="79"/>
  <c r="I2259" i="79"/>
  <c r="H2259" i="79"/>
  <c r="M2258" i="79"/>
  <c r="L2258" i="79"/>
  <c r="K2258" i="79"/>
  <c r="J2258" i="79"/>
  <c r="I2258" i="79"/>
  <c r="H2258" i="79"/>
  <c r="M2257" i="79"/>
  <c r="L2257" i="79"/>
  <c r="K2257" i="79"/>
  <c r="J2257" i="79"/>
  <c r="I2257" i="79"/>
  <c r="H2257" i="79"/>
  <c r="M2256" i="79"/>
  <c r="L2256" i="79"/>
  <c r="K2256" i="79"/>
  <c r="J2256" i="79"/>
  <c r="I2256" i="79"/>
  <c r="H2256" i="79"/>
  <c r="M2255" i="79"/>
  <c r="L2255" i="79"/>
  <c r="K2255" i="79"/>
  <c r="J2255" i="79"/>
  <c r="I2255" i="79"/>
  <c r="H2255" i="79"/>
  <c r="M2254" i="79"/>
  <c r="L2254" i="79"/>
  <c r="K2254" i="79"/>
  <c r="J2254" i="79"/>
  <c r="I2254" i="79"/>
  <c r="H2254" i="79"/>
  <c r="M2253" i="79"/>
  <c r="L2253" i="79"/>
  <c r="K2253" i="79"/>
  <c r="J2253" i="79"/>
  <c r="I2253" i="79"/>
  <c r="H2253" i="79"/>
  <c r="M2252" i="79"/>
  <c r="L2252" i="79"/>
  <c r="K2252" i="79"/>
  <c r="J2252" i="79"/>
  <c r="I2252" i="79"/>
  <c r="H2252" i="79"/>
  <c r="M2251" i="79"/>
  <c r="L2251" i="79"/>
  <c r="K2251" i="79"/>
  <c r="J2251" i="79"/>
  <c r="I2251" i="79"/>
  <c r="H2251" i="79"/>
  <c r="M2250" i="79"/>
  <c r="L2250" i="79"/>
  <c r="K2250" i="79"/>
  <c r="J2250" i="79"/>
  <c r="I2250" i="79"/>
  <c r="H2250" i="79"/>
  <c r="M2249" i="79"/>
  <c r="L2249" i="79"/>
  <c r="K2249" i="79"/>
  <c r="J2249" i="79"/>
  <c r="I2249" i="79"/>
  <c r="H2249" i="79"/>
  <c r="M2248" i="79"/>
  <c r="L2248" i="79"/>
  <c r="K2248" i="79"/>
  <c r="J2248" i="79"/>
  <c r="I2248" i="79"/>
  <c r="H2248" i="79"/>
  <c r="M2247" i="79"/>
  <c r="L2247" i="79"/>
  <c r="K2247" i="79"/>
  <c r="J2247" i="79"/>
  <c r="I2247" i="79"/>
  <c r="H2247" i="79"/>
  <c r="M2246" i="79"/>
  <c r="L2246" i="79"/>
  <c r="K2246" i="79"/>
  <c r="J2246" i="79"/>
  <c r="I2246" i="79"/>
  <c r="H2246" i="79"/>
  <c r="M2245" i="79"/>
  <c r="L2245" i="79"/>
  <c r="K2245" i="79"/>
  <c r="J2245" i="79"/>
  <c r="I2245" i="79"/>
  <c r="H2245" i="79"/>
  <c r="M2244" i="79"/>
  <c r="L2244" i="79"/>
  <c r="K2244" i="79"/>
  <c r="J2244" i="79"/>
  <c r="I2244" i="79"/>
  <c r="H2244" i="79"/>
  <c r="M2243" i="79"/>
  <c r="L2243" i="79"/>
  <c r="K2243" i="79"/>
  <c r="J2243" i="79"/>
  <c r="I2243" i="79"/>
  <c r="H2243" i="79"/>
  <c r="M2242" i="79"/>
  <c r="L2242" i="79"/>
  <c r="K2242" i="79"/>
  <c r="J2242" i="79"/>
  <c r="I2242" i="79"/>
  <c r="H2242" i="79"/>
  <c r="M2241" i="79"/>
  <c r="L2241" i="79"/>
  <c r="K2241" i="79"/>
  <c r="J2241" i="79"/>
  <c r="I2241" i="79"/>
  <c r="H2241" i="79"/>
  <c r="M2240" i="79"/>
  <c r="L2240" i="79"/>
  <c r="K2240" i="79"/>
  <c r="J2240" i="79"/>
  <c r="I2240" i="79"/>
  <c r="H2240" i="79"/>
  <c r="M2239" i="79"/>
  <c r="L2239" i="79"/>
  <c r="K2239" i="79"/>
  <c r="J2239" i="79"/>
  <c r="I2239" i="79"/>
  <c r="H2239" i="79"/>
  <c r="M2238" i="79"/>
  <c r="L2238" i="79"/>
  <c r="K2238" i="79"/>
  <c r="J2238" i="79"/>
  <c r="I2238" i="79"/>
  <c r="H2238" i="79"/>
  <c r="M2237" i="79"/>
  <c r="L2237" i="79"/>
  <c r="K2237" i="79"/>
  <c r="J2237" i="79"/>
  <c r="I2237" i="79"/>
  <c r="H2237" i="79"/>
  <c r="M2236" i="79"/>
  <c r="L2236" i="79"/>
  <c r="K2236" i="79"/>
  <c r="J2236" i="79"/>
  <c r="I2236" i="79"/>
  <c r="H2236" i="79"/>
  <c r="M2235" i="79"/>
  <c r="L2235" i="79"/>
  <c r="K2235" i="79"/>
  <c r="J2235" i="79"/>
  <c r="I2235" i="79"/>
  <c r="H2235" i="79"/>
  <c r="M2234" i="79"/>
  <c r="L2234" i="79"/>
  <c r="K2234" i="79"/>
  <c r="J2234" i="79"/>
  <c r="I2234" i="79"/>
  <c r="H2234" i="79"/>
  <c r="M2233" i="79"/>
  <c r="L2233" i="79"/>
  <c r="K2233" i="79"/>
  <c r="J2233" i="79"/>
  <c r="I2233" i="79"/>
  <c r="H2233" i="79"/>
  <c r="M2232" i="79"/>
  <c r="L2232" i="79"/>
  <c r="K2232" i="79"/>
  <c r="J2232" i="79"/>
  <c r="I2232" i="79"/>
  <c r="H2232" i="79"/>
  <c r="M2231" i="79"/>
  <c r="L2231" i="79"/>
  <c r="K2231" i="79"/>
  <c r="J2231" i="79"/>
  <c r="I2231" i="79"/>
  <c r="H2231" i="79"/>
  <c r="M2230" i="79"/>
  <c r="L2230" i="79"/>
  <c r="K2230" i="79"/>
  <c r="J2230" i="79"/>
  <c r="I2230" i="79"/>
  <c r="H2230" i="79"/>
  <c r="M2229" i="79"/>
  <c r="L2229" i="79"/>
  <c r="K2229" i="79"/>
  <c r="J2229" i="79"/>
  <c r="I2229" i="79"/>
  <c r="H2229" i="79"/>
  <c r="M2228" i="79"/>
  <c r="L2228" i="79"/>
  <c r="K2228" i="79"/>
  <c r="J2228" i="79"/>
  <c r="I2228" i="79"/>
  <c r="H2228" i="79"/>
  <c r="M2227" i="79"/>
  <c r="L2227" i="79"/>
  <c r="K2227" i="79"/>
  <c r="J2227" i="79"/>
  <c r="I2227" i="79"/>
  <c r="H2227" i="79"/>
  <c r="M2226" i="79"/>
  <c r="L2226" i="79"/>
  <c r="K2226" i="79"/>
  <c r="J2226" i="79"/>
  <c r="I2226" i="79"/>
  <c r="H2226" i="79"/>
  <c r="M2225" i="79"/>
  <c r="L2225" i="79"/>
  <c r="K2225" i="79"/>
  <c r="J2225" i="79"/>
  <c r="I2225" i="79"/>
  <c r="H2225" i="79"/>
  <c r="M2224" i="79"/>
  <c r="L2224" i="79"/>
  <c r="K2224" i="79"/>
  <c r="J2224" i="79"/>
  <c r="I2224" i="79"/>
  <c r="H2224" i="79"/>
  <c r="M2223" i="79"/>
  <c r="L2223" i="79"/>
  <c r="K2223" i="79"/>
  <c r="J2223" i="79"/>
  <c r="I2223" i="79"/>
  <c r="H2223" i="79"/>
  <c r="M2222" i="79"/>
  <c r="L2222" i="79"/>
  <c r="K2222" i="79"/>
  <c r="J2222" i="79"/>
  <c r="I2222" i="79"/>
  <c r="H2222" i="79"/>
  <c r="M2221" i="79"/>
  <c r="L2221" i="79"/>
  <c r="K2221" i="79"/>
  <c r="J2221" i="79"/>
  <c r="I2221" i="79"/>
  <c r="H2221" i="79"/>
  <c r="M2220" i="79"/>
  <c r="L2220" i="79"/>
  <c r="K2220" i="79"/>
  <c r="J2220" i="79"/>
  <c r="I2220" i="79"/>
  <c r="H2220" i="79"/>
  <c r="M2219" i="79"/>
  <c r="L2219" i="79"/>
  <c r="K2219" i="79"/>
  <c r="J2219" i="79"/>
  <c r="I2219" i="79"/>
  <c r="H2219" i="79"/>
  <c r="M2218" i="79"/>
  <c r="L2218" i="79"/>
  <c r="K2218" i="79"/>
  <c r="J2218" i="79"/>
  <c r="I2218" i="79"/>
  <c r="H2218" i="79"/>
  <c r="M2217" i="79"/>
  <c r="L2217" i="79"/>
  <c r="K2217" i="79"/>
  <c r="J2217" i="79"/>
  <c r="I2217" i="79"/>
  <c r="H2217" i="79"/>
  <c r="M2216" i="79"/>
  <c r="L2216" i="79"/>
  <c r="K2216" i="79"/>
  <c r="J2216" i="79"/>
  <c r="I2216" i="79"/>
  <c r="H2216" i="79"/>
  <c r="M2215" i="79"/>
  <c r="L2215" i="79"/>
  <c r="K2215" i="79"/>
  <c r="J2215" i="79"/>
  <c r="I2215" i="79"/>
  <c r="H2215" i="79"/>
  <c r="M2214" i="79"/>
  <c r="L2214" i="79"/>
  <c r="K2214" i="79"/>
  <c r="J2214" i="79"/>
  <c r="I2214" i="79"/>
  <c r="H2214" i="79"/>
  <c r="M2213" i="79"/>
  <c r="L2213" i="79"/>
  <c r="K2213" i="79"/>
  <c r="J2213" i="79"/>
  <c r="I2213" i="79"/>
  <c r="H2213" i="79"/>
  <c r="M2212" i="79"/>
  <c r="L2212" i="79"/>
  <c r="K2212" i="79"/>
  <c r="J2212" i="79"/>
  <c r="I2212" i="79"/>
  <c r="H2212" i="79"/>
  <c r="M2211" i="79"/>
  <c r="L2211" i="79"/>
  <c r="K2211" i="79"/>
  <c r="J2211" i="79"/>
  <c r="I2211" i="79"/>
  <c r="H2211" i="79"/>
  <c r="M2210" i="79"/>
  <c r="L2210" i="79"/>
  <c r="K2210" i="79"/>
  <c r="J2210" i="79"/>
  <c r="I2210" i="79"/>
  <c r="H2210" i="79"/>
  <c r="M2209" i="79"/>
  <c r="L2209" i="79"/>
  <c r="K2209" i="79"/>
  <c r="J2209" i="79"/>
  <c r="I2209" i="79"/>
  <c r="H2209" i="79"/>
  <c r="M2208" i="79"/>
  <c r="L2208" i="79"/>
  <c r="K2208" i="79"/>
  <c r="J2208" i="79"/>
  <c r="I2208" i="79"/>
  <c r="H2208" i="79"/>
  <c r="M2207" i="79"/>
  <c r="L2207" i="79"/>
  <c r="K2207" i="79"/>
  <c r="J2207" i="79"/>
  <c r="I2207" i="79"/>
  <c r="H2207" i="79"/>
  <c r="M2206" i="79"/>
  <c r="L2206" i="79"/>
  <c r="K2206" i="79"/>
  <c r="J2206" i="79"/>
  <c r="I2206" i="79"/>
  <c r="H2206" i="79"/>
  <c r="M2205" i="79"/>
  <c r="L2205" i="79"/>
  <c r="K2205" i="79"/>
  <c r="J2205" i="79"/>
  <c r="I2205" i="79"/>
  <c r="H2205" i="79"/>
  <c r="M2204" i="79"/>
  <c r="L2204" i="79"/>
  <c r="K2204" i="79"/>
  <c r="J2204" i="79"/>
  <c r="I2204" i="79"/>
  <c r="H2204" i="79"/>
  <c r="M2203" i="79"/>
  <c r="L2203" i="79"/>
  <c r="K2203" i="79"/>
  <c r="J2203" i="79"/>
  <c r="I2203" i="79"/>
  <c r="H2203" i="79"/>
  <c r="M2202" i="79"/>
  <c r="L2202" i="79"/>
  <c r="K2202" i="79"/>
  <c r="J2202" i="79"/>
  <c r="I2202" i="79"/>
  <c r="H2202" i="79"/>
  <c r="M2201" i="79"/>
  <c r="L2201" i="79"/>
  <c r="K2201" i="79"/>
  <c r="J2201" i="79"/>
  <c r="I2201" i="79"/>
  <c r="H2201" i="79"/>
  <c r="M2200" i="79"/>
  <c r="L2200" i="79"/>
  <c r="K2200" i="79"/>
  <c r="J2200" i="79"/>
  <c r="I2200" i="79"/>
  <c r="H2200" i="79"/>
  <c r="M2199" i="79"/>
  <c r="L2199" i="79"/>
  <c r="K2199" i="79"/>
  <c r="J2199" i="79"/>
  <c r="I2199" i="79"/>
  <c r="H2199" i="79"/>
  <c r="M2198" i="79"/>
  <c r="L2198" i="79"/>
  <c r="K2198" i="79"/>
  <c r="J2198" i="79"/>
  <c r="I2198" i="79"/>
  <c r="H2198" i="79"/>
  <c r="M2197" i="79"/>
  <c r="L2197" i="79"/>
  <c r="K2197" i="79"/>
  <c r="J2197" i="79"/>
  <c r="I2197" i="79"/>
  <c r="H2197" i="79"/>
  <c r="M2196" i="79"/>
  <c r="L2196" i="79"/>
  <c r="K2196" i="79"/>
  <c r="J2196" i="79"/>
  <c r="I2196" i="79"/>
  <c r="H2196" i="79"/>
  <c r="M2195" i="79"/>
  <c r="L2195" i="79"/>
  <c r="K2195" i="79"/>
  <c r="J2195" i="79"/>
  <c r="I2195" i="79"/>
  <c r="H2195" i="79"/>
  <c r="M2194" i="79"/>
  <c r="L2194" i="79"/>
  <c r="K2194" i="79"/>
  <c r="J2194" i="79"/>
  <c r="I2194" i="79"/>
  <c r="H2194" i="79"/>
  <c r="M2193" i="79"/>
  <c r="L2193" i="79"/>
  <c r="K2193" i="79"/>
  <c r="J2193" i="79"/>
  <c r="I2193" i="79"/>
  <c r="H2193" i="79"/>
  <c r="M2192" i="79"/>
  <c r="L2192" i="79"/>
  <c r="K2192" i="79"/>
  <c r="J2192" i="79"/>
  <c r="I2192" i="79"/>
  <c r="H2192" i="79"/>
  <c r="M2191" i="79"/>
  <c r="L2191" i="79"/>
  <c r="K2191" i="79"/>
  <c r="J2191" i="79"/>
  <c r="I2191" i="79"/>
  <c r="H2191" i="79"/>
  <c r="M2190" i="79"/>
  <c r="L2190" i="79"/>
  <c r="K2190" i="79"/>
  <c r="J2190" i="79"/>
  <c r="I2190" i="79"/>
  <c r="H2190" i="79"/>
  <c r="M2189" i="79"/>
  <c r="L2189" i="79"/>
  <c r="K2189" i="79"/>
  <c r="J2189" i="79"/>
  <c r="I2189" i="79"/>
  <c r="H2189" i="79"/>
  <c r="M2188" i="79"/>
  <c r="L2188" i="79"/>
  <c r="K2188" i="79"/>
  <c r="J2188" i="79"/>
  <c r="I2188" i="79"/>
  <c r="H2188" i="79"/>
  <c r="M2187" i="79"/>
  <c r="L2187" i="79"/>
  <c r="K2187" i="79"/>
  <c r="J2187" i="79"/>
  <c r="I2187" i="79"/>
  <c r="H2187" i="79"/>
  <c r="M2186" i="79"/>
  <c r="L2186" i="79"/>
  <c r="K2186" i="79"/>
  <c r="J2186" i="79"/>
  <c r="I2186" i="79"/>
  <c r="H2186" i="79"/>
  <c r="M2185" i="79"/>
  <c r="L2185" i="79"/>
  <c r="K2185" i="79"/>
  <c r="J2185" i="79"/>
  <c r="I2185" i="79"/>
  <c r="H2185" i="79"/>
  <c r="M2184" i="79"/>
  <c r="L2184" i="79"/>
  <c r="K2184" i="79"/>
  <c r="J2184" i="79"/>
  <c r="I2184" i="79"/>
  <c r="H2184" i="79"/>
  <c r="M2183" i="79"/>
  <c r="L2183" i="79"/>
  <c r="K2183" i="79"/>
  <c r="J2183" i="79"/>
  <c r="I2183" i="79"/>
  <c r="H2183" i="79"/>
  <c r="M2182" i="79"/>
  <c r="L2182" i="79"/>
  <c r="K2182" i="79"/>
  <c r="J2182" i="79"/>
  <c r="I2182" i="79"/>
  <c r="H2182" i="79"/>
  <c r="M2181" i="79"/>
  <c r="L2181" i="79"/>
  <c r="K2181" i="79"/>
  <c r="J2181" i="79"/>
  <c r="I2181" i="79"/>
  <c r="H2181" i="79"/>
  <c r="M2180" i="79"/>
  <c r="L2180" i="79"/>
  <c r="K2180" i="79"/>
  <c r="J2180" i="79"/>
  <c r="I2180" i="79"/>
  <c r="H2180" i="79"/>
  <c r="M2179" i="79"/>
  <c r="L2179" i="79"/>
  <c r="K2179" i="79"/>
  <c r="J2179" i="79"/>
  <c r="I2179" i="79"/>
  <c r="H2179" i="79"/>
  <c r="M2178" i="79"/>
  <c r="L2178" i="79"/>
  <c r="K2178" i="79"/>
  <c r="J2178" i="79"/>
  <c r="I2178" i="79"/>
  <c r="H2178" i="79"/>
  <c r="M2177" i="79"/>
  <c r="L2177" i="79"/>
  <c r="K2177" i="79"/>
  <c r="J2177" i="79"/>
  <c r="I2177" i="79"/>
  <c r="H2177" i="79"/>
  <c r="M2176" i="79"/>
  <c r="L2176" i="79"/>
  <c r="K2176" i="79"/>
  <c r="J2176" i="79"/>
  <c r="I2176" i="79"/>
  <c r="H2176" i="79"/>
  <c r="M2175" i="79"/>
  <c r="L2175" i="79"/>
  <c r="K2175" i="79"/>
  <c r="J2175" i="79"/>
  <c r="I2175" i="79"/>
  <c r="H2175" i="79"/>
  <c r="M2174" i="79"/>
  <c r="L2174" i="79"/>
  <c r="K2174" i="79"/>
  <c r="J2174" i="79"/>
  <c r="I2174" i="79"/>
  <c r="H2174" i="79"/>
  <c r="M2173" i="79"/>
  <c r="L2173" i="79"/>
  <c r="K2173" i="79"/>
  <c r="J2173" i="79"/>
  <c r="I2173" i="79"/>
  <c r="H2173" i="79"/>
  <c r="M2172" i="79"/>
  <c r="L2172" i="79"/>
  <c r="K2172" i="79"/>
  <c r="J2172" i="79"/>
  <c r="I2172" i="79"/>
  <c r="H2172" i="79"/>
  <c r="M2171" i="79"/>
  <c r="L2171" i="79"/>
  <c r="K2171" i="79"/>
  <c r="J2171" i="79"/>
  <c r="I2171" i="79"/>
  <c r="H2171" i="79"/>
  <c r="M2170" i="79"/>
  <c r="L2170" i="79"/>
  <c r="K2170" i="79"/>
  <c r="J2170" i="79"/>
  <c r="I2170" i="79"/>
  <c r="H2170" i="79"/>
  <c r="M2169" i="79"/>
  <c r="L2169" i="79"/>
  <c r="K2169" i="79"/>
  <c r="J2169" i="79"/>
  <c r="I2169" i="79"/>
  <c r="H2169" i="79"/>
  <c r="M2168" i="79"/>
  <c r="L2168" i="79"/>
  <c r="K2168" i="79"/>
  <c r="J2168" i="79"/>
  <c r="I2168" i="79"/>
  <c r="H2168" i="79"/>
  <c r="M2167" i="79"/>
  <c r="L2167" i="79"/>
  <c r="K2167" i="79"/>
  <c r="J2167" i="79"/>
  <c r="I2167" i="79"/>
  <c r="H2167" i="79"/>
  <c r="M2166" i="79"/>
  <c r="L2166" i="79"/>
  <c r="K2166" i="79"/>
  <c r="J2166" i="79"/>
  <c r="I2166" i="79"/>
  <c r="H2166" i="79"/>
  <c r="M2165" i="79"/>
  <c r="L2165" i="79"/>
  <c r="K2165" i="79"/>
  <c r="J2165" i="79"/>
  <c r="I2165" i="79"/>
  <c r="H2165" i="79"/>
  <c r="M2164" i="79"/>
  <c r="L2164" i="79"/>
  <c r="K2164" i="79"/>
  <c r="J2164" i="79"/>
  <c r="I2164" i="79"/>
  <c r="H2164" i="79"/>
  <c r="M2163" i="79"/>
  <c r="L2163" i="79"/>
  <c r="K2163" i="79"/>
  <c r="J2163" i="79"/>
  <c r="I2163" i="79"/>
  <c r="H2163" i="79"/>
  <c r="M2162" i="79"/>
  <c r="L2162" i="79"/>
  <c r="K2162" i="79"/>
  <c r="J2162" i="79"/>
  <c r="I2162" i="79"/>
  <c r="H2162" i="79"/>
  <c r="M2161" i="79"/>
  <c r="L2161" i="79"/>
  <c r="K2161" i="79"/>
  <c r="J2161" i="79"/>
  <c r="I2161" i="79"/>
  <c r="H2161" i="79"/>
  <c r="M2160" i="79"/>
  <c r="L2160" i="79"/>
  <c r="K2160" i="79"/>
  <c r="J2160" i="79"/>
  <c r="I2160" i="79"/>
  <c r="H2160" i="79"/>
  <c r="M2159" i="79"/>
  <c r="L2159" i="79"/>
  <c r="K2159" i="79"/>
  <c r="J2159" i="79"/>
  <c r="I2159" i="79"/>
  <c r="H2159" i="79"/>
  <c r="M2158" i="79"/>
  <c r="L2158" i="79"/>
  <c r="K2158" i="79"/>
  <c r="J2158" i="79"/>
  <c r="I2158" i="79"/>
  <c r="H2158" i="79"/>
  <c r="M2157" i="79"/>
  <c r="L2157" i="79"/>
  <c r="K2157" i="79"/>
  <c r="J2157" i="79"/>
  <c r="I2157" i="79"/>
  <c r="H2157" i="79"/>
  <c r="M2156" i="79"/>
  <c r="L2156" i="79"/>
  <c r="K2156" i="79"/>
  <c r="J2156" i="79"/>
  <c r="I2156" i="79"/>
  <c r="H2156" i="79"/>
  <c r="M2155" i="79"/>
  <c r="L2155" i="79"/>
  <c r="K2155" i="79"/>
  <c r="J2155" i="79"/>
  <c r="I2155" i="79"/>
  <c r="H2155" i="79"/>
  <c r="M2154" i="79"/>
  <c r="L2154" i="79"/>
  <c r="K2154" i="79"/>
  <c r="J2154" i="79"/>
  <c r="I2154" i="79"/>
  <c r="H2154" i="79"/>
  <c r="M2153" i="79"/>
  <c r="L2153" i="79"/>
  <c r="K2153" i="79"/>
  <c r="J2153" i="79"/>
  <c r="I2153" i="79"/>
  <c r="H2153" i="79"/>
  <c r="M2152" i="79"/>
  <c r="L2152" i="79"/>
  <c r="K2152" i="79"/>
  <c r="J2152" i="79"/>
  <c r="I2152" i="79"/>
  <c r="H2152" i="79"/>
  <c r="M2151" i="79"/>
  <c r="L2151" i="79"/>
  <c r="K2151" i="79"/>
  <c r="J2151" i="79"/>
  <c r="I2151" i="79"/>
  <c r="H2151" i="79"/>
  <c r="M2150" i="79"/>
  <c r="L2150" i="79"/>
  <c r="K2150" i="79"/>
  <c r="J2150" i="79"/>
  <c r="I2150" i="79"/>
  <c r="H2150" i="79"/>
  <c r="M2149" i="79"/>
  <c r="L2149" i="79"/>
  <c r="K2149" i="79"/>
  <c r="J2149" i="79"/>
  <c r="I2149" i="79"/>
  <c r="H2149" i="79"/>
  <c r="M2148" i="79"/>
  <c r="L2148" i="79"/>
  <c r="K2148" i="79"/>
  <c r="J2148" i="79"/>
  <c r="I2148" i="79"/>
  <c r="H2148" i="79"/>
  <c r="M2147" i="79"/>
  <c r="L2147" i="79"/>
  <c r="K2147" i="79"/>
  <c r="J2147" i="79"/>
  <c r="I2147" i="79"/>
  <c r="H2147" i="79"/>
  <c r="M2146" i="79"/>
  <c r="L2146" i="79"/>
  <c r="K2146" i="79"/>
  <c r="J2146" i="79"/>
  <c r="I2146" i="79"/>
  <c r="H2146" i="79"/>
  <c r="M2145" i="79"/>
  <c r="L2145" i="79"/>
  <c r="K2145" i="79"/>
  <c r="J2145" i="79"/>
  <c r="I2145" i="79"/>
  <c r="H2145" i="79"/>
  <c r="M2144" i="79"/>
  <c r="L2144" i="79"/>
  <c r="K2144" i="79"/>
  <c r="J2144" i="79"/>
  <c r="I2144" i="79"/>
  <c r="H2144" i="79"/>
  <c r="M2143" i="79"/>
  <c r="L2143" i="79"/>
  <c r="K2143" i="79"/>
  <c r="J2143" i="79"/>
  <c r="I2143" i="79"/>
  <c r="H2143" i="79"/>
  <c r="M2142" i="79"/>
  <c r="L2142" i="79"/>
  <c r="K2142" i="79"/>
  <c r="J2142" i="79"/>
  <c r="I2142" i="79"/>
  <c r="H2142" i="79"/>
  <c r="M2141" i="79"/>
  <c r="L2141" i="79"/>
  <c r="K2141" i="79"/>
  <c r="J2141" i="79"/>
  <c r="I2141" i="79"/>
  <c r="H2141" i="79"/>
  <c r="M2140" i="79"/>
  <c r="L2140" i="79"/>
  <c r="K2140" i="79"/>
  <c r="J2140" i="79"/>
  <c r="I2140" i="79"/>
  <c r="H2140" i="79"/>
  <c r="M2139" i="79"/>
  <c r="L2139" i="79"/>
  <c r="K2139" i="79"/>
  <c r="J2139" i="79"/>
  <c r="I2139" i="79"/>
  <c r="H2139" i="79"/>
  <c r="M2138" i="79"/>
  <c r="L2138" i="79"/>
  <c r="K2138" i="79"/>
  <c r="J2138" i="79"/>
  <c r="I2138" i="79"/>
  <c r="H2138" i="79"/>
  <c r="M2137" i="79"/>
  <c r="L2137" i="79"/>
  <c r="K2137" i="79"/>
  <c r="J2137" i="79"/>
  <c r="I2137" i="79"/>
  <c r="H2137" i="79"/>
  <c r="M2136" i="79"/>
  <c r="L2136" i="79"/>
  <c r="K2136" i="79"/>
  <c r="J2136" i="79"/>
  <c r="I2136" i="79"/>
  <c r="H2136" i="79"/>
  <c r="M2135" i="79"/>
  <c r="L2135" i="79"/>
  <c r="K2135" i="79"/>
  <c r="J2135" i="79"/>
  <c r="I2135" i="79"/>
  <c r="H2135" i="79"/>
  <c r="M2134" i="79"/>
  <c r="L2134" i="79"/>
  <c r="K2134" i="79"/>
  <c r="J2134" i="79"/>
  <c r="I2134" i="79"/>
  <c r="H2134" i="79"/>
  <c r="M2133" i="79"/>
  <c r="L2133" i="79"/>
  <c r="K2133" i="79"/>
  <c r="J2133" i="79"/>
  <c r="I2133" i="79"/>
  <c r="H2133" i="79"/>
  <c r="M2132" i="79"/>
  <c r="L2132" i="79"/>
  <c r="K2132" i="79"/>
  <c r="J2132" i="79"/>
  <c r="I2132" i="79"/>
  <c r="H2132" i="79"/>
  <c r="M2131" i="79"/>
  <c r="L2131" i="79"/>
  <c r="K2131" i="79"/>
  <c r="J2131" i="79"/>
  <c r="I2131" i="79"/>
  <c r="H2131" i="79"/>
  <c r="M2130" i="79"/>
  <c r="L2130" i="79"/>
  <c r="K2130" i="79"/>
  <c r="J2130" i="79"/>
  <c r="I2130" i="79"/>
  <c r="H2130" i="79"/>
  <c r="M2129" i="79"/>
  <c r="L2129" i="79"/>
  <c r="K2129" i="79"/>
  <c r="J2129" i="79"/>
  <c r="I2129" i="79"/>
  <c r="H2129" i="79"/>
  <c r="M2128" i="79"/>
  <c r="L2128" i="79"/>
  <c r="K2128" i="79"/>
  <c r="J2128" i="79"/>
  <c r="I2128" i="79"/>
  <c r="H2128" i="79"/>
  <c r="M2127" i="79"/>
  <c r="L2127" i="79"/>
  <c r="K2127" i="79"/>
  <c r="J2127" i="79"/>
  <c r="I2127" i="79"/>
  <c r="H2127" i="79"/>
  <c r="M2126" i="79"/>
  <c r="L2126" i="79"/>
  <c r="K2126" i="79"/>
  <c r="J2126" i="79"/>
  <c r="I2126" i="79"/>
  <c r="H2126" i="79"/>
  <c r="M2125" i="79"/>
  <c r="L2125" i="79"/>
  <c r="K2125" i="79"/>
  <c r="J2125" i="79"/>
  <c r="I2125" i="79"/>
  <c r="H2125" i="79"/>
  <c r="M2124" i="79"/>
  <c r="L2124" i="79"/>
  <c r="K2124" i="79"/>
  <c r="J2124" i="79"/>
  <c r="I2124" i="79"/>
  <c r="H2124" i="79"/>
  <c r="M2123" i="79"/>
  <c r="L2123" i="79"/>
  <c r="K2123" i="79"/>
  <c r="J2123" i="79"/>
  <c r="I2123" i="79"/>
  <c r="H2123" i="79"/>
  <c r="M2122" i="79"/>
  <c r="L2122" i="79"/>
  <c r="K2122" i="79"/>
  <c r="J2122" i="79"/>
  <c r="I2122" i="79"/>
  <c r="H2122" i="79"/>
  <c r="M2121" i="79"/>
  <c r="L2121" i="79"/>
  <c r="K2121" i="79"/>
  <c r="J2121" i="79"/>
  <c r="I2121" i="79"/>
  <c r="H2121" i="79"/>
  <c r="M2120" i="79"/>
  <c r="L2120" i="79"/>
  <c r="K2120" i="79"/>
  <c r="J2120" i="79"/>
  <c r="I2120" i="79"/>
  <c r="H2120" i="79"/>
  <c r="M2119" i="79"/>
  <c r="L2119" i="79"/>
  <c r="K2119" i="79"/>
  <c r="J2119" i="79"/>
  <c r="I2119" i="79"/>
  <c r="H2119" i="79"/>
  <c r="M2118" i="79"/>
  <c r="L2118" i="79"/>
  <c r="K2118" i="79"/>
  <c r="J2118" i="79"/>
  <c r="I2118" i="79"/>
  <c r="H2118" i="79"/>
  <c r="M2117" i="79"/>
  <c r="L2117" i="79"/>
  <c r="K2117" i="79"/>
  <c r="J2117" i="79"/>
  <c r="I2117" i="79"/>
  <c r="H2117" i="79"/>
  <c r="M2116" i="79"/>
  <c r="L2116" i="79"/>
  <c r="K2116" i="79"/>
  <c r="J2116" i="79"/>
  <c r="I2116" i="79"/>
  <c r="H2116" i="79"/>
  <c r="M2115" i="79"/>
  <c r="L2115" i="79"/>
  <c r="K2115" i="79"/>
  <c r="J2115" i="79"/>
  <c r="I2115" i="79"/>
  <c r="H2115" i="79"/>
  <c r="M2114" i="79"/>
  <c r="L2114" i="79"/>
  <c r="K2114" i="79"/>
  <c r="J2114" i="79"/>
  <c r="I2114" i="79"/>
  <c r="H2114" i="79"/>
  <c r="M2113" i="79"/>
  <c r="L2113" i="79"/>
  <c r="K2113" i="79"/>
  <c r="J2113" i="79"/>
  <c r="I2113" i="79"/>
  <c r="H2113" i="79"/>
  <c r="M2112" i="79"/>
  <c r="L2112" i="79"/>
  <c r="K2112" i="79"/>
  <c r="J2112" i="79"/>
  <c r="I2112" i="79"/>
  <c r="H2112" i="79"/>
  <c r="M2111" i="79"/>
  <c r="L2111" i="79"/>
  <c r="K2111" i="79"/>
  <c r="J2111" i="79"/>
  <c r="I2111" i="79"/>
  <c r="H2111" i="79"/>
  <c r="M2110" i="79"/>
  <c r="L2110" i="79"/>
  <c r="K2110" i="79"/>
  <c r="J2110" i="79"/>
  <c r="I2110" i="79"/>
  <c r="H2110" i="79"/>
  <c r="M2109" i="79"/>
  <c r="L2109" i="79"/>
  <c r="K2109" i="79"/>
  <c r="J2109" i="79"/>
  <c r="I2109" i="79"/>
  <c r="H2109" i="79"/>
  <c r="M2108" i="79"/>
  <c r="L2108" i="79"/>
  <c r="K2108" i="79"/>
  <c r="J2108" i="79"/>
  <c r="I2108" i="79"/>
  <c r="H2108" i="79"/>
  <c r="M2107" i="79"/>
  <c r="L2107" i="79"/>
  <c r="K2107" i="79"/>
  <c r="J2107" i="79"/>
  <c r="I2107" i="79"/>
  <c r="H2107" i="79"/>
  <c r="M2106" i="79"/>
  <c r="L2106" i="79"/>
  <c r="K2106" i="79"/>
  <c r="J2106" i="79"/>
  <c r="I2106" i="79"/>
  <c r="H2106" i="79"/>
  <c r="M2105" i="79"/>
  <c r="L2105" i="79"/>
  <c r="K2105" i="79"/>
  <c r="J2105" i="79"/>
  <c r="I2105" i="79"/>
  <c r="H2105" i="79"/>
  <c r="M2104" i="79"/>
  <c r="L2104" i="79"/>
  <c r="K2104" i="79"/>
  <c r="J2104" i="79"/>
  <c r="I2104" i="79"/>
  <c r="H2104" i="79"/>
  <c r="M2103" i="79"/>
  <c r="L2103" i="79"/>
  <c r="K2103" i="79"/>
  <c r="J2103" i="79"/>
  <c r="I2103" i="79"/>
  <c r="H2103" i="79"/>
  <c r="M2102" i="79"/>
  <c r="L2102" i="79"/>
  <c r="K2102" i="79"/>
  <c r="J2102" i="79"/>
  <c r="I2102" i="79"/>
  <c r="H2102" i="79"/>
  <c r="M2101" i="79"/>
  <c r="L2101" i="79"/>
  <c r="K2101" i="79"/>
  <c r="J2101" i="79"/>
  <c r="I2101" i="79"/>
  <c r="H2101" i="79"/>
  <c r="M2100" i="79"/>
  <c r="L2100" i="79"/>
  <c r="K2100" i="79"/>
  <c r="J2100" i="79"/>
  <c r="I2100" i="79"/>
  <c r="H2100" i="79"/>
  <c r="M2099" i="79"/>
  <c r="L2099" i="79"/>
  <c r="K2099" i="79"/>
  <c r="J2099" i="79"/>
  <c r="I2099" i="79"/>
  <c r="H2099" i="79"/>
  <c r="M2098" i="79"/>
  <c r="L2098" i="79"/>
  <c r="K2098" i="79"/>
  <c r="J2098" i="79"/>
  <c r="I2098" i="79"/>
  <c r="H2098" i="79"/>
  <c r="M2097" i="79"/>
  <c r="L2097" i="79"/>
  <c r="K2097" i="79"/>
  <c r="J2097" i="79"/>
  <c r="I2097" i="79"/>
  <c r="H2097" i="79"/>
  <c r="M2096" i="79"/>
  <c r="L2096" i="79"/>
  <c r="K2096" i="79"/>
  <c r="J2096" i="79"/>
  <c r="I2096" i="79"/>
  <c r="H2096" i="79"/>
  <c r="M2095" i="79"/>
  <c r="L2095" i="79"/>
  <c r="K2095" i="79"/>
  <c r="J2095" i="79"/>
  <c r="I2095" i="79"/>
  <c r="H2095" i="79"/>
  <c r="M2094" i="79"/>
  <c r="L2094" i="79"/>
  <c r="K2094" i="79"/>
  <c r="J2094" i="79"/>
  <c r="I2094" i="79"/>
  <c r="H2094" i="79"/>
  <c r="M2093" i="79"/>
  <c r="L2093" i="79"/>
  <c r="K2093" i="79"/>
  <c r="J2093" i="79"/>
  <c r="I2093" i="79"/>
  <c r="H2093" i="79"/>
  <c r="M2092" i="79"/>
  <c r="L2092" i="79"/>
  <c r="K2092" i="79"/>
  <c r="J2092" i="79"/>
  <c r="I2092" i="79"/>
  <c r="H2092" i="79"/>
  <c r="M2091" i="79"/>
  <c r="L2091" i="79"/>
  <c r="K2091" i="79"/>
  <c r="J2091" i="79"/>
  <c r="I2091" i="79"/>
  <c r="H2091" i="79"/>
  <c r="M2090" i="79"/>
  <c r="L2090" i="79"/>
  <c r="K2090" i="79"/>
  <c r="J2090" i="79"/>
  <c r="I2090" i="79"/>
  <c r="H2090" i="79"/>
  <c r="M2089" i="79"/>
  <c r="L2089" i="79"/>
  <c r="K2089" i="79"/>
  <c r="J2089" i="79"/>
  <c r="I2089" i="79"/>
  <c r="H2089" i="79"/>
  <c r="M2088" i="79"/>
  <c r="L2088" i="79"/>
  <c r="K2088" i="79"/>
  <c r="J2088" i="79"/>
  <c r="I2088" i="79"/>
  <c r="H2088" i="79"/>
  <c r="M2087" i="79"/>
  <c r="L2087" i="79"/>
  <c r="K2087" i="79"/>
  <c r="J2087" i="79"/>
  <c r="I2087" i="79"/>
  <c r="H2087" i="79"/>
  <c r="M2086" i="79"/>
  <c r="L2086" i="79"/>
  <c r="K2086" i="79"/>
  <c r="J2086" i="79"/>
  <c r="I2086" i="79"/>
  <c r="H2086" i="79"/>
  <c r="M2085" i="79"/>
  <c r="L2085" i="79"/>
  <c r="K2085" i="79"/>
  <c r="J2085" i="79"/>
  <c r="I2085" i="79"/>
  <c r="H2085" i="79"/>
  <c r="M2084" i="79"/>
  <c r="L2084" i="79"/>
  <c r="K2084" i="79"/>
  <c r="J2084" i="79"/>
  <c r="I2084" i="79"/>
  <c r="H2084" i="79"/>
  <c r="M2083" i="79"/>
  <c r="L2083" i="79"/>
  <c r="K2083" i="79"/>
  <c r="J2083" i="79"/>
  <c r="I2083" i="79"/>
  <c r="H2083" i="79"/>
  <c r="M2082" i="79"/>
  <c r="L2082" i="79"/>
  <c r="K2082" i="79"/>
  <c r="J2082" i="79"/>
  <c r="I2082" i="79"/>
  <c r="H2082" i="79"/>
  <c r="M2081" i="79"/>
  <c r="L2081" i="79"/>
  <c r="K2081" i="79"/>
  <c r="J2081" i="79"/>
  <c r="I2081" i="79"/>
  <c r="H2081" i="79"/>
  <c r="M2080" i="79"/>
  <c r="L2080" i="79"/>
  <c r="K2080" i="79"/>
  <c r="J2080" i="79"/>
  <c r="I2080" i="79"/>
  <c r="H2080" i="79"/>
  <c r="M2079" i="79"/>
  <c r="L2079" i="79"/>
  <c r="K2079" i="79"/>
  <c r="J2079" i="79"/>
  <c r="I2079" i="79"/>
  <c r="H2079" i="79"/>
  <c r="M2078" i="79"/>
  <c r="L2078" i="79"/>
  <c r="K2078" i="79"/>
  <c r="J2078" i="79"/>
  <c r="I2078" i="79"/>
  <c r="H2078" i="79"/>
  <c r="M2077" i="79"/>
  <c r="L2077" i="79"/>
  <c r="K2077" i="79"/>
  <c r="J2077" i="79"/>
  <c r="I2077" i="79"/>
  <c r="H2077" i="79"/>
  <c r="M2076" i="79"/>
  <c r="L2076" i="79"/>
  <c r="K2076" i="79"/>
  <c r="J2076" i="79"/>
  <c r="I2076" i="79"/>
  <c r="H2076" i="79"/>
  <c r="M2075" i="79"/>
  <c r="L2075" i="79"/>
  <c r="K2075" i="79"/>
  <c r="J2075" i="79"/>
  <c r="I2075" i="79"/>
  <c r="H2075" i="79"/>
  <c r="M2074" i="79"/>
  <c r="L2074" i="79"/>
  <c r="K2074" i="79"/>
  <c r="J2074" i="79"/>
  <c r="I2074" i="79"/>
  <c r="H2074" i="79"/>
  <c r="M2073" i="79"/>
  <c r="L2073" i="79"/>
  <c r="K2073" i="79"/>
  <c r="J2073" i="79"/>
  <c r="I2073" i="79"/>
  <c r="H2073" i="79"/>
  <c r="M2072" i="79"/>
  <c r="L2072" i="79"/>
  <c r="K2072" i="79"/>
  <c r="J2072" i="79"/>
  <c r="I2072" i="79"/>
  <c r="H2072" i="79"/>
  <c r="M2071" i="79"/>
  <c r="L2071" i="79"/>
  <c r="K2071" i="79"/>
  <c r="J2071" i="79"/>
  <c r="I2071" i="79"/>
  <c r="H2071" i="79"/>
  <c r="M2070" i="79"/>
  <c r="L2070" i="79"/>
  <c r="K2070" i="79"/>
  <c r="J2070" i="79"/>
  <c r="I2070" i="79"/>
  <c r="H2070" i="79"/>
  <c r="M2069" i="79"/>
  <c r="L2069" i="79"/>
  <c r="K2069" i="79"/>
  <c r="J2069" i="79"/>
  <c r="I2069" i="79"/>
  <c r="H2069" i="79"/>
  <c r="M2068" i="79"/>
  <c r="L2068" i="79"/>
  <c r="K2068" i="79"/>
  <c r="J2068" i="79"/>
  <c r="I2068" i="79"/>
  <c r="H2068" i="79"/>
  <c r="M2067" i="79"/>
  <c r="L2067" i="79"/>
  <c r="K2067" i="79"/>
  <c r="J2067" i="79"/>
  <c r="I2067" i="79"/>
  <c r="H2067" i="79"/>
  <c r="M2066" i="79"/>
  <c r="L2066" i="79"/>
  <c r="K2066" i="79"/>
  <c r="J2066" i="79"/>
  <c r="I2066" i="79"/>
  <c r="H2066" i="79"/>
  <c r="M2065" i="79"/>
  <c r="L2065" i="79"/>
  <c r="K2065" i="79"/>
  <c r="J2065" i="79"/>
  <c r="I2065" i="79"/>
  <c r="H2065" i="79"/>
  <c r="M2064" i="79"/>
  <c r="L2064" i="79"/>
  <c r="K2064" i="79"/>
  <c r="J2064" i="79"/>
  <c r="I2064" i="79"/>
  <c r="H2064" i="79"/>
  <c r="M2063" i="79"/>
  <c r="L2063" i="79"/>
  <c r="K2063" i="79"/>
  <c r="J2063" i="79"/>
  <c r="I2063" i="79"/>
  <c r="H2063" i="79"/>
  <c r="M2062" i="79"/>
  <c r="L2062" i="79"/>
  <c r="K2062" i="79"/>
  <c r="J2062" i="79"/>
  <c r="I2062" i="79"/>
  <c r="H2062" i="79"/>
  <c r="M2061" i="79"/>
  <c r="L2061" i="79"/>
  <c r="K2061" i="79"/>
  <c r="J2061" i="79"/>
  <c r="I2061" i="79"/>
  <c r="H2061" i="79"/>
  <c r="M2060" i="79"/>
  <c r="L2060" i="79"/>
  <c r="K2060" i="79"/>
  <c r="J2060" i="79"/>
  <c r="I2060" i="79"/>
  <c r="H2060" i="79"/>
  <c r="M2059" i="79"/>
  <c r="L2059" i="79"/>
  <c r="K2059" i="79"/>
  <c r="J2059" i="79"/>
  <c r="I2059" i="79"/>
  <c r="H2059" i="79"/>
  <c r="M2058" i="79"/>
  <c r="L2058" i="79"/>
  <c r="K2058" i="79"/>
  <c r="J2058" i="79"/>
  <c r="I2058" i="79"/>
  <c r="H2058" i="79"/>
  <c r="M2057" i="79"/>
  <c r="L2057" i="79"/>
  <c r="K2057" i="79"/>
  <c r="J2057" i="79"/>
  <c r="I2057" i="79"/>
  <c r="H2057" i="79"/>
  <c r="M2056" i="79"/>
  <c r="L2056" i="79"/>
  <c r="K2056" i="79"/>
  <c r="J2056" i="79"/>
  <c r="I2056" i="79"/>
  <c r="H2056" i="79"/>
  <c r="M2055" i="79"/>
  <c r="L2055" i="79"/>
  <c r="K2055" i="79"/>
  <c r="J2055" i="79"/>
  <c r="I2055" i="79"/>
  <c r="H2055" i="79"/>
  <c r="M2054" i="79"/>
  <c r="L2054" i="79"/>
  <c r="K2054" i="79"/>
  <c r="J2054" i="79"/>
  <c r="I2054" i="79"/>
  <c r="H2054" i="79"/>
  <c r="M2053" i="79"/>
  <c r="L2053" i="79"/>
  <c r="K2053" i="79"/>
  <c r="J2053" i="79"/>
  <c r="I2053" i="79"/>
  <c r="H2053" i="79"/>
  <c r="M2052" i="79"/>
  <c r="L2052" i="79"/>
  <c r="K2052" i="79"/>
  <c r="J2052" i="79"/>
  <c r="I2052" i="79"/>
  <c r="H2052" i="79"/>
  <c r="M2051" i="79"/>
  <c r="L2051" i="79"/>
  <c r="K2051" i="79"/>
  <c r="J2051" i="79"/>
  <c r="I2051" i="79"/>
  <c r="H2051" i="79"/>
  <c r="M2050" i="79"/>
  <c r="L2050" i="79"/>
  <c r="K2050" i="79"/>
  <c r="J2050" i="79"/>
  <c r="I2050" i="79"/>
  <c r="H2050" i="79"/>
  <c r="M2049" i="79"/>
  <c r="L2049" i="79"/>
  <c r="K2049" i="79"/>
  <c r="J2049" i="79"/>
  <c r="I2049" i="79"/>
  <c r="H2049" i="79"/>
  <c r="M2048" i="79"/>
  <c r="L2048" i="79"/>
  <c r="K2048" i="79"/>
  <c r="J2048" i="79"/>
  <c r="I2048" i="79"/>
  <c r="H2048" i="79"/>
  <c r="M2047" i="79"/>
  <c r="L2047" i="79"/>
  <c r="K2047" i="79"/>
  <c r="J2047" i="79"/>
  <c r="I2047" i="79"/>
  <c r="H2047" i="79"/>
  <c r="M2046" i="79"/>
  <c r="L2046" i="79"/>
  <c r="K2046" i="79"/>
  <c r="J2046" i="79"/>
  <c r="I2046" i="79"/>
  <c r="H2046" i="79"/>
  <c r="M2045" i="79"/>
  <c r="L2045" i="79"/>
  <c r="K2045" i="79"/>
  <c r="J2045" i="79"/>
  <c r="I2045" i="79"/>
  <c r="H2045" i="79"/>
  <c r="M2044" i="79"/>
  <c r="L2044" i="79"/>
  <c r="K2044" i="79"/>
  <c r="J2044" i="79"/>
  <c r="I2044" i="79"/>
  <c r="H2044" i="79"/>
  <c r="M2043" i="79"/>
  <c r="L2043" i="79"/>
  <c r="K2043" i="79"/>
  <c r="J2043" i="79"/>
  <c r="I2043" i="79"/>
  <c r="H2043" i="79"/>
  <c r="M2042" i="79"/>
  <c r="L2042" i="79"/>
  <c r="K2042" i="79"/>
  <c r="J2042" i="79"/>
  <c r="I2042" i="79"/>
  <c r="H2042" i="79"/>
  <c r="M2041" i="79"/>
  <c r="L2041" i="79"/>
  <c r="K2041" i="79"/>
  <c r="J2041" i="79"/>
  <c r="I2041" i="79"/>
  <c r="H2041" i="79"/>
  <c r="M2040" i="79"/>
  <c r="L2040" i="79"/>
  <c r="K2040" i="79"/>
  <c r="J2040" i="79"/>
  <c r="I2040" i="79"/>
  <c r="H2040" i="79"/>
  <c r="M2039" i="79"/>
  <c r="L2039" i="79"/>
  <c r="K2039" i="79"/>
  <c r="J2039" i="79"/>
  <c r="I2039" i="79"/>
  <c r="H2039" i="79"/>
  <c r="M2038" i="79"/>
  <c r="L2038" i="79"/>
  <c r="K2038" i="79"/>
  <c r="J2038" i="79"/>
  <c r="I2038" i="79"/>
  <c r="H2038" i="79"/>
  <c r="M2037" i="79"/>
  <c r="L2037" i="79"/>
  <c r="K2037" i="79"/>
  <c r="J2037" i="79"/>
  <c r="I2037" i="79"/>
  <c r="H2037" i="79"/>
  <c r="M2036" i="79"/>
  <c r="L2036" i="79"/>
  <c r="K2036" i="79"/>
  <c r="J2036" i="79"/>
  <c r="I2036" i="79"/>
  <c r="H2036" i="79"/>
  <c r="M2035" i="79"/>
  <c r="L2035" i="79"/>
  <c r="K2035" i="79"/>
  <c r="J2035" i="79"/>
  <c r="I2035" i="79"/>
  <c r="H2035" i="79"/>
  <c r="M2034" i="79"/>
  <c r="L2034" i="79"/>
  <c r="K2034" i="79"/>
  <c r="J2034" i="79"/>
  <c r="I2034" i="79"/>
  <c r="H2034" i="79"/>
  <c r="M2033" i="79"/>
  <c r="L2033" i="79"/>
  <c r="K2033" i="79"/>
  <c r="J2033" i="79"/>
  <c r="I2033" i="79"/>
  <c r="H2033" i="79"/>
  <c r="M2032" i="79"/>
  <c r="L2032" i="79"/>
  <c r="K2032" i="79"/>
  <c r="J2032" i="79"/>
  <c r="I2032" i="79"/>
  <c r="H2032" i="79"/>
  <c r="M2031" i="79"/>
  <c r="L2031" i="79"/>
  <c r="K2031" i="79"/>
  <c r="J2031" i="79"/>
  <c r="I2031" i="79"/>
  <c r="H2031" i="79"/>
  <c r="M2030" i="79"/>
  <c r="L2030" i="79"/>
  <c r="K2030" i="79"/>
  <c r="J2030" i="79"/>
  <c r="I2030" i="79"/>
  <c r="H2030" i="79"/>
  <c r="M2029" i="79"/>
  <c r="L2029" i="79"/>
  <c r="K2029" i="79"/>
  <c r="J2029" i="79"/>
  <c r="I2029" i="79"/>
  <c r="H2029" i="79"/>
  <c r="M2028" i="79"/>
  <c r="L2028" i="79"/>
  <c r="K2028" i="79"/>
  <c r="J2028" i="79"/>
  <c r="I2028" i="79"/>
  <c r="H2028" i="79"/>
  <c r="M2027" i="79"/>
  <c r="L2027" i="79"/>
  <c r="K2027" i="79"/>
  <c r="J2027" i="79"/>
  <c r="I2027" i="79"/>
  <c r="H2027" i="79"/>
  <c r="M2026" i="79"/>
  <c r="L2026" i="79"/>
  <c r="K2026" i="79"/>
  <c r="J2026" i="79"/>
  <c r="I2026" i="79"/>
  <c r="H2026" i="79"/>
  <c r="M2025" i="79"/>
  <c r="L2025" i="79"/>
  <c r="K2025" i="79"/>
  <c r="J2025" i="79"/>
  <c r="I2025" i="79"/>
  <c r="H2025" i="79"/>
  <c r="M2024" i="79"/>
  <c r="L2024" i="79"/>
  <c r="K2024" i="79"/>
  <c r="J2024" i="79"/>
  <c r="I2024" i="79"/>
  <c r="H2024" i="79"/>
  <c r="M2023" i="79"/>
  <c r="L2023" i="79"/>
  <c r="K2023" i="79"/>
  <c r="J2023" i="79"/>
  <c r="I2023" i="79"/>
  <c r="H2023" i="79"/>
  <c r="M2022" i="79"/>
  <c r="L2022" i="79"/>
  <c r="K2022" i="79"/>
  <c r="J2022" i="79"/>
  <c r="I2022" i="79"/>
  <c r="H2022" i="79"/>
  <c r="M2021" i="79"/>
  <c r="L2021" i="79"/>
  <c r="K2021" i="79"/>
  <c r="J2021" i="79"/>
  <c r="I2021" i="79"/>
  <c r="H2021" i="79"/>
  <c r="M2020" i="79"/>
  <c r="L2020" i="79"/>
  <c r="K2020" i="79"/>
  <c r="J2020" i="79"/>
  <c r="I2020" i="79"/>
  <c r="H2020" i="79"/>
  <c r="M2019" i="79"/>
  <c r="L2019" i="79"/>
  <c r="K2019" i="79"/>
  <c r="J2019" i="79"/>
  <c r="I2019" i="79"/>
  <c r="H2019" i="79"/>
  <c r="M2018" i="79"/>
  <c r="L2018" i="79"/>
  <c r="K2018" i="79"/>
  <c r="J2018" i="79"/>
  <c r="I2018" i="79"/>
  <c r="H2018" i="79"/>
  <c r="M2017" i="79"/>
  <c r="L2017" i="79"/>
  <c r="K2017" i="79"/>
  <c r="J2017" i="79"/>
  <c r="I2017" i="79"/>
  <c r="H2017" i="79"/>
  <c r="M2016" i="79"/>
  <c r="L2016" i="79"/>
  <c r="K2016" i="79"/>
  <c r="J2016" i="79"/>
  <c r="I2016" i="79"/>
  <c r="H2016" i="79"/>
  <c r="M2015" i="79"/>
  <c r="L2015" i="79"/>
  <c r="K2015" i="79"/>
  <c r="J2015" i="79"/>
  <c r="I2015" i="79"/>
  <c r="H2015" i="79"/>
  <c r="M2014" i="79"/>
  <c r="L2014" i="79"/>
  <c r="K2014" i="79"/>
  <c r="J2014" i="79"/>
  <c r="I2014" i="79"/>
  <c r="H2014" i="79"/>
  <c r="M2013" i="79"/>
  <c r="L2013" i="79"/>
  <c r="K2013" i="79"/>
  <c r="J2013" i="79"/>
  <c r="I2013" i="79"/>
  <c r="H2013" i="79"/>
  <c r="M2012" i="79"/>
  <c r="L2012" i="79"/>
  <c r="K2012" i="79"/>
  <c r="J2012" i="79"/>
  <c r="I2012" i="79"/>
  <c r="H2012" i="79"/>
  <c r="M2011" i="79"/>
  <c r="L2011" i="79"/>
  <c r="K2011" i="79"/>
  <c r="J2011" i="79"/>
  <c r="I2011" i="79"/>
  <c r="H2011" i="79"/>
  <c r="M2010" i="79"/>
  <c r="L2010" i="79"/>
  <c r="K2010" i="79"/>
  <c r="J2010" i="79"/>
  <c r="I2010" i="79"/>
  <c r="H2010" i="79"/>
  <c r="M2009" i="79"/>
  <c r="L2009" i="79"/>
  <c r="K2009" i="79"/>
  <c r="J2009" i="79"/>
  <c r="I2009" i="79"/>
  <c r="H2009" i="79"/>
  <c r="M2008" i="79"/>
  <c r="L2008" i="79"/>
  <c r="K2008" i="79"/>
  <c r="J2008" i="79"/>
  <c r="I2008" i="79"/>
  <c r="H2008" i="79"/>
  <c r="M2007" i="79"/>
  <c r="L2007" i="79"/>
  <c r="K2007" i="79"/>
  <c r="J2007" i="79"/>
  <c r="I2007" i="79"/>
  <c r="H2007" i="79"/>
  <c r="M2006" i="79"/>
  <c r="L2006" i="79"/>
  <c r="K2006" i="79"/>
  <c r="J2006" i="79"/>
  <c r="I2006" i="79"/>
  <c r="H2006" i="79"/>
  <c r="M2005" i="79"/>
  <c r="L2005" i="79"/>
  <c r="K2005" i="79"/>
  <c r="J2005" i="79"/>
  <c r="I2005" i="79"/>
  <c r="H2005" i="79"/>
  <c r="M2004" i="79"/>
  <c r="L2004" i="79"/>
  <c r="K2004" i="79"/>
  <c r="J2004" i="79"/>
  <c r="I2004" i="79"/>
  <c r="H2004" i="79"/>
  <c r="M2003" i="79"/>
  <c r="L2003" i="79"/>
  <c r="K2003" i="79"/>
  <c r="J2003" i="79"/>
  <c r="I2003" i="79"/>
  <c r="H2003" i="79"/>
  <c r="M2002" i="79"/>
  <c r="L2002" i="79"/>
  <c r="K2002" i="79"/>
  <c r="J2002" i="79"/>
  <c r="I2002" i="79"/>
  <c r="H2002" i="79"/>
  <c r="M2001" i="79"/>
  <c r="L2001" i="79"/>
  <c r="K2001" i="79"/>
  <c r="J2001" i="79"/>
  <c r="I2001" i="79"/>
  <c r="H2001" i="79"/>
  <c r="M2000" i="79"/>
  <c r="L2000" i="79"/>
  <c r="K2000" i="79"/>
  <c r="J2000" i="79"/>
  <c r="I2000" i="79"/>
  <c r="H2000" i="79"/>
  <c r="M1999" i="79"/>
  <c r="L1999" i="79"/>
  <c r="K1999" i="79"/>
  <c r="J1999" i="79"/>
  <c r="I1999" i="79"/>
  <c r="H1999" i="79"/>
  <c r="M1998" i="79"/>
  <c r="L1998" i="79"/>
  <c r="K1998" i="79"/>
  <c r="J1998" i="79"/>
  <c r="I1998" i="79"/>
  <c r="H1998" i="79"/>
  <c r="M1997" i="79"/>
  <c r="L1997" i="79"/>
  <c r="K1997" i="79"/>
  <c r="J1997" i="79"/>
  <c r="I1997" i="79"/>
  <c r="H1997" i="79"/>
  <c r="M1996" i="79"/>
  <c r="L1996" i="79"/>
  <c r="K1996" i="79"/>
  <c r="J1996" i="79"/>
  <c r="I1996" i="79"/>
  <c r="H1996" i="79"/>
  <c r="M1995" i="79"/>
  <c r="L1995" i="79"/>
  <c r="K1995" i="79"/>
  <c r="J1995" i="79"/>
  <c r="I1995" i="79"/>
  <c r="H1995" i="79"/>
  <c r="M1994" i="79"/>
  <c r="L1994" i="79"/>
  <c r="K1994" i="79"/>
  <c r="J1994" i="79"/>
  <c r="I1994" i="79"/>
  <c r="H1994" i="79"/>
  <c r="M1993" i="79"/>
  <c r="L1993" i="79"/>
  <c r="K1993" i="79"/>
  <c r="J1993" i="79"/>
  <c r="I1993" i="79"/>
  <c r="H1993" i="79"/>
  <c r="M1992" i="79"/>
  <c r="L1992" i="79"/>
  <c r="K1992" i="79"/>
  <c r="J1992" i="79"/>
  <c r="I1992" i="79"/>
  <c r="H1992" i="79"/>
  <c r="M1991" i="79"/>
  <c r="L1991" i="79"/>
  <c r="K1991" i="79"/>
  <c r="J1991" i="79"/>
  <c r="I1991" i="79"/>
  <c r="H1991" i="79"/>
  <c r="M1990" i="79"/>
  <c r="L1990" i="79"/>
  <c r="K1990" i="79"/>
  <c r="J1990" i="79"/>
  <c r="I1990" i="79"/>
  <c r="H1990" i="79"/>
  <c r="M1989" i="79"/>
  <c r="L1989" i="79"/>
  <c r="K1989" i="79"/>
  <c r="J1989" i="79"/>
  <c r="I1989" i="79"/>
  <c r="H1989" i="79"/>
  <c r="M1988" i="79"/>
  <c r="L1988" i="79"/>
  <c r="K1988" i="79"/>
  <c r="J1988" i="79"/>
  <c r="I1988" i="79"/>
  <c r="H1988" i="79"/>
  <c r="M1987" i="79"/>
  <c r="L1987" i="79"/>
  <c r="K1987" i="79"/>
  <c r="J1987" i="79"/>
  <c r="I1987" i="79"/>
  <c r="H1987" i="79"/>
  <c r="M1986" i="79"/>
  <c r="L1986" i="79"/>
  <c r="K1986" i="79"/>
  <c r="J1986" i="79"/>
  <c r="I1986" i="79"/>
  <c r="H1986" i="79"/>
  <c r="M1985" i="79"/>
  <c r="L1985" i="79"/>
  <c r="K1985" i="79"/>
  <c r="J1985" i="79"/>
  <c r="I1985" i="79"/>
  <c r="H1985" i="79"/>
  <c r="M1984" i="79"/>
  <c r="L1984" i="79"/>
  <c r="K1984" i="79"/>
  <c r="J1984" i="79"/>
  <c r="I1984" i="79"/>
  <c r="H1984" i="79"/>
  <c r="M1983" i="79"/>
  <c r="L1983" i="79"/>
  <c r="K1983" i="79"/>
  <c r="J1983" i="79"/>
  <c r="I1983" i="79"/>
  <c r="H1983" i="79"/>
  <c r="M1982" i="79"/>
  <c r="L1982" i="79"/>
  <c r="K1982" i="79"/>
  <c r="J1982" i="79"/>
  <c r="I1982" i="79"/>
  <c r="H1982" i="79"/>
  <c r="M1981" i="79"/>
  <c r="L1981" i="79"/>
  <c r="K1981" i="79"/>
  <c r="J1981" i="79"/>
  <c r="I1981" i="79"/>
  <c r="H1981" i="79"/>
  <c r="M1980" i="79"/>
  <c r="L1980" i="79"/>
  <c r="K1980" i="79"/>
  <c r="J1980" i="79"/>
  <c r="I1980" i="79"/>
  <c r="H1980" i="79"/>
  <c r="M1979" i="79"/>
  <c r="L1979" i="79"/>
  <c r="K1979" i="79"/>
  <c r="J1979" i="79"/>
  <c r="I1979" i="79"/>
  <c r="H1979" i="79"/>
  <c r="M1978" i="79"/>
  <c r="L1978" i="79"/>
  <c r="K1978" i="79"/>
  <c r="J1978" i="79"/>
  <c r="I1978" i="79"/>
  <c r="H1978" i="79"/>
  <c r="M1977" i="79"/>
  <c r="L1977" i="79"/>
  <c r="K1977" i="79"/>
  <c r="J1977" i="79"/>
  <c r="I1977" i="79"/>
  <c r="H1977" i="79"/>
  <c r="M1976" i="79"/>
  <c r="L1976" i="79"/>
  <c r="K1976" i="79"/>
  <c r="J1976" i="79"/>
  <c r="I1976" i="79"/>
  <c r="H1976" i="79"/>
  <c r="M1975" i="79"/>
  <c r="L1975" i="79"/>
  <c r="K1975" i="79"/>
  <c r="J1975" i="79"/>
  <c r="I1975" i="79"/>
  <c r="H1975" i="79"/>
  <c r="M1974" i="79"/>
  <c r="L1974" i="79"/>
  <c r="K1974" i="79"/>
  <c r="J1974" i="79"/>
  <c r="I1974" i="79"/>
  <c r="H1974" i="79"/>
  <c r="M1973" i="79"/>
  <c r="L1973" i="79"/>
  <c r="K1973" i="79"/>
  <c r="J1973" i="79"/>
  <c r="I1973" i="79"/>
  <c r="H1973" i="79"/>
  <c r="M1972" i="79"/>
  <c r="L1972" i="79"/>
  <c r="K1972" i="79"/>
  <c r="J1972" i="79"/>
  <c r="I1972" i="79"/>
  <c r="H1972" i="79"/>
  <c r="M1971" i="79"/>
  <c r="L1971" i="79"/>
  <c r="K1971" i="79"/>
  <c r="J1971" i="79"/>
  <c r="I1971" i="79"/>
  <c r="H1971" i="79"/>
  <c r="M1970" i="79"/>
  <c r="L1970" i="79"/>
  <c r="K1970" i="79"/>
  <c r="J1970" i="79"/>
  <c r="I1970" i="79"/>
  <c r="H1970" i="79"/>
  <c r="M1969" i="79"/>
  <c r="L1969" i="79"/>
  <c r="K1969" i="79"/>
  <c r="J1969" i="79"/>
  <c r="I1969" i="79"/>
  <c r="H1969" i="79"/>
  <c r="M1968" i="79"/>
  <c r="L1968" i="79"/>
  <c r="K1968" i="79"/>
  <c r="J1968" i="79"/>
  <c r="I1968" i="79"/>
  <c r="H1968" i="79"/>
  <c r="M1967" i="79"/>
  <c r="L1967" i="79"/>
  <c r="K1967" i="79"/>
  <c r="J1967" i="79"/>
  <c r="I1967" i="79"/>
  <c r="H1967" i="79"/>
  <c r="M1966" i="79"/>
  <c r="L1966" i="79"/>
  <c r="K1966" i="79"/>
  <c r="J1966" i="79"/>
  <c r="I1966" i="79"/>
  <c r="H1966" i="79"/>
  <c r="M1965" i="79"/>
  <c r="L1965" i="79"/>
  <c r="K1965" i="79"/>
  <c r="J1965" i="79"/>
  <c r="I1965" i="79"/>
  <c r="H1965" i="79"/>
  <c r="M1964" i="79"/>
  <c r="L1964" i="79"/>
  <c r="K1964" i="79"/>
  <c r="J1964" i="79"/>
  <c r="I1964" i="79"/>
  <c r="H1964" i="79"/>
  <c r="M1963" i="79"/>
  <c r="L1963" i="79"/>
  <c r="K1963" i="79"/>
  <c r="J1963" i="79"/>
  <c r="I1963" i="79"/>
  <c r="H1963" i="79"/>
  <c r="M1962" i="79"/>
  <c r="L1962" i="79"/>
  <c r="K1962" i="79"/>
  <c r="J1962" i="79"/>
  <c r="I1962" i="79"/>
  <c r="H1962" i="79"/>
  <c r="M1961" i="79"/>
  <c r="L1961" i="79"/>
  <c r="K1961" i="79"/>
  <c r="J1961" i="79"/>
  <c r="I1961" i="79"/>
  <c r="H1961" i="79"/>
  <c r="M1960" i="79"/>
  <c r="L1960" i="79"/>
  <c r="K1960" i="79"/>
  <c r="J1960" i="79"/>
  <c r="I1960" i="79"/>
  <c r="H1960" i="79"/>
  <c r="M1959" i="79"/>
  <c r="L1959" i="79"/>
  <c r="K1959" i="79"/>
  <c r="J1959" i="79"/>
  <c r="I1959" i="79"/>
  <c r="H1959" i="79"/>
  <c r="M1958" i="79"/>
  <c r="L1958" i="79"/>
  <c r="K1958" i="79"/>
  <c r="J1958" i="79"/>
  <c r="I1958" i="79"/>
  <c r="H1958" i="79"/>
  <c r="M1957" i="79"/>
  <c r="L1957" i="79"/>
  <c r="K1957" i="79"/>
  <c r="J1957" i="79"/>
  <c r="I1957" i="79"/>
  <c r="H1957" i="79"/>
  <c r="M1956" i="79"/>
  <c r="L1956" i="79"/>
  <c r="K1956" i="79"/>
  <c r="J1956" i="79"/>
  <c r="I1956" i="79"/>
  <c r="H1956" i="79"/>
  <c r="M1955" i="79"/>
  <c r="L1955" i="79"/>
  <c r="K1955" i="79"/>
  <c r="J1955" i="79"/>
  <c r="I1955" i="79"/>
  <c r="H1955" i="79"/>
  <c r="M1954" i="79"/>
  <c r="L1954" i="79"/>
  <c r="K1954" i="79"/>
  <c r="J1954" i="79"/>
  <c r="I1954" i="79"/>
  <c r="H1954" i="79"/>
  <c r="M1953" i="79"/>
  <c r="L1953" i="79"/>
  <c r="K1953" i="79"/>
  <c r="J1953" i="79"/>
  <c r="I1953" i="79"/>
  <c r="H1953" i="79"/>
  <c r="M1952" i="79"/>
  <c r="L1952" i="79"/>
  <c r="K1952" i="79"/>
  <c r="J1952" i="79"/>
  <c r="I1952" i="79"/>
  <c r="H1952" i="79"/>
  <c r="M1951" i="79"/>
  <c r="L1951" i="79"/>
  <c r="K1951" i="79"/>
  <c r="J1951" i="79"/>
  <c r="I1951" i="79"/>
  <c r="H1951" i="79"/>
  <c r="M1950" i="79"/>
  <c r="L1950" i="79"/>
  <c r="K1950" i="79"/>
  <c r="J1950" i="79"/>
  <c r="I1950" i="79"/>
  <c r="H1950" i="79"/>
  <c r="M1949" i="79"/>
  <c r="L1949" i="79"/>
  <c r="K1949" i="79"/>
  <c r="J1949" i="79"/>
  <c r="I1949" i="79"/>
  <c r="H1949" i="79"/>
  <c r="M1948" i="79"/>
  <c r="L1948" i="79"/>
  <c r="K1948" i="79"/>
  <c r="J1948" i="79"/>
  <c r="I1948" i="79"/>
  <c r="H1948" i="79"/>
  <c r="M1947" i="79"/>
  <c r="L1947" i="79"/>
  <c r="K1947" i="79"/>
  <c r="J1947" i="79"/>
  <c r="I1947" i="79"/>
  <c r="H1947" i="79"/>
  <c r="M1946" i="79"/>
  <c r="L1946" i="79"/>
  <c r="K1946" i="79"/>
  <c r="J1946" i="79"/>
  <c r="I1946" i="79"/>
  <c r="H1946" i="79"/>
  <c r="M1945" i="79"/>
  <c r="L1945" i="79"/>
  <c r="K1945" i="79"/>
  <c r="J1945" i="79"/>
  <c r="I1945" i="79"/>
  <c r="H1945" i="79"/>
  <c r="M1944" i="79"/>
  <c r="L1944" i="79"/>
  <c r="K1944" i="79"/>
  <c r="J1944" i="79"/>
  <c r="I1944" i="79"/>
  <c r="H1944" i="79"/>
  <c r="M1943" i="79"/>
  <c r="L1943" i="79"/>
  <c r="K1943" i="79"/>
  <c r="J1943" i="79"/>
  <c r="I1943" i="79"/>
  <c r="H1943" i="79"/>
  <c r="M1942" i="79"/>
  <c r="L1942" i="79"/>
  <c r="K1942" i="79"/>
  <c r="J1942" i="79"/>
  <c r="I1942" i="79"/>
  <c r="H1942" i="79"/>
  <c r="M1941" i="79"/>
  <c r="L1941" i="79"/>
  <c r="K1941" i="79"/>
  <c r="J1941" i="79"/>
  <c r="I1941" i="79"/>
  <c r="H1941" i="79"/>
  <c r="M1940" i="79"/>
  <c r="L1940" i="79"/>
  <c r="K1940" i="79"/>
  <c r="J1940" i="79"/>
  <c r="I1940" i="79"/>
  <c r="H1940" i="79"/>
  <c r="M1939" i="79"/>
  <c r="L1939" i="79"/>
  <c r="K1939" i="79"/>
  <c r="J1939" i="79"/>
  <c r="I1939" i="79"/>
  <c r="H1939" i="79"/>
  <c r="M1938" i="79"/>
  <c r="L1938" i="79"/>
  <c r="K1938" i="79"/>
  <c r="J1938" i="79"/>
  <c r="I1938" i="79"/>
  <c r="H1938" i="79"/>
  <c r="M1937" i="79"/>
  <c r="L1937" i="79"/>
  <c r="K1937" i="79"/>
  <c r="J1937" i="79"/>
  <c r="I1937" i="79"/>
  <c r="H1937" i="79"/>
  <c r="M1936" i="79"/>
  <c r="L1936" i="79"/>
  <c r="K1936" i="79"/>
  <c r="J1936" i="79"/>
  <c r="I1936" i="79"/>
  <c r="H1936" i="79"/>
  <c r="M1935" i="79"/>
  <c r="L1935" i="79"/>
  <c r="K1935" i="79"/>
  <c r="J1935" i="79"/>
  <c r="I1935" i="79"/>
  <c r="H1935" i="79"/>
  <c r="M1934" i="79"/>
  <c r="L1934" i="79"/>
  <c r="K1934" i="79"/>
  <c r="J1934" i="79"/>
  <c r="I1934" i="79"/>
  <c r="H1934" i="79"/>
  <c r="M1933" i="79"/>
  <c r="L1933" i="79"/>
  <c r="K1933" i="79"/>
  <c r="J1933" i="79"/>
  <c r="I1933" i="79"/>
  <c r="H1933" i="79"/>
  <c r="M1932" i="79"/>
  <c r="L1932" i="79"/>
  <c r="K1932" i="79"/>
  <c r="J1932" i="79"/>
  <c r="I1932" i="79"/>
  <c r="H1932" i="79"/>
  <c r="M1931" i="79"/>
  <c r="L1931" i="79"/>
  <c r="K1931" i="79"/>
  <c r="J1931" i="79"/>
  <c r="I1931" i="79"/>
  <c r="H1931" i="79"/>
  <c r="M1930" i="79"/>
  <c r="L1930" i="79"/>
  <c r="K1930" i="79"/>
  <c r="J1930" i="79"/>
  <c r="I1930" i="79"/>
  <c r="H1930" i="79"/>
  <c r="M1929" i="79"/>
  <c r="L1929" i="79"/>
  <c r="K1929" i="79"/>
  <c r="J1929" i="79"/>
  <c r="I1929" i="79"/>
  <c r="H1929" i="79"/>
  <c r="M1928" i="79"/>
  <c r="L1928" i="79"/>
  <c r="K1928" i="79"/>
  <c r="J1928" i="79"/>
  <c r="I1928" i="79"/>
  <c r="H1928" i="79"/>
  <c r="M1927" i="79"/>
  <c r="L1927" i="79"/>
  <c r="K1927" i="79"/>
  <c r="J1927" i="79"/>
  <c r="I1927" i="79"/>
  <c r="H1927" i="79"/>
  <c r="M1926" i="79"/>
  <c r="L1926" i="79"/>
  <c r="K1926" i="79"/>
  <c r="J1926" i="79"/>
  <c r="I1926" i="79"/>
  <c r="H1926" i="79"/>
  <c r="M1925" i="79"/>
  <c r="L1925" i="79"/>
  <c r="K1925" i="79"/>
  <c r="J1925" i="79"/>
  <c r="I1925" i="79"/>
  <c r="H1925" i="79"/>
  <c r="M1924" i="79"/>
  <c r="L1924" i="79"/>
  <c r="K1924" i="79"/>
  <c r="J1924" i="79"/>
  <c r="I1924" i="79"/>
  <c r="H1924" i="79"/>
  <c r="M1923" i="79"/>
  <c r="L1923" i="79"/>
  <c r="K1923" i="79"/>
  <c r="J1923" i="79"/>
  <c r="I1923" i="79"/>
  <c r="H1923" i="79"/>
  <c r="M1922" i="79"/>
  <c r="L1922" i="79"/>
  <c r="K1922" i="79"/>
  <c r="J1922" i="79"/>
  <c r="I1922" i="79"/>
  <c r="H1922" i="79"/>
  <c r="M1921" i="79"/>
  <c r="L1921" i="79"/>
  <c r="K1921" i="79"/>
  <c r="J1921" i="79"/>
  <c r="I1921" i="79"/>
  <c r="H1921" i="79"/>
  <c r="M1920" i="79"/>
  <c r="L1920" i="79"/>
  <c r="K1920" i="79"/>
  <c r="J1920" i="79"/>
  <c r="I1920" i="79"/>
  <c r="H1920" i="79"/>
  <c r="M1919" i="79"/>
  <c r="L1919" i="79"/>
  <c r="K1919" i="79"/>
  <c r="J1919" i="79"/>
  <c r="I1919" i="79"/>
  <c r="H1919" i="79"/>
  <c r="M1918" i="79"/>
  <c r="L1918" i="79"/>
  <c r="K1918" i="79"/>
  <c r="J1918" i="79"/>
  <c r="I1918" i="79"/>
  <c r="H1918" i="79"/>
  <c r="M1917" i="79"/>
  <c r="L1917" i="79"/>
  <c r="K1917" i="79"/>
  <c r="J1917" i="79"/>
  <c r="I1917" i="79"/>
  <c r="H1917" i="79"/>
  <c r="M1916" i="79"/>
  <c r="L1916" i="79"/>
  <c r="K1916" i="79"/>
  <c r="J1916" i="79"/>
  <c r="I1916" i="79"/>
  <c r="H1916" i="79"/>
  <c r="M1915" i="79"/>
  <c r="L1915" i="79"/>
  <c r="K1915" i="79"/>
  <c r="J1915" i="79"/>
  <c r="I1915" i="79"/>
  <c r="H1915" i="79"/>
  <c r="M1914" i="79"/>
  <c r="L1914" i="79"/>
  <c r="K1914" i="79"/>
  <c r="J1914" i="79"/>
  <c r="I1914" i="79"/>
  <c r="H1914" i="79"/>
  <c r="M1913" i="79"/>
  <c r="L1913" i="79"/>
  <c r="K1913" i="79"/>
  <c r="J1913" i="79"/>
  <c r="I1913" i="79"/>
  <c r="H1913" i="79"/>
  <c r="M1912" i="79"/>
  <c r="L1912" i="79"/>
  <c r="K1912" i="79"/>
  <c r="J1912" i="79"/>
  <c r="I1912" i="79"/>
  <c r="H1912" i="79"/>
  <c r="M1911" i="79"/>
  <c r="L1911" i="79"/>
  <c r="K1911" i="79"/>
  <c r="J1911" i="79"/>
  <c r="I1911" i="79"/>
  <c r="H1911" i="79"/>
  <c r="M1910" i="79"/>
  <c r="L1910" i="79"/>
  <c r="K1910" i="79"/>
  <c r="J1910" i="79"/>
  <c r="I1910" i="79"/>
  <c r="H1910" i="79"/>
  <c r="M1909" i="79"/>
  <c r="L1909" i="79"/>
  <c r="K1909" i="79"/>
  <c r="J1909" i="79"/>
  <c r="I1909" i="79"/>
  <c r="H1909" i="79"/>
  <c r="M1908" i="79"/>
  <c r="L1908" i="79"/>
  <c r="K1908" i="79"/>
  <c r="J1908" i="79"/>
  <c r="I1908" i="79"/>
  <c r="H1908" i="79"/>
  <c r="M1907" i="79"/>
  <c r="L1907" i="79"/>
  <c r="K1907" i="79"/>
  <c r="J1907" i="79"/>
  <c r="I1907" i="79"/>
  <c r="H1907" i="79"/>
  <c r="M1906" i="79"/>
  <c r="L1906" i="79"/>
  <c r="K1906" i="79"/>
  <c r="J1906" i="79"/>
  <c r="I1906" i="79"/>
  <c r="H1906" i="79"/>
  <c r="M1905" i="79"/>
  <c r="L1905" i="79"/>
  <c r="K1905" i="79"/>
  <c r="J1905" i="79"/>
  <c r="I1905" i="79"/>
  <c r="H1905" i="79"/>
  <c r="M1904" i="79"/>
  <c r="L1904" i="79"/>
  <c r="K1904" i="79"/>
  <c r="J1904" i="79"/>
  <c r="I1904" i="79"/>
  <c r="H1904" i="79"/>
  <c r="M1903" i="79"/>
  <c r="L1903" i="79"/>
  <c r="K1903" i="79"/>
  <c r="J1903" i="79"/>
  <c r="I1903" i="79"/>
  <c r="H1903" i="79"/>
  <c r="M1902" i="79"/>
  <c r="L1902" i="79"/>
  <c r="K1902" i="79"/>
  <c r="J1902" i="79"/>
  <c r="I1902" i="79"/>
  <c r="H1902" i="79"/>
  <c r="M1901" i="79"/>
  <c r="L1901" i="79"/>
  <c r="K1901" i="79"/>
  <c r="J1901" i="79"/>
  <c r="I1901" i="79"/>
  <c r="H1901" i="79"/>
  <c r="M1900" i="79"/>
  <c r="L1900" i="79"/>
  <c r="K1900" i="79"/>
  <c r="J1900" i="79"/>
  <c r="I1900" i="79"/>
  <c r="H1900" i="79"/>
  <c r="M1899" i="79"/>
  <c r="L1899" i="79"/>
  <c r="K1899" i="79"/>
  <c r="J1899" i="79"/>
  <c r="I1899" i="79"/>
  <c r="H1899" i="79"/>
  <c r="M1898" i="79"/>
  <c r="L1898" i="79"/>
  <c r="K1898" i="79"/>
  <c r="J1898" i="79"/>
  <c r="I1898" i="79"/>
  <c r="H1898" i="79"/>
  <c r="M1897" i="79"/>
  <c r="L1897" i="79"/>
  <c r="K1897" i="79"/>
  <c r="J1897" i="79"/>
  <c r="I1897" i="79"/>
  <c r="H1897" i="79"/>
  <c r="M1896" i="79"/>
  <c r="L1896" i="79"/>
  <c r="K1896" i="79"/>
  <c r="J1896" i="79"/>
  <c r="I1896" i="79"/>
  <c r="H1896" i="79"/>
  <c r="M1895" i="79"/>
  <c r="L1895" i="79"/>
  <c r="K1895" i="79"/>
  <c r="J1895" i="79"/>
  <c r="I1895" i="79"/>
  <c r="H1895" i="79"/>
  <c r="M1894" i="79"/>
  <c r="L1894" i="79"/>
  <c r="K1894" i="79"/>
  <c r="J1894" i="79"/>
  <c r="I1894" i="79"/>
  <c r="H1894" i="79"/>
  <c r="M1893" i="79"/>
  <c r="L1893" i="79"/>
  <c r="K1893" i="79"/>
  <c r="J1893" i="79"/>
  <c r="I1893" i="79"/>
  <c r="H1893" i="79"/>
  <c r="M1892" i="79"/>
  <c r="L1892" i="79"/>
  <c r="K1892" i="79"/>
  <c r="J1892" i="79"/>
  <c r="I1892" i="79"/>
  <c r="H1892" i="79"/>
  <c r="M1891" i="79"/>
  <c r="L1891" i="79"/>
  <c r="K1891" i="79"/>
  <c r="J1891" i="79"/>
  <c r="I1891" i="79"/>
  <c r="H1891" i="79"/>
  <c r="M1890" i="79"/>
  <c r="L1890" i="79"/>
  <c r="K1890" i="79"/>
  <c r="J1890" i="79"/>
  <c r="I1890" i="79"/>
  <c r="H1890" i="79"/>
  <c r="M1889" i="79"/>
  <c r="L1889" i="79"/>
  <c r="K1889" i="79"/>
  <c r="J1889" i="79"/>
  <c r="I1889" i="79"/>
  <c r="H1889" i="79"/>
  <c r="M1888" i="79"/>
  <c r="L1888" i="79"/>
  <c r="K1888" i="79"/>
  <c r="J1888" i="79"/>
  <c r="I1888" i="79"/>
  <c r="H1888" i="79"/>
  <c r="M1887" i="79"/>
  <c r="L1887" i="79"/>
  <c r="K1887" i="79"/>
  <c r="J1887" i="79"/>
  <c r="I1887" i="79"/>
  <c r="H1887" i="79"/>
  <c r="M1886" i="79"/>
  <c r="L1886" i="79"/>
  <c r="K1886" i="79"/>
  <c r="J1886" i="79"/>
  <c r="I1886" i="79"/>
  <c r="H1886" i="79"/>
  <c r="M1885" i="79"/>
  <c r="L1885" i="79"/>
  <c r="K1885" i="79"/>
  <c r="J1885" i="79"/>
  <c r="I1885" i="79"/>
  <c r="H1885" i="79"/>
  <c r="M1884" i="79"/>
  <c r="L1884" i="79"/>
  <c r="K1884" i="79"/>
  <c r="J1884" i="79"/>
  <c r="I1884" i="79"/>
  <c r="H1884" i="79"/>
  <c r="M1883" i="79"/>
  <c r="L1883" i="79"/>
  <c r="K1883" i="79"/>
  <c r="J1883" i="79"/>
  <c r="I1883" i="79"/>
  <c r="H1883" i="79"/>
  <c r="M1882" i="79"/>
  <c r="L1882" i="79"/>
  <c r="K1882" i="79"/>
  <c r="J1882" i="79"/>
  <c r="I1882" i="79"/>
  <c r="H1882" i="79"/>
  <c r="M1881" i="79"/>
  <c r="L1881" i="79"/>
  <c r="K1881" i="79"/>
  <c r="J1881" i="79"/>
  <c r="I1881" i="79"/>
  <c r="H1881" i="79"/>
  <c r="M1880" i="79"/>
  <c r="L1880" i="79"/>
  <c r="K1880" i="79"/>
  <c r="J1880" i="79"/>
  <c r="I1880" i="79"/>
  <c r="H1880" i="79"/>
  <c r="M1879" i="79"/>
  <c r="L1879" i="79"/>
  <c r="K1879" i="79"/>
  <c r="J1879" i="79"/>
  <c r="I1879" i="79"/>
  <c r="H1879" i="79"/>
  <c r="M1878" i="79"/>
  <c r="L1878" i="79"/>
  <c r="K1878" i="79"/>
  <c r="J1878" i="79"/>
  <c r="I1878" i="79"/>
  <c r="H1878" i="79"/>
  <c r="M1877" i="79"/>
  <c r="L1877" i="79"/>
  <c r="K1877" i="79"/>
  <c r="J1877" i="79"/>
  <c r="I1877" i="79"/>
  <c r="H1877" i="79"/>
  <c r="M1876" i="79"/>
  <c r="L1876" i="79"/>
  <c r="K1876" i="79"/>
  <c r="J1876" i="79"/>
  <c r="I1876" i="79"/>
  <c r="H1876" i="79"/>
  <c r="M1875" i="79"/>
  <c r="L1875" i="79"/>
  <c r="K1875" i="79"/>
  <c r="J1875" i="79"/>
  <c r="I1875" i="79"/>
  <c r="H1875" i="79"/>
  <c r="M1874" i="79"/>
  <c r="L1874" i="79"/>
  <c r="K1874" i="79"/>
  <c r="J1874" i="79"/>
  <c r="I1874" i="79"/>
  <c r="H1874" i="79"/>
  <c r="M1873" i="79"/>
  <c r="L1873" i="79"/>
  <c r="K1873" i="79"/>
  <c r="J1873" i="79"/>
  <c r="I1873" i="79"/>
  <c r="H1873" i="79"/>
  <c r="M1872" i="79"/>
  <c r="L1872" i="79"/>
  <c r="K1872" i="79"/>
  <c r="J1872" i="79"/>
  <c r="I1872" i="79"/>
  <c r="H1872" i="79"/>
  <c r="M1871" i="79"/>
  <c r="L1871" i="79"/>
  <c r="K1871" i="79"/>
  <c r="J1871" i="79"/>
  <c r="I1871" i="79"/>
  <c r="H1871" i="79"/>
  <c r="M1870" i="79"/>
  <c r="L1870" i="79"/>
  <c r="K1870" i="79"/>
  <c r="J1870" i="79"/>
  <c r="I1870" i="79"/>
  <c r="H1870" i="79"/>
  <c r="M1869" i="79"/>
  <c r="L1869" i="79"/>
  <c r="K1869" i="79"/>
  <c r="J1869" i="79"/>
  <c r="I1869" i="79"/>
  <c r="H1869" i="79"/>
  <c r="M1868" i="79"/>
  <c r="L1868" i="79"/>
  <c r="K1868" i="79"/>
  <c r="J1868" i="79"/>
  <c r="I1868" i="79"/>
  <c r="H1868" i="79"/>
  <c r="M1867" i="79"/>
  <c r="L1867" i="79"/>
  <c r="K1867" i="79"/>
  <c r="J1867" i="79"/>
  <c r="I1867" i="79"/>
  <c r="H1867" i="79"/>
  <c r="M1866" i="79"/>
  <c r="L1866" i="79"/>
  <c r="K1866" i="79"/>
  <c r="J1866" i="79"/>
  <c r="I1866" i="79"/>
  <c r="H1866" i="79"/>
  <c r="M1865" i="79"/>
  <c r="L1865" i="79"/>
  <c r="K1865" i="79"/>
  <c r="J1865" i="79"/>
  <c r="I1865" i="79"/>
  <c r="H1865" i="79"/>
  <c r="M1864" i="79"/>
  <c r="L1864" i="79"/>
  <c r="K1864" i="79"/>
  <c r="J1864" i="79"/>
  <c r="I1864" i="79"/>
  <c r="H1864" i="79"/>
  <c r="M1863" i="79"/>
  <c r="L1863" i="79"/>
  <c r="K1863" i="79"/>
  <c r="J1863" i="79"/>
  <c r="I1863" i="79"/>
  <c r="H1863" i="79"/>
  <c r="M1862" i="79"/>
  <c r="L1862" i="79"/>
  <c r="K1862" i="79"/>
  <c r="J1862" i="79"/>
  <c r="I1862" i="79"/>
  <c r="H1862" i="79"/>
  <c r="M1861" i="79"/>
  <c r="L1861" i="79"/>
  <c r="K1861" i="79"/>
  <c r="J1861" i="79"/>
  <c r="I1861" i="79"/>
  <c r="H1861" i="79"/>
  <c r="M1860" i="79"/>
  <c r="L1860" i="79"/>
  <c r="K1860" i="79"/>
  <c r="J1860" i="79"/>
  <c r="I1860" i="79"/>
  <c r="H1860" i="79"/>
  <c r="M1859" i="79"/>
  <c r="L1859" i="79"/>
  <c r="K1859" i="79"/>
  <c r="J1859" i="79"/>
  <c r="I1859" i="79"/>
  <c r="H1859" i="79"/>
  <c r="M1858" i="79"/>
  <c r="L1858" i="79"/>
  <c r="K1858" i="79"/>
  <c r="J1858" i="79"/>
  <c r="I1858" i="79"/>
  <c r="H1858" i="79"/>
  <c r="M1857" i="79"/>
  <c r="L1857" i="79"/>
  <c r="K1857" i="79"/>
  <c r="J1857" i="79"/>
  <c r="I1857" i="79"/>
  <c r="H1857" i="79"/>
  <c r="M1856" i="79"/>
  <c r="L1856" i="79"/>
  <c r="K1856" i="79"/>
  <c r="J1856" i="79"/>
  <c r="I1856" i="79"/>
  <c r="H1856" i="79"/>
  <c r="M1855" i="79"/>
  <c r="L1855" i="79"/>
  <c r="K1855" i="79"/>
  <c r="J1855" i="79"/>
  <c r="I1855" i="79"/>
  <c r="H1855" i="79"/>
  <c r="M1854" i="79"/>
  <c r="L1854" i="79"/>
  <c r="K1854" i="79"/>
  <c r="J1854" i="79"/>
  <c r="I1854" i="79"/>
  <c r="H1854" i="79"/>
  <c r="M1853" i="79"/>
  <c r="L1853" i="79"/>
  <c r="K1853" i="79"/>
  <c r="J1853" i="79"/>
  <c r="I1853" i="79"/>
  <c r="H1853" i="79"/>
  <c r="M1852" i="79"/>
  <c r="L1852" i="79"/>
  <c r="K1852" i="79"/>
  <c r="J1852" i="79"/>
  <c r="I1852" i="79"/>
  <c r="H1852" i="79"/>
  <c r="M1851" i="79"/>
  <c r="L1851" i="79"/>
  <c r="K1851" i="79"/>
  <c r="J1851" i="79"/>
  <c r="I1851" i="79"/>
  <c r="H1851" i="79"/>
  <c r="M1850" i="79"/>
  <c r="L1850" i="79"/>
  <c r="K1850" i="79"/>
  <c r="J1850" i="79"/>
  <c r="I1850" i="79"/>
  <c r="H1850" i="79"/>
  <c r="M1849" i="79"/>
  <c r="L1849" i="79"/>
  <c r="K1849" i="79"/>
  <c r="J1849" i="79"/>
  <c r="I1849" i="79"/>
  <c r="H1849" i="79"/>
  <c r="M1848" i="79"/>
  <c r="L1848" i="79"/>
  <c r="K1848" i="79"/>
  <c r="J1848" i="79"/>
  <c r="I1848" i="79"/>
  <c r="H1848" i="79"/>
  <c r="M1847" i="79"/>
  <c r="L1847" i="79"/>
  <c r="K1847" i="79"/>
  <c r="J1847" i="79"/>
  <c r="I1847" i="79"/>
  <c r="H1847" i="79"/>
  <c r="M1846" i="79"/>
  <c r="L1846" i="79"/>
  <c r="K1846" i="79"/>
  <c r="J1846" i="79"/>
  <c r="I1846" i="79"/>
  <c r="H1846" i="79"/>
  <c r="M1845" i="79"/>
  <c r="L1845" i="79"/>
  <c r="K1845" i="79"/>
  <c r="J1845" i="79"/>
  <c r="I1845" i="79"/>
  <c r="H1845" i="79"/>
  <c r="M1844" i="79"/>
  <c r="L1844" i="79"/>
  <c r="K1844" i="79"/>
  <c r="J1844" i="79"/>
  <c r="I1844" i="79"/>
  <c r="H1844" i="79"/>
  <c r="M1843" i="79"/>
  <c r="L1843" i="79"/>
  <c r="K1843" i="79"/>
  <c r="J1843" i="79"/>
  <c r="I1843" i="79"/>
  <c r="H1843" i="79"/>
  <c r="M1842" i="79"/>
  <c r="L1842" i="79"/>
  <c r="K1842" i="79"/>
  <c r="J1842" i="79"/>
  <c r="I1842" i="79"/>
  <c r="H1842" i="79"/>
  <c r="M1841" i="79"/>
  <c r="L1841" i="79"/>
  <c r="K1841" i="79"/>
  <c r="J1841" i="79"/>
  <c r="I1841" i="79"/>
  <c r="H1841" i="79"/>
  <c r="M1840" i="79"/>
  <c r="L1840" i="79"/>
  <c r="K1840" i="79"/>
  <c r="J1840" i="79"/>
  <c r="I1840" i="79"/>
  <c r="H1840" i="79"/>
  <c r="M1839" i="79"/>
  <c r="L1839" i="79"/>
  <c r="K1839" i="79"/>
  <c r="J1839" i="79"/>
  <c r="I1839" i="79"/>
  <c r="H1839" i="79"/>
  <c r="M1838" i="79"/>
  <c r="L1838" i="79"/>
  <c r="K1838" i="79"/>
  <c r="J1838" i="79"/>
  <c r="I1838" i="79"/>
  <c r="H1838" i="79"/>
  <c r="M1837" i="79"/>
  <c r="L1837" i="79"/>
  <c r="K1837" i="79"/>
  <c r="J1837" i="79"/>
  <c r="I1837" i="79"/>
  <c r="H1837" i="79"/>
  <c r="M1836" i="79"/>
  <c r="L1836" i="79"/>
  <c r="K1836" i="79"/>
  <c r="J1836" i="79"/>
  <c r="I1836" i="79"/>
  <c r="H1836" i="79"/>
  <c r="M1835" i="79"/>
  <c r="L1835" i="79"/>
  <c r="K1835" i="79"/>
  <c r="J1835" i="79"/>
  <c r="I1835" i="79"/>
  <c r="H1835" i="79"/>
  <c r="M1834" i="79"/>
  <c r="L1834" i="79"/>
  <c r="K1834" i="79"/>
  <c r="J1834" i="79"/>
  <c r="I1834" i="79"/>
  <c r="H1834" i="79"/>
  <c r="M1833" i="79"/>
  <c r="L1833" i="79"/>
  <c r="K1833" i="79"/>
  <c r="J1833" i="79"/>
  <c r="I1833" i="79"/>
  <c r="H1833" i="79"/>
  <c r="M1832" i="79"/>
  <c r="L1832" i="79"/>
  <c r="K1832" i="79"/>
  <c r="J1832" i="79"/>
  <c r="I1832" i="79"/>
  <c r="H1832" i="79"/>
  <c r="M1831" i="79"/>
  <c r="L1831" i="79"/>
  <c r="K1831" i="79"/>
  <c r="J1831" i="79"/>
  <c r="I1831" i="79"/>
  <c r="H1831" i="79"/>
  <c r="M1830" i="79"/>
  <c r="L1830" i="79"/>
  <c r="K1830" i="79"/>
  <c r="J1830" i="79"/>
  <c r="I1830" i="79"/>
  <c r="H1830" i="79"/>
  <c r="M1829" i="79"/>
  <c r="L1829" i="79"/>
  <c r="K1829" i="79"/>
  <c r="J1829" i="79"/>
  <c r="I1829" i="79"/>
  <c r="H1829" i="79"/>
  <c r="M1828" i="79"/>
  <c r="L1828" i="79"/>
  <c r="K1828" i="79"/>
  <c r="J1828" i="79"/>
  <c r="I1828" i="79"/>
  <c r="H1828" i="79"/>
  <c r="M1827" i="79"/>
  <c r="L1827" i="79"/>
  <c r="K1827" i="79"/>
  <c r="J1827" i="79"/>
  <c r="I1827" i="79"/>
  <c r="H1827" i="79"/>
  <c r="M1826" i="79"/>
  <c r="L1826" i="79"/>
  <c r="K1826" i="79"/>
  <c r="J1826" i="79"/>
  <c r="I1826" i="79"/>
  <c r="H1826" i="79"/>
  <c r="M1825" i="79"/>
  <c r="L1825" i="79"/>
  <c r="K1825" i="79"/>
  <c r="J1825" i="79"/>
  <c r="I1825" i="79"/>
  <c r="H1825" i="79"/>
  <c r="M1824" i="79"/>
  <c r="L1824" i="79"/>
  <c r="K1824" i="79"/>
  <c r="J1824" i="79"/>
  <c r="I1824" i="79"/>
  <c r="H1824" i="79"/>
  <c r="M1823" i="79"/>
  <c r="L1823" i="79"/>
  <c r="K1823" i="79"/>
  <c r="J1823" i="79"/>
  <c r="I1823" i="79"/>
  <c r="H1823" i="79"/>
  <c r="M1822" i="79"/>
  <c r="L1822" i="79"/>
  <c r="K1822" i="79"/>
  <c r="J1822" i="79"/>
  <c r="I1822" i="79"/>
  <c r="H1822" i="79"/>
  <c r="M1821" i="79"/>
  <c r="L1821" i="79"/>
  <c r="K1821" i="79"/>
  <c r="J1821" i="79"/>
  <c r="I1821" i="79"/>
  <c r="H1821" i="79"/>
  <c r="M1820" i="79"/>
  <c r="L1820" i="79"/>
  <c r="K1820" i="79"/>
  <c r="J1820" i="79"/>
  <c r="I1820" i="79"/>
  <c r="H1820" i="79"/>
  <c r="M1819" i="79"/>
  <c r="L1819" i="79"/>
  <c r="K1819" i="79"/>
  <c r="J1819" i="79"/>
  <c r="I1819" i="79"/>
  <c r="H1819" i="79"/>
  <c r="M1818" i="79"/>
  <c r="L1818" i="79"/>
  <c r="K1818" i="79"/>
  <c r="J1818" i="79"/>
  <c r="I1818" i="79"/>
  <c r="H1818" i="79"/>
  <c r="M1817" i="79"/>
  <c r="L1817" i="79"/>
  <c r="K1817" i="79"/>
  <c r="J1817" i="79"/>
  <c r="I1817" i="79"/>
  <c r="H1817" i="79"/>
  <c r="M1816" i="79"/>
  <c r="L1816" i="79"/>
  <c r="K1816" i="79"/>
  <c r="J1816" i="79"/>
  <c r="I1816" i="79"/>
  <c r="H1816" i="79"/>
  <c r="M1815" i="79"/>
  <c r="L1815" i="79"/>
  <c r="K1815" i="79"/>
  <c r="J1815" i="79"/>
  <c r="I1815" i="79"/>
  <c r="H1815" i="79"/>
  <c r="M1814" i="79"/>
  <c r="L1814" i="79"/>
  <c r="K1814" i="79"/>
  <c r="J1814" i="79"/>
  <c r="I1814" i="79"/>
  <c r="H1814" i="79"/>
  <c r="M1813" i="79"/>
  <c r="L1813" i="79"/>
  <c r="K1813" i="79"/>
  <c r="J1813" i="79"/>
  <c r="I1813" i="79"/>
  <c r="H1813" i="79"/>
  <c r="M1812" i="79"/>
  <c r="L1812" i="79"/>
  <c r="K1812" i="79"/>
  <c r="J1812" i="79"/>
  <c r="I1812" i="79"/>
  <c r="H1812" i="79"/>
  <c r="M1811" i="79"/>
  <c r="L1811" i="79"/>
  <c r="K1811" i="79"/>
  <c r="J1811" i="79"/>
  <c r="I1811" i="79"/>
  <c r="H1811" i="79"/>
  <c r="M1810" i="79"/>
  <c r="L1810" i="79"/>
  <c r="K1810" i="79"/>
  <c r="J1810" i="79"/>
  <c r="I1810" i="79"/>
  <c r="H1810" i="79"/>
  <c r="M1809" i="79"/>
  <c r="L1809" i="79"/>
  <c r="K1809" i="79"/>
  <c r="J1809" i="79"/>
  <c r="I1809" i="79"/>
  <c r="H1809" i="79"/>
  <c r="M1808" i="79"/>
  <c r="L1808" i="79"/>
  <c r="K1808" i="79"/>
  <c r="J1808" i="79"/>
  <c r="I1808" i="79"/>
  <c r="H1808" i="79"/>
  <c r="M1807" i="79"/>
  <c r="L1807" i="79"/>
  <c r="K1807" i="79"/>
  <c r="J1807" i="79"/>
  <c r="I1807" i="79"/>
  <c r="H1807" i="79"/>
  <c r="M1806" i="79"/>
  <c r="L1806" i="79"/>
  <c r="K1806" i="79"/>
  <c r="J1806" i="79"/>
  <c r="I1806" i="79"/>
  <c r="H1806" i="79"/>
  <c r="M1805" i="79"/>
  <c r="L1805" i="79"/>
  <c r="K1805" i="79"/>
  <c r="J1805" i="79"/>
  <c r="I1805" i="79"/>
  <c r="H1805" i="79"/>
  <c r="M1804" i="79"/>
  <c r="L1804" i="79"/>
  <c r="K1804" i="79"/>
  <c r="J1804" i="79"/>
  <c r="I1804" i="79"/>
  <c r="H1804" i="79"/>
  <c r="M1803" i="79"/>
  <c r="L1803" i="79"/>
  <c r="K1803" i="79"/>
  <c r="J1803" i="79"/>
  <c r="I1803" i="79"/>
  <c r="H1803" i="79"/>
  <c r="M1802" i="79"/>
  <c r="L1802" i="79"/>
  <c r="K1802" i="79"/>
  <c r="J1802" i="79"/>
  <c r="I1802" i="79"/>
  <c r="H1802" i="79"/>
  <c r="M1801" i="79"/>
  <c r="L1801" i="79"/>
  <c r="K1801" i="79"/>
  <c r="J1801" i="79"/>
  <c r="I1801" i="79"/>
  <c r="H1801" i="79"/>
  <c r="M1800" i="79"/>
  <c r="L1800" i="79"/>
  <c r="K1800" i="79"/>
  <c r="J1800" i="79"/>
  <c r="I1800" i="79"/>
  <c r="H1800" i="79"/>
  <c r="M1799" i="79"/>
  <c r="L1799" i="79"/>
  <c r="K1799" i="79"/>
  <c r="J1799" i="79"/>
  <c r="I1799" i="79"/>
  <c r="H1799" i="79"/>
  <c r="M1798" i="79"/>
  <c r="L1798" i="79"/>
  <c r="K1798" i="79"/>
  <c r="J1798" i="79"/>
  <c r="I1798" i="79"/>
  <c r="H1798" i="79"/>
  <c r="M1797" i="79"/>
  <c r="L1797" i="79"/>
  <c r="K1797" i="79"/>
  <c r="J1797" i="79"/>
  <c r="I1797" i="79"/>
  <c r="H1797" i="79"/>
  <c r="M1796" i="79"/>
  <c r="L1796" i="79"/>
  <c r="K1796" i="79"/>
  <c r="J1796" i="79"/>
  <c r="I1796" i="79"/>
  <c r="H1796" i="79"/>
  <c r="M1795" i="79"/>
  <c r="L1795" i="79"/>
  <c r="K1795" i="79"/>
  <c r="J1795" i="79"/>
  <c r="I1795" i="79"/>
  <c r="H1795" i="79"/>
  <c r="M1794" i="79"/>
  <c r="L1794" i="79"/>
  <c r="K1794" i="79"/>
  <c r="J1794" i="79"/>
  <c r="I1794" i="79"/>
  <c r="H1794" i="79"/>
  <c r="M1793" i="79"/>
  <c r="L1793" i="79"/>
  <c r="K1793" i="79"/>
  <c r="J1793" i="79"/>
  <c r="I1793" i="79"/>
  <c r="H1793" i="79"/>
  <c r="M1792" i="79"/>
  <c r="L1792" i="79"/>
  <c r="K1792" i="79"/>
  <c r="J1792" i="79"/>
  <c r="I1792" i="79"/>
  <c r="H1792" i="79"/>
  <c r="M1791" i="79"/>
  <c r="L1791" i="79"/>
  <c r="K1791" i="79"/>
  <c r="J1791" i="79"/>
  <c r="I1791" i="79"/>
  <c r="H1791" i="79"/>
  <c r="M1790" i="79"/>
  <c r="L1790" i="79"/>
  <c r="K1790" i="79"/>
  <c r="J1790" i="79"/>
  <c r="I1790" i="79"/>
  <c r="H1790" i="79"/>
  <c r="M1789" i="79"/>
  <c r="L1789" i="79"/>
  <c r="K1789" i="79"/>
  <c r="J1789" i="79"/>
  <c r="I1789" i="79"/>
  <c r="H1789" i="79"/>
  <c r="M1788" i="79"/>
  <c r="L1788" i="79"/>
  <c r="K1788" i="79"/>
  <c r="J1788" i="79"/>
  <c r="I1788" i="79"/>
  <c r="H1788" i="79"/>
  <c r="M1787" i="79"/>
  <c r="L1787" i="79"/>
  <c r="K1787" i="79"/>
  <c r="J1787" i="79"/>
  <c r="I1787" i="79"/>
  <c r="H1787" i="79"/>
  <c r="M1786" i="79"/>
  <c r="L1786" i="79"/>
  <c r="K1786" i="79"/>
  <c r="J1786" i="79"/>
  <c r="I1786" i="79"/>
  <c r="H1786" i="79"/>
  <c r="M1785" i="79"/>
  <c r="L1785" i="79"/>
  <c r="K1785" i="79"/>
  <c r="J1785" i="79"/>
  <c r="I1785" i="79"/>
  <c r="H1785" i="79"/>
  <c r="M1784" i="79"/>
  <c r="L1784" i="79"/>
  <c r="K1784" i="79"/>
  <c r="J1784" i="79"/>
  <c r="I1784" i="79"/>
  <c r="H1784" i="79"/>
  <c r="M1783" i="79"/>
  <c r="L1783" i="79"/>
  <c r="K1783" i="79"/>
  <c r="J1783" i="79"/>
  <c r="I1783" i="79"/>
  <c r="H1783" i="79"/>
  <c r="M1782" i="79"/>
  <c r="L1782" i="79"/>
  <c r="K1782" i="79"/>
  <c r="J1782" i="79"/>
  <c r="I1782" i="79"/>
  <c r="H1782" i="79"/>
  <c r="M1781" i="79"/>
  <c r="L1781" i="79"/>
  <c r="K1781" i="79"/>
  <c r="J1781" i="79"/>
  <c r="I1781" i="79"/>
  <c r="H1781" i="79"/>
  <c r="M1780" i="79"/>
  <c r="L1780" i="79"/>
  <c r="K1780" i="79"/>
  <c r="J1780" i="79"/>
  <c r="I1780" i="79"/>
  <c r="H1780" i="79"/>
  <c r="M1779" i="79"/>
  <c r="L1779" i="79"/>
  <c r="K1779" i="79"/>
  <c r="J1779" i="79"/>
  <c r="I1779" i="79"/>
  <c r="H1779" i="79"/>
  <c r="M1778" i="79"/>
  <c r="L1778" i="79"/>
  <c r="K1778" i="79"/>
  <c r="J1778" i="79"/>
  <c r="I1778" i="79"/>
  <c r="H1778" i="79"/>
  <c r="M1777" i="79"/>
  <c r="L1777" i="79"/>
  <c r="K1777" i="79"/>
  <c r="J1777" i="79"/>
  <c r="I1777" i="79"/>
  <c r="H1777" i="79"/>
  <c r="M1776" i="79"/>
  <c r="L1776" i="79"/>
  <c r="K1776" i="79"/>
  <c r="J1776" i="79"/>
  <c r="I1776" i="79"/>
  <c r="H1776" i="79"/>
  <c r="M1775" i="79"/>
  <c r="L1775" i="79"/>
  <c r="K1775" i="79"/>
  <c r="J1775" i="79"/>
  <c r="I1775" i="79"/>
  <c r="H1775" i="79"/>
  <c r="M1774" i="79"/>
  <c r="L1774" i="79"/>
  <c r="K1774" i="79"/>
  <c r="J1774" i="79"/>
  <c r="I1774" i="79"/>
  <c r="H1774" i="79"/>
  <c r="M1773" i="79"/>
  <c r="L1773" i="79"/>
  <c r="K1773" i="79"/>
  <c r="J1773" i="79"/>
  <c r="I1773" i="79"/>
  <c r="H1773" i="79"/>
  <c r="M1772" i="79"/>
  <c r="L1772" i="79"/>
  <c r="K1772" i="79"/>
  <c r="J1772" i="79"/>
  <c r="I1772" i="79"/>
  <c r="H1772" i="79"/>
  <c r="M1771" i="79"/>
  <c r="L1771" i="79"/>
  <c r="K1771" i="79"/>
  <c r="J1771" i="79"/>
  <c r="I1771" i="79"/>
  <c r="H1771" i="79"/>
  <c r="M1770" i="79"/>
  <c r="L1770" i="79"/>
  <c r="K1770" i="79"/>
  <c r="J1770" i="79"/>
  <c r="I1770" i="79"/>
  <c r="H1770" i="79"/>
  <c r="M1769" i="79"/>
  <c r="L1769" i="79"/>
  <c r="K1769" i="79"/>
  <c r="J1769" i="79"/>
  <c r="I1769" i="79"/>
  <c r="H1769" i="79"/>
  <c r="M1768" i="79"/>
  <c r="L1768" i="79"/>
  <c r="K1768" i="79"/>
  <c r="J1768" i="79"/>
  <c r="I1768" i="79"/>
  <c r="H1768" i="79"/>
  <c r="M1767" i="79"/>
  <c r="L1767" i="79"/>
  <c r="K1767" i="79"/>
  <c r="J1767" i="79"/>
  <c r="I1767" i="79"/>
  <c r="H1767" i="79"/>
  <c r="M1766" i="79"/>
  <c r="L1766" i="79"/>
  <c r="K1766" i="79"/>
  <c r="J1766" i="79"/>
  <c r="I1766" i="79"/>
  <c r="H1766" i="79"/>
  <c r="M1765" i="79"/>
  <c r="L1765" i="79"/>
  <c r="K1765" i="79"/>
  <c r="J1765" i="79"/>
  <c r="I1765" i="79"/>
  <c r="H1765" i="79"/>
  <c r="M1764" i="79"/>
  <c r="L1764" i="79"/>
  <c r="K1764" i="79"/>
  <c r="J1764" i="79"/>
  <c r="I1764" i="79"/>
  <c r="H1764" i="79"/>
  <c r="M1763" i="79"/>
  <c r="L1763" i="79"/>
  <c r="K1763" i="79"/>
  <c r="J1763" i="79"/>
  <c r="I1763" i="79"/>
  <c r="H1763" i="79"/>
  <c r="M1762" i="79"/>
  <c r="L1762" i="79"/>
  <c r="K1762" i="79"/>
  <c r="J1762" i="79"/>
  <c r="I1762" i="79"/>
  <c r="H1762" i="79"/>
  <c r="M1761" i="79"/>
  <c r="L1761" i="79"/>
  <c r="K1761" i="79"/>
  <c r="J1761" i="79"/>
  <c r="I1761" i="79"/>
  <c r="H1761" i="79"/>
  <c r="M1760" i="79"/>
  <c r="L1760" i="79"/>
  <c r="K1760" i="79"/>
  <c r="J1760" i="79"/>
  <c r="I1760" i="79"/>
  <c r="H1760" i="79"/>
  <c r="M1759" i="79"/>
  <c r="L1759" i="79"/>
  <c r="K1759" i="79"/>
  <c r="J1759" i="79"/>
  <c r="I1759" i="79"/>
  <c r="H1759" i="79"/>
  <c r="M1758" i="79"/>
  <c r="L1758" i="79"/>
  <c r="K1758" i="79"/>
  <c r="J1758" i="79"/>
  <c r="I1758" i="79"/>
  <c r="H1758" i="79"/>
  <c r="M1757" i="79"/>
  <c r="L1757" i="79"/>
  <c r="K1757" i="79"/>
  <c r="J1757" i="79"/>
  <c r="I1757" i="79"/>
  <c r="H1757" i="79"/>
  <c r="M1756" i="79"/>
  <c r="L1756" i="79"/>
  <c r="K1756" i="79"/>
  <c r="J1756" i="79"/>
  <c r="I1756" i="79"/>
  <c r="H1756" i="79"/>
  <c r="M1755" i="79"/>
  <c r="L1755" i="79"/>
  <c r="K1755" i="79"/>
  <c r="J1755" i="79"/>
  <c r="I1755" i="79"/>
  <c r="H1755" i="79"/>
  <c r="M1754" i="79"/>
  <c r="L1754" i="79"/>
  <c r="K1754" i="79"/>
  <c r="J1754" i="79"/>
  <c r="I1754" i="79"/>
  <c r="H1754" i="79"/>
  <c r="M1753" i="79"/>
  <c r="L1753" i="79"/>
  <c r="K1753" i="79"/>
  <c r="J1753" i="79"/>
  <c r="I1753" i="79"/>
  <c r="H1753" i="79"/>
  <c r="M1752" i="79"/>
  <c r="L1752" i="79"/>
  <c r="K1752" i="79"/>
  <c r="J1752" i="79"/>
  <c r="I1752" i="79"/>
  <c r="H1752" i="79"/>
  <c r="M1751" i="79"/>
  <c r="L1751" i="79"/>
  <c r="K1751" i="79"/>
  <c r="J1751" i="79"/>
  <c r="I1751" i="79"/>
  <c r="H1751" i="79"/>
  <c r="M1750" i="79"/>
  <c r="L1750" i="79"/>
  <c r="K1750" i="79"/>
  <c r="J1750" i="79"/>
  <c r="I1750" i="79"/>
  <c r="H1750" i="79"/>
  <c r="M1749" i="79"/>
  <c r="L1749" i="79"/>
  <c r="K1749" i="79"/>
  <c r="J1749" i="79"/>
  <c r="I1749" i="79"/>
  <c r="H1749" i="79"/>
  <c r="M1748" i="79"/>
  <c r="L1748" i="79"/>
  <c r="K1748" i="79"/>
  <c r="J1748" i="79"/>
  <c r="I1748" i="79"/>
  <c r="H1748" i="79"/>
  <c r="M1747" i="79"/>
  <c r="L1747" i="79"/>
  <c r="K1747" i="79"/>
  <c r="J1747" i="79"/>
  <c r="I1747" i="79"/>
  <c r="H1747" i="79"/>
  <c r="M1746" i="79"/>
  <c r="L1746" i="79"/>
  <c r="K1746" i="79"/>
  <c r="J1746" i="79"/>
  <c r="I1746" i="79"/>
  <c r="H1746" i="79"/>
  <c r="M1745" i="79"/>
  <c r="L1745" i="79"/>
  <c r="K1745" i="79"/>
  <c r="J1745" i="79"/>
  <c r="I1745" i="79"/>
  <c r="H1745" i="79"/>
  <c r="M1744" i="79"/>
  <c r="L1744" i="79"/>
  <c r="K1744" i="79"/>
  <c r="J1744" i="79"/>
  <c r="I1744" i="79"/>
  <c r="H1744" i="79"/>
  <c r="M1743" i="79"/>
  <c r="L1743" i="79"/>
  <c r="K1743" i="79"/>
  <c r="J1743" i="79"/>
  <c r="I1743" i="79"/>
  <c r="H1743" i="79"/>
  <c r="M1742" i="79"/>
  <c r="L1742" i="79"/>
  <c r="K1742" i="79"/>
  <c r="J1742" i="79"/>
  <c r="I1742" i="79"/>
  <c r="H1742" i="79"/>
  <c r="M1741" i="79"/>
  <c r="L1741" i="79"/>
  <c r="K1741" i="79"/>
  <c r="J1741" i="79"/>
  <c r="I1741" i="79"/>
  <c r="H1741" i="79"/>
  <c r="M1740" i="79"/>
  <c r="L1740" i="79"/>
  <c r="K1740" i="79"/>
  <c r="J1740" i="79"/>
  <c r="I1740" i="79"/>
  <c r="H1740" i="79"/>
  <c r="M1739" i="79"/>
  <c r="L1739" i="79"/>
  <c r="K1739" i="79"/>
  <c r="J1739" i="79"/>
  <c r="I1739" i="79"/>
  <c r="H1739" i="79"/>
  <c r="M1738" i="79"/>
  <c r="L1738" i="79"/>
  <c r="K1738" i="79"/>
  <c r="J1738" i="79"/>
  <c r="I1738" i="79"/>
  <c r="H1738" i="79"/>
  <c r="M1737" i="79"/>
  <c r="L1737" i="79"/>
  <c r="K1737" i="79"/>
  <c r="J1737" i="79"/>
  <c r="I1737" i="79"/>
  <c r="H1737" i="79"/>
  <c r="M1736" i="79"/>
  <c r="L1736" i="79"/>
  <c r="K1736" i="79"/>
  <c r="J1736" i="79"/>
  <c r="I1736" i="79"/>
  <c r="H1736" i="79"/>
  <c r="M1735" i="79"/>
  <c r="L1735" i="79"/>
  <c r="K1735" i="79"/>
  <c r="J1735" i="79"/>
  <c r="I1735" i="79"/>
  <c r="H1735" i="79"/>
  <c r="M1734" i="79"/>
  <c r="L1734" i="79"/>
  <c r="K1734" i="79"/>
  <c r="J1734" i="79"/>
  <c r="I1734" i="79"/>
  <c r="H1734" i="79"/>
  <c r="M1733" i="79"/>
  <c r="L1733" i="79"/>
  <c r="K1733" i="79"/>
  <c r="J1733" i="79"/>
  <c r="I1733" i="79"/>
  <c r="H1733" i="79"/>
  <c r="M1732" i="79"/>
  <c r="L1732" i="79"/>
  <c r="K1732" i="79"/>
  <c r="J1732" i="79"/>
  <c r="I1732" i="79"/>
  <c r="H1732" i="79"/>
  <c r="M1731" i="79"/>
  <c r="L1731" i="79"/>
  <c r="K1731" i="79"/>
  <c r="J1731" i="79"/>
  <c r="I1731" i="79"/>
  <c r="H1731" i="79"/>
  <c r="M1730" i="79"/>
  <c r="L1730" i="79"/>
  <c r="K1730" i="79"/>
  <c r="J1730" i="79"/>
  <c r="I1730" i="79"/>
  <c r="H1730" i="79"/>
  <c r="M1729" i="79"/>
  <c r="L1729" i="79"/>
  <c r="K1729" i="79"/>
  <c r="J1729" i="79"/>
  <c r="I1729" i="79"/>
  <c r="H1729" i="79"/>
  <c r="M1728" i="79"/>
  <c r="L1728" i="79"/>
  <c r="K1728" i="79"/>
  <c r="J1728" i="79"/>
  <c r="I1728" i="79"/>
  <c r="H1728" i="79"/>
  <c r="M1727" i="79"/>
  <c r="L1727" i="79"/>
  <c r="K1727" i="79"/>
  <c r="J1727" i="79"/>
  <c r="I1727" i="79"/>
  <c r="H1727" i="79"/>
  <c r="M1726" i="79"/>
  <c r="L1726" i="79"/>
  <c r="K1726" i="79"/>
  <c r="J1726" i="79"/>
  <c r="I1726" i="79"/>
  <c r="H1726" i="79"/>
  <c r="M1725" i="79"/>
  <c r="L1725" i="79"/>
  <c r="K1725" i="79"/>
  <c r="J1725" i="79"/>
  <c r="I1725" i="79"/>
  <c r="H1725" i="79"/>
  <c r="M1724" i="79"/>
  <c r="L1724" i="79"/>
  <c r="K1724" i="79"/>
  <c r="J1724" i="79"/>
  <c r="I1724" i="79"/>
  <c r="H1724" i="79"/>
  <c r="M1723" i="79"/>
  <c r="L1723" i="79"/>
  <c r="K1723" i="79"/>
  <c r="J1723" i="79"/>
  <c r="I1723" i="79"/>
  <c r="H1723" i="79"/>
  <c r="M1722" i="79"/>
  <c r="L1722" i="79"/>
  <c r="K1722" i="79"/>
  <c r="J1722" i="79"/>
  <c r="I1722" i="79"/>
  <c r="H1722" i="79"/>
  <c r="M1721" i="79"/>
  <c r="L1721" i="79"/>
  <c r="K1721" i="79"/>
  <c r="J1721" i="79"/>
  <c r="I1721" i="79"/>
  <c r="H1721" i="79"/>
  <c r="M1720" i="79"/>
  <c r="L1720" i="79"/>
  <c r="K1720" i="79"/>
  <c r="J1720" i="79"/>
  <c r="I1720" i="79"/>
  <c r="H1720" i="79"/>
  <c r="M1719" i="79"/>
  <c r="L1719" i="79"/>
  <c r="K1719" i="79"/>
  <c r="J1719" i="79"/>
  <c r="I1719" i="79"/>
  <c r="H1719" i="79"/>
  <c r="M1718" i="79"/>
  <c r="L1718" i="79"/>
  <c r="K1718" i="79"/>
  <c r="J1718" i="79"/>
  <c r="I1718" i="79"/>
  <c r="H1718" i="79"/>
  <c r="M1717" i="79"/>
  <c r="L1717" i="79"/>
  <c r="K1717" i="79"/>
  <c r="J1717" i="79"/>
  <c r="I1717" i="79"/>
  <c r="H1717" i="79"/>
  <c r="M1716" i="79"/>
  <c r="L1716" i="79"/>
  <c r="K1716" i="79"/>
  <c r="J1716" i="79"/>
  <c r="I1716" i="79"/>
  <c r="H1716" i="79"/>
  <c r="M1715" i="79"/>
  <c r="L1715" i="79"/>
  <c r="K1715" i="79"/>
  <c r="J1715" i="79"/>
  <c r="I1715" i="79"/>
  <c r="H1715" i="79"/>
  <c r="M1714" i="79"/>
  <c r="L1714" i="79"/>
  <c r="K1714" i="79"/>
  <c r="J1714" i="79"/>
  <c r="I1714" i="79"/>
  <c r="H1714" i="79"/>
  <c r="M1713" i="79"/>
  <c r="L1713" i="79"/>
  <c r="K1713" i="79"/>
  <c r="J1713" i="79"/>
  <c r="I1713" i="79"/>
  <c r="H1713" i="79"/>
  <c r="M1712" i="79"/>
  <c r="L1712" i="79"/>
  <c r="K1712" i="79"/>
  <c r="J1712" i="79"/>
  <c r="I1712" i="79"/>
  <c r="H1712" i="79"/>
  <c r="M1711" i="79"/>
  <c r="L1711" i="79"/>
  <c r="K1711" i="79"/>
  <c r="J1711" i="79"/>
  <c r="I1711" i="79"/>
  <c r="H1711" i="79"/>
  <c r="M1710" i="79"/>
  <c r="L1710" i="79"/>
  <c r="K1710" i="79"/>
  <c r="J1710" i="79"/>
  <c r="I1710" i="79"/>
  <c r="H1710" i="79"/>
  <c r="M1709" i="79"/>
  <c r="L1709" i="79"/>
  <c r="K1709" i="79"/>
  <c r="J1709" i="79"/>
  <c r="I1709" i="79"/>
  <c r="H1709" i="79"/>
  <c r="M1708" i="79"/>
  <c r="L1708" i="79"/>
  <c r="K1708" i="79"/>
  <c r="J1708" i="79"/>
  <c r="I1708" i="79"/>
  <c r="H1708" i="79"/>
  <c r="M1707" i="79"/>
  <c r="L1707" i="79"/>
  <c r="K1707" i="79"/>
  <c r="J1707" i="79"/>
  <c r="I1707" i="79"/>
  <c r="H1707" i="79"/>
  <c r="M1706" i="79"/>
  <c r="L1706" i="79"/>
  <c r="K1706" i="79"/>
  <c r="J1706" i="79"/>
  <c r="I1706" i="79"/>
  <c r="H1706" i="79"/>
  <c r="M1705" i="79"/>
  <c r="L1705" i="79"/>
  <c r="K1705" i="79"/>
  <c r="J1705" i="79"/>
  <c r="I1705" i="79"/>
  <c r="H1705" i="79"/>
  <c r="M1704" i="79"/>
  <c r="L1704" i="79"/>
  <c r="K1704" i="79"/>
  <c r="J1704" i="79"/>
  <c r="I1704" i="79"/>
  <c r="H1704" i="79"/>
  <c r="M1703" i="79"/>
  <c r="L1703" i="79"/>
  <c r="K1703" i="79"/>
  <c r="J1703" i="79"/>
  <c r="I1703" i="79"/>
  <c r="H1703" i="79"/>
  <c r="M1702" i="79"/>
  <c r="L1702" i="79"/>
  <c r="K1702" i="79"/>
  <c r="J1702" i="79"/>
  <c r="I1702" i="79"/>
  <c r="H1702" i="79"/>
  <c r="M1701" i="79"/>
  <c r="L1701" i="79"/>
  <c r="K1701" i="79"/>
  <c r="J1701" i="79"/>
  <c r="I1701" i="79"/>
  <c r="H1701" i="79"/>
  <c r="M1700" i="79"/>
  <c r="L1700" i="79"/>
  <c r="K1700" i="79"/>
  <c r="J1700" i="79"/>
  <c r="I1700" i="79"/>
  <c r="H1700" i="79"/>
  <c r="M1699" i="79"/>
  <c r="L1699" i="79"/>
  <c r="K1699" i="79"/>
  <c r="J1699" i="79"/>
  <c r="I1699" i="79"/>
  <c r="H1699" i="79"/>
  <c r="M1698" i="79"/>
  <c r="L1698" i="79"/>
  <c r="K1698" i="79"/>
  <c r="J1698" i="79"/>
  <c r="I1698" i="79"/>
  <c r="H1698" i="79"/>
  <c r="M1697" i="79"/>
  <c r="L1697" i="79"/>
  <c r="K1697" i="79"/>
  <c r="J1697" i="79"/>
  <c r="I1697" i="79"/>
  <c r="H1697" i="79"/>
  <c r="M1696" i="79"/>
  <c r="L1696" i="79"/>
  <c r="K1696" i="79"/>
  <c r="J1696" i="79"/>
  <c r="I1696" i="79"/>
  <c r="H1696" i="79"/>
  <c r="M1695" i="79"/>
  <c r="L1695" i="79"/>
  <c r="K1695" i="79"/>
  <c r="J1695" i="79"/>
  <c r="I1695" i="79"/>
  <c r="H1695" i="79"/>
  <c r="M1694" i="79"/>
  <c r="L1694" i="79"/>
  <c r="K1694" i="79"/>
  <c r="J1694" i="79"/>
  <c r="I1694" i="79"/>
  <c r="H1694" i="79"/>
  <c r="M1693" i="79"/>
  <c r="L1693" i="79"/>
  <c r="K1693" i="79"/>
  <c r="J1693" i="79"/>
  <c r="I1693" i="79"/>
  <c r="H1693" i="79"/>
  <c r="M1692" i="79"/>
  <c r="L1692" i="79"/>
  <c r="K1692" i="79"/>
  <c r="J1692" i="79"/>
  <c r="I1692" i="79"/>
  <c r="H1692" i="79"/>
  <c r="M1691" i="79"/>
  <c r="L1691" i="79"/>
  <c r="K1691" i="79"/>
  <c r="J1691" i="79"/>
  <c r="I1691" i="79"/>
  <c r="H1691" i="79"/>
  <c r="M1690" i="79"/>
  <c r="L1690" i="79"/>
  <c r="K1690" i="79"/>
  <c r="J1690" i="79"/>
  <c r="I1690" i="79"/>
  <c r="H1690" i="79"/>
  <c r="M1689" i="79"/>
  <c r="L1689" i="79"/>
  <c r="K1689" i="79"/>
  <c r="J1689" i="79"/>
  <c r="I1689" i="79"/>
  <c r="H1689" i="79"/>
  <c r="M1688" i="79"/>
  <c r="L1688" i="79"/>
  <c r="K1688" i="79"/>
  <c r="J1688" i="79"/>
  <c r="I1688" i="79"/>
  <c r="H1688" i="79"/>
  <c r="M1687" i="79"/>
  <c r="L1687" i="79"/>
  <c r="K1687" i="79"/>
  <c r="J1687" i="79"/>
  <c r="I1687" i="79"/>
  <c r="H1687" i="79"/>
  <c r="M1686" i="79"/>
  <c r="L1686" i="79"/>
  <c r="K1686" i="79"/>
  <c r="J1686" i="79"/>
  <c r="I1686" i="79"/>
  <c r="H1686" i="79"/>
  <c r="M1685" i="79"/>
  <c r="L1685" i="79"/>
  <c r="K1685" i="79"/>
  <c r="J1685" i="79"/>
  <c r="I1685" i="79"/>
  <c r="H1685" i="79"/>
  <c r="M1684" i="79"/>
  <c r="L1684" i="79"/>
  <c r="K1684" i="79"/>
  <c r="J1684" i="79"/>
  <c r="I1684" i="79"/>
  <c r="H1684" i="79"/>
  <c r="M1683" i="79"/>
  <c r="L1683" i="79"/>
  <c r="K1683" i="79"/>
  <c r="J1683" i="79"/>
  <c r="I1683" i="79"/>
  <c r="H1683" i="79"/>
  <c r="M1682" i="79"/>
  <c r="L1682" i="79"/>
  <c r="K1682" i="79"/>
  <c r="J1682" i="79"/>
  <c r="I1682" i="79"/>
  <c r="H1682" i="79"/>
  <c r="M1681" i="79"/>
  <c r="L1681" i="79"/>
  <c r="K1681" i="79"/>
  <c r="J1681" i="79"/>
  <c r="I1681" i="79"/>
  <c r="H1681" i="79"/>
  <c r="M1680" i="79"/>
  <c r="L1680" i="79"/>
  <c r="K1680" i="79"/>
  <c r="J1680" i="79"/>
  <c r="I1680" i="79"/>
  <c r="H1680" i="79"/>
  <c r="M1679" i="79"/>
  <c r="L1679" i="79"/>
  <c r="K1679" i="79"/>
  <c r="J1679" i="79"/>
  <c r="I1679" i="79"/>
  <c r="H1679" i="79"/>
  <c r="M1678" i="79"/>
  <c r="L1678" i="79"/>
  <c r="K1678" i="79"/>
  <c r="J1678" i="79"/>
  <c r="I1678" i="79"/>
  <c r="H1678" i="79"/>
  <c r="M1677" i="79"/>
  <c r="L1677" i="79"/>
  <c r="K1677" i="79"/>
  <c r="J1677" i="79"/>
  <c r="I1677" i="79"/>
  <c r="H1677" i="79"/>
  <c r="M1676" i="79"/>
  <c r="L1676" i="79"/>
  <c r="K1676" i="79"/>
  <c r="J1676" i="79"/>
  <c r="I1676" i="79"/>
  <c r="H1676" i="79"/>
  <c r="M1675" i="79"/>
  <c r="L1675" i="79"/>
  <c r="K1675" i="79"/>
  <c r="J1675" i="79"/>
  <c r="I1675" i="79"/>
  <c r="H1675" i="79"/>
  <c r="M1674" i="79"/>
  <c r="L1674" i="79"/>
  <c r="K1674" i="79"/>
  <c r="J1674" i="79"/>
  <c r="I1674" i="79"/>
  <c r="H1674" i="79"/>
  <c r="M1673" i="79"/>
  <c r="L1673" i="79"/>
  <c r="K1673" i="79"/>
  <c r="J1673" i="79"/>
  <c r="I1673" i="79"/>
  <c r="H1673" i="79"/>
  <c r="M1672" i="79"/>
  <c r="L1672" i="79"/>
  <c r="K1672" i="79"/>
  <c r="J1672" i="79"/>
  <c r="I1672" i="79"/>
  <c r="H1672" i="79"/>
  <c r="M1671" i="79"/>
  <c r="L1671" i="79"/>
  <c r="K1671" i="79"/>
  <c r="J1671" i="79"/>
  <c r="I1671" i="79"/>
  <c r="H1671" i="79"/>
  <c r="M1670" i="79"/>
  <c r="L1670" i="79"/>
  <c r="K1670" i="79"/>
  <c r="J1670" i="79"/>
  <c r="I1670" i="79"/>
  <c r="H1670" i="79"/>
  <c r="M1669" i="79"/>
  <c r="L1669" i="79"/>
  <c r="K1669" i="79"/>
  <c r="J1669" i="79"/>
  <c r="I1669" i="79"/>
  <c r="H1669" i="79"/>
  <c r="M1668" i="79"/>
  <c r="L1668" i="79"/>
  <c r="K1668" i="79"/>
  <c r="J1668" i="79"/>
  <c r="I1668" i="79"/>
  <c r="H1668" i="79"/>
  <c r="M1667" i="79"/>
  <c r="L1667" i="79"/>
  <c r="K1667" i="79"/>
  <c r="J1667" i="79"/>
  <c r="I1667" i="79"/>
  <c r="H1667" i="79"/>
  <c r="M1666" i="79"/>
  <c r="L1666" i="79"/>
  <c r="K1666" i="79"/>
  <c r="J1666" i="79"/>
  <c r="I1666" i="79"/>
  <c r="H1666" i="79"/>
  <c r="M1665" i="79"/>
  <c r="L1665" i="79"/>
  <c r="K1665" i="79"/>
  <c r="J1665" i="79"/>
  <c r="I1665" i="79"/>
  <c r="H1665" i="79"/>
  <c r="M1664" i="79"/>
  <c r="L1664" i="79"/>
  <c r="K1664" i="79"/>
  <c r="J1664" i="79"/>
  <c r="I1664" i="79"/>
  <c r="H1664" i="79"/>
  <c r="M1663" i="79"/>
  <c r="L1663" i="79"/>
  <c r="K1663" i="79"/>
  <c r="J1663" i="79"/>
  <c r="I1663" i="79"/>
  <c r="H1663" i="79"/>
  <c r="M1662" i="79"/>
  <c r="L1662" i="79"/>
  <c r="K1662" i="79"/>
  <c r="J1662" i="79"/>
  <c r="I1662" i="79"/>
  <c r="H1662" i="79"/>
  <c r="M1661" i="79"/>
  <c r="L1661" i="79"/>
  <c r="K1661" i="79"/>
  <c r="J1661" i="79"/>
  <c r="I1661" i="79"/>
  <c r="H1661" i="79"/>
  <c r="M1660" i="79"/>
  <c r="L1660" i="79"/>
  <c r="K1660" i="79"/>
  <c r="J1660" i="79"/>
  <c r="I1660" i="79"/>
  <c r="H1660" i="79"/>
  <c r="M1659" i="79"/>
  <c r="L1659" i="79"/>
  <c r="K1659" i="79"/>
  <c r="J1659" i="79"/>
  <c r="I1659" i="79"/>
  <c r="H1659" i="79"/>
  <c r="M1658" i="79"/>
  <c r="L1658" i="79"/>
  <c r="K1658" i="79"/>
  <c r="J1658" i="79"/>
  <c r="I1658" i="79"/>
  <c r="H1658" i="79"/>
  <c r="M1657" i="79"/>
  <c r="L1657" i="79"/>
  <c r="K1657" i="79"/>
  <c r="J1657" i="79"/>
  <c r="I1657" i="79"/>
  <c r="H1657" i="79"/>
  <c r="M1656" i="79"/>
  <c r="L1656" i="79"/>
  <c r="K1656" i="79"/>
  <c r="J1656" i="79"/>
  <c r="I1656" i="79"/>
  <c r="H1656" i="79"/>
  <c r="M1655" i="79"/>
  <c r="L1655" i="79"/>
  <c r="K1655" i="79"/>
  <c r="J1655" i="79"/>
  <c r="I1655" i="79"/>
  <c r="H1655" i="79"/>
  <c r="M1654" i="79"/>
  <c r="L1654" i="79"/>
  <c r="K1654" i="79"/>
  <c r="J1654" i="79"/>
  <c r="I1654" i="79"/>
  <c r="H1654" i="79"/>
  <c r="M1653" i="79"/>
  <c r="L1653" i="79"/>
  <c r="K1653" i="79"/>
  <c r="J1653" i="79"/>
  <c r="I1653" i="79"/>
  <c r="H1653" i="79"/>
  <c r="M1652" i="79"/>
  <c r="L1652" i="79"/>
  <c r="K1652" i="79"/>
  <c r="J1652" i="79"/>
  <c r="I1652" i="79"/>
  <c r="H1652" i="79"/>
  <c r="M1651" i="79"/>
  <c r="L1651" i="79"/>
  <c r="K1651" i="79"/>
  <c r="J1651" i="79"/>
  <c r="I1651" i="79"/>
  <c r="H1651" i="79"/>
  <c r="M1650" i="79"/>
  <c r="L1650" i="79"/>
  <c r="K1650" i="79"/>
  <c r="J1650" i="79"/>
  <c r="I1650" i="79"/>
  <c r="H1650" i="79"/>
  <c r="M1649" i="79"/>
  <c r="L1649" i="79"/>
  <c r="K1649" i="79"/>
  <c r="J1649" i="79"/>
  <c r="I1649" i="79"/>
  <c r="H1649" i="79"/>
  <c r="M1648" i="79"/>
  <c r="L1648" i="79"/>
  <c r="K1648" i="79"/>
  <c r="J1648" i="79"/>
  <c r="I1648" i="79"/>
  <c r="H1648" i="79"/>
  <c r="M1647" i="79"/>
  <c r="L1647" i="79"/>
  <c r="K1647" i="79"/>
  <c r="J1647" i="79"/>
  <c r="I1647" i="79"/>
  <c r="H1647" i="79"/>
  <c r="M1646" i="79"/>
  <c r="L1646" i="79"/>
  <c r="K1646" i="79"/>
  <c r="J1646" i="79"/>
  <c r="I1646" i="79"/>
  <c r="H1646" i="79"/>
  <c r="M1645" i="79"/>
  <c r="L1645" i="79"/>
  <c r="K1645" i="79"/>
  <c r="J1645" i="79"/>
  <c r="I1645" i="79"/>
  <c r="H1645" i="79"/>
  <c r="M1644" i="79"/>
  <c r="L1644" i="79"/>
  <c r="K1644" i="79"/>
  <c r="J1644" i="79"/>
  <c r="I1644" i="79"/>
  <c r="H1644" i="79"/>
  <c r="M1643" i="79"/>
  <c r="L1643" i="79"/>
  <c r="K1643" i="79"/>
  <c r="J1643" i="79"/>
  <c r="I1643" i="79"/>
  <c r="H1643" i="79"/>
  <c r="M1642" i="79"/>
  <c r="L1642" i="79"/>
  <c r="K1642" i="79"/>
  <c r="J1642" i="79"/>
  <c r="I1642" i="79"/>
  <c r="H1642" i="79"/>
  <c r="M1641" i="79"/>
  <c r="L1641" i="79"/>
  <c r="K1641" i="79"/>
  <c r="J1641" i="79"/>
  <c r="I1641" i="79"/>
  <c r="H1641" i="79"/>
  <c r="M1640" i="79"/>
  <c r="L1640" i="79"/>
  <c r="K1640" i="79"/>
  <c r="J1640" i="79"/>
  <c r="I1640" i="79"/>
  <c r="H1640" i="79"/>
  <c r="M1639" i="79"/>
  <c r="L1639" i="79"/>
  <c r="K1639" i="79"/>
  <c r="J1639" i="79"/>
  <c r="I1639" i="79"/>
  <c r="H1639" i="79"/>
  <c r="M1638" i="79"/>
  <c r="L1638" i="79"/>
  <c r="K1638" i="79"/>
  <c r="J1638" i="79"/>
  <c r="I1638" i="79"/>
  <c r="H1638" i="79"/>
  <c r="M1637" i="79"/>
  <c r="L1637" i="79"/>
  <c r="K1637" i="79"/>
  <c r="J1637" i="79"/>
  <c r="I1637" i="79"/>
  <c r="H1637" i="79"/>
  <c r="M1636" i="79"/>
  <c r="L1636" i="79"/>
  <c r="K1636" i="79"/>
  <c r="J1636" i="79"/>
  <c r="I1636" i="79"/>
  <c r="H1636" i="79"/>
  <c r="M1635" i="79"/>
  <c r="L1635" i="79"/>
  <c r="K1635" i="79"/>
  <c r="J1635" i="79"/>
  <c r="I1635" i="79"/>
  <c r="H1635" i="79"/>
  <c r="M1634" i="79"/>
  <c r="L1634" i="79"/>
  <c r="K1634" i="79"/>
  <c r="J1634" i="79"/>
  <c r="I1634" i="79"/>
  <c r="H1634" i="79"/>
  <c r="M1633" i="79"/>
  <c r="L1633" i="79"/>
  <c r="K1633" i="79"/>
  <c r="J1633" i="79"/>
  <c r="I1633" i="79"/>
  <c r="H1633" i="79"/>
  <c r="M1632" i="79"/>
  <c r="L1632" i="79"/>
  <c r="K1632" i="79"/>
  <c r="J1632" i="79"/>
  <c r="I1632" i="79"/>
  <c r="H1632" i="79"/>
  <c r="M1631" i="79"/>
  <c r="L1631" i="79"/>
  <c r="K1631" i="79"/>
  <c r="J1631" i="79"/>
  <c r="I1631" i="79"/>
  <c r="H1631" i="79"/>
  <c r="M1630" i="79"/>
  <c r="L1630" i="79"/>
  <c r="K1630" i="79"/>
  <c r="J1630" i="79"/>
  <c r="I1630" i="79"/>
  <c r="H1630" i="79"/>
  <c r="M1629" i="79"/>
  <c r="L1629" i="79"/>
  <c r="K1629" i="79"/>
  <c r="J1629" i="79"/>
  <c r="I1629" i="79"/>
  <c r="H1629" i="79"/>
  <c r="M1628" i="79"/>
  <c r="L1628" i="79"/>
  <c r="K1628" i="79"/>
  <c r="J1628" i="79"/>
  <c r="I1628" i="79"/>
  <c r="H1628" i="79"/>
  <c r="M1627" i="79"/>
  <c r="L1627" i="79"/>
  <c r="K1627" i="79"/>
  <c r="J1627" i="79"/>
  <c r="I1627" i="79"/>
  <c r="H1627" i="79"/>
  <c r="M1626" i="79"/>
  <c r="L1626" i="79"/>
  <c r="K1626" i="79"/>
  <c r="J1626" i="79"/>
  <c r="I1626" i="79"/>
  <c r="H1626" i="79"/>
  <c r="M1625" i="79"/>
  <c r="L1625" i="79"/>
  <c r="K1625" i="79"/>
  <c r="J1625" i="79"/>
  <c r="I1625" i="79"/>
  <c r="H1625" i="79"/>
  <c r="M1624" i="79"/>
  <c r="L1624" i="79"/>
  <c r="K1624" i="79"/>
  <c r="J1624" i="79"/>
  <c r="I1624" i="79"/>
  <c r="H1624" i="79"/>
  <c r="M1623" i="79"/>
  <c r="L1623" i="79"/>
  <c r="K1623" i="79"/>
  <c r="J1623" i="79"/>
  <c r="I1623" i="79"/>
  <c r="H1623" i="79"/>
  <c r="M1622" i="79"/>
  <c r="L1622" i="79"/>
  <c r="K1622" i="79"/>
  <c r="J1622" i="79"/>
  <c r="I1622" i="79"/>
  <c r="H1622" i="79"/>
  <c r="M1621" i="79"/>
  <c r="L1621" i="79"/>
  <c r="K1621" i="79"/>
  <c r="J1621" i="79"/>
  <c r="I1621" i="79"/>
  <c r="H1621" i="79"/>
  <c r="M1620" i="79"/>
  <c r="L1620" i="79"/>
  <c r="K1620" i="79"/>
  <c r="J1620" i="79"/>
  <c r="I1620" i="79"/>
  <c r="H1620" i="79"/>
  <c r="M1619" i="79"/>
  <c r="L1619" i="79"/>
  <c r="K1619" i="79"/>
  <c r="J1619" i="79"/>
  <c r="I1619" i="79"/>
  <c r="H1619" i="79"/>
  <c r="M1618" i="79"/>
  <c r="L1618" i="79"/>
  <c r="K1618" i="79"/>
  <c r="J1618" i="79"/>
  <c r="I1618" i="79"/>
  <c r="H1618" i="79"/>
  <c r="M1617" i="79"/>
  <c r="L1617" i="79"/>
  <c r="K1617" i="79"/>
  <c r="J1617" i="79"/>
  <c r="I1617" i="79"/>
  <c r="H1617" i="79"/>
  <c r="M1616" i="79"/>
  <c r="L1616" i="79"/>
  <c r="K1616" i="79"/>
  <c r="J1616" i="79"/>
  <c r="I1616" i="79"/>
  <c r="H1616" i="79"/>
  <c r="M1615" i="79"/>
  <c r="L1615" i="79"/>
  <c r="K1615" i="79"/>
  <c r="J1615" i="79"/>
  <c r="I1615" i="79"/>
  <c r="H1615" i="79"/>
  <c r="M1614" i="79"/>
  <c r="L1614" i="79"/>
  <c r="K1614" i="79"/>
  <c r="J1614" i="79"/>
  <c r="I1614" i="79"/>
  <c r="H1614" i="79"/>
  <c r="M1613" i="79"/>
  <c r="L1613" i="79"/>
  <c r="K1613" i="79"/>
  <c r="J1613" i="79"/>
  <c r="I1613" i="79"/>
  <c r="H1613" i="79"/>
  <c r="M1612" i="79"/>
  <c r="L1612" i="79"/>
  <c r="K1612" i="79"/>
  <c r="J1612" i="79"/>
  <c r="I1612" i="79"/>
  <c r="H1612" i="79"/>
  <c r="M1611" i="79"/>
  <c r="L1611" i="79"/>
  <c r="K1611" i="79"/>
  <c r="J1611" i="79"/>
  <c r="I1611" i="79"/>
  <c r="H1611" i="79"/>
  <c r="M1610" i="79"/>
  <c r="L1610" i="79"/>
  <c r="K1610" i="79"/>
  <c r="J1610" i="79"/>
  <c r="I1610" i="79"/>
  <c r="H1610" i="79"/>
  <c r="M1609" i="79"/>
  <c r="L1609" i="79"/>
  <c r="K1609" i="79"/>
  <c r="J1609" i="79"/>
  <c r="I1609" i="79"/>
  <c r="H1609" i="79"/>
  <c r="M1608" i="79"/>
  <c r="L1608" i="79"/>
  <c r="K1608" i="79"/>
  <c r="J1608" i="79"/>
  <c r="I1608" i="79"/>
  <c r="H1608" i="79"/>
  <c r="M1607" i="79"/>
  <c r="L1607" i="79"/>
  <c r="K1607" i="79"/>
  <c r="J1607" i="79"/>
  <c r="I1607" i="79"/>
  <c r="H1607" i="79"/>
  <c r="M1606" i="79"/>
  <c r="L1606" i="79"/>
  <c r="K1606" i="79"/>
  <c r="J1606" i="79"/>
  <c r="I1606" i="79"/>
  <c r="H1606" i="79"/>
  <c r="M1605" i="79"/>
  <c r="L1605" i="79"/>
  <c r="K1605" i="79"/>
  <c r="J1605" i="79"/>
  <c r="I1605" i="79"/>
  <c r="H1605" i="79"/>
  <c r="M1604" i="79"/>
  <c r="L1604" i="79"/>
  <c r="K1604" i="79"/>
  <c r="J1604" i="79"/>
  <c r="I1604" i="79"/>
  <c r="H1604" i="79"/>
  <c r="M1603" i="79"/>
  <c r="L1603" i="79"/>
  <c r="K1603" i="79"/>
  <c r="J1603" i="79"/>
  <c r="I1603" i="79"/>
  <c r="H1603" i="79"/>
  <c r="M1602" i="79"/>
  <c r="L1602" i="79"/>
  <c r="K1602" i="79"/>
  <c r="J1602" i="79"/>
  <c r="I1602" i="79"/>
  <c r="H1602" i="79"/>
  <c r="M1601" i="79"/>
  <c r="L1601" i="79"/>
  <c r="K1601" i="79"/>
  <c r="J1601" i="79"/>
  <c r="I1601" i="79"/>
  <c r="H1601" i="79"/>
  <c r="M1600" i="79"/>
  <c r="L1600" i="79"/>
  <c r="K1600" i="79"/>
  <c r="J1600" i="79"/>
  <c r="I1600" i="79"/>
  <c r="H1600" i="79"/>
  <c r="M1599" i="79"/>
  <c r="L1599" i="79"/>
  <c r="K1599" i="79"/>
  <c r="J1599" i="79"/>
  <c r="I1599" i="79"/>
  <c r="H1599" i="79"/>
  <c r="M1598" i="79"/>
  <c r="L1598" i="79"/>
  <c r="K1598" i="79"/>
  <c r="J1598" i="79"/>
  <c r="I1598" i="79"/>
  <c r="H1598" i="79"/>
  <c r="M1597" i="79"/>
  <c r="L1597" i="79"/>
  <c r="K1597" i="79"/>
  <c r="J1597" i="79"/>
  <c r="I1597" i="79"/>
  <c r="H1597" i="79"/>
  <c r="M1596" i="79"/>
  <c r="L1596" i="79"/>
  <c r="K1596" i="79"/>
  <c r="J1596" i="79"/>
  <c r="I1596" i="79"/>
  <c r="H1596" i="79"/>
  <c r="M1595" i="79"/>
  <c r="L1595" i="79"/>
  <c r="K1595" i="79"/>
  <c r="J1595" i="79"/>
  <c r="I1595" i="79"/>
  <c r="H1595" i="79"/>
  <c r="M1594" i="79"/>
  <c r="L1594" i="79"/>
  <c r="K1594" i="79"/>
  <c r="J1594" i="79"/>
  <c r="I1594" i="79"/>
  <c r="H1594" i="79"/>
  <c r="M1593" i="79"/>
  <c r="L1593" i="79"/>
  <c r="K1593" i="79"/>
  <c r="J1593" i="79"/>
  <c r="I1593" i="79"/>
  <c r="H1593" i="79"/>
  <c r="M1592" i="79"/>
  <c r="L1592" i="79"/>
  <c r="K1592" i="79"/>
  <c r="J1592" i="79"/>
  <c r="I1592" i="79"/>
  <c r="H1592" i="79"/>
  <c r="M1591" i="79"/>
  <c r="L1591" i="79"/>
  <c r="K1591" i="79"/>
  <c r="J1591" i="79"/>
  <c r="I1591" i="79"/>
  <c r="H1591" i="79"/>
  <c r="M1590" i="79"/>
  <c r="L1590" i="79"/>
  <c r="K1590" i="79"/>
  <c r="J1590" i="79"/>
  <c r="I1590" i="79"/>
  <c r="H1590" i="79"/>
  <c r="M1589" i="79"/>
  <c r="L1589" i="79"/>
  <c r="K1589" i="79"/>
  <c r="J1589" i="79"/>
  <c r="I1589" i="79"/>
  <c r="H1589" i="79"/>
  <c r="M1588" i="79"/>
  <c r="L1588" i="79"/>
  <c r="K1588" i="79"/>
  <c r="J1588" i="79"/>
  <c r="I1588" i="79"/>
  <c r="H1588" i="79"/>
  <c r="M1587" i="79"/>
  <c r="L1587" i="79"/>
  <c r="K1587" i="79"/>
  <c r="J1587" i="79"/>
  <c r="I1587" i="79"/>
  <c r="H1587" i="79"/>
  <c r="M1586" i="79"/>
  <c r="L1586" i="79"/>
  <c r="K1586" i="79"/>
  <c r="J1586" i="79"/>
  <c r="I1586" i="79"/>
  <c r="H1586" i="79"/>
  <c r="M1585" i="79"/>
  <c r="L1585" i="79"/>
  <c r="K1585" i="79"/>
  <c r="J1585" i="79"/>
  <c r="I1585" i="79"/>
  <c r="H1585" i="79"/>
  <c r="M1584" i="79"/>
  <c r="L1584" i="79"/>
  <c r="K1584" i="79"/>
  <c r="J1584" i="79"/>
  <c r="I1584" i="79"/>
  <c r="H1584" i="79"/>
  <c r="M1583" i="79"/>
  <c r="L1583" i="79"/>
  <c r="K1583" i="79"/>
  <c r="J1583" i="79"/>
  <c r="I1583" i="79"/>
  <c r="H1583" i="79"/>
  <c r="M1582" i="79"/>
  <c r="L1582" i="79"/>
  <c r="K1582" i="79"/>
  <c r="J1582" i="79"/>
  <c r="I1582" i="79"/>
  <c r="H1582" i="79"/>
  <c r="M1581" i="79"/>
  <c r="L1581" i="79"/>
  <c r="K1581" i="79"/>
  <c r="J1581" i="79"/>
  <c r="I1581" i="79"/>
  <c r="H1581" i="79"/>
  <c r="M1580" i="79"/>
  <c r="L1580" i="79"/>
  <c r="K1580" i="79"/>
  <c r="J1580" i="79"/>
  <c r="I1580" i="79"/>
  <c r="H1580" i="79"/>
  <c r="M1579" i="79"/>
  <c r="L1579" i="79"/>
  <c r="K1579" i="79"/>
  <c r="J1579" i="79"/>
  <c r="I1579" i="79"/>
  <c r="H1579" i="79"/>
  <c r="M1578" i="79"/>
  <c r="L1578" i="79"/>
  <c r="K1578" i="79"/>
  <c r="J1578" i="79"/>
  <c r="I1578" i="79"/>
  <c r="H1578" i="79"/>
  <c r="M1577" i="79"/>
  <c r="L1577" i="79"/>
  <c r="K1577" i="79"/>
  <c r="J1577" i="79"/>
  <c r="I1577" i="79"/>
  <c r="H1577" i="79"/>
  <c r="M1576" i="79"/>
  <c r="L1576" i="79"/>
  <c r="K1576" i="79"/>
  <c r="J1576" i="79"/>
  <c r="I1576" i="79"/>
  <c r="H1576" i="79"/>
  <c r="M1575" i="79"/>
  <c r="L1575" i="79"/>
  <c r="K1575" i="79"/>
  <c r="J1575" i="79"/>
  <c r="I1575" i="79"/>
  <c r="H1575" i="79"/>
  <c r="M1574" i="79"/>
  <c r="L1574" i="79"/>
  <c r="K1574" i="79"/>
  <c r="J1574" i="79"/>
  <c r="I1574" i="79"/>
  <c r="H1574" i="79"/>
  <c r="M1573" i="79"/>
  <c r="L1573" i="79"/>
  <c r="K1573" i="79"/>
  <c r="J1573" i="79"/>
  <c r="I1573" i="79"/>
  <c r="H1573" i="79"/>
  <c r="M1572" i="79"/>
  <c r="L1572" i="79"/>
  <c r="K1572" i="79"/>
  <c r="J1572" i="79"/>
  <c r="I1572" i="79"/>
  <c r="H1572" i="79"/>
  <c r="M1571" i="79"/>
  <c r="L1571" i="79"/>
  <c r="K1571" i="79"/>
  <c r="J1571" i="79"/>
  <c r="I1571" i="79"/>
  <c r="H1571" i="79"/>
  <c r="M1570" i="79"/>
  <c r="L1570" i="79"/>
  <c r="K1570" i="79"/>
  <c r="J1570" i="79"/>
  <c r="I1570" i="79"/>
  <c r="H1570" i="79"/>
  <c r="M1569" i="79"/>
  <c r="L1569" i="79"/>
  <c r="K1569" i="79"/>
  <c r="J1569" i="79"/>
  <c r="I1569" i="79"/>
  <c r="H1569" i="79"/>
  <c r="M1568" i="79"/>
  <c r="L1568" i="79"/>
  <c r="K1568" i="79"/>
  <c r="J1568" i="79"/>
  <c r="I1568" i="79"/>
  <c r="H1568" i="79"/>
  <c r="M1567" i="79"/>
  <c r="L1567" i="79"/>
  <c r="K1567" i="79"/>
  <c r="J1567" i="79"/>
  <c r="I1567" i="79"/>
  <c r="H1567" i="79"/>
  <c r="M1566" i="79"/>
  <c r="L1566" i="79"/>
  <c r="K1566" i="79"/>
  <c r="J1566" i="79"/>
  <c r="I1566" i="79"/>
  <c r="H1566" i="79"/>
  <c r="M1565" i="79"/>
  <c r="L1565" i="79"/>
  <c r="K1565" i="79"/>
  <c r="J1565" i="79"/>
  <c r="I1565" i="79"/>
  <c r="H1565" i="79"/>
  <c r="M1564" i="79"/>
  <c r="L1564" i="79"/>
  <c r="K1564" i="79"/>
  <c r="J1564" i="79"/>
  <c r="I1564" i="79"/>
  <c r="H1564" i="79"/>
  <c r="M1563" i="79"/>
  <c r="L1563" i="79"/>
  <c r="K1563" i="79"/>
  <c r="J1563" i="79"/>
  <c r="I1563" i="79"/>
  <c r="H1563" i="79"/>
  <c r="M1562" i="79"/>
  <c r="L1562" i="79"/>
  <c r="K1562" i="79"/>
  <c r="J1562" i="79"/>
  <c r="I1562" i="79"/>
  <c r="H1562" i="79"/>
  <c r="M1561" i="79"/>
  <c r="L1561" i="79"/>
  <c r="K1561" i="79"/>
  <c r="J1561" i="79"/>
  <c r="I1561" i="79"/>
  <c r="H1561" i="79"/>
  <c r="M1560" i="79"/>
  <c r="L1560" i="79"/>
  <c r="K1560" i="79"/>
  <c r="J1560" i="79"/>
  <c r="I1560" i="79"/>
  <c r="H1560" i="79"/>
  <c r="M1559" i="79"/>
  <c r="L1559" i="79"/>
  <c r="K1559" i="79"/>
  <c r="J1559" i="79"/>
  <c r="I1559" i="79"/>
  <c r="H1559" i="79"/>
  <c r="M1558" i="79"/>
  <c r="L1558" i="79"/>
  <c r="K1558" i="79"/>
  <c r="J1558" i="79"/>
  <c r="I1558" i="79"/>
  <c r="H1558" i="79"/>
  <c r="M1557" i="79"/>
  <c r="L1557" i="79"/>
  <c r="K1557" i="79"/>
  <c r="J1557" i="79"/>
  <c r="I1557" i="79"/>
  <c r="H1557" i="79"/>
  <c r="M1556" i="79"/>
  <c r="L1556" i="79"/>
  <c r="K1556" i="79"/>
  <c r="J1556" i="79"/>
  <c r="I1556" i="79"/>
  <c r="H1556" i="79"/>
  <c r="M1555" i="79"/>
  <c r="L1555" i="79"/>
  <c r="K1555" i="79"/>
  <c r="J1555" i="79"/>
  <c r="I1555" i="79"/>
  <c r="H1555" i="79"/>
  <c r="M1554" i="79"/>
  <c r="L1554" i="79"/>
  <c r="K1554" i="79"/>
  <c r="J1554" i="79"/>
  <c r="I1554" i="79"/>
  <c r="H1554" i="79"/>
  <c r="M1553" i="79"/>
  <c r="L1553" i="79"/>
  <c r="K1553" i="79"/>
  <c r="J1553" i="79"/>
  <c r="I1553" i="79"/>
  <c r="H1553" i="79"/>
  <c r="M1552" i="79"/>
  <c r="L1552" i="79"/>
  <c r="K1552" i="79"/>
  <c r="J1552" i="79"/>
  <c r="I1552" i="79"/>
  <c r="H1552" i="79"/>
  <c r="M1551" i="79"/>
  <c r="L1551" i="79"/>
  <c r="K1551" i="79"/>
  <c r="J1551" i="79"/>
  <c r="I1551" i="79"/>
  <c r="H1551" i="79"/>
  <c r="M1550" i="79"/>
  <c r="L1550" i="79"/>
  <c r="K1550" i="79"/>
  <c r="J1550" i="79"/>
  <c r="I1550" i="79"/>
  <c r="H1550" i="79"/>
  <c r="M1549" i="79"/>
  <c r="L1549" i="79"/>
  <c r="K1549" i="79"/>
  <c r="J1549" i="79"/>
  <c r="I1549" i="79"/>
  <c r="H1549" i="79"/>
  <c r="M1548" i="79"/>
  <c r="L1548" i="79"/>
  <c r="K1548" i="79"/>
  <c r="J1548" i="79"/>
  <c r="I1548" i="79"/>
  <c r="H1548" i="79"/>
  <c r="M1547" i="79"/>
  <c r="L1547" i="79"/>
  <c r="K1547" i="79"/>
  <c r="J1547" i="79"/>
  <c r="I1547" i="79"/>
  <c r="H1547" i="79"/>
  <c r="M1546" i="79"/>
  <c r="L1546" i="79"/>
  <c r="K1546" i="79"/>
  <c r="J1546" i="79"/>
  <c r="I1546" i="79"/>
  <c r="H1546" i="79"/>
  <c r="M1545" i="79"/>
  <c r="L1545" i="79"/>
  <c r="K1545" i="79"/>
  <c r="J1545" i="79"/>
  <c r="I1545" i="79"/>
  <c r="H1545" i="79"/>
  <c r="M1544" i="79"/>
  <c r="L1544" i="79"/>
  <c r="K1544" i="79"/>
  <c r="J1544" i="79"/>
  <c r="I1544" i="79"/>
  <c r="H1544" i="79"/>
  <c r="M1543" i="79"/>
  <c r="L1543" i="79"/>
  <c r="K1543" i="79"/>
  <c r="J1543" i="79"/>
  <c r="I1543" i="79"/>
  <c r="H1543" i="79"/>
  <c r="M1542" i="79"/>
  <c r="L1542" i="79"/>
  <c r="K1542" i="79"/>
  <c r="J1542" i="79"/>
  <c r="I1542" i="79"/>
  <c r="H1542" i="79"/>
  <c r="M1541" i="79"/>
  <c r="L1541" i="79"/>
  <c r="K1541" i="79"/>
  <c r="J1541" i="79"/>
  <c r="I1541" i="79"/>
  <c r="H1541" i="79"/>
  <c r="M1540" i="79"/>
  <c r="L1540" i="79"/>
  <c r="K1540" i="79"/>
  <c r="J1540" i="79"/>
  <c r="I1540" i="79"/>
  <c r="H1540" i="79"/>
  <c r="M1539" i="79"/>
  <c r="L1539" i="79"/>
  <c r="K1539" i="79"/>
  <c r="J1539" i="79"/>
  <c r="I1539" i="79"/>
  <c r="H1539" i="79"/>
  <c r="M1538" i="79"/>
  <c r="L1538" i="79"/>
  <c r="K1538" i="79"/>
  <c r="J1538" i="79"/>
  <c r="I1538" i="79"/>
  <c r="H1538" i="79"/>
  <c r="M1537" i="79"/>
  <c r="L1537" i="79"/>
  <c r="K1537" i="79"/>
  <c r="J1537" i="79"/>
  <c r="I1537" i="79"/>
  <c r="H1537" i="79"/>
  <c r="M1536" i="79"/>
  <c r="L1536" i="79"/>
  <c r="K1536" i="79"/>
  <c r="J1536" i="79"/>
  <c r="I1536" i="79"/>
  <c r="H1536" i="79"/>
  <c r="M1535" i="79"/>
  <c r="L1535" i="79"/>
  <c r="K1535" i="79"/>
  <c r="J1535" i="79"/>
  <c r="I1535" i="79"/>
  <c r="H1535" i="79"/>
  <c r="M1534" i="79"/>
  <c r="L1534" i="79"/>
  <c r="K1534" i="79"/>
  <c r="J1534" i="79"/>
  <c r="I1534" i="79"/>
  <c r="H1534" i="79"/>
  <c r="M1533" i="79"/>
  <c r="L1533" i="79"/>
  <c r="K1533" i="79"/>
  <c r="J1533" i="79"/>
  <c r="I1533" i="79"/>
  <c r="H1533" i="79"/>
  <c r="M1532" i="79"/>
  <c r="L1532" i="79"/>
  <c r="K1532" i="79"/>
  <c r="J1532" i="79"/>
  <c r="I1532" i="79"/>
  <c r="H1532" i="79"/>
  <c r="M1531" i="79"/>
  <c r="L1531" i="79"/>
  <c r="K1531" i="79"/>
  <c r="J1531" i="79"/>
  <c r="I1531" i="79"/>
  <c r="H1531" i="79"/>
  <c r="M1530" i="79"/>
  <c r="L1530" i="79"/>
  <c r="K1530" i="79"/>
  <c r="J1530" i="79"/>
  <c r="I1530" i="79"/>
  <c r="H1530" i="79"/>
  <c r="M1529" i="79"/>
  <c r="L1529" i="79"/>
  <c r="K1529" i="79"/>
  <c r="J1529" i="79"/>
  <c r="I1529" i="79"/>
  <c r="H1529" i="79"/>
  <c r="M1528" i="79"/>
  <c r="L1528" i="79"/>
  <c r="K1528" i="79"/>
  <c r="J1528" i="79"/>
  <c r="I1528" i="79"/>
  <c r="H1528" i="79"/>
  <c r="M1527" i="79"/>
  <c r="L1527" i="79"/>
  <c r="K1527" i="79"/>
  <c r="J1527" i="79"/>
  <c r="I1527" i="79"/>
  <c r="H1527" i="79"/>
  <c r="M1526" i="79"/>
  <c r="L1526" i="79"/>
  <c r="K1526" i="79"/>
  <c r="J1526" i="79"/>
  <c r="I1526" i="79"/>
  <c r="H1526" i="79"/>
  <c r="M1525" i="79"/>
  <c r="L1525" i="79"/>
  <c r="K1525" i="79"/>
  <c r="J1525" i="79"/>
  <c r="I1525" i="79"/>
  <c r="H1525" i="79"/>
  <c r="M1524" i="79"/>
  <c r="L1524" i="79"/>
  <c r="K1524" i="79"/>
  <c r="J1524" i="79"/>
  <c r="I1524" i="79"/>
  <c r="H1524" i="79"/>
  <c r="M1523" i="79"/>
  <c r="L1523" i="79"/>
  <c r="K1523" i="79"/>
  <c r="J1523" i="79"/>
  <c r="I1523" i="79"/>
  <c r="H1523" i="79"/>
  <c r="M1522" i="79"/>
  <c r="L1522" i="79"/>
  <c r="K1522" i="79"/>
  <c r="J1522" i="79"/>
  <c r="I1522" i="79"/>
  <c r="H1522" i="79"/>
  <c r="M1521" i="79"/>
  <c r="L1521" i="79"/>
  <c r="K1521" i="79"/>
  <c r="J1521" i="79"/>
  <c r="I1521" i="79"/>
  <c r="H1521" i="79"/>
  <c r="M1520" i="79"/>
  <c r="L1520" i="79"/>
  <c r="K1520" i="79"/>
  <c r="J1520" i="79"/>
  <c r="I1520" i="79"/>
  <c r="H1520" i="79"/>
  <c r="M1519" i="79"/>
  <c r="L1519" i="79"/>
  <c r="K1519" i="79"/>
  <c r="J1519" i="79"/>
  <c r="I1519" i="79"/>
  <c r="H1519" i="79"/>
  <c r="M1518" i="79"/>
  <c r="L1518" i="79"/>
  <c r="K1518" i="79"/>
  <c r="J1518" i="79"/>
  <c r="I1518" i="79"/>
  <c r="H1518" i="79"/>
  <c r="M1517" i="79"/>
  <c r="L1517" i="79"/>
  <c r="K1517" i="79"/>
  <c r="J1517" i="79"/>
  <c r="I1517" i="79"/>
  <c r="H1517" i="79"/>
  <c r="M1516" i="79"/>
  <c r="L1516" i="79"/>
  <c r="K1516" i="79"/>
  <c r="J1516" i="79"/>
  <c r="I1516" i="79"/>
  <c r="H1516" i="79"/>
  <c r="M1515" i="79"/>
  <c r="L1515" i="79"/>
  <c r="K1515" i="79"/>
  <c r="J1515" i="79"/>
  <c r="I1515" i="79"/>
  <c r="H1515" i="79"/>
  <c r="M1514" i="79"/>
  <c r="L1514" i="79"/>
  <c r="K1514" i="79"/>
  <c r="J1514" i="79"/>
  <c r="I1514" i="79"/>
  <c r="H1514" i="79"/>
  <c r="M1513" i="79"/>
  <c r="L1513" i="79"/>
  <c r="K1513" i="79"/>
  <c r="J1513" i="79"/>
  <c r="I1513" i="79"/>
  <c r="H1513" i="79"/>
  <c r="M1512" i="79"/>
  <c r="L1512" i="79"/>
  <c r="K1512" i="79"/>
  <c r="J1512" i="79"/>
  <c r="I1512" i="79"/>
  <c r="H1512" i="79"/>
  <c r="M1511" i="79"/>
  <c r="L1511" i="79"/>
  <c r="K1511" i="79"/>
  <c r="J1511" i="79"/>
  <c r="I1511" i="79"/>
  <c r="H1511" i="79"/>
  <c r="M1510" i="79"/>
  <c r="L1510" i="79"/>
  <c r="K1510" i="79"/>
  <c r="J1510" i="79"/>
  <c r="I1510" i="79"/>
  <c r="H1510" i="79"/>
  <c r="M1509" i="79"/>
  <c r="L1509" i="79"/>
  <c r="K1509" i="79"/>
  <c r="J1509" i="79"/>
  <c r="I1509" i="79"/>
  <c r="H1509" i="79"/>
  <c r="M1508" i="79"/>
  <c r="L1508" i="79"/>
  <c r="K1508" i="79"/>
  <c r="J1508" i="79"/>
  <c r="I1508" i="79"/>
  <c r="H1508" i="79"/>
  <c r="M1507" i="79"/>
  <c r="L1507" i="79"/>
  <c r="K1507" i="79"/>
  <c r="J1507" i="79"/>
  <c r="I1507" i="79"/>
  <c r="H1507" i="79"/>
  <c r="M1506" i="79"/>
  <c r="L1506" i="79"/>
  <c r="K1506" i="79"/>
  <c r="J1506" i="79"/>
  <c r="I1506" i="79"/>
  <c r="H1506" i="79"/>
  <c r="M1505" i="79"/>
  <c r="L1505" i="79"/>
  <c r="K1505" i="79"/>
  <c r="J1505" i="79"/>
  <c r="I1505" i="79"/>
  <c r="H1505" i="79"/>
  <c r="M1504" i="79"/>
  <c r="L1504" i="79"/>
  <c r="K1504" i="79"/>
  <c r="J1504" i="79"/>
  <c r="I1504" i="79"/>
  <c r="H1504" i="79"/>
  <c r="M1503" i="79"/>
  <c r="L1503" i="79"/>
  <c r="K1503" i="79"/>
  <c r="J1503" i="79"/>
  <c r="I1503" i="79"/>
  <c r="H1503" i="79"/>
  <c r="M1502" i="79"/>
  <c r="L1502" i="79"/>
  <c r="K1502" i="79"/>
  <c r="J1502" i="79"/>
  <c r="I1502" i="79"/>
  <c r="H1502" i="79"/>
  <c r="M1501" i="79"/>
  <c r="L1501" i="79"/>
  <c r="K1501" i="79"/>
  <c r="J1501" i="79"/>
  <c r="I1501" i="79"/>
  <c r="H1501" i="79"/>
  <c r="M1500" i="79"/>
  <c r="L1500" i="79"/>
  <c r="K1500" i="79"/>
  <c r="J1500" i="79"/>
  <c r="I1500" i="79"/>
  <c r="H1500" i="79"/>
  <c r="M1499" i="79"/>
  <c r="L1499" i="79"/>
  <c r="K1499" i="79"/>
  <c r="J1499" i="79"/>
  <c r="I1499" i="79"/>
  <c r="H1499" i="79"/>
  <c r="M1498" i="79"/>
  <c r="L1498" i="79"/>
  <c r="K1498" i="79"/>
  <c r="J1498" i="79"/>
  <c r="I1498" i="79"/>
  <c r="H1498" i="79"/>
  <c r="M1497" i="79"/>
  <c r="L1497" i="79"/>
  <c r="K1497" i="79"/>
  <c r="J1497" i="79"/>
  <c r="I1497" i="79"/>
  <c r="H1497" i="79"/>
  <c r="M1496" i="79"/>
  <c r="L1496" i="79"/>
  <c r="K1496" i="79"/>
  <c r="J1496" i="79"/>
  <c r="I1496" i="79"/>
  <c r="H1496" i="79"/>
  <c r="M1495" i="79"/>
  <c r="L1495" i="79"/>
  <c r="K1495" i="79"/>
  <c r="J1495" i="79"/>
  <c r="I1495" i="79"/>
  <c r="H1495" i="79"/>
  <c r="M1494" i="79"/>
  <c r="L1494" i="79"/>
  <c r="K1494" i="79"/>
  <c r="J1494" i="79"/>
  <c r="I1494" i="79"/>
  <c r="H1494" i="79"/>
  <c r="M1493" i="79"/>
  <c r="L1493" i="79"/>
  <c r="K1493" i="79"/>
  <c r="J1493" i="79"/>
  <c r="I1493" i="79"/>
  <c r="H1493" i="79"/>
  <c r="M1492" i="79"/>
  <c r="L1492" i="79"/>
  <c r="K1492" i="79"/>
  <c r="J1492" i="79"/>
  <c r="I1492" i="79"/>
  <c r="H1492" i="79"/>
  <c r="M1491" i="79"/>
  <c r="L1491" i="79"/>
  <c r="K1491" i="79"/>
  <c r="J1491" i="79"/>
  <c r="I1491" i="79"/>
  <c r="H1491" i="79"/>
  <c r="M1490" i="79"/>
  <c r="L1490" i="79"/>
  <c r="K1490" i="79"/>
  <c r="J1490" i="79"/>
  <c r="I1490" i="79"/>
  <c r="H1490" i="79"/>
  <c r="M1489" i="79"/>
  <c r="L1489" i="79"/>
  <c r="K1489" i="79"/>
  <c r="J1489" i="79"/>
  <c r="I1489" i="79"/>
  <c r="H1489" i="79"/>
  <c r="M1488" i="79"/>
  <c r="L1488" i="79"/>
  <c r="K1488" i="79"/>
  <c r="J1488" i="79"/>
  <c r="I1488" i="79"/>
  <c r="H1488" i="79"/>
  <c r="M1487" i="79"/>
  <c r="L1487" i="79"/>
  <c r="K1487" i="79"/>
  <c r="J1487" i="79"/>
  <c r="I1487" i="79"/>
  <c r="H1487" i="79"/>
  <c r="M1486" i="79"/>
  <c r="L1486" i="79"/>
  <c r="K1486" i="79"/>
  <c r="J1486" i="79"/>
  <c r="I1486" i="79"/>
  <c r="H1486" i="79"/>
  <c r="M1485" i="79"/>
  <c r="L1485" i="79"/>
  <c r="K1485" i="79"/>
  <c r="J1485" i="79"/>
  <c r="I1485" i="79"/>
  <c r="H1485" i="79"/>
  <c r="M1484" i="79"/>
  <c r="L1484" i="79"/>
  <c r="K1484" i="79"/>
  <c r="J1484" i="79"/>
  <c r="I1484" i="79"/>
  <c r="H1484" i="79"/>
  <c r="M1483" i="79"/>
  <c r="L1483" i="79"/>
  <c r="K1483" i="79"/>
  <c r="J1483" i="79"/>
  <c r="I1483" i="79"/>
  <c r="H1483" i="79"/>
  <c r="M1482" i="79"/>
  <c r="L1482" i="79"/>
  <c r="K1482" i="79"/>
  <c r="J1482" i="79"/>
  <c r="I1482" i="79"/>
  <c r="H1482" i="79"/>
  <c r="M1481" i="79"/>
  <c r="L1481" i="79"/>
  <c r="K1481" i="79"/>
  <c r="J1481" i="79"/>
  <c r="I1481" i="79"/>
  <c r="H1481" i="79"/>
  <c r="M1480" i="79"/>
  <c r="L1480" i="79"/>
  <c r="K1480" i="79"/>
  <c r="J1480" i="79"/>
  <c r="I1480" i="79"/>
  <c r="H1480" i="79"/>
  <c r="M1479" i="79"/>
  <c r="L1479" i="79"/>
  <c r="K1479" i="79"/>
  <c r="J1479" i="79"/>
  <c r="I1479" i="79"/>
  <c r="H1479" i="79"/>
  <c r="M1478" i="79"/>
  <c r="L1478" i="79"/>
  <c r="K1478" i="79"/>
  <c r="J1478" i="79"/>
  <c r="I1478" i="79"/>
  <c r="H1478" i="79"/>
  <c r="M1477" i="79"/>
  <c r="L1477" i="79"/>
  <c r="K1477" i="79"/>
  <c r="J1477" i="79"/>
  <c r="I1477" i="79"/>
  <c r="H1477" i="79"/>
  <c r="M1476" i="79"/>
  <c r="L1476" i="79"/>
  <c r="K1476" i="79"/>
  <c r="J1476" i="79"/>
  <c r="I1476" i="79"/>
  <c r="H1476" i="79"/>
  <c r="M1475" i="79"/>
  <c r="L1475" i="79"/>
  <c r="K1475" i="79"/>
  <c r="J1475" i="79"/>
  <c r="I1475" i="79"/>
  <c r="H1475" i="79"/>
  <c r="M1474" i="79"/>
  <c r="L1474" i="79"/>
  <c r="K1474" i="79"/>
  <c r="J1474" i="79"/>
  <c r="I1474" i="79"/>
  <c r="H1474" i="79"/>
  <c r="M1473" i="79"/>
  <c r="L1473" i="79"/>
  <c r="K1473" i="79"/>
  <c r="J1473" i="79"/>
  <c r="I1473" i="79"/>
  <c r="H1473" i="79"/>
  <c r="M1472" i="79"/>
  <c r="L1472" i="79"/>
  <c r="K1472" i="79"/>
  <c r="J1472" i="79"/>
  <c r="I1472" i="79"/>
  <c r="H1472" i="79"/>
  <c r="M1471" i="79"/>
  <c r="L1471" i="79"/>
  <c r="K1471" i="79"/>
  <c r="J1471" i="79"/>
  <c r="I1471" i="79"/>
  <c r="H1471" i="79"/>
  <c r="M1470" i="79"/>
  <c r="L1470" i="79"/>
  <c r="K1470" i="79"/>
  <c r="J1470" i="79"/>
  <c r="I1470" i="79"/>
  <c r="H1470" i="79"/>
  <c r="M1469" i="79"/>
  <c r="L1469" i="79"/>
  <c r="K1469" i="79"/>
  <c r="J1469" i="79"/>
  <c r="I1469" i="79"/>
  <c r="H1469" i="79"/>
  <c r="M1468" i="79"/>
  <c r="L1468" i="79"/>
  <c r="K1468" i="79"/>
  <c r="J1468" i="79"/>
  <c r="I1468" i="79"/>
  <c r="H1468" i="79"/>
  <c r="M1467" i="79"/>
  <c r="L1467" i="79"/>
  <c r="K1467" i="79"/>
  <c r="J1467" i="79"/>
  <c r="I1467" i="79"/>
  <c r="H1467" i="79"/>
  <c r="M1466" i="79"/>
  <c r="L1466" i="79"/>
  <c r="K1466" i="79"/>
  <c r="J1466" i="79"/>
  <c r="I1466" i="79"/>
  <c r="H1466" i="79"/>
  <c r="M1465" i="79"/>
  <c r="L1465" i="79"/>
  <c r="K1465" i="79"/>
  <c r="J1465" i="79"/>
  <c r="I1465" i="79"/>
  <c r="H1465" i="79"/>
  <c r="M1464" i="79"/>
  <c r="L1464" i="79"/>
  <c r="K1464" i="79"/>
  <c r="J1464" i="79"/>
  <c r="I1464" i="79"/>
  <c r="H1464" i="79"/>
  <c r="M1463" i="79"/>
  <c r="L1463" i="79"/>
  <c r="K1463" i="79"/>
  <c r="J1463" i="79"/>
  <c r="I1463" i="79"/>
  <c r="H1463" i="79"/>
  <c r="M1462" i="79"/>
  <c r="L1462" i="79"/>
  <c r="K1462" i="79"/>
  <c r="J1462" i="79"/>
  <c r="I1462" i="79"/>
  <c r="H1462" i="79"/>
  <c r="M1461" i="79"/>
  <c r="L1461" i="79"/>
  <c r="K1461" i="79"/>
  <c r="J1461" i="79"/>
  <c r="I1461" i="79"/>
  <c r="H1461" i="79"/>
  <c r="M1460" i="79"/>
  <c r="L1460" i="79"/>
  <c r="K1460" i="79"/>
  <c r="J1460" i="79"/>
  <c r="I1460" i="79"/>
  <c r="H1460" i="79"/>
  <c r="M1459" i="79"/>
  <c r="L1459" i="79"/>
  <c r="K1459" i="79"/>
  <c r="J1459" i="79"/>
  <c r="I1459" i="79"/>
  <c r="H1459" i="79"/>
  <c r="M1458" i="79"/>
  <c r="L1458" i="79"/>
  <c r="K1458" i="79"/>
  <c r="J1458" i="79"/>
  <c r="I1458" i="79"/>
  <c r="H1458" i="79"/>
  <c r="M1457" i="79"/>
  <c r="L1457" i="79"/>
  <c r="K1457" i="79"/>
  <c r="J1457" i="79"/>
  <c r="I1457" i="79"/>
  <c r="H1457" i="79"/>
  <c r="M1456" i="79"/>
  <c r="L1456" i="79"/>
  <c r="K1456" i="79"/>
  <c r="J1456" i="79"/>
  <c r="I1456" i="79"/>
  <c r="H1456" i="79"/>
  <c r="M1455" i="79"/>
  <c r="L1455" i="79"/>
  <c r="K1455" i="79"/>
  <c r="J1455" i="79"/>
  <c r="I1455" i="79"/>
  <c r="H1455" i="79"/>
  <c r="M1454" i="79"/>
  <c r="L1454" i="79"/>
  <c r="K1454" i="79"/>
  <c r="J1454" i="79"/>
  <c r="I1454" i="79"/>
  <c r="H1454" i="79"/>
  <c r="M1453" i="79"/>
  <c r="L1453" i="79"/>
  <c r="K1453" i="79"/>
  <c r="J1453" i="79"/>
  <c r="I1453" i="79"/>
  <c r="H1453" i="79"/>
  <c r="M1452" i="79"/>
  <c r="L1452" i="79"/>
  <c r="K1452" i="79"/>
  <c r="J1452" i="79"/>
  <c r="I1452" i="79"/>
  <c r="H1452" i="79"/>
  <c r="M1451" i="79"/>
  <c r="L1451" i="79"/>
  <c r="K1451" i="79"/>
  <c r="J1451" i="79"/>
  <c r="I1451" i="79"/>
  <c r="H1451" i="79"/>
  <c r="M1450" i="79"/>
  <c r="L1450" i="79"/>
  <c r="K1450" i="79"/>
  <c r="J1450" i="79"/>
  <c r="I1450" i="79"/>
  <c r="H1450" i="79"/>
  <c r="M1449" i="79"/>
  <c r="L1449" i="79"/>
  <c r="K1449" i="79"/>
  <c r="J1449" i="79"/>
  <c r="I1449" i="79"/>
  <c r="H1449" i="79"/>
  <c r="M1448" i="79"/>
  <c r="L1448" i="79"/>
  <c r="K1448" i="79"/>
  <c r="J1448" i="79"/>
  <c r="I1448" i="79"/>
  <c r="H1448" i="79"/>
  <c r="M1447" i="79"/>
  <c r="L1447" i="79"/>
  <c r="K1447" i="79"/>
  <c r="J1447" i="79"/>
  <c r="I1447" i="79"/>
  <c r="H1447" i="79"/>
  <c r="M1446" i="79"/>
  <c r="L1446" i="79"/>
  <c r="K1446" i="79"/>
  <c r="J1446" i="79"/>
  <c r="I1446" i="79"/>
  <c r="H1446" i="79"/>
  <c r="M1445" i="79"/>
  <c r="L1445" i="79"/>
  <c r="K1445" i="79"/>
  <c r="J1445" i="79"/>
  <c r="I1445" i="79"/>
  <c r="H1445" i="79"/>
  <c r="M1444" i="79"/>
  <c r="L1444" i="79"/>
  <c r="K1444" i="79"/>
  <c r="J1444" i="79"/>
  <c r="I1444" i="79"/>
  <c r="H1444" i="79"/>
  <c r="M1443" i="79"/>
  <c r="L1443" i="79"/>
  <c r="K1443" i="79"/>
  <c r="J1443" i="79"/>
  <c r="I1443" i="79"/>
  <c r="H1443" i="79"/>
  <c r="M1442" i="79"/>
  <c r="L1442" i="79"/>
  <c r="K1442" i="79"/>
  <c r="J1442" i="79"/>
  <c r="I1442" i="79"/>
  <c r="H1442" i="79"/>
  <c r="M1441" i="79"/>
  <c r="L1441" i="79"/>
  <c r="K1441" i="79"/>
  <c r="J1441" i="79"/>
  <c r="I1441" i="79"/>
  <c r="H1441" i="79"/>
  <c r="M1440" i="79"/>
  <c r="L1440" i="79"/>
  <c r="K1440" i="79"/>
  <c r="J1440" i="79"/>
  <c r="I1440" i="79"/>
  <c r="H1440" i="79"/>
  <c r="M1439" i="79"/>
  <c r="L1439" i="79"/>
  <c r="K1439" i="79"/>
  <c r="J1439" i="79"/>
  <c r="I1439" i="79"/>
  <c r="H1439" i="79"/>
  <c r="M1438" i="79"/>
  <c r="L1438" i="79"/>
  <c r="K1438" i="79"/>
  <c r="J1438" i="79"/>
  <c r="I1438" i="79"/>
  <c r="H1438" i="79"/>
  <c r="M1437" i="79"/>
  <c r="L1437" i="79"/>
  <c r="K1437" i="79"/>
  <c r="J1437" i="79"/>
  <c r="I1437" i="79"/>
  <c r="H1437" i="79"/>
  <c r="M1436" i="79"/>
  <c r="L1436" i="79"/>
  <c r="K1436" i="79"/>
  <c r="J1436" i="79"/>
  <c r="I1436" i="79"/>
  <c r="H1436" i="79"/>
  <c r="M1435" i="79"/>
  <c r="L1435" i="79"/>
  <c r="K1435" i="79"/>
  <c r="J1435" i="79"/>
  <c r="I1435" i="79"/>
  <c r="H1435" i="79"/>
  <c r="M1434" i="79"/>
  <c r="L1434" i="79"/>
  <c r="K1434" i="79"/>
  <c r="J1434" i="79"/>
  <c r="I1434" i="79"/>
  <c r="H1434" i="79"/>
  <c r="M1433" i="79"/>
  <c r="L1433" i="79"/>
  <c r="K1433" i="79"/>
  <c r="J1433" i="79"/>
  <c r="I1433" i="79"/>
  <c r="H1433" i="79"/>
  <c r="M1432" i="79"/>
  <c r="L1432" i="79"/>
  <c r="K1432" i="79"/>
  <c r="J1432" i="79"/>
  <c r="I1432" i="79"/>
  <c r="H1432" i="79"/>
  <c r="M1431" i="79"/>
  <c r="L1431" i="79"/>
  <c r="K1431" i="79"/>
  <c r="J1431" i="79"/>
  <c r="I1431" i="79"/>
  <c r="H1431" i="79"/>
  <c r="M1430" i="79"/>
  <c r="L1430" i="79"/>
  <c r="K1430" i="79"/>
  <c r="J1430" i="79"/>
  <c r="I1430" i="79"/>
  <c r="H1430" i="79"/>
  <c r="M1429" i="79"/>
  <c r="L1429" i="79"/>
  <c r="K1429" i="79"/>
  <c r="J1429" i="79"/>
  <c r="I1429" i="79"/>
  <c r="H1429" i="79"/>
  <c r="M1428" i="79"/>
  <c r="L1428" i="79"/>
  <c r="K1428" i="79"/>
  <c r="J1428" i="79"/>
  <c r="I1428" i="79"/>
  <c r="H1428" i="79"/>
  <c r="M1427" i="79"/>
  <c r="L1427" i="79"/>
  <c r="K1427" i="79"/>
  <c r="J1427" i="79"/>
  <c r="I1427" i="79"/>
  <c r="H1427" i="79"/>
  <c r="M1426" i="79"/>
  <c r="L1426" i="79"/>
  <c r="K1426" i="79"/>
  <c r="J1426" i="79"/>
  <c r="I1426" i="79"/>
  <c r="H1426" i="79"/>
  <c r="M1425" i="79"/>
  <c r="L1425" i="79"/>
  <c r="K1425" i="79"/>
  <c r="J1425" i="79"/>
  <c r="I1425" i="79"/>
  <c r="H1425" i="79"/>
  <c r="M1424" i="79"/>
  <c r="L1424" i="79"/>
  <c r="K1424" i="79"/>
  <c r="J1424" i="79"/>
  <c r="I1424" i="79"/>
  <c r="H1424" i="79"/>
  <c r="M1423" i="79"/>
  <c r="L1423" i="79"/>
  <c r="K1423" i="79"/>
  <c r="J1423" i="79"/>
  <c r="I1423" i="79"/>
  <c r="H1423" i="79"/>
  <c r="M1422" i="79"/>
  <c r="L1422" i="79"/>
  <c r="K1422" i="79"/>
  <c r="J1422" i="79"/>
  <c r="I1422" i="79"/>
  <c r="H1422" i="79"/>
  <c r="M1421" i="79"/>
  <c r="L1421" i="79"/>
  <c r="K1421" i="79"/>
  <c r="J1421" i="79"/>
  <c r="I1421" i="79"/>
  <c r="H1421" i="79"/>
  <c r="M1420" i="79"/>
  <c r="L1420" i="79"/>
  <c r="K1420" i="79"/>
  <c r="J1420" i="79"/>
  <c r="I1420" i="79"/>
  <c r="H1420" i="79"/>
  <c r="M1419" i="79"/>
  <c r="L1419" i="79"/>
  <c r="K1419" i="79"/>
  <c r="J1419" i="79"/>
  <c r="I1419" i="79"/>
  <c r="H1419" i="79"/>
  <c r="M1418" i="79"/>
  <c r="L1418" i="79"/>
  <c r="K1418" i="79"/>
  <c r="J1418" i="79"/>
  <c r="I1418" i="79"/>
  <c r="H1418" i="79"/>
  <c r="M1417" i="79"/>
  <c r="L1417" i="79"/>
  <c r="K1417" i="79"/>
  <c r="J1417" i="79"/>
  <c r="I1417" i="79"/>
  <c r="H1417" i="79"/>
  <c r="M1416" i="79"/>
  <c r="L1416" i="79"/>
  <c r="K1416" i="79"/>
  <c r="J1416" i="79"/>
  <c r="I1416" i="79"/>
  <c r="H1416" i="79"/>
  <c r="M1415" i="79"/>
  <c r="L1415" i="79"/>
  <c r="K1415" i="79"/>
  <c r="J1415" i="79"/>
  <c r="I1415" i="79"/>
  <c r="H1415" i="79"/>
  <c r="M1414" i="79"/>
  <c r="L1414" i="79"/>
  <c r="K1414" i="79"/>
  <c r="J1414" i="79"/>
  <c r="I1414" i="79"/>
  <c r="H1414" i="79"/>
  <c r="M1413" i="79"/>
  <c r="L1413" i="79"/>
  <c r="K1413" i="79"/>
  <c r="J1413" i="79"/>
  <c r="I1413" i="79"/>
  <c r="H1413" i="79"/>
  <c r="M1412" i="79"/>
  <c r="L1412" i="79"/>
  <c r="K1412" i="79"/>
  <c r="J1412" i="79"/>
  <c r="I1412" i="79"/>
  <c r="H1412" i="79"/>
  <c r="M1411" i="79"/>
  <c r="L1411" i="79"/>
  <c r="K1411" i="79"/>
  <c r="J1411" i="79"/>
  <c r="I1411" i="79"/>
  <c r="H1411" i="79"/>
  <c r="M1410" i="79"/>
  <c r="L1410" i="79"/>
  <c r="K1410" i="79"/>
  <c r="J1410" i="79"/>
  <c r="I1410" i="79"/>
  <c r="H1410" i="79"/>
  <c r="M1409" i="79"/>
  <c r="L1409" i="79"/>
  <c r="K1409" i="79"/>
  <c r="J1409" i="79"/>
  <c r="I1409" i="79"/>
  <c r="H1409" i="79"/>
  <c r="M1408" i="79"/>
  <c r="L1408" i="79"/>
  <c r="K1408" i="79"/>
  <c r="J1408" i="79"/>
  <c r="I1408" i="79"/>
  <c r="H1408" i="79"/>
  <c r="M1407" i="79"/>
  <c r="L1407" i="79"/>
  <c r="K1407" i="79"/>
  <c r="J1407" i="79"/>
  <c r="I1407" i="79"/>
  <c r="H1407" i="79"/>
  <c r="M1406" i="79"/>
  <c r="L1406" i="79"/>
  <c r="K1406" i="79"/>
  <c r="J1406" i="79"/>
  <c r="I1406" i="79"/>
  <c r="H1406" i="79"/>
  <c r="M1405" i="79"/>
  <c r="L1405" i="79"/>
  <c r="K1405" i="79"/>
  <c r="J1405" i="79"/>
  <c r="I1405" i="79"/>
  <c r="H1405" i="79"/>
  <c r="M1404" i="79"/>
  <c r="L1404" i="79"/>
  <c r="K1404" i="79"/>
  <c r="J1404" i="79"/>
  <c r="I1404" i="79"/>
  <c r="H1404" i="79"/>
  <c r="M1403" i="79"/>
  <c r="L1403" i="79"/>
  <c r="K1403" i="79"/>
  <c r="J1403" i="79"/>
  <c r="I1403" i="79"/>
  <c r="H1403" i="79"/>
  <c r="M1402" i="79"/>
  <c r="L1402" i="79"/>
  <c r="K1402" i="79"/>
  <c r="J1402" i="79"/>
  <c r="I1402" i="79"/>
  <c r="H1402" i="79"/>
  <c r="M1401" i="79"/>
  <c r="L1401" i="79"/>
  <c r="K1401" i="79"/>
  <c r="J1401" i="79"/>
  <c r="I1401" i="79"/>
  <c r="H1401" i="79"/>
  <c r="M1400" i="79"/>
  <c r="L1400" i="79"/>
  <c r="K1400" i="79"/>
  <c r="J1400" i="79"/>
  <c r="I1400" i="79"/>
  <c r="H1400" i="79"/>
  <c r="M1399" i="79"/>
  <c r="L1399" i="79"/>
  <c r="K1399" i="79"/>
  <c r="J1399" i="79"/>
  <c r="I1399" i="79"/>
  <c r="H1399" i="79"/>
  <c r="M1398" i="79"/>
  <c r="L1398" i="79"/>
  <c r="K1398" i="79"/>
  <c r="J1398" i="79"/>
  <c r="I1398" i="79"/>
  <c r="H1398" i="79"/>
  <c r="M1397" i="79"/>
  <c r="L1397" i="79"/>
  <c r="K1397" i="79"/>
  <c r="J1397" i="79"/>
  <c r="I1397" i="79"/>
  <c r="H1397" i="79"/>
  <c r="M1396" i="79"/>
  <c r="L1396" i="79"/>
  <c r="K1396" i="79"/>
  <c r="J1396" i="79"/>
  <c r="I1396" i="79"/>
  <c r="H1396" i="79"/>
  <c r="M1395" i="79"/>
  <c r="L1395" i="79"/>
  <c r="K1395" i="79"/>
  <c r="J1395" i="79"/>
  <c r="I1395" i="79"/>
  <c r="H1395" i="79"/>
  <c r="M1394" i="79"/>
  <c r="L1394" i="79"/>
  <c r="K1394" i="79"/>
  <c r="J1394" i="79"/>
  <c r="I1394" i="79"/>
  <c r="H1394" i="79"/>
  <c r="M1393" i="79"/>
  <c r="L1393" i="79"/>
  <c r="K1393" i="79"/>
  <c r="J1393" i="79"/>
  <c r="I1393" i="79"/>
  <c r="H1393" i="79"/>
  <c r="M1392" i="79"/>
  <c r="L1392" i="79"/>
  <c r="K1392" i="79"/>
  <c r="J1392" i="79"/>
  <c r="I1392" i="79"/>
  <c r="H1392" i="79"/>
  <c r="M1391" i="79"/>
  <c r="L1391" i="79"/>
  <c r="K1391" i="79"/>
  <c r="J1391" i="79"/>
  <c r="I1391" i="79"/>
  <c r="H1391" i="79"/>
  <c r="M1390" i="79"/>
  <c r="L1390" i="79"/>
  <c r="K1390" i="79"/>
  <c r="J1390" i="79"/>
  <c r="I1390" i="79"/>
  <c r="H1390" i="79"/>
  <c r="M1389" i="79"/>
  <c r="L1389" i="79"/>
  <c r="K1389" i="79"/>
  <c r="J1389" i="79"/>
  <c r="I1389" i="79"/>
  <c r="H1389" i="79"/>
  <c r="M1388" i="79"/>
  <c r="L1388" i="79"/>
  <c r="K1388" i="79"/>
  <c r="J1388" i="79"/>
  <c r="I1388" i="79"/>
  <c r="H1388" i="79"/>
  <c r="M1387" i="79"/>
  <c r="L1387" i="79"/>
  <c r="K1387" i="79"/>
  <c r="J1387" i="79"/>
  <c r="I1387" i="79"/>
  <c r="H1387" i="79"/>
  <c r="M1386" i="79"/>
  <c r="L1386" i="79"/>
  <c r="K1386" i="79"/>
  <c r="J1386" i="79"/>
  <c r="I1386" i="79"/>
  <c r="H1386" i="79"/>
  <c r="M1385" i="79"/>
  <c r="L1385" i="79"/>
  <c r="K1385" i="79"/>
  <c r="J1385" i="79"/>
  <c r="I1385" i="79"/>
  <c r="H1385" i="79"/>
  <c r="M1384" i="79"/>
  <c r="L1384" i="79"/>
  <c r="K1384" i="79"/>
  <c r="J1384" i="79"/>
  <c r="I1384" i="79"/>
  <c r="H1384" i="79"/>
  <c r="M1383" i="79"/>
  <c r="L1383" i="79"/>
  <c r="K1383" i="79"/>
  <c r="J1383" i="79"/>
  <c r="I1383" i="79"/>
  <c r="H1383" i="79"/>
  <c r="M1382" i="79"/>
  <c r="L1382" i="79"/>
  <c r="K1382" i="79"/>
  <c r="J1382" i="79"/>
  <c r="I1382" i="79"/>
  <c r="H1382" i="79"/>
  <c r="M1381" i="79"/>
  <c r="L1381" i="79"/>
  <c r="K1381" i="79"/>
  <c r="J1381" i="79"/>
  <c r="I1381" i="79"/>
  <c r="H1381" i="79"/>
  <c r="M1380" i="79"/>
  <c r="L1380" i="79"/>
  <c r="K1380" i="79"/>
  <c r="J1380" i="79"/>
  <c r="I1380" i="79"/>
  <c r="H1380" i="79"/>
  <c r="M1379" i="79"/>
  <c r="L1379" i="79"/>
  <c r="K1379" i="79"/>
  <c r="J1379" i="79"/>
  <c r="I1379" i="79"/>
  <c r="H1379" i="79"/>
  <c r="M1378" i="79"/>
  <c r="L1378" i="79"/>
  <c r="K1378" i="79"/>
  <c r="J1378" i="79"/>
  <c r="I1378" i="79"/>
  <c r="H1378" i="79"/>
  <c r="M1377" i="79"/>
  <c r="L1377" i="79"/>
  <c r="K1377" i="79"/>
  <c r="J1377" i="79"/>
  <c r="I1377" i="79"/>
  <c r="H1377" i="79"/>
  <c r="M1376" i="79"/>
  <c r="L1376" i="79"/>
  <c r="K1376" i="79"/>
  <c r="J1376" i="79"/>
  <c r="I1376" i="79"/>
  <c r="H1376" i="79"/>
  <c r="M1375" i="79"/>
  <c r="L1375" i="79"/>
  <c r="K1375" i="79"/>
  <c r="J1375" i="79"/>
  <c r="I1375" i="79"/>
  <c r="H1375" i="79"/>
  <c r="M1374" i="79"/>
  <c r="L1374" i="79"/>
  <c r="K1374" i="79"/>
  <c r="J1374" i="79"/>
  <c r="I1374" i="79"/>
  <c r="H1374" i="79"/>
  <c r="M1373" i="79"/>
  <c r="L1373" i="79"/>
  <c r="K1373" i="79"/>
  <c r="J1373" i="79"/>
  <c r="I1373" i="79"/>
  <c r="H1373" i="79"/>
  <c r="M1372" i="79"/>
  <c r="L1372" i="79"/>
  <c r="K1372" i="79"/>
  <c r="J1372" i="79"/>
  <c r="I1372" i="79"/>
  <c r="H1372" i="79"/>
  <c r="M1371" i="79"/>
  <c r="L1371" i="79"/>
  <c r="K1371" i="79"/>
  <c r="J1371" i="79"/>
  <c r="I1371" i="79"/>
  <c r="H1371" i="79"/>
  <c r="M1370" i="79"/>
  <c r="L1370" i="79"/>
  <c r="K1370" i="79"/>
  <c r="J1370" i="79"/>
  <c r="I1370" i="79"/>
  <c r="H1370" i="79"/>
  <c r="M1369" i="79"/>
  <c r="L1369" i="79"/>
  <c r="K1369" i="79"/>
  <c r="J1369" i="79"/>
  <c r="I1369" i="79"/>
  <c r="H1369" i="79"/>
  <c r="M1368" i="79"/>
  <c r="L1368" i="79"/>
  <c r="K1368" i="79"/>
  <c r="J1368" i="79"/>
  <c r="I1368" i="79"/>
  <c r="H1368" i="79"/>
  <c r="M1367" i="79"/>
  <c r="L1367" i="79"/>
  <c r="K1367" i="79"/>
  <c r="J1367" i="79"/>
  <c r="I1367" i="79"/>
  <c r="H1367" i="79"/>
  <c r="M1366" i="79"/>
  <c r="L1366" i="79"/>
  <c r="K1366" i="79"/>
  <c r="J1366" i="79"/>
  <c r="I1366" i="79"/>
  <c r="H1366" i="79"/>
  <c r="M1365" i="79"/>
  <c r="L1365" i="79"/>
  <c r="K1365" i="79"/>
  <c r="J1365" i="79"/>
  <c r="I1365" i="79"/>
  <c r="H1365" i="79"/>
  <c r="M1364" i="79"/>
  <c r="L1364" i="79"/>
  <c r="K1364" i="79"/>
  <c r="J1364" i="79"/>
  <c r="I1364" i="79"/>
  <c r="H1364" i="79"/>
  <c r="M1363" i="79"/>
  <c r="L1363" i="79"/>
  <c r="K1363" i="79"/>
  <c r="J1363" i="79"/>
  <c r="I1363" i="79"/>
  <c r="H1363" i="79"/>
  <c r="M1362" i="79"/>
  <c r="L1362" i="79"/>
  <c r="K1362" i="79"/>
  <c r="J1362" i="79"/>
  <c r="I1362" i="79"/>
  <c r="H1362" i="79"/>
  <c r="M1361" i="79"/>
  <c r="L1361" i="79"/>
  <c r="K1361" i="79"/>
  <c r="J1361" i="79"/>
  <c r="I1361" i="79"/>
  <c r="H1361" i="79"/>
  <c r="M1360" i="79"/>
  <c r="L1360" i="79"/>
  <c r="K1360" i="79"/>
  <c r="J1360" i="79"/>
  <c r="I1360" i="79"/>
  <c r="H1360" i="79"/>
  <c r="M1359" i="79"/>
  <c r="L1359" i="79"/>
  <c r="K1359" i="79"/>
  <c r="J1359" i="79"/>
  <c r="I1359" i="79"/>
  <c r="H1359" i="79"/>
  <c r="M1358" i="79"/>
  <c r="L1358" i="79"/>
  <c r="K1358" i="79"/>
  <c r="J1358" i="79"/>
  <c r="I1358" i="79"/>
  <c r="H1358" i="79"/>
  <c r="M1357" i="79"/>
  <c r="L1357" i="79"/>
  <c r="K1357" i="79"/>
  <c r="J1357" i="79"/>
  <c r="I1357" i="79"/>
  <c r="H1357" i="79"/>
  <c r="M1356" i="79"/>
  <c r="L1356" i="79"/>
  <c r="K1356" i="79"/>
  <c r="J1356" i="79"/>
  <c r="I1356" i="79"/>
  <c r="H1356" i="79"/>
  <c r="M1355" i="79"/>
  <c r="L1355" i="79"/>
  <c r="K1355" i="79"/>
  <c r="J1355" i="79"/>
  <c r="I1355" i="79"/>
  <c r="H1355" i="79"/>
  <c r="M1354" i="79"/>
  <c r="L1354" i="79"/>
  <c r="K1354" i="79"/>
  <c r="J1354" i="79"/>
  <c r="I1354" i="79"/>
  <c r="H1354" i="79"/>
  <c r="M1353" i="79"/>
  <c r="L1353" i="79"/>
  <c r="K1353" i="79"/>
  <c r="J1353" i="79"/>
  <c r="I1353" i="79"/>
  <c r="H1353" i="79"/>
  <c r="M1352" i="79"/>
  <c r="L1352" i="79"/>
  <c r="K1352" i="79"/>
  <c r="J1352" i="79"/>
  <c r="I1352" i="79"/>
  <c r="H1352" i="79"/>
  <c r="M1351" i="79"/>
  <c r="L1351" i="79"/>
  <c r="K1351" i="79"/>
  <c r="J1351" i="79"/>
  <c r="I1351" i="79"/>
  <c r="H1351" i="79"/>
  <c r="M1350" i="79"/>
  <c r="L1350" i="79"/>
  <c r="K1350" i="79"/>
  <c r="J1350" i="79"/>
  <c r="I1350" i="79"/>
  <c r="H1350" i="79"/>
  <c r="M1349" i="79"/>
  <c r="L1349" i="79"/>
  <c r="K1349" i="79"/>
  <c r="J1349" i="79"/>
  <c r="I1349" i="79"/>
  <c r="H1349" i="79"/>
  <c r="M1348" i="79"/>
  <c r="L1348" i="79"/>
  <c r="K1348" i="79"/>
  <c r="J1348" i="79"/>
  <c r="I1348" i="79"/>
  <c r="H1348" i="79"/>
  <c r="M1347" i="79"/>
  <c r="L1347" i="79"/>
  <c r="K1347" i="79"/>
  <c r="J1347" i="79"/>
  <c r="I1347" i="79"/>
  <c r="H1347" i="79"/>
  <c r="M1346" i="79"/>
  <c r="L1346" i="79"/>
  <c r="K1346" i="79"/>
  <c r="J1346" i="79"/>
  <c r="I1346" i="79"/>
  <c r="H1346" i="79"/>
  <c r="M1345" i="79"/>
  <c r="L1345" i="79"/>
  <c r="K1345" i="79"/>
  <c r="J1345" i="79"/>
  <c r="I1345" i="79"/>
  <c r="H1345" i="79"/>
  <c r="M1344" i="79"/>
  <c r="L1344" i="79"/>
  <c r="K1344" i="79"/>
  <c r="J1344" i="79"/>
  <c r="I1344" i="79"/>
  <c r="H1344" i="79"/>
  <c r="M1343" i="79"/>
  <c r="L1343" i="79"/>
  <c r="K1343" i="79"/>
  <c r="J1343" i="79"/>
  <c r="I1343" i="79"/>
  <c r="H1343" i="79"/>
  <c r="M1342" i="79"/>
  <c r="L1342" i="79"/>
  <c r="K1342" i="79"/>
  <c r="J1342" i="79"/>
  <c r="I1342" i="79"/>
  <c r="H1342" i="79"/>
  <c r="M1341" i="79"/>
  <c r="L1341" i="79"/>
  <c r="K1341" i="79"/>
  <c r="J1341" i="79"/>
  <c r="I1341" i="79"/>
  <c r="H1341" i="79"/>
  <c r="M1340" i="79"/>
  <c r="L1340" i="79"/>
  <c r="K1340" i="79"/>
  <c r="J1340" i="79"/>
  <c r="I1340" i="79"/>
  <c r="H1340" i="79"/>
  <c r="M1339" i="79"/>
  <c r="L1339" i="79"/>
  <c r="K1339" i="79"/>
  <c r="J1339" i="79"/>
  <c r="I1339" i="79"/>
  <c r="H1339" i="79"/>
  <c r="M1338" i="79"/>
  <c r="L1338" i="79"/>
  <c r="K1338" i="79"/>
  <c r="J1338" i="79"/>
  <c r="I1338" i="79"/>
  <c r="H1338" i="79"/>
  <c r="M1337" i="79"/>
  <c r="L1337" i="79"/>
  <c r="K1337" i="79"/>
  <c r="J1337" i="79"/>
  <c r="I1337" i="79"/>
  <c r="H1337" i="79"/>
  <c r="M1336" i="79"/>
  <c r="L1336" i="79"/>
  <c r="K1336" i="79"/>
  <c r="J1336" i="79"/>
  <c r="I1336" i="79"/>
  <c r="H1336" i="79"/>
  <c r="M1335" i="79"/>
  <c r="L1335" i="79"/>
  <c r="K1335" i="79"/>
  <c r="J1335" i="79"/>
  <c r="I1335" i="79"/>
  <c r="H1335" i="79"/>
  <c r="M1334" i="79"/>
  <c r="L1334" i="79"/>
  <c r="K1334" i="79"/>
  <c r="J1334" i="79"/>
  <c r="I1334" i="79"/>
  <c r="H1334" i="79"/>
  <c r="M1333" i="79"/>
  <c r="L1333" i="79"/>
  <c r="K1333" i="79"/>
  <c r="J1333" i="79"/>
  <c r="I1333" i="79"/>
  <c r="H1333" i="79"/>
  <c r="M1332" i="79"/>
  <c r="L1332" i="79"/>
  <c r="K1332" i="79"/>
  <c r="J1332" i="79"/>
  <c r="I1332" i="79"/>
  <c r="H1332" i="79"/>
  <c r="M1331" i="79"/>
  <c r="L1331" i="79"/>
  <c r="K1331" i="79"/>
  <c r="J1331" i="79"/>
  <c r="I1331" i="79"/>
  <c r="H1331" i="79"/>
  <c r="M1330" i="79"/>
  <c r="L1330" i="79"/>
  <c r="K1330" i="79"/>
  <c r="J1330" i="79"/>
  <c r="I1330" i="79"/>
  <c r="H1330" i="79"/>
  <c r="M1329" i="79"/>
  <c r="L1329" i="79"/>
  <c r="K1329" i="79"/>
  <c r="J1329" i="79"/>
  <c r="I1329" i="79"/>
  <c r="H1329" i="79"/>
  <c r="M1328" i="79"/>
  <c r="L1328" i="79"/>
  <c r="K1328" i="79"/>
  <c r="J1328" i="79"/>
  <c r="I1328" i="79"/>
  <c r="H1328" i="79"/>
  <c r="M1327" i="79"/>
  <c r="L1327" i="79"/>
  <c r="K1327" i="79"/>
  <c r="J1327" i="79"/>
  <c r="I1327" i="79"/>
  <c r="H1327" i="79"/>
  <c r="M1326" i="79"/>
  <c r="L1326" i="79"/>
  <c r="K1326" i="79"/>
  <c r="J1326" i="79"/>
  <c r="I1326" i="79"/>
  <c r="H1326" i="79"/>
  <c r="M1325" i="79"/>
  <c r="L1325" i="79"/>
  <c r="K1325" i="79"/>
  <c r="J1325" i="79"/>
  <c r="I1325" i="79"/>
  <c r="H1325" i="79"/>
  <c r="M1324" i="79"/>
  <c r="L1324" i="79"/>
  <c r="K1324" i="79"/>
  <c r="J1324" i="79"/>
  <c r="I1324" i="79"/>
  <c r="H1324" i="79"/>
  <c r="M1323" i="79"/>
  <c r="L1323" i="79"/>
  <c r="K1323" i="79"/>
  <c r="J1323" i="79"/>
  <c r="I1323" i="79"/>
  <c r="H1323" i="79"/>
  <c r="M1322" i="79"/>
  <c r="L1322" i="79"/>
  <c r="K1322" i="79"/>
  <c r="J1322" i="79"/>
  <c r="I1322" i="79"/>
  <c r="H1322" i="79"/>
  <c r="M1321" i="79"/>
  <c r="L1321" i="79"/>
  <c r="K1321" i="79"/>
  <c r="J1321" i="79"/>
  <c r="I1321" i="79"/>
  <c r="H1321" i="79"/>
  <c r="M1320" i="79"/>
  <c r="L1320" i="79"/>
  <c r="K1320" i="79"/>
  <c r="J1320" i="79"/>
  <c r="I1320" i="79"/>
  <c r="H1320" i="79"/>
  <c r="M1319" i="79"/>
  <c r="L1319" i="79"/>
  <c r="K1319" i="79"/>
  <c r="J1319" i="79"/>
  <c r="I1319" i="79"/>
  <c r="H1319" i="79"/>
  <c r="M1318" i="79"/>
  <c r="L1318" i="79"/>
  <c r="K1318" i="79"/>
  <c r="J1318" i="79"/>
  <c r="I1318" i="79"/>
  <c r="H1318" i="79"/>
  <c r="M1317" i="79"/>
  <c r="L1317" i="79"/>
  <c r="K1317" i="79"/>
  <c r="J1317" i="79"/>
  <c r="I1317" i="79"/>
  <c r="H1317" i="79"/>
  <c r="M1316" i="79"/>
  <c r="L1316" i="79"/>
  <c r="K1316" i="79"/>
  <c r="J1316" i="79"/>
  <c r="I1316" i="79"/>
  <c r="H1316" i="79"/>
  <c r="M1315" i="79"/>
  <c r="L1315" i="79"/>
  <c r="K1315" i="79"/>
  <c r="J1315" i="79"/>
  <c r="I1315" i="79"/>
  <c r="H1315" i="79"/>
  <c r="M1314" i="79"/>
  <c r="L1314" i="79"/>
  <c r="K1314" i="79"/>
  <c r="J1314" i="79"/>
  <c r="I1314" i="79"/>
  <c r="H1314" i="79"/>
  <c r="M1313" i="79"/>
  <c r="L1313" i="79"/>
  <c r="K1313" i="79"/>
  <c r="J1313" i="79"/>
  <c r="I1313" i="79"/>
  <c r="H1313" i="79"/>
  <c r="M1312" i="79"/>
  <c r="L1312" i="79"/>
  <c r="K1312" i="79"/>
  <c r="J1312" i="79"/>
  <c r="I1312" i="79"/>
  <c r="H1312" i="79"/>
  <c r="M1311" i="79"/>
  <c r="L1311" i="79"/>
  <c r="K1311" i="79"/>
  <c r="J1311" i="79"/>
  <c r="I1311" i="79"/>
  <c r="H1311" i="79"/>
  <c r="M1310" i="79"/>
  <c r="L1310" i="79"/>
  <c r="K1310" i="79"/>
  <c r="J1310" i="79"/>
  <c r="I1310" i="79"/>
  <c r="H1310" i="79"/>
  <c r="M1309" i="79"/>
  <c r="L1309" i="79"/>
  <c r="K1309" i="79"/>
  <c r="J1309" i="79"/>
  <c r="I1309" i="79"/>
  <c r="H1309" i="79"/>
  <c r="M1308" i="79"/>
  <c r="L1308" i="79"/>
  <c r="K1308" i="79"/>
  <c r="J1308" i="79"/>
  <c r="I1308" i="79"/>
  <c r="H1308" i="79"/>
  <c r="M1307" i="79"/>
  <c r="L1307" i="79"/>
  <c r="K1307" i="79"/>
  <c r="J1307" i="79"/>
  <c r="I1307" i="79"/>
  <c r="H1307" i="79"/>
  <c r="M1306" i="79"/>
  <c r="L1306" i="79"/>
  <c r="K1306" i="79"/>
  <c r="J1306" i="79"/>
  <c r="I1306" i="79"/>
  <c r="H1306" i="79"/>
  <c r="M1305" i="79"/>
  <c r="L1305" i="79"/>
  <c r="K1305" i="79"/>
  <c r="J1305" i="79"/>
  <c r="I1305" i="79"/>
  <c r="H1305" i="79"/>
  <c r="M1304" i="79"/>
  <c r="L1304" i="79"/>
  <c r="K1304" i="79"/>
  <c r="J1304" i="79"/>
  <c r="I1304" i="79"/>
  <c r="H1304" i="79"/>
  <c r="M1303" i="79"/>
  <c r="L1303" i="79"/>
  <c r="K1303" i="79"/>
  <c r="J1303" i="79"/>
  <c r="I1303" i="79"/>
  <c r="H1303" i="79"/>
  <c r="M1302" i="79"/>
  <c r="L1302" i="79"/>
  <c r="K1302" i="79"/>
  <c r="J1302" i="79"/>
  <c r="I1302" i="79"/>
  <c r="H1302" i="79"/>
  <c r="M1301" i="79"/>
  <c r="L1301" i="79"/>
  <c r="K1301" i="79"/>
  <c r="J1301" i="79"/>
  <c r="I1301" i="79"/>
  <c r="H1301" i="79"/>
  <c r="M1300" i="79"/>
  <c r="L1300" i="79"/>
  <c r="K1300" i="79"/>
  <c r="J1300" i="79"/>
  <c r="I1300" i="79"/>
  <c r="H1300" i="79"/>
  <c r="M1299" i="79"/>
  <c r="L1299" i="79"/>
  <c r="K1299" i="79"/>
  <c r="J1299" i="79"/>
  <c r="I1299" i="79"/>
  <c r="H1299" i="79"/>
  <c r="M1298" i="79"/>
  <c r="L1298" i="79"/>
  <c r="K1298" i="79"/>
  <c r="J1298" i="79"/>
  <c r="I1298" i="79"/>
  <c r="H1298" i="79"/>
  <c r="M1297" i="79"/>
  <c r="L1297" i="79"/>
  <c r="K1297" i="79"/>
  <c r="J1297" i="79"/>
  <c r="I1297" i="79"/>
  <c r="H1297" i="79"/>
  <c r="M1296" i="79"/>
  <c r="L1296" i="79"/>
  <c r="K1296" i="79"/>
  <c r="J1296" i="79"/>
  <c r="I1296" i="79"/>
  <c r="H1296" i="79"/>
  <c r="M1295" i="79"/>
  <c r="L1295" i="79"/>
  <c r="K1295" i="79"/>
  <c r="J1295" i="79"/>
  <c r="I1295" i="79"/>
  <c r="H1295" i="79"/>
  <c r="M1294" i="79"/>
  <c r="L1294" i="79"/>
  <c r="K1294" i="79"/>
  <c r="J1294" i="79"/>
  <c r="I1294" i="79"/>
  <c r="H1294" i="79"/>
  <c r="M1293" i="79"/>
  <c r="L1293" i="79"/>
  <c r="K1293" i="79"/>
  <c r="J1293" i="79"/>
  <c r="I1293" i="79"/>
  <c r="H1293" i="79"/>
  <c r="M1292" i="79"/>
  <c r="L1292" i="79"/>
  <c r="K1292" i="79"/>
  <c r="J1292" i="79"/>
  <c r="I1292" i="79"/>
  <c r="H1292" i="79"/>
  <c r="M1291" i="79"/>
  <c r="L1291" i="79"/>
  <c r="K1291" i="79"/>
  <c r="J1291" i="79"/>
  <c r="I1291" i="79"/>
  <c r="H1291" i="79"/>
  <c r="M1290" i="79"/>
  <c r="L1290" i="79"/>
  <c r="K1290" i="79"/>
  <c r="J1290" i="79"/>
  <c r="I1290" i="79"/>
  <c r="H1290" i="79"/>
  <c r="M1289" i="79"/>
  <c r="L1289" i="79"/>
  <c r="K1289" i="79"/>
  <c r="J1289" i="79"/>
  <c r="I1289" i="79"/>
  <c r="H1289" i="79"/>
  <c r="M1288" i="79"/>
  <c r="L1288" i="79"/>
  <c r="K1288" i="79"/>
  <c r="J1288" i="79"/>
  <c r="I1288" i="79"/>
  <c r="H1288" i="79"/>
  <c r="M1287" i="79"/>
  <c r="L1287" i="79"/>
  <c r="K1287" i="79"/>
  <c r="J1287" i="79"/>
  <c r="I1287" i="79"/>
  <c r="H1287" i="79"/>
  <c r="M1286" i="79"/>
  <c r="L1286" i="79"/>
  <c r="K1286" i="79"/>
  <c r="J1286" i="79"/>
  <c r="I1286" i="79"/>
  <c r="H1286" i="79"/>
  <c r="M1285" i="79"/>
  <c r="L1285" i="79"/>
  <c r="K1285" i="79"/>
  <c r="J1285" i="79"/>
  <c r="I1285" i="79"/>
  <c r="H1285" i="79"/>
  <c r="M1284" i="79"/>
  <c r="L1284" i="79"/>
  <c r="K1284" i="79"/>
  <c r="J1284" i="79"/>
  <c r="I1284" i="79"/>
  <c r="H1284" i="79"/>
  <c r="M1283" i="79"/>
  <c r="L1283" i="79"/>
  <c r="K1283" i="79"/>
  <c r="J1283" i="79"/>
  <c r="I1283" i="79"/>
  <c r="H1283" i="79"/>
  <c r="M1282" i="79"/>
  <c r="L1282" i="79"/>
  <c r="K1282" i="79"/>
  <c r="J1282" i="79"/>
  <c r="I1282" i="79"/>
  <c r="H1282" i="79"/>
  <c r="M1281" i="79"/>
  <c r="L1281" i="79"/>
  <c r="K1281" i="79"/>
  <c r="J1281" i="79"/>
  <c r="I1281" i="79"/>
  <c r="H1281" i="79"/>
  <c r="M1280" i="79"/>
  <c r="L1280" i="79"/>
  <c r="K1280" i="79"/>
  <c r="J1280" i="79"/>
  <c r="I1280" i="79"/>
  <c r="H1280" i="79"/>
  <c r="M1279" i="79"/>
  <c r="L1279" i="79"/>
  <c r="K1279" i="79"/>
  <c r="J1279" i="79"/>
  <c r="I1279" i="79"/>
  <c r="H1279" i="79"/>
  <c r="M1278" i="79"/>
  <c r="L1278" i="79"/>
  <c r="K1278" i="79"/>
  <c r="J1278" i="79"/>
  <c r="I1278" i="79"/>
  <c r="H1278" i="79"/>
  <c r="M1277" i="79"/>
  <c r="L1277" i="79"/>
  <c r="K1277" i="79"/>
  <c r="J1277" i="79"/>
  <c r="I1277" i="79"/>
  <c r="H1277" i="79"/>
  <c r="M1276" i="79"/>
  <c r="L1276" i="79"/>
  <c r="K1276" i="79"/>
  <c r="J1276" i="79"/>
  <c r="I1276" i="79"/>
  <c r="H1276" i="79"/>
  <c r="M1275" i="79"/>
  <c r="L1275" i="79"/>
  <c r="K1275" i="79"/>
  <c r="J1275" i="79"/>
  <c r="I1275" i="79"/>
  <c r="H1275" i="79"/>
  <c r="M1274" i="79"/>
  <c r="L1274" i="79"/>
  <c r="K1274" i="79"/>
  <c r="J1274" i="79"/>
  <c r="I1274" i="79"/>
  <c r="H1274" i="79"/>
  <c r="M1273" i="79"/>
  <c r="L1273" i="79"/>
  <c r="K1273" i="79"/>
  <c r="J1273" i="79"/>
  <c r="I1273" i="79"/>
  <c r="H1273" i="79"/>
  <c r="M1272" i="79"/>
  <c r="L1272" i="79"/>
  <c r="K1272" i="79"/>
  <c r="J1272" i="79"/>
  <c r="I1272" i="79"/>
  <c r="H1272" i="79"/>
  <c r="M1271" i="79"/>
  <c r="L1271" i="79"/>
  <c r="K1271" i="79"/>
  <c r="J1271" i="79"/>
  <c r="I1271" i="79"/>
  <c r="H1271" i="79"/>
  <c r="M1270" i="79"/>
  <c r="L1270" i="79"/>
  <c r="K1270" i="79"/>
  <c r="J1270" i="79"/>
  <c r="I1270" i="79"/>
  <c r="H1270" i="79"/>
  <c r="M1269" i="79"/>
  <c r="L1269" i="79"/>
  <c r="K1269" i="79"/>
  <c r="J1269" i="79"/>
  <c r="I1269" i="79"/>
  <c r="H1269" i="79"/>
  <c r="M1268" i="79"/>
  <c r="L1268" i="79"/>
  <c r="K1268" i="79"/>
  <c r="J1268" i="79"/>
  <c r="I1268" i="79"/>
  <c r="H1268" i="79"/>
  <c r="M1267" i="79"/>
  <c r="L1267" i="79"/>
  <c r="K1267" i="79"/>
  <c r="J1267" i="79"/>
  <c r="I1267" i="79"/>
  <c r="H1267" i="79"/>
  <c r="M1266" i="79"/>
  <c r="L1266" i="79"/>
  <c r="K1266" i="79"/>
  <c r="J1266" i="79"/>
  <c r="I1266" i="79"/>
  <c r="H1266" i="79"/>
  <c r="M1265" i="79"/>
  <c r="L1265" i="79"/>
  <c r="K1265" i="79"/>
  <c r="J1265" i="79"/>
  <c r="I1265" i="79"/>
  <c r="H1265" i="79"/>
  <c r="M1264" i="79"/>
  <c r="L1264" i="79"/>
  <c r="K1264" i="79"/>
  <c r="J1264" i="79"/>
  <c r="I1264" i="79"/>
  <c r="H1264" i="79"/>
  <c r="M1263" i="79"/>
  <c r="L1263" i="79"/>
  <c r="K1263" i="79"/>
  <c r="J1263" i="79"/>
  <c r="I1263" i="79"/>
  <c r="H1263" i="79"/>
  <c r="M1262" i="79"/>
  <c r="L1262" i="79"/>
  <c r="K1262" i="79"/>
  <c r="J1262" i="79"/>
  <c r="I1262" i="79"/>
  <c r="H1262" i="79"/>
  <c r="M1261" i="79"/>
  <c r="L1261" i="79"/>
  <c r="K1261" i="79"/>
  <c r="J1261" i="79"/>
  <c r="I1261" i="79"/>
  <c r="H1261" i="79"/>
  <c r="M1260" i="79"/>
  <c r="L1260" i="79"/>
  <c r="K1260" i="79"/>
  <c r="J1260" i="79"/>
  <c r="I1260" i="79"/>
  <c r="H1260" i="79"/>
  <c r="M1259" i="79"/>
  <c r="L1259" i="79"/>
  <c r="K1259" i="79"/>
  <c r="J1259" i="79"/>
  <c r="I1259" i="79"/>
  <c r="H1259" i="79"/>
  <c r="M1258" i="79"/>
  <c r="L1258" i="79"/>
  <c r="K1258" i="79"/>
  <c r="J1258" i="79"/>
  <c r="I1258" i="79"/>
  <c r="H1258" i="79"/>
  <c r="M1257" i="79"/>
  <c r="L1257" i="79"/>
  <c r="K1257" i="79"/>
  <c r="J1257" i="79"/>
  <c r="I1257" i="79"/>
  <c r="H1257" i="79"/>
  <c r="M1256" i="79"/>
  <c r="L1256" i="79"/>
  <c r="K1256" i="79"/>
  <c r="J1256" i="79"/>
  <c r="I1256" i="79"/>
  <c r="H1256" i="79"/>
  <c r="M1255" i="79"/>
  <c r="L1255" i="79"/>
  <c r="K1255" i="79"/>
  <c r="J1255" i="79"/>
  <c r="I1255" i="79"/>
  <c r="H1255" i="79"/>
  <c r="M1254" i="79"/>
  <c r="L1254" i="79"/>
  <c r="K1254" i="79"/>
  <c r="J1254" i="79"/>
  <c r="I1254" i="79"/>
  <c r="H1254" i="79"/>
  <c r="M1253" i="79"/>
  <c r="L1253" i="79"/>
  <c r="K1253" i="79"/>
  <c r="J1253" i="79"/>
  <c r="I1253" i="79"/>
  <c r="H1253" i="79"/>
  <c r="M1252" i="79"/>
  <c r="L1252" i="79"/>
  <c r="K1252" i="79"/>
  <c r="J1252" i="79"/>
  <c r="I1252" i="79"/>
  <c r="H1252" i="79"/>
  <c r="M1251" i="79"/>
  <c r="L1251" i="79"/>
  <c r="K1251" i="79"/>
  <c r="J1251" i="79"/>
  <c r="I1251" i="79"/>
  <c r="H1251" i="79"/>
  <c r="M1250" i="79"/>
  <c r="L1250" i="79"/>
  <c r="K1250" i="79"/>
  <c r="J1250" i="79"/>
  <c r="I1250" i="79"/>
  <c r="H1250" i="79"/>
  <c r="M1249" i="79"/>
  <c r="L1249" i="79"/>
  <c r="K1249" i="79"/>
  <c r="J1249" i="79"/>
  <c r="I1249" i="79"/>
  <c r="H1249" i="79"/>
  <c r="M1248" i="79"/>
  <c r="L1248" i="79"/>
  <c r="K1248" i="79"/>
  <c r="J1248" i="79"/>
  <c r="I1248" i="79"/>
  <c r="H1248" i="79"/>
  <c r="M1247" i="79"/>
  <c r="L1247" i="79"/>
  <c r="K1247" i="79"/>
  <c r="J1247" i="79"/>
  <c r="I1247" i="79"/>
  <c r="H1247" i="79"/>
  <c r="M1246" i="79"/>
  <c r="L1246" i="79"/>
  <c r="K1246" i="79"/>
  <c r="J1246" i="79"/>
  <c r="I1246" i="79"/>
  <c r="H1246" i="79"/>
  <c r="M1245" i="79"/>
  <c r="L1245" i="79"/>
  <c r="K1245" i="79"/>
  <c r="J1245" i="79"/>
  <c r="I1245" i="79"/>
  <c r="H1245" i="79"/>
  <c r="M1244" i="79"/>
  <c r="L1244" i="79"/>
  <c r="K1244" i="79"/>
  <c r="J1244" i="79"/>
  <c r="I1244" i="79"/>
  <c r="H1244" i="79"/>
  <c r="M1243" i="79"/>
  <c r="L1243" i="79"/>
  <c r="K1243" i="79"/>
  <c r="J1243" i="79"/>
  <c r="I1243" i="79"/>
  <c r="H1243" i="79"/>
  <c r="M1242" i="79"/>
  <c r="L1242" i="79"/>
  <c r="K1242" i="79"/>
  <c r="J1242" i="79"/>
  <c r="I1242" i="79"/>
  <c r="H1242" i="79"/>
  <c r="M1241" i="79"/>
  <c r="L1241" i="79"/>
  <c r="K1241" i="79"/>
  <c r="J1241" i="79"/>
  <c r="I1241" i="79"/>
  <c r="H1241" i="79"/>
  <c r="M1240" i="79"/>
  <c r="L1240" i="79"/>
  <c r="K1240" i="79"/>
  <c r="J1240" i="79"/>
  <c r="I1240" i="79"/>
  <c r="H1240" i="79"/>
  <c r="M1239" i="79"/>
  <c r="L1239" i="79"/>
  <c r="K1239" i="79"/>
  <c r="J1239" i="79"/>
  <c r="I1239" i="79"/>
  <c r="H1239" i="79"/>
  <c r="M1238" i="79"/>
  <c r="L1238" i="79"/>
  <c r="K1238" i="79"/>
  <c r="J1238" i="79"/>
  <c r="I1238" i="79"/>
  <c r="H1238" i="79"/>
  <c r="M1237" i="79"/>
  <c r="L1237" i="79"/>
  <c r="K1237" i="79"/>
  <c r="J1237" i="79"/>
  <c r="I1237" i="79"/>
  <c r="H1237" i="79"/>
  <c r="M1236" i="79"/>
  <c r="L1236" i="79"/>
  <c r="K1236" i="79"/>
  <c r="J1236" i="79"/>
  <c r="I1236" i="79"/>
  <c r="H1236" i="79"/>
  <c r="M1235" i="79"/>
  <c r="L1235" i="79"/>
  <c r="K1235" i="79"/>
  <c r="J1235" i="79"/>
  <c r="I1235" i="79"/>
  <c r="H1235" i="79"/>
  <c r="M1234" i="79"/>
  <c r="L1234" i="79"/>
  <c r="K1234" i="79"/>
  <c r="J1234" i="79"/>
  <c r="I1234" i="79"/>
  <c r="H1234" i="79"/>
  <c r="M1233" i="79"/>
  <c r="L1233" i="79"/>
  <c r="K1233" i="79"/>
  <c r="J1233" i="79"/>
  <c r="I1233" i="79"/>
  <c r="H1233" i="79"/>
  <c r="M1232" i="79"/>
  <c r="L1232" i="79"/>
  <c r="K1232" i="79"/>
  <c r="J1232" i="79"/>
  <c r="I1232" i="79"/>
  <c r="H1232" i="79"/>
  <c r="M1231" i="79"/>
  <c r="L1231" i="79"/>
  <c r="K1231" i="79"/>
  <c r="J1231" i="79"/>
  <c r="I1231" i="79"/>
  <c r="H1231" i="79"/>
  <c r="M1230" i="79"/>
  <c r="L1230" i="79"/>
  <c r="K1230" i="79"/>
  <c r="J1230" i="79"/>
  <c r="I1230" i="79"/>
  <c r="H1230" i="79"/>
  <c r="M1229" i="79"/>
  <c r="L1229" i="79"/>
  <c r="K1229" i="79"/>
  <c r="J1229" i="79"/>
  <c r="I1229" i="79"/>
  <c r="H1229" i="79"/>
  <c r="M1228" i="79"/>
  <c r="L1228" i="79"/>
  <c r="K1228" i="79"/>
  <c r="J1228" i="79"/>
  <c r="I1228" i="79"/>
  <c r="H1228" i="79"/>
  <c r="M1227" i="79"/>
  <c r="L1227" i="79"/>
  <c r="K1227" i="79"/>
  <c r="J1227" i="79"/>
  <c r="I1227" i="79"/>
  <c r="H1227" i="79"/>
  <c r="M1226" i="79"/>
  <c r="L1226" i="79"/>
  <c r="K1226" i="79"/>
  <c r="J1226" i="79"/>
  <c r="I1226" i="79"/>
  <c r="H1226" i="79"/>
  <c r="M1225" i="79"/>
  <c r="L1225" i="79"/>
  <c r="K1225" i="79"/>
  <c r="J1225" i="79"/>
  <c r="I1225" i="79"/>
  <c r="H1225" i="79"/>
  <c r="M1224" i="79"/>
  <c r="L1224" i="79"/>
  <c r="K1224" i="79"/>
  <c r="J1224" i="79"/>
  <c r="I1224" i="79"/>
  <c r="H1224" i="79"/>
  <c r="M1223" i="79"/>
  <c r="L1223" i="79"/>
  <c r="K1223" i="79"/>
  <c r="J1223" i="79"/>
  <c r="I1223" i="79"/>
  <c r="H1223" i="79"/>
  <c r="M1222" i="79"/>
  <c r="L1222" i="79"/>
  <c r="K1222" i="79"/>
  <c r="J1222" i="79"/>
  <c r="I1222" i="79"/>
  <c r="H1222" i="79"/>
  <c r="M1221" i="79"/>
  <c r="L1221" i="79"/>
  <c r="K1221" i="79"/>
  <c r="J1221" i="79"/>
  <c r="I1221" i="79"/>
  <c r="H1221" i="79"/>
  <c r="M1220" i="79"/>
  <c r="L1220" i="79"/>
  <c r="K1220" i="79"/>
  <c r="J1220" i="79"/>
  <c r="I1220" i="79"/>
  <c r="H1220" i="79"/>
  <c r="M1219" i="79"/>
  <c r="L1219" i="79"/>
  <c r="K1219" i="79"/>
  <c r="J1219" i="79"/>
  <c r="I1219" i="79"/>
  <c r="H1219" i="79"/>
  <c r="M1218" i="79"/>
  <c r="L1218" i="79"/>
  <c r="K1218" i="79"/>
  <c r="J1218" i="79"/>
  <c r="I1218" i="79"/>
  <c r="H1218" i="79"/>
  <c r="M1217" i="79"/>
  <c r="L1217" i="79"/>
  <c r="K1217" i="79"/>
  <c r="J1217" i="79"/>
  <c r="I1217" i="79"/>
  <c r="H1217" i="79"/>
  <c r="M1216" i="79"/>
  <c r="L1216" i="79"/>
  <c r="K1216" i="79"/>
  <c r="J1216" i="79"/>
  <c r="I1216" i="79"/>
  <c r="H1216" i="79"/>
  <c r="M1215" i="79"/>
  <c r="L1215" i="79"/>
  <c r="K1215" i="79"/>
  <c r="J1215" i="79"/>
  <c r="I1215" i="79"/>
  <c r="H1215" i="79"/>
  <c r="M1214" i="79"/>
  <c r="L1214" i="79"/>
  <c r="K1214" i="79"/>
  <c r="J1214" i="79"/>
  <c r="I1214" i="79"/>
  <c r="H1214" i="79"/>
  <c r="M1213" i="79"/>
  <c r="L1213" i="79"/>
  <c r="K1213" i="79"/>
  <c r="J1213" i="79"/>
  <c r="I1213" i="79"/>
  <c r="H1213" i="79"/>
  <c r="M1212" i="79"/>
  <c r="L1212" i="79"/>
  <c r="K1212" i="79"/>
  <c r="J1212" i="79"/>
  <c r="I1212" i="79"/>
  <c r="H1212" i="79"/>
  <c r="M1211" i="79"/>
  <c r="L1211" i="79"/>
  <c r="K1211" i="79"/>
  <c r="J1211" i="79"/>
  <c r="I1211" i="79"/>
  <c r="H1211" i="79"/>
  <c r="M1210" i="79"/>
  <c r="L1210" i="79"/>
  <c r="K1210" i="79"/>
  <c r="J1210" i="79"/>
  <c r="I1210" i="79"/>
  <c r="H1210" i="79"/>
  <c r="M1209" i="79"/>
  <c r="L1209" i="79"/>
  <c r="K1209" i="79"/>
  <c r="J1209" i="79"/>
  <c r="I1209" i="79"/>
  <c r="H1209" i="79"/>
  <c r="M1208" i="79"/>
  <c r="L1208" i="79"/>
  <c r="K1208" i="79"/>
  <c r="J1208" i="79"/>
  <c r="I1208" i="79"/>
  <c r="H1208" i="79"/>
  <c r="M1207" i="79"/>
  <c r="L1207" i="79"/>
  <c r="K1207" i="79"/>
  <c r="J1207" i="79"/>
  <c r="I1207" i="79"/>
  <c r="H1207" i="79"/>
  <c r="M1206" i="79"/>
  <c r="L1206" i="79"/>
  <c r="K1206" i="79"/>
  <c r="J1206" i="79"/>
  <c r="I1206" i="79"/>
  <c r="H1206" i="79"/>
  <c r="M1205" i="79"/>
  <c r="L1205" i="79"/>
  <c r="K1205" i="79"/>
  <c r="J1205" i="79"/>
  <c r="I1205" i="79"/>
  <c r="H1205" i="79"/>
  <c r="M1204" i="79"/>
  <c r="L1204" i="79"/>
  <c r="K1204" i="79"/>
  <c r="J1204" i="79"/>
  <c r="I1204" i="79"/>
  <c r="H1204" i="79"/>
  <c r="M1203" i="79"/>
  <c r="L1203" i="79"/>
  <c r="K1203" i="79"/>
  <c r="J1203" i="79"/>
  <c r="I1203" i="79"/>
  <c r="H1203" i="79"/>
  <c r="M1202" i="79"/>
  <c r="L1202" i="79"/>
  <c r="K1202" i="79"/>
  <c r="J1202" i="79"/>
  <c r="I1202" i="79"/>
  <c r="H1202" i="79"/>
  <c r="M1201" i="79"/>
  <c r="L1201" i="79"/>
  <c r="K1201" i="79"/>
  <c r="J1201" i="79"/>
  <c r="I1201" i="79"/>
  <c r="H1201" i="79"/>
  <c r="M1200" i="79"/>
  <c r="L1200" i="79"/>
  <c r="K1200" i="79"/>
  <c r="J1200" i="79"/>
  <c r="I1200" i="79"/>
  <c r="H1200" i="79"/>
  <c r="M1199" i="79"/>
  <c r="L1199" i="79"/>
  <c r="K1199" i="79"/>
  <c r="J1199" i="79"/>
  <c r="I1199" i="79"/>
  <c r="H1199" i="79"/>
  <c r="M1198" i="79"/>
  <c r="L1198" i="79"/>
  <c r="K1198" i="79"/>
  <c r="J1198" i="79"/>
  <c r="I1198" i="79"/>
  <c r="H1198" i="79"/>
  <c r="M1197" i="79"/>
  <c r="L1197" i="79"/>
  <c r="K1197" i="79"/>
  <c r="J1197" i="79"/>
  <c r="I1197" i="79"/>
  <c r="H1197" i="79"/>
  <c r="M1196" i="79"/>
  <c r="L1196" i="79"/>
  <c r="K1196" i="79"/>
  <c r="J1196" i="79"/>
  <c r="I1196" i="79"/>
  <c r="H1196" i="79"/>
  <c r="M1195" i="79"/>
  <c r="L1195" i="79"/>
  <c r="K1195" i="79"/>
  <c r="J1195" i="79"/>
  <c r="I1195" i="79"/>
  <c r="H1195" i="79"/>
  <c r="M1194" i="79"/>
  <c r="L1194" i="79"/>
  <c r="K1194" i="79"/>
  <c r="J1194" i="79"/>
  <c r="I1194" i="79"/>
  <c r="H1194" i="79"/>
  <c r="M1193" i="79"/>
  <c r="L1193" i="79"/>
  <c r="K1193" i="79"/>
  <c r="J1193" i="79"/>
  <c r="I1193" i="79"/>
  <c r="H1193" i="79"/>
  <c r="M1192" i="79"/>
  <c r="L1192" i="79"/>
  <c r="K1192" i="79"/>
  <c r="J1192" i="79"/>
  <c r="I1192" i="79"/>
  <c r="H1192" i="79"/>
  <c r="M1191" i="79"/>
  <c r="L1191" i="79"/>
  <c r="K1191" i="79"/>
  <c r="J1191" i="79"/>
  <c r="I1191" i="79"/>
  <c r="H1191" i="79"/>
  <c r="M1190" i="79"/>
  <c r="L1190" i="79"/>
  <c r="K1190" i="79"/>
  <c r="J1190" i="79"/>
  <c r="I1190" i="79"/>
  <c r="H1190" i="79"/>
  <c r="M1189" i="79"/>
  <c r="L1189" i="79"/>
  <c r="K1189" i="79"/>
  <c r="J1189" i="79"/>
  <c r="I1189" i="79"/>
  <c r="H1189" i="79"/>
  <c r="M1188" i="79"/>
  <c r="L1188" i="79"/>
  <c r="K1188" i="79"/>
  <c r="J1188" i="79"/>
  <c r="I1188" i="79"/>
  <c r="H1188" i="79"/>
  <c r="M1187" i="79"/>
  <c r="L1187" i="79"/>
  <c r="K1187" i="79"/>
  <c r="J1187" i="79"/>
  <c r="I1187" i="79"/>
  <c r="H1187" i="79"/>
  <c r="M1186" i="79"/>
  <c r="L1186" i="79"/>
  <c r="K1186" i="79"/>
  <c r="J1186" i="79"/>
  <c r="I1186" i="79"/>
  <c r="H1186" i="79"/>
  <c r="M1185" i="79"/>
  <c r="L1185" i="79"/>
  <c r="K1185" i="79"/>
  <c r="J1185" i="79"/>
  <c r="I1185" i="79"/>
  <c r="H1185" i="79"/>
  <c r="M1184" i="79"/>
  <c r="L1184" i="79"/>
  <c r="K1184" i="79"/>
  <c r="J1184" i="79"/>
  <c r="I1184" i="79"/>
  <c r="H1184" i="79"/>
  <c r="M1183" i="79"/>
  <c r="L1183" i="79"/>
  <c r="K1183" i="79"/>
  <c r="J1183" i="79"/>
  <c r="I1183" i="79"/>
  <c r="H1183" i="79"/>
  <c r="M1182" i="79"/>
  <c r="L1182" i="79"/>
  <c r="K1182" i="79"/>
  <c r="J1182" i="79"/>
  <c r="I1182" i="79"/>
  <c r="H1182" i="79"/>
  <c r="M1181" i="79"/>
  <c r="L1181" i="79"/>
  <c r="K1181" i="79"/>
  <c r="J1181" i="79"/>
  <c r="I1181" i="79"/>
  <c r="H1181" i="79"/>
  <c r="M1180" i="79"/>
  <c r="L1180" i="79"/>
  <c r="K1180" i="79"/>
  <c r="J1180" i="79"/>
  <c r="I1180" i="79"/>
  <c r="H1180" i="79"/>
  <c r="M1179" i="79"/>
  <c r="L1179" i="79"/>
  <c r="K1179" i="79"/>
  <c r="J1179" i="79"/>
  <c r="I1179" i="79"/>
  <c r="H1179" i="79"/>
  <c r="M1178" i="79"/>
  <c r="L1178" i="79"/>
  <c r="K1178" i="79"/>
  <c r="J1178" i="79"/>
  <c r="I1178" i="79"/>
  <c r="H1178" i="79"/>
  <c r="M1177" i="79"/>
  <c r="L1177" i="79"/>
  <c r="K1177" i="79"/>
  <c r="J1177" i="79"/>
  <c r="I1177" i="79"/>
  <c r="H1177" i="79"/>
  <c r="M1176" i="79"/>
  <c r="L1176" i="79"/>
  <c r="K1176" i="79"/>
  <c r="J1176" i="79"/>
  <c r="I1176" i="79"/>
  <c r="H1176" i="79"/>
  <c r="M1175" i="79"/>
  <c r="L1175" i="79"/>
  <c r="K1175" i="79"/>
  <c r="J1175" i="79"/>
  <c r="I1175" i="79"/>
  <c r="H1175" i="79"/>
  <c r="M1174" i="79"/>
  <c r="L1174" i="79"/>
  <c r="K1174" i="79"/>
  <c r="J1174" i="79"/>
  <c r="I1174" i="79"/>
  <c r="H1174" i="79"/>
  <c r="M1173" i="79"/>
  <c r="L1173" i="79"/>
  <c r="K1173" i="79"/>
  <c r="J1173" i="79"/>
  <c r="I1173" i="79"/>
  <c r="H1173" i="79"/>
  <c r="M1172" i="79"/>
  <c r="L1172" i="79"/>
  <c r="K1172" i="79"/>
  <c r="J1172" i="79"/>
  <c r="I1172" i="79"/>
  <c r="H1172" i="79"/>
  <c r="M1171" i="79"/>
  <c r="L1171" i="79"/>
  <c r="K1171" i="79"/>
  <c r="J1171" i="79"/>
  <c r="I1171" i="79"/>
  <c r="H1171" i="79"/>
  <c r="M1170" i="79"/>
  <c r="L1170" i="79"/>
  <c r="K1170" i="79"/>
  <c r="J1170" i="79"/>
  <c r="I1170" i="79"/>
  <c r="H1170" i="79"/>
  <c r="M1169" i="79"/>
  <c r="L1169" i="79"/>
  <c r="K1169" i="79"/>
  <c r="J1169" i="79"/>
  <c r="I1169" i="79"/>
  <c r="H1169" i="79"/>
  <c r="M1168" i="79"/>
  <c r="L1168" i="79"/>
  <c r="K1168" i="79"/>
  <c r="J1168" i="79"/>
  <c r="I1168" i="79"/>
  <c r="H1168" i="79"/>
  <c r="M1167" i="79"/>
  <c r="L1167" i="79"/>
  <c r="K1167" i="79"/>
  <c r="J1167" i="79"/>
  <c r="I1167" i="79"/>
  <c r="H1167" i="79"/>
  <c r="M1166" i="79"/>
  <c r="L1166" i="79"/>
  <c r="K1166" i="79"/>
  <c r="J1166" i="79"/>
  <c r="I1166" i="79"/>
  <c r="H1166" i="79"/>
  <c r="M1165" i="79"/>
  <c r="L1165" i="79"/>
  <c r="K1165" i="79"/>
  <c r="J1165" i="79"/>
  <c r="I1165" i="79"/>
  <c r="H1165" i="79"/>
  <c r="M1164" i="79"/>
  <c r="L1164" i="79"/>
  <c r="K1164" i="79"/>
  <c r="J1164" i="79"/>
  <c r="I1164" i="79"/>
  <c r="H1164" i="79"/>
  <c r="M1163" i="79"/>
  <c r="L1163" i="79"/>
  <c r="K1163" i="79"/>
  <c r="J1163" i="79"/>
  <c r="I1163" i="79"/>
  <c r="H1163" i="79"/>
  <c r="M1162" i="79"/>
  <c r="L1162" i="79"/>
  <c r="K1162" i="79"/>
  <c r="J1162" i="79"/>
  <c r="I1162" i="79"/>
  <c r="H1162" i="79"/>
  <c r="M1161" i="79"/>
  <c r="L1161" i="79"/>
  <c r="K1161" i="79"/>
  <c r="J1161" i="79"/>
  <c r="I1161" i="79"/>
  <c r="H1161" i="79"/>
  <c r="M1160" i="79"/>
  <c r="L1160" i="79"/>
  <c r="K1160" i="79"/>
  <c r="J1160" i="79"/>
  <c r="I1160" i="79"/>
  <c r="H1160" i="79"/>
  <c r="M1159" i="79"/>
  <c r="L1159" i="79"/>
  <c r="K1159" i="79"/>
  <c r="J1159" i="79"/>
  <c r="I1159" i="79"/>
  <c r="H1159" i="79"/>
  <c r="M1158" i="79"/>
  <c r="L1158" i="79"/>
  <c r="K1158" i="79"/>
  <c r="J1158" i="79"/>
  <c r="I1158" i="79"/>
  <c r="H1158" i="79"/>
  <c r="M1157" i="79"/>
  <c r="L1157" i="79"/>
  <c r="K1157" i="79"/>
  <c r="J1157" i="79"/>
  <c r="I1157" i="79"/>
  <c r="H1157" i="79"/>
  <c r="M1156" i="79"/>
  <c r="L1156" i="79"/>
  <c r="K1156" i="79"/>
  <c r="J1156" i="79"/>
  <c r="I1156" i="79"/>
  <c r="H1156" i="79"/>
  <c r="M1155" i="79"/>
  <c r="L1155" i="79"/>
  <c r="K1155" i="79"/>
  <c r="J1155" i="79"/>
  <c r="I1155" i="79"/>
  <c r="H1155" i="79"/>
  <c r="M1154" i="79"/>
  <c r="L1154" i="79"/>
  <c r="K1154" i="79"/>
  <c r="J1154" i="79"/>
  <c r="I1154" i="79"/>
  <c r="H1154" i="79"/>
  <c r="M1153" i="79"/>
  <c r="L1153" i="79"/>
  <c r="K1153" i="79"/>
  <c r="J1153" i="79"/>
  <c r="I1153" i="79"/>
  <c r="H1153" i="79"/>
  <c r="M1152" i="79"/>
  <c r="L1152" i="79"/>
  <c r="K1152" i="79"/>
  <c r="J1152" i="79"/>
  <c r="I1152" i="79"/>
  <c r="H1152" i="79"/>
  <c r="M1151" i="79"/>
  <c r="L1151" i="79"/>
  <c r="K1151" i="79"/>
  <c r="J1151" i="79"/>
  <c r="I1151" i="79"/>
  <c r="H1151" i="79"/>
  <c r="M1150" i="79"/>
  <c r="L1150" i="79"/>
  <c r="K1150" i="79"/>
  <c r="J1150" i="79"/>
  <c r="I1150" i="79"/>
  <c r="H1150" i="79"/>
  <c r="M1149" i="79"/>
  <c r="L1149" i="79"/>
  <c r="K1149" i="79"/>
  <c r="J1149" i="79"/>
  <c r="I1149" i="79"/>
  <c r="H1149" i="79"/>
  <c r="M1148" i="79"/>
  <c r="L1148" i="79"/>
  <c r="K1148" i="79"/>
  <c r="J1148" i="79"/>
  <c r="I1148" i="79"/>
  <c r="H1148" i="79"/>
  <c r="M1147" i="79"/>
  <c r="L1147" i="79"/>
  <c r="K1147" i="79"/>
  <c r="J1147" i="79"/>
  <c r="I1147" i="79"/>
  <c r="H1147" i="79"/>
  <c r="M1146" i="79"/>
  <c r="L1146" i="79"/>
  <c r="K1146" i="79"/>
  <c r="J1146" i="79"/>
  <c r="I1146" i="79"/>
  <c r="H1146" i="79"/>
  <c r="M1145" i="79"/>
  <c r="L1145" i="79"/>
  <c r="K1145" i="79"/>
  <c r="J1145" i="79"/>
  <c r="I1145" i="79"/>
  <c r="H1145" i="79"/>
  <c r="M1144" i="79"/>
  <c r="L1144" i="79"/>
  <c r="K1144" i="79"/>
  <c r="J1144" i="79"/>
  <c r="I1144" i="79"/>
  <c r="H1144" i="79"/>
  <c r="M1143" i="79"/>
  <c r="L1143" i="79"/>
  <c r="K1143" i="79"/>
  <c r="J1143" i="79"/>
  <c r="I1143" i="79"/>
  <c r="H1143" i="79"/>
  <c r="M1142" i="79"/>
  <c r="L1142" i="79"/>
  <c r="K1142" i="79"/>
  <c r="J1142" i="79"/>
  <c r="I1142" i="79"/>
  <c r="H1142" i="79"/>
  <c r="M1141" i="79"/>
  <c r="L1141" i="79"/>
  <c r="K1141" i="79"/>
  <c r="J1141" i="79"/>
  <c r="I1141" i="79"/>
  <c r="H1141" i="79"/>
  <c r="M1140" i="79"/>
  <c r="L1140" i="79"/>
  <c r="K1140" i="79"/>
  <c r="J1140" i="79"/>
  <c r="I1140" i="79"/>
  <c r="H1140" i="79"/>
  <c r="M1139" i="79"/>
  <c r="L1139" i="79"/>
  <c r="K1139" i="79"/>
  <c r="J1139" i="79"/>
  <c r="I1139" i="79"/>
  <c r="H1139" i="79"/>
  <c r="M1138" i="79"/>
  <c r="L1138" i="79"/>
  <c r="K1138" i="79"/>
  <c r="J1138" i="79"/>
  <c r="I1138" i="79"/>
  <c r="H1138" i="79"/>
  <c r="M1137" i="79"/>
  <c r="L1137" i="79"/>
  <c r="K1137" i="79"/>
  <c r="J1137" i="79"/>
  <c r="I1137" i="79"/>
  <c r="H1137" i="79"/>
  <c r="M1136" i="79"/>
  <c r="L1136" i="79"/>
  <c r="K1136" i="79"/>
  <c r="J1136" i="79"/>
  <c r="I1136" i="79"/>
  <c r="H1136" i="79"/>
  <c r="M1135" i="79"/>
  <c r="L1135" i="79"/>
  <c r="K1135" i="79"/>
  <c r="J1135" i="79"/>
  <c r="I1135" i="79"/>
  <c r="H1135" i="79"/>
  <c r="M1134" i="79"/>
  <c r="L1134" i="79"/>
  <c r="K1134" i="79"/>
  <c r="J1134" i="79"/>
  <c r="I1134" i="79"/>
  <c r="H1134" i="79"/>
  <c r="M1133" i="79"/>
  <c r="L1133" i="79"/>
  <c r="K1133" i="79"/>
  <c r="J1133" i="79"/>
  <c r="I1133" i="79"/>
  <c r="H1133" i="79"/>
  <c r="M1132" i="79"/>
  <c r="L1132" i="79"/>
  <c r="K1132" i="79"/>
  <c r="J1132" i="79"/>
  <c r="I1132" i="79"/>
  <c r="H1132" i="79"/>
  <c r="M1131" i="79"/>
  <c r="L1131" i="79"/>
  <c r="K1131" i="79"/>
  <c r="J1131" i="79"/>
  <c r="I1131" i="79"/>
  <c r="H1131" i="79"/>
  <c r="M1130" i="79"/>
  <c r="L1130" i="79"/>
  <c r="K1130" i="79"/>
  <c r="J1130" i="79"/>
  <c r="I1130" i="79"/>
  <c r="H1130" i="79"/>
  <c r="M1129" i="79"/>
  <c r="L1129" i="79"/>
  <c r="K1129" i="79"/>
  <c r="J1129" i="79"/>
  <c r="I1129" i="79"/>
  <c r="H1129" i="79"/>
  <c r="M1128" i="79"/>
  <c r="L1128" i="79"/>
  <c r="K1128" i="79"/>
  <c r="J1128" i="79"/>
  <c r="I1128" i="79"/>
  <c r="H1128" i="79"/>
  <c r="M1127" i="79"/>
  <c r="L1127" i="79"/>
  <c r="K1127" i="79"/>
  <c r="J1127" i="79"/>
  <c r="I1127" i="79"/>
  <c r="H1127" i="79"/>
  <c r="M1126" i="79"/>
  <c r="L1126" i="79"/>
  <c r="K1126" i="79"/>
  <c r="J1126" i="79"/>
  <c r="I1126" i="79"/>
  <c r="H1126" i="79"/>
  <c r="M1125" i="79"/>
  <c r="L1125" i="79"/>
  <c r="K1125" i="79"/>
  <c r="J1125" i="79"/>
  <c r="I1125" i="79"/>
  <c r="H1125" i="79"/>
  <c r="M1124" i="79"/>
  <c r="L1124" i="79"/>
  <c r="K1124" i="79"/>
  <c r="J1124" i="79"/>
  <c r="I1124" i="79"/>
  <c r="H1124" i="79"/>
  <c r="M1123" i="79"/>
  <c r="L1123" i="79"/>
  <c r="K1123" i="79"/>
  <c r="J1123" i="79"/>
  <c r="I1123" i="79"/>
  <c r="H1123" i="79"/>
  <c r="M1122" i="79"/>
  <c r="L1122" i="79"/>
  <c r="K1122" i="79"/>
  <c r="J1122" i="79"/>
  <c r="I1122" i="79"/>
  <c r="H1122" i="79"/>
  <c r="M1121" i="79"/>
  <c r="L1121" i="79"/>
  <c r="K1121" i="79"/>
  <c r="J1121" i="79"/>
  <c r="I1121" i="79"/>
  <c r="H1121" i="79"/>
  <c r="M1120" i="79"/>
  <c r="L1120" i="79"/>
  <c r="K1120" i="79"/>
  <c r="J1120" i="79"/>
  <c r="I1120" i="79"/>
  <c r="H1120" i="79"/>
  <c r="M1119" i="79"/>
  <c r="L1119" i="79"/>
  <c r="K1119" i="79"/>
  <c r="J1119" i="79"/>
  <c r="I1119" i="79"/>
  <c r="H1119" i="79"/>
  <c r="M1118" i="79"/>
  <c r="L1118" i="79"/>
  <c r="K1118" i="79"/>
  <c r="J1118" i="79"/>
  <c r="I1118" i="79"/>
  <c r="H1118" i="79"/>
  <c r="M1117" i="79"/>
  <c r="L1117" i="79"/>
  <c r="K1117" i="79"/>
  <c r="J1117" i="79"/>
  <c r="I1117" i="79"/>
  <c r="H1117" i="79"/>
  <c r="M1116" i="79"/>
  <c r="L1116" i="79"/>
  <c r="K1116" i="79"/>
  <c r="J1116" i="79"/>
  <c r="I1116" i="79"/>
  <c r="H1116" i="79"/>
  <c r="M1115" i="79"/>
  <c r="L1115" i="79"/>
  <c r="K1115" i="79"/>
  <c r="J1115" i="79"/>
  <c r="I1115" i="79"/>
  <c r="H1115" i="79"/>
  <c r="M1114" i="79"/>
  <c r="L1114" i="79"/>
  <c r="K1114" i="79"/>
  <c r="J1114" i="79"/>
  <c r="I1114" i="79"/>
  <c r="H1114" i="79"/>
  <c r="M1113" i="79"/>
  <c r="L1113" i="79"/>
  <c r="K1113" i="79"/>
  <c r="J1113" i="79"/>
  <c r="I1113" i="79"/>
  <c r="H1113" i="79"/>
  <c r="M1112" i="79"/>
  <c r="L1112" i="79"/>
  <c r="K1112" i="79"/>
  <c r="J1112" i="79"/>
  <c r="I1112" i="79"/>
  <c r="H1112" i="79"/>
  <c r="M1111" i="79"/>
  <c r="L1111" i="79"/>
  <c r="K1111" i="79"/>
  <c r="J1111" i="79"/>
  <c r="I1111" i="79"/>
  <c r="H1111" i="79"/>
  <c r="M1110" i="79"/>
  <c r="L1110" i="79"/>
  <c r="K1110" i="79"/>
  <c r="J1110" i="79"/>
  <c r="I1110" i="79"/>
  <c r="H1110" i="79"/>
  <c r="M1109" i="79"/>
  <c r="L1109" i="79"/>
  <c r="K1109" i="79"/>
  <c r="J1109" i="79"/>
  <c r="I1109" i="79"/>
  <c r="H1109" i="79"/>
  <c r="M1108" i="79"/>
  <c r="L1108" i="79"/>
  <c r="K1108" i="79"/>
  <c r="J1108" i="79"/>
  <c r="I1108" i="79"/>
  <c r="H1108" i="79"/>
  <c r="M1107" i="79"/>
  <c r="L1107" i="79"/>
  <c r="K1107" i="79"/>
  <c r="J1107" i="79"/>
  <c r="I1107" i="79"/>
  <c r="H1107" i="79"/>
  <c r="M1106" i="79"/>
  <c r="L1106" i="79"/>
  <c r="K1106" i="79"/>
  <c r="J1106" i="79"/>
  <c r="I1106" i="79"/>
  <c r="H1106" i="79"/>
  <c r="M1105" i="79"/>
  <c r="L1105" i="79"/>
  <c r="K1105" i="79"/>
  <c r="J1105" i="79"/>
  <c r="I1105" i="79"/>
  <c r="H1105" i="79"/>
  <c r="M1104" i="79"/>
  <c r="L1104" i="79"/>
  <c r="K1104" i="79"/>
  <c r="J1104" i="79"/>
  <c r="I1104" i="79"/>
  <c r="H1104" i="79"/>
  <c r="M1103" i="79"/>
  <c r="L1103" i="79"/>
  <c r="K1103" i="79"/>
  <c r="J1103" i="79"/>
  <c r="I1103" i="79"/>
  <c r="H1103" i="79"/>
  <c r="M1102" i="79"/>
  <c r="L1102" i="79"/>
  <c r="K1102" i="79"/>
  <c r="J1102" i="79"/>
  <c r="I1102" i="79"/>
  <c r="H1102" i="79"/>
  <c r="M1101" i="79"/>
  <c r="L1101" i="79"/>
  <c r="K1101" i="79"/>
  <c r="J1101" i="79"/>
  <c r="I1101" i="79"/>
  <c r="H1101" i="79"/>
  <c r="M1100" i="79"/>
  <c r="L1100" i="79"/>
  <c r="K1100" i="79"/>
  <c r="J1100" i="79"/>
  <c r="I1100" i="79"/>
  <c r="H1100" i="79"/>
  <c r="M1099" i="79"/>
  <c r="L1099" i="79"/>
  <c r="K1099" i="79"/>
  <c r="J1099" i="79"/>
  <c r="I1099" i="79"/>
  <c r="H1099" i="79"/>
  <c r="M1098" i="79"/>
  <c r="L1098" i="79"/>
  <c r="K1098" i="79"/>
  <c r="J1098" i="79"/>
  <c r="I1098" i="79"/>
  <c r="H1098" i="79"/>
  <c r="M1097" i="79"/>
  <c r="L1097" i="79"/>
  <c r="K1097" i="79"/>
  <c r="J1097" i="79"/>
  <c r="I1097" i="79"/>
  <c r="H1097" i="79"/>
  <c r="M1096" i="79"/>
  <c r="L1096" i="79"/>
  <c r="K1096" i="79"/>
  <c r="J1096" i="79"/>
  <c r="I1096" i="79"/>
  <c r="H1096" i="79"/>
  <c r="M1095" i="79"/>
  <c r="L1095" i="79"/>
  <c r="K1095" i="79"/>
  <c r="J1095" i="79"/>
  <c r="I1095" i="79"/>
  <c r="H1095" i="79"/>
  <c r="M1094" i="79"/>
  <c r="L1094" i="79"/>
  <c r="K1094" i="79"/>
  <c r="J1094" i="79"/>
  <c r="I1094" i="79"/>
  <c r="H1094" i="79"/>
  <c r="M1093" i="79"/>
  <c r="L1093" i="79"/>
  <c r="K1093" i="79"/>
  <c r="J1093" i="79"/>
  <c r="I1093" i="79"/>
  <c r="H1093" i="79"/>
  <c r="M1092" i="79"/>
  <c r="L1092" i="79"/>
  <c r="K1092" i="79"/>
  <c r="J1092" i="79"/>
  <c r="I1092" i="79"/>
  <c r="H1092" i="79"/>
  <c r="M1091" i="79"/>
  <c r="L1091" i="79"/>
  <c r="K1091" i="79"/>
  <c r="J1091" i="79"/>
  <c r="I1091" i="79"/>
  <c r="H1091" i="79"/>
  <c r="M1090" i="79"/>
  <c r="L1090" i="79"/>
  <c r="K1090" i="79"/>
  <c r="J1090" i="79"/>
  <c r="I1090" i="79"/>
  <c r="H1090" i="79"/>
  <c r="M1089" i="79"/>
  <c r="L1089" i="79"/>
  <c r="K1089" i="79"/>
  <c r="J1089" i="79"/>
  <c r="I1089" i="79"/>
  <c r="H1089" i="79"/>
  <c r="M1088" i="79"/>
  <c r="L1088" i="79"/>
  <c r="K1088" i="79"/>
  <c r="J1088" i="79"/>
  <c r="I1088" i="79"/>
  <c r="H1088" i="79"/>
  <c r="M1087" i="79"/>
  <c r="L1087" i="79"/>
  <c r="K1087" i="79"/>
  <c r="J1087" i="79"/>
  <c r="I1087" i="79"/>
  <c r="H1087" i="79"/>
  <c r="M1086" i="79"/>
  <c r="L1086" i="79"/>
  <c r="K1086" i="79"/>
  <c r="J1086" i="79"/>
  <c r="I1086" i="79"/>
  <c r="H1086" i="79"/>
  <c r="M1085" i="79"/>
  <c r="L1085" i="79"/>
  <c r="K1085" i="79"/>
  <c r="J1085" i="79"/>
  <c r="I1085" i="79"/>
  <c r="H1085" i="79"/>
  <c r="M1084" i="79"/>
  <c r="L1084" i="79"/>
  <c r="K1084" i="79"/>
  <c r="J1084" i="79"/>
  <c r="I1084" i="79"/>
  <c r="H1084" i="79"/>
  <c r="M1083" i="79"/>
  <c r="L1083" i="79"/>
  <c r="K1083" i="79"/>
  <c r="J1083" i="79"/>
  <c r="I1083" i="79"/>
  <c r="H1083" i="79"/>
  <c r="M1082" i="79"/>
  <c r="L1082" i="79"/>
  <c r="K1082" i="79"/>
  <c r="J1082" i="79"/>
  <c r="I1082" i="79"/>
  <c r="H1082" i="79"/>
  <c r="M1081" i="79"/>
  <c r="L1081" i="79"/>
  <c r="K1081" i="79"/>
  <c r="J1081" i="79"/>
  <c r="I1081" i="79"/>
  <c r="H1081" i="79"/>
  <c r="M1080" i="79"/>
  <c r="L1080" i="79"/>
  <c r="K1080" i="79"/>
  <c r="J1080" i="79"/>
  <c r="I1080" i="79"/>
  <c r="H1080" i="79"/>
  <c r="M1079" i="79"/>
  <c r="L1079" i="79"/>
  <c r="K1079" i="79"/>
  <c r="J1079" i="79"/>
  <c r="I1079" i="79"/>
  <c r="H1079" i="79"/>
  <c r="M1078" i="79"/>
  <c r="L1078" i="79"/>
  <c r="K1078" i="79"/>
  <c r="J1078" i="79"/>
  <c r="I1078" i="79"/>
  <c r="H1078" i="79"/>
  <c r="M1077" i="79"/>
  <c r="L1077" i="79"/>
  <c r="K1077" i="79"/>
  <c r="J1077" i="79"/>
  <c r="I1077" i="79"/>
  <c r="H1077" i="79"/>
  <c r="M1076" i="79"/>
  <c r="L1076" i="79"/>
  <c r="K1076" i="79"/>
  <c r="J1076" i="79"/>
  <c r="I1076" i="79"/>
  <c r="H1076" i="79"/>
  <c r="M1075" i="79"/>
  <c r="L1075" i="79"/>
  <c r="K1075" i="79"/>
  <c r="J1075" i="79"/>
  <c r="I1075" i="79"/>
  <c r="H1075" i="79"/>
  <c r="M1074" i="79"/>
  <c r="L1074" i="79"/>
  <c r="K1074" i="79"/>
  <c r="J1074" i="79"/>
  <c r="I1074" i="79"/>
  <c r="H1074" i="79"/>
  <c r="M1073" i="79"/>
  <c r="L1073" i="79"/>
  <c r="K1073" i="79"/>
  <c r="J1073" i="79"/>
  <c r="I1073" i="79"/>
  <c r="H1073" i="79"/>
  <c r="M1072" i="79"/>
  <c r="L1072" i="79"/>
  <c r="K1072" i="79"/>
  <c r="J1072" i="79"/>
  <c r="I1072" i="79"/>
  <c r="H1072" i="79"/>
  <c r="M1071" i="79"/>
  <c r="L1071" i="79"/>
  <c r="K1071" i="79"/>
  <c r="J1071" i="79"/>
  <c r="I1071" i="79"/>
  <c r="H1071" i="79"/>
  <c r="M1070" i="79"/>
  <c r="L1070" i="79"/>
  <c r="K1070" i="79"/>
  <c r="J1070" i="79"/>
  <c r="I1070" i="79"/>
  <c r="H1070" i="79"/>
  <c r="M1069" i="79"/>
  <c r="L1069" i="79"/>
  <c r="K1069" i="79"/>
  <c r="J1069" i="79"/>
  <c r="I1069" i="79"/>
  <c r="H1069" i="79"/>
  <c r="M1068" i="79"/>
  <c r="L1068" i="79"/>
  <c r="K1068" i="79"/>
  <c r="J1068" i="79"/>
  <c r="I1068" i="79"/>
  <c r="H1068" i="79"/>
  <c r="M1067" i="79"/>
  <c r="L1067" i="79"/>
  <c r="K1067" i="79"/>
  <c r="J1067" i="79"/>
  <c r="I1067" i="79"/>
  <c r="H1067" i="79"/>
  <c r="M1066" i="79"/>
  <c r="L1066" i="79"/>
  <c r="K1066" i="79"/>
  <c r="J1066" i="79"/>
  <c r="I1066" i="79"/>
  <c r="H1066" i="79"/>
  <c r="M1065" i="79"/>
  <c r="L1065" i="79"/>
  <c r="K1065" i="79"/>
  <c r="J1065" i="79"/>
  <c r="I1065" i="79"/>
  <c r="H1065" i="79"/>
  <c r="M1064" i="79"/>
  <c r="L1064" i="79"/>
  <c r="K1064" i="79"/>
  <c r="J1064" i="79"/>
  <c r="I1064" i="79"/>
  <c r="H1064" i="79"/>
  <c r="M1063" i="79"/>
  <c r="L1063" i="79"/>
  <c r="K1063" i="79"/>
  <c r="J1063" i="79"/>
  <c r="I1063" i="79"/>
  <c r="H1063" i="79"/>
  <c r="M1062" i="79"/>
  <c r="L1062" i="79"/>
  <c r="K1062" i="79"/>
  <c r="J1062" i="79"/>
  <c r="I1062" i="79"/>
  <c r="H1062" i="79"/>
  <c r="M1061" i="79"/>
  <c r="L1061" i="79"/>
  <c r="K1061" i="79"/>
  <c r="J1061" i="79"/>
  <c r="I1061" i="79"/>
  <c r="H1061" i="79"/>
  <c r="M1060" i="79"/>
  <c r="L1060" i="79"/>
  <c r="K1060" i="79"/>
  <c r="J1060" i="79"/>
  <c r="I1060" i="79"/>
  <c r="H1060" i="79"/>
  <c r="M1059" i="79"/>
  <c r="L1059" i="79"/>
  <c r="K1059" i="79"/>
  <c r="J1059" i="79"/>
  <c r="I1059" i="79"/>
  <c r="H1059" i="79"/>
  <c r="M1058" i="79"/>
  <c r="L1058" i="79"/>
  <c r="K1058" i="79"/>
  <c r="J1058" i="79"/>
  <c r="I1058" i="79"/>
  <c r="H1058" i="79"/>
  <c r="M1057" i="79"/>
  <c r="L1057" i="79"/>
  <c r="K1057" i="79"/>
  <c r="J1057" i="79"/>
  <c r="I1057" i="79"/>
  <c r="H1057" i="79"/>
  <c r="M1056" i="79"/>
  <c r="L1056" i="79"/>
  <c r="K1056" i="79"/>
  <c r="J1056" i="79"/>
  <c r="I1056" i="79"/>
  <c r="H1056" i="79"/>
  <c r="M1055" i="79"/>
  <c r="L1055" i="79"/>
  <c r="K1055" i="79"/>
  <c r="J1055" i="79"/>
  <c r="I1055" i="79"/>
  <c r="H1055" i="79"/>
  <c r="M1054" i="79"/>
  <c r="L1054" i="79"/>
  <c r="K1054" i="79"/>
  <c r="J1054" i="79"/>
  <c r="I1054" i="79"/>
  <c r="H1054" i="79"/>
  <c r="M1053" i="79"/>
  <c r="L1053" i="79"/>
  <c r="K1053" i="79"/>
  <c r="J1053" i="79"/>
  <c r="I1053" i="79"/>
  <c r="H1053" i="79"/>
  <c r="M1052" i="79"/>
  <c r="L1052" i="79"/>
  <c r="K1052" i="79"/>
  <c r="J1052" i="79"/>
  <c r="I1052" i="79"/>
  <c r="H1052" i="79"/>
  <c r="M1051" i="79"/>
  <c r="L1051" i="79"/>
  <c r="K1051" i="79"/>
  <c r="J1051" i="79"/>
  <c r="I1051" i="79"/>
  <c r="H1051" i="79"/>
  <c r="M1050" i="79"/>
  <c r="L1050" i="79"/>
  <c r="K1050" i="79"/>
  <c r="J1050" i="79"/>
  <c r="I1050" i="79"/>
  <c r="H1050" i="79"/>
  <c r="M1049" i="79"/>
  <c r="L1049" i="79"/>
  <c r="K1049" i="79"/>
  <c r="J1049" i="79"/>
  <c r="I1049" i="79"/>
  <c r="H1049" i="79"/>
  <c r="M1048" i="79"/>
  <c r="L1048" i="79"/>
  <c r="K1048" i="79"/>
  <c r="J1048" i="79"/>
  <c r="I1048" i="79"/>
  <c r="H1048" i="79"/>
  <c r="M1047" i="79"/>
  <c r="L1047" i="79"/>
  <c r="K1047" i="79"/>
  <c r="J1047" i="79"/>
  <c r="I1047" i="79"/>
  <c r="H1047" i="79"/>
  <c r="M1046" i="79"/>
  <c r="L1046" i="79"/>
  <c r="K1046" i="79"/>
  <c r="J1046" i="79"/>
  <c r="I1046" i="79"/>
  <c r="H1046" i="79"/>
  <c r="M1045" i="79"/>
  <c r="L1045" i="79"/>
  <c r="K1045" i="79"/>
  <c r="J1045" i="79"/>
  <c r="I1045" i="79"/>
  <c r="H1045" i="79"/>
  <c r="M1044" i="79"/>
  <c r="L1044" i="79"/>
  <c r="K1044" i="79"/>
  <c r="J1044" i="79"/>
  <c r="I1044" i="79"/>
  <c r="H1044" i="79"/>
  <c r="M1043" i="79"/>
  <c r="L1043" i="79"/>
  <c r="K1043" i="79"/>
  <c r="J1043" i="79"/>
  <c r="I1043" i="79"/>
  <c r="H1043" i="79"/>
  <c r="M1042" i="79"/>
  <c r="L1042" i="79"/>
  <c r="K1042" i="79"/>
  <c r="J1042" i="79"/>
  <c r="I1042" i="79"/>
  <c r="H1042" i="79"/>
  <c r="M1041" i="79"/>
  <c r="L1041" i="79"/>
  <c r="K1041" i="79"/>
  <c r="J1041" i="79"/>
  <c r="I1041" i="79"/>
  <c r="H1041" i="79"/>
  <c r="M1040" i="79"/>
  <c r="L1040" i="79"/>
  <c r="K1040" i="79"/>
  <c r="J1040" i="79"/>
  <c r="I1040" i="79"/>
  <c r="H1040" i="79"/>
  <c r="M1039" i="79"/>
  <c r="L1039" i="79"/>
  <c r="K1039" i="79"/>
  <c r="J1039" i="79"/>
  <c r="I1039" i="79"/>
  <c r="H1039" i="79"/>
  <c r="M1038" i="79"/>
  <c r="L1038" i="79"/>
  <c r="K1038" i="79"/>
  <c r="J1038" i="79"/>
  <c r="I1038" i="79"/>
  <c r="H1038" i="79"/>
  <c r="M1037" i="79"/>
  <c r="L1037" i="79"/>
  <c r="K1037" i="79"/>
  <c r="J1037" i="79"/>
  <c r="I1037" i="79"/>
  <c r="H1037" i="79"/>
  <c r="M1036" i="79"/>
  <c r="L1036" i="79"/>
  <c r="K1036" i="79"/>
  <c r="J1036" i="79"/>
  <c r="I1036" i="79"/>
  <c r="H1036" i="79"/>
  <c r="M1035" i="79"/>
  <c r="L1035" i="79"/>
  <c r="K1035" i="79"/>
  <c r="J1035" i="79"/>
  <c r="I1035" i="79"/>
  <c r="H1035" i="79"/>
  <c r="M1034" i="79"/>
  <c r="L1034" i="79"/>
  <c r="K1034" i="79"/>
  <c r="J1034" i="79"/>
  <c r="I1034" i="79"/>
  <c r="H1034" i="79"/>
  <c r="M1033" i="79"/>
  <c r="L1033" i="79"/>
  <c r="K1033" i="79"/>
  <c r="J1033" i="79"/>
  <c r="I1033" i="79"/>
  <c r="H1033" i="79"/>
  <c r="M1032" i="79"/>
  <c r="L1032" i="79"/>
  <c r="K1032" i="79"/>
  <c r="J1032" i="79"/>
  <c r="I1032" i="79"/>
  <c r="H1032" i="79"/>
  <c r="M1031" i="79"/>
  <c r="L1031" i="79"/>
  <c r="K1031" i="79"/>
  <c r="J1031" i="79"/>
  <c r="I1031" i="79"/>
  <c r="H1031" i="79"/>
  <c r="M1030" i="79"/>
  <c r="L1030" i="79"/>
  <c r="K1030" i="79"/>
  <c r="J1030" i="79"/>
  <c r="I1030" i="79"/>
  <c r="H1030" i="79"/>
  <c r="M1029" i="79"/>
  <c r="L1029" i="79"/>
  <c r="K1029" i="79"/>
  <c r="J1029" i="79"/>
  <c r="I1029" i="79"/>
  <c r="H1029" i="79"/>
  <c r="M1028" i="79"/>
  <c r="L1028" i="79"/>
  <c r="K1028" i="79"/>
  <c r="J1028" i="79"/>
  <c r="I1028" i="79"/>
  <c r="H1028" i="79"/>
  <c r="M1027" i="79"/>
  <c r="L1027" i="79"/>
  <c r="K1027" i="79"/>
  <c r="J1027" i="79"/>
  <c r="I1027" i="79"/>
  <c r="H1027" i="79"/>
  <c r="M1026" i="79"/>
  <c r="L1026" i="79"/>
  <c r="K1026" i="79"/>
  <c r="J1026" i="79"/>
  <c r="I1026" i="79"/>
  <c r="H1026" i="79"/>
  <c r="M1025" i="79"/>
  <c r="L1025" i="79"/>
  <c r="K1025" i="79"/>
  <c r="J1025" i="79"/>
  <c r="I1025" i="79"/>
  <c r="H1025" i="79"/>
  <c r="M1024" i="79"/>
  <c r="L1024" i="79"/>
  <c r="K1024" i="79"/>
  <c r="J1024" i="79"/>
  <c r="I1024" i="79"/>
  <c r="H1024" i="79"/>
  <c r="M1023" i="79"/>
  <c r="L1023" i="79"/>
  <c r="K1023" i="79"/>
  <c r="J1023" i="79"/>
  <c r="I1023" i="79"/>
  <c r="H1023" i="79"/>
  <c r="M1022" i="79"/>
  <c r="L1022" i="79"/>
  <c r="K1022" i="79"/>
  <c r="J1022" i="79"/>
  <c r="I1022" i="79"/>
  <c r="H1022" i="79"/>
  <c r="M1021" i="79"/>
  <c r="L1021" i="79"/>
  <c r="K1021" i="79"/>
  <c r="J1021" i="79"/>
  <c r="I1021" i="79"/>
  <c r="H1021" i="79"/>
  <c r="M1020" i="79"/>
  <c r="L1020" i="79"/>
  <c r="K1020" i="79"/>
  <c r="J1020" i="79"/>
  <c r="I1020" i="79"/>
  <c r="H1020" i="79"/>
  <c r="M1019" i="79"/>
  <c r="L1019" i="79"/>
  <c r="K1019" i="79"/>
  <c r="J1019" i="79"/>
  <c r="I1019" i="79"/>
  <c r="H1019" i="79"/>
  <c r="M1018" i="79"/>
  <c r="L1018" i="79"/>
  <c r="K1018" i="79"/>
  <c r="J1018" i="79"/>
  <c r="I1018" i="79"/>
  <c r="H1018" i="79"/>
  <c r="M1017" i="79"/>
  <c r="L1017" i="79"/>
  <c r="K1017" i="79"/>
  <c r="J1017" i="79"/>
  <c r="I1017" i="79"/>
  <c r="H1017" i="79"/>
  <c r="M1016" i="79"/>
  <c r="L1016" i="79"/>
  <c r="K1016" i="79"/>
  <c r="J1016" i="79"/>
  <c r="I1016" i="79"/>
  <c r="H1016" i="79"/>
  <c r="M1015" i="79"/>
  <c r="L1015" i="79"/>
  <c r="K1015" i="79"/>
  <c r="J1015" i="79"/>
  <c r="I1015" i="79"/>
  <c r="H1015" i="79"/>
  <c r="M1014" i="79"/>
  <c r="L1014" i="79"/>
  <c r="K1014" i="79"/>
  <c r="J1014" i="79"/>
  <c r="I1014" i="79"/>
  <c r="H1014" i="79"/>
  <c r="M1013" i="79"/>
  <c r="L1013" i="79"/>
  <c r="K1013" i="79"/>
  <c r="J1013" i="79"/>
  <c r="I1013" i="79"/>
  <c r="H1013" i="79"/>
  <c r="M1012" i="79"/>
  <c r="L1012" i="79"/>
  <c r="K1012" i="79"/>
  <c r="J1012" i="79"/>
  <c r="I1012" i="79"/>
  <c r="H1012" i="79"/>
  <c r="M1011" i="79"/>
  <c r="L1011" i="79"/>
  <c r="K1011" i="79"/>
  <c r="J1011" i="79"/>
  <c r="I1011" i="79"/>
  <c r="H1011" i="79"/>
  <c r="M1010" i="79"/>
  <c r="L1010" i="79"/>
  <c r="K1010" i="79"/>
  <c r="J1010" i="79"/>
  <c r="I1010" i="79"/>
  <c r="H1010" i="79"/>
  <c r="M1009" i="79"/>
  <c r="L1009" i="79"/>
  <c r="K1009" i="79"/>
  <c r="J1009" i="79"/>
  <c r="I1009" i="79"/>
  <c r="H1009" i="79"/>
  <c r="M1008" i="79"/>
  <c r="L1008" i="79"/>
  <c r="K1008" i="79"/>
  <c r="J1008" i="79"/>
  <c r="I1008" i="79"/>
  <c r="H1008" i="79"/>
  <c r="M1007" i="79"/>
  <c r="L1007" i="79"/>
  <c r="K1007" i="79"/>
  <c r="J1007" i="79"/>
  <c r="I1007" i="79"/>
  <c r="H1007" i="79"/>
  <c r="M1006" i="79"/>
  <c r="L1006" i="79"/>
  <c r="K1006" i="79"/>
  <c r="J1006" i="79"/>
  <c r="I1006" i="79"/>
  <c r="H1006" i="79"/>
  <c r="M1005" i="79"/>
  <c r="L1005" i="79"/>
  <c r="K1005" i="79"/>
  <c r="J1005" i="79"/>
  <c r="I1005" i="79"/>
  <c r="H1005" i="79"/>
  <c r="M1004" i="79"/>
  <c r="L1004" i="79"/>
  <c r="K1004" i="79"/>
  <c r="J1004" i="79"/>
  <c r="I1004" i="79"/>
  <c r="H1004" i="79"/>
  <c r="M1003" i="79"/>
  <c r="L1003" i="79"/>
  <c r="K1003" i="79"/>
  <c r="J1003" i="79"/>
  <c r="I1003" i="79"/>
  <c r="H1003" i="79"/>
  <c r="M1002" i="79"/>
  <c r="L1002" i="79"/>
  <c r="K1002" i="79"/>
  <c r="J1002" i="79"/>
  <c r="I1002" i="79"/>
  <c r="H1002" i="79"/>
  <c r="M1001" i="79"/>
  <c r="L1001" i="79"/>
  <c r="K1001" i="79"/>
  <c r="J1001" i="79"/>
  <c r="I1001" i="79"/>
  <c r="H1001" i="79"/>
  <c r="M1000" i="79"/>
  <c r="L1000" i="79"/>
  <c r="K1000" i="79"/>
  <c r="J1000" i="79"/>
  <c r="I1000" i="79"/>
  <c r="H1000" i="79"/>
  <c r="M999" i="79"/>
  <c r="L999" i="79"/>
  <c r="K999" i="79"/>
  <c r="J999" i="79"/>
  <c r="I999" i="79"/>
  <c r="H999" i="79"/>
  <c r="M998" i="79"/>
  <c r="L998" i="79"/>
  <c r="K998" i="79"/>
  <c r="J998" i="79"/>
  <c r="I998" i="79"/>
  <c r="H998" i="79"/>
  <c r="M997" i="79"/>
  <c r="L997" i="79"/>
  <c r="K997" i="79"/>
  <c r="J997" i="79"/>
  <c r="I997" i="79"/>
  <c r="H997" i="79"/>
  <c r="M996" i="79"/>
  <c r="L996" i="79"/>
  <c r="K996" i="79"/>
  <c r="J996" i="79"/>
  <c r="I996" i="79"/>
  <c r="H996" i="79"/>
  <c r="M995" i="79"/>
  <c r="L995" i="79"/>
  <c r="K995" i="79"/>
  <c r="J995" i="79"/>
  <c r="I995" i="79"/>
  <c r="H995" i="79"/>
  <c r="M994" i="79"/>
  <c r="L994" i="79"/>
  <c r="K994" i="79"/>
  <c r="J994" i="79"/>
  <c r="I994" i="79"/>
  <c r="H994" i="79"/>
  <c r="M993" i="79"/>
  <c r="L993" i="79"/>
  <c r="K993" i="79"/>
  <c r="J993" i="79"/>
  <c r="I993" i="79"/>
  <c r="H993" i="79"/>
  <c r="M992" i="79"/>
  <c r="L992" i="79"/>
  <c r="K992" i="79"/>
  <c r="J992" i="79"/>
  <c r="I992" i="79"/>
  <c r="H992" i="79"/>
  <c r="M991" i="79"/>
  <c r="L991" i="79"/>
  <c r="K991" i="79"/>
  <c r="J991" i="79"/>
  <c r="I991" i="79"/>
  <c r="H991" i="79"/>
  <c r="M990" i="79"/>
  <c r="L990" i="79"/>
  <c r="K990" i="79"/>
  <c r="J990" i="79"/>
  <c r="I990" i="79"/>
  <c r="H990" i="79"/>
  <c r="M989" i="79"/>
  <c r="L989" i="79"/>
  <c r="K989" i="79"/>
  <c r="J989" i="79"/>
  <c r="I989" i="79"/>
  <c r="H989" i="79"/>
  <c r="M988" i="79"/>
  <c r="L988" i="79"/>
  <c r="K988" i="79"/>
  <c r="J988" i="79"/>
  <c r="I988" i="79"/>
  <c r="H988" i="79"/>
  <c r="M987" i="79"/>
  <c r="L987" i="79"/>
  <c r="K987" i="79"/>
  <c r="J987" i="79"/>
  <c r="I987" i="79"/>
  <c r="H987" i="79"/>
  <c r="M986" i="79"/>
  <c r="L986" i="79"/>
  <c r="K986" i="79"/>
  <c r="J986" i="79"/>
  <c r="I986" i="79"/>
  <c r="H986" i="79"/>
  <c r="M985" i="79"/>
  <c r="L985" i="79"/>
  <c r="K985" i="79"/>
  <c r="J985" i="79"/>
  <c r="I985" i="79"/>
  <c r="H985" i="79"/>
  <c r="M984" i="79"/>
  <c r="L984" i="79"/>
  <c r="K984" i="79"/>
  <c r="J984" i="79"/>
  <c r="I984" i="79"/>
  <c r="H984" i="79"/>
  <c r="M983" i="79"/>
  <c r="L983" i="79"/>
  <c r="K983" i="79"/>
  <c r="J983" i="79"/>
  <c r="I983" i="79"/>
  <c r="H983" i="79"/>
  <c r="M982" i="79"/>
  <c r="L982" i="79"/>
  <c r="K982" i="79"/>
  <c r="J982" i="79"/>
  <c r="I982" i="79"/>
  <c r="H982" i="79"/>
  <c r="M981" i="79"/>
  <c r="L981" i="79"/>
  <c r="K981" i="79"/>
  <c r="J981" i="79"/>
  <c r="I981" i="79"/>
  <c r="H981" i="79"/>
  <c r="M980" i="79"/>
  <c r="L980" i="79"/>
  <c r="K980" i="79"/>
  <c r="J980" i="79"/>
  <c r="I980" i="79"/>
  <c r="H980" i="79"/>
  <c r="M979" i="79"/>
  <c r="L979" i="79"/>
  <c r="K979" i="79"/>
  <c r="J979" i="79"/>
  <c r="I979" i="79"/>
  <c r="H979" i="79"/>
  <c r="M978" i="79"/>
  <c r="L978" i="79"/>
  <c r="K978" i="79"/>
  <c r="J978" i="79"/>
  <c r="I978" i="79"/>
  <c r="H978" i="79"/>
  <c r="M977" i="79"/>
  <c r="L977" i="79"/>
  <c r="K977" i="79"/>
  <c r="J977" i="79"/>
  <c r="I977" i="79"/>
  <c r="H977" i="79"/>
  <c r="M976" i="79"/>
  <c r="L976" i="79"/>
  <c r="K976" i="79"/>
  <c r="J976" i="79"/>
  <c r="I976" i="79"/>
  <c r="H976" i="79"/>
  <c r="M975" i="79"/>
  <c r="L975" i="79"/>
  <c r="K975" i="79"/>
  <c r="J975" i="79"/>
  <c r="I975" i="79"/>
  <c r="H975" i="79"/>
  <c r="M974" i="79"/>
  <c r="L974" i="79"/>
  <c r="K974" i="79"/>
  <c r="J974" i="79"/>
  <c r="I974" i="79"/>
  <c r="H974" i="79"/>
  <c r="M973" i="79"/>
  <c r="L973" i="79"/>
  <c r="K973" i="79"/>
  <c r="J973" i="79"/>
  <c r="I973" i="79"/>
  <c r="H973" i="79"/>
  <c r="M972" i="79"/>
  <c r="L972" i="79"/>
  <c r="K972" i="79"/>
  <c r="J972" i="79"/>
  <c r="I972" i="79"/>
  <c r="H972" i="79"/>
  <c r="M971" i="79"/>
  <c r="L971" i="79"/>
  <c r="K971" i="79"/>
  <c r="J971" i="79"/>
  <c r="I971" i="79"/>
  <c r="H971" i="79"/>
  <c r="M970" i="79"/>
  <c r="L970" i="79"/>
  <c r="K970" i="79"/>
  <c r="J970" i="79"/>
  <c r="I970" i="79"/>
  <c r="H970" i="79"/>
  <c r="M969" i="79"/>
  <c r="L969" i="79"/>
  <c r="K969" i="79"/>
  <c r="J969" i="79"/>
  <c r="I969" i="79"/>
  <c r="H969" i="79"/>
  <c r="M968" i="79"/>
  <c r="L968" i="79"/>
  <c r="K968" i="79"/>
  <c r="J968" i="79"/>
  <c r="I968" i="79"/>
  <c r="H968" i="79"/>
  <c r="M967" i="79"/>
  <c r="L967" i="79"/>
  <c r="K967" i="79"/>
  <c r="J967" i="79"/>
  <c r="I967" i="79"/>
  <c r="H967" i="79"/>
  <c r="M966" i="79"/>
  <c r="L966" i="79"/>
  <c r="K966" i="79"/>
  <c r="J966" i="79"/>
  <c r="I966" i="79"/>
  <c r="H966" i="79"/>
  <c r="M965" i="79"/>
  <c r="L965" i="79"/>
  <c r="K965" i="79"/>
  <c r="J965" i="79"/>
  <c r="I965" i="79"/>
  <c r="H965" i="79"/>
  <c r="M964" i="79"/>
  <c r="L964" i="79"/>
  <c r="K964" i="79"/>
  <c r="J964" i="79"/>
  <c r="I964" i="79"/>
  <c r="H964" i="79"/>
  <c r="M963" i="79"/>
  <c r="L963" i="79"/>
  <c r="K963" i="79"/>
  <c r="J963" i="79"/>
  <c r="I963" i="79"/>
  <c r="H963" i="79"/>
  <c r="M962" i="79"/>
  <c r="L962" i="79"/>
  <c r="K962" i="79"/>
  <c r="J962" i="79"/>
  <c r="I962" i="79"/>
  <c r="H962" i="79"/>
  <c r="M961" i="79"/>
  <c r="L961" i="79"/>
  <c r="K961" i="79"/>
  <c r="J961" i="79"/>
  <c r="I961" i="79"/>
  <c r="H961" i="79"/>
  <c r="M960" i="79"/>
  <c r="L960" i="79"/>
  <c r="K960" i="79"/>
  <c r="J960" i="79"/>
  <c r="I960" i="79"/>
  <c r="H960" i="79"/>
  <c r="M959" i="79"/>
  <c r="L959" i="79"/>
  <c r="K959" i="79"/>
  <c r="J959" i="79"/>
  <c r="I959" i="79"/>
  <c r="H959" i="79"/>
  <c r="M958" i="79"/>
  <c r="L958" i="79"/>
  <c r="K958" i="79"/>
  <c r="J958" i="79"/>
  <c r="I958" i="79"/>
  <c r="H958" i="79"/>
  <c r="M957" i="79"/>
  <c r="L957" i="79"/>
  <c r="K957" i="79"/>
  <c r="J957" i="79"/>
  <c r="I957" i="79"/>
  <c r="H957" i="79"/>
  <c r="M956" i="79"/>
  <c r="L956" i="79"/>
  <c r="K956" i="79"/>
  <c r="J956" i="79"/>
  <c r="I956" i="79"/>
  <c r="H956" i="79"/>
  <c r="M955" i="79"/>
  <c r="L955" i="79"/>
  <c r="K955" i="79"/>
  <c r="J955" i="79"/>
  <c r="I955" i="79"/>
  <c r="H955" i="79"/>
  <c r="M954" i="79"/>
  <c r="L954" i="79"/>
  <c r="K954" i="79"/>
  <c r="J954" i="79"/>
  <c r="I954" i="79"/>
  <c r="H954" i="79"/>
  <c r="M953" i="79"/>
  <c r="L953" i="79"/>
  <c r="K953" i="79"/>
  <c r="J953" i="79"/>
  <c r="I953" i="79"/>
  <c r="H953" i="79"/>
  <c r="M952" i="79"/>
  <c r="L952" i="79"/>
  <c r="K952" i="79"/>
  <c r="J952" i="79"/>
  <c r="I952" i="79"/>
  <c r="H952" i="79"/>
  <c r="M951" i="79"/>
  <c r="L951" i="79"/>
  <c r="K951" i="79"/>
  <c r="J951" i="79"/>
  <c r="I951" i="79"/>
  <c r="H951" i="79"/>
  <c r="M950" i="79"/>
  <c r="L950" i="79"/>
  <c r="K950" i="79"/>
  <c r="J950" i="79"/>
  <c r="I950" i="79"/>
  <c r="H950" i="79"/>
  <c r="M949" i="79"/>
  <c r="L949" i="79"/>
  <c r="K949" i="79"/>
  <c r="J949" i="79"/>
  <c r="I949" i="79"/>
  <c r="H949" i="79"/>
  <c r="M948" i="79"/>
  <c r="L948" i="79"/>
  <c r="K948" i="79"/>
  <c r="J948" i="79"/>
  <c r="I948" i="79"/>
  <c r="H948" i="79"/>
  <c r="M947" i="79"/>
  <c r="L947" i="79"/>
  <c r="K947" i="79"/>
  <c r="J947" i="79"/>
  <c r="I947" i="79"/>
  <c r="H947" i="79"/>
  <c r="M946" i="79"/>
  <c r="L946" i="79"/>
  <c r="K946" i="79"/>
  <c r="J946" i="79"/>
  <c r="I946" i="79"/>
  <c r="H946" i="79"/>
  <c r="M945" i="79"/>
  <c r="L945" i="79"/>
  <c r="K945" i="79"/>
  <c r="J945" i="79"/>
  <c r="I945" i="79"/>
  <c r="H945" i="79"/>
  <c r="M944" i="79"/>
  <c r="L944" i="79"/>
  <c r="K944" i="79"/>
  <c r="J944" i="79"/>
  <c r="I944" i="79"/>
  <c r="H944" i="79"/>
  <c r="M943" i="79"/>
  <c r="L943" i="79"/>
  <c r="K943" i="79"/>
  <c r="J943" i="79"/>
  <c r="I943" i="79"/>
  <c r="H943" i="79"/>
  <c r="M942" i="79"/>
  <c r="L942" i="79"/>
  <c r="K942" i="79"/>
  <c r="J942" i="79"/>
  <c r="I942" i="79"/>
  <c r="H942" i="79"/>
  <c r="M941" i="79"/>
  <c r="L941" i="79"/>
  <c r="K941" i="79"/>
  <c r="J941" i="79"/>
  <c r="I941" i="79"/>
  <c r="H941" i="79"/>
  <c r="M940" i="79"/>
  <c r="L940" i="79"/>
  <c r="K940" i="79"/>
  <c r="J940" i="79"/>
  <c r="I940" i="79"/>
  <c r="H940" i="79"/>
  <c r="M939" i="79"/>
  <c r="L939" i="79"/>
  <c r="K939" i="79"/>
  <c r="J939" i="79"/>
  <c r="I939" i="79"/>
  <c r="H939" i="79"/>
  <c r="M938" i="79"/>
  <c r="L938" i="79"/>
  <c r="K938" i="79"/>
  <c r="J938" i="79"/>
  <c r="I938" i="79"/>
  <c r="H938" i="79"/>
  <c r="M937" i="79"/>
  <c r="L937" i="79"/>
  <c r="K937" i="79"/>
  <c r="J937" i="79"/>
  <c r="I937" i="79"/>
  <c r="H937" i="79"/>
  <c r="M936" i="79"/>
  <c r="L936" i="79"/>
  <c r="K936" i="79"/>
  <c r="J936" i="79"/>
  <c r="I936" i="79"/>
  <c r="H936" i="79"/>
  <c r="M935" i="79"/>
  <c r="L935" i="79"/>
  <c r="K935" i="79"/>
  <c r="J935" i="79"/>
  <c r="I935" i="79"/>
  <c r="H935" i="79"/>
  <c r="M934" i="79"/>
  <c r="L934" i="79"/>
  <c r="K934" i="79"/>
  <c r="J934" i="79"/>
  <c r="I934" i="79"/>
  <c r="H934" i="79"/>
  <c r="M933" i="79"/>
  <c r="L933" i="79"/>
  <c r="K933" i="79"/>
  <c r="J933" i="79"/>
  <c r="I933" i="79"/>
  <c r="H933" i="79"/>
  <c r="M932" i="79"/>
  <c r="L932" i="79"/>
  <c r="K932" i="79"/>
  <c r="J932" i="79"/>
  <c r="I932" i="79"/>
  <c r="H932" i="79"/>
  <c r="M931" i="79"/>
  <c r="L931" i="79"/>
  <c r="K931" i="79"/>
  <c r="J931" i="79"/>
  <c r="I931" i="79"/>
  <c r="H931" i="79"/>
  <c r="M930" i="79"/>
  <c r="L930" i="79"/>
  <c r="K930" i="79"/>
  <c r="J930" i="79"/>
  <c r="I930" i="79"/>
  <c r="H930" i="79"/>
  <c r="M929" i="79"/>
  <c r="L929" i="79"/>
  <c r="K929" i="79"/>
  <c r="J929" i="79"/>
  <c r="I929" i="79"/>
  <c r="H929" i="79"/>
  <c r="M928" i="79"/>
  <c r="L928" i="79"/>
  <c r="K928" i="79"/>
  <c r="J928" i="79"/>
  <c r="I928" i="79"/>
  <c r="H928" i="79"/>
  <c r="M927" i="79"/>
  <c r="L927" i="79"/>
  <c r="K927" i="79"/>
  <c r="J927" i="79"/>
  <c r="I927" i="79"/>
  <c r="H927" i="79"/>
  <c r="M926" i="79"/>
  <c r="L926" i="79"/>
  <c r="K926" i="79"/>
  <c r="J926" i="79"/>
  <c r="I926" i="79"/>
  <c r="H926" i="79"/>
  <c r="M925" i="79"/>
  <c r="L925" i="79"/>
  <c r="K925" i="79"/>
  <c r="J925" i="79"/>
  <c r="I925" i="79"/>
  <c r="H925" i="79"/>
  <c r="M924" i="79"/>
  <c r="L924" i="79"/>
  <c r="K924" i="79"/>
  <c r="J924" i="79"/>
  <c r="I924" i="79"/>
  <c r="H924" i="79"/>
  <c r="M923" i="79"/>
  <c r="L923" i="79"/>
  <c r="K923" i="79"/>
  <c r="J923" i="79"/>
  <c r="I923" i="79"/>
  <c r="H923" i="79"/>
  <c r="M922" i="79"/>
  <c r="L922" i="79"/>
  <c r="K922" i="79"/>
  <c r="J922" i="79"/>
  <c r="I922" i="79"/>
  <c r="H922" i="79"/>
  <c r="M921" i="79"/>
  <c r="L921" i="79"/>
  <c r="K921" i="79"/>
  <c r="J921" i="79"/>
  <c r="I921" i="79"/>
  <c r="H921" i="79"/>
  <c r="M920" i="79"/>
  <c r="L920" i="79"/>
  <c r="K920" i="79"/>
  <c r="J920" i="79"/>
  <c r="I920" i="79"/>
  <c r="H920" i="79"/>
  <c r="M919" i="79"/>
  <c r="L919" i="79"/>
  <c r="K919" i="79"/>
  <c r="J919" i="79"/>
  <c r="I919" i="79"/>
  <c r="H919" i="79"/>
  <c r="M918" i="79"/>
  <c r="L918" i="79"/>
  <c r="K918" i="79"/>
  <c r="J918" i="79"/>
  <c r="I918" i="79"/>
  <c r="H918" i="79"/>
  <c r="M917" i="79"/>
  <c r="L917" i="79"/>
  <c r="K917" i="79"/>
  <c r="J917" i="79"/>
  <c r="I917" i="79"/>
  <c r="H917" i="79"/>
  <c r="M916" i="79"/>
  <c r="L916" i="79"/>
  <c r="K916" i="79"/>
  <c r="J916" i="79"/>
  <c r="I916" i="79"/>
  <c r="H916" i="79"/>
  <c r="M915" i="79"/>
  <c r="L915" i="79"/>
  <c r="K915" i="79"/>
  <c r="J915" i="79"/>
  <c r="I915" i="79"/>
  <c r="H915" i="79"/>
  <c r="M914" i="79"/>
  <c r="L914" i="79"/>
  <c r="K914" i="79"/>
  <c r="J914" i="79"/>
  <c r="I914" i="79"/>
  <c r="H914" i="79"/>
  <c r="M913" i="79"/>
  <c r="L913" i="79"/>
  <c r="K913" i="79"/>
  <c r="J913" i="79"/>
  <c r="I913" i="79"/>
  <c r="H913" i="79"/>
  <c r="M912" i="79"/>
  <c r="L912" i="79"/>
  <c r="K912" i="79"/>
  <c r="J912" i="79"/>
  <c r="I912" i="79"/>
  <c r="H912" i="79"/>
  <c r="M911" i="79"/>
  <c r="L911" i="79"/>
  <c r="K911" i="79"/>
  <c r="J911" i="79"/>
  <c r="I911" i="79"/>
  <c r="H911" i="79"/>
  <c r="M910" i="79"/>
  <c r="L910" i="79"/>
  <c r="K910" i="79"/>
  <c r="J910" i="79"/>
  <c r="I910" i="79"/>
  <c r="H910" i="79"/>
  <c r="M909" i="79"/>
  <c r="L909" i="79"/>
  <c r="K909" i="79"/>
  <c r="J909" i="79"/>
  <c r="I909" i="79"/>
  <c r="H909" i="79"/>
  <c r="M908" i="79"/>
  <c r="L908" i="79"/>
  <c r="K908" i="79"/>
  <c r="J908" i="79"/>
  <c r="I908" i="79"/>
  <c r="H908" i="79"/>
  <c r="M907" i="79"/>
  <c r="L907" i="79"/>
  <c r="K907" i="79"/>
  <c r="J907" i="79"/>
  <c r="I907" i="79"/>
  <c r="H907" i="79"/>
  <c r="M906" i="79"/>
  <c r="L906" i="79"/>
  <c r="K906" i="79"/>
  <c r="J906" i="79"/>
  <c r="I906" i="79"/>
  <c r="H906" i="79"/>
  <c r="M905" i="79"/>
  <c r="L905" i="79"/>
  <c r="K905" i="79"/>
  <c r="J905" i="79"/>
  <c r="I905" i="79"/>
  <c r="H905" i="79"/>
  <c r="M904" i="79"/>
  <c r="L904" i="79"/>
  <c r="K904" i="79"/>
  <c r="J904" i="79"/>
  <c r="I904" i="79"/>
  <c r="H904" i="79"/>
  <c r="M903" i="79"/>
  <c r="L903" i="79"/>
  <c r="K903" i="79"/>
  <c r="J903" i="79"/>
  <c r="I903" i="79"/>
  <c r="H903" i="79"/>
  <c r="M902" i="79"/>
  <c r="L902" i="79"/>
  <c r="K902" i="79"/>
  <c r="J902" i="79"/>
  <c r="I902" i="79"/>
  <c r="H902" i="79"/>
  <c r="M901" i="79"/>
  <c r="L901" i="79"/>
  <c r="K901" i="79"/>
  <c r="J901" i="79"/>
  <c r="I901" i="79"/>
  <c r="H901" i="79"/>
  <c r="M900" i="79"/>
  <c r="L900" i="79"/>
  <c r="K900" i="79"/>
  <c r="J900" i="79"/>
  <c r="I900" i="79"/>
  <c r="H900" i="79"/>
  <c r="M899" i="79"/>
  <c r="L899" i="79"/>
  <c r="K899" i="79"/>
  <c r="J899" i="79"/>
  <c r="I899" i="79"/>
  <c r="H899" i="79"/>
  <c r="M898" i="79"/>
  <c r="L898" i="79"/>
  <c r="K898" i="79"/>
  <c r="J898" i="79"/>
  <c r="I898" i="79"/>
  <c r="H898" i="79"/>
  <c r="M897" i="79"/>
  <c r="L897" i="79"/>
  <c r="K897" i="79"/>
  <c r="J897" i="79"/>
  <c r="I897" i="79"/>
  <c r="H897" i="79"/>
  <c r="M896" i="79"/>
  <c r="L896" i="79"/>
  <c r="K896" i="79"/>
  <c r="J896" i="79"/>
  <c r="I896" i="79"/>
  <c r="H896" i="79"/>
  <c r="M895" i="79"/>
  <c r="L895" i="79"/>
  <c r="K895" i="79"/>
  <c r="J895" i="79"/>
  <c r="I895" i="79"/>
  <c r="H895" i="79"/>
  <c r="M894" i="79"/>
  <c r="L894" i="79"/>
  <c r="K894" i="79"/>
  <c r="J894" i="79"/>
  <c r="I894" i="79"/>
  <c r="H894" i="79"/>
  <c r="M893" i="79"/>
  <c r="L893" i="79"/>
  <c r="K893" i="79"/>
  <c r="J893" i="79"/>
  <c r="I893" i="79"/>
  <c r="H893" i="79"/>
  <c r="M892" i="79"/>
  <c r="L892" i="79"/>
  <c r="K892" i="79"/>
  <c r="J892" i="79"/>
  <c r="I892" i="79"/>
  <c r="H892" i="79"/>
  <c r="M891" i="79"/>
  <c r="L891" i="79"/>
  <c r="K891" i="79"/>
  <c r="J891" i="79"/>
  <c r="I891" i="79"/>
  <c r="H891" i="79"/>
  <c r="M890" i="79"/>
  <c r="L890" i="79"/>
  <c r="K890" i="79"/>
  <c r="J890" i="79"/>
  <c r="I890" i="79"/>
  <c r="H890" i="79"/>
  <c r="M889" i="79"/>
  <c r="L889" i="79"/>
  <c r="K889" i="79"/>
  <c r="J889" i="79"/>
  <c r="I889" i="79"/>
  <c r="H889" i="79"/>
  <c r="M888" i="79"/>
  <c r="L888" i="79"/>
  <c r="K888" i="79"/>
  <c r="J888" i="79"/>
  <c r="I888" i="79"/>
  <c r="H888" i="79"/>
  <c r="M887" i="79"/>
  <c r="L887" i="79"/>
  <c r="K887" i="79"/>
  <c r="J887" i="79"/>
  <c r="I887" i="79"/>
  <c r="H887" i="79"/>
  <c r="M886" i="79"/>
  <c r="L886" i="79"/>
  <c r="K886" i="79"/>
  <c r="J886" i="79"/>
  <c r="I886" i="79"/>
  <c r="H886" i="79"/>
  <c r="M885" i="79"/>
  <c r="L885" i="79"/>
  <c r="K885" i="79"/>
  <c r="J885" i="79"/>
  <c r="I885" i="79"/>
  <c r="H885" i="79"/>
  <c r="M884" i="79"/>
  <c r="L884" i="79"/>
  <c r="K884" i="79"/>
  <c r="J884" i="79"/>
  <c r="I884" i="79"/>
  <c r="H884" i="79"/>
  <c r="M883" i="79"/>
  <c r="L883" i="79"/>
  <c r="K883" i="79"/>
  <c r="J883" i="79"/>
  <c r="I883" i="79"/>
  <c r="H883" i="79"/>
  <c r="M882" i="79"/>
  <c r="L882" i="79"/>
  <c r="K882" i="79"/>
  <c r="J882" i="79"/>
  <c r="I882" i="79"/>
  <c r="H882" i="79"/>
  <c r="M881" i="79"/>
  <c r="L881" i="79"/>
  <c r="K881" i="79"/>
  <c r="J881" i="79"/>
  <c r="I881" i="79"/>
  <c r="H881" i="79"/>
  <c r="M880" i="79"/>
  <c r="L880" i="79"/>
  <c r="K880" i="79"/>
  <c r="J880" i="79"/>
  <c r="I880" i="79"/>
  <c r="H880" i="79"/>
  <c r="M879" i="79"/>
  <c r="L879" i="79"/>
  <c r="K879" i="79"/>
  <c r="J879" i="79"/>
  <c r="I879" i="79"/>
  <c r="H879" i="79"/>
  <c r="M878" i="79"/>
  <c r="L878" i="79"/>
  <c r="K878" i="79"/>
  <c r="J878" i="79"/>
  <c r="I878" i="79"/>
  <c r="H878" i="79"/>
  <c r="M877" i="79"/>
  <c r="L877" i="79"/>
  <c r="K877" i="79"/>
  <c r="J877" i="79"/>
  <c r="I877" i="79"/>
  <c r="H877" i="79"/>
  <c r="M876" i="79"/>
  <c r="L876" i="79"/>
  <c r="K876" i="79"/>
  <c r="J876" i="79"/>
  <c r="I876" i="79"/>
  <c r="H876" i="79"/>
  <c r="M875" i="79"/>
  <c r="L875" i="79"/>
  <c r="K875" i="79"/>
  <c r="J875" i="79"/>
  <c r="I875" i="79"/>
  <c r="H875" i="79"/>
  <c r="M874" i="79"/>
  <c r="L874" i="79"/>
  <c r="K874" i="79"/>
  <c r="J874" i="79"/>
  <c r="I874" i="79"/>
  <c r="H874" i="79"/>
  <c r="M873" i="79"/>
  <c r="L873" i="79"/>
  <c r="K873" i="79"/>
  <c r="J873" i="79"/>
  <c r="I873" i="79"/>
  <c r="H873" i="79"/>
  <c r="M872" i="79"/>
  <c r="L872" i="79"/>
  <c r="K872" i="79"/>
  <c r="J872" i="79"/>
  <c r="I872" i="79"/>
  <c r="H872" i="79"/>
  <c r="M871" i="79"/>
  <c r="L871" i="79"/>
  <c r="K871" i="79"/>
  <c r="J871" i="79"/>
  <c r="I871" i="79"/>
  <c r="H871" i="79"/>
  <c r="M870" i="79"/>
  <c r="L870" i="79"/>
  <c r="K870" i="79"/>
  <c r="J870" i="79"/>
  <c r="I870" i="79"/>
  <c r="H870" i="79"/>
  <c r="M869" i="79"/>
  <c r="L869" i="79"/>
  <c r="K869" i="79"/>
  <c r="J869" i="79"/>
  <c r="I869" i="79"/>
  <c r="H869" i="79"/>
  <c r="M868" i="79"/>
  <c r="L868" i="79"/>
  <c r="K868" i="79"/>
  <c r="J868" i="79"/>
  <c r="I868" i="79"/>
  <c r="H868" i="79"/>
  <c r="M867" i="79"/>
  <c r="L867" i="79"/>
  <c r="K867" i="79"/>
  <c r="J867" i="79"/>
  <c r="I867" i="79"/>
  <c r="H867" i="79"/>
  <c r="M866" i="79"/>
  <c r="L866" i="79"/>
  <c r="K866" i="79"/>
  <c r="J866" i="79"/>
  <c r="I866" i="79"/>
  <c r="H866" i="79"/>
  <c r="M865" i="79"/>
  <c r="L865" i="79"/>
  <c r="K865" i="79"/>
  <c r="J865" i="79"/>
  <c r="I865" i="79"/>
  <c r="H865" i="79"/>
  <c r="M864" i="79"/>
  <c r="L864" i="79"/>
  <c r="K864" i="79"/>
  <c r="J864" i="79"/>
  <c r="I864" i="79"/>
  <c r="H864" i="79"/>
  <c r="M863" i="79"/>
  <c r="L863" i="79"/>
  <c r="K863" i="79"/>
  <c r="J863" i="79"/>
  <c r="I863" i="79"/>
  <c r="H863" i="79"/>
  <c r="M862" i="79"/>
  <c r="L862" i="79"/>
  <c r="K862" i="79"/>
  <c r="J862" i="79"/>
  <c r="I862" i="79"/>
  <c r="H862" i="79"/>
  <c r="M861" i="79"/>
  <c r="L861" i="79"/>
  <c r="K861" i="79"/>
  <c r="J861" i="79"/>
  <c r="I861" i="79"/>
  <c r="H861" i="79"/>
  <c r="M860" i="79"/>
  <c r="L860" i="79"/>
  <c r="K860" i="79"/>
  <c r="J860" i="79"/>
  <c r="I860" i="79"/>
  <c r="H860" i="79"/>
  <c r="M859" i="79"/>
  <c r="L859" i="79"/>
  <c r="K859" i="79"/>
  <c r="J859" i="79"/>
  <c r="I859" i="79"/>
  <c r="H859" i="79"/>
  <c r="M858" i="79"/>
  <c r="L858" i="79"/>
  <c r="K858" i="79"/>
  <c r="J858" i="79"/>
  <c r="I858" i="79"/>
  <c r="H858" i="79"/>
  <c r="M857" i="79"/>
  <c r="L857" i="79"/>
  <c r="K857" i="79"/>
  <c r="J857" i="79"/>
  <c r="I857" i="79"/>
  <c r="H857" i="79"/>
  <c r="M856" i="79"/>
  <c r="L856" i="79"/>
  <c r="K856" i="79"/>
  <c r="J856" i="79"/>
  <c r="I856" i="79"/>
  <c r="H856" i="79"/>
  <c r="M855" i="79"/>
  <c r="L855" i="79"/>
  <c r="K855" i="79"/>
  <c r="J855" i="79"/>
  <c r="I855" i="79"/>
  <c r="H855" i="79"/>
  <c r="M854" i="79"/>
  <c r="L854" i="79"/>
  <c r="K854" i="79"/>
  <c r="J854" i="79"/>
  <c r="I854" i="79"/>
  <c r="H854" i="79"/>
  <c r="M853" i="79"/>
  <c r="L853" i="79"/>
  <c r="K853" i="79"/>
  <c r="J853" i="79"/>
  <c r="I853" i="79"/>
  <c r="H853" i="79"/>
  <c r="M852" i="79"/>
  <c r="L852" i="79"/>
  <c r="K852" i="79"/>
  <c r="J852" i="79"/>
  <c r="I852" i="79"/>
  <c r="H852" i="79"/>
  <c r="M851" i="79"/>
  <c r="L851" i="79"/>
  <c r="K851" i="79"/>
  <c r="J851" i="79"/>
  <c r="I851" i="79"/>
  <c r="H851" i="79"/>
  <c r="M850" i="79"/>
  <c r="L850" i="79"/>
  <c r="K850" i="79"/>
  <c r="J850" i="79"/>
  <c r="I850" i="79"/>
  <c r="H850" i="79"/>
  <c r="M849" i="79"/>
  <c r="L849" i="79"/>
  <c r="K849" i="79"/>
  <c r="J849" i="79"/>
  <c r="I849" i="79"/>
  <c r="H849" i="79"/>
  <c r="M848" i="79"/>
  <c r="L848" i="79"/>
  <c r="K848" i="79"/>
  <c r="J848" i="79"/>
  <c r="I848" i="79"/>
  <c r="H848" i="79"/>
  <c r="M847" i="79"/>
  <c r="L847" i="79"/>
  <c r="K847" i="79"/>
  <c r="J847" i="79"/>
  <c r="I847" i="79"/>
  <c r="H847" i="79"/>
  <c r="M846" i="79"/>
  <c r="L846" i="79"/>
  <c r="K846" i="79"/>
  <c r="J846" i="79"/>
  <c r="I846" i="79"/>
  <c r="H846" i="79"/>
  <c r="M845" i="79"/>
  <c r="L845" i="79"/>
  <c r="K845" i="79"/>
  <c r="J845" i="79"/>
  <c r="I845" i="79"/>
  <c r="H845" i="79"/>
  <c r="M844" i="79"/>
  <c r="L844" i="79"/>
  <c r="K844" i="79"/>
  <c r="J844" i="79"/>
  <c r="I844" i="79"/>
  <c r="H844" i="79"/>
  <c r="M843" i="79"/>
  <c r="L843" i="79"/>
  <c r="K843" i="79"/>
  <c r="J843" i="79"/>
  <c r="I843" i="79"/>
  <c r="H843" i="79"/>
  <c r="M842" i="79"/>
  <c r="L842" i="79"/>
  <c r="K842" i="79"/>
  <c r="J842" i="79"/>
  <c r="I842" i="79"/>
  <c r="H842" i="79"/>
  <c r="M841" i="79"/>
  <c r="L841" i="79"/>
  <c r="K841" i="79"/>
  <c r="J841" i="79"/>
  <c r="I841" i="79"/>
  <c r="H841" i="79"/>
  <c r="M840" i="79"/>
  <c r="L840" i="79"/>
  <c r="K840" i="79"/>
  <c r="J840" i="79"/>
  <c r="I840" i="79"/>
  <c r="H840" i="79"/>
  <c r="M839" i="79"/>
  <c r="L839" i="79"/>
  <c r="K839" i="79"/>
  <c r="J839" i="79"/>
  <c r="I839" i="79"/>
  <c r="H839" i="79"/>
  <c r="M838" i="79"/>
  <c r="L838" i="79"/>
  <c r="K838" i="79"/>
  <c r="J838" i="79"/>
  <c r="I838" i="79"/>
  <c r="H838" i="79"/>
  <c r="M837" i="79"/>
  <c r="L837" i="79"/>
  <c r="K837" i="79"/>
  <c r="J837" i="79"/>
  <c r="I837" i="79"/>
  <c r="H837" i="79"/>
  <c r="M836" i="79"/>
  <c r="L836" i="79"/>
  <c r="K836" i="79"/>
  <c r="J836" i="79"/>
  <c r="I836" i="79"/>
  <c r="H836" i="79"/>
  <c r="M835" i="79"/>
  <c r="L835" i="79"/>
  <c r="K835" i="79"/>
  <c r="J835" i="79"/>
  <c r="I835" i="79"/>
  <c r="H835" i="79"/>
  <c r="M834" i="79"/>
  <c r="L834" i="79"/>
  <c r="K834" i="79"/>
  <c r="J834" i="79"/>
  <c r="I834" i="79"/>
  <c r="H834" i="79"/>
  <c r="M833" i="79"/>
  <c r="L833" i="79"/>
  <c r="K833" i="79"/>
  <c r="J833" i="79"/>
  <c r="I833" i="79"/>
  <c r="H833" i="79"/>
  <c r="M832" i="79"/>
  <c r="L832" i="79"/>
  <c r="K832" i="79"/>
  <c r="J832" i="79"/>
  <c r="I832" i="79"/>
  <c r="H832" i="79"/>
  <c r="M831" i="79"/>
  <c r="L831" i="79"/>
  <c r="K831" i="79"/>
  <c r="J831" i="79"/>
  <c r="I831" i="79"/>
  <c r="H831" i="79"/>
  <c r="M830" i="79"/>
  <c r="L830" i="79"/>
  <c r="K830" i="79"/>
  <c r="J830" i="79"/>
  <c r="I830" i="79"/>
  <c r="H830" i="79"/>
  <c r="M829" i="79"/>
  <c r="L829" i="79"/>
  <c r="K829" i="79"/>
  <c r="J829" i="79"/>
  <c r="I829" i="79"/>
  <c r="H829" i="79"/>
  <c r="M828" i="79"/>
  <c r="L828" i="79"/>
  <c r="K828" i="79"/>
  <c r="J828" i="79"/>
  <c r="I828" i="79"/>
  <c r="H828" i="79"/>
  <c r="M827" i="79"/>
  <c r="L827" i="79"/>
  <c r="K827" i="79"/>
  <c r="J827" i="79"/>
  <c r="I827" i="79"/>
  <c r="H827" i="79"/>
  <c r="M826" i="79"/>
  <c r="L826" i="79"/>
  <c r="K826" i="79"/>
  <c r="J826" i="79"/>
  <c r="I826" i="79"/>
  <c r="H826" i="79"/>
  <c r="M825" i="79"/>
  <c r="L825" i="79"/>
  <c r="K825" i="79"/>
  <c r="J825" i="79"/>
  <c r="I825" i="79"/>
  <c r="H825" i="79"/>
  <c r="M824" i="79"/>
  <c r="L824" i="79"/>
  <c r="K824" i="79"/>
  <c r="J824" i="79"/>
  <c r="I824" i="79"/>
  <c r="H824" i="79"/>
  <c r="M823" i="79"/>
  <c r="L823" i="79"/>
  <c r="K823" i="79"/>
  <c r="J823" i="79"/>
  <c r="I823" i="79"/>
  <c r="H823" i="79"/>
  <c r="M822" i="79"/>
  <c r="L822" i="79"/>
  <c r="K822" i="79"/>
  <c r="J822" i="79"/>
  <c r="I822" i="79"/>
  <c r="H822" i="79"/>
  <c r="M821" i="79"/>
  <c r="L821" i="79"/>
  <c r="K821" i="79"/>
  <c r="J821" i="79"/>
  <c r="I821" i="79"/>
  <c r="H821" i="79"/>
  <c r="M820" i="79"/>
  <c r="L820" i="79"/>
  <c r="K820" i="79"/>
  <c r="J820" i="79"/>
  <c r="I820" i="79"/>
  <c r="H820" i="79"/>
  <c r="M819" i="79"/>
  <c r="L819" i="79"/>
  <c r="K819" i="79"/>
  <c r="J819" i="79"/>
  <c r="I819" i="79"/>
  <c r="H819" i="79"/>
  <c r="M818" i="79"/>
  <c r="L818" i="79"/>
  <c r="K818" i="79"/>
  <c r="J818" i="79"/>
  <c r="I818" i="79"/>
  <c r="H818" i="79"/>
  <c r="M817" i="79"/>
  <c r="L817" i="79"/>
  <c r="K817" i="79"/>
  <c r="J817" i="79"/>
  <c r="I817" i="79"/>
  <c r="H817" i="79"/>
  <c r="M816" i="79"/>
  <c r="L816" i="79"/>
  <c r="K816" i="79"/>
  <c r="J816" i="79"/>
  <c r="I816" i="79"/>
  <c r="H816" i="79"/>
  <c r="M815" i="79"/>
  <c r="L815" i="79"/>
  <c r="K815" i="79"/>
  <c r="J815" i="79"/>
  <c r="I815" i="79"/>
  <c r="H815" i="79"/>
  <c r="M814" i="79"/>
  <c r="L814" i="79"/>
  <c r="K814" i="79"/>
  <c r="J814" i="79"/>
  <c r="I814" i="79"/>
  <c r="H814" i="79"/>
  <c r="M813" i="79"/>
  <c r="L813" i="79"/>
  <c r="K813" i="79"/>
  <c r="J813" i="79"/>
  <c r="I813" i="79"/>
  <c r="H813" i="79"/>
  <c r="M812" i="79"/>
  <c r="L812" i="79"/>
  <c r="K812" i="79"/>
  <c r="J812" i="79"/>
  <c r="I812" i="79"/>
  <c r="H812" i="79"/>
  <c r="M811" i="79"/>
  <c r="L811" i="79"/>
  <c r="K811" i="79"/>
  <c r="J811" i="79"/>
  <c r="I811" i="79"/>
  <c r="H811" i="79"/>
  <c r="M810" i="79"/>
  <c r="L810" i="79"/>
  <c r="K810" i="79"/>
  <c r="J810" i="79"/>
  <c r="I810" i="79"/>
  <c r="H810" i="79"/>
  <c r="M809" i="79"/>
  <c r="L809" i="79"/>
  <c r="K809" i="79"/>
  <c r="J809" i="79"/>
  <c r="I809" i="79"/>
  <c r="H809" i="79"/>
  <c r="M808" i="79"/>
  <c r="L808" i="79"/>
  <c r="K808" i="79"/>
  <c r="J808" i="79"/>
  <c r="I808" i="79"/>
  <c r="H808" i="79"/>
  <c r="M807" i="79"/>
  <c r="L807" i="79"/>
  <c r="K807" i="79"/>
  <c r="J807" i="79"/>
  <c r="I807" i="79"/>
  <c r="H807" i="79"/>
  <c r="M806" i="79"/>
  <c r="L806" i="79"/>
  <c r="K806" i="79"/>
  <c r="J806" i="79"/>
  <c r="I806" i="79"/>
  <c r="H806" i="79"/>
  <c r="M805" i="79"/>
  <c r="L805" i="79"/>
  <c r="K805" i="79"/>
  <c r="J805" i="79"/>
  <c r="I805" i="79"/>
  <c r="H805" i="79"/>
  <c r="M804" i="79"/>
  <c r="L804" i="79"/>
  <c r="K804" i="79"/>
  <c r="J804" i="79"/>
  <c r="I804" i="79"/>
  <c r="H804" i="79"/>
  <c r="M803" i="79"/>
  <c r="L803" i="79"/>
  <c r="K803" i="79"/>
  <c r="J803" i="79"/>
  <c r="I803" i="79"/>
  <c r="H803" i="79"/>
  <c r="M802" i="79"/>
  <c r="L802" i="79"/>
  <c r="K802" i="79"/>
  <c r="J802" i="79"/>
  <c r="I802" i="79"/>
  <c r="H802" i="79"/>
  <c r="M801" i="79"/>
  <c r="L801" i="79"/>
  <c r="K801" i="79"/>
  <c r="J801" i="79"/>
  <c r="I801" i="79"/>
  <c r="H801" i="79"/>
  <c r="M800" i="79"/>
  <c r="L800" i="79"/>
  <c r="K800" i="79"/>
  <c r="J800" i="79"/>
  <c r="I800" i="79"/>
  <c r="H800" i="79"/>
  <c r="M799" i="79"/>
  <c r="L799" i="79"/>
  <c r="K799" i="79"/>
  <c r="J799" i="79"/>
  <c r="I799" i="79"/>
  <c r="H799" i="79"/>
  <c r="M798" i="79"/>
  <c r="L798" i="79"/>
  <c r="K798" i="79"/>
  <c r="J798" i="79"/>
  <c r="I798" i="79"/>
  <c r="H798" i="79"/>
  <c r="M797" i="79"/>
  <c r="L797" i="79"/>
  <c r="K797" i="79"/>
  <c r="J797" i="79"/>
  <c r="I797" i="79"/>
  <c r="H797" i="79"/>
  <c r="M796" i="79"/>
  <c r="L796" i="79"/>
  <c r="K796" i="79"/>
  <c r="J796" i="79"/>
  <c r="I796" i="79"/>
  <c r="H796" i="79"/>
  <c r="M795" i="79"/>
  <c r="L795" i="79"/>
  <c r="K795" i="79"/>
  <c r="J795" i="79"/>
  <c r="I795" i="79"/>
  <c r="H795" i="79"/>
  <c r="M794" i="79"/>
  <c r="L794" i="79"/>
  <c r="K794" i="79"/>
  <c r="J794" i="79"/>
  <c r="I794" i="79"/>
  <c r="H794" i="79"/>
  <c r="M793" i="79"/>
  <c r="L793" i="79"/>
  <c r="K793" i="79"/>
  <c r="J793" i="79"/>
  <c r="I793" i="79"/>
  <c r="H793" i="79"/>
  <c r="M792" i="79"/>
  <c r="L792" i="79"/>
  <c r="K792" i="79"/>
  <c r="J792" i="79"/>
  <c r="I792" i="79"/>
  <c r="H792" i="79"/>
  <c r="M791" i="79"/>
  <c r="L791" i="79"/>
  <c r="K791" i="79"/>
  <c r="J791" i="79"/>
  <c r="I791" i="79"/>
  <c r="H791" i="79"/>
  <c r="M790" i="79"/>
  <c r="L790" i="79"/>
  <c r="K790" i="79"/>
  <c r="J790" i="79"/>
  <c r="I790" i="79"/>
  <c r="H790" i="79"/>
  <c r="M789" i="79"/>
  <c r="L789" i="79"/>
  <c r="K789" i="79"/>
  <c r="J789" i="79"/>
  <c r="I789" i="79"/>
  <c r="H789" i="79"/>
  <c r="M788" i="79"/>
  <c r="L788" i="79"/>
  <c r="K788" i="79"/>
  <c r="J788" i="79"/>
  <c r="I788" i="79"/>
  <c r="H788" i="79"/>
  <c r="M787" i="79"/>
  <c r="L787" i="79"/>
  <c r="K787" i="79"/>
  <c r="J787" i="79"/>
  <c r="I787" i="79"/>
  <c r="H787" i="79"/>
  <c r="M786" i="79"/>
  <c r="L786" i="79"/>
  <c r="K786" i="79"/>
  <c r="J786" i="79"/>
  <c r="I786" i="79"/>
  <c r="H786" i="79"/>
  <c r="M785" i="79"/>
  <c r="L785" i="79"/>
  <c r="K785" i="79"/>
  <c r="J785" i="79"/>
  <c r="I785" i="79"/>
  <c r="H785" i="79"/>
  <c r="M784" i="79"/>
  <c r="L784" i="79"/>
  <c r="K784" i="79"/>
  <c r="J784" i="79"/>
  <c r="I784" i="79"/>
  <c r="H784" i="79"/>
  <c r="M783" i="79"/>
  <c r="L783" i="79"/>
  <c r="K783" i="79"/>
  <c r="J783" i="79"/>
  <c r="I783" i="79"/>
  <c r="H783" i="79"/>
  <c r="M782" i="79"/>
  <c r="L782" i="79"/>
  <c r="K782" i="79"/>
  <c r="J782" i="79"/>
  <c r="I782" i="79"/>
  <c r="H782" i="79"/>
  <c r="M781" i="79"/>
  <c r="L781" i="79"/>
  <c r="K781" i="79"/>
  <c r="J781" i="79"/>
  <c r="I781" i="79"/>
  <c r="H781" i="79"/>
  <c r="M780" i="79"/>
  <c r="L780" i="79"/>
  <c r="K780" i="79"/>
  <c r="J780" i="79"/>
  <c r="I780" i="79"/>
  <c r="H780" i="79"/>
  <c r="M779" i="79"/>
  <c r="L779" i="79"/>
  <c r="K779" i="79"/>
  <c r="J779" i="79"/>
  <c r="I779" i="79"/>
  <c r="H779" i="79"/>
  <c r="M778" i="79"/>
  <c r="L778" i="79"/>
  <c r="K778" i="79"/>
  <c r="J778" i="79"/>
  <c r="I778" i="79"/>
  <c r="H778" i="79"/>
  <c r="M777" i="79"/>
  <c r="L777" i="79"/>
  <c r="K777" i="79"/>
  <c r="J777" i="79"/>
  <c r="I777" i="79"/>
  <c r="H777" i="79"/>
  <c r="M776" i="79"/>
  <c r="L776" i="79"/>
  <c r="K776" i="79"/>
  <c r="J776" i="79"/>
  <c r="I776" i="79"/>
  <c r="H776" i="79"/>
  <c r="M775" i="79"/>
  <c r="L775" i="79"/>
  <c r="K775" i="79"/>
  <c r="J775" i="79"/>
  <c r="I775" i="79"/>
  <c r="H775" i="79"/>
  <c r="M774" i="79"/>
  <c r="L774" i="79"/>
  <c r="K774" i="79"/>
  <c r="J774" i="79"/>
  <c r="I774" i="79"/>
  <c r="H774" i="79"/>
  <c r="M773" i="79"/>
  <c r="L773" i="79"/>
  <c r="K773" i="79"/>
  <c r="J773" i="79"/>
  <c r="I773" i="79"/>
  <c r="H773" i="79"/>
  <c r="M772" i="79"/>
  <c r="L772" i="79"/>
  <c r="K772" i="79"/>
  <c r="J772" i="79"/>
  <c r="I772" i="79"/>
  <c r="H772" i="79"/>
  <c r="M771" i="79"/>
  <c r="L771" i="79"/>
  <c r="K771" i="79"/>
  <c r="J771" i="79"/>
  <c r="I771" i="79"/>
  <c r="H771" i="79"/>
  <c r="M770" i="79"/>
  <c r="L770" i="79"/>
  <c r="K770" i="79"/>
  <c r="J770" i="79"/>
  <c r="I770" i="79"/>
  <c r="H770" i="79"/>
  <c r="M769" i="79"/>
  <c r="L769" i="79"/>
  <c r="K769" i="79"/>
  <c r="J769" i="79"/>
  <c r="I769" i="79"/>
  <c r="H769" i="79"/>
  <c r="M768" i="79"/>
  <c r="L768" i="79"/>
  <c r="K768" i="79"/>
  <c r="J768" i="79"/>
  <c r="I768" i="79"/>
  <c r="H768" i="79"/>
  <c r="M767" i="79"/>
  <c r="L767" i="79"/>
  <c r="K767" i="79"/>
  <c r="J767" i="79"/>
  <c r="I767" i="79"/>
  <c r="H767" i="79"/>
  <c r="M766" i="79"/>
  <c r="L766" i="79"/>
  <c r="K766" i="79"/>
  <c r="J766" i="79"/>
  <c r="I766" i="79"/>
  <c r="H766" i="79"/>
  <c r="M765" i="79"/>
  <c r="L765" i="79"/>
  <c r="K765" i="79"/>
  <c r="J765" i="79"/>
  <c r="I765" i="79"/>
  <c r="H765" i="79"/>
  <c r="M764" i="79"/>
  <c r="L764" i="79"/>
  <c r="K764" i="79"/>
  <c r="J764" i="79"/>
  <c r="I764" i="79"/>
  <c r="H764" i="79"/>
  <c r="M763" i="79"/>
  <c r="L763" i="79"/>
  <c r="K763" i="79"/>
  <c r="J763" i="79"/>
  <c r="I763" i="79"/>
  <c r="H763" i="79"/>
  <c r="M762" i="79"/>
  <c r="L762" i="79"/>
  <c r="K762" i="79"/>
  <c r="J762" i="79"/>
  <c r="I762" i="79"/>
  <c r="H762" i="79"/>
  <c r="M761" i="79"/>
  <c r="L761" i="79"/>
  <c r="K761" i="79"/>
  <c r="J761" i="79"/>
  <c r="I761" i="79"/>
  <c r="H761" i="79"/>
  <c r="M760" i="79"/>
  <c r="L760" i="79"/>
  <c r="K760" i="79"/>
  <c r="J760" i="79"/>
  <c r="I760" i="79"/>
  <c r="H760" i="79"/>
  <c r="M759" i="79"/>
  <c r="L759" i="79"/>
  <c r="K759" i="79"/>
  <c r="J759" i="79"/>
  <c r="I759" i="79"/>
  <c r="H759" i="79"/>
  <c r="M758" i="79"/>
  <c r="L758" i="79"/>
  <c r="K758" i="79"/>
  <c r="J758" i="79"/>
  <c r="I758" i="79"/>
  <c r="H758" i="79"/>
  <c r="M757" i="79"/>
  <c r="L757" i="79"/>
  <c r="K757" i="79"/>
  <c r="J757" i="79"/>
  <c r="I757" i="79"/>
  <c r="H757" i="79"/>
  <c r="M756" i="79"/>
  <c r="L756" i="79"/>
  <c r="K756" i="79"/>
  <c r="J756" i="79"/>
  <c r="I756" i="79"/>
  <c r="H756" i="79"/>
  <c r="M755" i="79"/>
  <c r="L755" i="79"/>
  <c r="K755" i="79"/>
  <c r="J755" i="79"/>
  <c r="I755" i="79"/>
  <c r="H755" i="79"/>
  <c r="M754" i="79"/>
  <c r="L754" i="79"/>
  <c r="K754" i="79"/>
  <c r="J754" i="79"/>
  <c r="I754" i="79"/>
  <c r="H754" i="79"/>
  <c r="M753" i="79"/>
  <c r="L753" i="79"/>
  <c r="K753" i="79"/>
  <c r="J753" i="79"/>
  <c r="I753" i="79"/>
  <c r="H753" i="79"/>
  <c r="M752" i="79"/>
  <c r="L752" i="79"/>
  <c r="K752" i="79"/>
  <c r="J752" i="79"/>
  <c r="I752" i="79"/>
  <c r="H752" i="79"/>
  <c r="M751" i="79"/>
  <c r="L751" i="79"/>
  <c r="K751" i="79"/>
  <c r="J751" i="79"/>
  <c r="I751" i="79"/>
  <c r="H751" i="79"/>
  <c r="M750" i="79"/>
  <c r="L750" i="79"/>
  <c r="K750" i="79"/>
  <c r="J750" i="79"/>
  <c r="I750" i="79"/>
  <c r="H750" i="79"/>
  <c r="M749" i="79"/>
  <c r="L749" i="79"/>
  <c r="K749" i="79"/>
  <c r="J749" i="79"/>
  <c r="I749" i="79"/>
  <c r="H749" i="79"/>
  <c r="M748" i="79"/>
  <c r="L748" i="79"/>
  <c r="K748" i="79"/>
  <c r="J748" i="79"/>
  <c r="I748" i="79"/>
  <c r="H748" i="79"/>
  <c r="M747" i="79"/>
  <c r="L747" i="79"/>
  <c r="K747" i="79"/>
  <c r="J747" i="79"/>
  <c r="I747" i="79"/>
  <c r="H747" i="79"/>
  <c r="M746" i="79"/>
  <c r="L746" i="79"/>
  <c r="K746" i="79"/>
  <c r="J746" i="79"/>
  <c r="I746" i="79"/>
  <c r="H746" i="79"/>
  <c r="M745" i="79"/>
  <c r="L745" i="79"/>
  <c r="K745" i="79"/>
  <c r="J745" i="79"/>
  <c r="I745" i="79"/>
  <c r="H745" i="79"/>
  <c r="M744" i="79"/>
  <c r="L744" i="79"/>
  <c r="K744" i="79"/>
  <c r="J744" i="79"/>
  <c r="I744" i="79"/>
  <c r="H744" i="79"/>
  <c r="M743" i="79"/>
  <c r="L743" i="79"/>
  <c r="K743" i="79"/>
  <c r="J743" i="79"/>
  <c r="I743" i="79"/>
  <c r="H743" i="79"/>
  <c r="M742" i="79"/>
  <c r="L742" i="79"/>
  <c r="K742" i="79"/>
  <c r="J742" i="79"/>
  <c r="I742" i="79"/>
  <c r="H742" i="79"/>
  <c r="M741" i="79"/>
  <c r="L741" i="79"/>
  <c r="K741" i="79"/>
  <c r="J741" i="79"/>
  <c r="I741" i="79"/>
  <c r="H741" i="79"/>
  <c r="M740" i="79"/>
  <c r="L740" i="79"/>
  <c r="K740" i="79"/>
  <c r="J740" i="79"/>
  <c r="I740" i="79"/>
  <c r="H740" i="79"/>
  <c r="M739" i="79"/>
  <c r="L739" i="79"/>
  <c r="K739" i="79"/>
  <c r="J739" i="79"/>
  <c r="I739" i="79"/>
  <c r="H739" i="79"/>
  <c r="M738" i="79"/>
  <c r="L738" i="79"/>
  <c r="K738" i="79"/>
  <c r="J738" i="79"/>
  <c r="I738" i="79"/>
  <c r="H738" i="79"/>
  <c r="M737" i="79"/>
  <c r="L737" i="79"/>
  <c r="K737" i="79"/>
  <c r="J737" i="79"/>
  <c r="I737" i="79"/>
  <c r="H737" i="79"/>
  <c r="M736" i="79"/>
  <c r="L736" i="79"/>
  <c r="K736" i="79"/>
  <c r="J736" i="79"/>
  <c r="I736" i="79"/>
  <c r="H736" i="79"/>
  <c r="M735" i="79"/>
  <c r="L735" i="79"/>
  <c r="K735" i="79"/>
  <c r="J735" i="79"/>
  <c r="I735" i="79"/>
  <c r="H735" i="79"/>
  <c r="M734" i="79"/>
  <c r="L734" i="79"/>
  <c r="K734" i="79"/>
  <c r="J734" i="79"/>
  <c r="I734" i="79"/>
  <c r="H734" i="79"/>
  <c r="M733" i="79"/>
  <c r="L733" i="79"/>
  <c r="K733" i="79"/>
  <c r="J733" i="79"/>
  <c r="I733" i="79"/>
  <c r="H733" i="79"/>
  <c r="M732" i="79"/>
  <c r="L732" i="79"/>
  <c r="K732" i="79"/>
  <c r="J732" i="79"/>
  <c r="I732" i="79"/>
  <c r="H732" i="79"/>
  <c r="M731" i="79"/>
  <c r="L731" i="79"/>
  <c r="K731" i="79"/>
  <c r="J731" i="79"/>
  <c r="I731" i="79"/>
  <c r="H731" i="79"/>
  <c r="M730" i="79"/>
  <c r="L730" i="79"/>
  <c r="K730" i="79"/>
  <c r="J730" i="79"/>
  <c r="I730" i="79"/>
  <c r="H730" i="79"/>
  <c r="M729" i="79"/>
  <c r="L729" i="79"/>
  <c r="K729" i="79"/>
  <c r="J729" i="79"/>
  <c r="I729" i="79"/>
  <c r="H729" i="79"/>
  <c r="M728" i="79"/>
  <c r="L728" i="79"/>
  <c r="K728" i="79"/>
  <c r="J728" i="79"/>
  <c r="I728" i="79"/>
  <c r="H728" i="79"/>
  <c r="M727" i="79"/>
  <c r="L727" i="79"/>
  <c r="K727" i="79"/>
  <c r="J727" i="79"/>
  <c r="I727" i="79"/>
  <c r="H727" i="79"/>
  <c r="M726" i="79"/>
  <c r="L726" i="79"/>
  <c r="K726" i="79"/>
  <c r="J726" i="79"/>
  <c r="I726" i="79"/>
  <c r="H726" i="79"/>
  <c r="M725" i="79"/>
  <c r="L725" i="79"/>
  <c r="K725" i="79"/>
  <c r="J725" i="79"/>
  <c r="I725" i="79"/>
  <c r="H725" i="79"/>
  <c r="M724" i="79"/>
  <c r="L724" i="79"/>
  <c r="K724" i="79"/>
  <c r="J724" i="79"/>
  <c r="I724" i="79"/>
  <c r="H724" i="79"/>
  <c r="M723" i="79"/>
  <c r="L723" i="79"/>
  <c r="K723" i="79"/>
  <c r="J723" i="79"/>
  <c r="I723" i="79"/>
  <c r="H723" i="79"/>
  <c r="M722" i="79"/>
  <c r="L722" i="79"/>
  <c r="K722" i="79"/>
  <c r="J722" i="79"/>
  <c r="I722" i="79"/>
  <c r="H722" i="79"/>
  <c r="M721" i="79"/>
  <c r="L721" i="79"/>
  <c r="K721" i="79"/>
  <c r="J721" i="79"/>
  <c r="I721" i="79"/>
  <c r="H721" i="79"/>
  <c r="M720" i="79"/>
  <c r="L720" i="79"/>
  <c r="K720" i="79"/>
  <c r="J720" i="79"/>
  <c r="I720" i="79"/>
  <c r="H720" i="79"/>
  <c r="M719" i="79"/>
  <c r="L719" i="79"/>
  <c r="K719" i="79"/>
  <c r="J719" i="79"/>
  <c r="I719" i="79"/>
  <c r="H719" i="79"/>
  <c r="M718" i="79"/>
  <c r="L718" i="79"/>
  <c r="K718" i="79"/>
  <c r="J718" i="79"/>
  <c r="I718" i="79"/>
  <c r="H718" i="79"/>
  <c r="M717" i="79"/>
  <c r="L717" i="79"/>
  <c r="K717" i="79"/>
  <c r="J717" i="79"/>
  <c r="I717" i="79"/>
  <c r="H717" i="79"/>
  <c r="M716" i="79"/>
  <c r="L716" i="79"/>
  <c r="K716" i="79"/>
  <c r="J716" i="79"/>
  <c r="I716" i="79"/>
  <c r="H716" i="79"/>
  <c r="M715" i="79"/>
  <c r="L715" i="79"/>
  <c r="K715" i="79"/>
  <c r="J715" i="79"/>
  <c r="I715" i="79"/>
  <c r="H715" i="79"/>
  <c r="M714" i="79"/>
  <c r="L714" i="79"/>
  <c r="K714" i="79"/>
  <c r="J714" i="79"/>
  <c r="I714" i="79"/>
  <c r="H714" i="79"/>
  <c r="M713" i="79"/>
  <c r="L713" i="79"/>
  <c r="K713" i="79"/>
  <c r="J713" i="79"/>
  <c r="I713" i="79"/>
  <c r="H713" i="79"/>
  <c r="M712" i="79"/>
  <c r="L712" i="79"/>
  <c r="K712" i="79"/>
  <c r="J712" i="79"/>
  <c r="I712" i="79"/>
  <c r="H712" i="79"/>
  <c r="M711" i="79"/>
  <c r="L711" i="79"/>
  <c r="K711" i="79"/>
  <c r="J711" i="79"/>
  <c r="I711" i="79"/>
  <c r="H711" i="79"/>
  <c r="M710" i="79"/>
  <c r="L710" i="79"/>
  <c r="K710" i="79"/>
  <c r="J710" i="79"/>
  <c r="I710" i="79"/>
  <c r="H710" i="79"/>
  <c r="M709" i="79"/>
  <c r="L709" i="79"/>
  <c r="K709" i="79"/>
  <c r="J709" i="79"/>
  <c r="I709" i="79"/>
  <c r="H709" i="79"/>
  <c r="M708" i="79"/>
  <c r="L708" i="79"/>
  <c r="K708" i="79"/>
  <c r="J708" i="79"/>
  <c r="I708" i="79"/>
  <c r="H708" i="79"/>
  <c r="M707" i="79"/>
  <c r="L707" i="79"/>
  <c r="K707" i="79"/>
  <c r="J707" i="79"/>
  <c r="I707" i="79"/>
  <c r="H707" i="79"/>
  <c r="M706" i="79"/>
  <c r="L706" i="79"/>
  <c r="K706" i="79"/>
  <c r="J706" i="79"/>
  <c r="I706" i="79"/>
  <c r="H706" i="79"/>
  <c r="M705" i="79"/>
  <c r="L705" i="79"/>
  <c r="K705" i="79"/>
  <c r="J705" i="79"/>
  <c r="I705" i="79"/>
  <c r="H705" i="79"/>
  <c r="M704" i="79"/>
  <c r="L704" i="79"/>
  <c r="K704" i="79"/>
  <c r="J704" i="79"/>
  <c r="I704" i="79"/>
  <c r="H704" i="79"/>
  <c r="M703" i="79"/>
  <c r="L703" i="79"/>
  <c r="K703" i="79"/>
  <c r="J703" i="79"/>
  <c r="I703" i="79"/>
  <c r="H703" i="79"/>
  <c r="M702" i="79"/>
  <c r="L702" i="79"/>
  <c r="K702" i="79"/>
  <c r="J702" i="79"/>
  <c r="I702" i="79"/>
  <c r="H702" i="79"/>
  <c r="M701" i="79"/>
  <c r="L701" i="79"/>
  <c r="K701" i="79"/>
  <c r="J701" i="79"/>
  <c r="I701" i="79"/>
  <c r="H701" i="79"/>
  <c r="M700" i="79"/>
  <c r="L700" i="79"/>
  <c r="K700" i="79"/>
  <c r="J700" i="79"/>
  <c r="I700" i="79"/>
  <c r="H700" i="79"/>
  <c r="M699" i="79"/>
  <c r="L699" i="79"/>
  <c r="K699" i="79"/>
  <c r="J699" i="79"/>
  <c r="I699" i="79"/>
  <c r="H699" i="79"/>
  <c r="M698" i="79"/>
  <c r="L698" i="79"/>
  <c r="K698" i="79"/>
  <c r="J698" i="79"/>
  <c r="I698" i="79"/>
  <c r="H698" i="79"/>
  <c r="M697" i="79"/>
  <c r="L697" i="79"/>
  <c r="K697" i="79"/>
  <c r="J697" i="79"/>
  <c r="I697" i="79"/>
  <c r="H697" i="79"/>
  <c r="M696" i="79"/>
  <c r="L696" i="79"/>
  <c r="K696" i="79"/>
  <c r="J696" i="79"/>
  <c r="I696" i="79"/>
  <c r="H696" i="79"/>
  <c r="M695" i="79"/>
  <c r="L695" i="79"/>
  <c r="K695" i="79"/>
  <c r="J695" i="79"/>
  <c r="I695" i="79"/>
  <c r="H695" i="79"/>
  <c r="M694" i="79"/>
  <c r="L694" i="79"/>
  <c r="K694" i="79"/>
  <c r="J694" i="79"/>
  <c r="I694" i="79"/>
  <c r="H694" i="79"/>
  <c r="M693" i="79"/>
  <c r="L693" i="79"/>
  <c r="K693" i="79"/>
  <c r="J693" i="79"/>
  <c r="I693" i="79"/>
  <c r="H693" i="79"/>
  <c r="M692" i="79"/>
  <c r="L692" i="79"/>
  <c r="K692" i="79"/>
  <c r="J692" i="79"/>
  <c r="I692" i="79"/>
  <c r="H692" i="79"/>
  <c r="M691" i="79"/>
  <c r="L691" i="79"/>
  <c r="K691" i="79"/>
  <c r="J691" i="79"/>
  <c r="I691" i="79"/>
  <c r="H691" i="79"/>
  <c r="M690" i="79"/>
  <c r="L690" i="79"/>
  <c r="K690" i="79"/>
  <c r="J690" i="79"/>
  <c r="I690" i="79"/>
  <c r="H690" i="79"/>
  <c r="M689" i="79"/>
  <c r="L689" i="79"/>
  <c r="K689" i="79"/>
  <c r="J689" i="79"/>
  <c r="I689" i="79"/>
  <c r="H689" i="79"/>
  <c r="M688" i="79"/>
  <c r="L688" i="79"/>
  <c r="K688" i="79"/>
  <c r="J688" i="79"/>
  <c r="I688" i="79"/>
  <c r="H688" i="79"/>
  <c r="M687" i="79"/>
  <c r="L687" i="79"/>
  <c r="K687" i="79"/>
  <c r="J687" i="79"/>
  <c r="I687" i="79"/>
  <c r="H687" i="79"/>
  <c r="M686" i="79"/>
  <c r="L686" i="79"/>
  <c r="K686" i="79"/>
  <c r="J686" i="79"/>
  <c r="I686" i="79"/>
  <c r="H686" i="79"/>
  <c r="M685" i="79"/>
  <c r="L685" i="79"/>
  <c r="K685" i="79"/>
  <c r="J685" i="79"/>
  <c r="I685" i="79"/>
  <c r="H685" i="79"/>
  <c r="M684" i="79"/>
  <c r="L684" i="79"/>
  <c r="K684" i="79"/>
  <c r="J684" i="79"/>
  <c r="I684" i="79"/>
  <c r="H684" i="79"/>
  <c r="M683" i="79"/>
  <c r="L683" i="79"/>
  <c r="K683" i="79"/>
  <c r="J683" i="79"/>
  <c r="I683" i="79"/>
  <c r="H683" i="79"/>
  <c r="M682" i="79"/>
  <c r="L682" i="79"/>
  <c r="K682" i="79"/>
  <c r="J682" i="79"/>
  <c r="I682" i="79"/>
  <c r="H682" i="79"/>
  <c r="M681" i="79"/>
  <c r="L681" i="79"/>
  <c r="K681" i="79"/>
  <c r="J681" i="79"/>
  <c r="I681" i="79"/>
  <c r="H681" i="79"/>
  <c r="M680" i="79"/>
  <c r="L680" i="79"/>
  <c r="K680" i="79"/>
  <c r="J680" i="79"/>
  <c r="I680" i="79"/>
  <c r="H680" i="79"/>
  <c r="M679" i="79"/>
  <c r="L679" i="79"/>
  <c r="K679" i="79"/>
  <c r="J679" i="79"/>
  <c r="I679" i="79"/>
  <c r="H679" i="79"/>
  <c r="M678" i="79"/>
  <c r="L678" i="79"/>
  <c r="K678" i="79"/>
  <c r="J678" i="79"/>
  <c r="I678" i="79"/>
  <c r="H678" i="79"/>
  <c r="M677" i="79"/>
  <c r="L677" i="79"/>
  <c r="K677" i="79"/>
  <c r="J677" i="79"/>
  <c r="I677" i="79"/>
  <c r="H677" i="79"/>
  <c r="M676" i="79"/>
  <c r="L676" i="79"/>
  <c r="K676" i="79"/>
  <c r="J676" i="79"/>
  <c r="I676" i="79"/>
  <c r="H676" i="79"/>
  <c r="M675" i="79"/>
  <c r="L675" i="79"/>
  <c r="K675" i="79"/>
  <c r="J675" i="79"/>
  <c r="I675" i="79"/>
  <c r="H675" i="79"/>
  <c r="M674" i="79"/>
  <c r="L674" i="79"/>
  <c r="K674" i="79"/>
  <c r="J674" i="79"/>
  <c r="I674" i="79"/>
  <c r="H674" i="79"/>
  <c r="M673" i="79"/>
  <c r="L673" i="79"/>
  <c r="K673" i="79"/>
  <c r="J673" i="79"/>
  <c r="I673" i="79"/>
  <c r="H673" i="79"/>
  <c r="M672" i="79"/>
  <c r="L672" i="79"/>
  <c r="K672" i="79"/>
  <c r="J672" i="79"/>
  <c r="I672" i="79"/>
  <c r="H672" i="79"/>
  <c r="M671" i="79"/>
  <c r="L671" i="79"/>
  <c r="K671" i="79"/>
  <c r="J671" i="79"/>
  <c r="I671" i="79"/>
  <c r="H671" i="79"/>
  <c r="M670" i="79"/>
  <c r="L670" i="79"/>
  <c r="K670" i="79"/>
  <c r="J670" i="79"/>
  <c r="I670" i="79"/>
  <c r="H670" i="79"/>
  <c r="M669" i="79"/>
  <c r="L669" i="79"/>
  <c r="K669" i="79"/>
  <c r="J669" i="79"/>
  <c r="I669" i="79"/>
  <c r="H669" i="79"/>
  <c r="M668" i="79"/>
  <c r="L668" i="79"/>
  <c r="K668" i="79"/>
  <c r="J668" i="79"/>
  <c r="I668" i="79"/>
  <c r="H668" i="79"/>
  <c r="M667" i="79"/>
  <c r="L667" i="79"/>
  <c r="K667" i="79"/>
  <c r="J667" i="79"/>
  <c r="I667" i="79"/>
  <c r="H667" i="79"/>
  <c r="M666" i="79"/>
  <c r="L666" i="79"/>
  <c r="K666" i="79"/>
  <c r="J666" i="79"/>
  <c r="I666" i="79"/>
  <c r="H666" i="79"/>
  <c r="M665" i="79"/>
  <c r="L665" i="79"/>
  <c r="K665" i="79"/>
  <c r="J665" i="79"/>
  <c r="I665" i="79"/>
  <c r="H665" i="79"/>
  <c r="M664" i="79"/>
  <c r="L664" i="79"/>
  <c r="K664" i="79"/>
  <c r="J664" i="79"/>
  <c r="I664" i="79"/>
  <c r="H664" i="79"/>
  <c r="M663" i="79"/>
  <c r="L663" i="79"/>
  <c r="K663" i="79"/>
  <c r="J663" i="79"/>
  <c r="I663" i="79"/>
  <c r="H663" i="79"/>
  <c r="M662" i="79"/>
  <c r="L662" i="79"/>
  <c r="K662" i="79"/>
  <c r="J662" i="79"/>
  <c r="I662" i="79"/>
  <c r="H662" i="79"/>
  <c r="M661" i="79"/>
  <c r="L661" i="79"/>
  <c r="K661" i="79"/>
  <c r="J661" i="79"/>
  <c r="I661" i="79"/>
  <c r="H661" i="79"/>
  <c r="M660" i="79"/>
  <c r="L660" i="79"/>
  <c r="K660" i="79"/>
  <c r="J660" i="79"/>
  <c r="I660" i="79"/>
  <c r="H660" i="79"/>
  <c r="M659" i="79"/>
  <c r="L659" i="79"/>
  <c r="K659" i="79"/>
  <c r="J659" i="79"/>
  <c r="I659" i="79"/>
  <c r="H659" i="79"/>
  <c r="M658" i="79"/>
  <c r="L658" i="79"/>
  <c r="K658" i="79"/>
  <c r="J658" i="79"/>
  <c r="I658" i="79"/>
  <c r="H658" i="79"/>
  <c r="M657" i="79"/>
  <c r="L657" i="79"/>
  <c r="K657" i="79"/>
  <c r="J657" i="79"/>
  <c r="I657" i="79"/>
  <c r="H657" i="79"/>
  <c r="M656" i="79"/>
  <c r="L656" i="79"/>
  <c r="K656" i="79"/>
  <c r="J656" i="79"/>
  <c r="I656" i="79"/>
  <c r="H656" i="79"/>
  <c r="M655" i="79"/>
  <c r="L655" i="79"/>
  <c r="K655" i="79"/>
  <c r="J655" i="79"/>
  <c r="I655" i="79"/>
  <c r="H655" i="79"/>
  <c r="M654" i="79"/>
  <c r="L654" i="79"/>
  <c r="K654" i="79"/>
  <c r="J654" i="79"/>
  <c r="I654" i="79"/>
  <c r="H654" i="79"/>
  <c r="M653" i="79"/>
  <c r="L653" i="79"/>
  <c r="K653" i="79"/>
  <c r="J653" i="79"/>
  <c r="I653" i="79"/>
  <c r="H653" i="79"/>
  <c r="M652" i="79"/>
  <c r="L652" i="79"/>
  <c r="K652" i="79"/>
  <c r="J652" i="79"/>
  <c r="I652" i="79"/>
  <c r="H652" i="79"/>
  <c r="M651" i="79"/>
  <c r="L651" i="79"/>
  <c r="K651" i="79"/>
  <c r="J651" i="79"/>
  <c r="I651" i="79"/>
  <c r="H651" i="79"/>
  <c r="M650" i="79"/>
  <c r="L650" i="79"/>
  <c r="K650" i="79"/>
  <c r="J650" i="79"/>
  <c r="I650" i="79"/>
  <c r="H650" i="79"/>
  <c r="M649" i="79"/>
  <c r="L649" i="79"/>
  <c r="K649" i="79"/>
  <c r="J649" i="79"/>
  <c r="I649" i="79"/>
  <c r="H649" i="79"/>
  <c r="M648" i="79"/>
  <c r="L648" i="79"/>
  <c r="K648" i="79"/>
  <c r="J648" i="79"/>
  <c r="I648" i="79"/>
  <c r="H648" i="79"/>
  <c r="M647" i="79"/>
  <c r="L647" i="79"/>
  <c r="K647" i="79"/>
  <c r="J647" i="79"/>
  <c r="I647" i="79"/>
  <c r="H647" i="79"/>
  <c r="M646" i="79"/>
  <c r="L646" i="79"/>
  <c r="K646" i="79"/>
  <c r="J646" i="79"/>
  <c r="I646" i="79"/>
  <c r="H646" i="79"/>
  <c r="M645" i="79"/>
  <c r="L645" i="79"/>
  <c r="K645" i="79"/>
  <c r="J645" i="79"/>
  <c r="I645" i="79"/>
  <c r="H645" i="79"/>
  <c r="M644" i="79"/>
  <c r="L644" i="79"/>
  <c r="K644" i="79"/>
  <c r="J644" i="79"/>
  <c r="I644" i="79"/>
  <c r="H644" i="79"/>
  <c r="M643" i="79"/>
  <c r="L643" i="79"/>
  <c r="K643" i="79"/>
  <c r="J643" i="79"/>
  <c r="I643" i="79"/>
  <c r="H643" i="79"/>
  <c r="M642" i="79"/>
  <c r="L642" i="79"/>
  <c r="K642" i="79"/>
  <c r="J642" i="79"/>
  <c r="I642" i="79"/>
  <c r="H642" i="79"/>
  <c r="M641" i="79"/>
  <c r="L641" i="79"/>
  <c r="K641" i="79"/>
  <c r="J641" i="79"/>
  <c r="I641" i="79"/>
  <c r="H641" i="79"/>
  <c r="M640" i="79"/>
  <c r="L640" i="79"/>
  <c r="K640" i="79"/>
  <c r="J640" i="79"/>
  <c r="I640" i="79"/>
  <c r="H640" i="79"/>
  <c r="M639" i="79"/>
  <c r="L639" i="79"/>
  <c r="K639" i="79"/>
  <c r="J639" i="79"/>
  <c r="I639" i="79"/>
  <c r="H639" i="79"/>
  <c r="M638" i="79"/>
  <c r="L638" i="79"/>
  <c r="K638" i="79"/>
  <c r="J638" i="79"/>
  <c r="I638" i="79"/>
  <c r="H638" i="79"/>
  <c r="M637" i="79"/>
  <c r="L637" i="79"/>
  <c r="K637" i="79"/>
  <c r="J637" i="79"/>
  <c r="I637" i="79"/>
  <c r="H637" i="79"/>
  <c r="M636" i="79"/>
  <c r="L636" i="79"/>
  <c r="K636" i="79"/>
  <c r="J636" i="79"/>
  <c r="I636" i="79"/>
  <c r="H636" i="79"/>
  <c r="M635" i="79"/>
  <c r="L635" i="79"/>
  <c r="K635" i="79"/>
  <c r="J635" i="79"/>
  <c r="I635" i="79"/>
  <c r="H635" i="79"/>
  <c r="M634" i="79"/>
  <c r="L634" i="79"/>
  <c r="K634" i="79"/>
  <c r="J634" i="79"/>
  <c r="I634" i="79"/>
  <c r="H634" i="79"/>
  <c r="M633" i="79"/>
  <c r="L633" i="79"/>
  <c r="K633" i="79"/>
  <c r="J633" i="79"/>
  <c r="I633" i="79"/>
  <c r="H633" i="79"/>
  <c r="M632" i="79"/>
  <c r="L632" i="79"/>
  <c r="K632" i="79"/>
  <c r="J632" i="79"/>
  <c r="I632" i="79"/>
  <c r="H632" i="79"/>
  <c r="M631" i="79"/>
  <c r="L631" i="79"/>
  <c r="K631" i="79"/>
  <c r="J631" i="79"/>
  <c r="I631" i="79"/>
  <c r="H631" i="79"/>
  <c r="M630" i="79"/>
  <c r="L630" i="79"/>
  <c r="K630" i="79"/>
  <c r="J630" i="79"/>
  <c r="I630" i="79"/>
  <c r="H630" i="79"/>
  <c r="M629" i="79"/>
  <c r="L629" i="79"/>
  <c r="K629" i="79"/>
  <c r="J629" i="79"/>
  <c r="I629" i="79"/>
  <c r="H629" i="79"/>
  <c r="M628" i="79"/>
  <c r="L628" i="79"/>
  <c r="K628" i="79"/>
  <c r="J628" i="79"/>
  <c r="I628" i="79"/>
  <c r="H628" i="79"/>
  <c r="M627" i="79"/>
  <c r="L627" i="79"/>
  <c r="K627" i="79"/>
  <c r="J627" i="79"/>
  <c r="I627" i="79"/>
  <c r="H627" i="79"/>
  <c r="M626" i="79"/>
  <c r="L626" i="79"/>
  <c r="K626" i="79"/>
  <c r="J626" i="79"/>
  <c r="I626" i="79"/>
  <c r="H626" i="79"/>
  <c r="M625" i="79"/>
  <c r="L625" i="79"/>
  <c r="K625" i="79"/>
  <c r="J625" i="79"/>
  <c r="I625" i="79"/>
  <c r="H625" i="79"/>
  <c r="M624" i="79"/>
  <c r="L624" i="79"/>
  <c r="K624" i="79"/>
  <c r="J624" i="79"/>
  <c r="I624" i="79"/>
  <c r="H624" i="79"/>
  <c r="M623" i="79"/>
  <c r="L623" i="79"/>
  <c r="K623" i="79"/>
  <c r="J623" i="79"/>
  <c r="I623" i="79"/>
  <c r="H623" i="79"/>
  <c r="M622" i="79"/>
  <c r="L622" i="79"/>
  <c r="K622" i="79"/>
  <c r="J622" i="79"/>
  <c r="I622" i="79"/>
  <c r="H622" i="79"/>
  <c r="M621" i="79"/>
  <c r="L621" i="79"/>
  <c r="K621" i="79"/>
  <c r="J621" i="79"/>
  <c r="I621" i="79"/>
  <c r="H621" i="79"/>
  <c r="M620" i="79"/>
  <c r="L620" i="79"/>
  <c r="K620" i="79"/>
  <c r="J620" i="79"/>
  <c r="I620" i="79"/>
  <c r="H620" i="79"/>
  <c r="M619" i="79"/>
  <c r="L619" i="79"/>
  <c r="K619" i="79"/>
  <c r="J619" i="79"/>
  <c r="I619" i="79"/>
  <c r="H619" i="79"/>
  <c r="M618" i="79"/>
  <c r="L618" i="79"/>
  <c r="K618" i="79"/>
  <c r="J618" i="79"/>
  <c r="I618" i="79"/>
  <c r="H618" i="79"/>
  <c r="M617" i="79"/>
  <c r="L617" i="79"/>
  <c r="K617" i="79"/>
  <c r="J617" i="79"/>
  <c r="I617" i="79"/>
  <c r="H617" i="79"/>
  <c r="M616" i="79"/>
  <c r="L616" i="79"/>
  <c r="K616" i="79"/>
  <c r="J616" i="79"/>
  <c r="I616" i="79"/>
  <c r="H616" i="79"/>
  <c r="M615" i="79"/>
  <c r="L615" i="79"/>
  <c r="K615" i="79"/>
  <c r="J615" i="79"/>
  <c r="I615" i="79"/>
  <c r="H615" i="79"/>
  <c r="M614" i="79"/>
  <c r="L614" i="79"/>
  <c r="K614" i="79"/>
  <c r="J614" i="79"/>
  <c r="I614" i="79"/>
  <c r="H614" i="79"/>
  <c r="M613" i="79"/>
  <c r="L613" i="79"/>
  <c r="K613" i="79"/>
  <c r="J613" i="79"/>
  <c r="I613" i="79"/>
  <c r="H613" i="79"/>
  <c r="M612" i="79"/>
  <c r="L612" i="79"/>
  <c r="K612" i="79"/>
  <c r="J612" i="79"/>
  <c r="I612" i="79"/>
  <c r="H612" i="79"/>
  <c r="M611" i="79"/>
  <c r="L611" i="79"/>
  <c r="K611" i="79"/>
  <c r="J611" i="79"/>
  <c r="I611" i="79"/>
  <c r="H611" i="79"/>
  <c r="M610" i="79"/>
  <c r="L610" i="79"/>
  <c r="K610" i="79"/>
  <c r="J610" i="79"/>
  <c r="I610" i="79"/>
  <c r="H610" i="79"/>
  <c r="M609" i="79"/>
  <c r="L609" i="79"/>
  <c r="K609" i="79"/>
  <c r="J609" i="79"/>
  <c r="I609" i="79"/>
  <c r="H609" i="79"/>
  <c r="M608" i="79"/>
  <c r="L608" i="79"/>
  <c r="K608" i="79"/>
  <c r="J608" i="79"/>
  <c r="I608" i="79"/>
  <c r="H608" i="79"/>
  <c r="M607" i="79"/>
  <c r="L607" i="79"/>
  <c r="K607" i="79"/>
  <c r="J607" i="79"/>
  <c r="I607" i="79"/>
  <c r="H607" i="79"/>
  <c r="M606" i="79"/>
  <c r="L606" i="79"/>
  <c r="K606" i="79"/>
  <c r="J606" i="79"/>
  <c r="I606" i="79"/>
  <c r="H606" i="79"/>
  <c r="M605" i="79"/>
  <c r="L605" i="79"/>
  <c r="K605" i="79"/>
  <c r="J605" i="79"/>
  <c r="I605" i="79"/>
  <c r="H605" i="79"/>
  <c r="M604" i="79"/>
  <c r="L604" i="79"/>
  <c r="K604" i="79"/>
  <c r="J604" i="79"/>
  <c r="I604" i="79"/>
  <c r="H604" i="79"/>
  <c r="M603" i="79"/>
  <c r="L603" i="79"/>
  <c r="K603" i="79"/>
  <c r="J603" i="79"/>
  <c r="I603" i="79"/>
  <c r="H603" i="79"/>
  <c r="M602" i="79"/>
  <c r="L602" i="79"/>
  <c r="K602" i="79"/>
  <c r="J602" i="79"/>
  <c r="I602" i="79"/>
  <c r="H602" i="79"/>
  <c r="M601" i="79"/>
  <c r="L601" i="79"/>
  <c r="K601" i="79"/>
  <c r="J601" i="79"/>
  <c r="I601" i="79"/>
  <c r="H601" i="79"/>
  <c r="M600" i="79"/>
  <c r="L600" i="79"/>
  <c r="K600" i="79"/>
  <c r="J600" i="79"/>
  <c r="I600" i="79"/>
  <c r="H600" i="79"/>
  <c r="M599" i="79"/>
  <c r="L599" i="79"/>
  <c r="K599" i="79"/>
  <c r="J599" i="79"/>
  <c r="I599" i="79"/>
  <c r="H599" i="79"/>
  <c r="M598" i="79"/>
  <c r="L598" i="79"/>
  <c r="K598" i="79"/>
  <c r="J598" i="79"/>
  <c r="I598" i="79"/>
  <c r="H598" i="79"/>
  <c r="M597" i="79"/>
  <c r="L597" i="79"/>
  <c r="K597" i="79"/>
  <c r="J597" i="79"/>
  <c r="I597" i="79"/>
  <c r="H597" i="79"/>
  <c r="M596" i="79"/>
  <c r="L596" i="79"/>
  <c r="K596" i="79"/>
  <c r="J596" i="79"/>
  <c r="I596" i="79"/>
  <c r="H596" i="79"/>
  <c r="M595" i="79"/>
  <c r="L595" i="79"/>
  <c r="K595" i="79"/>
  <c r="J595" i="79"/>
  <c r="I595" i="79"/>
  <c r="H595" i="79"/>
  <c r="M594" i="79"/>
  <c r="L594" i="79"/>
  <c r="K594" i="79"/>
  <c r="J594" i="79"/>
  <c r="I594" i="79"/>
  <c r="H594" i="79"/>
  <c r="M593" i="79"/>
  <c r="L593" i="79"/>
  <c r="K593" i="79"/>
  <c r="J593" i="79"/>
  <c r="I593" i="79"/>
  <c r="H593" i="79"/>
  <c r="M592" i="79"/>
  <c r="L592" i="79"/>
  <c r="K592" i="79"/>
  <c r="J592" i="79"/>
  <c r="I592" i="79"/>
  <c r="H592" i="79"/>
  <c r="M591" i="79"/>
  <c r="L591" i="79"/>
  <c r="K591" i="79"/>
  <c r="J591" i="79"/>
  <c r="I591" i="79"/>
  <c r="H591" i="79"/>
  <c r="M590" i="79"/>
  <c r="L590" i="79"/>
  <c r="K590" i="79"/>
  <c r="J590" i="79"/>
  <c r="I590" i="79"/>
  <c r="H590" i="79"/>
  <c r="M589" i="79"/>
  <c r="L589" i="79"/>
  <c r="K589" i="79"/>
  <c r="J589" i="79"/>
  <c r="I589" i="79"/>
  <c r="H589" i="79"/>
  <c r="M588" i="79"/>
  <c r="L588" i="79"/>
  <c r="K588" i="79"/>
  <c r="J588" i="79"/>
  <c r="I588" i="79"/>
  <c r="H588" i="79"/>
  <c r="M587" i="79"/>
  <c r="L587" i="79"/>
  <c r="K587" i="79"/>
  <c r="J587" i="79"/>
  <c r="I587" i="79"/>
  <c r="H587" i="79"/>
  <c r="M586" i="79"/>
  <c r="L586" i="79"/>
  <c r="K586" i="79"/>
  <c r="J586" i="79"/>
  <c r="I586" i="79"/>
  <c r="H586" i="79"/>
  <c r="M585" i="79"/>
  <c r="L585" i="79"/>
  <c r="K585" i="79"/>
  <c r="J585" i="79"/>
  <c r="I585" i="79"/>
  <c r="H585" i="79"/>
  <c r="M584" i="79"/>
  <c r="L584" i="79"/>
  <c r="K584" i="79"/>
  <c r="J584" i="79"/>
  <c r="I584" i="79"/>
  <c r="H584" i="79"/>
  <c r="M583" i="79"/>
  <c r="L583" i="79"/>
  <c r="K583" i="79"/>
  <c r="J583" i="79"/>
  <c r="I583" i="79"/>
  <c r="H583" i="79"/>
  <c r="M582" i="79"/>
  <c r="L582" i="79"/>
  <c r="K582" i="79"/>
  <c r="J582" i="79"/>
  <c r="I582" i="79"/>
  <c r="H582" i="79"/>
  <c r="M581" i="79"/>
  <c r="L581" i="79"/>
  <c r="K581" i="79"/>
  <c r="J581" i="79"/>
  <c r="I581" i="79"/>
  <c r="H581" i="79"/>
  <c r="M580" i="79"/>
  <c r="L580" i="79"/>
  <c r="K580" i="79"/>
  <c r="J580" i="79"/>
  <c r="I580" i="79"/>
  <c r="H580" i="79"/>
  <c r="M579" i="79"/>
  <c r="L579" i="79"/>
  <c r="K579" i="79"/>
  <c r="J579" i="79"/>
  <c r="I579" i="79"/>
  <c r="H579" i="79"/>
  <c r="M578" i="79"/>
  <c r="L578" i="79"/>
  <c r="K578" i="79"/>
  <c r="J578" i="79"/>
  <c r="I578" i="79"/>
  <c r="H578" i="79"/>
  <c r="M577" i="79"/>
  <c r="L577" i="79"/>
  <c r="K577" i="79"/>
  <c r="J577" i="79"/>
  <c r="I577" i="79"/>
  <c r="H577" i="79"/>
  <c r="M576" i="79"/>
  <c r="L576" i="79"/>
  <c r="K576" i="79"/>
  <c r="J576" i="79"/>
  <c r="I576" i="79"/>
  <c r="H576" i="79"/>
  <c r="M575" i="79"/>
  <c r="L575" i="79"/>
  <c r="K575" i="79"/>
  <c r="J575" i="79"/>
  <c r="I575" i="79"/>
  <c r="H575" i="79"/>
  <c r="M574" i="79"/>
  <c r="L574" i="79"/>
  <c r="K574" i="79"/>
  <c r="J574" i="79"/>
  <c r="I574" i="79"/>
  <c r="H574" i="79"/>
  <c r="M573" i="79"/>
  <c r="L573" i="79"/>
  <c r="K573" i="79"/>
  <c r="J573" i="79"/>
  <c r="I573" i="79"/>
  <c r="H573" i="79"/>
  <c r="M572" i="79"/>
  <c r="L572" i="79"/>
  <c r="K572" i="79"/>
  <c r="J572" i="79"/>
  <c r="I572" i="79"/>
  <c r="H572" i="79"/>
  <c r="M571" i="79"/>
  <c r="L571" i="79"/>
  <c r="K571" i="79"/>
  <c r="J571" i="79"/>
  <c r="I571" i="79"/>
  <c r="H571" i="79"/>
  <c r="M570" i="79"/>
  <c r="L570" i="79"/>
  <c r="K570" i="79"/>
  <c r="J570" i="79"/>
  <c r="I570" i="79"/>
  <c r="H570" i="79"/>
  <c r="M569" i="79"/>
  <c r="L569" i="79"/>
  <c r="K569" i="79"/>
  <c r="J569" i="79"/>
  <c r="I569" i="79"/>
  <c r="H569" i="79"/>
  <c r="M568" i="79"/>
  <c r="L568" i="79"/>
  <c r="K568" i="79"/>
  <c r="J568" i="79"/>
  <c r="I568" i="79"/>
  <c r="H568" i="79"/>
  <c r="M567" i="79"/>
  <c r="L567" i="79"/>
  <c r="K567" i="79"/>
  <c r="J567" i="79"/>
  <c r="I567" i="79"/>
  <c r="H567" i="79"/>
  <c r="M566" i="79"/>
  <c r="L566" i="79"/>
  <c r="K566" i="79"/>
  <c r="J566" i="79"/>
  <c r="I566" i="79"/>
  <c r="H566" i="79"/>
  <c r="M565" i="79"/>
  <c r="L565" i="79"/>
  <c r="K565" i="79"/>
  <c r="J565" i="79"/>
  <c r="I565" i="79"/>
  <c r="H565" i="79"/>
  <c r="M564" i="79"/>
  <c r="L564" i="79"/>
  <c r="K564" i="79"/>
  <c r="J564" i="79"/>
  <c r="I564" i="79"/>
  <c r="H564" i="79"/>
  <c r="M563" i="79"/>
  <c r="L563" i="79"/>
  <c r="K563" i="79"/>
  <c r="J563" i="79"/>
  <c r="I563" i="79"/>
  <c r="H563" i="79"/>
  <c r="M562" i="79"/>
  <c r="L562" i="79"/>
  <c r="K562" i="79"/>
  <c r="J562" i="79"/>
  <c r="I562" i="79"/>
  <c r="H562" i="79"/>
  <c r="M561" i="79"/>
  <c r="L561" i="79"/>
  <c r="K561" i="79"/>
  <c r="J561" i="79"/>
  <c r="I561" i="79"/>
  <c r="H561" i="79"/>
  <c r="M560" i="79"/>
  <c r="L560" i="79"/>
  <c r="K560" i="79"/>
  <c r="J560" i="79"/>
  <c r="I560" i="79"/>
  <c r="H560" i="79"/>
  <c r="M559" i="79"/>
  <c r="L559" i="79"/>
  <c r="K559" i="79"/>
  <c r="J559" i="79"/>
  <c r="I559" i="79"/>
  <c r="H559" i="79"/>
  <c r="M558" i="79"/>
  <c r="L558" i="79"/>
  <c r="K558" i="79"/>
  <c r="J558" i="79"/>
  <c r="I558" i="79"/>
  <c r="H558" i="79"/>
  <c r="M557" i="79"/>
  <c r="L557" i="79"/>
  <c r="K557" i="79"/>
  <c r="J557" i="79"/>
  <c r="I557" i="79"/>
  <c r="H557" i="79"/>
  <c r="M556" i="79"/>
  <c r="L556" i="79"/>
  <c r="K556" i="79"/>
  <c r="J556" i="79"/>
  <c r="I556" i="79"/>
  <c r="H556" i="79"/>
  <c r="M555" i="79"/>
  <c r="L555" i="79"/>
  <c r="K555" i="79"/>
  <c r="J555" i="79"/>
  <c r="I555" i="79"/>
  <c r="H555" i="79"/>
  <c r="M554" i="79"/>
  <c r="L554" i="79"/>
  <c r="K554" i="79"/>
  <c r="J554" i="79"/>
  <c r="I554" i="79"/>
  <c r="H554" i="79"/>
  <c r="M553" i="79"/>
  <c r="L553" i="79"/>
  <c r="K553" i="79"/>
  <c r="J553" i="79"/>
  <c r="I553" i="79"/>
  <c r="H553" i="79"/>
  <c r="M552" i="79"/>
  <c r="L552" i="79"/>
  <c r="K552" i="79"/>
  <c r="J552" i="79"/>
  <c r="I552" i="79"/>
  <c r="H552" i="79"/>
  <c r="M551" i="79"/>
  <c r="L551" i="79"/>
  <c r="K551" i="79"/>
  <c r="J551" i="79"/>
  <c r="I551" i="79"/>
  <c r="H551" i="79"/>
  <c r="M550" i="79"/>
  <c r="L550" i="79"/>
  <c r="K550" i="79"/>
  <c r="J550" i="79"/>
  <c r="I550" i="79"/>
  <c r="H550" i="79"/>
  <c r="M549" i="79"/>
  <c r="L549" i="79"/>
  <c r="K549" i="79"/>
  <c r="J549" i="79"/>
  <c r="I549" i="79"/>
  <c r="H549" i="79"/>
  <c r="M548" i="79"/>
  <c r="L548" i="79"/>
  <c r="K548" i="79"/>
  <c r="J548" i="79"/>
  <c r="I548" i="79"/>
  <c r="H548" i="79"/>
  <c r="M547" i="79"/>
  <c r="L547" i="79"/>
  <c r="K547" i="79"/>
  <c r="J547" i="79"/>
  <c r="I547" i="79"/>
  <c r="H547" i="79"/>
  <c r="M546" i="79"/>
  <c r="L546" i="79"/>
  <c r="K546" i="79"/>
  <c r="J546" i="79"/>
  <c r="I546" i="79"/>
  <c r="H546" i="79"/>
  <c r="M545" i="79"/>
  <c r="L545" i="79"/>
  <c r="K545" i="79"/>
  <c r="J545" i="79"/>
  <c r="I545" i="79"/>
  <c r="H545" i="79"/>
  <c r="M544" i="79"/>
  <c r="L544" i="79"/>
  <c r="K544" i="79"/>
  <c r="J544" i="79"/>
  <c r="I544" i="79"/>
  <c r="H544" i="79"/>
  <c r="M543" i="79"/>
  <c r="L543" i="79"/>
  <c r="K543" i="79"/>
  <c r="J543" i="79"/>
  <c r="I543" i="79"/>
  <c r="H543" i="79"/>
  <c r="M542" i="79"/>
  <c r="L542" i="79"/>
  <c r="K542" i="79"/>
  <c r="J542" i="79"/>
  <c r="I542" i="79"/>
  <c r="H542" i="79"/>
  <c r="M541" i="79"/>
  <c r="L541" i="79"/>
  <c r="K541" i="79"/>
  <c r="J541" i="79"/>
  <c r="I541" i="79"/>
  <c r="H541" i="79"/>
  <c r="M540" i="79"/>
  <c r="L540" i="79"/>
  <c r="K540" i="79"/>
  <c r="J540" i="79"/>
  <c r="I540" i="79"/>
  <c r="H540" i="79"/>
  <c r="M539" i="79"/>
  <c r="L539" i="79"/>
  <c r="K539" i="79"/>
  <c r="J539" i="79"/>
  <c r="I539" i="79"/>
  <c r="H539" i="79"/>
  <c r="M538" i="79"/>
  <c r="L538" i="79"/>
  <c r="K538" i="79"/>
  <c r="J538" i="79"/>
  <c r="I538" i="79"/>
  <c r="H538" i="79"/>
  <c r="M537" i="79"/>
  <c r="L537" i="79"/>
  <c r="K537" i="79"/>
  <c r="J537" i="79"/>
  <c r="I537" i="79"/>
  <c r="H537" i="79"/>
  <c r="M536" i="79"/>
  <c r="L536" i="79"/>
  <c r="K536" i="79"/>
  <c r="J536" i="79"/>
  <c r="I536" i="79"/>
  <c r="H536" i="79"/>
  <c r="M535" i="79"/>
  <c r="L535" i="79"/>
  <c r="K535" i="79"/>
  <c r="J535" i="79"/>
  <c r="I535" i="79"/>
  <c r="H535" i="79"/>
  <c r="M534" i="79"/>
  <c r="L534" i="79"/>
  <c r="K534" i="79"/>
  <c r="J534" i="79"/>
  <c r="I534" i="79"/>
  <c r="H534" i="79"/>
  <c r="M533" i="79"/>
  <c r="L533" i="79"/>
  <c r="K533" i="79"/>
  <c r="J533" i="79"/>
  <c r="I533" i="79"/>
  <c r="H533" i="79"/>
  <c r="M532" i="79"/>
  <c r="L532" i="79"/>
  <c r="K532" i="79"/>
  <c r="J532" i="79"/>
  <c r="I532" i="79"/>
  <c r="H532" i="79"/>
  <c r="M531" i="79"/>
  <c r="L531" i="79"/>
  <c r="K531" i="79"/>
  <c r="J531" i="79"/>
  <c r="I531" i="79"/>
  <c r="H531" i="79"/>
  <c r="M530" i="79"/>
  <c r="L530" i="79"/>
  <c r="K530" i="79"/>
  <c r="J530" i="79"/>
  <c r="I530" i="79"/>
  <c r="H530" i="79"/>
  <c r="M529" i="79"/>
  <c r="L529" i="79"/>
  <c r="K529" i="79"/>
  <c r="J529" i="79"/>
  <c r="I529" i="79"/>
  <c r="H529" i="79"/>
  <c r="M528" i="79"/>
  <c r="L528" i="79"/>
  <c r="K528" i="79"/>
  <c r="J528" i="79"/>
  <c r="I528" i="79"/>
  <c r="H528" i="79"/>
  <c r="M527" i="79"/>
  <c r="L527" i="79"/>
  <c r="K527" i="79"/>
  <c r="J527" i="79"/>
  <c r="I527" i="79"/>
  <c r="H527" i="79"/>
  <c r="M526" i="79"/>
  <c r="L526" i="79"/>
  <c r="K526" i="79"/>
  <c r="J526" i="79"/>
  <c r="I526" i="79"/>
  <c r="H526" i="79"/>
  <c r="M525" i="79"/>
  <c r="L525" i="79"/>
  <c r="K525" i="79"/>
  <c r="J525" i="79"/>
  <c r="I525" i="79"/>
  <c r="H525" i="79"/>
  <c r="M524" i="79"/>
  <c r="L524" i="79"/>
  <c r="K524" i="79"/>
  <c r="J524" i="79"/>
  <c r="I524" i="79"/>
  <c r="H524" i="79"/>
  <c r="M523" i="79"/>
  <c r="L523" i="79"/>
  <c r="K523" i="79"/>
  <c r="J523" i="79"/>
  <c r="I523" i="79"/>
  <c r="H523" i="79"/>
  <c r="M522" i="79"/>
  <c r="L522" i="79"/>
  <c r="K522" i="79"/>
  <c r="J522" i="79"/>
  <c r="I522" i="79"/>
  <c r="H522" i="79"/>
  <c r="M521" i="79"/>
  <c r="L521" i="79"/>
  <c r="K521" i="79"/>
  <c r="J521" i="79"/>
  <c r="I521" i="79"/>
  <c r="H521" i="79"/>
  <c r="M520" i="79"/>
  <c r="L520" i="79"/>
  <c r="K520" i="79"/>
  <c r="J520" i="79"/>
  <c r="I520" i="79"/>
  <c r="H520" i="79"/>
  <c r="M519" i="79"/>
  <c r="L519" i="79"/>
  <c r="K519" i="79"/>
  <c r="J519" i="79"/>
  <c r="I519" i="79"/>
  <c r="H519" i="79"/>
  <c r="M518" i="79"/>
  <c r="L518" i="79"/>
  <c r="K518" i="79"/>
  <c r="J518" i="79"/>
  <c r="I518" i="79"/>
  <c r="H518" i="79"/>
  <c r="M517" i="79"/>
  <c r="L517" i="79"/>
  <c r="K517" i="79"/>
  <c r="J517" i="79"/>
  <c r="I517" i="79"/>
  <c r="H517" i="79"/>
  <c r="M516" i="79"/>
  <c r="L516" i="79"/>
  <c r="K516" i="79"/>
  <c r="J516" i="79"/>
  <c r="I516" i="79"/>
  <c r="H516" i="79"/>
  <c r="M515" i="79"/>
  <c r="L515" i="79"/>
  <c r="K515" i="79"/>
  <c r="J515" i="79"/>
  <c r="I515" i="79"/>
  <c r="H515" i="79"/>
  <c r="M514" i="79"/>
  <c r="L514" i="79"/>
  <c r="K514" i="79"/>
  <c r="J514" i="79"/>
  <c r="I514" i="79"/>
  <c r="H514" i="79"/>
  <c r="M513" i="79"/>
  <c r="L513" i="79"/>
  <c r="K513" i="79"/>
  <c r="J513" i="79"/>
  <c r="I513" i="79"/>
  <c r="H513" i="79"/>
  <c r="M512" i="79"/>
  <c r="L512" i="79"/>
  <c r="K512" i="79"/>
  <c r="J512" i="79"/>
  <c r="I512" i="79"/>
  <c r="H512" i="79"/>
  <c r="M511" i="79"/>
  <c r="L511" i="79"/>
  <c r="K511" i="79"/>
  <c r="J511" i="79"/>
  <c r="I511" i="79"/>
  <c r="H511" i="79"/>
  <c r="M510" i="79"/>
  <c r="L510" i="79"/>
  <c r="K510" i="79"/>
  <c r="J510" i="79"/>
  <c r="I510" i="79"/>
  <c r="H510" i="79"/>
  <c r="M509" i="79"/>
  <c r="L509" i="79"/>
  <c r="K509" i="79"/>
  <c r="J509" i="79"/>
  <c r="I509" i="79"/>
  <c r="H509" i="79"/>
  <c r="M508" i="79"/>
  <c r="L508" i="79"/>
  <c r="K508" i="79"/>
  <c r="J508" i="79"/>
  <c r="I508" i="79"/>
  <c r="H508" i="79"/>
  <c r="M507" i="79"/>
  <c r="L507" i="79"/>
  <c r="K507" i="79"/>
  <c r="J507" i="79"/>
  <c r="I507" i="79"/>
  <c r="H507" i="79"/>
  <c r="M506" i="79"/>
  <c r="L506" i="79"/>
  <c r="K506" i="79"/>
  <c r="J506" i="79"/>
  <c r="I506" i="79"/>
  <c r="H506" i="79"/>
  <c r="M505" i="79"/>
  <c r="L505" i="79"/>
  <c r="K505" i="79"/>
  <c r="J505" i="79"/>
  <c r="I505" i="79"/>
  <c r="H505" i="79"/>
  <c r="M504" i="79"/>
  <c r="L504" i="79"/>
  <c r="K504" i="79"/>
  <c r="J504" i="79"/>
  <c r="I504" i="79"/>
  <c r="H504" i="79"/>
  <c r="M503" i="79"/>
  <c r="L503" i="79"/>
  <c r="K503" i="79"/>
  <c r="J503" i="79"/>
  <c r="I503" i="79"/>
  <c r="H503" i="79"/>
  <c r="M502" i="79"/>
  <c r="L502" i="79"/>
  <c r="K502" i="79"/>
  <c r="J502" i="79"/>
  <c r="I502" i="79"/>
  <c r="H502" i="79"/>
  <c r="M501" i="79"/>
  <c r="L501" i="79"/>
  <c r="K501" i="79"/>
  <c r="J501" i="79"/>
  <c r="I501" i="79"/>
  <c r="H501" i="79"/>
  <c r="M500" i="79"/>
  <c r="L500" i="79"/>
  <c r="K500" i="79"/>
  <c r="J500" i="79"/>
  <c r="I500" i="79"/>
  <c r="H500" i="79"/>
  <c r="M499" i="79"/>
  <c r="L499" i="79"/>
  <c r="K499" i="79"/>
  <c r="J499" i="79"/>
  <c r="I499" i="79"/>
  <c r="H499" i="79"/>
  <c r="M498" i="79"/>
  <c r="L498" i="79"/>
  <c r="K498" i="79"/>
  <c r="J498" i="79"/>
  <c r="I498" i="79"/>
  <c r="H498" i="79"/>
  <c r="M497" i="79"/>
  <c r="L497" i="79"/>
  <c r="K497" i="79"/>
  <c r="J497" i="79"/>
  <c r="I497" i="79"/>
  <c r="H497" i="79"/>
  <c r="M496" i="79"/>
  <c r="L496" i="79"/>
  <c r="K496" i="79"/>
  <c r="J496" i="79"/>
  <c r="I496" i="79"/>
  <c r="H496" i="79"/>
  <c r="M495" i="79"/>
  <c r="L495" i="79"/>
  <c r="K495" i="79"/>
  <c r="J495" i="79"/>
  <c r="I495" i="79"/>
  <c r="H495" i="79"/>
  <c r="M494" i="79"/>
  <c r="L494" i="79"/>
  <c r="K494" i="79"/>
  <c r="J494" i="79"/>
  <c r="I494" i="79"/>
  <c r="H494" i="79"/>
  <c r="M493" i="79"/>
  <c r="L493" i="79"/>
  <c r="K493" i="79"/>
  <c r="J493" i="79"/>
  <c r="I493" i="79"/>
  <c r="H493" i="79"/>
  <c r="M492" i="79"/>
  <c r="L492" i="79"/>
  <c r="K492" i="79"/>
  <c r="J492" i="79"/>
  <c r="I492" i="79"/>
  <c r="H492" i="79"/>
  <c r="M491" i="79"/>
  <c r="L491" i="79"/>
  <c r="K491" i="79"/>
  <c r="J491" i="79"/>
  <c r="I491" i="79"/>
  <c r="H491" i="79"/>
  <c r="M490" i="79"/>
  <c r="L490" i="79"/>
  <c r="K490" i="79"/>
  <c r="J490" i="79"/>
  <c r="I490" i="79"/>
  <c r="H490" i="79"/>
  <c r="M489" i="79"/>
  <c r="L489" i="79"/>
  <c r="K489" i="79"/>
  <c r="J489" i="79"/>
  <c r="I489" i="79"/>
  <c r="H489" i="79"/>
  <c r="M488" i="79"/>
  <c r="L488" i="79"/>
  <c r="K488" i="79"/>
  <c r="J488" i="79"/>
  <c r="I488" i="79"/>
  <c r="H488" i="79"/>
  <c r="M487" i="79"/>
  <c r="L487" i="79"/>
  <c r="K487" i="79"/>
  <c r="J487" i="79"/>
  <c r="I487" i="79"/>
  <c r="H487" i="79"/>
  <c r="M486" i="79"/>
  <c r="L486" i="79"/>
  <c r="K486" i="79"/>
  <c r="J486" i="79"/>
  <c r="I486" i="79"/>
  <c r="H486" i="79"/>
  <c r="M485" i="79"/>
  <c r="L485" i="79"/>
  <c r="K485" i="79"/>
  <c r="J485" i="79"/>
  <c r="I485" i="79"/>
  <c r="H485" i="79"/>
  <c r="M484" i="79"/>
  <c r="L484" i="79"/>
  <c r="K484" i="79"/>
  <c r="J484" i="79"/>
  <c r="I484" i="79"/>
  <c r="H484" i="79"/>
  <c r="M483" i="79"/>
  <c r="L483" i="79"/>
  <c r="K483" i="79"/>
  <c r="J483" i="79"/>
  <c r="I483" i="79"/>
  <c r="H483" i="79"/>
  <c r="M482" i="79"/>
  <c r="L482" i="79"/>
  <c r="K482" i="79"/>
  <c r="J482" i="79"/>
  <c r="I482" i="79"/>
  <c r="H482" i="79"/>
  <c r="M481" i="79"/>
  <c r="L481" i="79"/>
  <c r="K481" i="79"/>
  <c r="J481" i="79"/>
  <c r="I481" i="79"/>
  <c r="H481" i="79"/>
  <c r="M480" i="79"/>
  <c r="L480" i="79"/>
  <c r="K480" i="79"/>
  <c r="J480" i="79"/>
  <c r="I480" i="79"/>
  <c r="H480" i="79"/>
  <c r="M479" i="79"/>
  <c r="L479" i="79"/>
  <c r="K479" i="79"/>
  <c r="J479" i="79"/>
  <c r="I479" i="79"/>
  <c r="H479" i="79"/>
  <c r="M478" i="79"/>
  <c r="L478" i="79"/>
  <c r="K478" i="79"/>
  <c r="J478" i="79"/>
  <c r="I478" i="79"/>
  <c r="H478" i="79"/>
  <c r="M477" i="79"/>
  <c r="L477" i="79"/>
  <c r="K477" i="79"/>
  <c r="J477" i="79"/>
  <c r="I477" i="79"/>
  <c r="H477" i="79"/>
  <c r="M476" i="79"/>
  <c r="L476" i="79"/>
  <c r="K476" i="79"/>
  <c r="J476" i="79"/>
  <c r="I476" i="79"/>
  <c r="H476" i="79"/>
  <c r="M475" i="79"/>
  <c r="L475" i="79"/>
  <c r="K475" i="79"/>
  <c r="J475" i="79"/>
  <c r="I475" i="79"/>
  <c r="H475" i="79"/>
  <c r="M474" i="79"/>
  <c r="L474" i="79"/>
  <c r="K474" i="79"/>
  <c r="J474" i="79"/>
  <c r="I474" i="79"/>
  <c r="H474" i="79"/>
  <c r="M473" i="79"/>
  <c r="L473" i="79"/>
  <c r="K473" i="79"/>
  <c r="J473" i="79"/>
  <c r="I473" i="79"/>
  <c r="H473" i="79"/>
  <c r="M472" i="79"/>
  <c r="L472" i="79"/>
  <c r="K472" i="79"/>
  <c r="J472" i="79"/>
  <c r="I472" i="79"/>
  <c r="H472" i="79"/>
  <c r="M471" i="79"/>
  <c r="L471" i="79"/>
  <c r="K471" i="79"/>
  <c r="J471" i="79"/>
  <c r="I471" i="79"/>
  <c r="H471" i="79"/>
  <c r="M470" i="79"/>
  <c r="L470" i="79"/>
  <c r="K470" i="79"/>
  <c r="J470" i="79"/>
  <c r="I470" i="79"/>
  <c r="H470" i="79"/>
  <c r="M469" i="79"/>
  <c r="L469" i="79"/>
  <c r="K469" i="79"/>
  <c r="J469" i="79"/>
  <c r="I469" i="79"/>
  <c r="H469" i="79"/>
  <c r="M468" i="79"/>
  <c r="L468" i="79"/>
  <c r="K468" i="79"/>
  <c r="J468" i="79"/>
  <c r="I468" i="79"/>
  <c r="H468" i="79"/>
  <c r="M467" i="79"/>
  <c r="L467" i="79"/>
  <c r="K467" i="79"/>
  <c r="J467" i="79"/>
  <c r="I467" i="79"/>
  <c r="H467" i="79"/>
  <c r="M466" i="79"/>
  <c r="L466" i="79"/>
  <c r="K466" i="79"/>
  <c r="J466" i="79"/>
  <c r="I466" i="79"/>
  <c r="H466" i="79"/>
  <c r="M465" i="79"/>
  <c r="L465" i="79"/>
  <c r="K465" i="79"/>
  <c r="J465" i="79"/>
  <c r="I465" i="79"/>
  <c r="H465" i="79"/>
  <c r="M464" i="79"/>
  <c r="L464" i="79"/>
  <c r="K464" i="79"/>
  <c r="J464" i="79"/>
  <c r="I464" i="79"/>
  <c r="H464" i="79"/>
  <c r="M463" i="79"/>
  <c r="L463" i="79"/>
  <c r="K463" i="79"/>
  <c r="J463" i="79"/>
  <c r="I463" i="79"/>
  <c r="H463" i="79"/>
  <c r="M462" i="79"/>
  <c r="L462" i="79"/>
  <c r="K462" i="79"/>
  <c r="J462" i="79"/>
  <c r="I462" i="79"/>
  <c r="H462" i="79"/>
  <c r="M461" i="79"/>
  <c r="L461" i="79"/>
  <c r="K461" i="79"/>
  <c r="J461" i="79"/>
  <c r="I461" i="79"/>
  <c r="H461" i="79"/>
  <c r="M460" i="79"/>
  <c r="L460" i="79"/>
  <c r="K460" i="79"/>
  <c r="J460" i="79"/>
  <c r="I460" i="79"/>
  <c r="H460" i="79"/>
  <c r="M459" i="79"/>
  <c r="L459" i="79"/>
  <c r="K459" i="79"/>
  <c r="J459" i="79"/>
  <c r="I459" i="79"/>
  <c r="H459" i="79"/>
  <c r="M458" i="79"/>
  <c r="L458" i="79"/>
  <c r="K458" i="79"/>
  <c r="J458" i="79"/>
  <c r="I458" i="79"/>
  <c r="H458" i="79"/>
  <c r="M457" i="79"/>
  <c r="L457" i="79"/>
  <c r="K457" i="79"/>
  <c r="J457" i="79"/>
  <c r="I457" i="79"/>
  <c r="H457" i="79"/>
  <c r="M456" i="79"/>
  <c r="L456" i="79"/>
  <c r="K456" i="79"/>
  <c r="J456" i="79"/>
  <c r="I456" i="79"/>
  <c r="H456" i="79"/>
  <c r="M455" i="79"/>
  <c r="L455" i="79"/>
  <c r="K455" i="79"/>
  <c r="J455" i="79"/>
  <c r="I455" i="79"/>
  <c r="H455" i="79"/>
  <c r="M454" i="79"/>
  <c r="L454" i="79"/>
  <c r="K454" i="79"/>
  <c r="J454" i="79"/>
  <c r="I454" i="79"/>
  <c r="H454" i="79"/>
  <c r="M453" i="79"/>
  <c r="L453" i="79"/>
  <c r="K453" i="79"/>
  <c r="J453" i="79"/>
  <c r="I453" i="79"/>
  <c r="H453" i="79"/>
  <c r="M452" i="79"/>
  <c r="L452" i="79"/>
  <c r="K452" i="79"/>
  <c r="J452" i="79"/>
  <c r="I452" i="79"/>
  <c r="H452" i="79"/>
  <c r="M451" i="79"/>
  <c r="L451" i="79"/>
  <c r="K451" i="79"/>
  <c r="J451" i="79"/>
  <c r="I451" i="79"/>
  <c r="H451" i="79"/>
  <c r="M450" i="79"/>
  <c r="L450" i="79"/>
  <c r="K450" i="79"/>
  <c r="J450" i="79"/>
  <c r="I450" i="79"/>
  <c r="H450" i="79"/>
  <c r="M449" i="79"/>
  <c r="L449" i="79"/>
  <c r="K449" i="79"/>
  <c r="J449" i="79"/>
  <c r="I449" i="79"/>
  <c r="H449" i="79"/>
  <c r="M448" i="79"/>
  <c r="L448" i="79"/>
  <c r="K448" i="79"/>
  <c r="J448" i="79"/>
  <c r="I448" i="79"/>
  <c r="H448" i="79"/>
  <c r="M447" i="79"/>
  <c r="L447" i="79"/>
  <c r="K447" i="79"/>
  <c r="J447" i="79"/>
  <c r="I447" i="79"/>
  <c r="H447" i="79"/>
  <c r="M446" i="79"/>
  <c r="L446" i="79"/>
  <c r="K446" i="79"/>
  <c r="J446" i="79"/>
  <c r="I446" i="79"/>
  <c r="H446" i="79"/>
  <c r="M445" i="79"/>
  <c r="L445" i="79"/>
  <c r="K445" i="79"/>
  <c r="J445" i="79"/>
  <c r="I445" i="79"/>
  <c r="H445" i="79"/>
  <c r="M444" i="79"/>
  <c r="L444" i="79"/>
  <c r="K444" i="79"/>
  <c r="J444" i="79"/>
  <c r="I444" i="79"/>
  <c r="H444" i="79"/>
  <c r="M443" i="79"/>
  <c r="L443" i="79"/>
  <c r="K443" i="79"/>
  <c r="J443" i="79"/>
  <c r="I443" i="79"/>
  <c r="H443" i="79"/>
  <c r="M442" i="79"/>
  <c r="L442" i="79"/>
  <c r="K442" i="79"/>
  <c r="J442" i="79"/>
  <c r="I442" i="79"/>
  <c r="H442" i="79"/>
  <c r="M441" i="79"/>
  <c r="L441" i="79"/>
  <c r="K441" i="79"/>
  <c r="J441" i="79"/>
  <c r="I441" i="79"/>
  <c r="H441" i="79"/>
  <c r="M440" i="79"/>
  <c r="L440" i="79"/>
  <c r="K440" i="79"/>
  <c r="J440" i="79"/>
  <c r="I440" i="79"/>
  <c r="H440" i="79"/>
  <c r="M439" i="79"/>
  <c r="L439" i="79"/>
  <c r="K439" i="79"/>
  <c r="J439" i="79"/>
  <c r="I439" i="79"/>
  <c r="H439" i="79"/>
  <c r="M438" i="79"/>
  <c r="L438" i="79"/>
  <c r="K438" i="79"/>
  <c r="J438" i="79"/>
  <c r="I438" i="79"/>
  <c r="H438" i="79"/>
  <c r="M437" i="79"/>
  <c r="L437" i="79"/>
  <c r="K437" i="79"/>
  <c r="J437" i="79"/>
  <c r="I437" i="79"/>
  <c r="H437" i="79"/>
  <c r="M436" i="79"/>
  <c r="L436" i="79"/>
  <c r="K436" i="79"/>
  <c r="J436" i="79"/>
  <c r="I436" i="79"/>
  <c r="H436" i="79"/>
  <c r="M435" i="79"/>
  <c r="L435" i="79"/>
  <c r="K435" i="79"/>
  <c r="J435" i="79"/>
  <c r="I435" i="79"/>
  <c r="H435" i="79"/>
  <c r="M434" i="79"/>
  <c r="L434" i="79"/>
  <c r="K434" i="79"/>
  <c r="J434" i="79"/>
  <c r="I434" i="79"/>
  <c r="H434" i="79"/>
  <c r="M433" i="79"/>
  <c r="L433" i="79"/>
  <c r="K433" i="79"/>
  <c r="J433" i="79"/>
  <c r="I433" i="79"/>
  <c r="H433" i="79"/>
  <c r="M432" i="79"/>
  <c r="L432" i="79"/>
  <c r="K432" i="79"/>
  <c r="J432" i="79"/>
  <c r="I432" i="79"/>
  <c r="H432" i="79"/>
  <c r="M431" i="79"/>
  <c r="L431" i="79"/>
  <c r="K431" i="79"/>
  <c r="J431" i="79"/>
  <c r="I431" i="79"/>
  <c r="H431" i="79"/>
  <c r="M430" i="79"/>
  <c r="L430" i="79"/>
  <c r="K430" i="79"/>
  <c r="J430" i="79"/>
  <c r="I430" i="79"/>
  <c r="H430" i="79"/>
  <c r="M429" i="79"/>
  <c r="L429" i="79"/>
  <c r="K429" i="79"/>
  <c r="J429" i="79"/>
  <c r="I429" i="79"/>
  <c r="H429" i="79"/>
  <c r="M428" i="79"/>
  <c r="L428" i="79"/>
  <c r="K428" i="79"/>
  <c r="J428" i="79"/>
  <c r="I428" i="79"/>
  <c r="H428" i="79"/>
  <c r="M427" i="79"/>
  <c r="L427" i="79"/>
  <c r="K427" i="79"/>
  <c r="J427" i="79"/>
  <c r="I427" i="79"/>
  <c r="H427" i="79"/>
  <c r="M426" i="79"/>
  <c r="L426" i="79"/>
  <c r="K426" i="79"/>
  <c r="J426" i="79"/>
  <c r="I426" i="79"/>
  <c r="H426" i="79"/>
  <c r="M425" i="79"/>
  <c r="L425" i="79"/>
  <c r="K425" i="79"/>
  <c r="J425" i="79"/>
  <c r="I425" i="79"/>
  <c r="H425" i="79"/>
  <c r="M424" i="79"/>
  <c r="L424" i="79"/>
  <c r="K424" i="79"/>
  <c r="J424" i="79"/>
  <c r="I424" i="79"/>
  <c r="H424" i="79"/>
  <c r="M423" i="79"/>
  <c r="L423" i="79"/>
  <c r="K423" i="79"/>
  <c r="J423" i="79"/>
  <c r="I423" i="79"/>
  <c r="H423" i="79"/>
  <c r="M422" i="79"/>
  <c r="L422" i="79"/>
  <c r="K422" i="79"/>
  <c r="J422" i="79"/>
  <c r="I422" i="79"/>
  <c r="H422" i="79"/>
  <c r="M421" i="79"/>
  <c r="L421" i="79"/>
  <c r="K421" i="79"/>
  <c r="J421" i="79"/>
  <c r="I421" i="79"/>
  <c r="H421" i="79"/>
  <c r="M420" i="79"/>
  <c r="L420" i="79"/>
  <c r="K420" i="79"/>
  <c r="J420" i="79"/>
  <c r="I420" i="79"/>
  <c r="H420" i="79"/>
  <c r="M419" i="79"/>
  <c r="L419" i="79"/>
  <c r="K419" i="79"/>
  <c r="J419" i="79"/>
  <c r="I419" i="79"/>
  <c r="H419" i="79"/>
  <c r="M418" i="79"/>
  <c r="L418" i="79"/>
  <c r="K418" i="79"/>
  <c r="J418" i="79"/>
  <c r="I418" i="79"/>
  <c r="H418" i="79"/>
  <c r="M417" i="79"/>
  <c r="L417" i="79"/>
  <c r="K417" i="79"/>
  <c r="J417" i="79"/>
  <c r="I417" i="79"/>
  <c r="H417" i="79"/>
  <c r="M416" i="79"/>
  <c r="L416" i="79"/>
  <c r="K416" i="79"/>
  <c r="J416" i="79"/>
  <c r="I416" i="79"/>
  <c r="H416" i="79"/>
  <c r="M415" i="79"/>
  <c r="L415" i="79"/>
  <c r="K415" i="79"/>
  <c r="J415" i="79"/>
  <c r="I415" i="79"/>
  <c r="H415" i="79"/>
  <c r="M414" i="79"/>
  <c r="L414" i="79"/>
  <c r="K414" i="79"/>
  <c r="J414" i="79"/>
  <c r="I414" i="79"/>
  <c r="H414" i="79"/>
  <c r="M413" i="79"/>
  <c r="L413" i="79"/>
  <c r="K413" i="79"/>
  <c r="J413" i="79"/>
  <c r="I413" i="79"/>
  <c r="H413" i="79"/>
  <c r="M412" i="79"/>
  <c r="L412" i="79"/>
  <c r="K412" i="79"/>
  <c r="J412" i="79"/>
  <c r="I412" i="79"/>
  <c r="H412" i="79"/>
  <c r="M411" i="79"/>
  <c r="L411" i="79"/>
  <c r="K411" i="79"/>
  <c r="J411" i="79"/>
  <c r="I411" i="79"/>
  <c r="H411" i="79"/>
  <c r="M410" i="79"/>
  <c r="L410" i="79"/>
  <c r="K410" i="79"/>
  <c r="J410" i="79"/>
  <c r="I410" i="79"/>
  <c r="H410" i="79"/>
  <c r="M409" i="79"/>
  <c r="L409" i="79"/>
  <c r="K409" i="79"/>
  <c r="J409" i="79"/>
  <c r="I409" i="79"/>
  <c r="H409" i="79"/>
  <c r="M408" i="79"/>
  <c r="L408" i="79"/>
  <c r="K408" i="79"/>
  <c r="J408" i="79"/>
  <c r="I408" i="79"/>
  <c r="H408" i="79"/>
  <c r="M407" i="79"/>
  <c r="L407" i="79"/>
  <c r="K407" i="79"/>
  <c r="J407" i="79"/>
  <c r="I407" i="79"/>
  <c r="H407" i="79"/>
  <c r="M406" i="79"/>
  <c r="L406" i="79"/>
  <c r="K406" i="79"/>
  <c r="J406" i="79"/>
  <c r="I406" i="79"/>
  <c r="H406" i="79"/>
  <c r="M405" i="79"/>
  <c r="L405" i="79"/>
  <c r="K405" i="79"/>
  <c r="J405" i="79"/>
  <c r="I405" i="79"/>
  <c r="H405" i="79"/>
  <c r="M404" i="79"/>
  <c r="L404" i="79"/>
  <c r="K404" i="79"/>
  <c r="J404" i="79"/>
  <c r="I404" i="79"/>
  <c r="H404" i="79"/>
  <c r="M403" i="79"/>
  <c r="L403" i="79"/>
  <c r="K403" i="79"/>
  <c r="J403" i="79"/>
  <c r="I403" i="79"/>
  <c r="H403" i="79"/>
  <c r="M402" i="79"/>
  <c r="L402" i="79"/>
  <c r="K402" i="79"/>
  <c r="J402" i="79"/>
  <c r="I402" i="79"/>
  <c r="H402" i="79"/>
  <c r="M401" i="79"/>
  <c r="L401" i="79"/>
  <c r="K401" i="79"/>
  <c r="J401" i="79"/>
  <c r="I401" i="79"/>
  <c r="H401" i="79"/>
  <c r="M400" i="79"/>
  <c r="L400" i="79"/>
  <c r="K400" i="79"/>
  <c r="J400" i="79"/>
  <c r="I400" i="79"/>
  <c r="H400" i="79"/>
  <c r="M399" i="79"/>
  <c r="L399" i="79"/>
  <c r="K399" i="79"/>
  <c r="J399" i="79"/>
  <c r="I399" i="79"/>
  <c r="H399" i="79"/>
  <c r="M398" i="79"/>
  <c r="L398" i="79"/>
  <c r="K398" i="79"/>
  <c r="J398" i="79"/>
  <c r="I398" i="79"/>
  <c r="H398" i="79"/>
  <c r="M397" i="79"/>
  <c r="L397" i="79"/>
  <c r="K397" i="79"/>
  <c r="J397" i="79"/>
  <c r="I397" i="79"/>
  <c r="H397" i="79"/>
  <c r="M396" i="79"/>
  <c r="L396" i="79"/>
  <c r="K396" i="79"/>
  <c r="J396" i="79"/>
  <c r="I396" i="79"/>
  <c r="H396" i="79"/>
  <c r="M395" i="79"/>
  <c r="L395" i="79"/>
  <c r="K395" i="79"/>
  <c r="J395" i="79"/>
  <c r="I395" i="79"/>
  <c r="H395" i="79"/>
  <c r="M394" i="79"/>
  <c r="L394" i="79"/>
  <c r="K394" i="79"/>
  <c r="J394" i="79"/>
  <c r="I394" i="79"/>
  <c r="H394" i="79"/>
  <c r="M393" i="79"/>
  <c r="L393" i="79"/>
  <c r="K393" i="79"/>
  <c r="J393" i="79"/>
  <c r="I393" i="79"/>
  <c r="H393" i="79"/>
  <c r="M392" i="79"/>
  <c r="L392" i="79"/>
  <c r="K392" i="79"/>
  <c r="J392" i="79"/>
  <c r="I392" i="79"/>
  <c r="H392" i="79"/>
  <c r="M391" i="79"/>
  <c r="L391" i="79"/>
  <c r="K391" i="79"/>
  <c r="J391" i="79"/>
  <c r="I391" i="79"/>
  <c r="H391" i="79"/>
  <c r="M390" i="79"/>
  <c r="L390" i="79"/>
  <c r="K390" i="79"/>
  <c r="J390" i="79"/>
  <c r="I390" i="79"/>
  <c r="H390" i="79"/>
  <c r="M389" i="79"/>
  <c r="L389" i="79"/>
  <c r="K389" i="79"/>
  <c r="J389" i="79"/>
  <c r="I389" i="79"/>
  <c r="H389" i="79"/>
  <c r="M388" i="79"/>
  <c r="L388" i="79"/>
  <c r="K388" i="79"/>
  <c r="J388" i="79"/>
  <c r="I388" i="79"/>
  <c r="H388" i="79"/>
  <c r="M387" i="79"/>
  <c r="L387" i="79"/>
  <c r="K387" i="79"/>
  <c r="J387" i="79"/>
  <c r="I387" i="79"/>
  <c r="H387" i="79"/>
  <c r="M386" i="79"/>
  <c r="L386" i="79"/>
  <c r="K386" i="79"/>
  <c r="J386" i="79"/>
  <c r="I386" i="79"/>
  <c r="H386" i="79"/>
  <c r="M385" i="79"/>
  <c r="L385" i="79"/>
  <c r="K385" i="79"/>
  <c r="J385" i="79"/>
  <c r="I385" i="79"/>
  <c r="H385" i="79"/>
  <c r="M384" i="79"/>
  <c r="L384" i="79"/>
  <c r="K384" i="79"/>
  <c r="J384" i="79"/>
  <c r="I384" i="79"/>
  <c r="H384" i="79"/>
  <c r="M383" i="79"/>
  <c r="L383" i="79"/>
  <c r="K383" i="79"/>
  <c r="J383" i="79"/>
  <c r="I383" i="79"/>
  <c r="H383" i="79"/>
  <c r="M382" i="79"/>
  <c r="L382" i="79"/>
  <c r="K382" i="79"/>
  <c r="J382" i="79"/>
  <c r="I382" i="79"/>
  <c r="H382" i="79"/>
  <c r="M381" i="79"/>
  <c r="L381" i="79"/>
  <c r="K381" i="79"/>
  <c r="J381" i="79"/>
  <c r="I381" i="79"/>
  <c r="H381" i="79"/>
  <c r="M380" i="79"/>
  <c r="L380" i="79"/>
  <c r="K380" i="79"/>
  <c r="J380" i="79"/>
  <c r="I380" i="79"/>
  <c r="H380" i="79"/>
  <c r="M379" i="79"/>
  <c r="L379" i="79"/>
  <c r="K379" i="79"/>
  <c r="J379" i="79"/>
  <c r="I379" i="79"/>
  <c r="H379" i="79"/>
  <c r="M378" i="79"/>
  <c r="L378" i="79"/>
  <c r="K378" i="79"/>
  <c r="J378" i="79"/>
  <c r="I378" i="79"/>
  <c r="H378" i="79"/>
  <c r="M377" i="79"/>
  <c r="L377" i="79"/>
  <c r="K377" i="79"/>
  <c r="J377" i="79"/>
  <c r="I377" i="79"/>
  <c r="H377" i="79"/>
  <c r="M376" i="79"/>
  <c r="L376" i="79"/>
  <c r="K376" i="79"/>
  <c r="J376" i="79"/>
  <c r="I376" i="79"/>
  <c r="H376" i="79"/>
  <c r="M375" i="79"/>
  <c r="L375" i="79"/>
  <c r="K375" i="79"/>
  <c r="J375" i="79"/>
  <c r="I375" i="79"/>
  <c r="H375" i="79"/>
  <c r="M374" i="79"/>
  <c r="L374" i="79"/>
  <c r="K374" i="79"/>
  <c r="J374" i="79"/>
  <c r="I374" i="79"/>
  <c r="H374" i="79"/>
  <c r="M373" i="79"/>
  <c r="L373" i="79"/>
  <c r="K373" i="79"/>
  <c r="J373" i="79"/>
  <c r="I373" i="79"/>
  <c r="H373" i="79"/>
  <c r="M372" i="79"/>
  <c r="L372" i="79"/>
  <c r="K372" i="79"/>
  <c r="J372" i="79"/>
  <c r="I372" i="79"/>
  <c r="H372" i="79"/>
  <c r="M371" i="79"/>
  <c r="L371" i="79"/>
  <c r="K371" i="79"/>
  <c r="J371" i="79"/>
  <c r="I371" i="79"/>
  <c r="H371" i="79"/>
  <c r="M370" i="79"/>
  <c r="L370" i="79"/>
  <c r="K370" i="79"/>
  <c r="J370" i="79"/>
  <c r="I370" i="79"/>
  <c r="H370" i="79"/>
  <c r="M369" i="79"/>
  <c r="L369" i="79"/>
  <c r="K369" i="79"/>
  <c r="J369" i="79"/>
  <c r="I369" i="79"/>
  <c r="H369" i="79"/>
  <c r="M368" i="79"/>
  <c r="L368" i="79"/>
  <c r="K368" i="79"/>
  <c r="J368" i="79"/>
  <c r="I368" i="79"/>
  <c r="H368" i="79"/>
  <c r="M367" i="79"/>
  <c r="L367" i="79"/>
  <c r="K367" i="79"/>
  <c r="J367" i="79"/>
  <c r="I367" i="79"/>
  <c r="H367" i="79"/>
  <c r="M366" i="79"/>
  <c r="L366" i="79"/>
  <c r="K366" i="79"/>
  <c r="J366" i="79"/>
  <c r="I366" i="79"/>
  <c r="H366" i="79"/>
  <c r="M365" i="79"/>
  <c r="L365" i="79"/>
  <c r="K365" i="79"/>
  <c r="J365" i="79"/>
  <c r="I365" i="79"/>
  <c r="H365" i="79"/>
  <c r="M364" i="79"/>
  <c r="L364" i="79"/>
  <c r="K364" i="79"/>
  <c r="J364" i="79"/>
  <c r="I364" i="79"/>
  <c r="H364" i="79"/>
  <c r="M363" i="79"/>
  <c r="L363" i="79"/>
  <c r="K363" i="79"/>
  <c r="J363" i="79"/>
  <c r="I363" i="79"/>
  <c r="H363" i="79"/>
  <c r="M362" i="79"/>
  <c r="L362" i="79"/>
  <c r="K362" i="79"/>
  <c r="J362" i="79"/>
  <c r="I362" i="79"/>
  <c r="H362" i="79"/>
  <c r="M361" i="79"/>
  <c r="L361" i="79"/>
  <c r="K361" i="79"/>
  <c r="J361" i="79"/>
  <c r="I361" i="79"/>
  <c r="H361" i="79"/>
  <c r="M360" i="79"/>
  <c r="L360" i="79"/>
  <c r="K360" i="79"/>
  <c r="J360" i="79"/>
  <c r="I360" i="79"/>
  <c r="H360" i="79"/>
  <c r="M359" i="79"/>
  <c r="L359" i="79"/>
  <c r="K359" i="79"/>
  <c r="J359" i="79"/>
  <c r="I359" i="79"/>
  <c r="H359" i="79"/>
  <c r="M358" i="79"/>
  <c r="L358" i="79"/>
  <c r="K358" i="79"/>
  <c r="J358" i="79"/>
  <c r="I358" i="79"/>
  <c r="H358" i="79"/>
  <c r="M357" i="79"/>
  <c r="L357" i="79"/>
  <c r="K357" i="79"/>
  <c r="J357" i="79"/>
  <c r="I357" i="79"/>
  <c r="H357" i="79"/>
  <c r="M356" i="79"/>
  <c r="L356" i="79"/>
  <c r="K356" i="79"/>
  <c r="J356" i="79"/>
  <c r="I356" i="79"/>
  <c r="H356" i="79"/>
  <c r="M355" i="79"/>
  <c r="L355" i="79"/>
  <c r="K355" i="79"/>
  <c r="J355" i="79"/>
  <c r="I355" i="79"/>
  <c r="H355" i="79"/>
  <c r="M354" i="79"/>
  <c r="L354" i="79"/>
  <c r="K354" i="79"/>
  <c r="J354" i="79"/>
  <c r="I354" i="79"/>
  <c r="H354" i="79"/>
  <c r="M353" i="79"/>
  <c r="L353" i="79"/>
  <c r="K353" i="79"/>
  <c r="J353" i="79"/>
  <c r="I353" i="79"/>
  <c r="H353" i="79"/>
  <c r="M352" i="79"/>
  <c r="L352" i="79"/>
  <c r="K352" i="79"/>
  <c r="J352" i="79"/>
  <c r="I352" i="79"/>
  <c r="H352" i="79"/>
  <c r="M351" i="79"/>
  <c r="L351" i="79"/>
  <c r="K351" i="79"/>
  <c r="J351" i="79"/>
  <c r="I351" i="79"/>
  <c r="H351" i="79"/>
  <c r="M350" i="79"/>
  <c r="L350" i="79"/>
  <c r="K350" i="79"/>
  <c r="J350" i="79"/>
  <c r="I350" i="79"/>
  <c r="H350" i="79"/>
  <c r="M349" i="79"/>
  <c r="L349" i="79"/>
  <c r="K349" i="79"/>
  <c r="J349" i="79"/>
  <c r="I349" i="79"/>
  <c r="H349" i="79"/>
  <c r="M348" i="79"/>
  <c r="L348" i="79"/>
  <c r="K348" i="79"/>
  <c r="J348" i="79"/>
  <c r="I348" i="79"/>
  <c r="H348" i="79"/>
  <c r="M347" i="79"/>
  <c r="L347" i="79"/>
  <c r="K347" i="79"/>
  <c r="J347" i="79"/>
  <c r="I347" i="79"/>
  <c r="H347" i="79"/>
  <c r="M346" i="79"/>
  <c r="L346" i="79"/>
  <c r="K346" i="79"/>
  <c r="J346" i="79"/>
  <c r="I346" i="79"/>
  <c r="H346" i="79"/>
  <c r="M345" i="79"/>
  <c r="L345" i="79"/>
  <c r="K345" i="79"/>
  <c r="J345" i="79"/>
  <c r="I345" i="79"/>
  <c r="H345" i="79"/>
  <c r="M344" i="79"/>
  <c r="L344" i="79"/>
  <c r="K344" i="79"/>
  <c r="J344" i="79"/>
  <c r="I344" i="79"/>
  <c r="H344" i="79"/>
  <c r="M343" i="79"/>
  <c r="L343" i="79"/>
  <c r="K343" i="79"/>
  <c r="J343" i="79"/>
  <c r="I343" i="79"/>
  <c r="H343" i="79"/>
  <c r="M342" i="79"/>
  <c r="L342" i="79"/>
  <c r="K342" i="79"/>
  <c r="J342" i="79"/>
  <c r="I342" i="79"/>
  <c r="H342" i="79"/>
  <c r="M341" i="79"/>
  <c r="L341" i="79"/>
  <c r="K341" i="79"/>
  <c r="J341" i="79"/>
  <c r="I341" i="79"/>
  <c r="H341" i="79"/>
  <c r="M340" i="79"/>
  <c r="L340" i="79"/>
  <c r="K340" i="79"/>
  <c r="J340" i="79"/>
  <c r="I340" i="79"/>
  <c r="H340" i="79"/>
  <c r="M339" i="79"/>
  <c r="L339" i="79"/>
  <c r="K339" i="79"/>
  <c r="J339" i="79"/>
  <c r="I339" i="79"/>
  <c r="H339" i="79"/>
  <c r="M338" i="79"/>
  <c r="L338" i="79"/>
  <c r="K338" i="79"/>
  <c r="J338" i="79"/>
  <c r="I338" i="79"/>
  <c r="H338" i="79"/>
  <c r="M337" i="79"/>
  <c r="L337" i="79"/>
  <c r="K337" i="79"/>
  <c r="J337" i="79"/>
  <c r="I337" i="79"/>
  <c r="H337" i="79"/>
  <c r="M336" i="79"/>
  <c r="L336" i="79"/>
  <c r="K336" i="79"/>
  <c r="J336" i="79"/>
  <c r="I336" i="79"/>
  <c r="H336" i="79"/>
  <c r="M335" i="79"/>
  <c r="L335" i="79"/>
  <c r="K335" i="79"/>
  <c r="J335" i="79"/>
  <c r="I335" i="79"/>
  <c r="H335" i="79"/>
  <c r="M334" i="79"/>
  <c r="L334" i="79"/>
  <c r="K334" i="79"/>
  <c r="J334" i="79"/>
  <c r="I334" i="79"/>
  <c r="H334" i="79"/>
  <c r="M333" i="79"/>
  <c r="L333" i="79"/>
  <c r="K333" i="79"/>
  <c r="J333" i="79"/>
  <c r="I333" i="79"/>
  <c r="H333" i="79"/>
  <c r="M332" i="79"/>
  <c r="L332" i="79"/>
  <c r="K332" i="79"/>
  <c r="J332" i="79"/>
  <c r="I332" i="79"/>
  <c r="H332" i="79"/>
  <c r="M331" i="79"/>
  <c r="L331" i="79"/>
  <c r="K331" i="79"/>
  <c r="J331" i="79"/>
  <c r="I331" i="79"/>
  <c r="H331" i="79"/>
  <c r="M330" i="79"/>
  <c r="L330" i="79"/>
  <c r="K330" i="79"/>
  <c r="J330" i="79"/>
  <c r="I330" i="79"/>
  <c r="H330" i="79"/>
  <c r="M329" i="79"/>
  <c r="L329" i="79"/>
  <c r="K329" i="79"/>
  <c r="J329" i="79"/>
  <c r="I329" i="79"/>
  <c r="H329" i="79"/>
  <c r="M328" i="79"/>
  <c r="L328" i="79"/>
  <c r="K328" i="79"/>
  <c r="J328" i="79"/>
  <c r="I328" i="79"/>
  <c r="H328" i="79"/>
  <c r="M327" i="79"/>
  <c r="L327" i="79"/>
  <c r="K327" i="79"/>
  <c r="J327" i="79"/>
  <c r="I327" i="79"/>
  <c r="H327" i="79"/>
  <c r="M326" i="79"/>
  <c r="L326" i="79"/>
  <c r="K326" i="79"/>
  <c r="J326" i="79"/>
  <c r="I326" i="79"/>
  <c r="H326" i="79"/>
  <c r="M325" i="79"/>
  <c r="L325" i="79"/>
  <c r="K325" i="79"/>
  <c r="J325" i="79"/>
  <c r="I325" i="79"/>
  <c r="H325" i="79"/>
  <c r="M324" i="79"/>
  <c r="L324" i="79"/>
  <c r="K324" i="79"/>
  <c r="J324" i="79"/>
  <c r="I324" i="79"/>
  <c r="H324" i="79"/>
  <c r="M323" i="79"/>
  <c r="L323" i="79"/>
  <c r="K323" i="79"/>
  <c r="J323" i="79"/>
  <c r="I323" i="79"/>
  <c r="H323" i="79"/>
  <c r="M322" i="79"/>
  <c r="L322" i="79"/>
  <c r="K322" i="79"/>
  <c r="J322" i="79"/>
  <c r="I322" i="79"/>
  <c r="H322" i="79"/>
  <c r="M321" i="79"/>
  <c r="L321" i="79"/>
  <c r="K321" i="79"/>
  <c r="J321" i="79"/>
  <c r="I321" i="79"/>
  <c r="H321" i="79"/>
  <c r="M320" i="79"/>
  <c r="L320" i="79"/>
  <c r="K320" i="79"/>
  <c r="J320" i="79"/>
  <c r="I320" i="79"/>
  <c r="H320" i="79"/>
  <c r="M319" i="79"/>
  <c r="L319" i="79"/>
  <c r="K319" i="79"/>
  <c r="J319" i="79"/>
  <c r="I319" i="79"/>
  <c r="H319" i="79"/>
  <c r="M318" i="79"/>
  <c r="L318" i="79"/>
  <c r="K318" i="79"/>
  <c r="J318" i="79"/>
  <c r="I318" i="79"/>
  <c r="H318" i="79"/>
  <c r="M317" i="79"/>
  <c r="L317" i="79"/>
  <c r="K317" i="79"/>
  <c r="J317" i="79"/>
  <c r="I317" i="79"/>
  <c r="H317" i="79"/>
  <c r="M316" i="79"/>
  <c r="L316" i="79"/>
  <c r="K316" i="79"/>
  <c r="J316" i="79"/>
  <c r="I316" i="79"/>
  <c r="H316" i="79"/>
  <c r="M315" i="79"/>
  <c r="L315" i="79"/>
  <c r="K315" i="79"/>
  <c r="J315" i="79"/>
  <c r="I315" i="79"/>
  <c r="H315" i="79"/>
  <c r="M314" i="79"/>
  <c r="L314" i="79"/>
  <c r="K314" i="79"/>
  <c r="J314" i="79"/>
  <c r="I314" i="79"/>
  <c r="H314" i="79"/>
  <c r="M313" i="79"/>
  <c r="L313" i="79"/>
  <c r="K313" i="79"/>
  <c r="J313" i="79"/>
  <c r="I313" i="79"/>
  <c r="H313" i="79"/>
  <c r="M312" i="79"/>
  <c r="L312" i="79"/>
  <c r="K312" i="79"/>
  <c r="J312" i="79"/>
  <c r="I312" i="79"/>
  <c r="H312" i="79"/>
  <c r="M311" i="79"/>
  <c r="L311" i="79"/>
  <c r="K311" i="79"/>
  <c r="J311" i="79"/>
  <c r="I311" i="79"/>
  <c r="H311" i="79"/>
  <c r="M310" i="79"/>
  <c r="L310" i="79"/>
  <c r="K310" i="79"/>
  <c r="J310" i="79"/>
  <c r="I310" i="79"/>
  <c r="H310" i="79"/>
  <c r="M309" i="79"/>
  <c r="L309" i="79"/>
  <c r="K309" i="79"/>
  <c r="J309" i="79"/>
  <c r="I309" i="79"/>
  <c r="H309" i="79"/>
  <c r="M308" i="79"/>
  <c r="L308" i="79"/>
  <c r="K308" i="79"/>
  <c r="J308" i="79"/>
  <c r="I308" i="79"/>
  <c r="H308" i="79"/>
  <c r="M307" i="79"/>
  <c r="L307" i="79"/>
  <c r="K307" i="79"/>
  <c r="J307" i="79"/>
  <c r="I307" i="79"/>
  <c r="H307" i="79"/>
  <c r="M306" i="79"/>
  <c r="L306" i="79"/>
  <c r="K306" i="79"/>
  <c r="J306" i="79"/>
  <c r="I306" i="79"/>
  <c r="H306" i="79"/>
  <c r="M305" i="79"/>
  <c r="L305" i="79"/>
  <c r="K305" i="79"/>
  <c r="J305" i="79"/>
  <c r="I305" i="79"/>
  <c r="H305" i="79"/>
  <c r="M304" i="79"/>
  <c r="L304" i="79"/>
  <c r="K304" i="79"/>
  <c r="J304" i="79"/>
  <c r="I304" i="79"/>
  <c r="H304" i="79"/>
  <c r="M303" i="79"/>
  <c r="L303" i="79"/>
  <c r="K303" i="79"/>
  <c r="J303" i="79"/>
  <c r="I303" i="79"/>
  <c r="H303" i="79"/>
  <c r="M302" i="79"/>
  <c r="L302" i="79"/>
  <c r="K302" i="79"/>
  <c r="J302" i="79"/>
  <c r="I302" i="79"/>
  <c r="H302" i="79"/>
  <c r="M301" i="79"/>
  <c r="L301" i="79"/>
  <c r="K301" i="79"/>
  <c r="J301" i="79"/>
  <c r="I301" i="79"/>
  <c r="H301" i="79"/>
  <c r="M300" i="79"/>
  <c r="L300" i="79"/>
  <c r="K300" i="79"/>
  <c r="J300" i="79"/>
  <c r="I300" i="79"/>
  <c r="H300" i="79"/>
  <c r="M299" i="79"/>
  <c r="L299" i="79"/>
  <c r="K299" i="79"/>
  <c r="J299" i="79"/>
  <c r="I299" i="79"/>
  <c r="H299" i="79"/>
  <c r="M298" i="79"/>
  <c r="L298" i="79"/>
  <c r="K298" i="79"/>
  <c r="J298" i="79"/>
  <c r="I298" i="79"/>
  <c r="H298" i="79"/>
  <c r="M297" i="79"/>
  <c r="L297" i="79"/>
  <c r="K297" i="79"/>
  <c r="J297" i="79"/>
  <c r="I297" i="79"/>
  <c r="H297" i="79"/>
  <c r="M296" i="79"/>
  <c r="L296" i="79"/>
  <c r="K296" i="79"/>
  <c r="J296" i="79"/>
  <c r="I296" i="79"/>
  <c r="H296" i="79"/>
  <c r="M295" i="79"/>
  <c r="L295" i="79"/>
  <c r="K295" i="79"/>
  <c r="J295" i="79"/>
  <c r="I295" i="79"/>
  <c r="H295" i="79"/>
  <c r="M294" i="79"/>
  <c r="L294" i="79"/>
  <c r="K294" i="79"/>
  <c r="J294" i="79"/>
  <c r="I294" i="79"/>
  <c r="H294" i="79"/>
  <c r="M293" i="79"/>
  <c r="L293" i="79"/>
  <c r="K293" i="79"/>
  <c r="J293" i="79"/>
  <c r="I293" i="79"/>
  <c r="H293" i="79"/>
  <c r="M292" i="79"/>
  <c r="L292" i="79"/>
  <c r="K292" i="79"/>
  <c r="J292" i="79"/>
  <c r="I292" i="79"/>
  <c r="H292" i="79"/>
  <c r="M291" i="79"/>
  <c r="L291" i="79"/>
  <c r="K291" i="79"/>
  <c r="J291" i="79"/>
  <c r="I291" i="79"/>
  <c r="H291" i="79"/>
  <c r="M290" i="79"/>
  <c r="L290" i="79"/>
  <c r="K290" i="79"/>
  <c r="J290" i="79"/>
  <c r="I290" i="79"/>
  <c r="H290" i="79"/>
  <c r="M289" i="79"/>
  <c r="L289" i="79"/>
  <c r="K289" i="79"/>
  <c r="J289" i="79"/>
  <c r="I289" i="79"/>
  <c r="H289" i="79"/>
  <c r="M288" i="79"/>
  <c r="L288" i="79"/>
  <c r="K288" i="79"/>
  <c r="J288" i="79"/>
  <c r="I288" i="79"/>
  <c r="H288" i="79"/>
  <c r="M287" i="79"/>
  <c r="L287" i="79"/>
  <c r="K287" i="79"/>
  <c r="J287" i="79"/>
  <c r="I287" i="79"/>
  <c r="H287" i="79"/>
  <c r="M286" i="79"/>
  <c r="L286" i="79"/>
  <c r="K286" i="79"/>
  <c r="J286" i="79"/>
  <c r="I286" i="79"/>
  <c r="H286" i="79"/>
  <c r="M285" i="79"/>
  <c r="L285" i="79"/>
  <c r="K285" i="79"/>
  <c r="J285" i="79"/>
  <c r="I285" i="79"/>
  <c r="H285" i="79"/>
  <c r="M284" i="79"/>
  <c r="L284" i="79"/>
  <c r="K284" i="79"/>
  <c r="J284" i="79"/>
  <c r="I284" i="79"/>
  <c r="H284" i="79"/>
  <c r="M283" i="79"/>
  <c r="L283" i="79"/>
  <c r="K283" i="79"/>
  <c r="J283" i="79"/>
  <c r="I283" i="79"/>
  <c r="H283" i="79"/>
  <c r="M282" i="79"/>
  <c r="L282" i="79"/>
  <c r="K282" i="79"/>
  <c r="J282" i="79"/>
  <c r="I282" i="79"/>
  <c r="H282" i="79"/>
  <c r="M281" i="79"/>
  <c r="L281" i="79"/>
  <c r="K281" i="79"/>
  <c r="J281" i="79"/>
  <c r="I281" i="79"/>
  <c r="H281" i="79"/>
  <c r="M280" i="79"/>
  <c r="L280" i="79"/>
  <c r="K280" i="79"/>
  <c r="J280" i="79"/>
  <c r="I280" i="79"/>
  <c r="H280" i="79"/>
  <c r="M279" i="79"/>
  <c r="L279" i="79"/>
  <c r="K279" i="79"/>
  <c r="J279" i="79"/>
  <c r="I279" i="79"/>
  <c r="H279" i="79"/>
  <c r="M278" i="79"/>
  <c r="L278" i="79"/>
  <c r="K278" i="79"/>
  <c r="J278" i="79"/>
  <c r="I278" i="79"/>
  <c r="H278" i="79"/>
  <c r="M277" i="79"/>
  <c r="L277" i="79"/>
  <c r="K277" i="79"/>
  <c r="J277" i="79"/>
  <c r="I277" i="79"/>
  <c r="H277" i="79"/>
  <c r="M276" i="79"/>
  <c r="L276" i="79"/>
  <c r="K276" i="79"/>
  <c r="J276" i="79"/>
  <c r="I276" i="79"/>
  <c r="H276" i="79"/>
  <c r="M275" i="79"/>
  <c r="L275" i="79"/>
  <c r="K275" i="79"/>
  <c r="J275" i="79"/>
  <c r="I275" i="79"/>
  <c r="H275" i="79"/>
  <c r="M274" i="79"/>
  <c r="L274" i="79"/>
  <c r="K274" i="79"/>
  <c r="J274" i="79"/>
  <c r="I274" i="79"/>
  <c r="H274" i="79"/>
  <c r="M273" i="79"/>
  <c r="L273" i="79"/>
  <c r="K273" i="79"/>
  <c r="J273" i="79"/>
  <c r="I273" i="79"/>
  <c r="H273" i="79"/>
  <c r="M272" i="79"/>
  <c r="L272" i="79"/>
  <c r="K272" i="79"/>
  <c r="J272" i="79"/>
  <c r="I272" i="79"/>
  <c r="H272" i="79"/>
  <c r="M271" i="79"/>
  <c r="L271" i="79"/>
  <c r="K271" i="79"/>
  <c r="J271" i="79"/>
  <c r="I271" i="79"/>
  <c r="H271" i="79"/>
  <c r="M270" i="79"/>
  <c r="L270" i="79"/>
  <c r="K270" i="79"/>
  <c r="J270" i="79"/>
  <c r="I270" i="79"/>
  <c r="H270" i="79"/>
  <c r="M269" i="79"/>
  <c r="L269" i="79"/>
  <c r="K269" i="79"/>
  <c r="J269" i="79"/>
  <c r="I269" i="79"/>
  <c r="H269" i="79"/>
  <c r="M268" i="79"/>
  <c r="L268" i="79"/>
  <c r="K268" i="79"/>
  <c r="J268" i="79"/>
  <c r="I268" i="79"/>
  <c r="H268" i="79"/>
  <c r="M267" i="79"/>
  <c r="L267" i="79"/>
  <c r="K267" i="79"/>
  <c r="J267" i="79"/>
  <c r="I267" i="79"/>
  <c r="H267" i="79"/>
  <c r="M266" i="79"/>
  <c r="L266" i="79"/>
  <c r="K266" i="79"/>
  <c r="J266" i="79"/>
  <c r="I266" i="79"/>
  <c r="H266" i="79"/>
  <c r="M265" i="79"/>
  <c r="L265" i="79"/>
  <c r="K265" i="79"/>
  <c r="J265" i="79"/>
  <c r="I265" i="79"/>
  <c r="H265" i="79"/>
  <c r="M264" i="79"/>
  <c r="L264" i="79"/>
  <c r="K264" i="79"/>
  <c r="J264" i="79"/>
  <c r="I264" i="79"/>
  <c r="H264" i="79"/>
  <c r="M263" i="79"/>
  <c r="L263" i="79"/>
  <c r="K263" i="79"/>
  <c r="J263" i="79"/>
  <c r="I263" i="79"/>
  <c r="H263" i="79"/>
  <c r="M262" i="79"/>
  <c r="L262" i="79"/>
  <c r="K262" i="79"/>
  <c r="J262" i="79"/>
  <c r="I262" i="79"/>
  <c r="H262" i="79"/>
  <c r="M261" i="79"/>
  <c r="L261" i="79"/>
  <c r="K261" i="79"/>
  <c r="J261" i="79"/>
  <c r="I261" i="79"/>
  <c r="H261" i="79"/>
  <c r="M260" i="79"/>
  <c r="L260" i="79"/>
  <c r="K260" i="79"/>
  <c r="J260" i="79"/>
  <c r="I260" i="79"/>
  <c r="H260" i="79"/>
  <c r="M259" i="79"/>
  <c r="L259" i="79"/>
  <c r="K259" i="79"/>
  <c r="J259" i="79"/>
  <c r="I259" i="79"/>
  <c r="H259" i="79"/>
  <c r="M258" i="79"/>
  <c r="L258" i="79"/>
  <c r="K258" i="79"/>
  <c r="J258" i="79"/>
  <c r="I258" i="79"/>
  <c r="H258" i="79"/>
  <c r="M257" i="79"/>
  <c r="L257" i="79"/>
  <c r="K257" i="79"/>
  <c r="J257" i="79"/>
  <c r="I257" i="79"/>
  <c r="H257" i="79"/>
  <c r="M256" i="79"/>
  <c r="L256" i="79"/>
  <c r="K256" i="79"/>
  <c r="J256" i="79"/>
  <c r="I256" i="79"/>
  <c r="H256" i="79"/>
  <c r="M255" i="79"/>
  <c r="L255" i="79"/>
  <c r="K255" i="79"/>
  <c r="J255" i="79"/>
  <c r="I255" i="79"/>
  <c r="H255" i="79"/>
  <c r="M254" i="79"/>
  <c r="L254" i="79"/>
  <c r="K254" i="79"/>
  <c r="J254" i="79"/>
  <c r="I254" i="79"/>
  <c r="H254" i="79"/>
  <c r="M253" i="79"/>
  <c r="L253" i="79"/>
  <c r="K253" i="79"/>
  <c r="J253" i="79"/>
  <c r="I253" i="79"/>
  <c r="H253" i="79"/>
  <c r="M252" i="79"/>
  <c r="L252" i="79"/>
  <c r="K252" i="79"/>
  <c r="J252" i="79"/>
  <c r="I252" i="79"/>
  <c r="H252" i="79"/>
  <c r="M251" i="79"/>
  <c r="L251" i="79"/>
  <c r="K251" i="79"/>
  <c r="J251" i="79"/>
  <c r="I251" i="79"/>
  <c r="H251" i="79"/>
  <c r="M250" i="79"/>
  <c r="L250" i="79"/>
  <c r="K250" i="79"/>
  <c r="J250" i="79"/>
  <c r="I250" i="79"/>
  <c r="H250" i="79"/>
  <c r="M249" i="79"/>
  <c r="L249" i="79"/>
  <c r="K249" i="79"/>
  <c r="J249" i="79"/>
  <c r="I249" i="79"/>
  <c r="H249" i="79"/>
  <c r="M248" i="79"/>
  <c r="L248" i="79"/>
  <c r="K248" i="79"/>
  <c r="J248" i="79"/>
  <c r="I248" i="79"/>
  <c r="H248" i="79"/>
  <c r="M247" i="79"/>
  <c r="L247" i="79"/>
  <c r="K247" i="79"/>
  <c r="J247" i="79"/>
  <c r="I247" i="79"/>
  <c r="H247" i="79"/>
  <c r="M246" i="79"/>
  <c r="L246" i="79"/>
  <c r="K246" i="79"/>
  <c r="J246" i="79"/>
  <c r="I246" i="79"/>
  <c r="H246" i="79"/>
  <c r="M245" i="79"/>
  <c r="L245" i="79"/>
  <c r="K245" i="79"/>
  <c r="J245" i="79"/>
  <c r="I245" i="79"/>
  <c r="H245" i="79"/>
  <c r="M244" i="79"/>
  <c r="L244" i="79"/>
  <c r="K244" i="79"/>
  <c r="J244" i="79"/>
  <c r="I244" i="79"/>
  <c r="H244" i="79"/>
  <c r="M243" i="79"/>
  <c r="L243" i="79"/>
  <c r="K243" i="79"/>
  <c r="J243" i="79"/>
  <c r="I243" i="79"/>
  <c r="H243" i="79"/>
  <c r="M242" i="79"/>
  <c r="L242" i="79"/>
  <c r="K242" i="79"/>
  <c r="J242" i="79"/>
  <c r="I242" i="79"/>
  <c r="H242" i="79"/>
  <c r="M241" i="79"/>
  <c r="L241" i="79"/>
  <c r="K241" i="79"/>
  <c r="J241" i="79"/>
  <c r="I241" i="79"/>
  <c r="H241" i="79"/>
  <c r="M240" i="79"/>
  <c r="L240" i="79"/>
  <c r="K240" i="79"/>
  <c r="J240" i="79"/>
  <c r="I240" i="79"/>
  <c r="H240" i="79"/>
  <c r="M239" i="79"/>
  <c r="L239" i="79"/>
  <c r="K239" i="79"/>
  <c r="J239" i="79"/>
  <c r="I239" i="79"/>
  <c r="H239" i="79"/>
  <c r="M238" i="79"/>
  <c r="L238" i="79"/>
  <c r="K238" i="79"/>
  <c r="J238" i="79"/>
  <c r="I238" i="79"/>
  <c r="H238" i="79"/>
  <c r="M237" i="79"/>
  <c r="L237" i="79"/>
  <c r="K237" i="79"/>
  <c r="J237" i="79"/>
  <c r="I237" i="79"/>
  <c r="H237" i="79"/>
  <c r="M236" i="79"/>
  <c r="L236" i="79"/>
  <c r="K236" i="79"/>
  <c r="J236" i="79"/>
  <c r="I236" i="79"/>
  <c r="H236" i="79"/>
  <c r="M235" i="79"/>
  <c r="L235" i="79"/>
  <c r="K235" i="79"/>
  <c r="J235" i="79"/>
  <c r="I235" i="79"/>
  <c r="H235" i="79"/>
  <c r="M234" i="79"/>
  <c r="L234" i="79"/>
  <c r="K234" i="79"/>
  <c r="J234" i="79"/>
  <c r="I234" i="79"/>
  <c r="H234" i="79"/>
  <c r="M233" i="79"/>
  <c r="L233" i="79"/>
  <c r="K233" i="79"/>
  <c r="J233" i="79"/>
  <c r="I233" i="79"/>
  <c r="H233" i="79"/>
  <c r="M232" i="79"/>
  <c r="L232" i="79"/>
  <c r="K232" i="79"/>
  <c r="J232" i="79"/>
  <c r="I232" i="79"/>
  <c r="H232" i="79"/>
  <c r="M231" i="79"/>
  <c r="L231" i="79"/>
  <c r="K231" i="79"/>
  <c r="J231" i="79"/>
  <c r="I231" i="79"/>
  <c r="H231" i="79"/>
  <c r="M230" i="79"/>
  <c r="L230" i="79"/>
  <c r="K230" i="79"/>
  <c r="J230" i="79"/>
  <c r="I230" i="79"/>
  <c r="H230" i="79"/>
  <c r="M229" i="79"/>
  <c r="L229" i="79"/>
  <c r="K229" i="79"/>
  <c r="J229" i="79"/>
  <c r="I229" i="79"/>
  <c r="H229" i="79"/>
  <c r="M228" i="79"/>
  <c r="L228" i="79"/>
  <c r="K228" i="79"/>
  <c r="J228" i="79"/>
  <c r="I228" i="79"/>
  <c r="H228" i="79"/>
  <c r="M227" i="79"/>
  <c r="L227" i="79"/>
  <c r="K227" i="79"/>
  <c r="J227" i="79"/>
  <c r="I227" i="79"/>
  <c r="H227" i="79"/>
  <c r="M226" i="79"/>
  <c r="L226" i="79"/>
  <c r="K226" i="79"/>
  <c r="J226" i="79"/>
  <c r="I226" i="79"/>
  <c r="H226" i="79"/>
  <c r="M225" i="79"/>
  <c r="L225" i="79"/>
  <c r="K225" i="79"/>
  <c r="J225" i="79"/>
  <c r="I225" i="79"/>
  <c r="H225" i="79"/>
  <c r="M224" i="79"/>
  <c r="L224" i="79"/>
  <c r="K224" i="79"/>
  <c r="J224" i="79"/>
  <c r="I224" i="79"/>
  <c r="H224" i="79"/>
  <c r="M223" i="79"/>
  <c r="L223" i="79"/>
  <c r="K223" i="79"/>
  <c r="J223" i="79"/>
  <c r="I223" i="79"/>
  <c r="H223" i="79"/>
  <c r="M222" i="79"/>
  <c r="L222" i="79"/>
  <c r="K222" i="79"/>
  <c r="J222" i="79"/>
  <c r="I222" i="79"/>
  <c r="H222" i="79"/>
  <c r="M221" i="79"/>
  <c r="L221" i="79"/>
  <c r="K221" i="79"/>
  <c r="J221" i="79"/>
  <c r="I221" i="79"/>
  <c r="H221" i="79"/>
  <c r="M220" i="79"/>
  <c r="L220" i="79"/>
  <c r="K220" i="79"/>
  <c r="J220" i="79"/>
  <c r="I220" i="79"/>
  <c r="H220" i="79"/>
  <c r="M219" i="79"/>
  <c r="L219" i="79"/>
  <c r="K219" i="79"/>
  <c r="J219" i="79"/>
  <c r="I219" i="79"/>
  <c r="H219" i="79"/>
  <c r="M218" i="79"/>
  <c r="L218" i="79"/>
  <c r="K218" i="79"/>
  <c r="J218" i="79"/>
  <c r="I218" i="79"/>
  <c r="H218" i="79"/>
  <c r="M217" i="79"/>
  <c r="L217" i="79"/>
  <c r="K217" i="79"/>
  <c r="J217" i="79"/>
  <c r="I217" i="79"/>
  <c r="H217" i="79"/>
  <c r="M216" i="79"/>
  <c r="L216" i="79"/>
  <c r="K216" i="79"/>
  <c r="J216" i="79"/>
  <c r="I216" i="79"/>
  <c r="H216" i="79"/>
  <c r="M215" i="79"/>
  <c r="L215" i="79"/>
  <c r="K215" i="79"/>
  <c r="J215" i="79"/>
  <c r="I215" i="79"/>
  <c r="H215" i="79"/>
  <c r="M214" i="79"/>
  <c r="L214" i="79"/>
  <c r="K214" i="79"/>
  <c r="J214" i="79"/>
  <c r="I214" i="79"/>
  <c r="H214" i="79"/>
  <c r="M213" i="79"/>
  <c r="L213" i="79"/>
  <c r="K213" i="79"/>
  <c r="J213" i="79"/>
  <c r="I213" i="79"/>
  <c r="H213" i="79"/>
  <c r="M212" i="79"/>
  <c r="L212" i="79"/>
  <c r="K212" i="79"/>
  <c r="J212" i="79"/>
  <c r="I212" i="79"/>
  <c r="H212" i="79"/>
  <c r="M211" i="79"/>
  <c r="L211" i="79"/>
  <c r="K211" i="79"/>
  <c r="J211" i="79"/>
  <c r="I211" i="79"/>
  <c r="H211" i="79"/>
  <c r="M210" i="79"/>
  <c r="L210" i="79"/>
  <c r="K210" i="79"/>
  <c r="J210" i="79"/>
  <c r="I210" i="79"/>
  <c r="H210" i="79"/>
  <c r="M209" i="79"/>
  <c r="L209" i="79"/>
  <c r="K209" i="79"/>
  <c r="J209" i="79"/>
  <c r="I209" i="79"/>
  <c r="H209" i="79"/>
  <c r="M208" i="79"/>
  <c r="L208" i="79"/>
  <c r="K208" i="79"/>
  <c r="J208" i="79"/>
  <c r="I208" i="79"/>
  <c r="H208" i="79"/>
  <c r="M207" i="79"/>
  <c r="L207" i="79"/>
  <c r="K207" i="79"/>
  <c r="J207" i="79"/>
  <c r="I207" i="79"/>
  <c r="H207" i="79"/>
  <c r="M206" i="79"/>
  <c r="L206" i="79"/>
  <c r="K206" i="79"/>
  <c r="J206" i="79"/>
  <c r="I206" i="79"/>
  <c r="H206" i="79"/>
  <c r="M205" i="79"/>
  <c r="L205" i="79"/>
  <c r="K205" i="79"/>
  <c r="J205" i="79"/>
  <c r="I205" i="79"/>
  <c r="H205" i="79"/>
  <c r="M204" i="79"/>
  <c r="L204" i="79"/>
  <c r="K204" i="79"/>
  <c r="J204" i="79"/>
  <c r="I204" i="79"/>
  <c r="H204" i="79"/>
  <c r="M203" i="79"/>
  <c r="L203" i="79"/>
  <c r="K203" i="79"/>
  <c r="J203" i="79"/>
  <c r="I203" i="79"/>
  <c r="H203" i="79"/>
  <c r="M202" i="79"/>
  <c r="L202" i="79"/>
  <c r="K202" i="79"/>
  <c r="J202" i="79"/>
  <c r="I202" i="79"/>
  <c r="H202" i="79"/>
  <c r="M201" i="79"/>
  <c r="L201" i="79"/>
  <c r="K201" i="79"/>
  <c r="J201" i="79"/>
  <c r="I201" i="79"/>
  <c r="H201" i="79"/>
  <c r="M200" i="79"/>
  <c r="L200" i="79"/>
  <c r="K200" i="79"/>
  <c r="J200" i="79"/>
  <c r="I200" i="79"/>
  <c r="H200" i="79"/>
  <c r="M199" i="79"/>
  <c r="L199" i="79"/>
  <c r="K199" i="79"/>
  <c r="J199" i="79"/>
  <c r="I199" i="79"/>
  <c r="H199" i="79"/>
  <c r="M198" i="79"/>
  <c r="L198" i="79"/>
  <c r="K198" i="79"/>
  <c r="J198" i="79"/>
  <c r="I198" i="79"/>
  <c r="H198" i="79"/>
  <c r="M197" i="79"/>
  <c r="L197" i="79"/>
  <c r="K197" i="79"/>
  <c r="J197" i="79"/>
  <c r="I197" i="79"/>
  <c r="H197" i="79"/>
  <c r="M196" i="79"/>
  <c r="L196" i="79"/>
  <c r="K196" i="79"/>
  <c r="J196" i="79"/>
  <c r="I196" i="79"/>
  <c r="H196" i="79"/>
  <c r="M195" i="79"/>
  <c r="L195" i="79"/>
  <c r="K195" i="79"/>
  <c r="J195" i="79"/>
  <c r="I195" i="79"/>
  <c r="H195" i="79"/>
  <c r="M194" i="79"/>
  <c r="L194" i="79"/>
  <c r="K194" i="79"/>
  <c r="J194" i="79"/>
  <c r="I194" i="79"/>
  <c r="H194" i="79"/>
  <c r="M193" i="79"/>
  <c r="L193" i="79"/>
  <c r="K193" i="79"/>
  <c r="J193" i="79"/>
  <c r="I193" i="79"/>
  <c r="H193" i="79"/>
  <c r="M192" i="79"/>
  <c r="L192" i="79"/>
  <c r="K192" i="79"/>
  <c r="J192" i="79"/>
  <c r="I192" i="79"/>
  <c r="H192" i="79"/>
  <c r="M191" i="79"/>
  <c r="L191" i="79"/>
  <c r="K191" i="79"/>
  <c r="J191" i="79"/>
  <c r="I191" i="79"/>
  <c r="H191" i="79"/>
  <c r="M190" i="79"/>
  <c r="L190" i="79"/>
  <c r="K190" i="79"/>
  <c r="J190" i="79"/>
  <c r="I190" i="79"/>
  <c r="H190" i="79"/>
  <c r="M189" i="79"/>
  <c r="L189" i="79"/>
  <c r="K189" i="79"/>
  <c r="J189" i="79"/>
  <c r="I189" i="79"/>
  <c r="H189" i="79"/>
  <c r="M188" i="79"/>
  <c r="L188" i="79"/>
  <c r="K188" i="79"/>
  <c r="J188" i="79"/>
  <c r="I188" i="79"/>
  <c r="H188" i="79"/>
  <c r="M187" i="79"/>
  <c r="L187" i="79"/>
  <c r="K187" i="79"/>
  <c r="J187" i="79"/>
  <c r="I187" i="79"/>
  <c r="H187" i="79"/>
  <c r="M186" i="79"/>
  <c r="L186" i="79"/>
  <c r="K186" i="79"/>
  <c r="J186" i="79"/>
  <c r="I186" i="79"/>
  <c r="H186" i="79"/>
  <c r="M185" i="79"/>
  <c r="L185" i="79"/>
  <c r="K185" i="79"/>
  <c r="J185" i="79"/>
  <c r="I185" i="79"/>
  <c r="H185" i="79"/>
  <c r="M184" i="79"/>
  <c r="L184" i="79"/>
  <c r="K184" i="79"/>
  <c r="J184" i="79"/>
  <c r="I184" i="79"/>
  <c r="H184" i="79"/>
  <c r="M183" i="79"/>
  <c r="L183" i="79"/>
  <c r="K183" i="79"/>
  <c r="J183" i="79"/>
  <c r="I183" i="79"/>
  <c r="H183" i="79"/>
  <c r="M182" i="79"/>
  <c r="L182" i="79"/>
  <c r="K182" i="79"/>
  <c r="J182" i="79"/>
  <c r="I182" i="79"/>
  <c r="H182" i="79"/>
  <c r="M181" i="79"/>
  <c r="L181" i="79"/>
  <c r="K181" i="79"/>
  <c r="J181" i="79"/>
  <c r="I181" i="79"/>
  <c r="H181" i="79"/>
  <c r="M180" i="79"/>
  <c r="L180" i="79"/>
  <c r="K180" i="79"/>
  <c r="J180" i="79"/>
  <c r="I180" i="79"/>
  <c r="H180" i="79"/>
  <c r="M179" i="79"/>
  <c r="L179" i="79"/>
  <c r="K179" i="79"/>
  <c r="J179" i="79"/>
  <c r="I179" i="79"/>
  <c r="H179" i="79"/>
  <c r="M178" i="79"/>
  <c r="L178" i="79"/>
  <c r="K178" i="79"/>
  <c r="J178" i="79"/>
  <c r="I178" i="79"/>
  <c r="H178" i="79"/>
  <c r="M177" i="79"/>
  <c r="L177" i="79"/>
  <c r="K177" i="79"/>
  <c r="J177" i="79"/>
  <c r="I177" i="79"/>
  <c r="H177" i="79"/>
  <c r="M176" i="79"/>
  <c r="L176" i="79"/>
  <c r="K176" i="79"/>
  <c r="J176" i="79"/>
  <c r="I176" i="79"/>
  <c r="H176" i="79"/>
  <c r="M175" i="79"/>
  <c r="L175" i="79"/>
  <c r="K175" i="79"/>
  <c r="J175" i="79"/>
  <c r="I175" i="79"/>
  <c r="H175" i="79"/>
  <c r="M174" i="79"/>
  <c r="L174" i="79"/>
  <c r="K174" i="79"/>
  <c r="J174" i="79"/>
  <c r="I174" i="79"/>
  <c r="H174" i="79"/>
  <c r="M173" i="79"/>
  <c r="L173" i="79"/>
  <c r="K173" i="79"/>
  <c r="J173" i="79"/>
  <c r="I173" i="79"/>
  <c r="H173" i="79"/>
  <c r="M172" i="79"/>
  <c r="L172" i="79"/>
  <c r="K172" i="79"/>
  <c r="J172" i="79"/>
  <c r="I172" i="79"/>
  <c r="H172" i="79"/>
  <c r="M171" i="79"/>
  <c r="L171" i="79"/>
  <c r="K171" i="79"/>
  <c r="J171" i="79"/>
  <c r="I171" i="79"/>
  <c r="H171" i="79"/>
  <c r="M170" i="79"/>
  <c r="L170" i="79"/>
  <c r="K170" i="79"/>
  <c r="J170" i="79"/>
  <c r="I170" i="79"/>
  <c r="H170" i="79"/>
  <c r="M169" i="79"/>
  <c r="L169" i="79"/>
  <c r="K169" i="79"/>
  <c r="J169" i="79"/>
  <c r="I169" i="79"/>
  <c r="H169" i="79"/>
  <c r="M168" i="79"/>
  <c r="L168" i="79"/>
  <c r="K168" i="79"/>
  <c r="J168" i="79"/>
  <c r="I168" i="79"/>
  <c r="H168" i="79"/>
  <c r="M167" i="79"/>
  <c r="L167" i="79"/>
  <c r="K167" i="79"/>
  <c r="J167" i="79"/>
  <c r="I167" i="79"/>
  <c r="H167" i="79"/>
  <c r="M166" i="79"/>
  <c r="L166" i="79"/>
  <c r="K166" i="79"/>
  <c r="J166" i="79"/>
  <c r="I166" i="79"/>
  <c r="H166" i="79"/>
  <c r="M165" i="79"/>
  <c r="L165" i="79"/>
  <c r="K165" i="79"/>
  <c r="J165" i="79"/>
  <c r="I165" i="79"/>
  <c r="H165" i="79"/>
  <c r="M164" i="79"/>
  <c r="L164" i="79"/>
  <c r="K164" i="79"/>
  <c r="J164" i="79"/>
  <c r="I164" i="79"/>
  <c r="H164" i="79"/>
  <c r="M163" i="79"/>
  <c r="L163" i="79"/>
  <c r="K163" i="79"/>
  <c r="J163" i="79"/>
  <c r="I163" i="79"/>
  <c r="H163" i="79"/>
  <c r="M162" i="79"/>
  <c r="L162" i="79"/>
  <c r="K162" i="79"/>
  <c r="J162" i="79"/>
  <c r="I162" i="79"/>
  <c r="H162" i="79"/>
  <c r="M161" i="79"/>
  <c r="L161" i="79"/>
  <c r="K161" i="79"/>
  <c r="J161" i="79"/>
  <c r="I161" i="79"/>
  <c r="H161" i="79"/>
  <c r="M160" i="79"/>
  <c r="L160" i="79"/>
  <c r="K160" i="79"/>
  <c r="J160" i="79"/>
  <c r="I160" i="79"/>
  <c r="H160" i="79"/>
  <c r="M159" i="79"/>
  <c r="L159" i="79"/>
  <c r="K159" i="79"/>
  <c r="J159" i="79"/>
  <c r="I159" i="79"/>
  <c r="H159" i="79"/>
  <c r="M158" i="79"/>
  <c r="L158" i="79"/>
  <c r="K158" i="79"/>
  <c r="J158" i="79"/>
  <c r="I158" i="79"/>
  <c r="H158" i="79"/>
  <c r="M157" i="79"/>
  <c r="L157" i="79"/>
  <c r="K157" i="79"/>
  <c r="J157" i="79"/>
  <c r="I157" i="79"/>
  <c r="H157" i="79"/>
  <c r="M156" i="79"/>
  <c r="L156" i="79"/>
  <c r="K156" i="79"/>
  <c r="J156" i="79"/>
  <c r="I156" i="79"/>
  <c r="H156" i="79"/>
  <c r="M155" i="79"/>
  <c r="L155" i="79"/>
  <c r="K155" i="79"/>
  <c r="J155" i="79"/>
  <c r="I155" i="79"/>
  <c r="H155" i="79"/>
  <c r="M154" i="79"/>
  <c r="L154" i="79"/>
  <c r="K154" i="79"/>
  <c r="J154" i="79"/>
  <c r="I154" i="79"/>
  <c r="H154" i="79"/>
  <c r="M153" i="79"/>
  <c r="L153" i="79"/>
  <c r="K153" i="79"/>
  <c r="J153" i="79"/>
  <c r="I153" i="79"/>
  <c r="H153" i="79"/>
  <c r="M152" i="79"/>
  <c r="L152" i="79"/>
  <c r="K152" i="79"/>
  <c r="J152" i="79"/>
  <c r="I152" i="79"/>
  <c r="H152" i="79"/>
  <c r="M151" i="79"/>
  <c r="L151" i="79"/>
  <c r="K151" i="79"/>
  <c r="J151" i="79"/>
  <c r="I151" i="79"/>
  <c r="H151" i="79"/>
  <c r="M150" i="79"/>
  <c r="L150" i="79"/>
  <c r="K150" i="79"/>
  <c r="J150" i="79"/>
  <c r="I150" i="79"/>
  <c r="H150" i="79"/>
  <c r="M149" i="79"/>
  <c r="L149" i="79"/>
  <c r="K149" i="79"/>
  <c r="J149" i="79"/>
  <c r="I149" i="79"/>
  <c r="H149" i="79"/>
  <c r="M148" i="79"/>
  <c r="L148" i="79"/>
  <c r="K148" i="79"/>
  <c r="J148" i="79"/>
  <c r="I148" i="79"/>
  <c r="H148" i="79"/>
  <c r="M147" i="79"/>
  <c r="L147" i="79"/>
  <c r="K147" i="79"/>
  <c r="J147" i="79"/>
  <c r="I147" i="79"/>
  <c r="H147" i="79"/>
  <c r="M146" i="79"/>
  <c r="L146" i="79"/>
  <c r="K146" i="79"/>
  <c r="J146" i="79"/>
  <c r="I146" i="79"/>
  <c r="H146" i="79"/>
  <c r="M145" i="79"/>
  <c r="L145" i="79"/>
  <c r="K145" i="79"/>
  <c r="J145" i="79"/>
  <c r="I145" i="79"/>
  <c r="H145" i="79"/>
  <c r="M144" i="79"/>
  <c r="L144" i="79"/>
  <c r="K144" i="79"/>
  <c r="J144" i="79"/>
  <c r="I144" i="79"/>
  <c r="H144" i="79"/>
  <c r="M143" i="79"/>
  <c r="L143" i="79"/>
  <c r="K143" i="79"/>
  <c r="J143" i="79"/>
  <c r="I143" i="79"/>
  <c r="H143" i="79"/>
  <c r="M142" i="79"/>
  <c r="L142" i="79"/>
  <c r="K142" i="79"/>
  <c r="J142" i="79"/>
  <c r="I142" i="79"/>
  <c r="H142" i="79"/>
  <c r="M141" i="79"/>
  <c r="L141" i="79"/>
  <c r="K141" i="79"/>
  <c r="J141" i="79"/>
  <c r="I141" i="79"/>
  <c r="H141" i="79"/>
  <c r="M140" i="79"/>
  <c r="L140" i="79"/>
  <c r="K140" i="79"/>
  <c r="J140" i="79"/>
  <c r="I140" i="79"/>
  <c r="H140" i="79"/>
  <c r="M139" i="79"/>
  <c r="L139" i="79"/>
  <c r="K139" i="79"/>
  <c r="J139" i="79"/>
  <c r="I139" i="79"/>
  <c r="H139" i="79"/>
  <c r="M138" i="79"/>
  <c r="L138" i="79"/>
  <c r="K138" i="79"/>
  <c r="J138" i="79"/>
  <c r="I138" i="79"/>
  <c r="H138" i="79"/>
  <c r="M137" i="79"/>
  <c r="L137" i="79"/>
  <c r="K137" i="79"/>
  <c r="J137" i="79"/>
  <c r="I137" i="79"/>
  <c r="H137" i="79"/>
  <c r="M136" i="79"/>
  <c r="L136" i="79"/>
  <c r="K136" i="79"/>
  <c r="J136" i="79"/>
  <c r="I136" i="79"/>
  <c r="H136" i="79"/>
  <c r="M135" i="79"/>
  <c r="L135" i="79"/>
  <c r="K135" i="79"/>
  <c r="J135" i="79"/>
  <c r="I135" i="79"/>
  <c r="H135" i="79"/>
  <c r="M134" i="79"/>
  <c r="L134" i="79"/>
  <c r="K134" i="79"/>
  <c r="J134" i="79"/>
  <c r="I134" i="79"/>
  <c r="H134" i="79"/>
  <c r="M133" i="79"/>
  <c r="L133" i="79"/>
  <c r="K133" i="79"/>
  <c r="J133" i="79"/>
  <c r="I133" i="79"/>
  <c r="H133" i="79"/>
  <c r="M132" i="79"/>
  <c r="L132" i="79"/>
  <c r="K132" i="79"/>
  <c r="J132" i="79"/>
  <c r="I132" i="79"/>
  <c r="H132" i="79"/>
  <c r="M131" i="79"/>
  <c r="L131" i="79"/>
  <c r="K131" i="79"/>
  <c r="J131" i="79"/>
  <c r="I131" i="79"/>
  <c r="H131" i="79"/>
  <c r="M130" i="79"/>
  <c r="L130" i="79"/>
  <c r="K130" i="79"/>
  <c r="J130" i="79"/>
  <c r="I130" i="79"/>
  <c r="H130" i="79"/>
  <c r="M129" i="79"/>
  <c r="L129" i="79"/>
  <c r="K129" i="79"/>
  <c r="J129" i="79"/>
  <c r="I129" i="79"/>
  <c r="H129" i="79"/>
  <c r="M128" i="79"/>
  <c r="L128" i="79"/>
  <c r="K128" i="79"/>
  <c r="J128" i="79"/>
  <c r="I128" i="79"/>
  <c r="H128" i="79"/>
  <c r="M127" i="79"/>
  <c r="L127" i="79"/>
  <c r="K127" i="79"/>
  <c r="J127" i="79"/>
  <c r="I127" i="79"/>
  <c r="H127" i="79"/>
  <c r="M126" i="79"/>
  <c r="L126" i="79"/>
  <c r="K126" i="79"/>
  <c r="J126" i="79"/>
  <c r="I126" i="79"/>
  <c r="H126" i="79"/>
  <c r="M125" i="79"/>
  <c r="L125" i="79"/>
  <c r="K125" i="79"/>
  <c r="J125" i="79"/>
  <c r="I125" i="79"/>
  <c r="H125" i="79"/>
  <c r="M124" i="79"/>
  <c r="L124" i="79"/>
  <c r="K124" i="79"/>
  <c r="J124" i="79"/>
  <c r="I124" i="79"/>
  <c r="H124" i="79"/>
  <c r="M123" i="79"/>
  <c r="L123" i="79"/>
  <c r="K123" i="79"/>
  <c r="J123" i="79"/>
  <c r="I123" i="79"/>
  <c r="H123" i="79"/>
  <c r="M122" i="79"/>
  <c r="L122" i="79"/>
  <c r="K122" i="79"/>
  <c r="J122" i="79"/>
  <c r="I122" i="79"/>
  <c r="H122" i="79"/>
  <c r="M121" i="79"/>
  <c r="L121" i="79"/>
  <c r="K121" i="79"/>
  <c r="J121" i="79"/>
  <c r="I121" i="79"/>
  <c r="H121" i="79"/>
  <c r="M120" i="79"/>
  <c r="L120" i="79"/>
  <c r="K120" i="79"/>
  <c r="J120" i="79"/>
  <c r="I120" i="79"/>
  <c r="H120" i="79"/>
  <c r="M119" i="79"/>
  <c r="L119" i="79"/>
  <c r="K119" i="79"/>
  <c r="J119" i="79"/>
  <c r="I119" i="79"/>
  <c r="H119" i="79"/>
  <c r="M118" i="79"/>
  <c r="L118" i="79"/>
  <c r="K118" i="79"/>
  <c r="J118" i="79"/>
  <c r="I118" i="79"/>
  <c r="H118" i="79"/>
  <c r="M117" i="79"/>
  <c r="L117" i="79"/>
  <c r="K117" i="79"/>
  <c r="J117" i="79"/>
  <c r="I117" i="79"/>
  <c r="H117" i="79"/>
  <c r="M116" i="79"/>
  <c r="L116" i="79"/>
  <c r="K116" i="79"/>
  <c r="J116" i="79"/>
  <c r="I116" i="79"/>
  <c r="H116" i="79"/>
  <c r="M115" i="79"/>
  <c r="L115" i="79"/>
  <c r="K115" i="79"/>
  <c r="J115" i="79"/>
  <c r="I115" i="79"/>
  <c r="H115" i="79"/>
  <c r="M114" i="79"/>
  <c r="L114" i="79"/>
  <c r="K114" i="79"/>
  <c r="J114" i="79"/>
  <c r="I114" i="79"/>
  <c r="H114" i="79"/>
  <c r="M113" i="79"/>
  <c r="L113" i="79"/>
  <c r="K113" i="79"/>
  <c r="J113" i="79"/>
  <c r="I113" i="79"/>
  <c r="H113" i="79"/>
  <c r="M112" i="79"/>
  <c r="L112" i="79"/>
  <c r="K112" i="79"/>
  <c r="J112" i="79"/>
  <c r="I112" i="79"/>
  <c r="H112" i="79"/>
  <c r="M111" i="79"/>
  <c r="L111" i="79"/>
  <c r="K111" i="79"/>
  <c r="J111" i="79"/>
  <c r="I111" i="79"/>
  <c r="H111" i="79"/>
  <c r="M110" i="79"/>
  <c r="L110" i="79"/>
  <c r="K110" i="79"/>
  <c r="J110" i="79"/>
  <c r="I110" i="79"/>
  <c r="H110" i="79"/>
  <c r="M109" i="79"/>
  <c r="L109" i="79"/>
  <c r="K109" i="79"/>
  <c r="J109" i="79"/>
  <c r="I109" i="79"/>
  <c r="H109" i="79"/>
  <c r="M108" i="79"/>
  <c r="L108" i="79"/>
  <c r="K108" i="79"/>
  <c r="J108" i="79"/>
  <c r="I108" i="79"/>
  <c r="H108" i="79"/>
  <c r="M107" i="79"/>
  <c r="L107" i="79"/>
  <c r="K107" i="79"/>
  <c r="J107" i="79"/>
  <c r="I107" i="79"/>
  <c r="H107" i="79"/>
  <c r="M106" i="79"/>
  <c r="L106" i="79"/>
  <c r="K106" i="79"/>
  <c r="J106" i="79"/>
  <c r="I106" i="79"/>
  <c r="H106" i="79"/>
  <c r="M105" i="79"/>
  <c r="L105" i="79"/>
  <c r="K105" i="79"/>
  <c r="J105" i="79"/>
  <c r="I105" i="79"/>
  <c r="H105" i="79"/>
  <c r="M104" i="79"/>
  <c r="L104" i="79"/>
  <c r="K104" i="79"/>
  <c r="J104" i="79"/>
  <c r="I104" i="79"/>
  <c r="H104" i="79"/>
  <c r="M103" i="79"/>
  <c r="L103" i="79"/>
  <c r="K103" i="79"/>
  <c r="J103" i="79"/>
  <c r="I103" i="79"/>
  <c r="H103" i="79"/>
  <c r="M102" i="79"/>
  <c r="L102" i="79"/>
  <c r="K102" i="79"/>
  <c r="J102" i="79"/>
  <c r="I102" i="79"/>
  <c r="H102" i="79"/>
  <c r="M101" i="79"/>
  <c r="L101" i="79"/>
  <c r="K101" i="79"/>
  <c r="J101" i="79"/>
  <c r="I101" i="79"/>
  <c r="H101" i="79"/>
  <c r="M100" i="79"/>
  <c r="L100" i="79"/>
  <c r="K100" i="79"/>
  <c r="J100" i="79"/>
  <c r="I100" i="79"/>
  <c r="H100" i="79"/>
  <c r="M99" i="79"/>
  <c r="L99" i="79"/>
  <c r="K99" i="79"/>
  <c r="J99" i="79"/>
  <c r="I99" i="79"/>
  <c r="H99" i="79"/>
  <c r="M98" i="79"/>
  <c r="L98" i="79"/>
  <c r="K98" i="79"/>
  <c r="J98" i="79"/>
  <c r="I98" i="79"/>
  <c r="H98" i="79"/>
  <c r="M97" i="79"/>
  <c r="L97" i="79"/>
  <c r="K97" i="79"/>
  <c r="J97" i="79"/>
  <c r="I97" i="79"/>
  <c r="H97" i="79"/>
  <c r="M96" i="79"/>
  <c r="L96" i="79"/>
  <c r="K96" i="79"/>
  <c r="J96" i="79"/>
  <c r="I96" i="79"/>
  <c r="H96" i="79"/>
  <c r="M95" i="79"/>
  <c r="L95" i="79"/>
  <c r="K95" i="79"/>
  <c r="J95" i="79"/>
  <c r="I95" i="79"/>
  <c r="H95" i="79"/>
  <c r="M94" i="79"/>
  <c r="L94" i="79"/>
  <c r="K94" i="79"/>
  <c r="J94" i="79"/>
  <c r="I94" i="79"/>
  <c r="H94" i="79"/>
  <c r="M93" i="79"/>
  <c r="L93" i="79"/>
  <c r="K93" i="79"/>
  <c r="J93" i="79"/>
  <c r="I93" i="79"/>
  <c r="H93" i="79"/>
  <c r="M92" i="79"/>
  <c r="L92" i="79"/>
  <c r="K92" i="79"/>
  <c r="J92" i="79"/>
  <c r="I92" i="79"/>
  <c r="H92" i="79"/>
  <c r="M91" i="79"/>
  <c r="L91" i="79"/>
  <c r="K91" i="79"/>
  <c r="J91" i="79"/>
  <c r="I91" i="79"/>
  <c r="H91" i="79"/>
  <c r="M90" i="79"/>
  <c r="L90" i="79"/>
  <c r="K90" i="79"/>
  <c r="J90" i="79"/>
  <c r="I90" i="79"/>
  <c r="H90" i="79"/>
  <c r="M89" i="79"/>
  <c r="L89" i="79"/>
  <c r="K89" i="79"/>
  <c r="J89" i="79"/>
  <c r="I89" i="79"/>
  <c r="H89" i="79"/>
  <c r="M88" i="79"/>
  <c r="L88" i="79"/>
  <c r="K88" i="79"/>
  <c r="J88" i="79"/>
  <c r="I88" i="79"/>
  <c r="H88" i="79"/>
  <c r="M87" i="79"/>
  <c r="L87" i="79"/>
  <c r="K87" i="79"/>
  <c r="J87" i="79"/>
  <c r="I87" i="79"/>
  <c r="H87" i="79"/>
  <c r="M86" i="79"/>
  <c r="L86" i="79"/>
  <c r="K86" i="79"/>
  <c r="J86" i="79"/>
  <c r="I86" i="79"/>
  <c r="H86" i="79"/>
  <c r="M85" i="79"/>
  <c r="L85" i="79"/>
  <c r="K85" i="79"/>
  <c r="J85" i="79"/>
  <c r="I85" i="79"/>
  <c r="H85" i="79"/>
  <c r="M84" i="79"/>
  <c r="L84" i="79"/>
  <c r="K84" i="79"/>
  <c r="J84" i="79"/>
  <c r="I84" i="79"/>
  <c r="H84" i="79"/>
  <c r="M83" i="79"/>
  <c r="L83" i="79"/>
  <c r="K83" i="79"/>
  <c r="J83" i="79"/>
  <c r="I83" i="79"/>
  <c r="H83" i="79"/>
  <c r="M82" i="79"/>
  <c r="L82" i="79"/>
  <c r="K82" i="79"/>
  <c r="J82" i="79"/>
  <c r="I82" i="79"/>
  <c r="H82" i="79"/>
  <c r="M81" i="79"/>
  <c r="L81" i="79"/>
  <c r="K81" i="79"/>
  <c r="J81" i="79"/>
  <c r="I81" i="79"/>
  <c r="H81" i="79"/>
  <c r="M80" i="79"/>
  <c r="L80" i="79"/>
  <c r="K80" i="79"/>
  <c r="J80" i="79"/>
  <c r="I80" i="79"/>
  <c r="H80" i="79"/>
  <c r="M79" i="79"/>
  <c r="L79" i="79"/>
  <c r="K79" i="79"/>
  <c r="J79" i="79"/>
  <c r="I79" i="79"/>
  <c r="H79" i="79"/>
  <c r="M78" i="79"/>
  <c r="L78" i="79"/>
  <c r="K78" i="79"/>
  <c r="J78" i="79"/>
  <c r="I78" i="79"/>
  <c r="H78" i="79"/>
  <c r="M77" i="79"/>
  <c r="L77" i="79"/>
  <c r="K77" i="79"/>
  <c r="J77" i="79"/>
  <c r="I77" i="79"/>
  <c r="H77" i="79"/>
  <c r="M76" i="79"/>
  <c r="L76" i="79"/>
  <c r="K76" i="79"/>
  <c r="J76" i="79"/>
  <c r="I76" i="79"/>
  <c r="H76" i="79"/>
  <c r="M75" i="79"/>
  <c r="L75" i="79"/>
  <c r="K75" i="79"/>
  <c r="J75" i="79"/>
  <c r="I75" i="79"/>
  <c r="H75" i="79"/>
  <c r="M74" i="79"/>
  <c r="L74" i="79"/>
  <c r="K74" i="79"/>
  <c r="J74" i="79"/>
  <c r="I74" i="79"/>
  <c r="H74" i="79"/>
  <c r="M73" i="79"/>
  <c r="L73" i="79"/>
  <c r="K73" i="79"/>
  <c r="J73" i="79"/>
  <c r="I73" i="79"/>
  <c r="H73" i="79"/>
  <c r="M72" i="79"/>
  <c r="L72" i="79"/>
  <c r="K72" i="79"/>
  <c r="J72" i="79"/>
  <c r="I72" i="79"/>
  <c r="H72" i="79"/>
  <c r="M71" i="79"/>
  <c r="L71" i="79"/>
  <c r="K71" i="79"/>
  <c r="J71" i="79"/>
  <c r="I71" i="79"/>
  <c r="H71" i="79"/>
  <c r="M70" i="79"/>
  <c r="L70" i="79"/>
  <c r="K70" i="79"/>
  <c r="J70" i="79"/>
  <c r="I70" i="79"/>
  <c r="H70" i="79"/>
  <c r="M69" i="79"/>
  <c r="L69" i="79"/>
  <c r="K69" i="79"/>
  <c r="J69" i="79"/>
  <c r="I69" i="79"/>
  <c r="H69" i="79"/>
  <c r="M68" i="79"/>
  <c r="L68" i="79"/>
  <c r="K68" i="79"/>
  <c r="J68" i="79"/>
  <c r="I68" i="79"/>
  <c r="H68" i="79"/>
  <c r="M67" i="79"/>
  <c r="L67" i="79"/>
  <c r="K67" i="79"/>
  <c r="J67" i="79"/>
  <c r="I67" i="79"/>
  <c r="H67" i="79"/>
  <c r="M66" i="79"/>
  <c r="L66" i="79"/>
  <c r="K66" i="79"/>
  <c r="J66" i="79"/>
  <c r="I66" i="79"/>
  <c r="H66" i="79"/>
  <c r="M65" i="79"/>
  <c r="L65" i="79"/>
  <c r="K65" i="79"/>
  <c r="J65" i="79"/>
  <c r="I65" i="79"/>
  <c r="H65" i="79"/>
  <c r="M64" i="79"/>
  <c r="L64" i="79"/>
  <c r="K64" i="79"/>
  <c r="J64" i="79"/>
  <c r="I64" i="79"/>
  <c r="H64" i="79"/>
  <c r="M63" i="79"/>
  <c r="L63" i="79"/>
  <c r="K63" i="79"/>
  <c r="J63" i="79"/>
  <c r="I63" i="79"/>
  <c r="H63" i="79"/>
  <c r="M62" i="79"/>
  <c r="L62" i="79"/>
  <c r="K62" i="79"/>
  <c r="J62" i="79"/>
  <c r="I62" i="79"/>
  <c r="H62" i="79"/>
  <c r="M61" i="79"/>
  <c r="L61" i="79"/>
  <c r="K61" i="79"/>
  <c r="J61" i="79"/>
  <c r="I61" i="79"/>
  <c r="H61" i="79"/>
  <c r="M60" i="79"/>
  <c r="L60" i="79"/>
  <c r="K60" i="79"/>
  <c r="J60" i="79"/>
  <c r="I60" i="79"/>
  <c r="H60" i="79"/>
  <c r="M59" i="79"/>
  <c r="L59" i="79"/>
  <c r="K59" i="79"/>
  <c r="J59" i="79"/>
  <c r="I59" i="79"/>
  <c r="H59" i="79"/>
  <c r="M58" i="79"/>
  <c r="L58" i="79"/>
  <c r="K58" i="79"/>
  <c r="J58" i="79"/>
  <c r="I58" i="79"/>
  <c r="H58" i="79"/>
  <c r="M57" i="79"/>
  <c r="L57" i="79"/>
  <c r="K57" i="79"/>
  <c r="J57" i="79"/>
  <c r="I57" i="79"/>
  <c r="H57" i="79"/>
  <c r="M56" i="79"/>
  <c r="L56" i="79"/>
  <c r="K56" i="79"/>
  <c r="J56" i="79"/>
  <c r="I56" i="79"/>
  <c r="H56" i="79"/>
  <c r="M55" i="79"/>
  <c r="L55" i="79"/>
  <c r="K55" i="79"/>
  <c r="J55" i="79"/>
  <c r="I55" i="79"/>
  <c r="H55" i="79"/>
  <c r="M54" i="79"/>
  <c r="L54" i="79"/>
  <c r="K54" i="79"/>
  <c r="J54" i="79"/>
  <c r="I54" i="79"/>
  <c r="H54" i="79"/>
  <c r="M53" i="79"/>
  <c r="L53" i="79"/>
  <c r="K53" i="79"/>
  <c r="J53" i="79"/>
  <c r="I53" i="79"/>
  <c r="H53" i="79"/>
  <c r="M52" i="79"/>
  <c r="L52" i="79"/>
  <c r="K52" i="79"/>
  <c r="J52" i="79"/>
  <c r="I52" i="79"/>
  <c r="H52" i="79"/>
  <c r="M51" i="79"/>
  <c r="L51" i="79"/>
  <c r="K51" i="79"/>
  <c r="J51" i="79"/>
  <c r="I51" i="79"/>
  <c r="H51" i="79"/>
  <c r="M50" i="79"/>
  <c r="L50" i="79"/>
  <c r="K50" i="79"/>
  <c r="J50" i="79"/>
  <c r="I50" i="79"/>
  <c r="H50" i="79"/>
  <c r="M49" i="79"/>
  <c r="L49" i="79"/>
  <c r="K49" i="79"/>
  <c r="J49" i="79"/>
  <c r="I49" i="79"/>
  <c r="H49" i="79"/>
  <c r="M48" i="79"/>
  <c r="L48" i="79"/>
  <c r="K48" i="79"/>
  <c r="J48" i="79"/>
  <c r="I48" i="79"/>
  <c r="H48" i="79"/>
  <c r="M47" i="79"/>
  <c r="L47" i="79"/>
  <c r="K47" i="79"/>
  <c r="J47" i="79"/>
  <c r="I47" i="79"/>
  <c r="H47" i="79"/>
  <c r="M46" i="79"/>
  <c r="L46" i="79"/>
  <c r="K46" i="79"/>
  <c r="J46" i="79"/>
  <c r="I46" i="79"/>
  <c r="H46" i="79"/>
  <c r="M45" i="79"/>
  <c r="L45" i="79"/>
  <c r="K45" i="79"/>
  <c r="J45" i="79"/>
  <c r="I45" i="79"/>
  <c r="H45" i="79"/>
  <c r="M44" i="79"/>
  <c r="L44" i="79"/>
  <c r="K44" i="79"/>
  <c r="J44" i="79"/>
  <c r="I44" i="79"/>
  <c r="H44" i="79"/>
  <c r="M43" i="79"/>
  <c r="L43" i="79"/>
  <c r="K43" i="79"/>
  <c r="J43" i="79"/>
  <c r="I43" i="79"/>
  <c r="H43" i="79"/>
  <c r="M42" i="79"/>
  <c r="L42" i="79"/>
  <c r="K42" i="79"/>
  <c r="J42" i="79"/>
  <c r="I42" i="79"/>
  <c r="H42" i="79"/>
  <c r="M41" i="79"/>
  <c r="L41" i="79"/>
  <c r="K41" i="79"/>
  <c r="J41" i="79"/>
  <c r="I41" i="79"/>
  <c r="H41" i="79"/>
  <c r="M40" i="79"/>
  <c r="L40" i="79"/>
  <c r="K40" i="79"/>
  <c r="J40" i="79"/>
  <c r="I40" i="79"/>
  <c r="H40" i="79"/>
  <c r="M39" i="79"/>
  <c r="L39" i="79"/>
  <c r="K39" i="79"/>
  <c r="J39" i="79"/>
  <c r="I39" i="79"/>
  <c r="H39" i="79"/>
  <c r="M38" i="79"/>
  <c r="L38" i="79"/>
  <c r="K38" i="79"/>
  <c r="J38" i="79"/>
  <c r="I38" i="79"/>
  <c r="H38" i="79"/>
  <c r="M37" i="79"/>
  <c r="L37" i="79"/>
  <c r="K37" i="79"/>
  <c r="J37" i="79"/>
  <c r="I37" i="79"/>
  <c r="H37" i="79"/>
  <c r="M36" i="79"/>
  <c r="L36" i="79"/>
  <c r="K36" i="79"/>
  <c r="J36" i="79"/>
  <c r="I36" i="79"/>
  <c r="H36" i="79"/>
  <c r="M35" i="79"/>
  <c r="L35" i="79"/>
  <c r="K35" i="79"/>
  <c r="J35" i="79"/>
  <c r="I35" i="79"/>
  <c r="H35" i="79"/>
  <c r="M34" i="79"/>
  <c r="L34" i="79"/>
  <c r="K34" i="79"/>
  <c r="J34" i="79"/>
  <c r="I34" i="79"/>
  <c r="H34" i="79"/>
  <c r="M33" i="79"/>
  <c r="L33" i="79"/>
  <c r="K33" i="79"/>
  <c r="J33" i="79"/>
  <c r="I33" i="79"/>
  <c r="H33" i="79"/>
  <c r="M32" i="79"/>
  <c r="L32" i="79"/>
  <c r="K32" i="79"/>
  <c r="J32" i="79"/>
  <c r="I32" i="79"/>
  <c r="H32" i="79"/>
  <c r="M31" i="79"/>
  <c r="L31" i="79"/>
  <c r="K31" i="79"/>
  <c r="J31" i="79"/>
  <c r="I31" i="79"/>
  <c r="H31" i="79"/>
  <c r="M30" i="79"/>
  <c r="L30" i="79"/>
  <c r="K30" i="79"/>
  <c r="J30" i="79"/>
  <c r="I30" i="79"/>
  <c r="H30" i="79"/>
  <c r="M29" i="79"/>
  <c r="L29" i="79"/>
  <c r="K29" i="79"/>
  <c r="J29" i="79"/>
  <c r="I29" i="79"/>
  <c r="H29" i="79"/>
  <c r="M28" i="79"/>
  <c r="L28" i="79"/>
  <c r="K28" i="79"/>
  <c r="J28" i="79"/>
  <c r="I28" i="79"/>
  <c r="H28" i="79"/>
  <c r="M27" i="79"/>
  <c r="L27" i="79"/>
  <c r="K27" i="79"/>
  <c r="J27" i="79"/>
  <c r="I27" i="79"/>
  <c r="H27" i="79"/>
  <c r="M26" i="79"/>
  <c r="L26" i="79"/>
  <c r="K26" i="79"/>
  <c r="J26" i="79"/>
  <c r="I26" i="79"/>
  <c r="H26" i="79"/>
  <c r="M25" i="79"/>
  <c r="L25" i="79"/>
  <c r="K25" i="79"/>
  <c r="J25" i="79"/>
  <c r="I25" i="79"/>
  <c r="H25" i="79"/>
  <c r="M24" i="79"/>
  <c r="L24" i="79"/>
  <c r="K24" i="79"/>
  <c r="J24" i="79"/>
  <c r="I24" i="79"/>
  <c r="H24" i="79"/>
  <c r="M23" i="79"/>
  <c r="L23" i="79"/>
  <c r="K23" i="79"/>
  <c r="J23" i="79"/>
  <c r="I23" i="79"/>
  <c r="H23" i="79"/>
  <c r="M22" i="79"/>
  <c r="L22" i="79"/>
  <c r="K22" i="79"/>
  <c r="J22" i="79"/>
  <c r="I22" i="79"/>
  <c r="H22" i="79"/>
  <c r="M21" i="79"/>
  <c r="L21" i="79"/>
  <c r="K21" i="79"/>
  <c r="J21" i="79"/>
  <c r="I21" i="79"/>
  <c r="H21" i="79"/>
  <c r="M20" i="79"/>
  <c r="L20" i="79"/>
  <c r="K20" i="79"/>
  <c r="J20" i="79"/>
  <c r="I20" i="79"/>
  <c r="H20" i="79"/>
  <c r="M19" i="79"/>
  <c r="L19" i="79"/>
  <c r="K19" i="79"/>
  <c r="J19" i="79"/>
  <c r="I19" i="79"/>
  <c r="H19" i="79"/>
  <c r="M18" i="79"/>
  <c r="L18" i="79"/>
  <c r="K18" i="79"/>
  <c r="J18" i="79"/>
  <c r="I18" i="79"/>
  <c r="H18" i="79"/>
  <c r="M17" i="79"/>
  <c r="L17" i="79"/>
  <c r="K17" i="79"/>
  <c r="J17" i="79"/>
  <c r="I17" i="79"/>
  <c r="H17" i="79"/>
  <c r="M16" i="79"/>
  <c r="L16" i="79"/>
  <c r="K16" i="79"/>
  <c r="J16" i="79"/>
  <c r="I16" i="79"/>
  <c r="H16" i="79"/>
  <c r="M15" i="79"/>
  <c r="L15" i="79"/>
  <c r="K15" i="79"/>
  <c r="J15" i="79"/>
  <c r="I15" i="79"/>
  <c r="H15" i="79"/>
  <c r="M14" i="79"/>
  <c r="L14" i="79"/>
  <c r="K14" i="79"/>
  <c r="J14" i="79"/>
  <c r="I14" i="79"/>
  <c r="H14" i="79"/>
  <c r="M13" i="79"/>
  <c r="L13" i="79"/>
  <c r="K13" i="79"/>
  <c r="J13" i="79"/>
  <c r="I13" i="79"/>
  <c r="H13" i="79"/>
  <c r="M12" i="79"/>
  <c r="L12" i="79"/>
  <c r="K12" i="79"/>
  <c r="J12" i="79"/>
  <c r="I12" i="79"/>
  <c r="H12" i="79"/>
  <c r="M11" i="79"/>
  <c r="L11" i="79"/>
  <c r="K11" i="79"/>
  <c r="J11" i="79"/>
  <c r="I11" i="79"/>
  <c r="H11" i="79"/>
  <c r="M10" i="79"/>
  <c r="L10" i="79"/>
  <c r="K10" i="79"/>
  <c r="J10" i="79"/>
  <c r="I10" i="79"/>
  <c r="H10" i="79"/>
  <c r="M9" i="79"/>
  <c r="L9" i="79"/>
  <c r="K9" i="79"/>
  <c r="J9" i="79"/>
  <c r="I9" i="79"/>
  <c r="H9" i="79"/>
  <c r="M8" i="79"/>
  <c r="L8" i="79"/>
  <c r="K8" i="79"/>
  <c r="J8" i="79"/>
  <c r="I8" i="79"/>
  <c r="H8" i="79"/>
  <c r="M7" i="79"/>
  <c r="L7" i="79"/>
  <c r="K7" i="79"/>
  <c r="J7" i="79"/>
  <c r="I7" i="79"/>
  <c r="H7" i="79"/>
  <c r="C2645" i="79"/>
  <c r="C2644" i="79"/>
  <c r="C2643" i="79"/>
  <c r="C2642" i="79"/>
  <c r="C2641" i="79"/>
  <c r="C2640" i="79"/>
  <c r="C2639" i="79"/>
  <c r="C2638" i="79"/>
  <c r="C2637" i="79"/>
  <c r="C2636" i="79"/>
  <c r="C2635" i="79"/>
  <c r="C2634" i="79"/>
  <c r="C2633" i="79"/>
  <c r="C2632" i="79"/>
  <c r="C2631" i="79"/>
  <c r="C2630" i="79"/>
  <c r="C2629" i="79"/>
  <c r="C2628" i="79"/>
  <c r="C2627" i="79"/>
  <c r="C2626" i="79"/>
  <c r="C2625" i="79"/>
  <c r="E2624" i="79"/>
  <c r="E2625" i="79" s="1"/>
  <c r="E2626" i="79" s="1"/>
  <c r="E2627" i="79" s="1"/>
  <c r="E2628" i="79" s="1"/>
  <c r="E2629" i="79" s="1"/>
  <c r="E2630" i="79" s="1"/>
  <c r="E2631" i="79" s="1"/>
  <c r="E2632" i="79" s="1"/>
  <c r="E2633" i="79" s="1"/>
  <c r="E2634" i="79" s="1"/>
  <c r="E2635" i="79" s="1"/>
  <c r="E2636" i="79" s="1"/>
  <c r="E2637" i="79" s="1"/>
  <c r="E2638" i="79" s="1"/>
  <c r="E2639" i="79" s="1"/>
  <c r="E2640" i="79" s="1"/>
  <c r="E2641" i="79" s="1"/>
  <c r="E2642" i="79" s="1"/>
  <c r="E2643" i="79" s="1"/>
  <c r="E2644" i="79" s="1"/>
  <c r="E2645" i="79" s="1"/>
  <c r="C2624" i="79"/>
  <c r="C2623" i="79"/>
  <c r="C2622" i="79"/>
  <c r="C2621" i="79"/>
  <c r="C2620" i="79"/>
  <c r="C2619" i="79"/>
  <c r="C2618" i="79"/>
  <c r="C2617" i="79"/>
  <c r="C2616" i="79"/>
  <c r="C2615" i="79"/>
  <c r="C2614" i="79"/>
  <c r="C2613" i="79"/>
  <c r="C2612" i="79"/>
  <c r="C2611" i="79"/>
  <c r="C2610" i="79"/>
  <c r="C2609" i="79"/>
  <c r="C2608" i="79"/>
  <c r="C2607" i="79"/>
  <c r="C2606" i="79"/>
  <c r="C2605" i="79"/>
  <c r="C2604" i="79"/>
  <c r="C2603" i="79"/>
  <c r="E2602" i="79"/>
  <c r="E2603" i="79" s="1"/>
  <c r="E2604" i="79" s="1"/>
  <c r="E2605" i="79" s="1"/>
  <c r="E2606" i="79" s="1"/>
  <c r="E2607" i="79" s="1"/>
  <c r="E2608" i="79" s="1"/>
  <c r="E2609" i="79" s="1"/>
  <c r="E2610" i="79" s="1"/>
  <c r="E2611" i="79" s="1"/>
  <c r="E2612" i="79" s="1"/>
  <c r="E2613" i="79" s="1"/>
  <c r="E2614" i="79" s="1"/>
  <c r="E2615" i="79" s="1"/>
  <c r="E2616" i="79" s="1"/>
  <c r="E2617" i="79" s="1"/>
  <c r="E2618" i="79" s="1"/>
  <c r="E2619" i="79" s="1"/>
  <c r="E2620" i="79" s="1"/>
  <c r="E2621" i="79" s="1"/>
  <c r="E2622" i="79" s="1"/>
  <c r="E2623" i="79" s="1"/>
  <c r="C2602" i="79"/>
  <c r="C2601" i="79"/>
  <c r="C2600" i="79"/>
  <c r="C2599" i="79"/>
  <c r="C2598" i="79"/>
  <c r="C2597" i="79"/>
  <c r="C2596" i="79"/>
  <c r="C2595" i="79"/>
  <c r="C2594" i="79"/>
  <c r="C2593" i="79"/>
  <c r="C2592" i="79"/>
  <c r="C2591" i="79"/>
  <c r="C2590" i="79"/>
  <c r="C2589" i="79"/>
  <c r="C2588" i="79"/>
  <c r="C2587" i="79"/>
  <c r="C2586" i="79"/>
  <c r="C2585" i="79"/>
  <c r="C2584" i="79"/>
  <c r="C2583" i="79"/>
  <c r="C2582" i="79"/>
  <c r="C2581" i="79"/>
  <c r="E2580" i="79"/>
  <c r="E2581" i="79" s="1"/>
  <c r="E2582" i="79" s="1"/>
  <c r="E2583" i="79" s="1"/>
  <c r="E2584" i="79" s="1"/>
  <c r="E2585" i="79" s="1"/>
  <c r="E2586" i="79" s="1"/>
  <c r="E2587" i="79" s="1"/>
  <c r="E2588" i="79" s="1"/>
  <c r="E2589" i="79" s="1"/>
  <c r="E2590" i="79" s="1"/>
  <c r="E2591" i="79" s="1"/>
  <c r="E2592" i="79" s="1"/>
  <c r="E2593" i="79" s="1"/>
  <c r="E2594" i="79" s="1"/>
  <c r="E2595" i="79" s="1"/>
  <c r="E2596" i="79" s="1"/>
  <c r="E2597" i="79" s="1"/>
  <c r="E2598" i="79" s="1"/>
  <c r="E2599" i="79" s="1"/>
  <c r="E2600" i="79" s="1"/>
  <c r="E2601" i="79" s="1"/>
  <c r="C2580" i="79"/>
  <c r="C2579" i="79"/>
  <c r="C2578" i="79"/>
  <c r="C2577" i="79"/>
  <c r="C2576" i="79"/>
  <c r="C2575" i="79"/>
  <c r="C2574" i="79"/>
  <c r="C2573" i="79"/>
  <c r="C2572" i="79"/>
  <c r="C2571" i="79"/>
  <c r="C2570" i="79"/>
  <c r="C2569" i="79"/>
  <c r="C2568" i="79"/>
  <c r="C2567" i="79"/>
  <c r="C2566" i="79"/>
  <c r="C2565" i="79"/>
  <c r="C2564" i="79"/>
  <c r="C2563" i="79"/>
  <c r="C2562" i="79"/>
  <c r="C2561" i="79"/>
  <c r="C2560" i="79"/>
  <c r="C2559" i="79"/>
  <c r="E2558" i="79"/>
  <c r="E2559" i="79" s="1"/>
  <c r="E2560" i="79" s="1"/>
  <c r="E2561" i="79" s="1"/>
  <c r="E2562" i="79" s="1"/>
  <c r="E2563" i="79" s="1"/>
  <c r="E2564" i="79" s="1"/>
  <c r="E2565" i="79" s="1"/>
  <c r="E2566" i="79" s="1"/>
  <c r="E2567" i="79" s="1"/>
  <c r="E2568" i="79" s="1"/>
  <c r="E2569" i="79" s="1"/>
  <c r="E2570" i="79" s="1"/>
  <c r="E2571" i="79" s="1"/>
  <c r="E2572" i="79" s="1"/>
  <c r="E2573" i="79" s="1"/>
  <c r="E2574" i="79" s="1"/>
  <c r="E2575" i="79" s="1"/>
  <c r="E2576" i="79" s="1"/>
  <c r="E2577" i="79" s="1"/>
  <c r="E2578" i="79" s="1"/>
  <c r="E2579" i="79" s="1"/>
  <c r="C2558" i="79"/>
  <c r="C2557" i="79"/>
  <c r="C2556" i="79"/>
  <c r="C2555" i="79"/>
  <c r="C2554" i="79"/>
  <c r="C2553" i="79"/>
  <c r="C2552" i="79"/>
  <c r="C2551" i="79"/>
  <c r="C2550" i="79"/>
  <c r="C2549" i="79"/>
  <c r="C2548" i="79"/>
  <c r="C2547" i="79"/>
  <c r="C2546" i="79"/>
  <c r="C2545" i="79"/>
  <c r="C2544" i="79"/>
  <c r="C2543" i="79"/>
  <c r="C2542" i="79"/>
  <c r="C2541" i="79"/>
  <c r="C2540" i="79"/>
  <c r="C2539" i="79"/>
  <c r="C2538" i="79"/>
  <c r="C2537" i="79"/>
  <c r="E2536" i="79"/>
  <c r="E2537" i="79" s="1"/>
  <c r="E2538" i="79" s="1"/>
  <c r="E2539" i="79" s="1"/>
  <c r="E2540" i="79" s="1"/>
  <c r="E2541" i="79" s="1"/>
  <c r="E2542" i="79" s="1"/>
  <c r="E2543" i="79" s="1"/>
  <c r="E2544" i="79" s="1"/>
  <c r="E2545" i="79" s="1"/>
  <c r="E2546" i="79" s="1"/>
  <c r="E2547" i="79" s="1"/>
  <c r="E2548" i="79" s="1"/>
  <c r="E2549" i="79" s="1"/>
  <c r="E2550" i="79" s="1"/>
  <c r="E2551" i="79" s="1"/>
  <c r="E2552" i="79" s="1"/>
  <c r="E2553" i="79" s="1"/>
  <c r="E2554" i="79" s="1"/>
  <c r="E2555" i="79" s="1"/>
  <c r="E2556" i="79" s="1"/>
  <c r="E2557" i="79" s="1"/>
  <c r="C2536" i="79"/>
  <c r="C2535" i="79"/>
  <c r="C2534" i="79"/>
  <c r="C2533" i="79"/>
  <c r="C2532" i="79"/>
  <c r="C2531" i="79"/>
  <c r="C2530" i="79"/>
  <c r="C2529" i="79"/>
  <c r="C2528" i="79"/>
  <c r="C2527" i="79"/>
  <c r="C2526" i="79"/>
  <c r="C2525" i="79"/>
  <c r="C2524" i="79"/>
  <c r="C2523" i="79"/>
  <c r="C2522" i="79"/>
  <c r="C2521" i="79"/>
  <c r="C2520" i="79"/>
  <c r="C2519" i="79"/>
  <c r="C2518" i="79"/>
  <c r="C2517" i="79"/>
  <c r="C2516" i="79"/>
  <c r="C2515" i="79"/>
  <c r="E2514" i="79"/>
  <c r="E2515" i="79" s="1"/>
  <c r="E2516" i="79" s="1"/>
  <c r="E2517" i="79" s="1"/>
  <c r="E2518" i="79" s="1"/>
  <c r="E2519" i="79" s="1"/>
  <c r="E2520" i="79" s="1"/>
  <c r="E2521" i="79" s="1"/>
  <c r="E2522" i="79" s="1"/>
  <c r="E2523" i="79" s="1"/>
  <c r="E2524" i="79" s="1"/>
  <c r="E2525" i="79" s="1"/>
  <c r="E2526" i="79" s="1"/>
  <c r="E2527" i="79" s="1"/>
  <c r="E2528" i="79" s="1"/>
  <c r="E2529" i="79" s="1"/>
  <c r="E2530" i="79" s="1"/>
  <c r="E2531" i="79" s="1"/>
  <c r="E2532" i="79" s="1"/>
  <c r="E2533" i="79" s="1"/>
  <c r="E2534" i="79" s="1"/>
  <c r="E2535" i="79" s="1"/>
  <c r="C2514" i="79"/>
  <c r="C2513" i="79"/>
  <c r="C2512" i="79"/>
  <c r="C2511" i="79"/>
  <c r="C2510" i="79"/>
  <c r="C2509" i="79"/>
  <c r="C2508" i="79"/>
  <c r="C2507" i="79"/>
  <c r="C2506" i="79"/>
  <c r="C2505" i="79"/>
  <c r="C2504" i="79"/>
  <c r="C2503" i="79"/>
  <c r="C2502" i="79"/>
  <c r="C2501" i="79"/>
  <c r="C2500" i="79"/>
  <c r="C2499" i="79"/>
  <c r="C2498" i="79"/>
  <c r="C2497" i="79"/>
  <c r="C2496" i="79"/>
  <c r="C2495" i="79"/>
  <c r="C2494" i="79"/>
  <c r="C2493" i="79"/>
  <c r="E2492" i="79"/>
  <c r="E2493" i="79" s="1"/>
  <c r="E2494" i="79" s="1"/>
  <c r="E2495" i="79" s="1"/>
  <c r="E2496" i="79" s="1"/>
  <c r="E2497" i="79" s="1"/>
  <c r="E2498" i="79" s="1"/>
  <c r="E2499" i="79" s="1"/>
  <c r="E2500" i="79" s="1"/>
  <c r="E2501" i="79" s="1"/>
  <c r="E2502" i="79" s="1"/>
  <c r="E2503" i="79" s="1"/>
  <c r="E2504" i="79" s="1"/>
  <c r="E2505" i="79" s="1"/>
  <c r="E2506" i="79" s="1"/>
  <c r="E2507" i="79" s="1"/>
  <c r="E2508" i="79" s="1"/>
  <c r="E2509" i="79" s="1"/>
  <c r="E2510" i="79" s="1"/>
  <c r="E2511" i="79" s="1"/>
  <c r="E2512" i="79" s="1"/>
  <c r="E2513" i="79" s="1"/>
  <c r="C2492" i="79"/>
  <c r="C2491" i="79"/>
  <c r="C2490" i="79"/>
  <c r="C2489" i="79"/>
  <c r="C2488" i="79"/>
  <c r="C2487" i="79"/>
  <c r="C2486" i="79"/>
  <c r="C2485" i="79"/>
  <c r="C2484" i="79"/>
  <c r="C2483" i="79"/>
  <c r="C2482" i="79"/>
  <c r="C2481" i="79"/>
  <c r="C2480" i="79"/>
  <c r="C2479" i="79"/>
  <c r="C2478" i="79"/>
  <c r="C2477" i="79"/>
  <c r="C2476" i="79"/>
  <c r="C2475" i="79"/>
  <c r="C2474" i="79"/>
  <c r="C2473" i="79"/>
  <c r="C2472" i="79"/>
  <c r="C2471" i="79"/>
  <c r="E2470" i="79"/>
  <c r="E2471" i="79" s="1"/>
  <c r="E2472" i="79" s="1"/>
  <c r="E2473" i="79" s="1"/>
  <c r="E2474" i="79" s="1"/>
  <c r="E2475" i="79" s="1"/>
  <c r="E2476" i="79" s="1"/>
  <c r="E2477" i="79" s="1"/>
  <c r="E2478" i="79" s="1"/>
  <c r="E2479" i="79" s="1"/>
  <c r="E2480" i="79" s="1"/>
  <c r="E2481" i="79" s="1"/>
  <c r="E2482" i="79" s="1"/>
  <c r="E2483" i="79" s="1"/>
  <c r="E2484" i="79" s="1"/>
  <c r="E2485" i="79" s="1"/>
  <c r="E2486" i="79" s="1"/>
  <c r="E2487" i="79" s="1"/>
  <c r="E2488" i="79" s="1"/>
  <c r="E2489" i="79" s="1"/>
  <c r="E2490" i="79" s="1"/>
  <c r="E2491" i="79" s="1"/>
  <c r="C2470" i="79"/>
  <c r="C2469" i="79"/>
  <c r="C2468" i="79"/>
  <c r="C2467" i="79"/>
  <c r="C2466" i="79"/>
  <c r="C2465" i="79"/>
  <c r="C2464" i="79"/>
  <c r="C2463" i="79"/>
  <c r="C2462" i="79"/>
  <c r="C2461" i="79"/>
  <c r="C2460" i="79"/>
  <c r="C2459" i="79"/>
  <c r="C2458" i="79"/>
  <c r="C2457" i="79"/>
  <c r="C2456" i="79"/>
  <c r="C2455" i="79"/>
  <c r="C2454" i="79"/>
  <c r="C2453" i="79"/>
  <c r="C2452" i="79"/>
  <c r="C2451" i="79"/>
  <c r="C2450" i="79"/>
  <c r="C2449" i="79"/>
  <c r="E2448" i="79"/>
  <c r="E2449" i="79" s="1"/>
  <c r="E2450" i="79" s="1"/>
  <c r="E2451" i="79" s="1"/>
  <c r="E2452" i="79" s="1"/>
  <c r="E2453" i="79" s="1"/>
  <c r="E2454" i="79" s="1"/>
  <c r="E2455" i="79" s="1"/>
  <c r="E2456" i="79" s="1"/>
  <c r="E2457" i="79" s="1"/>
  <c r="E2458" i="79" s="1"/>
  <c r="E2459" i="79" s="1"/>
  <c r="E2460" i="79" s="1"/>
  <c r="E2461" i="79" s="1"/>
  <c r="E2462" i="79" s="1"/>
  <c r="E2463" i="79" s="1"/>
  <c r="E2464" i="79" s="1"/>
  <c r="E2465" i="79" s="1"/>
  <c r="E2466" i="79" s="1"/>
  <c r="E2467" i="79" s="1"/>
  <c r="E2468" i="79" s="1"/>
  <c r="E2469" i="79" s="1"/>
  <c r="C2448" i="79"/>
  <c r="C2447" i="79"/>
  <c r="C2446" i="79"/>
  <c r="C2445" i="79"/>
  <c r="C2444" i="79"/>
  <c r="C2443" i="79"/>
  <c r="C2442" i="79"/>
  <c r="C2441" i="79"/>
  <c r="C2440" i="79"/>
  <c r="C2439" i="79"/>
  <c r="C2438" i="79"/>
  <c r="C2437" i="79"/>
  <c r="C2436" i="79"/>
  <c r="C2435" i="79"/>
  <c r="C2434" i="79"/>
  <c r="C2433" i="79"/>
  <c r="C2432" i="79"/>
  <c r="C2431" i="79"/>
  <c r="C2430" i="79"/>
  <c r="C2429" i="79"/>
  <c r="C2428" i="79"/>
  <c r="C2427" i="79"/>
  <c r="E2426" i="79"/>
  <c r="E2427" i="79" s="1"/>
  <c r="E2428" i="79" s="1"/>
  <c r="E2429" i="79" s="1"/>
  <c r="E2430" i="79" s="1"/>
  <c r="E2431" i="79" s="1"/>
  <c r="E2432" i="79" s="1"/>
  <c r="E2433" i="79" s="1"/>
  <c r="E2434" i="79" s="1"/>
  <c r="E2435" i="79" s="1"/>
  <c r="E2436" i="79" s="1"/>
  <c r="E2437" i="79" s="1"/>
  <c r="E2438" i="79" s="1"/>
  <c r="E2439" i="79" s="1"/>
  <c r="E2440" i="79" s="1"/>
  <c r="E2441" i="79" s="1"/>
  <c r="E2442" i="79" s="1"/>
  <c r="E2443" i="79" s="1"/>
  <c r="E2444" i="79" s="1"/>
  <c r="E2445" i="79" s="1"/>
  <c r="E2446" i="79" s="1"/>
  <c r="E2447" i="79" s="1"/>
  <c r="C2426" i="79"/>
  <c r="C2425" i="79"/>
  <c r="C2424" i="79"/>
  <c r="C2423" i="79"/>
  <c r="C2422" i="79"/>
  <c r="C2421" i="79"/>
  <c r="C2420" i="79"/>
  <c r="C2419" i="79"/>
  <c r="C2418" i="79"/>
  <c r="C2417" i="79"/>
  <c r="C2416" i="79"/>
  <c r="C2415" i="79"/>
  <c r="C2414" i="79"/>
  <c r="C2413" i="79"/>
  <c r="C2412" i="79"/>
  <c r="C2411" i="79"/>
  <c r="C2410" i="79"/>
  <c r="C2409" i="79"/>
  <c r="C2408" i="79"/>
  <c r="C2407" i="79"/>
  <c r="C2406" i="79"/>
  <c r="C2405" i="79"/>
  <c r="E2404" i="79"/>
  <c r="E2405" i="79" s="1"/>
  <c r="E2406" i="79" s="1"/>
  <c r="E2407" i="79" s="1"/>
  <c r="E2408" i="79" s="1"/>
  <c r="E2409" i="79" s="1"/>
  <c r="E2410" i="79" s="1"/>
  <c r="E2411" i="79" s="1"/>
  <c r="E2412" i="79" s="1"/>
  <c r="E2413" i="79" s="1"/>
  <c r="E2414" i="79" s="1"/>
  <c r="E2415" i="79" s="1"/>
  <c r="E2416" i="79" s="1"/>
  <c r="E2417" i="79" s="1"/>
  <c r="E2418" i="79" s="1"/>
  <c r="E2419" i="79" s="1"/>
  <c r="E2420" i="79" s="1"/>
  <c r="E2421" i="79" s="1"/>
  <c r="E2422" i="79" s="1"/>
  <c r="E2423" i="79" s="1"/>
  <c r="E2424" i="79" s="1"/>
  <c r="E2425" i="79" s="1"/>
  <c r="C2404" i="79"/>
  <c r="C2403" i="79"/>
  <c r="C2402" i="79"/>
  <c r="C2401" i="79"/>
  <c r="C2400" i="79"/>
  <c r="C2399" i="79"/>
  <c r="C2398" i="79"/>
  <c r="C2397" i="79"/>
  <c r="C2396" i="79"/>
  <c r="C2395" i="79"/>
  <c r="C2394" i="79"/>
  <c r="C2393" i="79"/>
  <c r="C2392" i="79"/>
  <c r="C2391" i="79"/>
  <c r="C2390" i="79"/>
  <c r="C2389" i="79"/>
  <c r="C2388" i="79"/>
  <c r="C2387" i="79"/>
  <c r="C2386" i="79"/>
  <c r="C2385" i="79"/>
  <c r="C2384" i="79"/>
  <c r="C2383" i="79"/>
  <c r="E2382" i="79"/>
  <c r="E2383" i="79" s="1"/>
  <c r="E2384" i="79" s="1"/>
  <c r="E2385" i="79" s="1"/>
  <c r="E2386" i="79" s="1"/>
  <c r="E2387" i="79" s="1"/>
  <c r="E2388" i="79" s="1"/>
  <c r="E2389" i="79" s="1"/>
  <c r="E2390" i="79" s="1"/>
  <c r="E2391" i="79" s="1"/>
  <c r="E2392" i="79" s="1"/>
  <c r="E2393" i="79" s="1"/>
  <c r="E2394" i="79" s="1"/>
  <c r="E2395" i="79" s="1"/>
  <c r="E2396" i="79" s="1"/>
  <c r="E2397" i="79" s="1"/>
  <c r="E2398" i="79" s="1"/>
  <c r="E2399" i="79" s="1"/>
  <c r="E2400" i="79" s="1"/>
  <c r="E2401" i="79" s="1"/>
  <c r="E2402" i="79" s="1"/>
  <c r="E2403" i="79" s="1"/>
  <c r="C2382" i="79"/>
  <c r="C2381" i="79"/>
  <c r="C2380" i="79"/>
  <c r="C2379" i="79"/>
  <c r="C2378" i="79"/>
  <c r="C2377" i="79"/>
  <c r="C2376" i="79"/>
  <c r="C2375" i="79"/>
  <c r="C2374" i="79"/>
  <c r="C2373" i="79"/>
  <c r="C2372" i="79"/>
  <c r="C2371" i="79"/>
  <c r="C2370" i="79"/>
  <c r="C2369" i="79"/>
  <c r="C2368" i="79"/>
  <c r="C2367" i="79"/>
  <c r="C2366" i="79"/>
  <c r="C2365" i="79"/>
  <c r="C2364" i="79"/>
  <c r="C2363" i="79"/>
  <c r="C2362" i="79"/>
  <c r="C2361" i="79"/>
  <c r="E2360" i="79"/>
  <c r="E2361" i="79" s="1"/>
  <c r="E2362" i="79" s="1"/>
  <c r="E2363" i="79" s="1"/>
  <c r="E2364" i="79" s="1"/>
  <c r="E2365" i="79" s="1"/>
  <c r="E2366" i="79" s="1"/>
  <c r="E2367" i="79" s="1"/>
  <c r="E2368" i="79" s="1"/>
  <c r="E2369" i="79" s="1"/>
  <c r="E2370" i="79" s="1"/>
  <c r="E2371" i="79" s="1"/>
  <c r="E2372" i="79" s="1"/>
  <c r="E2373" i="79" s="1"/>
  <c r="E2374" i="79" s="1"/>
  <c r="E2375" i="79" s="1"/>
  <c r="E2376" i="79" s="1"/>
  <c r="E2377" i="79" s="1"/>
  <c r="E2378" i="79" s="1"/>
  <c r="E2379" i="79" s="1"/>
  <c r="E2380" i="79" s="1"/>
  <c r="E2381" i="79" s="1"/>
  <c r="C2360" i="79"/>
  <c r="C2359" i="79"/>
  <c r="C2358" i="79"/>
  <c r="C2357" i="79"/>
  <c r="C2356" i="79"/>
  <c r="C2355" i="79"/>
  <c r="C2354" i="79"/>
  <c r="C2353" i="79"/>
  <c r="C2352" i="79"/>
  <c r="C2351" i="79"/>
  <c r="C2350" i="79"/>
  <c r="C2349" i="79"/>
  <c r="C2348" i="79"/>
  <c r="C2347" i="79"/>
  <c r="C2346" i="79"/>
  <c r="C2345" i="79"/>
  <c r="C2344" i="79"/>
  <c r="C2343" i="79"/>
  <c r="C2342" i="79"/>
  <c r="C2341" i="79"/>
  <c r="C2340" i="79"/>
  <c r="C2339" i="79"/>
  <c r="E2338" i="79"/>
  <c r="E2339" i="79" s="1"/>
  <c r="E2340" i="79" s="1"/>
  <c r="E2341" i="79" s="1"/>
  <c r="E2342" i="79" s="1"/>
  <c r="E2343" i="79" s="1"/>
  <c r="E2344" i="79" s="1"/>
  <c r="E2345" i="79" s="1"/>
  <c r="E2346" i="79" s="1"/>
  <c r="E2347" i="79" s="1"/>
  <c r="E2348" i="79" s="1"/>
  <c r="E2349" i="79" s="1"/>
  <c r="E2350" i="79" s="1"/>
  <c r="E2351" i="79" s="1"/>
  <c r="E2352" i="79" s="1"/>
  <c r="E2353" i="79" s="1"/>
  <c r="E2354" i="79" s="1"/>
  <c r="E2355" i="79" s="1"/>
  <c r="E2356" i="79" s="1"/>
  <c r="E2357" i="79" s="1"/>
  <c r="E2358" i="79" s="1"/>
  <c r="E2359" i="79" s="1"/>
  <c r="C2338" i="79"/>
  <c r="C2337" i="79"/>
  <c r="C2336" i="79"/>
  <c r="C2335" i="79"/>
  <c r="C2334" i="79"/>
  <c r="C2333" i="79"/>
  <c r="C2332" i="79"/>
  <c r="C2331" i="79"/>
  <c r="C2330" i="79"/>
  <c r="C2329" i="79"/>
  <c r="C2328" i="79"/>
  <c r="C2327" i="79"/>
  <c r="C2326" i="79"/>
  <c r="C2325" i="79"/>
  <c r="C2324" i="79"/>
  <c r="C2323" i="79"/>
  <c r="C2322" i="79"/>
  <c r="C2321" i="79"/>
  <c r="C2320" i="79"/>
  <c r="C2319" i="79"/>
  <c r="C2318" i="79"/>
  <c r="C2317" i="79"/>
  <c r="E2316" i="79"/>
  <c r="E2317" i="79" s="1"/>
  <c r="E2318" i="79" s="1"/>
  <c r="E2319" i="79" s="1"/>
  <c r="E2320" i="79" s="1"/>
  <c r="E2321" i="79" s="1"/>
  <c r="E2322" i="79" s="1"/>
  <c r="E2323" i="79" s="1"/>
  <c r="E2324" i="79" s="1"/>
  <c r="E2325" i="79" s="1"/>
  <c r="E2326" i="79" s="1"/>
  <c r="E2327" i="79" s="1"/>
  <c r="E2328" i="79" s="1"/>
  <c r="E2329" i="79" s="1"/>
  <c r="E2330" i="79" s="1"/>
  <c r="E2331" i="79" s="1"/>
  <c r="E2332" i="79" s="1"/>
  <c r="E2333" i="79" s="1"/>
  <c r="E2334" i="79" s="1"/>
  <c r="E2335" i="79" s="1"/>
  <c r="E2336" i="79" s="1"/>
  <c r="E2337" i="79" s="1"/>
  <c r="C2316" i="79"/>
  <c r="C2315" i="79"/>
  <c r="C2314" i="79"/>
  <c r="C2313" i="79"/>
  <c r="C2312" i="79"/>
  <c r="C2311" i="79"/>
  <c r="C2310" i="79"/>
  <c r="C2309" i="79"/>
  <c r="C2308" i="79"/>
  <c r="C2307" i="79"/>
  <c r="C2306" i="79"/>
  <c r="C2305" i="79"/>
  <c r="C2304" i="79"/>
  <c r="C2303" i="79"/>
  <c r="C2302" i="79"/>
  <c r="C2301" i="79"/>
  <c r="C2300" i="79"/>
  <c r="C2299" i="79"/>
  <c r="C2298" i="79"/>
  <c r="C2297" i="79"/>
  <c r="C2296" i="79"/>
  <c r="C2295" i="79"/>
  <c r="E2294" i="79"/>
  <c r="E2295" i="79" s="1"/>
  <c r="E2296" i="79" s="1"/>
  <c r="E2297" i="79" s="1"/>
  <c r="E2298" i="79" s="1"/>
  <c r="E2299" i="79" s="1"/>
  <c r="E2300" i="79" s="1"/>
  <c r="E2301" i="79" s="1"/>
  <c r="E2302" i="79" s="1"/>
  <c r="E2303" i="79" s="1"/>
  <c r="E2304" i="79" s="1"/>
  <c r="E2305" i="79" s="1"/>
  <c r="E2306" i="79" s="1"/>
  <c r="E2307" i="79" s="1"/>
  <c r="E2308" i="79" s="1"/>
  <c r="E2309" i="79" s="1"/>
  <c r="E2310" i="79" s="1"/>
  <c r="E2311" i="79" s="1"/>
  <c r="E2312" i="79" s="1"/>
  <c r="E2313" i="79" s="1"/>
  <c r="E2314" i="79" s="1"/>
  <c r="E2315" i="79" s="1"/>
  <c r="C2294" i="79"/>
  <c r="C2293" i="79"/>
  <c r="C2292" i="79"/>
  <c r="C2291" i="79"/>
  <c r="C2290" i="79"/>
  <c r="C2289" i="79"/>
  <c r="C2288" i="79"/>
  <c r="C2287" i="79"/>
  <c r="C2286" i="79"/>
  <c r="C2285" i="79"/>
  <c r="C2284" i="79"/>
  <c r="C2283" i="79"/>
  <c r="C2282" i="79"/>
  <c r="C2281" i="79"/>
  <c r="C2280" i="79"/>
  <c r="C2279" i="79"/>
  <c r="C2278" i="79"/>
  <c r="C2277" i="79"/>
  <c r="C2276" i="79"/>
  <c r="C2275" i="79"/>
  <c r="C2274" i="79"/>
  <c r="C2273" i="79"/>
  <c r="E2272" i="79"/>
  <c r="E2273" i="79" s="1"/>
  <c r="E2274" i="79" s="1"/>
  <c r="E2275" i="79" s="1"/>
  <c r="E2276" i="79" s="1"/>
  <c r="E2277" i="79" s="1"/>
  <c r="E2278" i="79" s="1"/>
  <c r="E2279" i="79" s="1"/>
  <c r="E2280" i="79" s="1"/>
  <c r="E2281" i="79" s="1"/>
  <c r="E2282" i="79" s="1"/>
  <c r="E2283" i="79" s="1"/>
  <c r="E2284" i="79" s="1"/>
  <c r="E2285" i="79" s="1"/>
  <c r="E2286" i="79" s="1"/>
  <c r="E2287" i="79" s="1"/>
  <c r="E2288" i="79" s="1"/>
  <c r="E2289" i="79" s="1"/>
  <c r="E2290" i="79" s="1"/>
  <c r="E2291" i="79" s="1"/>
  <c r="E2292" i="79" s="1"/>
  <c r="E2293" i="79" s="1"/>
  <c r="C2272" i="79"/>
  <c r="C2271" i="79"/>
  <c r="C2270" i="79"/>
  <c r="C2269" i="79"/>
  <c r="C2268" i="79"/>
  <c r="C2267" i="79"/>
  <c r="C2266" i="79"/>
  <c r="C2265" i="79"/>
  <c r="C2264" i="79"/>
  <c r="C2263" i="79"/>
  <c r="C2262" i="79"/>
  <c r="C2261" i="79"/>
  <c r="C2260" i="79"/>
  <c r="C2259" i="79"/>
  <c r="C2258" i="79"/>
  <c r="C2257" i="79"/>
  <c r="C2256" i="79"/>
  <c r="C2255" i="79"/>
  <c r="C2254" i="79"/>
  <c r="C2253" i="79"/>
  <c r="C2252" i="79"/>
  <c r="C2251" i="79"/>
  <c r="E2250" i="79"/>
  <c r="E2251" i="79" s="1"/>
  <c r="E2252" i="79" s="1"/>
  <c r="E2253" i="79" s="1"/>
  <c r="E2254" i="79" s="1"/>
  <c r="E2255" i="79" s="1"/>
  <c r="E2256" i="79" s="1"/>
  <c r="E2257" i="79" s="1"/>
  <c r="E2258" i="79" s="1"/>
  <c r="E2259" i="79" s="1"/>
  <c r="E2260" i="79" s="1"/>
  <c r="E2261" i="79" s="1"/>
  <c r="E2262" i="79" s="1"/>
  <c r="E2263" i="79" s="1"/>
  <c r="E2264" i="79" s="1"/>
  <c r="E2265" i="79" s="1"/>
  <c r="E2266" i="79" s="1"/>
  <c r="E2267" i="79" s="1"/>
  <c r="E2268" i="79" s="1"/>
  <c r="E2269" i="79" s="1"/>
  <c r="E2270" i="79" s="1"/>
  <c r="E2271" i="79" s="1"/>
  <c r="C2250" i="79"/>
  <c r="C2249" i="79"/>
  <c r="C2248" i="79"/>
  <c r="C2247" i="79"/>
  <c r="C2246" i="79"/>
  <c r="C2245" i="79"/>
  <c r="C2244" i="79"/>
  <c r="C2243" i="79"/>
  <c r="C2242" i="79"/>
  <c r="C2241" i="79"/>
  <c r="C2240" i="79"/>
  <c r="C2239" i="79"/>
  <c r="C2238" i="79"/>
  <c r="C2237" i="79"/>
  <c r="C2236" i="79"/>
  <c r="C2235" i="79"/>
  <c r="C2234" i="79"/>
  <c r="C2233" i="79"/>
  <c r="C2232" i="79"/>
  <c r="C2231" i="79"/>
  <c r="C2230" i="79"/>
  <c r="C2229" i="79"/>
  <c r="E2228" i="79"/>
  <c r="E2229" i="79" s="1"/>
  <c r="E2230" i="79" s="1"/>
  <c r="E2231" i="79" s="1"/>
  <c r="E2232" i="79" s="1"/>
  <c r="E2233" i="79" s="1"/>
  <c r="E2234" i="79" s="1"/>
  <c r="E2235" i="79" s="1"/>
  <c r="E2236" i="79" s="1"/>
  <c r="E2237" i="79" s="1"/>
  <c r="E2238" i="79" s="1"/>
  <c r="E2239" i="79" s="1"/>
  <c r="E2240" i="79" s="1"/>
  <c r="E2241" i="79" s="1"/>
  <c r="E2242" i="79" s="1"/>
  <c r="E2243" i="79" s="1"/>
  <c r="E2244" i="79" s="1"/>
  <c r="E2245" i="79" s="1"/>
  <c r="E2246" i="79" s="1"/>
  <c r="E2247" i="79" s="1"/>
  <c r="E2248" i="79" s="1"/>
  <c r="E2249" i="79" s="1"/>
  <c r="C2228" i="79"/>
  <c r="C2227" i="79"/>
  <c r="C2226" i="79"/>
  <c r="C2225" i="79"/>
  <c r="C2224" i="79"/>
  <c r="C2223" i="79"/>
  <c r="C2222" i="79"/>
  <c r="C2221" i="79"/>
  <c r="C2220" i="79"/>
  <c r="C2219" i="79"/>
  <c r="C2218" i="79"/>
  <c r="C2217" i="79"/>
  <c r="C2216" i="79"/>
  <c r="C2215" i="79"/>
  <c r="C2214" i="79"/>
  <c r="C2213" i="79"/>
  <c r="C2212" i="79"/>
  <c r="C2211" i="79"/>
  <c r="C2210" i="79"/>
  <c r="C2209" i="79"/>
  <c r="C2208" i="79"/>
  <c r="C2207" i="79"/>
  <c r="E2206" i="79"/>
  <c r="E2207" i="79" s="1"/>
  <c r="E2208" i="79" s="1"/>
  <c r="E2209" i="79" s="1"/>
  <c r="E2210" i="79" s="1"/>
  <c r="E2211" i="79" s="1"/>
  <c r="E2212" i="79" s="1"/>
  <c r="E2213" i="79" s="1"/>
  <c r="E2214" i="79" s="1"/>
  <c r="E2215" i="79" s="1"/>
  <c r="E2216" i="79" s="1"/>
  <c r="E2217" i="79" s="1"/>
  <c r="E2218" i="79" s="1"/>
  <c r="E2219" i="79" s="1"/>
  <c r="E2220" i="79" s="1"/>
  <c r="E2221" i="79" s="1"/>
  <c r="E2222" i="79" s="1"/>
  <c r="E2223" i="79" s="1"/>
  <c r="E2224" i="79" s="1"/>
  <c r="E2225" i="79" s="1"/>
  <c r="E2226" i="79" s="1"/>
  <c r="E2227" i="79" s="1"/>
  <c r="C2206" i="79"/>
  <c r="C2205" i="79"/>
  <c r="C2204" i="79"/>
  <c r="C2203" i="79"/>
  <c r="C2202" i="79"/>
  <c r="C2201" i="79"/>
  <c r="C2200" i="79"/>
  <c r="C2199" i="79"/>
  <c r="C2198" i="79"/>
  <c r="C2197" i="79"/>
  <c r="C2196" i="79"/>
  <c r="C2195" i="79"/>
  <c r="C2194" i="79"/>
  <c r="C2193" i="79"/>
  <c r="C2192" i="79"/>
  <c r="C2191" i="79"/>
  <c r="C2190" i="79"/>
  <c r="C2189" i="79"/>
  <c r="C2188" i="79"/>
  <c r="C2187" i="79"/>
  <c r="C2186" i="79"/>
  <c r="C2185" i="79"/>
  <c r="E2184" i="79"/>
  <c r="E2185" i="79" s="1"/>
  <c r="E2186" i="79" s="1"/>
  <c r="E2187" i="79" s="1"/>
  <c r="E2188" i="79" s="1"/>
  <c r="E2189" i="79" s="1"/>
  <c r="E2190" i="79" s="1"/>
  <c r="E2191" i="79" s="1"/>
  <c r="E2192" i="79" s="1"/>
  <c r="E2193" i="79" s="1"/>
  <c r="E2194" i="79" s="1"/>
  <c r="E2195" i="79" s="1"/>
  <c r="E2196" i="79" s="1"/>
  <c r="E2197" i="79" s="1"/>
  <c r="E2198" i="79" s="1"/>
  <c r="E2199" i="79" s="1"/>
  <c r="E2200" i="79" s="1"/>
  <c r="E2201" i="79" s="1"/>
  <c r="E2202" i="79" s="1"/>
  <c r="E2203" i="79" s="1"/>
  <c r="E2204" i="79" s="1"/>
  <c r="E2205" i="79" s="1"/>
  <c r="C2184" i="79"/>
  <c r="C2183" i="79"/>
  <c r="C2182" i="79"/>
  <c r="C2181" i="79"/>
  <c r="C2180" i="79"/>
  <c r="C2179" i="79"/>
  <c r="C2178" i="79"/>
  <c r="C2177" i="79"/>
  <c r="C2176" i="79"/>
  <c r="C2175" i="79"/>
  <c r="C2174" i="79"/>
  <c r="C2173" i="79"/>
  <c r="C2172" i="79"/>
  <c r="C2171" i="79"/>
  <c r="C2170" i="79"/>
  <c r="C2169" i="79"/>
  <c r="C2168" i="79"/>
  <c r="C2167" i="79"/>
  <c r="C2166" i="79"/>
  <c r="C2165" i="79"/>
  <c r="C2164" i="79"/>
  <c r="C2163" i="79"/>
  <c r="E2162" i="79"/>
  <c r="E2163" i="79" s="1"/>
  <c r="E2164" i="79" s="1"/>
  <c r="E2165" i="79" s="1"/>
  <c r="E2166" i="79" s="1"/>
  <c r="E2167" i="79" s="1"/>
  <c r="E2168" i="79" s="1"/>
  <c r="E2169" i="79" s="1"/>
  <c r="E2170" i="79" s="1"/>
  <c r="E2171" i="79" s="1"/>
  <c r="E2172" i="79" s="1"/>
  <c r="E2173" i="79" s="1"/>
  <c r="E2174" i="79" s="1"/>
  <c r="E2175" i="79" s="1"/>
  <c r="E2176" i="79" s="1"/>
  <c r="E2177" i="79" s="1"/>
  <c r="E2178" i="79" s="1"/>
  <c r="E2179" i="79" s="1"/>
  <c r="E2180" i="79" s="1"/>
  <c r="E2181" i="79" s="1"/>
  <c r="E2182" i="79" s="1"/>
  <c r="E2183" i="79" s="1"/>
  <c r="C2162" i="79"/>
  <c r="C2161" i="79"/>
  <c r="C2160" i="79"/>
  <c r="C2159" i="79"/>
  <c r="C2158" i="79"/>
  <c r="C2157" i="79"/>
  <c r="C2156" i="79"/>
  <c r="C2155" i="79"/>
  <c r="C2154" i="79"/>
  <c r="C2153" i="79"/>
  <c r="C2152" i="79"/>
  <c r="C2151" i="79"/>
  <c r="C2150" i="79"/>
  <c r="C2149" i="79"/>
  <c r="C2148" i="79"/>
  <c r="C2147" i="79"/>
  <c r="C2146" i="79"/>
  <c r="C2145" i="79"/>
  <c r="C2144" i="79"/>
  <c r="C2143" i="79"/>
  <c r="C2142" i="79"/>
  <c r="C2141" i="79"/>
  <c r="E2140" i="79"/>
  <c r="E2141" i="79" s="1"/>
  <c r="E2142" i="79" s="1"/>
  <c r="E2143" i="79" s="1"/>
  <c r="E2144" i="79" s="1"/>
  <c r="E2145" i="79" s="1"/>
  <c r="E2146" i="79" s="1"/>
  <c r="E2147" i="79" s="1"/>
  <c r="E2148" i="79" s="1"/>
  <c r="E2149" i="79" s="1"/>
  <c r="E2150" i="79" s="1"/>
  <c r="E2151" i="79" s="1"/>
  <c r="E2152" i="79" s="1"/>
  <c r="E2153" i="79" s="1"/>
  <c r="E2154" i="79" s="1"/>
  <c r="E2155" i="79" s="1"/>
  <c r="E2156" i="79" s="1"/>
  <c r="E2157" i="79" s="1"/>
  <c r="E2158" i="79" s="1"/>
  <c r="E2159" i="79" s="1"/>
  <c r="E2160" i="79" s="1"/>
  <c r="E2161" i="79" s="1"/>
  <c r="C2140" i="79"/>
  <c r="C2139" i="79"/>
  <c r="C2138" i="79"/>
  <c r="C2137" i="79"/>
  <c r="C2136" i="79"/>
  <c r="C2135" i="79"/>
  <c r="C2134" i="79"/>
  <c r="C2133" i="79"/>
  <c r="C2132" i="79"/>
  <c r="C2131" i="79"/>
  <c r="C2130" i="79"/>
  <c r="C2129" i="79"/>
  <c r="C2128" i="79"/>
  <c r="C2127" i="79"/>
  <c r="C2126" i="79"/>
  <c r="C2125" i="79"/>
  <c r="C2124" i="79"/>
  <c r="C2123" i="79"/>
  <c r="C2122" i="79"/>
  <c r="C2121" i="79"/>
  <c r="C2120" i="79"/>
  <c r="C2119" i="79"/>
  <c r="E2118" i="79"/>
  <c r="E2119" i="79" s="1"/>
  <c r="E2120" i="79" s="1"/>
  <c r="E2121" i="79" s="1"/>
  <c r="E2122" i="79" s="1"/>
  <c r="E2123" i="79" s="1"/>
  <c r="E2124" i="79" s="1"/>
  <c r="E2125" i="79" s="1"/>
  <c r="E2126" i="79" s="1"/>
  <c r="E2127" i="79" s="1"/>
  <c r="E2128" i="79" s="1"/>
  <c r="E2129" i="79" s="1"/>
  <c r="E2130" i="79" s="1"/>
  <c r="E2131" i="79" s="1"/>
  <c r="E2132" i="79" s="1"/>
  <c r="E2133" i="79" s="1"/>
  <c r="E2134" i="79" s="1"/>
  <c r="E2135" i="79" s="1"/>
  <c r="E2136" i="79" s="1"/>
  <c r="E2137" i="79" s="1"/>
  <c r="E2138" i="79" s="1"/>
  <c r="E2139" i="79" s="1"/>
  <c r="C2118" i="79"/>
  <c r="C2117" i="79"/>
  <c r="C2116" i="79"/>
  <c r="C2115" i="79"/>
  <c r="C2114" i="79"/>
  <c r="C2113" i="79"/>
  <c r="C2112" i="79"/>
  <c r="C2111" i="79"/>
  <c r="C2110" i="79"/>
  <c r="C2109" i="79"/>
  <c r="C2108" i="79"/>
  <c r="C2107" i="79"/>
  <c r="C2106" i="79"/>
  <c r="C2105" i="79"/>
  <c r="C2104" i="79"/>
  <c r="C2103" i="79"/>
  <c r="C2102" i="79"/>
  <c r="C2101" i="79"/>
  <c r="C2100" i="79"/>
  <c r="C2099" i="79"/>
  <c r="C2098" i="79"/>
  <c r="C2097" i="79"/>
  <c r="E2096" i="79"/>
  <c r="E2097" i="79" s="1"/>
  <c r="E2098" i="79" s="1"/>
  <c r="E2099" i="79" s="1"/>
  <c r="E2100" i="79" s="1"/>
  <c r="E2101" i="79" s="1"/>
  <c r="E2102" i="79" s="1"/>
  <c r="E2103" i="79" s="1"/>
  <c r="E2104" i="79" s="1"/>
  <c r="E2105" i="79" s="1"/>
  <c r="E2106" i="79" s="1"/>
  <c r="E2107" i="79" s="1"/>
  <c r="E2108" i="79" s="1"/>
  <c r="E2109" i="79" s="1"/>
  <c r="E2110" i="79" s="1"/>
  <c r="E2111" i="79" s="1"/>
  <c r="E2112" i="79" s="1"/>
  <c r="E2113" i="79" s="1"/>
  <c r="E2114" i="79" s="1"/>
  <c r="E2115" i="79" s="1"/>
  <c r="E2116" i="79" s="1"/>
  <c r="E2117" i="79" s="1"/>
  <c r="C2096" i="79"/>
  <c r="C2095" i="79"/>
  <c r="C2094" i="79"/>
  <c r="C2093" i="79"/>
  <c r="C2092" i="79"/>
  <c r="C2091" i="79"/>
  <c r="C2090" i="79"/>
  <c r="C2089" i="79"/>
  <c r="C2088" i="79"/>
  <c r="C2087" i="79"/>
  <c r="C2086" i="79"/>
  <c r="C2085" i="79"/>
  <c r="C2084" i="79"/>
  <c r="C2083" i="79"/>
  <c r="C2082" i="79"/>
  <c r="C2081" i="79"/>
  <c r="C2080" i="79"/>
  <c r="C2079" i="79"/>
  <c r="C2078" i="79"/>
  <c r="C2077" i="79"/>
  <c r="C2076" i="79"/>
  <c r="C2075" i="79"/>
  <c r="E2074" i="79"/>
  <c r="E2075" i="79" s="1"/>
  <c r="E2076" i="79" s="1"/>
  <c r="E2077" i="79" s="1"/>
  <c r="E2078" i="79" s="1"/>
  <c r="E2079" i="79" s="1"/>
  <c r="E2080" i="79" s="1"/>
  <c r="E2081" i="79" s="1"/>
  <c r="E2082" i="79" s="1"/>
  <c r="E2083" i="79" s="1"/>
  <c r="E2084" i="79" s="1"/>
  <c r="E2085" i="79" s="1"/>
  <c r="E2086" i="79" s="1"/>
  <c r="E2087" i="79" s="1"/>
  <c r="E2088" i="79" s="1"/>
  <c r="E2089" i="79" s="1"/>
  <c r="E2090" i="79" s="1"/>
  <c r="E2091" i="79" s="1"/>
  <c r="E2092" i="79" s="1"/>
  <c r="E2093" i="79" s="1"/>
  <c r="E2094" i="79" s="1"/>
  <c r="E2095" i="79" s="1"/>
  <c r="C2074" i="79"/>
  <c r="C2073" i="79"/>
  <c r="C2072" i="79"/>
  <c r="C2071" i="79"/>
  <c r="C2070" i="79"/>
  <c r="C2069" i="79"/>
  <c r="C2068" i="79"/>
  <c r="C2067" i="79"/>
  <c r="C2066" i="79"/>
  <c r="C2065" i="79"/>
  <c r="C2064" i="79"/>
  <c r="C2063" i="79"/>
  <c r="C2062" i="79"/>
  <c r="C2061" i="79"/>
  <c r="C2060" i="79"/>
  <c r="C2059" i="79"/>
  <c r="C2058" i="79"/>
  <c r="C2057" i="79"/>
  <c r="C2056" i="79"/>
  <c r="C2055" i="79"/>
  <c r="C2054" i="79"/>
  <c r="C2053" i="79"/>
  <c r="E2052" i="79"/>
  <c r="E2053" i="79" s="1"/>
  <c r="E2054" i="79" s="1"/>
  <c r="E2055" i="79" s="1"/>
  <c r="E2056" i="79" s="1"/>
  <c r="E2057" i="79" s="1"/>
  <c r="E2058" i="79" s="1"/>
  <c r="E2059" i="79" s="1"/>
  <c r="E2060" i="79" s="1"/>
  <c r="E2061" i="79" s="1"/>
  <c r="E2062" i="79" s="1"/>
  <c r="E2063" i="79" s="1"/>
  <c r="E2064" i="79" s="1"/>
  <c r="E2065" i="79" s="1"/>
  <c r="E2066" i="79" s="1"/>
  <c r="E2067" i="79" s="1"/>
  <c r="E2068" i="79" s="1"/>
  <c r="E2069" i="79" s="1"/>
  <c r="E2070" i="79" s="1"/>
  <c r="E2071" i="79" s="1"/>
  <c r="E2072" i="79" s="1"/>
  <c r="E2073" i="79" s="1"/>
  <c r="C2052" i="79"/>
  <c r="C2051" i="79"/>
  <c r="C2050" i="79"/>
  <c r="C2049" i="79"/>
  <c r="C2048" i="79"/>
  <c r="C2047" i="79"/>
  <c r="C2046" i="79"/>
  <c r="C2045" i="79"/>
  <c r="C2044" i="79"/>
  <c r="C2043" i="79"/>
  <c r="C2042" i="79"/>
  <c r="C2041" i="79"/>
  <c r="C2040" i="79"/>
  <c r="C2039" i="79"/>
  <c r="C2038" i="79"/>
  <c r="C2037" i="79"/>
  <c r="C2036" i="79"/>
  <c r="C2035" i="79"/>
  <c r="C2034" i="79"/>
  <c r="C2033" i="79"/>
  <c r="C2032" i="79"/>
  <c r="C2031" i="79"/>
  <c r="E2030" i="79"/>
  <c r="E2031" i="79" s="1"/>
  <c r="E2032" i="79" s="1"/>
  <c r="E2033" i="79" s="1"/>
  <c r="E2034" i="79" s="1"/>
  <c r="E2035" i="79" s="1"/>
  <c r="E2036" i="79" s="1"/>
  <c r="E2037" i="79" s="1"/>
  <c r="E2038" i="79" s="1"/>
  <c r="E2039" i="79" s="1"/>
  <c r="E2040" i="79" s="1"/>
  <c r="E2041" i="79" s="1"/>
  <c r="E2042" i="79" s="1"/>
  <c r="E2043" i="79" s="1"/>
  <c r="E2044" i="79" s="1"/>
  <c r="E2045" i="79" s="1"/>
  <c r="E2046" i="79" s="1"/>
  <c r="E2047" i="79" s="1"/>
  <c r="E2048" i="79" s="1"/>
  <c r="E2049" i="79" s="1"/>
  <c r="E2050" i="79" s="1"/>
  <c r="E2051" i="79" s="1"/>
  <c r="C2030" i="79"/>
  <c r="C2029" i="79"/>
  <c r="C2028" i="79"/>
  <c r="C2027" i="79"/>
  <c r="C2026" i="79"/>
  <c r="C2025" i="79"/>
  <c r="C2024" i="79"/>
  <c r="C2023" i="79"/>
  <c r="C2022" i="79"/>
  <c r="C2021" i="79"/>
  <c r="C2020" i="79"/>
  <c r="C2019" i="79"/>
  <c r="C2018" i="79"/>
  <c r="C2017" i="79"/>
  <c r="C2016" i="79"/>
  <c r="C2015" i="79"/>
  <c r="C2014" i="79"/>
  <c r="C2013" i="79"/>
  <c r="C2012" i="79"/>
  <c r="C2011" i="79"/>
  <c r="C2010" i="79"/>
  <c r="C2009" i="79"/>
  <c r="E2008" i="79"/>
  <c r="E2009" i="79" s="1"/>
  <c r="E2010" i="79" s="1"/>
  <c r="E2011" i="79" s="1"/>
  <c r="E2012" i="79" s="1"/>
  <c r="E2013" i="79" s="1"/>
  <c r="E2014" i="79" s="1"/>
  <c r="E2015" i="79" s="1"/>
  <c r="E2016" i="79" s="1"/>
  <c r="E2017" i="79" s="1"/>
  <c r="E2018" i="79" s="1"/>
  <c r="E2019" i="79" s="1"/>
  <c r="E2020" i="79" s="1"/>
  <c r="E2021" i="79" s="1"/>
  <c r="E2022" i="79" s="1"/>
  <c r="E2023" i="79" s="1"/>
  <c r="E2024" i="79" s="1"/>
  <c r="E2025" i="79" s="1"/>
  <c r="E2026" i="79" s="1"/>
  <c r="E2027" i="79" s="1"/>
  <c r="E2028" i="79" s="1"/>
  <c r="E2029" i="79" s="1"/>
  <c r="C2008" i="79"/>
  <c r="C2007" i="79"/>
  <c r="C2006" i="79"/>
  <c r="C2005" i="79"/>
  <c r="C2004" i="79"/>
  <c r="C2003" i="79"/>
  <c r="C2002" i="79"/>
  <c r="C2001" i="79"/>
  <c r="C2000" i="79"/>
  <c r="C1999" i="79"/>
  <c r="C1998" i="79"/>
  <c r="C1997" i="79"/>
  <c r="C1996" i="79"/>
  <c r="C1995" i="79"/>
  <c r="C1994" i="79"/>
  <c r="C1993" i="79"/>
  <c r="C1992" i="79"/>
  <c r="C1991" i="79"/>
  <c r="C1990" i="79"/>
  <c r="C1989" i="79"/>
  <c r="C1988" i="79"/>
  <c r="C1987" i="79"/>
  <c r="E1986" i="79"/>
  <c r="E1987" i="79" s="1"/>
  <c r="E1988" i="79" s="1"/>
  <c r="E1989" i="79" s="1"/>
  <c r="E1990" i="79" s="1"/>
  <c r="E1991" i="79" s="1"/>
  <c r="E1992" i="79" s="1"/>
  <c r="E1993" i="79" s="1"/>
  <c r="E1994" i="79" s="1"/>
  <c r="E1995" i="79" s="1"/>
  <c r="E1996" i="79" s="1"/>
  <c r="E1997" i="79" s="1"/>
  <c r="E1998" i="79" s="1"/>
  <c r="E1999" i="79" s="1"/>
  <c r="E2000" i="79" s="1"/>
  <c r="E2001" i="79" s="1"/>
  <c r="E2002" i="79" s="1"/>
  <c r="E2003" i="79" s="1"/>
  <c r="E2004" i="79" s="1"/>
  <c r="E2005" i="79" s="1"/>
  <c r="E2006" i="79" s="1"/>
  <c r="E2007" i="79" s="1"/>
  <c r="C1986" i="79"/>
  <c r="C1985" i="79"/>
  <c r="C1984" i="79"/>
  <c r="C1983" i="79"/>
  <c r="C1982" i="79"/>
  <c r="C1981" i="79"/>
  <c r="C1980" i="79"/>
  <c r="C1979" i="79"/>
  <c r="C1978" i="79"/>
  <c r="C1977" i="79"/>
  <c r="C1976" i="79"/>
  <c r="C1975" i="79"/>
  <c r="C1974" i="79"/>
  <c r="C1973" i="79"/>
  <c r="C1972" i="79"/>
  <c r="C1971" i="79"/>
  <c r="C1970" i="79"/>
  <c r="C1969" i="79"/>
  <c r="C1968" i="79"/>
  <c r="C1967" i="79"/>
  <c r="C1966" i="79"/>
  <c r="C1965" i="79"/>
  <c r="E1964" i="79"/>
  <c r="E1965" i="79" s="1"/>
  <c r="E1966" i="79" s="1"/>
  <c r="E1967" i="79" s="1"/>
  <c r="E1968" i="79" s="1"/>
  <c r="E1969" i="79" s="1"/>
  <c r="E1970" i="79" s="1"/>
  <c r="E1971" i="79" s="1"/>
  <c r="E1972" i="79" s="1"/>
  <c r="E1973" i="79" s="1"/>
  <c r="E1974" i="79" s="1"/>
  <c r="E1975" i="79" s="1"/>
  <c r="E1976" i="79" s="1"/>
  <c r="E1977" i="79" s="1"/>
  <c r="E1978" i="79" s="1"/>
  <c r="E1979" i="79" s="1"/>
  <c r="E1980" i="79" s="1"/>
  <c r="E1981" i="79" s="1"/>
  <c r="E1982" i="79" s="1"/>
  <c r="E1983" i="79" s="1"/>
  <c r="E1984" i="79" s="1"/>
  <c r="E1985" i="79" s="1"/>
  <c r="C1964" i="79"/>
  <c r="C1963" i="79"/>
  <c r="C1962" i="79"/>
  <c r="C1961" i="79"/>
  <c r="C1960" i="79"/>
  <c r="C1959" i="79"/>
  <c r="C1958" i="79"/>
  <c r="C1957" i="79"/>
  <c r="C1956" i="79"/>
  <c r="C1955" i="79"/>
  <c r="C1954" i="79"/>
  <c r="C1953" i="79"/>
  <c r="C1952" i="79"/>
  <c r="C1951" i="79"/>
  <c r="C1950" i="79"/>
  <c r="C1949" i="79"/>
  <c r="C1948" i="79"/>
  <c r="C1947" i="79"/>
  <c r="C1946" i="79"/>
  <c r="C1945" i="79"/>
  <c r="C1944" i="79"/>
  <c r="C1943" i="79"/>
  <c r="E1942" i="79"/>
  <c r="E1943" i="79" s="1"/>
  <c r="E1944" i="79" s="1"/>
  <c r="E1945" i="79" s="1"/>
  <c r="E1946" i="79" s="1"/>
  <c r="E1947" i="79" s="1"/>
  <c r="E1948" i="79" s="1"/>
  <c r="E1949" i="79" s="1"/>
  <c r="E1950" i="79" s="1"/>
  <c r="E1951" i="79" s="1"/>
  <c r="E1952" i="79" s="1"/>
  <c r="E1953" i="79" s="1"/>
  <c r="E1954" i="79" s="1"/>
  <c r="E1955" i="79" s="1"/>
  <c r="E1956" i="79" s="1"/>
  <c r="E1957" i="79" s="1"/>
  <c r="E1958" i="79" s="1"/>
  <c r="E1959" i="79" s="1"/>
  <c r="E1960" i="79" s="1"/>
  <c r="E1961" i="79" s="1"/>
  <c r="E1962" i="79" s="1"/>
  <c r="E1963" i="79" s="1"/>
  <c r="C1942" i="79"/>
  <c r="C1941" i="79"/>
  <c r="C1940" i="79"/>
  <c r="C1939" i="79"/>
  <c r="C1938" i="79"/>
  <c r="C1937" i="79"/>
  <c r="C1936" i="79"/>
  <c r="C1935" i="79"/>
  <c r="C1934" i="79"/>
  <c r="C1933" i="79"/>
  <c r="C1932" i="79"/>
  <c r="C1931" i="79"/>
  <c r="C1930" i="79"/>
  <c r="C1929" i="79"/>
  <c r="C1928" i="79"/>
  <c r="C1927" i="79"/>
  <c r="C1926" i="79"/>
  <c r="C1925" i="79"/>
  <c r="C1924" i="79"/>
  <c r="C1923" i="79"/>
  <c r="C1922" i="79"/>
  <c r="C1921" i="79"/>
  <c r="E1920" i="79"/>
  <c r="E1921" i="79" s="1"/>
  <c r="E1922" i="79" s="1"/>
  <c r="E1923" i="79" s="1"/>
  <c r="E1924" i="79" s="1"/>
  <c r="E1925" i="79" s="1"/>
  <c r="E1926" i="79" s="1"/>
  <c r="E1927" i="79" s="1"/>
  <c r="E1928" i="79" s="1"/>
  <c r="E1929" i="79" s="1"/>
  <c r="E1930" i="79" s="1"/>
  <c r="E1931" i="79" s="1"/>
  <c r="E1932" i="79" s="1"/>
  <c r="E1933" i="79" s="1"/>
  <c r="E1934" i="79" s="1"/>
  <c r="E1935" i="79" s="1"/>
  <c r="E1936" i="79" s="1"/>
  <c r="E1937" i="79" s="1"/>
  <c r="E1938" i="79" s="1"/>
  <c r="E1939" i="79" s="1"/>
  <c r="E1940" i="79" s="1"/>
  <c r="E1941" i="79" s="1"/>
  <c r="C1920" i="79"/>
  <c r="C1919" i="79"/>
  <c r="C1918" i="79"/>
  <c r="C1917" i="79"/>
  <c r="C1916" i="79"/>
  <c r="C1915" i="79"/>
  <c r="C1914" i="79"/>
  <c r="C1913" i="79"/>
  <c r="C1912" i="79"/>
  <c r="C1911" i="79"/>
  <c r="C1910" i="79"/>
  <c r="C1909" i="79"/>
  <c r="C1908" i="79"/>
  <c r="C1907" i="79"/>
  <c r="C1906" i="79"/>
  <c r="C1905" i="79"/>
  <c r="C1904" i="79"/>
  <c r="C1903" i="79"/>
  <c r="C1902" i="79"/>
  <c r="C1901" i="79"/>
  <c r="C1900" i="79"/>
  <c r="C1899" i="79"/>
  <c r="E1898" i="79"/>
  <c r="E1899" i="79" s="1"/>
  <c r="E1900" i="79" s="1"/>
  <c r="E1901" i="79" s="1"/>
  <c r="E1902" i="79" s="1"/>
  <c r="E1903" i="79" s="1"/>
  <c r="E1904" i="79" s="1"/>
  <c r="E1905" i="79" s="1"/>
  <c r="E1906" i="79" s="1"/>
  <c r="E1907" i="79" s="1"/>
  <c r="E1908" i="79" s="1"/>
  <c r="E1909" i="79" s="1"/>
  <c r="E1910" i="79" s="1"/>
  <c r="E1911" i="79" s="1"/>
  <c r="E1912" i="79" s="1"/>
  <c r="E1913" i="79" s="1"/>
  <c r="E1914" i="79" s="1"/>
  <c r="E1915" i="79" s="1"/>
  <c r="E1916" i="79" s="1"/>
  <c r="E1917" i="79" s="1"/>
  <c r="E1918" i="79" s="1"/>
  <c r="E1919" i="79" s="1"/>
  <c r="C1898" i="79"/>
  <c r="C1897" i="79"/>
  <c r="C1896" i="79"/>
  <c r="C1895" i="79"/>
  <c r="C1894" i="79"/>
  <c r="C1893" i="79"/>
  <c r="C1892" i="79"/>
  <c r="C1891" i="79"/>
  <c r="C1890" i="79"/>
  <c r="C1889" i="79"/>
  <c r="C1888" i="79"/>
  <c r="C1887" i="79"/>
  <c r="C1886" i="79"/>
  <c r="C1885" i="79"/>
  <c r="C1884" i="79"/>
  <c r="C1883" i="79"/>
  <c r="C1882" i="79"/>
  <c r="C1881" i="79"/>
  <c r="C1880" i="79"/>
  <c r="C1879" i="79"/>
  <c r="C1878" i="79"/>
  <c r="C1877" i="79"/>
  <c r="E1876" i="79"/>
  <c r="E1877" i="79" s="1"/>
  <c r="E1878" i="79" s="1"/>
  <c r="E1879" i="79" s="1"/>
  <c r="E1880" i="79" s="1"/>
  <c r="E1881" i="79" s="1"/>
  <c r="E1882" i="79" s="1"/>
  <c r="E1883" i="79" s="1"/>
  <c r="E1884" i="79" s="1"/>
  <c r="E1885" i="79" s="1"/>
  <c r="E1886" i="79" s="1"/>
  <c r="E1887" i="79" s="1"/>
  <c r="E1888" i="79" s="1"/>
  <c r="E1889" i="79" s="1"/>
  <c r="E1890" i="79" s="1"/>
  <c r="E1891" i="79" s="1"/>
  <c r="E1892" i="79" s="1"/>
  <c r="E1893" i="79" s="1"/>
  <c r="E1894" i="79" s="1"/>
  <c r="E1895" i="79" s="1"/>
  <c r="E1896" i="79" s="1"/>
  <c r="E1897" i="79" s="1"/>
  <c r="C1876" i="79"/>
  <c r="C1875" i="79"/>
  <c r="C1874" i="79"/>
  <c r="C1873" i="79"/>
  <c r="C1872" i="79"/>
  <c r="C1871" i="79"/>
  <c r="C1870" i="79"/>
  <c r="C1869" i="79"/>
  <c r="C1868" i="79"/>
  <c r="C1867" i="79"/>
  <c r="C1866" i="79"/>
  <c r="C1865" i="79"/>
  <c r="C1864" i="79"/>
  <c r="C1863" i="79"/>
  <c r="C1862" i="79"/>
  <c r="C1861" i="79"/>
  <c r="C1860" i="79"/>
  <c r="C1859" i="79"/>
  <c r="C1858" i="79"/>
  <c r="C1857" i="79"/>
  <c r="C1856" i="79"/>
  <c r="C1855" i="79"/>
  <c r="E1854" i="79"/>
  <c r="E1855" i="79" s="1"/>
  <c r="E1856" i="79" s="1"/>
  <c r="E1857" i="79" s="1"/>
  <c r="E1858" i="79" s="1"/>
  <c r="E1859" i="79" s="1"/>
  <c r="E1860" i="79" s="1"/>
  <c r="E1861" i="79" s="1"/>
  <c r="E1862" i="79" s="1"/>
  <c r="E1863" i="79" s="1"/>
  <c r="E1864" i="79" s="1"/>
  <c r="E1865" i="79" s="1"/>
  <c r="E1866" i="79" s="1"/>
  <c r="E1867" i="79" s="1"/>
  <c r="E1868" i="79" s="1"/>
  <c r="E1869" i="79" s="1"/>
  <c r="E1870" i="79" s="1"/>
  <c r="E1871" i="79" s="1"/>
  <c r="E1872" i="79" s="1"/>
  <c r="E1873" i="79" s="1"/>
  <c r="E1874" i="79" s="1"/>
  <c r="E1875" i="79" s="1"/>
  <c r="C1854" i="79"/>
  <c r="C1853" i="79"/>
  <c r="C1852" i="79"/>
  <c r="C1851" i="79"/>
  <c r="C1850" i="79"/>
  <c r="C1849" i="79"/>
  <c r="C1848" i="79"/>
  <c r="C1847" i="79"/>
  <c r="C1846" i="79"/>
  <c r="C1845" i="79"/>
  <c r="C1844" i="79"/>
  <c r="C1843" i="79"/>
  <c r="C1842" i="79"/>
  <c r="C1841" i="79"/>
  <c r="C1840" i="79"/>
  <c r="C1839" i="79"/>
  <c r="C1838" i="79"/>
  <c r="C1837" i="79"/>
  <c r="C1836" i="79"/>
  <c r="C1835" i="79"/>
  <c r="C1834" i="79"/>
  <c r="C1833" i="79"/>
  <c r="E1832" i="79"/>
  <c r="E1833" i="79" s="1"/>
  <c r="E1834" i="79" s="1"/>
  <c r="E1835" i="79" s="1"/>
  <c r="E1836" i="79" s="1"/>
  <c r="E1837" i="79" s="1"/>
  <c r="E1838" i="79" s="1"/>
  <c r="E1839" i="79" s="1"/>
  <c r="E1840" i="79" s="1"/>
  <c r="E1841" i="79" s="1"/>
  <c r="E1842" i="79" s="1"/>
  <c r="E1843" i="79" s="1"/>
  <c r="E1844" i="79" s="1"/>
  <c r="E1845" i="79" s="1"/>
  <c r="E1846" i="79" s="1"/>
  <c r="E1847" i="79" s="1"/>
  <c r="E1848" i="79" s="1"/>
  <c r="E1849" i="79" s="1"/>
  <c r="E1850" i="79" s="1"/>
  <c r="E1851" i="79" s="1"/>
  <c r="E1852" i="79" s="1"/>
  <c r="E1853" i="79" s="1"/>
  <c r="C1832" i="79"/>
  <c r="C1831" i="79"/>
  <c r="C1830" i="79"/>
  <c r="C1829" i="79"/>
  <c r="C1828" i="79"/>
  <c r="C1827" i="79"/>
  <c r="C1826" i="79"/>
  <c r="C1825" i="79"/>
  <c r="C1824" i="79"/>
  <c r="C1823" i="79"/>
  <c r="C1822" i="79"/>
  <c r="C1821" i="79"/>
  <c r="C1820" i="79"/>
  <c r="C1819" i="79"/>
  <c r="C1818" i="79"/>
  <c r="C1817" i="79"/>
  <c r="C1816" i="79"/>
  <c r="C1815" i="79"/>
  <c r="C1814" i="79"/>
  <c r="C1813" i="79"/>
  <c r="C1812" i="79"/>
  <c r="C1811" i="79"/>
  <c r="E1810" i="79"/>
  <c r="E1811" i="79" s="1"/>
  <c r="E1812" i="79" s="1"/>
  <c r="E1813" i="79" s="1"/>
  <c r="E1814" i="79" s="1"/>
  <c r="E1815" i="79" s="1"/>
  <c r="E1816" i="79" s="1"/>
  <c r="E1817" i="79" s="1"/>
  <c r="E1818" i="79" s="1"/>
  <c r="E1819" i="79" s="1"/>
  <c r="E1820" i="79" s="1"/>
  <c r="E1821" i="79" s="1"/>
  <c r="E1822" i="79" s="1"/>
  <c r="E1823" i="79" s="1"/>
  <c r="E1824" i="79" s="1"/>
  <c r="E1825" i="79" s="1"/>
  <c r="E1826" i="79" s="1"/>
  <c r="E1827" i="79" s="1"/>
  <c r="E1828" i="79" s="1"/>
  <c r="E1829" i="79" s="1"/>
  <c r="E1830" i="79" s="1"/>
  <c r="E1831" i="79" s="1"/>
  <c r="C1810" i="79"/>
  <c r="C1809" i="79"/>
  <c r="C1808" i="79"/>
  <c r="C1807" i="79"/>
  <c r="C1806" i="79"/>
  <c r="C1805" i="79"/>
  <c r="C1804" i="79"/>
  <c r="C1803" i="79"/>
  <c r="C1802" i="79"/>
  <c r="C1801" i="79"/>
  <c r="C1800" i="79"/>
  <c r="C1799" i="79"/>
  <c r="C1798" i="79"/>
  <c r="C1797" i="79"/>
  <c r="C1796" i="79"/>
  <c r="C1795" i="79"/>
  <c r="C1794" i="79"/>
  <c r="C1793" i="79"/>
  <c r="C1792" i="79"/>
  <c r="C1791" i="79"/>
  <c r="C1790" i="79"/>
  <c r="C1789" i="79"/>
  <c r="E1788" i="79"/>
  <c r="E1789" i="79" s="1"/>
  <c r="E1790" i="79" s="1"/>
  <c r="E1791" i="79" s="1"/>
  <c r="E1792" i="79" s="1"/>
  <c r="E1793" i="79" s="1"/>
  <c r="E1794" i="79" s="1"/>
  <c r="E1795" i="79" s="1"/>
  <c r="E1796" i="79" s="1"/>
  <c r="E1797" i="79" s="1"/>
  <c r="E1798" i="79" s="1"/>
  <c r="E1799" i="79" s="1"/>
  <c r="E1800" i="79" s="1"/>
  <c r="E1801" i="79" s="1"/>
  <c r="E1802" i="79" s="1"/>
  <c r="E1803" i="79" s="1"/>
  <c r="E1804" i="79" s="1"/>
  <c r="E1805" i="79" s="1"/>
  <c r="E1806" i="79" s="1"/>
  <c r="E1807" i="79" s="1"/>
  <c r="E1808" i="79" s="1"/>
  <c r="E1809" i="79" s="1"/>
  <c r="C1788" i="79"/>
  <c r="C1787" i="79"/>
  <c r="C1786" i="79"/>
  <c r="C1785" i="79"/>
  <c r="C1784" i="79"/>
  <c r="C1783" i="79"/>
  <c r="C1782" i="79"/>
  <c r="C1781" i="79"/>
  <c r="C1780" i="79"/>
  <c r="C1779" i="79"/>
  <c r="C1778" i="79"/>
  <c r="C1777" i="79"/>
  <c r="C1776" i="79"/>
  <c r="C1775" i="79"/>
  <c r="C1774" i="79"/>
  <c r="C1773" i="79"/>
  <c r="C1772" i="79"/>
  <c r="C1771" i="79"/>
  <c r="C1770" i="79"/>
  <c r="C1769" i="79"/>
  <c r="C1768" i="79"/>
  <c r="C1767" i="79"/>
  <c r="E1766" i="79"/>
  <c r="E1767" i="79" s="1"/>
  <c r="E1768" i="79" s="1"/>
  <c r="E1769" i="79" s="1"/>
  <c r="E1770" i="79" s="1"/>
  <c r="E1771" i="79" s="1"/>
  <c r="E1772" i="79" s="1"/>
  <c r="E1773" i="79" s="1"/>
  <c r="E1774" i="79" s="1"/>
  <c r="E1775" i="79" s="1"/>
  <c r="E1776" i="79" s="1"/>
  <c r="E1777" i="79" s="1"/>
  <c r="E1778" i="79" s="1"/>
  <c r="E1779" i="79" s="1"/>
  <c r="E1780" i="79" s="1"/>
  <c r="E1781" i="79" s="1"/>
  <c r="E1782" i="79" s="1"/>
  <c r="E1783" i="79" s="1"/>
  <c r="E1784" i="79" s="1"/>
  <c r="E1785" i="79" s="1"/>
  <c r="E1786" i="79" s="1"/>
  <c r="E1787" i="79" s="1"/>
  <c r="C1766" i="79"/>
  <c r="C1765" i="79"/>
  <c r="C1764" i="79"/>
  <c r="C1763" i="79"/>
  <c r="C1762" i="79"/>
  <c r="C1761" i="79"/>
  <c r="C1760" i="79"/>
  <c r="C1759" i="79"/>
  <c r="C1758" i="79"/>
  <c r="C1757" i="79"/>
  <c r="C1756" i="79"/>
  <c r="C1755" i="79"/>
  <c r="C1754" i="79"/>
  <c r="C1753" i="79"/>
  <c r="C1752" i="79"/>
  <c r="C1751" i="79"/>
  <c r="C1750" i="79"/>
  <c r="C1749" i="79"/>
  <c r="C1748" i="79"/>
  <c r="C1747" i="79"/>
  <c r="C1746" i="79"/>
  <c r="C1745" i="79"/>
  <c r="E1744" i="79"/>
  <c r="E1745" i="79" s="1"/>
  <c r="E1746" i="79" s="1"/>
  <c r="E1747" i="79" s="1"/>
  <c r="E1748" i="79" s="1"/>
  <c r="E1749" i="79" s="1"/>
  <c r="E1750" i="79" s="1"/>
  <c r="E1751" i="79" s="1"/>
  <c r="E1752" i="79" s="1"/>
  <c r="E1753" i="79" s="1"/>
  <c r="E1754" i="79" s="1"/>
  <c r="E1755" i="79" s="1"/>
  <c r="E1756" i="79" s="1"/>
  <c r="E1757" i="79" s="1"/>
  <c r="E1758" i="79" s="1"/>
  <c r="E1759" i="79" s="1"/>
  <c r="E1760" i="79" s="1"/>
  <c r="E1761" i="79" s="1"/>
  <c r="E1762" i="79" s="1"/>
  <c r="E1763" i="79" s="1"/>
  <c r="E1764" i="79" s="1"/>
  <c r="E1765" i="79" s="1"/>
  <c r="C1744" i="79"/>
  <c r="C1743" i="79"/>
  <c r="C1742" i="79"/>
  <c r="C1741" i="79"/>
  <c r="C1740" i="79"/>
  <c r="C1739" i="79"/>
  <c r="C1738" i="79"/>
  <c r="C1737" i="79"/>
  <c r="C1736" i="79"/>
  <c r="C1735" i="79"/>
  <c r="C1734" i="79"/>
  <c r="C1733" i="79"/>
  <c r="C1732" i="79"/>
  <c r="C1731" i="79"/>
  <c r="C1730" i="79"/>
  <c r="C1729" i="79"/>
  <c r="C1728" i="79"/>
  <c r="C1727" i="79"/>
  <c r="C1726" i="79"/>
  <c r="C1725" i="79"/>
  <c r="C1724" i="79"/>
  <c r="C1723" i="79"/>
  <c r="E1722" i="79"/>
  <c r="E1723" i="79" s="1"/>
  <c r="E1724" i="79" s="1"/>
  <c r="E1725" i="79" s="1"/>
  <c r="E1726" i="79" s="1"/>
  <c r="E1727" i="79" s="1"/>
  <c r="E1728" i="79" s="1"/>
  <c r="E1729" i="79" s="1"/>
  <c r="E1730" i="79" s="1"/>
  <c r="E1731" i="79" s="1"/>
  <c r="E1732" i="79" s="1"/>
  <c r="E1733" i="79" s="1"/>
  <c r="E1734" i="79" s="1"/>
  <c r="E1735" i="79" s="1"/>
  <c r="E1736" i="79" s="1"/>
  <c r="E1737" i="79" s="1"/>
  <c r="E1738" i="79" s="1"/>
  <c r="E1739" i="79" s="1"/>
  <c r="E1740" i="79" s="1"/>
  <c r="E1741" i="79" s="1"/>
  <c r="E1742" i="79" s="1"/>
  <c r="E1743" i="79" s="1"/>
  <c r="C1722" i="79"/>
  <c r="C1721" i="79"/>
  <c r="C1720" i="79"/>
  <c r="C1719" i="79"/>
  <c r="C1718" i="79"/>
  <c r="C1717" i="79"/>
  <c r="C1716" i="79"/>
  <c r="C1715" i="79"/>
  <c r="C1714" i="79"/>
  <c r="C1713" i="79"/>
  <c r="C1712" i="79"/>
  <c r="C1711" i="79"/>
  <c r="C1710" i="79"/>
  <c r="C1709" i="79"/>
  <c r="C1708" i="79"/>
  <c r="C1707" i="79"/>
  <c r="C1706" i="79"/>
  <c r="C1705" i="79"/>
  <c r="C1704" i="79"/>
  <c r="C1703" i="79"/>
  <c r="C1702" i="79"/>
  <c r="C1701" i="79"/>
  <c r="E1700" i="79"/>
  <c r="E1701" i="79" s="1"/>
  <c r="E1702" i="79" s="1"/>
  <c r="E1703" i="79" s="1"/>
  <c r="E1704" i="79" s="1"/>
  <c r="E1705" i="79" s="1"/>
  <c r="E1706" i="79" s="1"/>
  <c r="E1707" i="79" s="1"/>
  <c r="E1708" i="79" s="1"/>
  <c r="E1709" i="79" s="1"/>
  <c r="E1710" i="79" s="1"/>
  <c r="E1711" i="79" s="1"/>
  <c r="E1712" i="79" s="1"/>
  <c r="E1713" i="79" s="1"/>
  <c r="E1714" i="79" s="1"/>
  <c r="E1715" i="79" s="1"/>
  <c r="E1716" i="79" s="1"/>
  <c r="E1717" i="79" s="1"/>
  <c r="E1718" i="79" s="1"/>
  <c r="E1719" i="79" s="1"/>
  <c r="E1720" i="79" s="1"/>
  <c r="E1721" i="79" s="1"/>
  <c r="C1700" i="79"/>
  <c r="C1699" i="79"/>
  <c r="C1698" i="79"/>
  <c r="C1697" i="79"/>
  <c r="C1696" i="79"/>
  <c r="C1695" i="79"/>
  <c r="C1694" i="79"/>
  <c r="C1693" i="79"/>
  <c r="C1692" i="79"/>
  <c r="C1691" i="79"/>
  <c r="C1690" i="79"/>
  <c r="C1689" i="79"/>
  <c r="C1688" i="79"/>
  <c r="C1687" i="79"/>
  <c r="C1686" i="79"/>
  <c r="C1685" i="79"/>
  <c r="C1684" i="79"/>
  <c r="C1683" i="79"/>
  <c r="C1682" i="79"/>
  <c r="C1681" i="79"/>
  <c r="C1680" i="79"/>
  <c r="C1679" i="79"/>
  <c r="E1678" i="79"/>
  <c r="E1679" i="79" s="1"/>
  <c r="E1680" i="79" s="1"/>
  <c r="E1681" i="79" s="1"/>
  <c r="E1682" i="79" s="1"/>
  <c r="E1683" i="79" s="1"/>
  <c r="E1684" i="79" s="1"/>
  <c r="E1685" i="79" s="1"/>
  <c r="E1686" i="79" s="1"/>
  <c r="E1687" i="79" s="1"/>
  <c r="E1688" i="79" s="1"/>
  <c r="E1689" i="79" s="1"/>
  <c r="E1690" i="79" s="1"/>
  <c r="E1691" i="79" s="1"/>
  <c r="E1692" i="79" s="1"/>
  <c r="E1693" i="79" s="1"/>
  <c r="E1694" i="79" s="1"/>
  <c r="E1695" i="79" s="1"/>
  <c r="E1696" i="79" s="1"/>
  <c r="E1697" i="79" s="1"/>
  <c r="E1698" i="79" s="1"/>
  <c r="E1699" i="79" s="1"/>
  <c r="C1678" i="79"/>
  <c r="C1677" i="79"/>
  <c r="C1676" i="79"/>
  <c r="C1675" i="79"/>
  <c r="C1674" i="79"/>
  <c r="C1673" i="79"/>
  <c r="C1672" i="79"/>
  <c r="C1671" i="79"/>
  <c r="C1670" i="79"/>
  <c r="C1669" i="79"/>
  <c r="C1668" i="79"/>
  <c r="C1667" i="79"/>
  <c r="C1666" i="79"/>
  <c r="C1665" i="79"/>
  <c r="C1664" i="79"/>
  <c r="C1663" i="79"/>
  <c r="C1662" i="79"/>
  <c r="C1661" i="79"/>
  <c r="C1660" i="79"/>
  <c r="C1659" i="79"/>
  <c r="C1658" i="79"/>
  <c r="C1657" i="79"/>
  <c r="E1656" i="79"/>
  <c r="E1657" i="79" s="1"/>
  <c r="E1658" i="79" s="1"/>
  <c r="E1659" i="79" s="1"/>
  <c r="E1660" i="79" s="1"/>
  <c r="E1661" i="79" s="1"/>
  <c r="E1662" i="79" s="1"/>
  <c r="E1663" i="79" s="1"/>
  <c r="E1664" i="79" s="1"/>
  <c r="E1665" i="79" s="1"/>
  <c r="E1666" i="79" s="1"/>
  <c r="E1667" i="79" s="1"/>
  <c r="E1668" i="79" s="1"/>
  <c r="E1669" i="79" s="1"/>
  <c r="E1670" i="79" s="1"/>
  <c r="E1671" i="79" s="1"/>
  <c r="E1672" i="79" s="1"/>
  <c r="E1673" i="79" s="1"/>
  <c r="E1674" i="79" s="1"/>
  <c r="E1675" i="79" s="1"/>
  <c r="E1676" i="79" s="1"/>
  <c r="E1677" i="79" s="1"/>
  <c r="C1656" i="79"/>
  <c r="C1655" i="79"/>
  <c r="C1654" i="79"/>
  <c r="C1653" i="79"/>
  <c r="C1652" i="79"/>
  <c r="C1651" i="79"/>
  <c r="C1650" i="79"/>
  <c r="C1649" i="79"/>
  <c r="C1648" i="79"/>
  <c r="C1647" i="79"/>
  <c r="C1646" i="79"/>
  <c r="C1645" i="79"/>
  <c r="C1644" i="79"/>
  <c r="C1643" i="79"/>
  <c r="C1642" i="79"/>
  <c r="C1641" i="79"/>
  <c r="C1640" i="79"/>
  <c r="C1639" i="79"/>
  <c r="C1638" i="79"/>
  <c r="C1637" i="79"/>
  <c r="C1636" i="79"/>
  <c r="C1635" i="79"/>
  <c r="E1634" i="79"/>
  <c r="E1635" i="79" s="1"/>
  <c r="E1636" i="79" s="1"/>
  <c r="E1637" i="79" s="1"/>
  <c r="E1638" i="79" s="1"/>
  <c r="E1639" i="79" s="1"/>
  <c r="E1640" i="79" s="1"/>
  <c r="E1641" i="79" s="1"/>
  <c r="E1642" i="79" s="1"/>
  <c r="E1643" i="79" s="1"/>
  <c r="E1644" i="79" s="1"/>
  <c r="E1645" i="79" s="1"/>
  <c r="E1646" i="79" s="1"/>
  <c r="E1647" i="79" s="1"/>
  <c r="E1648" i="79" s="1"/>
  <c r="E1649" i="79" s="1"/>
  <c r="E1650" i="79" s="1"/>
  <c r="E1651" i="79" s="1"/>
  <c r="E1652" i="79" s="1"/>
  <c r="E1653" i="79" s="1"/>
  <c r="E1654" i="79" s="1"/>
  <c r="E1655" i="79" s="1"/>
  <c r="C1634" i="79"/>
  <c r="C1633" i="79"/>
  <c r="C1632" i="79"/>
  <c r="C1631" i="79"/>
  <c r="C1630" i="79"/>
  <c r="C1629" i="79"/>
  <c r="C1628" i="79"/>
  <c r="C1627" i="79"/>
  <c r="C1626" i="79"/>
  <c r="C1625" i="79"/>
  <c r="C1624" i="79"/>
  <c r="C1623" i="79"/>
  <c r="C1622" i="79"/>
  <c r="C1621" i="79"/>
  <c r="C1620" i="79"/>
  <c r="C1619" i="79"/>
  <c r="C1618" i="79"/>
  <c r="C1617" i="79"/>
  <c r="C1616" i="79"/>
  <c r="C1615" i="79"/>
  <c r="C1614" i="79"/>
  <c r="C1613" i="79"/>
  <c r="E1612" i="79"/>
  <c r="E1613" i="79" s="1"/>
  <c r="E1614" i="79" s="1"/>
  <c r="E1615" i="79" s="1"/>
  <c r="E1616" i="79" s="1"/>
  <c r="E1617" i="79" s="1"/>
  <c r="E1618" i="79" s="1"/>
  <c r="E1619" i="79" s="1"/>
  <c r="E1620" i="79" s="1"/>
  <c r="E1621" i="79" s="1"/>
  <c r="E1622" i="79" s="1"/>
  <c r="E1623" i="79" s="1"/>
  <c r="E1624" i="79" s="1"/>
  <c r="E1625" i="79" s="1"/>
  <c r="E1626" i="79" s="1"/>
  <c r="E1627" i="79" s="1"/>
  <c r="E1628" i="79" s="1"/>
  <c r="E1629" i="79" s="1"/>
  <c r="E1630" i="79" s="1"/>
  <c r="E1631" i="79" s="1"/>
  <c r="E1632" i="79" s="1"/>
  <c r="E1633" i="79" s="1"/>
  <c r="C1612" i="79"/>
  <c r="C1611" i="79"/>
  <c r="C1610" i="79"/>
  <c r="C1609" i="79"/>
  <c r="C1608" i="79"/>
  <c r="C1607" i="79"/>
  <c r="C1606" i="79"/>
  <c r="C1605" i="79"/>
  <c r="C1604" i="79"/>
  <c r="C1603" i="79"/>
  <c r="C1602" i="79"/>
  <c r="C1601" i="79"/>
  <c r="C1600" i="79"/>
  <c r="C1599" i="79"/>
  <c r="C1598" i="79"/>
  <c r="C1597" i="79"/>
  <c r="C1596" i="79"/>
  <c r="C1595" i="79"/>
  <c r="C1594" i="79"/>
  <c r="C1593" i="79"/>
  <c r="C1592" i="79"/>
  <c r="C1591" i="79"/>
  <c r="E1590" i="79"/>
  <c r="E1591" i="79" s="1"/>
  <c r="E1592" i="79" s="1"/>
  <c r="E1593" i="79" s="1"/>
  <c r="E1594" i="79" s="1"/>
  <c r="E1595" i="79" s="1"/>
  <c r="E1596" i="79" s="1"/>
  <c r="E1597" i="79" s="1"/>
  <c r="E1598" i="79" s="1"/>
  <c r="E1599" i="79" s="1"/>
  <c r="E1600" i="79" s="1"/>
  <c r="E1601" i="79" s="1"/>
  <c r="E1602" i="79" s="1"/>
  <c r="E1603" i="79" s="1"/>
  <c r="E1604" i="79" s="1"/>
  <c r="E1605" i="79" s="1"/>
  <c r="E1606" i="79" s="1"/>
  <c r="E1607" i="79" s="1"/>
  <c r="E1608" i="79" s="1"/>
  <c r="E1609" i="79" s="1"/>
  <c r="E1610" i="79" s="1"/>
  <c r="E1611" i="79" s="1"/>
  <c r="C1590" i="79"/>
  <c r="C1589" i="79"/>
  <c r="C1588" i="79"/>
  <c r="C1587" i="79"/>
  <c r="C1586" i="79"/>
  <c r="C1585" i="79"/>
  <c r="C1584" i="79"/>
  <c r="C1583" i="79"/>
  <c r="C1582" i="79"/>
  <c r="C1581" i="79"/>
  <c r="C1580" i="79"/>
  <c r="C1579" i="79"/>
  <c r="C1578" i="79"/>
  <c r="C1577" i="79"/>
  <c r="C1576" i="79"/>
  <c r="C1575" i="79"/>
  <c r="C1574" i="79"/>
  <c r="C1573" i="79"/>
  <c r="C1572" i="79"/>
  <c r="C1571" i="79"/>
  <c r="C1570" i="79"/>
  <c r="C1569" i="79"/>
  <c r="E1568" i="79"/>
  <c r="E1569" i="79" s="1"/>
  <c r="E1570" i="79" s="1"/>
  <c r="E1571" i="79" s="1"/>
  <c r="E1572" i="79" s="1"/>
  <c r="E1573" i="79" s="1"/>
  <c r="E1574" i="79" s="1"/>
  <c r="E1575" i="79" s="1"/>
  <c r="E1576" i="79" s="1"/>
  <c r="E1577" i="79" s="1"/>
  <c r="E1578" i="79" s="1"/>
  <c r="E1579" i="79" s="1"/>
  <c r="E1580" i="79" s="1"/>
  <c r="E1581" i="79" s="1"/>
  <c r="E1582" i="79" s="1"/>
  <c r="E1583" i="79" s="1"/>
  <c r="E1584" i="79" s="1"/>
  <c r="E1585" i="79" s="1"/>
  <c r="E1586" i="79" s="1"/>
  <c r="E1587" i="79" s="1"/>
  <c r="E1588" i="79" s="1"/>
  <c r="E1589" i="79" s="1"/>
  <c r="C1568" i="79"/>
  <c r="C1567" i="79"/>
  <c r="C1566" i="79"/>
  <c r="C1565" i="79"/>
  <c r="C1564" i="79"/>
  <c r="C1563" i="79"/>
  <c r="C1562" i="79"/>
  <c r="C1561" i="79"/>
  <c r="C1560" i="79"/>
  <c r="C1559" i="79"/>
  <c r="C1558" i="79"/>
  <c r="C1557" i="79"/>
  <c r="C1556" i="79"/>
  <c r="C1555" i="79"/>
  <c r="C1554" i="79"/>
  <c r="C1553" i="79"/>
  <c r="C1552" i="79"/>
  <c r="C1551" i="79"/>
  <c r="C1550" i="79"/>
  <c r="C1549" i="79"/>
  <c r="C1548" i="79"/>
  <c r="C1547" i="79"/>
  <c r="E1546" i="79"/>
  <c r="E1547" i="79" s="1"/>
  <c r="E1548" i="79" s="1"/>
  <c r="E1549" i="79" s="1"/>
  <c r="E1550" i="79" s="1"/>
  <c r="E1551" i="79" s="1"/>
  <c r="E1552" i="79" s="1"/>
  <c r="E1553" i="79" s="1"/>
  <c r="E1554" i="79" s="1"/>
  <c r="E1555" i="79" s="1"/>
  <c r="E1556" i="79" s="1"/>
  <c r="E1557" i="79" s="1"/>
  <c r="E1558" i="79" s="1"/>
  <c r="E1559" i="79" s="1"/>
  <c r="E1560" i="79" s="1"/>
  <c r="E1561" i="79" s="1"/>
  <c r="E1562" i="79" s="1"/>
  <c r="E1563" i="79" s="1"/>
  <c r="E1564" i="79" s="1"/>
  <c r="E1565" i="79" s="1"/>
  <c r="E1566" i="79" s="1"/>
  <c r="E1567" i="79" s="1"/>
  <c r="C1546" i="79"/>
  <c r="C1545" i="79"/>
  <c r="C1544" i="79"/>
  <c r="C1543" i="79"/>
  <c r="C1542" i="79"/>
  <c r="C1541" i="79"/>
  <c r="C1540" i="79"/>
  <c r="C1539" i="79"/>
  <c r="C1538" i="79"/>
  <c r="C1537" i="79"/>
  <c r="C1536" i="79"/>
  <c r="C1535" i="79"/>
  <c r="C1534" i="79"/>
  <c r="C1533" i="79"/>
  <c r="C1532" i="79"/>
  <c r="C1531" i="79"/>
  <c r="C1530" i="79"/>
  <c r="C1529" i="79"/>
  <c r="C1528" i="79"/>
  <c r="C1527" i="79"/>
  <c r="C1526" i="79"/>
  <c r="C1525" i="79"/>
  <c r="E1524" i="79"/>
  <c r="E1525" i="79" s="1"/>
  <c r="E1526" i="79" s="1"/>
  <c r="E1527" i="79" s="1"/>
  <c r="E1528" i="79" s="1"/>
  <c r="E1529" i="79" s="1"/>
  <c r="E1530" i="79" s="1"/>
  <c r="E1531" i="79" s="1"/>
  <c r="E1532" i="79" s="1"/>
  <c r="E1533" i="79" s="1"/>
  <c r="E1534" i="79" s="1"/>
  <c r="E1535" i="79" s="1"/>
  <c r="E1536" i="79" s="1"/>
  <c r="E1537" i="79" s="1"/>
  <c r="E1538" i="79" s="1"/>
  <c r="E1539" i="79" s="1"/>
  <c r="E1540" i="79" s="1"/>
  <c r="E1541" i="79" s="1"/>
  <c r="E1542" i="79" s="1"/>
  <c r="E1543" i="79" s="1"/>
  <c r="E1544" i="79" s="1"/>
  <c r="E1545" i="79" s="1"/>
  <c r="C1524" i="79"/>
  <c r="C1523" i="79"/>
  <c r="C1522" i="79"/>
  <c r="C1521" i="79"/>
  <c r="C1520" i="79"/>
  <c r="C1519" i="79"/>
  <c r="C1518" i="79"/>
  <c r="C1517" i="79"/>
  <c r="C1516" i="79"/>
  <c r="C1515" i="79"/>
  <c r="C1514" i="79"/>
  <c r="C1513" i="79"/>
  <c r="C1512" i="79"/>
  <c r="C1511" i="79"/>
  <c r="C1510" i="79"/>
  <c r="C1509" i="79"/>
  <c r="C1508" i="79"/>
  <c r="C1507" i="79"/>
  <c r="C1506" i="79"/>
  <c r="C1505" i="79"/>
  <c r="C1504" i="79"/>
  <c r="C1503" i="79"/>
  <c r="E1502" i="79"/>
  <c r="E1503" i="79" s="1"/>
  <c r="E1504" i="79" s="1"/>
  <c r="E1505" i="79" s="1"/>
  <c r="E1506" i="79" s="1"/>
  <c r="E1507" i="79" s="1"/>
  <c r="E1508" i="79" s="1"/>
  <c r="E1509" i="79" s="1"/>
  <c r="E1510" i="79" s="1"/>
  <c r="E1511" i="79" s="1"/>
  <c r="E1512" i="79" s="1"/>
  <c r="E1513" i="79" s="1"/>
  <c r="E1514" i="79" s="1"/>
  <c r="E1515" i="79" s="1"/>
  <c r="E1516" i="79" s="1"/>
  <c r="E1517" i="79" s="1"/>
  <c r="E1518" i="79" s="1"/>
  <c r="E1519" i="79" s="1"/>
  <c r="E1520" i="79" s="1"/>
  <c r="E1521" i="79" s="1"/>
  <c r="E1522" i="79" s="1"/>
  <c r="E1523" i="79" s="1"/>
  <c r="C1502" i="79"/>
  <c r="C1501" i="79"/>
  <c r="C1500" i="79"/>
  <c r="C1499" i="79"/>
  <c r="C1498" i="79"/>
  <c r="C1497" i="79"/>
  <c r="C1496" i="79"/>
  <c r="C1495" i="79"/>
  <c r="C1494" i="79"/>
  <c r="C1493" i="79"/>
  <c r="C1492" i="79"/>
  <c r="C1491" i="79"/>
  <c r="C1490" i="79"/>
  <c r="C1489" i="79"/>
  <c r="C1488" i="79"/>
  <c r="C1487" i="79"/>
  <c r="C1486" i="79"/>
  <c r="C1485" i="79"/>
  <c r="C1484" i="79"/>
  <c r="C1483" i="79"/>
  <c r="C1482" i="79"/>
  <c r="C1481" i="79"/>
  <c r="E1480" i="79"/>
  <c r="E1481" i="79" s="1"/>
  <c r="E1482" i="79" s="1"/>
  <c r="E1483" i="79" s="1"/>
  <c r="E1484" i="79" s="1"/>
  <c r="E1485" i="79" s="1"/>
  <c r="E1486" i="79" s="1"/>
  <c r="E1487" i="79" s="1"/>
  <c r="E1488" i="79" s="1"/>
  <c r="E1489" i="79" s="1"/>
  <c r="E1490" i="79" s="1"/>
  <c r="E1491" i="79" s="1"/>
  <c r="E1492" i="79" s="1"/>
  <c r="E1493" i="79" s="1"/>
  <c r="E1494" i="79" s="1"/>
  <c r="E1495" i="79" s="1"/>
  <c r="E1496" i="79" s="1"/>
  <c r="E1497" i="79" s="1"/>
  <c r="E1498" i="79" s="1"/>
  <c r="E1499" i="79" s="1"/>
  <c r="E1500" i="79" s="1"/>
  <c r="E1501" i="79" s="1"/>
  <c r="C1480" i="79"/>
  <c r="C1479" i="79"/>
  <c r="C1478" i="79"/>
  <c r="C1477" i="79"/>
  <c r="C1476" i="79"/>
  <c r="C1475" i="79"/>
  <c r="C1474" i="79"/>
  <c r="C1473" i="79"/>
  <c r="C1472" i="79"/>
  <c r="C1471" i="79"/>
  <c r="C1470" i="79"/>
  <c r="C1469" i="79"/>
  <c r="C1468" i="79"/>
  <c r="C1467" i="79"/>
  <c r="C1466" i="79"/>
  <c r="C1465" i="79"/>
  <c r="C1464" i="79"/>
  <c r="C1463" i="79"/>
  <c r="C1462" i="79"/>
  <c r="C1461" i="79"/>
  <c r="C1460" i="79"/>
  <c r="C1459" i="79"/>
  <c r="E1458" i="79"/>
  <c r="E1459" i="79" s="1"/>
  <c r="E1460" i="79" s="1"/>
  <c r="E1461" i="79" s="1"/>
  <c r="E1462" i="79" s="1"/>
  <c r="E1463" i="79" s="1"/>
  <c r="E1464" i="79" s="1"/>
  <c r="E1465" i="79" s="1"/>
  <c r="E1466" i="79" s="1"/>
  <c r="E1467" i="79" s="1"/>
  <c r="E1468" i="79" s="1"/>
  <c r="E1469" i="79" s="1"/>
  <c r="E1470" i="79" s="1"/>
  <c r="E1471" i="79" s="1"/>
  <c r="E1472" i="79" s="1"/>
  <c r="E1473" i="79" s="1"/>
  <c r="E1474" i="79" s="1"/>
  <c r="E1475" i="79" s="1"/>
  <c r="E1476" i="79" s="1"/>
  <c r="E1477" i="79" s="1"/>
  <c r="E1478" i="79" s="1"/>
  <c r="E1479" i="79" s="1"/>
  <c r="C1458" i="79"/>
  <c r="C1457" i="79"/>
  <c r="C1456" i="79"/>
  <c r="C1455" i="79"/>
  <c r="C1454" i="79"/>
  <c r="C1453" i="79"/>
  <c r="C1452" i="79"/>
  <c r="C1451" i="79"/>
  <c r="C1450" i="79"/>
  <c r="C1449" i="79"/>
  <c r="C1448" i="79"/>
  <c r="C1447" i="79"/>
  <c r="C1446" i="79"/>
  <c r="C1445" i="79"/>
  <c r="C1444" i="79"/>
  <c r="C1443" i="79"/>
  <c r="C1442" i="79"/>
  <c r="C1441" i="79"/>
  <c r="C1440" i="79"/>
  <c r="C1439" i="79"/>
  <c r="C1438" i="79"/>
  <c r="C1437" i="79"/>
  <c r="E1436" i="79"/>
  <c r="E1437" i="79" s="1"/>
  <c r="E1438" i="79" s="1"/>
  <c r="E1439" i="79" s="1"/>
  <c r="E1440" i="79" s="1"/>
  <c r="E1441" i="79" s="1"/>
  <c r="E1442" i="79" s="1"/>
  <c r="E1443" i="79" s="1"/>
  <c r="E1444" i="79" s="1"/>
  <c r="E1445" i="79" s="1"/>
  <c r="E1446" i="79" s="1"/>
  <c r="E1447" i="79" s="1"/>
  <c r="E1448" i="79" s="1"/>
  <c r="E1449" i="79" s="1"/>
  <c r="E1450" i="79" s="1"/>
  <c r="E1451" i="79" s="1"/>
  <c r="E1452" i="79" s="1"/>
  <c r="E1453" i="79" s="1"/>
  <c r="E1454" i="79" s="1"/>
  <c r="E1455" i="79" s="1"/>
  <c r="E1456" i="79" s="1"/>
  <c r="E1457" i="79" s="1"/>
  <c r="C1436" i="79"/>
  <c r="C1435" i="79"/>
  <c r="C1434" i="79"/>
  <c r="C1433" i="79"/>
  <c r="C1432" i="79"/>
  <c r="C1431" i="79"/>
  <c r="C1430" i="79"/>
  <c r="C1429" i="79"/>
  <c r="C1428" i="79"/>
  <c r="C1427" i="79"/>
  <c r="C1426" i="79"/>
  <c r="C1425" i="79"/>
  <c r="C1424" i="79"/>
  <c r="C1423" i="79"/>
  <c r="C1422" i="79"/>
  <c r="C1421" i="79"/>
  <c r="C1420" i="79"/>
  <c r="C1419" i="79"/>
  <c r="C1418" i="79"/>
  <c r="C1417" i="79"/>
  <c r="C1416" i="79"/>
  <c r="C1415" i="79"/>
  <c r="E1414" i="79"/>
  <c r="E1415" i="79" s="1"/>
  <c r="E1416" i="79" s="1"/>
  <c r="E1417" i="79" s="1"/>
  <c r="E1418" i="79" s="1"/>
  <c r="E1419" i="79" s="1"/>
  <c r="E1420" i="79" s="1"/>
  <c r="E1421" i="79" s="1"/>
  <c r="E1422" i="79" s="1"/>
  <c r="E1423" i="79" s="1"/>
  <c r="E1424" i="79" s="1"/>
  <c r="E1425" i="79" s="1"/>
  <c r="E1426" i="79" s="1"/>
  <c r="E1427" i="79" s="1"/>
  <c r="E1428" i="79" s="1"/>
  <c r="E1429" i="79" s="1"/>
  <c r="E1430" i="79" s="1"/>
  <c r="E1431" i="79" s="1"/>
  <c r="E1432" i="79" s="1"/>
  <c r="E1433" i="79" s="1"/>
  <c r="E1434" i="79" s="1"/>
  <c r="E1435" i="79" s="1"/>
  <c r="C1414" i="79"/>
  <c r="C1413" i="79"/>
  <c r="C1412" i="79"/>
  <c r="C1411" i="79"/>
  <c r="C1410" i="79"/>
  <c r="C1409" i="79"/>
  <c r="C1408" i="79"/>
  <c r="C1407" i="79"/>
  <c r="C1406" i="79"/>
  <c r="C1405" i="79"/>
  <c r="C1404" i="79"/>
  <c r="C1403" i="79"/>
  <c r="C1402" i="79"/>
  <c r="C1401" i="79"/>
  <c r="C1400" i="79"/>
  <c r="C1399" i="79"/>
  <c r="C1398" i="79"/>
  <c r="C1397" i="79"/>
  <c r="C1396" i="79"/>
  <c r="C1395" i="79"/>
  <c r="C1394" i="79"/>
  <c r="C1393" i="79"/>
  <c r="E1392" i="79"/>
  <c r="E1393" i="79" s="1"/>
  <c r="E1394" i="79" s="1"/>
  <c r="E1395" i="79" s="1"/>
  <c r="E1396" i="79" s="1"/>
  <c r="E1397" i="79" s="1"/>
  <c r="E1398" i="79" s="1"/>
  <c r="E1399" i="79" s="1"/>
  <c r="E1400" i="79" s="1"/>
  <c r="E1401" i="79" s="1"/>
  <c r="E1402" i="79" s="1"/>
  <c r="E1403" i="79" s="1"/>
  <c r="E1404" i="79" s="1"/>
  <c r="E1405" i="79" s="1"/>
  <c r="E1406" i="79" s="1"/>
  <c r="E1407" i="79" s="1"/>
  <c r="E1408" i="79" s="1"/>
  <c r="E1409" i="79" s="1"/>
  <c r="E1410" i="79" s="1"/>
  <c r="E1411" i="79" s="1"/>
  <c r="E1412" i="79" s="1"/>
  <c r="E1413" i="79" s="1"/>
  <c r="C1392" i="79"/>
  <c r="C1391" i="79"/>
  <c r="C1390" i="79"/>
  <c r="C1389" i="79"/>
  <c r="C1388" i="79"/>
  <c r="C1387" i="79"/>
  <c r="C1386" i="79"/>
  <c r="C1385" i="79"/>
  <c r="C1384" i="79"/>
  <c r="C1383" i="79"/>
  <c r="C1382" i="79"/>
  <c r="C1381" i="79"/>
  <c r="C1380" i="79"/>
  <c r="C1379" i="79"/>
  <c r="C1378" i="79"/>
  <c r="C1377" i="79"/>
  <c r="C1376" i="79"/>
  <c r="C1375" i="79"/>
  <c r="C1374" i="79"/>
  <c r="C1373" i="79"/>
  <c r="C1372" i="79"/>
  <c r="C1371" i="79"/>
  <c r="E1370" i="79"/>
  <c r="E1371" i="79" s="1"/>
  <c r="E1372" i="79" s="1"/>
  <c r="E1373" i="79" s="1"/>
  <c r="E1374" i="79" s="1"/>
  <c r="E1375" i="79" s="1"/>
  <c r="E1376" i="79" s="1"/>
  <c r="E1377" i="79" s="1"/>
  <c r="E1378" i="79" s="1"/>
  <c r="E1379" i="79" s="1"/>
  <c r="E1380" i="79" s="1"/>
  <c r="E1381" i="79" s="1"/>
  <c r="E1382" i="79" s="1"/>
  <c r="E1383" i="79" s="1"/>
  <c r="E1384" i="79" s="1"/>
  <c r="E1385" i="79" s="1"/>
  <c r="E1386" i="79" s="1"/>
  <c r="E1387" i="79" s="1"/>
  <c r="E1388" i="79" s="1"/>
  <c r="E1389" i="79" s="1"/>
  <c r="E1390" i="79" s="1"/>
  <c r="E1391" i="79" s="1"/>
  <c r="C1370" i="79"/>
  <c r="C1369" i="79"/>
  <c r="C1368" i="79"/>
  <c r="C1367" i="79"/>
  <c r="C1366" i="79"/>
  <c r="C1365" i="79"/>
  <c r="C1364" i="79"/>
  <c r="C1363" i="79"/>
  <c r="C1362" i="79"/>
  <c r="C1361" i="79"/>
  <c r="C1360" i="79"/>
  <c r="C1359" i="79"/>
  <c r="C1358" i="79"/>
  <c r="C1357" i="79"/>
  <c r="C1356" i="79"/>
  <c r="C1355" i="79"/>
  <c r="C1354" i="79"/>
  <c r="C1353" i="79"/>
  <c r="C1352" i="79"/>
  <c r="C1351" i="79"/>
  <c r="C1350" i="79"/>
  <c r="C1349" i="79"/>
  <c r="E1348" i="79"/>
  <c r="E1349" i="79" s="1"/>
  <c r="E1350" i="79" s="1"/>
  <c r="E1351" i="79" s="1"/>
  <c r="E1352" i="79" s="1"/>
  <c r="E1353" i="79" s="1"/>
  <c r="E1354" i="79" s="1"/>
  <c r="E1355" i="79" s="1"/>
  <c r="E1356" i="79" s="1"/>
  <c r="E1357" i="79" s="1"/>
  <c r="E1358" i="79" s="1"/>
  <c r="E1359" i="79" s="1"/>
  <c r="E1360" i="79" s="1"/>
  <c r="E1361" i="79" s="1"/>
  <c r="E1362" i="79" s="1"/>
  <c r="E1363" i="79" s="1"/>
  <c r="E1364" i="79" s="1"/>
  <c r="E1365" i="79" s="1"/>
  <c r="E1366" i="79" s="1"/>
  <c r="E1367" i="79" s="1"/>
  <c r="E1368" i="79" s="1"/>
  <c r="E1369" i="79" s="1"/>
  <c r="C1348" i="79"/>
  <c r="C1347" i="79"/>
  <c r="C1346" i="79"/>
  <c r="C1345" i="79"/>
  <c r="C1344" i="79"/>
  <c r="C1343" i="79"/>
  <c r="C1342" i="79"/>
  <c r="C1341" i="79"/>
  <c r="C1340" i="79"/>
  <c r="C1339" i="79"/>
  <c r="C1338" i="79"/>
  <c r="C1337" i="79"/>
  <c r="C1336" i="79"/>
  <c r="C1335" i="79"/>
  <c r="C1334" i="79"/>
  <c r="C1333" i="79"/>
  <c r="C1332" i="79"/>
  <c r="C1331" i="79"/>
  <c r="C1330" i="79"/>
  <c r="C1329" i="79"/>
  <c r="C1328" i="79"/>
  <c r="C1327" i="79"/>
  <c r="E1326" i="79"/>
  <c r="E1327" i="79" s="1"/>
  <c r="E1328" i="79" s="1"/>
  <c r="E1329" i="79" s="1"/>
  <c r="E1330" i="79" s="1"/>
  <c r="E1331" i="79" s="1"/>
  <c r="E1332" i="79" s="1"/>
  <c r="E1333" i="79" s="1"/>
  <c r="E1334" i="79" s="1"/>
  <c r="E1335" i="79" s="1"/>
  <c r="E1336" i="79" s="1"/>
  <c r="E1337" i="79" s="1"/>
  <c r="E1338" i="79" s="1"/>
  <c r="E1339" i="79" s="1"/>
  <c r="E1340" i="79" s="1"/>
  <c r="E1341" i="79" s="1"/>
  <c r="E1342" i="79" s="1"/>
  <c r="E1343" i="79" s="1"/>
  <c r="E1344" i="79" s="1"/>
  <c r="E1345" i="79" s="1"/>
  <c r="E1346" i="79" s="1"/>
  <c r="E1347" i="79" s="1"/>
  <c r="C1326" i="79"/>
  <c r="C1325" i="79"/>
  <c r="C1324" i="79"/>
  <c r="C1323" i="79"/>
  <c r="C1322" i="79"/>
  <c r="C1321" i="79"/>
  <c r="C1320" i="79"/>
  <c r="C1319" i="79"/>
  <c r="C1318" i="79"/>
  <c r="C1317" i="79"/>
  <c r="C1316" i="79"/>
  <c r="C1315" i="79"/>
  <c r="C1314" i="79"/>
  <c r="C1313" i="79"/>
  <c r="C1312" i="79"/>
  <c r="C1311" i="79"/>
  <c r="C1310" i="79"/>
  <c r="C1309" i="79"/>
  <c r="C1308" i="79"/>
  <c r="C1307" i="79"/>
  <c r="C1306" i="79"/>
  <c r="C1305" i="79"/>
  <c r="E1304" i="79"/>
  <c r="E1305" i="79" s="1"/>
  <c r="E1306" i="79" s="1"/>
  <c r="E1307" i="79" s="1"/>
  <c r="E1308" i="79" s="1"/>
  <c r="E1309" i="79" s="1"/>
  <c r="E1310" i="79" s="1"/>
  <c r="E1311" i="79" s="1"/>
  <c r="E1312" i="79" s="1"/>
  <c r="E1313" i="79" s="1"/>
  <c r="E1314" i="79" s="1"/>
  <c r="E1315" i="79" s="1"/>
  <c r="E1316" i="79" s="1"/>
  <c r="E1317" i="79" s="1"/>
  <c r="E1318" i="79" s="1"/>
  <c r="E1319" i="79" s="1"/>
  <c r="E1320" i="79" s="1"/>
  <c r="E1321" i="79" s="1"/>
  <c r="E1322" i="79" s="1"/>
  <c r="E1323" i="79" s="1"/>
  <c r="E1324" i="79" s="1"/>
  <c r="E1325" i="79" s="1"/>
  <c r="C1304" i="79"/>
  <c r="C1303" i="79"/>
  <c r="C1302" i="79"/>
  <c r="C1301" i="79"/>
  <c r="C1300" i="79"/>
  <c r="C1299" i="79"/>
  <c r="C1298" i="79"/>
  <c r="C1297" i="79"/>
  <c r="C1296" i="79"/>
  <c r="C1295" i="79"/>
  <c r="C1294" i="79"/>
  <c r="C1293" i="79"/>
  <c r="C1292" i="79"/>
  <c r="C1291" i="79"/>
  <c r="C1290" i="79"/>
  <c r="C1289" i="79"/>
  <c r="C1288" i="79"/>
  <c r="C1287" i="79"/>
  <c r="C1286" i="79"/>
  <c r="C1285" i="79"/>
  <c r="C1284" i="79"/>
  <c r="C1283" i="79"/>
  <c r="E1282" i="79"/>
  <c r="E1283" i="79" s="1"/>
  <c r="E1284" i="79" s="1"/>
  <c r="E1285" i="79" s="1"/>
  <c r="E1286" i="79" s="1"/>
  <c r="E1287" i="79" s="1"/>
  <c r="E1288" i="79" s="1"/>
  <c r="E1289" i="79" s="1"/>
  <c r="E1290" i="79" s="1"/>
  <c r="E1291" i="79" s="1"/>
  <c r="E1292" i="79" s="1"/>
  <c r="E1293" i="79" s="1"/>
  <c r="E1294" i="79" s="1"/>
  <c r="E1295" i="79" s="1"/>
  <c r="E1296" i="79" s="1"/>
  <c r="E1297" i="79" s="1"/>
  <c r="E1298" i="79" s="1"/>
  <c r="E1299" i="79" s="1"/>
  <c r="E1300" i="79" s="1"/>
  <c r="E1301" i="79" s="1"/>
  <c r="E1302" i="79" s="1"/>
  <c r="E1303" i="79" s="1"/>
  <c r="C1282" i="79"/>
  <c r="C1281" i="79"/>
  <c r="C1280" i="79"/>
  <c r="C1279" i="79"/>
  <c r="C1278" i="79"/>
  <c r="C1277" i="79"/>
  <c r="C1276" i="79"/>
  <c r="C1275" i="79"/>
  <c r="C1274" i="79"/>
  <c r="C1273" i="79"/>
  <c r="C1272" i="79"/>
  <c r="C1271" i="79"/>
  <c r="C1270" i="79"/>
  <c r="C1269" i="79"/>
  <c r="C1268" i="79"/>
  <c r="C1267" i="79"/>
  <c r="C1266" i="79"/>
  <c r="C1265" i="79"/>
  <c r="C1264" i="79"/>
  <c r="C1263" i="79"/>
  <c r="C1262" i="79"/>
  <c r="C1261" i="79"/>
  <c r="E1260" i="79"/>
  <c r="E1261" i="79" s="1"/>
  <c r="E1262" i="79" s="1"/>
  <c r="E1263" i="79" s="1"/>
  <c r="E1264" i="79" s="1"/>
  <c r="E1265" i="79" s="1"/>
  <c r="E1266" i="79" s="1"/>
  <c r="E1267" i="79" s="1"/>
  <c r="E1268" i="79" s="1"/>
  <c r="E1269" i="79" s="1"/>
  <c r="E1270" i="79" s="1"/>
  <c r="E1271" i="79" s="1"/>
  <c r="E1272" i="79" s="1"/>
  <c r="E1273" i="79" s="1"/>
  <c r="E1274" i="79" s="1"/>
  <c r="E1275" i="79" s="1"/>
  <c r="E1276" i="79" s="1"/>
  <c r="E1277" i="79" s="1"/>
  <c r="E1278" i="79" s="1"/>
  <c r="E1279" i="79" s="1"/>
  <c r="E1280" i="79" s="1"/>
  <c r="E1281" i="79" s="1"/>
  <c r="C1260" i="79"/>
  <c r="C1259" i="79"/>
  <c r="C1258" i="79"/>
  <c r="C1257" i="79"/>
  <c r="C1256" i="79"/>
  <c r="C1255" i="79"/>
  <c r="C1254" i="79"/>
  <c r="C1253" i="79"/>
  <c r="C1252" i="79"/>
  <c r="C1251" i="79"/>
  <c r="C1250" i="79"/>
  <c r="C1249" i="79"/>
  <c r="C1248" i="79"/>
  <c r="C1247" i="79"/>
  <c r="C1246" i="79"/>
  <c r="C1245" i="79"/>
  <c r="C1244" i="79"/>
  <c r="C1243" i="79"/>
  <c r="C1242" i="79"/>
  <c r="C1241" i="79"/>
  <c r="C1240" i="79"/>
  <c r="C1239" i="79"/>
  <c r="E1238" i="79"/>
  <c r="E1239" i="79" s="1"/>
  <c r="E1240" i="79" s="1"/>
  <c r="E1241" i="79" s="1"/>
  <c r="E1242" i="79" s="1"/>
  <c r="E1243" i="79" s="1"/>
  <c r="E1244" i="79" s="1"/>
  <c r="E1245" i="79" s="1"/>
  <c r="E1246" i="79" s="1"/>
  <c r="E1247" i="79" s="1"/>
  <c r="E1248" i="79" s="1"/>
  <c r="E1249" i="79" s="1"/>
  <c r="E1250" i="79" s="1"/>
  <c r="E1251" i="79" s="1"/>
  <c r="E1252" i="79" s="1"/>
  <c r="E1253" i="79" s="1"/>
  <c r="E1254" i="79" s="1"/>
  <c r="E1255" i="79" s="1"/>
  <c r="E1256" i="79" s="1"/>
  <c r="E1257" i="79" s="1"/>
  <c r="E1258" i="79" s="1"/>
  <c r="E1259" i="79" s="1"/>
  <c r="C1238" i="79"/>
  <c r="C1237" i="79"/>
  <c r="C1236" i="79"/>
  <c r="C1235" i="79"/>
  <c r="C1234" i="79"/>
  <c r="C1233" i="79"/>
  <c r="C1232" i="79"/>
  <c r="C1231" i="79"/>
  <c r="C1230" i="79"/>
  <c r="C1229" i="79"/>
  <c r="C1228" i="79"/>
  <c r="C1227" i="79"/>
  <c r="C1226" i="79"/>
  <c r="C1225" i="79"/>
  <c r="C1224" i="79"/>
  <c r="C1223" i="79"/>
  <c r="C1222" i="79"/>
  <c r="C1221" i="79"/>
  <c r="C1220" i="79"/>
  <c r="C1219" i="79"/>
  <c r="C1218" i="79"/>
  <c r="C1217" i="79"/>
  <c r="E1216" i="79"/>
  <c r="E1217" i="79" s="1"/>
  <c r="E1218" i="79" s="1"/>
  <c r="E1219" i="79" s="1"/>
  <c r="E1220" i="79" s="1"/>
  <c r="E1221" i="79" s="1"/>
  <c r="E1222" i="79" s="1"/>
  <c r="E1223" i="79" s="1"/>
  <c r="E1224" i="79" s="1"/>
  <c r="E1225" i="79" s="1"/>
  <c r="E1226" i="79" s="1"/>
  <c r="E1227" i="79" s="1"/>
  <c r="E1228" i="79" s="1"/>
  <c r="E1229" i="79" s="1"/>
  <c r="E1230" i="79" s="1"/>
  <c r="E1231" i="79" s="1"/>
  <c r="E1232" i="79" s="1"/>
  <c r="E1233" i="79" s="1"/>
  <c r="E1234" i="79" s="1"/>
  <c r="E1235" i="79" s="1"/>
  <c r="E1236" i="79" s="1"/>
  <c r="E1237" i="79" s="1"/>
  <c r="C1216" i="79"/>
  <c r="C1215" i="79"/>
  <c r="C1214" i="79"/>
  <c r="C1213" i="79"/>
  <c r="C1212" i="79"/>
  <c r="C1211" i="79"/>
  <c r="C1210" i="79"/>
  <c r="C1209" i="79"/>
  <c r="C1208" i="79"/>
  <c r="C1207" i="79"/>
  <c r="C1206" i="79"/>
  <c r="C1205" i="79"/>
  <c r="C1204" i="79"/>
  <c r="C1203" i="79"/>
  <c r="C1202" i="79"/>
  <c r="C1201" i="79"/>
  <c r="C1200" i="79"/>
  <c r="C1199" i="79"/>
  <c r="C1198" i="79"/>
  <c r="C1197" i="79"/>
  <c r="C1196" i="79"/>
  <c r="C1195" i="79"/>
  <c r="E1194" i="79"/>
  <c r="E1195" i="79" s="1"/>
  <c r="E1196" i="79" s="1"/>
  <c r="E1197" i="79" s="1"/>
  <c r="E1198" i="79" s="1"/>
  <c r="E1199" i="79" s="1"/>
  <c r="E1200" i="79" s="1"/>
  <c r="E1201" i="79" s="1"/>
  <c r="E1202" i="79" s="1"/>
  <c r="E1203" i="79" s="1"/>
  <c r="E1204" i="79" s="1"/>
  <c r="E1205" i="79" s="1"/>
  <c r="E1206" i="79" s="1"/>
  <c r="E1207" i="79" s="1"/>
  <c r="E1208" i="79" s="1"/>
  <c r="E1209" i="79" s="1"/>
  <c r="E1210" i="79" s="1"/>
  <c r="E1211" i="79" s="1"/>
  <c r="E1212" i="79" s="1"/>
  <c r="E1213" i="79" s="1"/>
  <c r="E1214" i="79" s="1"/>
  <c r="E1215" i="79" s="1"/>
  <c r="C1194" i="79"/>
  <c r="C1193" i="79"/>
  <c r="C1192" i="79"/>
  <c r="C1191" i="79"/>
  <c r="C1190" i="79"/>
  <c r="C1189" i="79"/>
  <c r="C1188" i="79"/>
  <c r="C1187" i="79"/>
  <c r="C1186" i="79"/>
  <c r="C1185" i="79"/>
  <c r="C1184" i="79"/>
  <c r="C1183" i="79"/>
  <c r="C1182" i="79"/>
  <c r="C1181" i="79"/>
  <c r="C1180" i="79"/>
  <c r="C1179" i="79"/>
  <c r="C1178" i="79"/>
  <c r="C1177" i="79"/>
  <c r="C1176" i="79"/>
  <c r="C1175" i="79"/>
  <c r="C1174" i="79"/>
  <c r="C1173" i="79"/>
  <c r="E1172" i="79"/>
  <c r="E1173" i="79" s="1"/>
  <c r="E1174" i="79" s="1"/>
  <c r="E1175" i="79" s="1"/>
  <c r="E1176" i="79" s="1"/>
  <c r="E1177" i="79" s="1"/>
  <c r="E1178" i="79" s="1"/>
  <c r="E1179" i="79" s="1"/>
  <c r="E1180" i="79" s="1"/>
  <c r="E1181" i="79" s="1"/>
  <c r="E1182" i="79" s="1"/>
  <c r="E1183" i="79" s="1"/>
  <c r="E1184" i="79" s="1"/>
  <c r="E1185" i="79" s="1"/>
  <c r="E1186" i="79" s="1"/>
  <c r="E1187" i="79" s="1"/>
  <c r="E1188" i="79" s="1"/>
  <c r="E1189" i="79" s="1"/>
  <c r="E1190" i="79" s="1"/>
  <c r="E1191" i="79" s="1"/>
  <c r="E1192" i="79" s="1"/>
  <c r="E1193" i="79" s="1"/>
  <c r="C1172" i="79"/>
  <c r="C1171" i="79"/>
  <c r="C1170" i="79"/>
  <c r="C1169" i="79"/>
  <c r="C1168" i="79"/>
  <c r="C1167" i="79"/>
  <c r="C1166" i="79"/>
  <c r="C1165" i="79"/>
  <c r="C1164" i="79"/>
  <c r="C1163" i="79"/>
  <c r="C1162" i="79"/>
  <c r="C1161" i="79"/>
  <c r="C1160" i="79"/>
  <c r="C1159" i="79"/>
  <c r="C1158" i="79"/>
  <c r="C1157" i="79"/>
  <c r="C1156" i="79"/>
  <c r="C1155" i="79"/>
  <c r="C1154" i="79"/>
  <c r="C1153" i="79"/>
  <c r="C1152" i="79"/>
  <c r="C1151" i="79"/>
  <c r="E1150" i="79"/>
  <c r="E1151" i="79" s="1"/>
  <c r="E1152" i="79" s="1"/>
  <c r="E1153" i="79" s="1"/>
  <c r="E1154" i="79" s="1"/>
  <c r="E1155" i="79" s="1"/>
  <c r="E1156" i="79" s="1"/>
  <c r="E1157" i="79" s="1"/>
  <c r="E1158" i="79" s="1"/>
  <c r="E1159" i="79" s="1"/>
  <c r="E1160" i="79" s="1"/>
  <c r="E1161" i="79" s="1"/>
  <c r="E1162" i="79" s="1"/>
  <c r="E1163" i="79" s="1"/>
  <c r="E1164" i="79" s="1"/>
  <c r="E1165" i="79" s="1"/>
  <c r="E1166" i="79" s="1"/>
  <c r="E1167" i="79" s="1"/>
  <c r="E1168" i="79" s="1"/>
  <c r="E1169" i="79" s="1"/>
  <c r="E1170" i="79" s="1"/>
  <c r="E1171" i="79" s="1"/>
  <c r="C1150" i="79"/>
  <c r="C1149" i="79"/>
  <c r="C1148" i="79"/>
  <c r="C1147" i="79"/>
  <c r="C1146" i="79"/>
  <c r="C1145" i="79"/>
  <c r="C1144" i="79"/>
  <c r="C1143" i="79"/>
  <c r="C1142" i="79"/>
  <c r="C1141" i="79"/>
  <c r="C1140" i="79"/>
  <c r="C1139" i="79"/>
  <c r="C1138" i="79"/>
  <c r="C1137" i="79"/>
  <c r="C1136" i="79"/>
  <c r="C1135" i="79"/>
  <c r="C1134" i="79"/>
  <c r="C1133" i="79"/>
  <c r="C1132" i="79"/>
  <c r="C1131" i="79"/>
  <c r="C1130" i="79"/>
  <c r="C1129" i="79"/>
  <c r="E1128" i="79"/>
  <c r="E1129" i="79" s="1"/>
  <c r="E1130" i="79" s="1"/>
  <c r="E1131" i="79" s="1"/>
  <c r="E1132" i="79" s="1"/>
  <c r="E1133" i="79" s="1"/>
  <c r="E1134" i="79" s="1"/>
  <c r="E1135" i="79" s="1"/>
  <c r="E1136" i="79" s="1"/>
  <c r="E1137" i="79" s="1"/>
  <c r="E1138" i="79" s="1"/>
  <c r="E1139" i="79" s="1"/>
  <c r="E1140" i="79" s="1"/>
  <c r="E1141" i="79" s="1"/>
  <c r="E1142" i="79" s="1"/>
  <c r="E1143" i="79" s="1"/>
  <c r="E1144" i="79" s="1"/>
  <c r="E1145" i="79" s="1"/>
  <c r="E1146" i="79" s="1"/>
  <c r="E1147" i="79" s="1"/>
  <c r="E1148" i="79" s="1"/>
  <c r="E1149" i="79" s="1"/>
  <c r="C1128" i="79"/>
  <c r="C1127" i="79"/>
  <c r="C1126" i="79"/>
  <c r="C1125" i="79"/>
  <c r="C1124" i="79"/>
  <c r="C1123" i="79"/>
  <c r="C1122" i="79"/>
  <c r="C1121" i="79"/>
  <c r="C1120" i="79"/>
  <c r="C1119" i="79"/>
  <c r="C1118" i="79"/>
  <c r="C1117" i="79"/>
  <c r="C1116" i="79"/>
  <c r="C1115" i="79"/>
  <c r="C1114" i="79"/>
  <c r="C1113" i="79"/>
  <c r="C1112" i="79"/>
  <c r="C1111" i="79"/>
  <c r="C1110" i="79"/>
  <c r="C1109" i="79"/>
  <c r="C1108" i="79"/>
  <c r="C1107" i="79"/>
  <c r="E1106" i="79"/>
  <c r="E1107" i="79" s="1"/>
  <c r="E1108" i="79" s="1"/>
  <c r="E1109" i="79" s="1"/>
  <c r="E1110" i="79" s="1"/>
  <c r="E1111" i="79" s="1"/>
  <c r="E1112" i="79" s="1"/>
  <c r="E1113" i="79" s="1"/>
  <c r="E1114" i="79" s="1"/>
  <c r="E1115" i="79" s="1"/>
  <c r="E1116" i="79" s="1"/>
  <c r="E1117" i="79" s="1"/>
  <c r="E1118" i="79" s="1"/>
  <c r="E1119" i="79" s="1"/>
  <c r="E1120" i="79" s="1"/>
  <c r="E1121" i="79" s="1"/>
  <c r="E1122" i="79" s="1"/>
  <c r="E1123" i="79" s="1"/>
  <c r="E1124" i="79" s="1"/>
  <c r="E1125" i="79" s="1"/>
  <c r="E1126" i="79" s="1"/>
  <c r="E1127" i="79" s="1"/>
  <c r="C1106" i="79"/>
  <c r="C1105" i="79"/>
  <c r="C1104" i="79"/>
  <c r="C1103" i="79"/>
  <c r="C1102" i="79"/>
  <c r="C1101" i="79"/>
  <c r="C1100" i="79"/>
  <c r="C1099" i="79"/>
  <c r="C1098" i="79"/>
  <c r="C1097" i="79"/>
  <c r="C1096" i="79"/>
  <c r="C1095" i="79"/>
  <c r="C1094" i="79"/>
  <c r="C1093" i="79"/>
  <c r="C1092" i="79"/>
  <c r="C1091" i="79"/>
  <c r="C1090" i="79"/>
  <c r="C1089" i="79"/>
  <c r="C1088" i="79"/>
  <c r="C1087" i="79"/>
  <c r="C1086" i="79"/>
  <c r="C1085" i="79"/>
  <c r="E1084" i="79"/>
  <c r="E1085" i="79" s="1"/>
  <c r="E1086" i="79" s="1"/>
  <c r="E1087" i="79" s="1"/>
  <c r="E1088" i="79" s="1"/>
  <c r="E1089" i="79" s="1"/>
  <c r="E1090" i="79" s="1"/>
  <c r="E1091" i="79" s="1"/>
  <c r="E1092" i="79" s="1"/>
  <c r="E1093" i="79" s="1"/>
  <c r="E1094" i="79" s="1"/>
  <c r="E1095" i="79" s="1"/>
  <c r="E1096" i="79" s="1"/>
  <c r="E1097" i="79" s="1"/>
  <c r="E1098" i="79" s="1"/>
  <c r="E1099" i="79" s="1"/>
  <c r="E1100" i="79" s="1"/>
  <c r="E1101" i="79" s="1"/>
  <c r="E1102" i="79" s="1"/>
  <c r="E1103" i="79" s="1"/>
  <c r="E1104" i="79" s="1"/>
  <c r="E1105" i="79" s="1"/>
  <c r="C1084" i="79"/>
  <c r="C1083" i="79"/>
  <c r="C1082" i="79"/>
  <c r="C1081" i="79"/>
  <c r="C1080" i="79"/>
  <c r="C1079" i="79"/>
  <c r="C1078" i="79"/>
  <c r="C1077" i="79"/>
  <c r="C1076" i="79"/>
  <c r="C1075" i="79"/>
  <c r="C1074" i="79"/>
  <c r="C1073" i="79"/>
  <c r="C1072" i="79"/>
  <c r="C1071" i="79"/>
  <c r="C1070" i="79"/>
  <c r="C1069" i="79"/>
  <c r="C1068" i="79"/>
  <c r="C1067" i="79"/>
  <c r="C1066" i="79"/>
  <c r="C1065" i="79"/>
  <c r="C1064" i="79"/>
  <c r="C1063" i="79"/>
  <c r="E1062" i="79"/>
  <c r="E1063" i="79" s="1"/>
  <c r="E1064" i="79" s="1"/>
  <c r="E1065" i="79" s="1"/>
  <c r="E1066" i="79" s="1"/>
  <c r="E1067" i="79" s="1"/>
  <c r="E1068" i="79" s="1"/>
  <c r="E1069" i="79" s="1"/>
  <c r="E1070" i="79" s="1"/>
  <c r="E1071" i="79" s="1"/>
  <c r="E1072" i="79" s="1"/>
  <c r="E1073" i="79" s="1"/>
  <c r="E1074" i="79" s="1"/>
  <c r="E1075" i="79" s="1"/>
  <c r="E1076" i="79" s="1"/>
  <c r="E1077" i="79" s="1"/>
  <c r="E1078" i="79" s="1"/>
  <c r="E1079" i="79" s="1"/>
  <c r="E1080" i="79" s="1"/>
  <c r="E1081" i="79" s="1"/>
  <c r="E1082" i="79" s="1"/>
  <c r="E1083" i="79" s="1"/>
  <c r="C1062" i="79"/>
  <c r="C1061" i="79"/>
  <c r="C1060" i="79"/>
  <c r="C1059" i="79"/>
  <c r="C1058" i="79"/>
  <c r="C1057" i="79"/>
  <c r="C1056" i="79"/>
  <c r="C1055" i="79"/>
  <c r="C1054" i="79"/>
  <c r="C1053" i="79"/>
  <c r="C1052" i="79"/>
  <c r="C1051" i="79"/>
  <c r="C1050" i="79"/>
  <c r="C1049" i="79"/>
  <c r="C1048" i="79"/>
  <c r="C1047" i="79"/>
  <c r="C1046" i="79"/>
  <c r="C1045" i="79"/>
  <c r="C1044" i="79"/>
  <c r="C1043" i="79"/>
  <c r="C1042" i="79"/>
  <c r="C1041" i="79"/>
  <c r="E1040" i="79"/>
  <c r="E1041" i="79" s="1"/>
  <c r="E1042" i="79" s="1"/>
  <c r="E1043" i="79" s="1"/>
  <c r="E1044" i="79" s="1"/>
  <c r="E1045" i="79" s="1"/>
  <c r="E1046" i="79" s="1"/>
  <c r="E1047" i="79" s="1"/>
  <c r="E1048" i="79" s="1"/>
  <c r="E1049" i="79" s="1"/>
  <c r="E1050" i="79" s="1"/>
  <c r="E1051" i="79" s="1"/>
  <c r="E1052" i="79" s="1"/>
  <c r="E1053" i="79" s="1"/>
  <c r="E1054" i="79" s="1"/>
  <c r="E1055" i="79" s="1"/>
  <c r="E1056" i="79" s="1"/>
  <c r="E1057" i="79" s="1"/>
  <c r="E1058" i="79" s="1"/>
  <c r="E1059" i="79" s="1"/>
  <c r="E1060" i="79" s="1"/>
  <c r="E1061" i="79" s="1"/>
  <c r="C1040" i="79"/>
  <c r="C1039" i="79"/>
  <c r="C1038" i="79"/>
  <c r="C1037" i="79"/>
  <c r="C1036" i="79"/>
  <c r="C1035" i="79"/>
  <c r="C1034" i="79"/>
  <c r="C1033" i="79"/>
  <c r="C1032" i="79"/>
  <c r="C1031" i="79"/>
  <c r="C1030" i="79"/>
  <c r="C1029" i="79"/>
  <c r="C1028" i="79"/>
  <c r="C1027" i="79"/>
  <c r="C1026" i="79"/>
  <c r="C1025" i="79"/>
  <c r="C1024" i="79"/>
  <c r="C1023" i="79"/>
  <c r="C1022" i="79"/>
  <c r="C1021" i="79"/>
  <c r="C1020" i="79"/>
  <c r="C1019" i="79"/>
  <c r="E1018" i="79"/>
  <c r="E1019" i="79" s="1"/>
  <c r="E1020" i="79" s="1"/>
  <c r="E1021" i="79" s="1"/>
  <c r="E1022" i="79" s="1"/>
  <c r="E1023" i="79" s="1"/>
  <c r="E1024" i="79" s="1"/>
  <c r="E1025" i="79" s="1"/>
  <c r="E1026" i="79" s="1"/>
  <c r="E1027" i="79" s="1"/>
  <c r="E1028" i="79" s="1"/>
  <c r="E1029" i="79" s="1"/>
  <c r="E1030" i="79" s="1"/>
  <c r="E1031" i="79" s="1"/>
  <c r="E1032" i="79" s="1"/>
  <c r="E1033" i="79" s="1"/>
  <c r="E1034" i="79" s="1"/>
  <c r="E1035" i="79" s="1"/>
  <c r="E1036" i="79" s="1"/>
  <c r="E1037" i="79" s="1"/>
  <c r="E1038" i="79" s="1"/>
  <c r="E1039" i="79" s="1"/>
  <c r="C1018" i="79"/>
  <c r="C1017" i="79"/>
  <c r="C1016" i="79"/>
  <c r="C1015" i="79"/>
  <c r="C1014" i="79"/>
  <c r="C1013" i="79"/>
  <c r="C1012" i="79"/>
  <c r="C1011" i="79"/>
  <c r="C1010" i="79"/>
  <c r="C1009" i="79"/>
  <c r="C1008" i="79"/>
  <c r="C1007" i="79"/>
  <c r="C1006" i="79"/>
  <c r="C1005" i="79"/>
  <c r="C1004" i="79"/>
  <c r="C1003" i="79"/>
  <c r="C1002" i="79"/>
  <c r="C1001" i="79"/>
  <c r="C1000" i="79"/>
  <c r="C999" i="79"/>
  <c r="C998" i="79"/>
  <c r="C997" i="79"/>
  <c r="E996" i="79"/>
  <c r="E997" i="79" s="1"/>
  <c r="E998" i="79" s="1"/>
  <c r="E999" i="79" s="1"/>
  <c r="E1000" i="79" s="1"/>
  <c r="E1001" i="79" s="1"/>
  <c r="E1002" i="79" s="1"/>
  <c r="E1003" i="79" s="1"/>
  <c r="E1004" i="79" s="1"/>
  <c r="E1005" i="79" s="1"/>
  <c r="E1006" i="79" s="1"/>
  <c r="E1007" i="79" s="1"/>
  <c r="E1008" i="79" s="1"/>
  <c r="E1009" i="79" s="1"/>
  <c r="E1010" i="79" s="1"/>
  <c r="E1011" i="79" s="1"/>
  <c r="E1012" i="79" s="1"/>
  <c r="E1013" i="79" s="1"/>
  <c r="E1014" i="79" s="1"/>
  <c r="E1015" i="79" s="1"/>
  <c r="E1016" i="79" s="1"/>
  <c r="E1017" i="79" s="1"/>
  <c r="C996" i="79"/>
  <c r="C995" i="79"/>
  <c r="C994" i="79"/>
  <c r="C993" i="79"/>
  <c r="C992" i="79"/>
  <c r="C991" i="79"/>
  <c r="C990" i="79"/>
  <c r="C989" i="79"/>
  <c r="C988" i="79"/>
  <c r="C987" i="79"/>
  <c r="C986" i="79"/>
  <c r="C985" i="79"/>
  <c r="C984" i="79"/>
  <c r="C983" i="79"/>
  <c r="C982" i="79"/>
  <c r="C981" i="79"/>
  <c r="C980" i="79"/>
  <c r="C979" i="79"/>
  <c r="C978" i="79"/>
  <c r="C977" i="79"/>
  <c r="C976" i="79"/>
  <c r="C975" i="79"/>
  <c r="E974" i="79"/>
  <c r="E975" i="79" s="1"/>
  <c r="E976" i="79" s="1"/>
  <c r="E977" i="79" s="1"/>
  <c r="E978" i="79" s="1"/>
  <c r="E979" i="79" s="1"/>
  <c r="E980" i="79" s="1"/>
  <c r="E981" i="79" s="1"/>
  <c r="E982" i="79" s="1"/>
  <c r="E983" i="79" s="1"/>
  <c r="E984" i="79" s="1"/>
  <c r="E985" i="79" s="1"/>
  <c r="E986" i="79" s="1"/>
  <c r="E987" i="79" s="1"/>
  <c r="E988" i="79" s="1"/>
  <c r="E989" i="79" s="1"/>
  <c r="E990" i="79" s="1"/>
  <c r="E991" i="79" s="1"/>
  <c r="E992" i="79" s="1"/>
  <c r="E993" i="79" s="1"/>
  <c r="E994" i="79" s="1"/>
  <c r="E995" i="79" s="1"/>
  <c r="C974" i="79"/>
  <c r="C973" i="79"/>
  <c r="C972" i="79"/>
  <c r="C971" i="79"/>
  <c r="C970" i="79"/>
  <c r="C969" i="79"/>
  <c r="C968" i="79"/>
  <c r="C967" i="79"/>
  <c r="C966" i="79"/>
  <c r="C965" i="79"/>
  <c r="C964" i="79"/>
  <c r="C963" i="79"/>
  <c r="C962" i="79"/>
  <c r="C961" i="79"/>
  <c r="C960" i="79"/>
  <c r="C959" i="79"/>
  <c r="C958" i="79"/>
  <c r="C957" i="79"/>
  <c r="C956" i="79"/>
  <c r="C955" i="79"/>
  <c r="C954" i="79"/>
  <c r="C953" i="79"/>
  <c r="E952" i="79"/>
  <c r="E953" i="79" s="1"/>
  <c r="E954" i="79" s="1"/>
  <c r="E955" i="79" s="1"/>
  <c r="E956" i="79" s="1"/>
  <c r="E957" i="79" s="1"/>
  <c r="E958" i="79" s="1"/>
  <c r="E959" i="79" s="1"/>
  <c r="E960" i="79" s="1"/>
  <c r="E961" i="79" s="1"/>
  <c r="E962" i="79" s="1"/>
  <c r="E963" i="79" s="1"/>
  <c r="E964" i="79" s="1"/>
  <c r="E965" i="79" s="1"/>
  <c r="E966" i="79" s="1"/>
  <c r="E967" i="79" s="1"/>
  <c r="E968" i="79" s="1"/>
  <c r="E969" i="79" s="1"/>
  <c r="E970" i="79" s="1"/>
  <c r="E971" i="79" s="1"/>
  <c r="E972" i="79" s="1"/>
  <c r="E973" i="79" s="1"/>
  <c r="C952" i="79"/>
  <c r="C951" i="79"/>
  <c r="C950" i="79"/>
  <c r="C949" i="79"/>
  <c r="C948" i="79"/>
  <c r="C947" i="79"/>
  <c r="C946" i="79"/>
  <c r="C945" i="79"/>
  <c r="C944" i="79"/>
  <c r="C943" i="79"/>
  <c r="C942" i="79"/>
  <c r="C941" i="79"/>
  <c r="C940" i="79"/>
  <c r="C939" i="79"/>
  <c r="C938" i="79"/>
  <c r="C937" i="79"/>
  <c r="C936" i="79"/>
  <c r="C935" i="79"/>
  <c r="C934" i="79"/>
  <c r="C933" i="79"/>
  <c r="C932" i="79"/>
  <c r="C931" i="79"/>
  <c r="E930" i="79"/>
  <c r="E931" i="79" s="1"/>
  <c r="E932" i="79" s="1"/>
  <c r="E933" i="79" s="1"/>
  <c r="E934" i="79" s="1"/>
  <c r="E935" i="79" s="1"/>
  <c r="E936" i="79" s="1"/>
  <c r="E937" i="79" s="1"/>
  <c r="E938" i="79" s="1"/>
  <c r="E939" i="79" s="1"/>
  <c r="E940" i="79" s="1"/>
  <c r="E941" i="79" s="1"/>
  <c r="E942" i="79" s="1"/>
  <c r="E943" i="79" s="1"/>
  <c r="E944" i="79" s="1"/>
  <c r="E945" i="79" s="1"/>
  <c r="E946" i="79" s="1"/>
  <c r="E947" i="79" s="1"/>
  <c r="E948" i="79" s="1"/>
  <c r="E949" i="79" s="1"/>
  <c r="E950" i="79" s="1"/>
  <c r="E951" i="79" s="1"/>
  <c r="C930" i="79"/>
  <c r="C929" i="79"/>
  <c r="C928" i="79"/>
  <c r="C927" i="79"/>
  <c r="C926" i="79"/>
  <c r="C925" i="79"/>
  <c r="C924" i="79"/>
  <c r="C923" i="79"/>
  <c r="C922" i="79"/>
  <c r="C921" i="79"/>
  <c r="C920" i="79"/>
  <c r="C919" i="79"/>
  <c r="C918" i="79"/>
  <c r="C917" i="79"/>
  <c r="C916" i="79"/>
  <c r="C915" i="79"/>
  <c r="C914" i="79"/>
  <c r="C913" i="79"/>
  <c r="C912" i="79"/>
  <c r="C911" i="79"/>
  <c r="C910" i="79"/>
  <c r="C909" i="79"/>
  <c r="E908" i="79"/>
  <c r="E909" i="79" s="1"/>
  <c r="E910" i="79" s="1"/>
  <c r="E911" i="79" s="1"/>
  <c r="E912" i="79" s="1"/>
  <c r="E913" i="79" s="1"/>
  <c r="E914" i="79" s="1"/>
  <c r="E915" i="79" s="1"/>
  <c r="E916" i="79" s="1"/>
  <c r="E917" i="79" s="1"/>
  <c r="E918" i="79" s="1"/>
  <c r="E919" i="79" s="1"/>
  <c r="E920" i="79" s="1"/>
  <c r="E921" i="79" s="1"/>
  <c r="E922" i="79" s="1"/>
  <c r="E923" i="79" s="1"/>
  <c r="E924" i="79" s="1"/>
  <c r="E925" i="79" s="1"/>
  <c r="E926" i="79" s="1"/>
  <c r="E927" i="79" s="1"/>
  <c r="E928" i="79" s="1"/>
  <c r="E929" i="79" s="1"/>
  <c r="C908" i="79"/>
  <c r="C907" i="79"/>
  <c r="C906" i="79"/>
  <c r="C905" i="79"/>
  <c r="C904" i="79"/>
  <c r="C903" i="79"/>
  <c r="C902" i="79"/>
  <c r="C901" i="79"/>
  <c r="C900" i="79"/>
  <c r="C899" i="79"/>
  <c r="C898" i="79"/>
  <c r="C897" i="79"/>
  <c r="C896" i="79"/>
  <c r="C895" i="79"/>
  <c r="C894" i="79"/>
  <c r="C893" i="79"/>
  <c r="C892" i="79"/>
  <c r="C891" i="79"/>
  <c r="C890" i="79"/>
  <c r="C889" i="79"/>
  <c r="C888" i="79"/>
  <c r="C887" i="79"/>
  <c r="E886" i="79"/>
  <c r="E887" i="79" s="1"/>
  <c r="E888" i="79" s="1"/>
  <c r="E889" i="79" s="1"/>
  <c r="E890" i="79" s="1"/>
  <c r="E891" i="79" s="1"/>
  <c r="E892" i="79" s="1"/>
  <c r="E893" i="79" s="1"/>
  <c r="E894" i="79" s="1"/>
  <c r="E895" i="79" s="1"/>
  <c r="E896" i="79" s="1"/>
  <c r="E897" i="79" s="1"/>
  <c r="E898" i="79" s="1"/>
  <c r="E899" i="79" s="1"/>
  <c r="E900" i="79" s="1"/>
  <c r="E901" i="79" s="1"/>
  <c r="E902" i="79" s="1"/>
  <c r="E903" i="79" s="1"/>
  <c r="E904" i="79" s="1"/>
  <c r="E905" i="79" s="1"/>
  <c r="E906" i="79" s="1"/>
  <c r="E907" i="79" s="1"/>
  <c r="C886" i="79"/>
  <c r="C885" i="79"/>
  <c r="C884" i="79"/>
  <c r="C883" i="79"/>
  <c r="C882" i="79"/>
  <c r="C881" i="79"/>
  <c r="C880" i="79"/>
  <c r="C879" i="79"/>
  <c r="C878" i="79"/>
  <c r="C877" i="79"/>
  <c r="C876" i="79"/>
  <c r="C875" i="79"/>
  <c r="C874" i="79"/>
  <c r="C873" i="79"/>
  <c r="C872" i="79"/>
  <c r="C871" i="79"/>
  <c r="C870" i="79"/>
  <c r="C869" i="79"/>
  <c r="C868" i="79"/>
  <c r="C867" i="79"/>
  <c r="C866" i="79"/>
  <c r="C865" i="79"/>
  <c r="E864" i="79"/>
  <c r="E865" i="79" s="1"/>
  <c r="E866" i="79" s="1"/>
  <c r="E867" i="79" s="1"/>
  <c r="E868" i="79" s="1"/>
  <c r="E869" i="79" s="1"/>
  <c r="E870" i="79" s="1"/>
  <c r="E871" i="79" s="1"/>
  <c r="E872" i="79" s="1"/>
  <c r="E873" i="79" s="1"/>
  <c r="E874" i="79" s="1"/>
  <c r="E875" i="79" s="1"/>
  <c r="E876" i="79" s="1"/>
  <c r="E877" i="79" s="1"/>
  <c r="E878" i="79" s="1"/>
  <c r="E879" i="79" s="1"/>
  <c r="E880" i="79" s="1"/>
  <c r="E881" i="79" s="1"/>
  <c r="E882" i="79" s="1"/>
  <c r="E883" i="79" s="1"/>
  <c r="E884" i="79" s="1"/>
  <c r="E885" i="79" s="1"/>
  <c r="C864" i="79"/>
  <c r="C863" i="79"/>
  <c r="C862" i="79"/>
  <c r="C861" i="79"/>
  <c r="C860" i="79"/>
  <c r="C859" i="79"/>
  <c r="C858" i="79"/>
  <c r="C857" i="79"/>
  <c r="C856" i="79"/>
  <c r="C855" i="79"/>
  <c r="C854" i="79"/>
  <c r="C853" i="79"/>
  <c r="C852" i="79"/>
  <c r="C851" i="79"/>
  <c r="C850" i="79"/>
  <c r="C849" i="79"/>
  <c r="C848" i="79"/>
  <c r="C847" i="79"/>
  <c r="C846" i="79"/>
  <c r="C845" i="79"/>
  <c r="C844" i="79"/>
  <c r="C843" i="79"/>
  <c r="E842" i="79"/>
  <c r="E843" i="79" s="1"/>
  <c r="E844" i="79" s="1"/>
  <c r="E845" i="79" s="1"/>
  <c r="E846" i="79" s="1"/>
  <c r="E847" i="79" s="1"/>
  <c r="E848" i="79" s="1"/>
  <c r="E849" i="79" s="1"/>
  <c r="E850" i="79" s="1"/>
  <c r="E851" i="79" s="1"/>
  <c r="E852" i="79" s="1"/>
  <c r="E853" i="79" s="1"/>
  <c r="E854" i="79" s="1"/>
  <c r="E855" i="79" s="1"/>
  <c r="E856" i="79" s="1"/>
  <c r="E857" i="79" s="1"/>
  <c r="E858" i="79" s="1"/>
  <c r="E859" i="79" s="1"/>
  <c r="E860" i="79" s="1"/>
  <c r="E861" i="79" s="1"/>
  <c r="E862" i="79" s="1"/>
  <c r="E863" i="79" s="1"/>
  <c r="C842" i="79"/>
  <c r="C841" i="79"/>
  <c r="C840" i="79"/>
  <c r="C839" i="79"/>
  <c r="C838" i="79"/>
  <c r="C837" i="79"/>
  <c r="C836" i="79"/>
  <c r="C835" i="79"/>
  <c r="C834" i="79"/>
  <c r="C833" i="79"/>
  <c r="C832" i="79"/>
  <c r="C831" i="79"/>
  <c r="C830" i="79"/>
  <c r="C829" i="79"/>
  <c r="C828" i="79"/>
  <c r="C827" i="79"/>
  <c r="C826" i="79"/>
  <c r="C825" i="79"/>
  <c r="C824" i="79"/>
  <c r="C823" i="79"/>
  <c r="C822" i="79"/>
  <c r="C821" i="79"/>
  <c r="E820" i="79"/>
  <c r="E821" i="79" s="1"/>
  <c r="E822" i="79" s="1"/>
  <c r="E823" i="79" s="1"/>
  <c r="E824" i="79" s="1"/>
  <c r="E825" i="79" s="1"/>
  <c r="E826" i="79" s="1"/>
  <c r="E827" i="79" s="1"/>
  <c r="E828" i="79" s="1"/>
  <c r="E829" i="79" s="1"/>
  <c r="E830" i="79" s="1"/>
  <c r="E831" i="79" s="1"/>
  <c r="E832" i="79" s="1"/>
  <c r="E833" i="79" s="1"/>
  <c r="E834" i="79" s="1"/>
  <c r="E835" i="79" s="1"/>
  <c r="E836" i="79" s="1"/>
  <c r="E837" i="79" s="1"/>
  <c r="E838" i="79" s="1"/>
  <c r="E839" i="79" s="1"/>
  <c r="E840" i="79" s="1"/>
  <c r="E841" i="79" s="1"/>
  <c r="C820" i="79"/>
  <c r="C819" i="79"/>
  <c r="C818" i="79"/>
  <c r="C817" i="79"/>
  <c r="C816" i="79"/>
  <c r="C815" i="79"/>
  <c r="C814" i="79"/>
  <c r="C813" i="79"/>
  <c r="C812" i="79"/>
  <c r="C811" i="79"/>
  <c r="C810" i="79"/>
  <c r="C809" i="79"/>
  <c r="C808" i="79"/>
  <c r="C807" i="79"/>
  <c r="C806" i="79"/>
  <c r="C805" i="79"/>
  <c r="C804" i="79"/>
  <c r="C803" i="79"/>
  <c r="C802" i="79"/>
  <c r="C801" i="79"/>
  <c r="C800" i="79"/>
  <c r="C799" i="79"/>
  <c r="E798" i="79"/>
  <c r="E799" i="79" s="1"/>
  <c r="E800" i="79" s="1"/>
  <c r="E801" i="79" s="1"/>
  <c r="E802" i="79" s="1"/>
  <c r="E803" i="79" s="1"/>
  <c r="E804" i="79" s="1"/>
  <c r="E805" i="79" s="1"/>
  <c r="E806" i="79" s="1"/>
  <c r="E807" i="79" s="1"/>
  <c r="E808" i="79" s="1"/>
  <c r="E809" i="79" s="1"/>
  <c r="E810" i="79" s="1"/>
  <c r="E811" i="79" s="1"/>
  <c r="E812" i="79" s="1"/>
  <c r="E813" i="79" s="1"/>
  <c r="E814" i="79" s="1"/>
  <c r="E815" i="79" s="1"/>
  <c r="E816" i="79" s="1"/>
  <c r="E817" i="79" s="1"/>
  <c r="E818" i="79" s="1"/>
  <c r="E819" i="79" s="1"/>
  <c r="C798" i="79"/>
  <c r="C797" i="79"/>
  <c r="C796" i="79"/>
  <c r="C795" i="79"/>
  <c r="C794" i="79"/>
  <c r="C793" i="79"/>
  <c r="C792" i="79"/>
  <c r="C791" i="79"/>
  <c r="C790" i="79"/>
  <c r="C789" i="79"/>
  <c r="C788" i="79"/>
  <c r="C787" i="79"/>
  <c r="C786" i="79"/>
  <c r="C785" i="79"/>
  <c r="C784" i="79"/>
  <c r="C783" i="79"/>
  <c r="C782" i="79"/>
  <c r="C781" i="79"/>
  <c r="C780" i="79"/>
  <c r="C779" i="79"/>
  <c r="C778" i="79"/>
  <c r="C777" i="79"/>
  <c r="E776" i="79"/>
  <c r="E777" i="79" s="1"/>
  <c r="E778" i="79" s="1"/>
  <c r="E779" i="79" s="1"/>
  <c r="E780" i="79" s="1"/>
  <c r="E781" i="79" s="1"/>
  <c r="E782" i="79" s="1"/>
  <c r="E783" i="79" s="1"/>
  <c r="E784" i="79" s="1"/>
  <c r="E785" i="79" s="1"/>
  <c r="E786" i="79" s="1"/>
  <c r="E787" i="79" s="1"/>
  <c r="E788" i="79" s="1"/>
  <c r="E789" i="79" s="1"/>
  <c r="E790" i="79" s="1"/>
  <c r="E791" i="79" s="1"/>
  <c r="E792" i="79" s="1"/>
  <c r="E793" i="79" s="1"/>
  <c r="E794" i="79" s="1"/>
  <c r="E795" i="79" s="1"/>
  <c r="E796" i="79" s="1"/>
  <c r="E797" i="79" s="1"/>
  <c r="C776" i="79"/>
  <c r="C775" i="79"/>
  <c r="C774" i="79"/>
  <c r="C773" i="79"/>
  <c r="C772" i="79"/>
  <c r="C771" i="79"/>
  <c r="C770" i="79"/>
  <c r="C769" i="79"/>
  <c r="C768" i="79"/>
  <c r="C767" i="79"/>
  <c r="C766" i="79"/>
  <c r="C765" i="79"/>
  <c r="C764" i="79"/>
  <c r="C763" i="79"/>
  <c r="C762" i="79"/>
  <c r="C761" i="79"/>
  <c r="C760" i="79"/>
  <c r="C759" i="79"/>
  <c r="C758" i="79"/>
  <c r="C757" i="79"/>
  <c r="C756" i="79"/>
  <c r="C755" i="79"/>
  <c r="E754" i="79"/>
  <c r="E755" i="79" s="1"/>
  <c r="E756" i="79" s="1"/>
  <c r="E757" i="79" s="1"/>
  <c r="E758" i="79" s="1"/>
  <c r="E759" i="79" s="1"/>
  <c r="E760" i="79" s="1"/>
  <c r="E761" i="79" s="1"/>
  <c r="E762" i="79" s="1"/>
  <c r="E763" i="79" s="1"/>
  <c r="E764" i="79" s="1"/>
  <c r="E765" i="79" s="1"/>
  <c r="E766" i="79" s="1"/>
  <c r="E767" i="79" s="1"/>
  <c r="E768" i="79" s="1"/>
  <c r="E769" i="79" s="1"/>
  <c r="E770" i="79" s="1"/>
  <c r="E771" i="79" s="1"/>
  <c r="E772" i="79" s="1"/>
  <c r="E773" i="79" s="1"/>
  <c r="E774" i="79" s="1"/>
  <c r="E775" i="79" s="1"/>
  <c r="C754" i="79"/>
  <c r="C753" i="79"/>
  <c r="C752" i="79"/>
  <c r="C751" i="79"/>
  <c r="C750" i="79"/>
  <c r="C749" i="79"/>
  <c r="C748" i="79"/>
  <c r="C747" i="79"/>
  <c r="C746" i="79"/>
  <c r="C745" i="79"/>
  <c r="C744" i="79"/>
  <c r="C743" i="79"/>
  <c r="C742" i="79"/>
  <c r="C741" i="79"/>
  <c r="C740" i="79"/>
  <c r="C739" i="79"/>
  <c r="C738" i="79"/>
  <c r="C737" i="79"/>
  <c r="C736" i="79"/>
  <c r="C735" i="79"/>
  <c r="C734" i="79"/>
  <c r="C733" i="79"/>
  <c r="E732" i="79"/>
  <c r="E733" i="79" s="1"/>
  <c r="E734" i="79" s="1"/>
  <c r="E735" i="79" s="1"/>
  <c r="E736" i="79" s="1"/>
  <c r="E737" i="79" s="1"/>
  <c r="E738" i="79" s="1"/>
  <c r="E739" i="79" s="1"/>
  <c r="E740" i="79" s="1"/>
  <c r="E741" i="79" s="1"/>
  <c r="E742" i="79" s="1"/>
  <c r="E743" i="79" s="1"/>
  <c r="E744" i="79" s="1"/>
  <c r="E745" i="79" s="1"/>
  <c r="E746" i="79" s="1"/>
  <c r="E747" i="79" s="1"/>
  <c r="E748" i="79" s="1"/>
  <c r="E749" i="79" s="1"/>
  <c r="E750" i="79" s="1"/>
  <c r="E751" i="79" s="1"/>
  <c r="E752" i="79" s="1"/>
  <c r="E753" i="79" s="1"/>
  <c r="C732" i="79"/>
  <c r="C731" i="79"/>
  <c r="C730" i="79"/>
  <c r="C729" i="79"/>
  <c r="C728" i="79"/>
  <c r="C727" i="79"/>
  <c r="C726" i="79"/>
  <c r="C725" i="79"/>
  <c r="C724" i="79"/>
  <c r="C723" i="79"/>
  <c r="C722" i="79"/>
  <c r="C721" i="79"/>
  <c r="C720" i="79"/>
  <c r="C719" i="79"/>
  <c r="C718" i="79"/>
  <c r="C717" i="79"/>
  <c r="C716" i="79"/>
  <c r="C715" i="79"/>
  <c r="C714" i="79"/>
  <c r="C713" i="79"/>
  <c r="C712" i="79"/>
  <c r="C711" i="79"/>
  <c r="E710" i="79"/>
  <c r="E711" i="79" s="1"/>
  <c r="E712" i="79" s="1"/>
  <c r="E713" i="79" s="1"/>
  <c r="E714" i="79" s="1"/>
  <c r="E715" i="79" s="1"/>
  <c r="E716" i="79" s="1"/>
  <c r="E717" i="79" s="1"/>
  <c r="E718" i="79" s="1"/>
  <c r="E719" i="79" s="1"/>
  <c r="E720" i="79" s="1"/>
  <c r="E721" i="79" s="1"/>
  <c r="E722" i="79" s="1"/>
  <c r="E723" i="79" s="1"/>
  <c r="E724" i="79" s="1"/>
  <c r="E725" i="79" s="1"/>
  <c r="E726" i="79" s="1"/>
  <c r="E727" i="79" s="1"/>
  <c r="E728" i="79" s="1"/>
  <c r="E729" i="79" s="1"/>
  <c r="E730" i="79" s="1"/>
  <c r="E731" i="79" s="1"/>
  <c r="C710" i="79"/>
  <c r="C709" i="79"/>
  <c r="C708" i="79"/>
  <c r="C707" i="79"/>
  <c r="C706" i="79"/>
  <c r="C705" i="79"/>
  <c r="C704" i="79"/>
  <c r="C703" i="79"/>
  <c r="C702" i="79"/>
  <c r="C701" i="79"/>
  <c r="C700" i="79"/>
  <c r="C699" i="79"/>
  <c r="C698" i="79"/>
  <c r="C697" i="79"/>
  <c r="C696" i="79"/>
  <c r="C695" i="79"/>
  <c r="C694" i="79"/>
  <c r="C693" i="79"/>
  <c r="C692" i="79"/>
  <c r="C691" i="79"/>
  <c r="C690" i="79"/>
  <c r="C689" i="79"/>
  <c r="E688" i="79"/>
  <c r="E689" i="79" s="1"/>
  <c r="E690" i="79" s="1"/>
  <c r="E691" i="79" s="1"/>
  <c r="E692" i="79" s="1"/>
  <c r="E693" i="79" s="1"/>
  <c r="E694" i="79" s="1"/>
  <c r="E695" i="79" s="1"/>
  <c r="E696" i="79" s="1"/>
  <c r="E697" i="79" s="1"/>
  <c r="E698" i="79" s="1"/>
  <c r="E699" i="79" s="1"/>
  <c r="E700" i="79" s="1"/>
  <c r="E701" i="79" s="1"/>
  <c r="E702" i="79" s="1"/>
  <c r="E703" i="79" s="1"/>
  <c r="E704" i="79" s="1"/>
  <c r="E705" i="79" s="1"/>
  <c r="E706" i="79" s="1"/>
  <c r="E707" i="79" s="1"/>
  <c r="E708" i="79" s="1"/>
  <c r="E709" i="79" s="1"/>
  <c r="C688" i="79"/>
  <c r="C687" i="79"/>
  <c r="C686" i="79"/>
  <c r="C685" i="79"/>
  <c r="C684" i="79"/>
  <c r="C683" i="79"/>
  <c r="C682" i="79"/>
  <c r="C681" i="79"/>
  <c r="C680" i="79"/>
  <c r="C679" i="79"/>
  <c r="C678" i="79"/>
  <c r="C677" i="79"/>
  <c r="C676" i="79"/>
  <c r="C675" i="79"/>
  <c r="C674" i="79"/>
  <c r="C673" i="79"/>
  <c r="C672" i="79"/>
  <c r="C671" i="79"/>
  <c r="C670" i="79"/>
  <c r="C669" i="79"/>
  <c r="C668" i="79"/>
  <c r="C667" i="79"/>
  <c r="E666" i="79"/>
  <c r="E667" i="79" s="1"/>
  <c r="E668" i="79" s="1"/>
  <c r="E669" i="79" s="1"/>
  <c r="E670" i="79" s="1"/>
  <c r="E671" i="79" s="1"/>
  <c r="E672" i="79" s="1"/>
  <c r="E673" i="79" s="1"/>
  <c r="E674" i="79" s="1"/>
  <c r="E675" i="79" s="1"/>
  <c r="E676" i="79" s="1"/>
  <c r="E677" i="79" s="1"/>
  <c r="E678" i="79" s="1"/>
  <c r="E679" i="79" s="1"/>
  <c r="E680" i="79" s="1"/>
  <c r="E681" i="79" s="1"/>
  <c r="E682" i="79" s="1"/>
  <c r="E683" i="79" s="1"/>
  <c r="E684" i="79" s="1"/>
  <c r="E685" i="79" s="1"/>
  <c r="E686" i="79" s="1"/>
  <c r="E687" i="79" s="1"/>
  <c r="C666" i="79"/>
  <c r="C665" i="79"/>
  <c r="C664" i="79"/>
  <c r="C663" i="79"/>
  <c r="C662" i="79"/>
  <c r="C661" i="79"/>
  <c r="C660" i="79"/>
  <c r="C659" i="79"/>
  <c r="C658" i="79"/>
  <c r="C657" i="79"/>
  <c r="C656" i="79"/>
  <c r="C655" i="79"/>
  <c r="C654" i="79"/>
  <c r="C653" i="79"/>
  <c r="C652" i="79"/>
  <c r="C651" i="79"/>
  <c r="C650" i="79"/>
  <c r="C649" i="79"/>
  <c r="C648" i="79"/>
  <c r="C647" i="79"/>
  <c r="C646" i="79"/>
  <c r="C645" i="79"/>
  <c r="E644" i="79"/>
  <c r="E645" i="79" s="1"/>
  <c r="E646" i="79" s="1"/>
  <c r="E647" i="79" s="1"/>
  <c r="E648" i="79" s="1"/>
  <c r="E649" i="79" s="1"/>
  <c r="E650" i="79" s="1"/>
  <c r="E651" i="79" s="1"/>
  <c r="E652" i="79" s="1"/>
  <c r="E653" i="79" s="1"/>
  <c r="E654" i="79" s="1"/>
  <c r="E655" i="79" s="1"/>
  <c r="E656" i="79" s="1"/>
  <c r="E657" i="79" s="1"/>
  <c r="E658" i="79" s="1"/>
  <c r="E659" i="79" s="1"/>
  <c r="E660" i="79" s="1"/>
  <c r="E661" i="79" s="1"/>
  <c r="E662" i="79" s="1"/>
  <c r="E663" i="79" s="1"/>
  <c r="E664" i="79" s="1"/>
  <c r="E665" i="79" s="1"/>
  <c r="C644" i="79"/>
  <c r="C643" i="79"/>
  <c r="C642" i="79"/>
  <c r="C641" i="79"/>
  <c r="C640" i="79"/>
  <c r="C639" i="79"/>
  <c r="C638" i="79"/>
  <c r="C637" i="79"/>
  <c r="C636" i="79"/>
  <c r="C635" i="79"/>
  <c r="C634" i="79"/>
  <c r="C633" i="79"/>
  <c r="C632" i="79"/>
  <c r="C631" i="79"/>
  <c r="C630" i="79"/>
  <c r="C629" i="79"/>
  <c r="C628" i="79"/>
  <c r="C627" i="79"/>
  <c r="C626" i="79"/>
  <c r="C625" i="79"/>
  <c r="C624" i="79"/>
  <c r="C623" i="79"/>
  <c r="E622" i="79"/>
  <c r="E623" i="79" s="1"/>
  <c r="E624" i="79" s="1"/>
  <c r="E625" i="79" s="1"/>
  <c r="E626" i="79" s="1"/>
  <c r="E627" i="79" s="1"/>
  <c r="E628" i="79" s="1"/>
  <c r="E629" i="79" s="1"/>
  <c r="E630" i="79" s="1"/>
  <c r="E631" i="79" s="1"/>
  <c r="E632" i="79" s="1"/>
  <c r="E633" i="79" s="1"/>
  <c r="E634" i="79" s="1"/>
  <c r="E635" i="79" s="1"/>
  <c r="E636" i="79" s="1"/>
  <c r="E637" i="79" s="1"/>
  <c r="E638" i="79" s="1"/>
  <c r="E639" i="79" s="1"/>
  <c r="E640" i="79" s="1"/>
  <c r="E641" i="79" s="1"/>
  <c r="E642" i="79" s="1"/>
  <c r="E643" i="79" s="1"/>
  <c r="C622" i="79"/>
  <c r="C621" i="79"/>
  <c r="C620" i="79"/>
  <c r="C619" i="79"/>
  <c r="C618" i="79"/>
  <c r="C617" i="79"/>
  <c r="C616" i="79"/>
  <c r="C615" i="79"/>
  <c r="C614" i="79"/>
  <c r="C613" i="79"/>
  <c r="C612" i="79"/>
  <c r="C611" i="79"/>
  <c r="C610" i="79"/>
  <c r="C609" i="79"/>
  <c r="C608" i="79"/>
  <c r="C607" i="79"/>
  <c r="C606" i="79"/>
  <c r="C605" i="79"/>
  <c r="C604" i="79"/>
  <c r="C603" i="79"/>
  <c r="C602" i="79"/>
  <c r="C601" i="79"/>
  <c r="E600" i="79"/>
  <c r="E601" i="79" s="1"/>
  <c r="E602" i="79" s="1"/>
  <c r="E603" i="79" s="1"/>
  <c r="E604" i="79" s="1"/>
  <c r="E605" i="79" s="1"/>
  <c r="E606" i="79" s="1"/>
  <c r="E607" i="79" s="1"/>
  <c r="E608" i="79" s="1"/>
  <c r="E609" i="79" s="1"/>
  <c r="E610" i="79" s="1"/>
  <c r="E611" i="79" s="1"/>
  <c r="E612" i="79" s="1"/>
  <c r="E613" i="79" s="1"/>
  <c r="E614" i="79" s="1"/>
  <c r="E615" i="79" s="1"/>
  <c r="E616" i="79" s="1"/>
  <c r="E617" i="79" s="1"/>
  <c r="E618" i="79" s="1"/>
  <c r="E619" i="79" s="1"/>
  <c r="E620" i="79" s="1"/>
  <c r="E621" i="79" s="1"/>
  <c r="C600" i="79"/>
  <c r="C599" i="79"/>
  <c r="C598" i="79"/>
  <c r="C597" i="79"/>
  <c r="C596" i="79"/>
  <c r="C595" i="79"/>
  <c r="C594" i="79"/>
  <c r="C593" i="79"/>
  <c r="C592" i="79"/>
  <c r="C591" i="79"/>
  <c r="C590" i="79"/>
  <c r="C589" i="79"/>
  <c r="C588" i="79"/>
  <c r="C587" i="79"/>
  <c r="C586" i="79"/>
  <c r="C585" i="79"/>
  <c r="C584" i="79"/>
  <c r="C583" i="79"/>
  <c r="C582" i="79"/>
  <c r="C581" i="79"/>
  <c r="C580" i="79"/>
  <c r="C579" i="79"/>
  <c r="E578" i="79"/>
  <c r="E579" i="79" s="1"/>
  <c r="E580" i="79" s="1"/>
  <c r="E581" i="79" s="1"/>
  <c r="E582" i="79" s="1"/>
  <c r="E583" i="79" s="1"/>
  <c r="E584" i="79" s="1"/>
  <c r="E585" i="79" s="1"/>
  <c r="E586" i="79" s="1"/>
  <c r="E587" i="79" s="1"/>
  <c r="E588" i="79" s="1"/>
  <c r="E589" i="79" s="1"/>
  <c r="E590" i="79" s="1"/>
  <c r="E591" i="79" s="1"/>
  <c r="E592" i="79" s="1"/>
  <c r="E593" i="79" s="1"/>
  <c r="E594" i="79" s="1"/>
  <c r="E595" i="79" s="1"/>
  <c r="E596" i="79" s="1"/>
  <c r="E597" i="79" s="1"/>
  <c r="E598" i="79" s="1"/>
  <c r="E599" i="79" s="1"/>
  <c r="C578" i="79"/>
  <c r="C577" i="79"/>
  <c r="C576" i="79"/>
  <c r="C575" i="79"/>
  <c r="C574" i="79"/>
  <c r="C573" i="79"/>
  <c r="C572" i="79"/>
  <c r="C571" i="79"/>
  <c r="C570" i="79"/>
  <c r="C569" i="79"/>
  <c r="C568" i="79"/>
  <c r="C567" i="79"/>
  <c r="C566" i="79"/>
  <c r="C565" i="79"/>
  <c r="C564" i="79"/>
  <c r="C563" i="79"/>
  <c r="C562" i="79"/>
  <c r="C561" i="79"/>
  <c r="C560" i="79"/>
  <c r="C559" i="79"/>
  <c r="C558" i="79"/>
  <c r="C557" i="79"/>
  <c r="E556" i="79"/>
  <c r="E557" i="79" s="1"/>
  <c r="E558" i="79" s="1"/>
  <c r="E559" i="79" s="1"/>
  <c r="E560" i="79" s="1"/>
  <c r="E561" i="79" s="1"/>
  <c r="E562" i="79" s="1"/>
  <c r="E563" i="79" s="1"/>
  <c r="E564" i="79" s="1"/>
  <c r="E565" i="79" s="1"/>
  <c r="E566" i="79" s="1"/>
  <c r="E567" i="79" s="1"/>
  <c r="E568" i="79" s="1"/>
  <c r="E569" i="79" s="1"/>
  <c r="E570" i="79" s="1"/>
  <c r="E571" i="79" s="1"/>
  <c r="E572" i="79" s="1"/>
  <c r="E573" i="79" s="1"/>
  <c r="E574" i="79" s="1"/>
  <c r="E575" i="79" s="1"/>
  <c r="E576" i="79" s="1"/>
  <c r="E577" i="79" s="1"/>
  <c r="C556" i="79"/>
  <c r="C555" i="79"/>
  <c r="C554" i="79"/>
  <c r="C553" i="79"/>
  <c r="C552" i="79"/>
  <c r="C551" i="79"/>
  <c r="C550" i="79"/>
  <c r="C549" i="79"/>
  <c r="C548" i="79"/>
  <c r="C547" i="79"/>
  <c r="C546" i="79"/>
  <c r="C545" i="79"/>
  <c r="C544" i="79"/>
  <c r="C543" i="79"/>
  <c r="C542" i="79"/>
  <c r="C541" i="79"/>
  <c r="C540" i="79"/>
  <c r="C539" i="79"/>
  <c r="C538" i="79"/>
  <c r="C537" i="79"/>
  <c r="C536" i="79"/>
  <c r="C535" i="79"/>
  <c r="E534" i="79"/>
  <c r="E535" i="79" s="1"/>
  <c r="E536" i="79" s="1"/>
  <c r="E537" i="79" s="1"/>
  <c r="E538" i="79" s="1"/>
  <c r="E539" i="79" s="1"/>
  <c r="E540" i="79" s="1"/>
  <c r="E541" i="79" s="1"/>
  <c r="E542" i="79" s="1"/>
  <c r="E543" i="79" s="1"/>
  <c r="E544" i="79" s="1"/>
  <c r="E545" i="79" s="1"/>
  <c r="E546" i="79" s="1"/>
  <c r="E547" i="79" s="1"/>
  <c r="E548" i="79" s="1"/>
  <c r="E549" i="79" s="1"/>
  <c r="E550" i="79" s="1"/>
  <c r="E551" i="79" s="1"/>
  <c r="E552" i="79" s="1"/>
  <c r="E553" i="79" s="1"/>
  <c r="E554" i="79" s="1"/>
  <c r="E555" i="79" s="1"/>
  <c r="C534" i="79"/>
  <c r="C533" i="79"/>
  <c r="C532" i="79"/>
  <c r="C531" i="79"/>
  <c r="C530" i="79"/>
  <c r="C529" i="79"/>
  <c r="C528" i="79"/>
  <c r="C527" i="79"/>
  <c r="C526" i="79"/>
  <c r="C525" i="79"/>
  <c r="C524" i="79"/>
  <c r="C523" i="79"/>
  <c r="C522" i="79"/>
  <c r="C521" i="79"/>
  <c r="C520" i="79"/>
  <c r="C519" i="79"/>
  <c r="C518" i="79"/>
  <c r="C517" i="79"/>
  <c r="C516" i="79"/>
  <c r="C515" i="79"/>
  <c r="C514" i="79"/>
  <c r="C513" i="79"/>
  <c r="E512" i="79"/>
  <c r="E513" i="79" s="1"/>
  <c r="E514" i="79" s="1"/>
  <c r="E515" i="79" s="1"/>
  <c r="E516" i="79" s="1"/>
  <c r="E517" i="79" s="1"/>
  <c r="E518" i="79" s="1"/>
  <c r="E519" i="79" s="1"/>
  <c r="E520" i="79" s="1"/>
  <c r="E521" i="79" s="1"/>
  <c r="E522" i="79" s="1"/>
  <c r="E523" i="79" s="1"/>
  <c r="E524" i="79" s="1"/>
  <c r="E525" i="79" s="1"/>
  <c r="E526" i="79" s="1"/>
  <c r="E527" i="79" s="1"/>
  <c r="E528" i="79" s="1"/>
  <c r="E529" i="79" s="1"/>
  <c r="E530" i="79" s="1"/>
  <c r="E531" i="79" s="1"/>
  <c r="E532" i="79" s="1"/>
  <c r="E533" i="79" s="1"/>
  <c r="C512" i="79"/>
  <c r="C511" i="79"/>
  <c r="C510" i="79"/>
  <c r="C509" i="79"/>
  <c r="C508" i="79"/>
  <c r="C507" i="79"/>
  <c r="C506" i="79"/>
  <c r="C505" i="79"/>
  <c r="C504" i="79"/>
  <c r="C503" i="79"/>
  <c r="C502" i="79"/>
  <c r="C501" i="79"/>
  <c r="C500" i="79"/>
  <c r="C499" i="79"/>
  <c r="C498" i="79"/>
  <c r="C497" i="79"/>
  <c r="C496" i="79"/>
  <c r="C495" i="79"/>
  <c r="C494" i="79"/>
  <c r="C493" i="79"/>
  <c r="C492" i="79"/>
  <c r="C491" i="79"/>
  <c r="E490" i="79"/>
  <c r="E491" i="79" s="1"/>
  <c r="E492" i="79" s="1"/>
  <c r="E493" i="79" s="1"/>
  <c r="E494" i="79" s="1"/>
  <c r="E495" i="79" s="1"/>
  <c r="E496" i="79" s="1"/>
  <c r="E497" i="79" s="1"/>
  <c r="E498" i="79" s="1"/>
  <c r="E499" i="79" s="1"/>
  <c r="E500" i="79" s="1"/>
  <c r="E501" i="79" s="1"/>
  <c r="E502" i="79" s="1"/>
  <c r="E503" i="79" s="1"/>
  <c r="E504" i="79" s="1"/>
  <c r="E505" i="79" s="1"/>
  <c r="E506" i="79" s="1"/>
  <c r="E507" i="79" s="1"/>
  <c r="E508" i="79" s="1"/>
  <c r="E509" i="79" s="1"/>
  <c r="E510" i="79" s="1"/>
  <c r="E511" i="79" s="1"/>
  <c r="C490" i="79"/>
  <c r="C489" i="79"/>
  <c r="C488" i="79"/>
  <c r="C487" i="79"/>
  <c r="C486" i="79"/>
  <c r="C485" i="79"/>
  <c r="C484" i="79"/>
  <c r="C483" i="79"/>
  <c r="C482" i="79"/>
  <c r="C481" i="79"/>
  <c r="C480" i="79"/>
  <c r="C479" i="79"/>
  <c r="C478" i="79"/>
  <c r="C477" i="79"/>
  <c r="C476" i="79"/>
  <c r="C475" i="79"/>
  <c r="C474" i="79"/>
  <c r="C473" i="79"/>
  <c r="C472" i="79"/>
  <c r="C471" i="79"/>
  <c r="C470" i="79"/>
  <c r="C469" i="79"/>
  <c r="E468" i="79"/>
  <c r="E469" i="79" s="1"/>
  <c r="E470" i="79" s="1"/>
  <c r="E471" i="79" s="1"/>
  <c r="E472" i="79" s="1"/>
  <c r="E473" i="79" s="1"/>
  <c r="E474" i="79" s="1"/>
  <c r="E475" i="79" s="1"/>
  <c r="E476" i="79" s="1"/>
  <c r="E477" i="79" s="1"/>
  <c r="E478" i="79" s="1"/>
  <c r="E479" i="79" s="1"/>
  <c r="E480" i="79" s="1"/>
  <c r="E481" i="79" s="1"/>
  <c r="E482" i="79" s="1"/>
  <c r="E483" i="79" s="1"/>
  <c r="E484" i="79" s="1"/>
  <c r="E485" i="79" s="1"/>
  <c r="E486" i="79" s="1"/>
  <c r="E487" i="79" s="1"/>
  <c r="E488" i="79" s="1"/>
  <c r="E489" i="79" s="1"/>
  <c r="C468" i="79"/>
  <c r="C467" i="79"/>
  <c r="C466" i="79"/>
  <c r="C465" i="79"/>
  <c r="C464" i="79"/>
  <c r="C463" i="79"/>
  <c r="C462" i="79"/>
  <c r="C461" i="79"/>
  <c r="C460" i="79"/>
  <c r="C459" i="79"/>
  <c r="C458" i="79"/>
  <c r="C457" i="79"/>
  <c r="C456" i="79"/>
  <c r="C455" i="79"/>
  <c r="C454" i="79"/>
  <c r="C453" i="79"/>
  <c r="C452" i="79"/>
  <c r="C451" i="79"/>
  <c r="C450" i="79"/>
  <c r="C449" i="79"/>
  <c r="C448" i="79"/>
  <c r="C447" i="79"/>
  <c r="E446" i="79"/>
  <c r="E447" i="79" s="1"/>
  <c r="E448" i="79" s="1"/>
  <c r="E449" i="79" s="1"/>
  <c r="E450" i="79" s="1"/>
  <c r="E451" i="79" s="1"/>
  <c r="E452" i="79" s="1"/>
  <c r="E453" i="79" s="1"/>
  <c r="E454" i="79" s="1"/>
  <c r="E455" i="79" s="1"/>
  <c r="E456" i="79" s="1"/>
  <c r="E457" i="79" s="1"/>
  <c r="E458" i="79" s="1"/>
  <c r="E459" i="79" s="1"/>
  <c r="E460" i="79" s="1"/>
  <c r="E461" i="79" s="1"/>
  <c r="E462" i="79" s="1"/>
  <c r="E463" i="79" s="1"/>
  <c r="E464" i="79" s="1"/>
  <c r="E465" i="79" s="1"/>
  <c r="E466" i="79" s="1"/>
  <c r="E467" i="79" s="1"/>
  <c r="C446" i="79"/>
  <c r="C445" i="79"/>
  <c r="C444" i="79"/>
  <c r="C443" i="79"/>
  <c r="C442" i="79"/>
  <c r="C441" i="79"/>
  <c r="C440" i="79"/>
  <c r="C439" i="79"/>
  <c r="C438" i="79"/>
  <c r="C437" i="79"/>
  <c r="C436" i="79"/>
  <c r="C435" i="79"/>
  <c r="C434" i="79"/>
  <c r="C433" i="79"/>
  <c r="C432" i="79"/>
  <c r="C431" i="79"/>
  <c r="C430" i="79"/>
  <c r="C429" i="79"/>
  <c r="C428" i="79"/>
  <c r="C427" i="79"/>
  <c r="C426" i="79"/>
  <c r="C425" i="79"/>
  <c r="E424" i="79"/>
  <c r="E425" i="79" s="1"/>
  <c r="E426" i="79" s="1"/>
  <c r="E427" i="79" s="1"/>
  <c r="E428" i="79" s="1"/>
  <c r="E429" i="79" s="1"/>
  <c r="E430" i="79" s="1"/>
  <c r="E431" i="79" s="1"/>
  <c r="E432" i="79" s="1"/>
  <c r="E433" i="79" s="1"/>
  <c r="E434" i="79" s="1"/>
  <c r="E435" i="79" s="1"/>
  <c r="E436" i="79" s="1"/>
  <c r="E437" i="79" s="1"/>
  <c r="E438" i="79" s="1"/>
  <c r="E439" i="79" s="1"/>
  <c r="E440" i="79" s="1"/>
  <c r="E441" i="79" s="1"/>
  <c r="E442" i="79" s="1"/>
  <c r="E443" i="79" s="1"/>
  <c r="E444" i="79" s="1"/>
  <c r="E445" i="79" s="1"/>
  <c r="C424" i="79"/>
  <c r="C423" i="79"/>
  <c r="C422" i="79"/>
  <c r="C421" i="79"/>
  <c r="C420" i="79"/>
  <c r="C419" i="79"/>
  <c r="C418" i="79"/>
  <c r="C417" i="79"/>
  <c r="C416" i="79"/>
  <c r="C415" i="79"/>
  <c r="C414" i="79"/>
  <c r="C413" i="79"/>
  <c r="C412" i="79"/>
  <c r="C411" i="79"/>
  <c r="C410" i="79"/>
  <c r="C409" i="79"/>
  <c r="C408" i="79"/>
  <c r="C407" i="79"/>
  <c r="C406" i="79"/>
  <c r="C405" i="79"/>
  <c r="C404" i="79"/>
  <c r="C403" i="79"/>
  <c r="E402" i="79"/>
  <c r="E403" i="79" s="1"/>
  <c r="E404" i="79" s="1"/>
  <c r="E405" i="79" s="1"/>
  <c r="E406" i="79" s="1"/>
  <c r="E407" i="79" s="1"/>
  <c r="E408" i="79" s="1"/>
  <c r="E409" i="79" s="1"/>
  <c r="E410" i="79" s="1"/>
  <c r="E411" i="79" s="1"/>
  <c r="E412" i="79" s="1"/>
  <c r="E413" i="79" s="1"/>
  <c r="E414" i="79" s="1"/>
  <c r="E415" i="79" s="1"/>
  <c r="E416" i="79" s="1"/>
  <c r="E417" i="79" s="1"/>
  <c r="E418" i="79" s="1"/>
  <c r="E419" i="79" s="1"/>
  <c r="E420" i="79" s="1"/>
  <c r="E421" i="79" s="1"/>
  <c r="E422" i="79" s="1"/>
  <c r="E423" i="79" s="1"/>
  <c r="C402" i="79"/>
  <c r="C401" i="79"/>
  <c r="C400" i="79"/>
  <c r="C399" i="79"/>
  <c r="C398" i="79"/>
  <c r="C397" i="79"/>
  <c r="C396" i="79"/>
  <c r="C395" i="79"/>
  <c r="C394" i="79"/>
  <c r="C393" i="79"/>
  <c r="C392" i="79"/>
  <c r="C391" i="79"/>
  <c r="C390" i="79"/>
  <c r="C389" i="79"/>
  <c r="C388" i="79"/>
  <c r="C387" i="79"/>
  <c r="C386" i="79"/>
  <c r="C385" i="79"/>
  <c r="C384" i="79"/>
  <c r="C383" i="79"/>
  <c r="C382" i="79"/>
  <c r="C381" i="79"/>
  <c r="E380" i="79"/>
  <c r="E381" i="79" s="1"/>
  <c r="E382" i="79" s="1"/>
  <c r="E383" i="79" s="1"/>
  <c r="E384" i="79" s="1"/>
  <c r="E385" i="79" s="1"/>
  <c r="E386" i="79" s="1"/>
  <c r="E387" i="79" s="1"/>
  <c r="E388" i="79" s="1"/>
  <c r="E389" i="79" s="1"/>
  <c r="E390" i="79" s="1"/>
  <c r="E391" i="79" s="1"/>
  <c r="E392" i="79" s="1"/>
  <c r="E393" i="79" s="1"/>
  <c r="E394" i="79" s="1"/>
  <c r="E395" i="79" s="1"/>
  <c r="E396" i="79" s="1"/>
  <c r="E397" i="79" s="1"/>
  <c r="E398" i="79" s="1"/>
  <c r="E399" i="79" s="1"/>
  <c r="E400" i="79" s="1"/>
  <c r="E401" i="79" s="1"/>
  <c r="C380" i="79"/>
  <c r="C379" i="79"/>
  <c r="C378" i="79"/>
  <c r="C377" i="79"/>
  <c r="C376" i="79"/>
  <c r="C375" i="79"/>
  <c r="C374" i="79"/>
  <c r="C373" i="79"/>
  <c r="C372" i="79"/>
  <c r="C371" i="79"/>
  <c r="C370" i="79"/>
  <c r="C369" i="79"/>
  <c r="C368" i="79"/>
  <c r="C367" i="79"/>
  <c r="C366" i="79"/>
  <c r="C365" i="79"/>
  <c r="C364" i="79"/>
  <c r="C363" i="79"/>
  <c r="C362" i="79"/>
  <c r="C361" i="79"/>
  <c r="C360" i="79"/>
  <c r="C359" i="79"/>
  <c r="E358" i="79"/>
  <c r="E359" i="79" s="1"/>
  <c r="E360" i="79" s="1"/>
  <c r="E361" i="79" s="1"/>
  <c r="E362" i="79" s="1"/>
  <c r="E363" i="79" s="1"/>
  <c r="E364" i="79" s="1"/>
  <c r="E365" i="79" s="1"/>
  <c r="E366" i="79" s="1"/>
  <c r="E367" i="79" s="1"/>
  <c r="E368" i="79" s="1"/>
  <c r="E369" i="79" s="1"/>
  <c r="E370" i="79" s="1"/>
  <c r="E371" i="79" s="1"/>
  <c r="E372" i="79" s="1"/>
  <c r="E373" i="79" s="1"/>
  <c r="E374" i="79" s="1"/>
  <c r="E375" i="79" s="1"/>
  <c r="E376" i="79" s="1"/>
  <c r="E377" i="79" s="1"/>
  <c r="E378" i="79" s="1"/>
  <c r="E379" i="79" s="1"/>
  <c r="C358" i="79"/>
  <c r="C357" i="79"/>
  <c r="C356" i="79"/>
  <c r="C355" i="79"/>
  <c r="C354" i="79"/>
  <c r="C353" i="79"/>
  <c r="C352" i="79"/>
  <c r="C351" i="79"/>
  <c r="C350" i="79"/>
  <c r="C349" i="79"/>
  <c r="C348" i="79"/>
  <c r="C347" i="79"/>
  <c r="C346" i="79"/>
  <c r="C345" i="79"/>
  <c r="C344" i="79"/>
  <c r="C343" i="79"/>
  <c r="C342" i="79"/>
  <c r="C341" i="79"/>
  <c r="C340" i="79"/>
  <c r="C339" i="79"/>
  <c r="C338" i="79"/>
  <c r="C337" i="79"/>
  <c r="E336" i="79"/>
  <c r="E337" i="79" s="1"/>
  <c r="E338" i="79" s="1"/>
  <c r="E339" i="79" s="1"/>
  <c r="E340" i="79" s="1"/>
  <c r="E341" i="79" s="1"/>
  <c r="E342" i="79" s="1"/>
  <c r="E343" i="79" s="1"/>
  <c r="E344" i="79" s="1"/>
  <c r="E345" i="79" s="1"/>
  <c r="E346" i="79" s="1"/>
  <c r="E347" i="79" s="1"/>
  <c r="E348" i="79" s="1"/>
  <c r="E349" i="79" s="1"/>
  <c r="E350" i="79" s="1"/>
  <c r="E351" i="79" s="1"/>
  <c r="E352" i="79" s="1"/>
  <c r="E353" i="79" s="1"/>
  <c r="E354" i="79" s="1"/>
  <c r="E355" i="79" s="1"/>
  <c r="E356" i="79" s="1"/>
  <c r="E357" i="79" s="1"/>
  <c r="C336" i="79"/>
  <c r="C335" i="79"/>
  <c r="C334" i="79"/>
  <c r="C333" i="79"/>
  <c r="C332" i="79"/>
  <c r="C331" i="79"/>
  <c r="C330" i="79"/>
  <c r="C329" i="79"/>
  <c r="C328" i="79"/>
  <c r="C327" i="79"/>
  <c r="C326" i="79"/>
  <c r="C325" i="79"/>
  <c r="C324" i="79"/>
  <c r="C323" i="79"/>
  <c r="C322" i="79"/>
  <c r="C321" i="79"/>
  <c r="C320" i="79"/>
  <c r="C319" i="79"/>
  <c r="C318" i="79"/>
  <c r="C317" i="79"/>
  <c r="C316" i="79"/>
  <c r="C315" i="79"/>
  <c r="E314" i="79"/>
  <c r="E315" i="79" s="1"/>
  <c r="E316" i="79" s="1"/>
  <c r="E317" i="79" s="1"/>
  <c r="E318" i="79" s="1"/>
  <c r="E319" i="79" s="1"/>
  <c r="E320" i="79" s="1"/>
  <c r="E321" i="79" s="1"/>
  <c r="E322" i="79" s="1"/>
  <c r="E323" i="79" s="1"/>
  <c r="E324" i="79" s="1"/>
  <c r="E325" i="79" s="1"/>
  <c r="E326" i="79" s="1"/>
  <c r="E327" i="79" s="1"/>
  <c r="E328" i="79" s="1"/>
  <c r="E329" i="79" s="1"/>
  <c r="E330" i="79" s="1"/>
  <c r="E331" i="79" s="1"/>
  <c r="E332" i="79" s="1"/>
  <c r="E333" i="79" s="1"/>
  <c r="E334" i="79" s="1"/>
  <c r="E335" i="79" s="1"/>
  <c r="C314" i="79"/>
  <c r="C313" i="79"/>
  <c r="C312" i="79"/>
  <c r="C311" i="79"/>
  <c r="C310" i="79"/>
  <c r="C309" i="79"/>
  <c r="C308" i="79"/>
  <c r="C307" i="79"/>
  <c r="C306" i="79"/>
  <c r="C305" i="79"/>
  <c r="C304" i="79"/>
  <c r="C303" i="79"/>
  <c r="C302" i="79"/>
  <c r="C301" i="79"/>
  <c r="C300" i="79"/>
  <c r="C299" i="79"/>
  <c r="C298" i="79"/>
  <c r="C297" i="79"/>
  <c r="C296" i="79"/>
  <c r="C295" i="79"/>
  <c r="C294" i="79"/>
  <c r="C293" i="79"/>
  <c r="E292" i="79"/>
  <c r="E293" i="79" s="1"/>
  <c r="E294" i="79" s="1"/>
  <c r="E295" i="79" s="1"/>
  <c r="E296" i="79" s="1"/>
  <c r="E297" i="79" s="1"/>
  <c r="E298" i="79" s="1"/>
  <c r="E299" i="79" s="1"/>
  <c r="E300" i="79" s="1"/>
  <c r="E301" i="79" s="1"/>
  <c r="E302" i="79" s="1"/>
  <c r="E303" i="79" s="1"/>
  <c r="E304" i="79" s="1"/>
  <c r="E305" i="79" s="1"/>
  <c r="E306" i="79" s="1"/>
  <c r="E307" i="79" s="1"/>
  <c r="E308" i="79" s="1"/>
  <c r="E309" i="79" s="1"/>
  <c r="E310" i="79" s="1"/>
  <c r="E311" i="79" s="1"/>
  <c r="E312" i="79" s="1"/>
  <c r="E313" i="79" s="1"/>
  <c r="C292" i="79"/>
  <c r="C291" i="79"/>
  <c r="C290" i="79"/>
  <c r="C289" i="79"/>
  <c r="C288" i="79"/>
  <c r="C287" i="79"/>
  <c r="C286" i="79"/>
  <c r="C285" i="79"/>
  <c r="C284" i="79"/>
  <c r="C283" i="79"/>
  <c r="C282" i="79"/>
  <c r="C281" i="79"/>
  <c r="C280" i="79"/>
  <c r="C279" i="79"/>
  <c r="C278" i="79"/>
  <c r="C277" i="79"/>
  <c r="C276" i="79"/>
  <c r="C275" i="79"/>
  <c r="C274" i="79"/>
  <c r="C273" i="79"/>
  <c r="C272" i="79"/>
  <c r="C271" i="79"/>
  <c r="E270" i="79"/>
  <c r="E271" i="79" s="1"/>
  <c r="E272" i="79" s="1"/>
  <c r="E273" i="79" s="1"/>
  <c r="E274" i="79" s="1"/>
  <c r="E275" i="79" s="1"/>
  <c r="E276" i="79" s="1"/>
  <c r="E277" i="79" s="1"/>
  <c r="E278" i="79" s="1"/>
  <c r="E279" i="79" s="1"/>
  <c r="E280" i="79" s="1"/>
  <c r="E281" i="79" s="1"/>
  <c r="E282" i="79" s="1"/>
  <c r="E283" i="79" s="1"/>
  <c r="E284" i="79" s="1"/>
  <c r="E285" i="79" s="1"/>
  <c r="E286" i="79" s="1"/>
  <c r="E287" i="79" s="1"/>
  <c r="E288" i="79" s="1"/>
  <c r="E289" i="79" s="1"/>
  <c r="E290" i="79" s="1"/>
  <c r="E291" i="79" s="1"/>
  <c r="C270" i="79"/>
  <c r="C269" i="79"/>
  <c r="C268" i="79"/>
  <c r="C267" i="79"/>
  <c r="C266" i="79"/>
  <c r="C265" i="79"/>
  <c r="C264" i="79"/>
  <c r="C263" i="79"/>
  <c r="C262" i="79"/>
  <c r="C261" i="79"/>
  <c r="C260" i="79"/>
  <c r="C259" i="79"/>
  <c r="C258" i="79"/>
  <c r="C257" i="79"/>
  <c r="C256" i="79"/>
  <c r="C255" i="79"/>
  <c r="C254" i="79"/>
  <c r="C253" i="79"/>
  <c r="C252" i="79"/>
  <c r="C251" i="79"/>
  <c r="C250" i="79"/>
  <c r="C249" i="79"/>
  <c r="E248" i="79"/>
  <c r="E249" i="79" s="1"/>
  <c r="E250" i="79" s="1"/>
  <c r="E251" i="79" s="1"/>
  <c r="E252" i="79" s="1"/>
  <c r="E253" i="79" s="1"/>
  <c r="E254" i="79" s="1"/>
  <c r="E255" i="79" s="1"/>
  <c r="E256" i="79" s="1"/>
  <c r="E257" i="79" s="1"/>
  <c r="E258" i="79" s="1"/>
  <c r="E259" i="79" s="1"/>
  <c r="E260" i="79" s="1"/>
  <c r="E261" i="79" s="1"/>
  <c r="E262" i="79" s="1"/>
  <c r="E263" i="79" s="1"/>
  <c r="E264" i="79" s="1"/>
  <c r="E265" i="79" s="1"/>
  <c r="E266" i="79" s="1"/>
  <c r="E267" i="79" s="1"/>
  <c r="E268" i="79" s="1"/>
  <c r="E269" i="79" s="1"/>
  <c r="C248" i="79"/>
  <c r="C247" i="79"/>
  <c r="C246" i="79"/>
  <c r="C245" i="79"/>
  <c r="C244" i="79"/>
  <c r="C243" i="79"/>
  <c r="C242" i="79"/>
  <c r="C241" i="79"/>
  <c r="C240" i="79"/>
  <c r="C239" i="79"/>
  <c r="C238" i="79"/>
  <c r="C237" i="79"/>
  <c r="C236" i="79"/>
  <c r="C235" i="79"/>
  <c r="C234" i="79"/>
  <c r="C233" i="79"/>
  <c r="C232" i="79"/>
  <c r="C231" i="79"/>
  <c r="C230" i="79"/>
  <c r="C229" i="79"/>
  <c r="C228" i="79"/>
  <c r="C227" i="79"/>
  <c r="E226" i="79"/>
  <c r="E227" i="79" s="1"/>
  <c r="E228" i="79" s="1"/>
  <c r="E229" i="79" s="1"/>
  <c r="E230" i="79" s="1"/>
  <c r="E231" i="79" s="1"/>
  <c r="E232" i="79" s="1"/>
  <c r="E233" i="79" s="1"/>
  <c r="E234" i="79" s="1"/>
  <c r="E235" i="79" s="1"/>
  <c r="E236" i="79" s="1"/>
  <c r="E237" i="79" s="1"/>
  <c r="E238" i="79" s="1"/>
  <c r="E239" i="79" s="1"/>
  <c r="E240" i="79" s="1"/>
  <c r="E241" i="79" s="1"/>
  <c r="E242" i="79" s="1"/>
  <c r="E243" i="79" s="1"/>
  <c r="E244" i="79" s="1"/>
  <c r="E245" i="79" s="1"/>
  <c r="E246" i="79" s="1"/>
  <c r="E247" i="79" s="1"/>
  <c r="C226" i="79"/>
  <c r="C225" i="79"/>
  <c r="C224" i="79"/>
  <c r="C223" i="79"/>
  <c r="C222" i="79"/>
  <c r="C221" i="79"/>
  <c r="C220" i="79"/>
  <c r="C219" i="79"/>
  <c r="C218" i="79"/>
  <c r="C217" i="79"/>
  <c r="C216" i="79"/>
  <c r="C215" i="79"/>
  <c r="C214" i="79"/>
  <c r="C213" i="79"/>
  <c r="C212" i="79"/>
  <c r="C211" i="79"/>
  <c r="C210" i="79"/>
  <c r="C209" i="79"/>
  <c r="C208" i="79"/>
  <c r="C207" i="79"/>
  <c r="C206" i="79"/>
  <c r="C205" i="79"/>
  <c r="E204" i="79"/>
  <c r="E205" i="79" s="1"/>
  <c r="E206" i="79" s="1"/>
  <c r="E207" i="79" s="1"/>
  <c r="E208" i="79" s="1"/>
  <c r="E209" i="79" s="1"/>
  <c r="E210" i="79" s="1"/>
  <c r="E211" i="79" s="1"/>
  <c r="E212" i="79" s="1"/>
  <c r="E213" i="79" s="1"/>
  <c r="E214" i="79" s="1"/>
  <c r="E215" i="79" s="1"/>
  <c r="E216" i="79" s="1"/>
  <c r="E217" i="79" s="1"/>
  <c r="E218" i="79" s="1"/>
  <c r="E219" i="79" s="1"/>
  <c r="E220" i="79" s="1"/>
  <c r="E221" i="79" s="1"/>
  <c r="E222" i="79" s="1"/>
  <c r="E223" i="79" s="1"/>
  <c r="E224" i="79" s="1"/>
  <c r="E225" i="79" s="1"/>
  <c r="C204" i="79"/>
  <c r="C203" i="79"/>
  <c r="C202" i="79"/>
  <c r="C201" i="79"/>
  <c r="C200" i="79"/>
  <c r="C199" i="79"/>
  <c r="C198" i="79"/>
  <c r="C197" i="79"/>
  <c r="C196" i="79"/>
  <c r="C195" i="79"/>
  <c r="C194" i="79"/>
  <c r="C193" i="79"/>
  <c r="C192" i="79"/>
  <c r="C191" i="79"/>
  <c r="C190" i="79"/>
  <c r="C189" i="79"/>
  <c r="C188" i="79"/>
  <c r="C187" i="79"/>
  <c r="C186" i="79"/>
  <c r="C185" i="79"/>
  <c r="C184" i="79"/>
  <c r="C183" i="79"/>
  <c r="E182" i="79"/>
  <c r="E183" i="79" s="1"/>
  <c r="E184" i="79" s="1"/>
  <c r="E185" i="79" s="1"/>
  <c r="E186" i="79" s="1"/>
  <c r="E187" i="79" s="1"/>
  <c r="E188" i="79" s="1"/>
  <c r="E189" i="79" s="1"/>
  <c r="E190" i="79" s="1"/>
  <c r="E191" i="79" s="1"/>
  <c r="E192" i="79" s="1"/>
  <c r="E193" i="79" s="1"/>
  <c r="E194" i="79" s="1"/>
  <c r="E195" i="79" s="1"/>
  <c r="E196" i="79" s="1"/>
  <c r="E197" i="79" s="1"/>
  <c r="E198" i="79" s="1"/>
  <c r="E199" i="79" s="1"/>
  <c r="E200" i="79" s="1"/>
  <c r="E201" i="79" s="1"/>
  <c r="E202" i="79" s="1"/>
  <c r="E203" i="79" s="1"/>
  <c r="C182" i="79"/>
  <c r="C181" i="79"/>
  <c r="C180" i="79"/>
  <c r="C179" i="79"/>
  <c r="C178" i="79"/>
  <c r="C177" i="79"/>
  <c r="C176" i="79"/>
  <c r="C175" i="79"/>
  <c r="C174" i="79"/>
  <c r="C173" i="79"/>
  <c r="C172" i="79"/>
  <c r="C171" i="79"/>
  <c r="C170" i="79"/>
  <c r="C169" i="79"/>
  <c r="C168" i="79"/>
  <c r="C167" i="79"/>
  <c r="C166" i="79"/>
  <c r="C165" i="79"/>
  <c r="C164" i="79"/>
  <c r="C163" i="79"/>
  <c r="C162" i="79"/>
  <c r="C161" i="79"/>
  <c r="E160" i="79"/>
  <c r="E161" i="79" s="1"/>
  <c r="E162" i="79" s="1"/>
  <c r="E163" i="79" s="1"/>
  <c r="E164" i="79" s="1"/>
  <c r="E165" i="79" s="1"/>
  <c r="E166" i="79" s="1"/>
  <c r="E167" i="79" s="1"/>
  <c r="E168" i="79" s="1"/>
  <c r="E169" i="79" s="1"/>
  <c r="E170" i="79" s="1"/>
  <c r="E171" i="79" s="1"/>
  <c r="E172" i="79" s="1"/>
  <c r="E173" i="79" s="1"/>
  <c r="E174" i="79" s="1"/>
  <c r="E175" i="79" s="1"/>
  <c r="E176" i="79" s="1"/>
  <c r="E177" i="79" s="1"/>
  <c r="E178" i="79" s="1"/>
  <c r="E179" i="79" s="1"/>
  <c r="E180" i="79" s="1"/>
  <c r="E181" i="79" s="1"/>
  <c r="C160" i="79"/>
  <c r="C159" i="79"/>
  <c r="C158" i="79"/>
  <c r="C157" i="79"/>
  <c r="C156" i="79"/>
  <c r="C155" i="79"/>
  <c r="C154" i="79"/>
  <c r="C153" i="79"/>
  <c r="C152" i="79"/>
  <c r="C151" i="79"/>
  <c r="C150" i="79"/>
  <c r="C149" i="79"/>
  <c r="C148" i="79"/>
  <c r="C147" i="79"/>
  <c r="C146" i="79"/>
  <c r="C145" i="79"/>
  <c r="C144" i="79"/>
  <c r="C143" i="79"/>
  <c r="C142" i="79"/>
  <c r="C141" i="79"/>
  <c r="C140" i="79"/>
  <c r="C139" i="79"/>
  <c r="E138" i="79"/>
  <c r="E139" i="79" s="1"/>
  <c r="E140" i="79" s="1"/>
  <c r="E141" i="79" s="1"/>
  <c r="E142" i="79" s="1"/>
  <c r="E143" i="79" s="1"/>
  <c r="E144" i="79" s="1"/>
  <c r="E145" i="79" s="1"/>
  <c r="E146" i="79" s="1"/>
  <c r="E147" i="79" s="1"/>
  <c r="E148" i="79" s="1"/>
  <c r="E149" i="79" s="1"/>
  <c r="E150" i="79" s="1"/>
  <c r="E151" i="79" s="1"/>
  <c r="E152" i="79" s="1"/>
  <c r="E153" i="79" s="1"/>
  <c r="E154" i="79" s="1"/>
  <c r="E155" i="79" s="1"/>
  <c r="E156" i="79" s="1"/>
  <c r="E157" i="79" s="1"/>
  <c r="E158" i="79" s="1"/>
  <c r="E159" i="79" s="1"/>
  <c r="C138" i="79"/>
  <c r="C137" i="79"/>
  <c r="C136" i="79"/>
  <c r="C135" i="79"/>
  <c r="C134" i="79"/>
  <c r="C133" i="79"/>
  <c r="C132" i="79"/>
  <c r="C131" i="79"/>
  <c r="C130" i="79"/>
  <c r="C129" i="79"/>
  <c r="C128" i="79"/>
  <c r="C127" i="79"/>
  <c r="C126" i="79"/>
  <c r="C125" i="79"/>
  <c r="C124" i="79"/>
  <c r="C123" i="79"/>
  <c r="C122" i="79"/>
  <c r="C121" i="79"/>
  <c r="C120" i="79"/>
  <c r="C119" i="79"/>
  <c r="C118" i="79"/>
  <c r="C117" i="79"/>
  <c r="E116" i="79"/>
  <c r="E117" i="79" s="1"/>
  <c r="E118" i="79" s="1"/>
  <c r="E119" i="79" s="1"/>
  <c r="E120" i="79" s="1"/>
  <c r="E121" i="79" s="1"/>
  <c r="E122" i="79" s="1"/>
  <c r="E123" i="79" s="1"/>
  <c r="E124" i="79" s="1"/>
  <c r="E125" i="79" s="1"/>
  <c r="E126" i="79" s="1"/>
  <c r="E127" i="79" s="1"/>
  <c r="E128" i="79" s="1"/>
  <c r="E129" i="79" s="1"/>
  <c r="E130" i="79" s="1"/>
  <c r="E131" i="79" s="1"/>
  <c r="E132" i="79" s="1"/>
  <c r="E133" i="79" s="1"/>
  <c r="E134" i="79" s="1"/>
  <c r="E135" i="79" s="1"/>
  <c r="E136" i="79" s="1"/>
  <c r="E137" i="79" s="1"/>
  <c r="C116" i="79"/>
  <c r="C115" i="79"/>
  <c r="C114" i="79"/>
  <c r="C113" i="79"/>
  <c r="C112" i="79"/>
  <c r="C111" i="79"/>
  <c r="C110" i="79"/>
  <c r="C109" i="79"/>
  <c r="C108" i="79"/>
  <c r="C107" i="79"/>
  <c r="C106" i="79"/>
  <c r="C105" i="79"/>
  <c r="C104" i="79"/>
  <c r="C103" i="79"/>
  <c r="C102" i="79"/>
  <c r="C101" i="79"/>
  <c r="C100" i="79"/>
  <c r="C99" i="79"/>
  <c r="C98" i="79"/>
  <c r="C97" i="79"/>
  <c r="C96" i="79"/>
  <c r="C95" i="79"/>
  <c r="E94" i="79"/>
  <c r="E95" i="79" s="1"/>
  <c r="E96" i="79" s="1"/>
  <c r="E97" i="79" s="1"/>
  <c r="E98" i="79" s="1"/>
  <c r="E99" i="79" s="1"/>
  <c r="E100" i="79" s="1"/>
  <c r="E101" i="79" s="1"/>
  <c r="E102" i="79" s="1"/>
  <c r="E103" i="79" s="1"/>
  <c r="E104" i="79" s="1"/>
  <c r="E105" i="79" s="1"/>
  <c r="E106" i="79" s="1"/>
  <c r="E107" i="79" s="1"/>
  <c r="E108" i="79" s="1"/>
  <c r="E109" i="79" s="1"/>
  <c r="E110" i="79" s="1"/>
  <c r="E111" i="79" s="1"/>
  <c r="E112" i="79" s="1"/>
  <c r="E113" i="79" s="1"/>
  <c r="E114" i="79" s="1"/>
  <c r="E115" i="79" s="1"/>
  <c r="C94" i="79"/>
  <c r="C93" i="79"/>
  <c r="C92" i="79"/>
  <c r="C91" i="79"/>
  <c r="C90" i="79"/>
  <c r="C89" i="79"/>
  <c r="C88" i="79"/>
  <c r="C87" i="79"/>
  <c r="C86" i="79"/>
  <c r="C85" i="79"/>
  <c r="C84" i="79"/>
  <c r="C83" i="79"/>
  <c r="C82" i="79"/>
  <c r="C81" i="79"/>
  <c r="C80" i="79"/>
  <c r="C79" i="79"/>
  <c r="C78" i="79"/>
  <c r="C77" i="79"/>
  <c r="C76" i="79"/>
  <c r="C75" i="79"/>
  <c r="C74" i="79"/>
  <c r="C73" i="79"/>
  <c r="E72" i="79"/>
  <c r="E73" i="79" s="1"/>
  <c r="E74" i="79" s="1"/>
  <c r="E75" i="79" s="1"/>
  <c r="E76" i="79" s="1"/>
  <c r="E77" i="79" s="1"/>
  <c r="E78" i="79" s="1"/>
  <c r="E79" i="79" s="1"/>
  <c r="E80" i="79" s="1"/>
  <c r="E81" i="79" s="1"/>
  <c r="E82" i="79" s="1"/>
  <c r="E83" i="79" s="1"/>
  <c r="E84" i="79" s="1"/>
  <c r="E85" i="79" s="1"/>
  <c r="E86" i="79" s="1"/>
  <c r="E87" i="79" s="1"/>
  <c r="E88" i="79" s="1"/>
  <c r="E89" i="79" s="1"/>
  <c r="E90" i="79" s="1"/>
  <c r="E91" i="79" s="1"/>
  <c r="E92" i="79" s="1"/>
  <c r="E93" i="79" s="1"/>
  <c r="C72" i="79"/>
  <c r="C71" i="79"/>
  <c r="C70" i="79"/>
  <c r="C69" i="79"/>
  <c r="C68" i="79"/>
  <c r="C67" i="79"/>
  <c r="C66" i="79"/>
  <c r="C65" i="79"/>
  <c r="C64" i="79"/>
  <c r="C63" i="79"/>
  <c r="C62" i="79"/>
  <c r="C61" i="79"/>
  <c r="C60" i="79"/>
  <c r="C59" i="79"/>
  <c r="C58" i="79"/>
  <c r="C57" i="79"/>
  <c r="C56" i="79"/>
  <c r="C55" i="79"/>
  <c r="C54" i="79"/>
  <c r="C53" i="79"/>
  <c r="C52" i="79"/>
  <c r="C51" i="79"/>
  <c r="E50" i="79"/>
  <c r="E51" i="79" s="1"/>
  <c r="E52" i="79" s="1"/>
  <c r="E53" i="79" s="1"/>
  <c r="E54" i="79" s="1"/>
  <c r="E55" i="79" s="1"/>
  <c r="E56" i="79" s="1"/>
  <c r="E57" i="79" s="1"/>
  <c r="E58" i="79" s="1"/>
  <c r="E59" i="79" s="1"/>
  <c r="E60" i="79" s="1"/>
  <c r="E61" i="79" s="1"/>
  <c r="E62" i="79" s="1"/>
  <c r="E63" i="79" s="1"/>
  <c r="E64" i="79" s="1"/>
  <c r="E65" i="79" s="1"/>
  <c r="E66" i="79" s="1"/>
  <c r="E67" i="79" s="1"/>
  <c r="E68" i="79" s="1"/>
  <c r="E69" i="79" s="1"/>
  <c r="E70" i="79" s="1"/>
  <c r="E71" i="79" s="1"/>
  <c r="C50" i="79"/>
  <c r="C49" i="79"/>
  <c r="C48" i="79"/>
  <c r="C47" i="79"/>
  <c r="C46" i="79"/>
  <c r="C45" i="79"/>
  <c r="C44" i="79"/>
  <c r="C43" i="79"/>
  <c r="C42" i="79"/>
  <c r="C41" i="79"/>
  <c r="C40" i="79"/>
  <c r="C39" i="79"/>
  <c r="C38" i="79"/>
  <c r="C37" i="79"/>
  <c r="C36" i="79"/>
  <c r="C35" i="79"/>
  <c r="C34" i="79"/>
  <c r="C33" i="79"/>
  <c r="C32" i="79"/>
  <c r="C31" i="79"/>
  <c r="C30" i="79"/>
  <c r="C29" i="79"/>
  <c r="E28" i="79"/>
  <c r="E29" i="79" s="1"/>
  <c r="E30" i="79" s="1"/>
  <c r="E31" i="79" s="1"/>
  <c r="E32" i="79" s="1"/>
  <c r="E33" i="79" s="1"/>
  <c r="E34" i="79" s="1"/>
  <c r="E35" i="79" s="1"/>
  <c r="E36" i="79" s="1"/>
  <c r="E37" i="79" s="1"/>
  <c r="E38" i="79" s="1"/>
  <c r="E39" i="79" s="1"/>
  <c r="E40" i="79" s="1"/>
  <c r="E41" i="79" s="1"/>
  <c r="E42" i="79" s="1"/>
  <c r="E43" i="79" s="1"/>
  <c r="E44" i="79" s="1"/>
  <c r="E45" i="79" s="1"/>
  <c r="E46" i="79" s="1"/>
  <c r="E47" i="79" s="1"/>
  <c r="E48" i="79" s="1"/>
  <c r="E49" i="79" s="1"/>
  <c r="C28" i="79"/>
  <c r="C27" i="79"/>
  <c r="C26" i="79"/>
  <c r="C25" i="79"/>
  <c r="C24" i="79"/>
  <c r="C23" i="79"/>
  <c r="C22" i="79"/>
  <c r="C21" i="79"/>
  <c r="C20" i="79"/>
  <c r="C19" i="79"/>
  <c r="C18" i="79"/>
  <c r="C17" i="79"/>
  <c r="C16" i="79"/>
  <c r="C15" i="79"/>
  <c r="C14" i="79"/>
  <c r="C13" i="79"/>
  <c r="C12" i="79"/>
  <c r="C11" i="79"/>
  <c r="C10" i="79"/>
  <c r="C9" i="79"/>
  <c r="C8" i="79"/>
  <c r="C7" i="79"/>
  <c r="M6" i="79"/>
  <c r="L6" i="79"/>
  <c r="K6" i="79"/>
  <c r="J6" i="79"/>
  <c r="I6" i="79"/>
  <c r="H6" i="79"/>
  <c r="E6" i="79"/>
  <c r="E7" i="79" s="1"/>
  <c r="E8" i="79" s="1"/>
  <c r="E9" i="79" s="1"/>
  <c r="E10" i="79" s="1"/>
  <c r="E11" i="79" s="1"/>
  <c r="E12" i="79" s="1"/>
  <c r="E13" i="79" s="1"/>
  <c r="E14" i="79" s="1"/>
  <c r="E15" i="79" s="1"/>
  <c r="E16" i="79" s="1"/>
  <c r="E17" i="79" s="1"/>
  <c r="E18" i="79" s="1"/>
  <c r="E19" i="79" s="1"/>
  <c r="E20" i="79" s="1"/>
  <c r="E21" i="79" s="1"/>
  <c r="E22" i="79" s="1"/>
  <c r="E23" i="79" s="1"/>
  <c r="E24" i="79" s="1"/>
  <c r="E25" i="79" s="1"/>
  <c r="E26" i="79" s="1"/>
  <c r="E27" i="79" s="1"/>
  <c r="C6" i="79"/>
  <c r="K28" i="81"/>
  <c r="J28" i="81"/>
  <c r="I28" i="81"/>
  <c r="L28" i="81" s="1"/>
  <c r="M24" i="82"/>
  <c r="F28" i="81"/>
  <c r="M23" i="82"/>
  <c r="G23" i="82"/>
  <c r="D28" i="81"/>
  <c r="C28" i="81"/>
  <c r="N28" i="79"/>
  <c r="N29" i="79" s="1"/>
  <c r="N8" i="79"/>
  <c r="N9" i="79" s="1"/>
  <c r="N10" i="79" s="1"/>
  <c r="N11" i="79" s="1"/>
  <c r="N12" i="79" s="1"/>
  <c r="N13" i="79" s="1"/>
  <c r="N14" i="79" s="1"/>
  <c r="N15" i="79" s="1"/>
  <c r="N16" i="79" s="1"/>
  <c r="N17" i="79" s="1"/>
  <c r="N18" i="79" s="1"/>
  <c r="N19" i="79" s="1"/>
  <c r="N20" i="79" s="1"/>
  <c r="N21" i="79" s="1"/>
  <c r="N22" i="79" s="1"/>
  <c r="N23" i="79" s="1"/>
  <c r="N24" i="79" s="1"/>
  <c r="N25" i="79" s="1"/>
  <c r="N26" i="79" s="1"/>
  <c r="N27" i="79" s="1"/>
  <c r="N7" i="79"/>
  <c r="L125" i="74"/>
  <c r="K125" i="74"/>
  <c r="L124" i="74"/>
  <c r="K124" i="74"/>
  <c r="L123" i="74"/>
  <c r="K123" i="74"/>
  <c r="L122" i="74"/>
  <c r="K122" i="74"/>
  <c r="L121" i="74"/>
  <c r="K121" i="74"/>
  <c r="L120" i="74"/>
  <c r="K120" i="74"/>
  <c r="L119" i="74"/>
  <c r="K119" i="74"/>
  <c r="L118" i="74"/>
  <c r="K118" i="74"/>
  <c r="L117" i="74"/>
  <c r="K117" i="74"/>
  <c r="L116" i="74"/>
  <c r="K116" i="74"/>
  <c r="L115" i="74"/>
  <c r="K115" i="74"/>
  <c r="L114" i="74"/>
  <c r="K114" i="74"/>
  <c r="L113" i="74"/>
  <c r="K113" i="74"/>
  <c r="L112" i="74"/>
  <c r="K112" i="74"/>
  <c r="L111" i="74"/>
  <c r="K111" i="74"/>
  <c r="L110" i="74"/>
  <c r="K110" i="74"/>
  <c r="L109" i="74"/>
  <c r="K109" i="74"/>
  <c r="L108" i="74"/>
  <c r="K108" i="74"/>
  <c r="L107" i="74"/>
  <c r="K107" i="74"/>
  <c r="L106" i="74"/>
  <c r="K106" i="74"/>
  <c r="L105" i="74"/>
  <c r="K105" i="74"/>
  <c r="L104" i="74"/>
  <c r="K104" i="74"/>
  <c r="L103" i="74"/>
  <c r="K103" i="74"/>
  <c r="L102" i="74"/>
  <c r="K102" i="74"/>
  <c r="L101" i="74"/>
  <c r="K101" i="74"/>
  <c r="L100" i="74"/>
  <c r="K100" i="74"/>
  <c r="L99" i="74"/>
  <c r="K99" i="74"/>
  <c r="L98" i="74"/>
  <c r="K98" i="74"/>
  <c r="L97" i="74"/>
  <c r="K97" i="74"/>
  <c r="L96" i="74"/>
  <c r="K96" i="74"/>
  <c r="L95" i="74"/>
  <c r="K95" i="74"/>
  <c r="L94" i="74"/>
  <c r="K94" i="74"/>
  <c r="L93" i="74"/>
  <c r="K93" i="74"/>
  <c r="L92" i="74"/>
  <c r="K92" i="74"/>
  <c r="L91" i="74"/>
  <c r="K91" i="74"/>
  <c r="L90" i="74"/>
  <c r="K90" i="74"/>
  <c r="L89" i="74"/>
  <c r="K89" i="74"/>
  <c r="L88" i="74"/>
  <c r="K88" i="74"/>
  <c r="L87" i="74"/>
  <c r="K87" i="74"/>
  <c r="L86" i="74"/>
  <c r="K86" i="74"/>
  <c r="L85" i="74"/>
  <c r="K85" i="74"/>
  <c r="L84" i="74"/>
  <c r="K84" i="74"/>
  <c r="L83" i="74"/>
  <c r="K83" i="74"/>
  <c r="L82" i="74"/>
  <c r="K82" i="74"/>
  <c r="L81" i="74"/>
  <c r="K81" i="74"/>
  <c r="L80" i="74"/>
  <c r="K80" i="74"/>
  <c r="L79" i="74"/>
  <c r="K79" i="74"/>
  <c r="L78" i="74"/>
  <c r="K78" i="74"/>
  <c r="L77" i="74"/>
  <c r="K77" i="74"/>
  <c r="L76" i="74"/>
  <c r="K76" i="74"/>
  <c r="L75" i="74"/>
  <c r="K75" i="74"/>
  <c r="L74" i="74"/>
  <c r="K74" i="74"/>
  <c r="L73" i="74"/>
  <c r="K73" i="74"/>
  <c r="L72" i="74"/>
  <c r="K72" i="74"/>
  <c r="L71" i="74"/>
  <c r="K71" i="74"/>
  <c r="L70" i="74"/>
  <c r="K70" i="74"/>
  <c r="L69" i="74"/>
  <c r="K69" i="74"/>
  <c r="L68" i="74"/>
  <c r="K68" i="74"/>
  <c r="L67" i="74"/>
  <c r="K67" i="74"/>
  <c r="L66" i="74"/>
  <c r="K66" i="74"/>
  <c r="L65" i="74"/>
  <c r="K65" i="74"/>
  <c r="L64" i="74"/>
  <c r="K64" i="74"/>
  <c r="L63" i="74"/>
  <c r="K63" i="74"/>
  <c r="L62" i="74"/>
  <c r="K62" i="74"/>
  <c r="L61" i="74"/>
  <c r="K61" i="74"/>
  <c r="L60" i="74"/>
  <c r="K60" i="74"/>
  <c r="L59" i="74"/>
  <c r="K59" i="74"/>
  <c r="L58" i="74"/>
  <c r="K58" i="74"/>
  <c r="L57" i="74"/>
  <c r="K57" i="74"/>
  <c r="L56" i="74"/>
  <c r="K56" i="74"/>
  <c r="L55" i="74"/>
  <c r="K55" i="74"/>
  <c r="L54" i="74"/>
  <c r="K54" i="74"/>
  <c r="L53" i="74"/>
  <c r="K53" i="74"/>
  <c r="L52" i="74"/>
  <c r="K52" i="74"/>
  <c r="L51" i="74"/>
  <c r="K51" i="74"/>
  <c r="L50" i="74"/>
  <c r="K50" i="74"/>
  <c r="L49" i="74"/>
  <c r="K49" i="74"/>
  <c r="L48" i="74"/>
  <c r="K48" i="74"/>
  <c r="L47" i="74"/>
  <c r="K47" i="74"/>
  <c r="L46" i="74"/>
  <c r="K46" i="74"/>
  <c r="L45" i="74"/>
  <c r="K45" i="74"/>
  <c r="L44" i="74"/>
  <c r="K44" i="74"/>
  <c r="L43" i="74"/>
  <c r="K43" i="74"/>
  <c r="L42" i="74"/>
  <c r="K42" i="74"/>
  <c r="L41" i="74"/>
  <c r="K41" i="74"/>
  <c r="L40" i="74"/>
  <c r="K40" i="74"/>
  <c r="L39" i="74"/>
  <c r="K39" i="74"/>
  <c r="L38" i="74"/>
  <c r="K38" i="74"/>
  <c r="L37" i="74"/>
  <c r="K37" i="74"/>
  <c r="L36" i="74"/>
  <c r="K36" i="74"/>
  <c r="L35" i="74"/>
  <c r="K35" i="74"/>
  <c r="L34" i="74"/>
  <c r="K34" i="74"/>
  <c r="L33" i="74"/>
  <c r="K33" i="74"/>
  <c r="L32" i="74"/>
  <c r="K32" i="74"/>
  <c r="L31" i="74"/>
  <c r="K31" i="74"/>
  <c r="L30" i="74"/>
  <c r="K30" i="74"/>
  <c r="L29" i="74"/>
  <c r="K29" i="74"/>
  <c r="L28" i="74"/>
  <c r="K28" i="74"/>
  <c r="L27" i="74"/>
  <c r="K27" i="74"/>
  <c r="L26" i="74"/>
  <c r="K26" i="74"/>
  <c r="L25" i="74"/>
  <c r="K25" i="74"/>
  <c r="L24" i="74"/>
  <c r="K24" i="74"/>
  <c r="L23" i="74"/>
  <c r="K23" i="74"/>
  <c r="L22" i="74"/>
  <c r="K22" i="74"/>
  <c r="L21" i="74"/>
  <c r="K21" i="74"/>
  <c r="L20" i="74"/>
  <c r="K20" i="74"/>
  <c r="L19" i="74"/>
  <c r="K19" i="74"/>
  <c r="L18" i="74"/>
  <c r="K18" i="74"/>
  <c r="L17" i="74"/>
  <c r="K17" i="74"/>
  <c r="L16" i="74"/>
  <c r="K16" i="74"/>
  <c r="L15" i="74"/>
  <c r="K15" i="74"/>
  <c r="L14" i="74"/>
  <c r="K14" i="74"/>
  <c r="L13" i="74"/>
  <c r="K13" i="74"/>
  <c r="L12" i="74"/>
  <c r="K12" i="74"/>
  <c r="L11" i="74"/>
  <c r="K11" i="74"/>
  <c r="L10" i="74"/>
  <c r="K10" i="74"/>
  <c r="L9" i="74"/>
  <c r="K9" i="74"/>
  <c r="L8" i="74"/>
  <c r="K8" i="74"/>
  <c r="L7" i="74"/>
  <c r="K7" i="74"/>
  <c r="L5" i="74"/>
  <c r="K5" i="74"/>
  <c r="D17" i="79" l="1"/>
  <c r="F28" i="79"/>
  <c r="N50" i="79"/>
  <c r="N51" i="79" s="1"/>
  <c r="D21" i="79"/>
  <c r="D11" i="79"/>
  <c r="D16" i="79"/>
  <c r="D27" i="79"/>
  <c r="N72" i="79"/>
  <c r="N94" i="79" s="1"/>
  <c r="N52" i="79"/>
  <c r="N30" i="79"/>
  <c r="D28" i="79"/>
  <c r="D29" i="79"/>
  <c r="D8" i="79"/>
  <c r="G24" i="82"/>
  <c r="G28" i="81"/>
  <c r="D14" i="79" l="1"/>
  <c r="D13" i="79"/>
  <c r="F50" i="79"/>
  <c r="D10" i="79"/>
  <c r="D25" i="79"/>
  <c r="N116" i="79"/>
  <c r="N138" i="79" s="1"/>
  <c r="D23" i="79"/>
  <c r="D12" i="79"/>
  <c r="D20" i="79"/>
  <c r="D24" i="79"/>
  <c r="N95" i="79"/>
  <c r="D15" i="79"/>
  <c r="D19" i="79"/>
  <c r="D26" i="79"/>
  <c r="D9" i="79"/>
  <c r="D18" i="79"/>
  <c r="D22" i="79"/>
  <c r="N117" i="79"/>
  <c r="N73" i="79"/>
  <c r="D52" i="79"/>
  <c r="N53" i="79"/>
  <c r="F51" i="79"/>
  <c r="D51" i="79"/>
  <c r="N31" i="79"/>
  <c r="F94" i="79" l="1"/>
  <c r="F29" i="79"/>
  <c r="F72" i="79"/>
  <c r="N96" i="79"/>
  <c r="N160" i="79"/>
  <c r="N139" i="79"/>
  <c r="D117" i="79"/>
  <c r="N118" i="79"/>
  <c r="F116" i="79"/>
  <c r="D73" i="79"/>
  <c r="N74" i="79"/>
  <c r="F52" i="79"/>
  <c r="N54" i="79"/>
  <c r="N32" i="79"/>
  <c r="F30" i="79"/>
  <c r="D30" i="79"/>
  <c r="D95" i="79" l="1"/>
  <c r="F95" i="79"/>
  <c r="F138" i="79"/>
  <c r="N140" i="79"/>
  <c r="N161" i="79"/>
  <c r="N182" i="79"/>
  <c r="N97" i="79"/>
  <c r="D118" i="79"/>
  <c r="N119" i="79"/>
  <c r="F117" i="79"/>
  <c r="N75" i="79"/>
  <c r="F73" i="79"/>
  <c r="D54" i="79"/>
  <c r="N55" i="79"/>
  <c r="F53" i="79"/>
  <c r="D53" i="79"/>
  <c r="F31" i="79"/>
  <c r="D31" i="79"/>
  <c r="N33" i="79"/>
  <c r="F139" i="79" l="1"/>
  <c r="D139" i="79"/>
  <c r="N183" i="79"/>
  <c r="N204" i="79"/>
  <c r="F160" i="79"/>
  <c r="F140" i="79"/>
  <c r="N141" i="79"/>
  <c r="F97" i="79"/>
  <c r="N98" i="79"/>
  <c r="D96" i="79"/>
  <c r="F96" i="79"/>
  <c r="N162" i="79"/>
  <c r="D161" i="79"/>
  <c r="N120" i="79"/>
  <c r="D119" i="79"/>
  <c r="F118" i="79"/>
  <c r="N76" i="79"/>
  <c r="F74" i="79"/>
  <c r="D74" i="79"/>
  <c r="D55" i="79"/>
  <c r="N56" i="79"/>
  <c r="F54" i="79"/>
  <c r="F32" i="79"/>
  <c r="N34" i="79"/>
  <c r="D32" i="79"/>
  <c r="D97" i="79" l="1"/>
  <c r="N99" i="79"/>
  <c r="F182" i="79"/>
  <c r="N163" i="79"/>
  <c r="D162" i="79"/>
  <c r="N142" i="79"/>
  <c r="N226" i="79"/>
  <c r="N205" i="79"/>
  <c r="F161" i="79"/>
  <c r="N184" i="79"/>
  <c r="D140" i="79"/>
  <c r="F119" i="79"/>
  <c r="N121" i="79"/>
  <c r="N77" i="79"/>
  <c r="D75" i="79"/>
  <c r="F75" i="79"/>
  <c r="F55" i="79"/>
  <c r="N57" i="79"/>
  <c r="N35" i="79"/>
  <c r="F33" i="79"/>
  <c r="D33" i="79"/>
  <c r="F183" i="79" l="1"/>
  <c r="D141" i="79"/>
  <c r="F141" i="79"/>
  <c r="F204" i="79"/>
  <c r="D163" i="79"/>
  <c r="N164" i="79"/>
  <c r="N248" i="79"/>
  <c r="N227" i="79"/>
  <c r="F162" i="79"/>
  <c r="D183" i="79"/>
  <c r="N100" i="79"/>
  <c r="N185" i="79"/>
  <c r="N143" i="79"/>
  <c r="N206" i="79"/>
  <c r="F98" i="79"/>
  <c r="D98" i="79"/>
  <c r="D121" i="79"/>
  <c r="N122" i="79"/>
  <c r="F120" i="79"/>
  <c r="D120" i="79"/>
  <c r="N78" i="79"/>
  <c r="F76" i="79"/>
  <c r="D76" i="79"/>
  <c r="F56" i="79"/>
  <c r="D56" i="79"/>
  <c r="D57" i="79"/>
  <c r="N58" i="79"/>
  <c r="N36" i="79"/>
  <c r="F34" i="79"/>
  <c r="D34" i="79"/>
  <c r="N207" i="79" l="1"/>
  <c r="D205" i="79"/>
  <c r="F205" i="79"/>
  <c r="F143" i="79"/>
  <c r="N144" i="79"/>
  <c r="N249" i="79"/>
  <c r="N270" i="79"/>
  <c r="D142" i="79"/>
  <c r="F142" i="79"/>
  <c r="D100" i="79"/>
  <c r="N101" i="79"/>
  <c r="N228" i="79"/>
  <c r="N186" i="79"/>
  <c r="F164" i="79"/>
  <c r="N165" i="79"/>
  <c r="D184" i="79"/>
  <c r="F184" i="79"/>
  <c r="F226" i="79"/>
  <c r="D227" i="79"/>
  <c r="F99" i="79"/>
  <c r="D99" i="79"/>
  <c r="F163" i="79"/>
  <c r="N123" i="79"/>
  <c r="D122" i="79"/>
  <c r="F121" i="79"/>
  <c r="N79" i="79"/>
  <c r="F78" i="79"/>
  <c r="D77" i="79"/>
  <c r="F77" i="79"/>
  <c r="D58" i="79"/>
  <c r="N59" i="79"/>
  <c r="F57" i="79"/>
  <c r="F35" i="79"/>
  <c r="D35" i="79"/>
  <c r="N37" i="79"/>
  <c r="D164" i="79" l="1"/>
  <c r="F248" i="79"/>
  <c r="F206" i="79"/>
  <c r="D228" i="79"/>
  <c r="N229" i="79"/>
  <c r="N250" i="79"/>
  <c r="N166" i="79"/>
  <c r="F100" i="79"/>
  <c r="N145" i="79"/>
  <c r="N187" i="79"/>
  <c r="N292" i="79"/>
  <c r="N271" i="79"/>
  <c r="D206" i="79"/>
  <c r="N102" i="79"/>
  <c r="D185" i="79"/>
  <c r="F185" i="79"/>
  <c r="F227" i="79"/>
  <c r="D143" i="79"/>
  <c r="N208" i="79"/>
  <c r="D123" i="79"/>
  <c r="N124" i="79"/>
  <c r="F122" i="79"/>
  <c r="N80" i="79"/>
  <c r="F79" i="79"/>
  <c r="D78" i="79"/>
  <c r="D59" i="79"/>
  <c r="N60" i="79"/>
  <c r="F58" i="79"/>
  <c r="D37" i="79"/>
  <c r="N38" i="79"/>
  <c r="F36" i="79"/>
  <c r="D36" i="79"/>
  <c r="N209" i="79" l="1"/>
  <c r="D208" i="79"/>
  <c r="N314" i="79"/>
  <c r="N293" i="79"/>
  <c r="F249" i="79"/>
  <c r="N272" i="79"/>
  <c r="F270" i="79"/>
  <c r="F228" i="79"/>
  <c r="N146" i="79"/>
  <c r="N188" i="79"/>
  <c r="F144" i="79"/>
  <c r="D144" i="79"/>
  <c r="N167" i="79"/>
  <c r="F166" i="79"/>
  <c r="F207" i="79"/>
  <c r="D165" i="79"/>
  <c r="F165" i="79"/>
  <c r="D207" i="79"/>
  <c r="D250" i="79"/>
  <c r="N251" i="79"/>
  <c r="N103" i="79"/>
  <c r="D186" i="79"/>
  <c r="F186" i="79"/>
  <c r="D187" i="79"/>
  <c r="F229" i="79"/>
  <c r="N230" i="79"/>
  <c r="D249" i="79"/>
  <c r="F101" i="79"/>
  <c r="D102" i="79"/>
  <c r="D101" i="79"/>
  <c r="D124" i="79"/>
  <c r="N125" i="79"/>
  <c r="F123" i="79"/>
  <c r="N81" i="79"/>
  <c r="D79" i="79"/>
  <c r="N61" i="79"/>
  <c r="F59" i="79"/>
  <c r="N39" i="79"/>
  <c r="D38" i="79"/>
  <c r="F37" i="79"/>
  <c r="D166" i="79" l="1"/>
  <c r="F271" i="79"/>
  <c r="N189" i="79"/>
  <c r="F208" i="79"/>
  <c r="F187" i="79"/>
  <c r="N252" i="79"/>
  <c r="N294" i="79"/>
  <c r="D145" i="79"/>
  <c r="F145" i="79"/>
  <c r="F102" i="79"/>
  <c r="F103" i="79"/>
  <c r="N104" i="79"/>
  <c r="F250" i="79"/>
  <c r="N147" i="79"/>
  <c r="N231" i="79"/>
  <c r="N168" i="79"/>
  <c r="D229" i="79"/>
  <c r="N336" i="79"/>
  <c r="N315" i="79"/>
  <c r="N210" i="79"/>
  <c r="F292" i="79"/>
  <c r="D271" i="79"/>
  <c r="N273" i="79"/>
  <c r="D125" i="79"/>
  <c r="N126" i="79"/>
  <c r="F124" i="79"/>
  <c r="D80" i="79"/>
  <c r="F80" i="79"/>
  <c r="N82" i="79"/>
  <c r="D61" i="79"/>
  <c r="N62" i="79"/>
  <c r="F60" i="79"/>
  <c r="D60" i="79"/>
  <c r="F38" i="79"/>
  <c r="N40" i="79"/>
  <c r="D103" i="79" l="1"/>
  <c r="D272" i="79"/>
  <c r="F272" i="79"/>
  <c r="D251" i="79"/>
  <c r="F251" i="79"/>
  <c r="N148" i="79"/>
  <c r="N274" i="79"/>
  <c r="D273" i="79"/>
  <c r="N211" i="79"/>
  <c r="N316" i="79"/>
  <c r="N169" i="79"/>
  <c r="D168" i="79"/>
  <c r="N295" i="79"/>
  <c r="F209" i="79"/>
  <c r="D210" i="79"/>
  <c r="F314" i="79"/>
  <c r="D315" i="79"/>
  <c r="D167" i="79"/>
  <c r="F167" i="79"/>
  <c r="F146" i="79"/>
  <c r="D146" i="79"/>
  <c r="N358" i="79"/>
  <c r="N337" i="79"/>
  <c r="N253" i="79"/>
  <c r="D252" i="79"/>
  <c r="N232" i="79"/>
  <c r="D231" i="79"/>
  <c r="D293" i="79"/>
  <c r="F293" i="79"/>
  <c r="D209" i="79"/>
  <c r="F81" i="79"/>
  <c r="N190" i="79"/>
  <c r="D230" i="79"/>
  <c r="F230" i="79"/>
  <c r="N105" i="79"/>
  <c r="D188" i="79"/>
  <c r="F188" i="79"/>
  <c r="N127" i="79"/>
  <c r="D126" i="79"/>
  <c r="F125" i="79"/>
  <c r="N83" i="79"/>
  <c r="D81" i="79"/>
  <c r="N63" i="79"/>
  <c r="D62" i="79"/>
  <c r="F61" i="79"/>
  <c r="F39" i="79"/>
  <c r="D39" i="79"/>
  <c r="N41" i="79"/>
  <c r="F231" i="79" l="1"/>
  <c r="F252" i="79"/>
  <c r="N170" i="79"/>
  <c r="N275" i="79"/>
  <c r="D274" i="79"/>
  <c r="F315" i="79"/>
  <c r="F147" i="79"/>
  <c r="D147" i="79"/>
  <c r="N359" i="79"/>
  <c r="N380" i="79"/>
  <c r="F189" i="79"/>
  <c r="N233" i="79"/>
  <c r="F168" i="79"/>
  <c r="N254" i="79"/>
  <c r="N106" i="79"/>
  <c r="N296" i="79"/>
  <c r="D189" i="79"/>
  <c r="F104" i="79"/>
  <c r="D104" i="79"/>
  <c r="F190" i="79"/>
  <c r="N191" i="79"/>
  <c r="N338" i="79"/>
  <c r="N317" i="79"/>
  <c r="F211" i="79"/>
  <c r="N212" i="79"/>
  <c r="F336" i="79"/>
  <c r="D337" i="79"/>
  <c r="D294" i="79"/>
  <c r="F294" i="79"/>
  <c r="F210" i="79"/>
  <c r="F273" i="79"/>
  <c r="N149" i="79"/>
  <c r="F126" i="79"/>
  <c r="D127" i="79"/>
  <c r="N128" i="79"/>
  <c r="D82" i="79"/>
  <c r="F82" i="79"/>
  <c r="N84" i="79"/>
  <c r="F83" i="79"/>
  <c r="N64" i="79"/>
  <c r="F62" i="79"/>
  <c r="N42" i="79"/>
  <c r="F40" i="79"/>
  <c r="D40" i="79"/>
  <c r="D211" i="79" l="1"/>
  <c r="N360" i="79"/>
  <c r="N150" i="79"/>
  <c r="F337" i="79"/>
  <c r="F232" i="79"/>
  <c r="D190" i="79"/>
  <c r="N171" i="79"/>
  <c r="D170" i="79"/>
  <c r="N213" i="79"/>
  <c r="F295" i="79"/>
  <c r="D105" i="79"/>
  <c r="F105" i="79"/>
  <c r="F253" i="79"/>
  <c r="F169" i="79"/>
  <c r="D148" i="79"/>
  <c r="D149" i="79"/>
  <c r="F148" i="79"/>
  <c r="F316" i="79"/>
  <c r="D338" i="79"/>
  <c r="N339" i="79"/>
  <c r="N297" i="79"/>
  <c r="D296" i="79"/>
  <c r="N255" i="79"/>
  <c r="N402" i="79"/>
  <c r="N381" i="79"/>
  <c r="D359" i="79"/>
  <c r="F358" i="79"/>
  <c r="F106" i="79"/>
  <c r="N107" i="79"/>
  <c r="N234" i="79"/>
  <c r="F233" i="79"/>
  <c r="D253" i="79"/>
  <c r="N192" i="79"/>
  <c r="F274" i="79"/>
  <c r="D295" i="79"/>
  <c r="D169" i="79"/>
  <c r="N276" i="79"/>
  <c r="D232" i="79"/>
  <c r="D317" i="79"/>
  <c r="N318" i="79"/>
  <c r="D316" i="79"/>
  <c r="F127" i="79"/>
  <c r="N129" i="79"/>
  <c r="N85" i="79"/>
  <c r="D83" i="79"/>
  <c r="F63" i="79"/>
  <c r="N65" i="79"/>
  <c r="D63" i="79"/>
  <c r="N43" i="79"/>
  <c r="F41" i="79"/>
  <c r="D41" i="79"/>
  <c r="F149" i="79" l="1"/>
  <c r="D106" i="79"/>
  <c r="N340" i="79"/>
  <c r="D339" i="79"/>
  <c r="F254" i="79"/>
  <c r="D212" i="79"/>
  <c r="F212" i="79"/>
  <c r="D233" i="79"/>
  <c r="N277" i="79"/>
  <c r="N424" i="79"/>
  <c r="N403" i="79"/>
  <c r="F170" i="79"/>
  <c r="F381" i="79"/>
  <c r="N382" i="79"/>
  <c r="F338" i="79"/>
  <c r="D213" i="79"/>
  <c r="N214" i="79"/>
  <c r="F296" i="79"/>
  <c r="N151" i="79"/>
  <c r="N361" i="79"/>
  <c r="N193" i="79"/>
  <c r="D192" i="79"/>
  <c r="N235" i="79"/>
  <c r="D255" i="79"/>
  <c r="N256" i="79"/>
  <c r="N298" i="79"/>
  <c r="D318" i="79"/>
  <c r="N319" i="79"/>
  <c r="F380" i="79"/>
  <c r="D254" i="79"/>
  <c r="D171" i="79"/>
  <c r="N172" i="79"/>
  <c r="F359" i="79"/>
  <c r="D360" i="79"/>
  <c r="F275" i="79"/>
  <c r="D276" i="79"/>
  <c r="F317" i="79"/>
  <c r="D275" i="79"/>
  <c r="D191" i="79"/>
  <c r="F191" i="79"/>
  <c r="N108" i="79"/>
  <c r="D129" i="79"/>
  <c r="N130" i="79"/>
  <c r="F128" i="79"/>
  <c r="D128" i="79"/>
  <c r="N86" i="79"/>
  <c r="D84" i="79"/>
  <c r="F84" i="79"/>
  <c r="F64" i="79"/>
  <c r="D64" i="79"/>
  <c r="N66" i="79"/>
  <c r="D43" i="79"/>
  <c r="N44" i="79"/>
  <c r="F42" i="79"/>
  <c r="D42" i="79"/>
  <c r="D381" i="79" l="1"/>
  <c r="F107" i="79"/>
  <c r="D107" i="79"/>
  <c r="F297" i="79"/>
  <c r="D234" i="79"/>
  <c r="F234" i="79"/>
  <c r="D403" i="79"/>
  <c r="N404" i="79"/>
  <c r="F339" i="79"/>
  <c r="D150" i="79"/>
  <c r="F150" i="79"/>
  <c r="N215" i="79"/>
  <c r="F276" i="79"/>
  <c r="F192" i="79"/>
  <c r="F402" i="79"/>
  <c r="N173" i="79"/>
  <c r="F172" i="79"/>
  <c r="N320" i="79"/>
  <c r="D319" i="79"/>
  <c r="N257" i="79"/>
  <c r="F256" i="79"/>
  <c r="D193" i="79"/>
  <c r="N194" i="79"/>
  <c r="F360" i="79"/>
  <c r="D297" i="79"/>
  <c r="F213" i="79"/>
  <c r="D214" i="79"/>
  <c r="N383" i="79"/>
  <c r="N299" i="79"/>
  <c r="D277" i="79"/>
  <c r="N278" i="79"/>
  <c r="N109" i="79"/>
  <c r="F171" i="79"/>
  <c r="N236" i="79"/>
  <c r="F318" i="79"/>
  <c r="F255" i="79"/>
  <c r="N362" i="79"/>
  <c r="D361" i="79"/>
  <c r="N152" i="79"/>
  <c r="N446" i="79"/>
  <c r="N425" i="79"/>
  <c r="D340" i="79"/>
  <c r="N341" i="79"/>
  <c r="D130" i="79"/>
  <c r="N131" i="79"/>
  <c r="F129" i="79"/>
  <c r="F85" i="79"/>
  <c r="D85" i="79"/>
  <c r="N87" i="79"/>
  <c r="N67" i="79"/>
  <c r="F65" i="79"/>
  <c r="D65" i="79"/>
  <c r="N45" i="79"/>
  <c r="F43" i="79"/>
  <c r="D256" i="79" l="1"/>
  <c r="D172" i="79"/>
  <c r="N153" i="79"/>
  <c r="D382" i="79"/>
  <c r="F382" i="79"/>
  <c r="D383" i="79"/>
  <c r="N384" i="79"/>
  <c r="N195" i="79"/>
  <c r="D194" i="79"/>
  <c r="N258" i="79"/>
  <c r="D215" i="79"/>
  <c r="N216" i="79"/>
  <c r="F403" i="79"/>
  <c r="F86" i="79"/>
  <c r="D341" i="79"/>
  <c r="N342" i="79"/>
  <c r="D425" i="79"/>
  <c r="N426" i="79"/>
  <c r="N447" i="79"/>
  <c r="N468" i="79"/>
  <c r="F193" i="79"/>
  <c r="F214" i="79"/>
  <c r="F424" i="79"/>
  <c r="D235" i="79"/>
  <c r="F235" i="79"/>
  <c r="F298" i="79"/>
  <c r="F319" i="79"/>
  <c r="D151" i="79"/>
  <c r="F151" i="79"/>
  <c r="F109" i="79"/>
  <c r="N110" i="79"/>
  <c r="N405" i="79"/>
  <c r="D298" i="79"/>
  <c r="D278" i="79"/>
  <c r="N279" i="79"/>
  <c r="F361" i="79"/>
  <c r="D108" i="79"/>
  <c r="F108" i="79"/>
  <c r="F277" i="79"/>
  <c r="N321" i="79"/>
  <c r="N174" i="79"/>
  <c r="F340" i="79"/>
  <c r="N363" i="79"/>
  <c r="D362" i="79"/>
  <c r="N237" i="79"/>
  <c r="D236" i="79"/>
  <c r="N300" i="79"/>
  <c r="D131" i="79"/>
  <c r="N132" i="79"/>
  <c r="F130" i="79"/>
  <c r="N88" i="79"/>
  <c r="D86" i="79"/>
  <c r="N68" i="79"/>
  <c r="D67" i="79"/>
  <c r="F66" i="79"/>
  <c r="D66" i="79"/>
  <c r="N46" i="79"/>
  <c r="D45" i="79"/>
  <c r="F44" i="79"/>
  <c r="D44" i="79"/>
  <c r="F299" i="79" l="1"/>
  <c r="F362" i="79"/>
  <c r="N364" i="79"/>
  <c r="F320" i="79"/>
  <c r="N280" i="79"/>
  <c r="F215" i="79"/>
  <c r="D320" i="79"/>
  <c r="N490" i="79"/>
  <c r="N469" i="79"/>
  <c r="F341" i="79"/>
  <c r="N154" i="79"/>
  <c r="F236" i="79"/>
  <c r="N175" i="79"/>
  <c r="F278" i="79"/>
  <c r="D279" i="79"/>
  <c r="F152" i="79"/>
  <c r="D152" i="79"/>
  <c r="N238" i="79"/>
  <c r="D237" i="79"/>
  <c r="D109" i="79"/>
  <c r="N406" i="79"/>
  <c r="D405" i="79"/>
  <c r="F447" i="79"/>
  <c r="N448" i="79"/>
  <c r="N259" i="79"/>
  <c r="F258" i="79"/>
  <c r="D299" i="79"/>
  <c r="F446" i="79"/>
  <c r="N427" i="79"/>
  <c r="N385" i="79"/>
  <c r="D404" i="79"/>
  <c r="F404" i="79"/>
  <c r="N111" i="79"/>
  <c r="D257" i="79"/>
  <c r="F257" i="79"/>
  <c r="F383" i="79"/>
  <c r="D384" i="79"/>
  <c r="D173" i="79"/>
  <c r="F173" i="79"/>
  <c r="N343" i="79"/>
  <c r="D342" i="79"/>
  <c r="F194" i="79"/>
  <c r="N301" i="79"/>
  <c r="N322" i="79"/>
  <c r="F321" i="79"/>
  <c r="F425" i="79"/>
  <c r="D426" i="79"/>
  <c r="N217" i="79"/>
  <c r="D195" i="79"/>
  <c r="N196" i="79"/>
  <c r="D132" i="79"/>
  <c r="N133" i="79"/>
  <c r="F131" i="79"/>
  <c r="D87" i="79"/>
  <c r="F87" i="79"/>
  <c r="N89" i="79"/>
  <c r="F67" i="79"/>
  <c r="N69" i="79"/>
  <c r="D46" i="79"/>
  <c r="N47" i="79"/>
  <c r="F45" i="79"/>
  <c r="D258" i="79" l="1"/>
  <c r="F110" i="79"/>
  <c r="D110" i="79"/>
  <c r="F384" i="79"/>
  <c r="F426" i="79"/>
  <c r="N302" i="79"/>
  <c r="D301" i="79"/>
  <c r="D343" i="79"/>
  <c r="N344" i="79"/>
  <c r="N407" i="79"/>
  <c r="N470" i="79"/>
  <c r="D363" i="79"/>
  <c r="F363" i="79"/>
  <c r="D364" i="79"/>
  <c r="N365" i="79"/>
  <c r="D196" i="79"/>
  <c r="N197" i="79"/>
  <c r="D280" i="79"/>
  <c r="N281" i="79"/>
  <c r="D216" i="79"/>
  <c r="F216" i="79"/>
  <c r="N386" i="79"/>
  <c r="N155" i="79"/>
  <c r="F468" i="79"/>
  <c r="N112" i="79"/>
  <c r="D427" i="79"/>
  <c r="N428" i="79"/>
  <c r="N176" i="79"/>
  <c r="F175" i="79"/>
  <c r="F153" i="79"/>
  <c r="D153" i="79"/>
  <c r="F279" i="79"/>
  <c r="D321" i="79"/>
  <c r="N218" i="79"/>
  <c r="F217" i="79"/>
  <c r="D447" i="79"/>
  <c r="N260" i="79"/>
  <c r="D238" i="79"/>
  <c r="N239" i="79"/>
  <c r="N512" i="79"/>
  <c r="N491" i="79"/>
  <c r="F195" i="79"/>
  <c r="N449" i="79"/>
  <c r="D406" i="79"/>
  <c r="F405" i="79"/>
  <c r="D174" i="79"/>
  <c r="F174" i="79"/>
  <c r="N323" i="79"/>
  <c r="D300" i="79"/>
  <c r="F300" i="79"/>
  <c r="F342" i="79"/>
  <c r="F237" i="79"/>
  <c r="F132" i="79"/>
  <c r="N134" i="79"/>
  <c r="D88" i="79"/>
  <c r="F88" i="79"/>
  <c r="N90" i="79"/>
  <c r="N70" i="79"/>
  <c r="D69" i="79"/>
  <c r="F68" i="79"/>
  <c r="D68" i="79"/>
  <c r="D47" i="79"/>
  <c r="N48" i="79"/>
  <c r="F46" i="79"/>
  <c r="D217" i="79" l="1"/>
  <c r="F111" i="79"/>
  <c r="D175" i="79"/>
  <c r="N113" i="79"/>
  <c r="N156" i="79"/>
  <c r="F406" i="79"/>
  <c r="F238" i="79"/>
  <c r="N198" i="79"/>
  <c r="N366" i="79"/>
  <c r="F469" i="79"/>
  <c r="N324" i="79"/>
  <c r="D323" i="79"/>
  <c r="N429" i="79"/>
  <c r="F385" i="79"/>
  <c r="F280" i="79"/>
  <c r="F196" i="79"/>
  <c r="D449" i="79"/>
  <c r="N450" i="79"/>
  <c r="D469" i="79"/>
  <c r="F364" i="79"/>
  <c r="N513" i="79"/>
  <c r="N534" i="79"/>
  <c r="D428" i="79"/>
  <c r="F427" i="79"/>
  <c r="N282" i="79"/>
  <c r="D344" i="79"/>
  <c r="N345" i="79"/>
  <c r="N303" i="79"/>
  <c r="D385" i="79"/>
  <c r="D448" i="79"/>
  <c r="F448" i="79"/>
  <c r="F490" i="79"/>
  <c r="D260" i="79"/>
  <c r="N261" i="79"/>
  <c r="N219" i="79"/>
  <c r="D154" i="79"/>
  <c r="F154" i="79"/>
  <c r="F407" i="79"/>
  <c r="N408" i="79"/>
  <c r="F343" i="79"/>
  <c r="D322" i="79"/>
  <c r="F322" i="79"/>
  <c r="D259" i="79"/>
  <c r="F259" i="79"/>
  <c r="N471" i="79"/>
  <c r="D111" i="79"/>
  <c r="N492" i="79"/>
  <c r="D239" i="79"/>
  <c r="N240" i="79"/>
  <c r="N177" i="79"/>
  <c r="N387" i="79"/>
  <c r="F301" i="79"/>
  <c r="F133" i="79"/>
  <c r="D133" i="79"/>
  <c r="D134" i="79"/>
  <c r="N135" i="79"/>
  <c r="N91" i="79"/>
  <c r="F89" i="79"/>
  <c r="D89" i="79"/>
  <c r="N71" i="79"/>
  <c r="F69" i="79"/>
  <c r="N49" i="79"/>
  <c r="F47" i="79"/>
  <c r="F302" i="79" l="1"/>
  <c r="F428" i="79"/>
  <c r="N535" i="79"/>
  <c r="N556" i="79"/>
  <c r="D112" i="79"/>
  <c r="F112" i="79"/>
  <c r="N493" i="79"/>
  <c r="N241" i="79"/>
  <c r="D240" i="79"/>
  <c r="N199" i="79"/>
  <c r="F386" i="79"/>
  <c r="D386" i="79"/>
  <c r="N472" i="79"/>
  <c r="D471" i="79"/>
  <c r="N262" i="79"/>
  <c r="D261" i="79"/>
  <c r="D282" i="79"/>
  <c r="N283" i="79"/>
  <c r="F197" i="79"/>
  <c r="N346" i="79"/>
  <c r="F345" i="79"/>
  <c r="F281" i="79"/>
  <c r="F449" i="79"/>
  <c r="D155" i="79"/>
  <c r="F155" i="79"/>
  <c r="N114" i="79"/>
  <c r="F113" i="79"/>
  <c r="D387" i="79"/>
  <c r="N388" i="79"/>
  <c r="F470" i="79"/>
  <c r="D513" i="79"/>
  <c r="N514" i="79"/>
  <c r="N325" i="79"/>
  <c r="D302" i="79"/>
  <c r="N178" i="79"/>
  <c r="N409" i="79"/>
  <c r="D219" i="79"/>
  <c r="N220" i="79"/>
  <c r="N157" i="79"/>
  <c r="F239" i="79"/>
  <c r="D491" i="79"/>
  <c r="D492" i="79"/>
  <c r="F491" i="79"/>
  <c r="D218" i="79"/>
  <c r="F218" i="79"/>
  <c r="N304" i="79"/>
  <c r="F512" i="79"/>
  <c r="D197" i="79"/>
  <c r="D324" i="79"/>
  <c r="F323" i="79"/>
  <c r="D470" i="79"/>
  <c r="D407" i="79"/>
  <c r="D176" i="79"/>
  <c r="F176" i="79"/>
  <c r="F260" i="79"/>
  <c r="F344" i="79"/>
  <c r="D281" i="79"/>
  <c r="N430" i="79"/>
  <c r="N367" i="79"/>
  <c r="N451" i="79"/>
  <c r="D365" i="79"/>
  <c r="F365" i="79"/>
  <c r="F134" i="79"/>
  <c r="D135" i="79"/>
  <c r="N136" i="79"/>
  <c r="N92" i="79"/>
  <c r="F91" i="79"/>
  <c r="F90" i="79"/>
  <c r="D90" i="79"/>
  <c r="D71" i="79"/>
  <c r="F70" i="79"/>
  <c r="D70" i="79"/>
  <c r="F48" i="79"/>
  <c r="D48" i="79"/>
  <c r="D345" i="79" l="1"/>
  <c r="D91" i="79"/>
  <c r="F49" i="79"/>
  <c r="D50" i="79"/>
  <c r="F409" i="79"/>
  <c r="N410" i="79"/>
  <c r="N242" i="79"/>
  <c r="F450" i="79"/>
  <c r="D366" i="79"/>
  <c r="F366" i="79"/>
  <c r="N431" i="79"/>
  <c r="D430" i="79"/>
  <c r="D408" i="79"/>
  <c r="F408" i="79"/>
  <c r="D450" i="79"/>
  <c r="F261" i="79"/>
  <c r="F471" i="79"/>
  <c r="F240" i="79"/>
  <c r="N158" i="79"/>
  <c r="N221" i="79"/>
  <c r="F513" i="79"/>
  <c r="N494" i="79"/>
  <c r="F219" i="79"/>
  <c r="F177" i="79"/>
  <c r="N347" i="79"/>
  <c r="D113" i="79"/>
  <c r="F283" i="79"/>
  <c r="N284" i="79"/>
  <c r="N473" i="79"/>
  <c r="D472" i="79"/>
  <c r="N200" i="79"/>
  <c r="D199" i="79"/>
  <c r="N578" i="79"/>
  <c r="N557" i="79"/>
  <c r="N452" i="79"/>
  <c r="N368" i="79"/>
  <c r="D177" i="79"/>
  <c r="F156" i="79"/>
  <c r="D156" i="79"/>
  <c r="N326" i="79"/>
  <c r="N389" i="79"/>
  <c r="D388" i="79"/>
  <c r="N115" i="79"/>
  <c r="F282" i="79"/>
  <c r="D283" i="79"/>
  <c r="F492" i="79"/>
  <c r="D429" i="79"/>
  <c r="F429" i="79"/>
  <c r="N305" i="79"/>
  <c r="N179" i="79"/>
  <c r="F514" i="79"/>
  <c r="N515" i="79"/>
  <c r="F387" i="79"/>
  <c r="D198" i="79"/>
  <c r="F198" i="79"/>
  <c r="F534" i="79"/>
  <c r="D303" i="79"/>
  <c r="F303" i="79"/>
  <c r="F324" i="79"/>
  <c r="D262" i="79"/>
  <c r="N263" i="79"/>
  <c r="N536" i="79"/>
  <c r="N137" i="79"/>
  <c r="D136" i="79"/>
  <c r="F135" i="79"/>
  <c r="N93" i="79"/>
  <c r="D72" i="79"/>
  <c r="F71" i="79"/>
  <c r="D49" i="79"/>
  <c r="F178" i="79" l="1"/>
  <c r="N327" i="79"/>
  <c r="D326" i="79"/>
  <c r="F367" i="79"/>
  <c r="N453" i="79"/>
  <c r="N474" i="79"/>
  <c r="N222" i="79"/>
  <c r="F493" i="79"/>
  <c r="N432" i="79"/>
  <c r="N390" i="79"/>
  <c r="D514" i="79"/>
  <c r="F157" i="79"/>
  <c r="D157" i="79"/>
  <c r="N411" i="79"/>
  <c r="F241" i="79"/>
  <c r="N264" i="79"/>
  <c r="N516" i="79"/>
  <c r="D114" i="79"/>
  <c r="F114" i="79"/>
  <c r="D452" i="79"/>
  <c r="F451" i="79"/>
  <c r="F200" i="79"/>
  <c r="N201" i="79"/>
  <c r="F472" i="79"/>
  <c r="F220" i="79"/>
  <c r="D367" i="79"/>
  <c r="N537" i="79"/>
  <c r="F262" i="79"/>
  <c r="D263" i="79"/>
  <c r="D347" i="79"/>
  <c r="N348" i="79"/>
  <c r="N159" i="79"/>
  <c r="N180" i="79"/>
  <c r="N369" i="79"/>
  <c r="N558" i="79"/>
  <c r="D557" i="79"/>
  <c r="D346" i="79"/>
  <c r="F346" i="79"/>
  <c r="D178" i="79"/>
  <c r="D451" i="79"/>
  <c r="D304" i="79"/>
  <c r="F304" i="79"/>
  <c r="F199" i="79"/>
  <c r="D535" i="79"/>
  <c r="F535" i="79"/>
  <c r="N306" i="79"/>
  <c r="D493" i="79"/>
  <c r="F388" i="79"/>
  <c r="D389" i="79"/>
  <c r="F556" i="79"/>
  <c r="N285" i="79"/>
  <c r="F325" i="79"/>
  <c r="D431" i="79"/>
  <c r="F430" i="79"/>
  <c r="D325" i="79"/>
  <c r="N600" i="79"/>
  <c r="N579" i="79"/>
  <c r="D220" i="79"/>
  <c r="N495" i="79"/>
  <c r="D494" i="79"/>
  <c r="D241" i="79"/>
  <c r="D409" i="79"/>
  <c r="N243" i="79"/>
  <c r="D138" i="79"/>
  <c r="F136" i="79"/>
  <c r="D92" i="79"/>
  <c r="F92" i="79"/>
  <c r="F179" i="79" l="1"/>
  <c r="D200" i="79"/>
  <c r="D137" i="79"/>
  <c r="F305" i="79"/>
  <c r="F368" i="79"/>
  <c r="N349" i="79"/>
  <c r="D536" i="79"/>
  <c r="F536" i="79"/>
  <c r="D515" i="79"/>
  <c r="F515" i="79"/>
  <c r="D410" i="79"/>
  <c r="F410" i="79"/>
  <c r="F431" i="79"/>
  <c r="N475" i="79"/>
  <c r="D495" i="79"/>
  <c r="N496" i="79"/>
  <c r="F579" i="79"/>
  <c r="N580" i="79"/>
  <c r="N559" i="79"/>
  <c r="F347" i="79"/>
  <c r="D348" i="79"/>
  <c r="F389" i="79"/>
  <c r="F326" i="79"/>
  <c r="F242" i="79"/>
  <c r="N370" i="79"/>
  <c r="N181" i="79"/>
  <c r="F494" i="79"/>
  <c r="D579" i="79"/>
  <c r="F578" i="79"/>
  <c r="D115" i="79"/>
  <c r="D116" i="79"/>
  <c r="F115" i="79"/>
  <c r="D473" i="79"/>
  <c r="F473" i="79"/>
  <c r="D474" i="79"/>
  <c r="D453" i="79"/>
  <c r="N454" i="79"/>
  <c r="F93" i="79"/>
  <c r="D94" i="79"/>
  <c r="D305" i="79"/>
  <c r="D537" i="79"/>
  <c r="N538" i="79"/>
  <c r="N202" i="79"/>
  <c r="N223" i="79"/>
  <c r="D222" i="79"/>
  <c r="F452" i="79"/>
  <c r="D368" i="79"/>
  <c r="N328" i="79"/>
  <c r="N307" i="79"/>
  <c r="F557" i="79"/>
  <c r="D558" i="79"/>
  <c r="F158" i="79"/>
  <c r="D158" i="79"/>
  <c r="F263" i="79"/>
  <c r="N286" i="79"/>
  <c r="F285" i="79"/>
  <c r="N517" i="79"/>
  <c r="N265" i="79"/>
  <c r="D411" i="79"/>
  <c r="N412" i="79"/>
  <c r="N391" i="79"/>
  <c r="D221" i="79"/>
  <c r="F221" i="79"/>
  <c r="D179" i="79"/>
  <c r="N244" i="79"/>
  <c r="D243" i="79"/>
  <c r="N622" i="79"/>
  <c r="N601" i="79"/>
  <c r="D284" i="79"/>
  <c r="F284" i="79"/>
  <c r="D159" i="79"/>
  <c r="D242" i="79"/>
  <c r="N433" i="79"/>
  <c r="F137" i="79"/>
  <c r="D93" i="79"/>
  <c r="F516" i="79" l="1"/>
  <c r="D285" i="79"/>
  <c r="N602" i="79"/>
  <c r="D601" i="79"/>
  <c r="F600" i="79"/>
  <c r="N224" i="79"/>
  <c r="N539" i="79"/>
  <c r="F306" i="79"/>
  <c r="D201" i="79"/>
  <c r="F201" i="79"/>
  <c r="N455" i="79"/>
  <c r="N371" i="79"/>
  <c r="N581" i="79"/>
  <c r="N245" i="79"/>
  <c r="N392" i="79"/>
  <c r="D327" i="79"/>
  <c r="F327" i="79"/>
  <c r="F453" i="79"/>
  <c r="D454" i="79"/>
  <c r="F369" i="79"/>
  <c r="D370" i="79"/>
  <c r="N497" i="79"/>
  <c r="F348" i="79"/>
  <c r="D369" i="79"/>
  <c r="F390" i="79"/>
  <c r="D264" i="79"/>
  <c r="F264" i="79"/>
  <c r="F222" i="79"/>
  <c r="D223" i="79"/>
  <c r="F537" i="79"/>
  <c r="D538" i="79"/>
  <c r="N560" i="79"/>
  <c r="F495" i="79"/>
  <c r="D496" i="79"/>
  <c r="N434" i="79"/>
  <c r="N518" i="79"/>
  <c r="N203" i="79"/>
  <c r="D306" i="79"/>
  <c r="F412" i="79"/>
  <c r="N413" i="79"/>
  <c r="D516" i="79"/>
  <c r="D180" i="79"/>
  <c r="D181" i="79"/>
  <c r="F180" i="79"/>
  <c r="F558" i="79"/>
  <c r="D559" i="79"/>
  <c r="D475" i="79"/>
  <c r="N476" i="79"/>
  <c r="N350" i="79"/>
  <c r="D160" i="79"/>
  <c r="F159" i="79"/>
  <c r="F432" i="79"/>
  <c r="D433" i="79"/>
  <c r="N644" i="79"/>
  <c r="N623" i="79"/>
  <c r="F243" i="79"/>
  <c r="D244" i="79"/>
  <c r="F411" i="79"/>
  <c r="N266" i="79"/>
  <c r="D265" i="79"/>
  <c r="N287" i="79"/>
  <c r="N308" i="79"/>
  <c r="N329" i="79"/>
  <c r="F328" i="79"/>
  <c r="D390" i="79"/>
  <c r="F474" i="79"/>
  <c r="D432" i="79"/>
  <c r="D307" i="79" l="1"/>
  <c r="F307" i="79"/>
  <c r="N624" i="79"/>
  <c r="N561" i="79"/>
  <c r="N225" i="79"/>
  <c r="N267" i="79"/>
  <c r="D350" i="79"/>
  <c r="N351" i="79"/>
  <c r="N393" i="79"/>
  <c r="N456" i="79"/>
  <c r="N309" i="79"/>
  <c r="D349" i="79"/>
  <c r="F349" i="79"/>
  <c r="F433" i="79"/>
  <c r="F559" i="79"/>
  <c r="D560" i="79"/>
  <c r="F391" i="79"/>
  <c r="N582" i="79"/>
  <c r="D581" i="79"/>
  <c r="F538" i="79"/>
  <c r="F223" i="79"/>
  <c r="D224" i="79"/>
  <c r="N603" i="79"/>
  <c r="D602" i="79"/>
  <c r="N288" i="79"/>
  <c r="D476" i="79"/>
  <c r="N477" i="79"/>
  <c r="D580" i="79"/>
  <c r="F580" i="79"/>
  <c r="D455" i="79"/>
  <c r="F454" i="79"/>
  <c r="D286" i="79"/>
  <c r="F286" i="79"/>
  <c r="D623" i="79"/>
  <c r="F622" i="79"/>
  <c r="N666" i="79"/>
  <c r="N645" i="79"/>
  <c r="F475" i="79"/>
  <c r="N414" i="79"/>
  <c r="D391" i="79"/>
  <c r="N498" i="79"/>
  <c r="D497" i="79"/>
  <c r="N246" i="79"/>
  <c r="D245" i="79"/>
  <c r="N372" i="79"/>
  <c r="D182" i="79"/>
  <c r="F181" i="79"/>
  <c r="D539" i="79"/>
  <c r="N540" i="79"/>
  <c r="F202" i="79"/>
  <c r="F518" i="79"/>
  <c r="N519" i="79"/>
  <c r="F496" i="79"/>
  <c r="D328" i="79"/>
  <c r="F244" i="79"/>
  <c r="D202" i="79"/>
  <c r="N330" i="79"/>
  <c r="D266" i="79"/>
  <c r="F265" i="79"/>
  <c r="D412" i="79"/>
  <c r="D517" i="79"/>
  <c r="F517" i="79"/>
  <c r="N435" i="79"/>
  <c r="D434" i="79"/>
  <c r="D371" i="79"/>
  <c r="F370" i="79"/>
  <c r="F601" i="79"/>
  <c r="D518" i="79" l="1"/>
  <c r="N646" i="79"/>
  <c r="D645" i="79"/>
  <c r="D435" i="79"/>
  <c r="N436" i="79"/>
  <c r="F497" i="79"/>
  <c r="F602" i="79"/>
  <c r="F266" i="79"/>
  <c r="F308" i="79"/>
  <c r="D392" i="79"/>
  <c r="F392" i="79"/>
  <c r="F350" i="79"/>
  <c r="F560" i="79"/>
  <c r="F623" i="79"/>
  <c r="F203" i="79"/>
  <c r="D204" i="79"/>
  <c r="N520" i="79"/>
  <c r="D203" i="79"/>
  <c r="F644" i="79"/>
  <c r="D330" i="79"/>
  <c r="N331" i="79"/>
  <c r="F371" i="79"/>
  <c r="N688" i="79"/>
  <c r="N667" i="79"/>
  <c r="N373" i="79"/>
  <c r="D372" i="79"/>
  <c r="F224" i="79"/>
  <c r="D329" i="79"/>
  <c r="F329" i="79"/>
  <c r="F245" i="79"/>
  <c r="N478" i="79"/>
  <c r="D477" i="79"/>
  <c r="N289" i="79"/>
  <c r="D288" i="79"/>
  <c r="N625" i="79"/>
  <c r="D308" i="79"/>
  <c r="D498" i="79"/>
  <c r="N499" i="79"/>
  <c r="D582" i="79"/>
  <c r="N583" i="79"/>
  <c r="N541" i="79"/>
  <c r="N247" i="79"/>
  <c r="D414" i="79"/>
  <c r="N415" i="79"/>
  <c r="N604" i="79"/>
  <c r="F455" i="79"/>
  <c r="N352" i="79"/>
  <c r="D351" i="79"/>
  <c r="D413" i="79"/>
  <c r="F413" i="79"/>
  <c r="F581" i="79"/>
  <c r="N394" i="79"/>
  <c r="N457" i="79"/>
  <c r="D456" i="79"/>
  <c r="N268" i="79"/>
  <c r="F309" i="79"/>
  <c r="N310" i="79"/>
  <c r="F434" i="79"/>
  <c r="F539" i="79"/>
  <c r="F476" i="79"/>
  <c r="D287" i="79"/>
  <c r="F287" i="79"/>
  <c r="D225" i="79"/>
  <c r="N562" i="79"/>
  <c r="F603" i="79" l="1"/>
  <c r="F267" i="79"/>
  <c r="F330" i="79"/>
  <c r="N521" i="79"/>
  <c r="D603" i="79"/>
  <c r="F645" i="79"/>
  <c r="F414" i="79"/>
  <c r="D519" i="79"/>
  <c r="D520" i="79"/>
  <c r="F519" i="79"/>
  <c r="N416" i="79"/>
  <c r="F246" i="79"/>
  <c r="N500" i="79"/>
  <c r="N374" i="79"/>
  <c r="D331" i="79"/>
  <c r="N332" i="79"/>
  <c r="N647" i="79"/>
  <c r="F540" i="79"/>
  <c r="N311" i="79"/>
  <c r="F561" i="79"/>
  <c r="D393" i="79"/>
  <c r="F393" i="79"/>
  <c r="F351" i="79"/>
  <c r="D583" i="79"/>
  <c r="N584" i="79"/>
  <c r="F288" i="79"/>
  <c r="F477" i="79"/>
  <c r="D309" i="79"/>
  <c r="N437" i="79"/>
  <c r="D436" i="79"/>
  <c r="N395" i="79"/>
  <c r="F456" i="79"/>
  <c r="D352" i="79"/>
  <c r="N353" i="79"/>
  <c r="D247" i="79"/>
  <c r="N542" i="79"/>
  <c r="D541" i="79"/>
  <c r="D624" i="79"/>
  <c r="F624" i="79"/>
  <c r="N290" i="79"/>
  <c r="D246" i="79"/>
  <c r="N668" i="79"/>
  <c r="F666" i="79"/>
  <c r="F435" i="79"/>
  <c r="D562" i="79"/>
  <c r="N563" i="79"/>
  <c r="D457" i="79"/>
  <c r="N458" i="79"/>
  <c r="N605" i="79"/>
  <c r="D561" i="79"/>
  <c r="D267" i="79"/>
  <c r="D625" i="79"/>
  <c r="N626" i="79"/>
  <c r="N479" i="79"/>
  <c r="D540" i="79"/>
  <c r="F225" i="79"/>
  <c r="D226" i="79"/>
  <c r="N269" i="79"/>
  <c r="F582" i="79"/>
  <c r="D499" i="79"/>
  <c r="F498" i="79"/>
  <c r="F372" i="79"/>
  <c r="D373" i="79"/>
  <c r="N689" i="79"/>
  <c r="N710" i="79"/>
  <c r="N438" i="79" l="1"/>
  <c r="N711" i="79"/>
  <c r="N732" i="79"/>
  <c r="D668" i="79"/>
  <c r="N669" i="79"/>
  <c r="F415" i="79"/>
  <c r="F457" i="79"/>
  <c r="F289" i="79"/>
  <c r="N501" i="79"/>
  <c r="N291" i="79"/>
  <c r="D290" i="79"/>
  <c r="N396" i="79"/>
  <c r="D310" i="79"/>
  <c r="F310" i="79"/>
  <c r="N648" i="79"/>
  <c r="D500" i="79"/>
  <c r="F499" i="79"/>
  <c r="N417" i="79"/>
  <c r="D416" i="79"/>
  <c r="N522" i="79"/>
  <c r="N354" i="79"/>
  <c r="D604" i="79"/>
  <c r="F604" i="79"/>
  <c r="D248" i="79"/>
  <c r="F247" i="79"/>
  <c r="F394" i="79"/>
  <c r="D395" i="79"/>
  <c r="F436" i="79"/>
  <c r="D437" i="79"/>
  <c r="N312" i="79"/>
  <c r="F688" i="79"/>
  <c r="D269" i="79"/>
  <c r="F268" i="79"/>
  <c r="F478" i="79"/>
  <c r="D563" i="79"/>
  <c r="N564" i="79"/>
  <c r="D353" i="79"/>
  <c r="F352" i="79"/>
  <c r="F583" i="79"/>
  <c r="D646" i="79"/>
  <c r="F646" i="79"/>
  <c r="F331" i="79"/>
  <c r="F667" i="79"/>
  <c r="N627" i="79"/>
  <c r="F562" i="79"/>
  <c r="D667" i="79"/>
  <c r="F541" i="79"/>
  <c r="D478" i="79"/>
  <c r="D394" i="79"/>
  <c r="F373" i="79"/>
  <c r="F520" i="79"/>
  <c r="D521" i="79"/>
  <c r="D268" i="79"/>
  <c r="N459" i="79"/>
  <c r="D584" i="79"/>
  <c r="N585" i="79"/>
  <c r="F332" i="79"/>
  <c r="N333" i="79"/>
  <c r="N690" i="79"/>
  <c r="N480" i="79"/>
  <c r="F625" i="79"/>
  <c r="D626" i="79"/>
  <c r="D605" i="79"/>
  <c r="N606" i="79"/>
  <c r="N543" i="79"/>
  <c r="D289" i="79"/>
  <c r="N375" i="79"/>
  <c r="D415" i="79"/>
  <c r="F647" i="79" l="1"/>
  <c r="D647" i="79"/>
  <c r="F479" i="79"/>
  <c r="F353" i="79"/>
  <c r="N502" i="79"/>
  <c r="N754" i="79"/>
  <c r="N733" i="79"/>
  <c r="N586" i="79"/>
  <c r="D585" i="79"/>
  <c r="N628" i="79"/>
  <c r="D627" i="79"/>
  <c r="D479" i="79"/>
  <c r="D270" i="79"/>
  <c r="F269" i="79"/>
  <c r="F500" i="79"/>
  <c r="F584" i="79"/>
  <c r="D417" i="79"/>
  <c r="N418" i="79"/>
  <c r="F395" i="79"/>
  <c r="F668" i="79"/>
  <c r="N544" i="79"/>
  <c r="N376" i="79"/>
  <c r="F542" i="79"/>
  <c r="D543" i="79"/>
  <c r="N691" i="79"/>
  <c r="F458" i="79"/>
  <c r="D542" i="79"/>
  <c r="F626" i="79"/>
  <c r="D332" i="79"/>
  <c r="N523" i="79"/>
  <c r="F416" i="79"/>
  <c r="N649" i="79"/>
  <c r="N397" i="79"/>
  <c r="D396" i="79"/>
  <c r="D291" i="79"/>
  <c r="D711" i="79"/>
  <c r="N712" i="79"/>
  <c r="F311" i="79"/>
  <c r="F710" i="79"/>
  <c r="D689" i="79"/>
  <c r="F689" i="79"/>
  <c r="D690" i="79"/>
  <c r="D564" i="79"/>
  <c r="N565" i="79"/>
  <c r="N313" i="79"/>
  <c r="F521" i="79"/>
  <c r="D522" i="79"/>
  <c r="F290" i="79"/>
  <c r="N439" i="79"/>
  <c r="D438" i="79"/>
  <c r="D606" i="79"/>
  <c r="N607" i="79"/>
  <c r="F374" i="79"/>
  <c r="D375" i="79"/>
  <c r="F605" i="79"/>
  <c r="N481" i="79"/>
  <c r="N334" i="79"/>
  <c r="N460" i="79"/>
  <c r="D459" i="79"/>
  <c r="D374" i="79"/>
  <c r="F563" i="79"/>
  <c r="N355" i="79"/>
  <c r="D354" i="79"/>
  <c r="D311" i="79"/>
  <c r="D458" i="79"/>
  <c r="N670" i="79"/>
  <c r="F437" i="79"/>
  <c r="N377" i="79" l="1"/>
  <c r="N503" i="79"/>
  <c r="D502" i="79"/>
  <c r="F501" i="79"/>
  <c r="F669" i="79"/>
  <c r="N482" i="79"/>
  <c r="N440" i="79"/>
  <c r="F564" i="79"/>
  <c r="N713" i="79"/>
  <c r="N419" i="79"/>
  <c r="D418" i="79"/>
  <c r="N629" i="79"/>
  <c r="F732" i="79"/>
  <c r="F438" i="79"/>
  <c r="D439" i="79"/>
  <c r="N671" i="79"/>
  <c r="N356" i="79"/>
  <c r="N335" i="79"/>
  <c r="N608" i="79"/>
  <c r="D313" i="79"/>
  <c r="D397" i="79"/>
  <c r="N398" i="79"/>
  <c r="D523" i="79"/>
  <c r="N524" i="79"/>
  <c r="D544" i="79"/>
  <c r="N545" i="79"/>
  <c r="F417" i="79"/>
  <c r="F585" i="79"/>
  <c r="D607" i="79"/>
  <c r="F606" i="79"/>
  <c r="D712" i="79"/>
  <c r="F711" i="79"/>
  <c r="F627" i="79"/>
  <c r="N587" i="79"/>
  <c r="F480" i="79"/>
  <c r="D481" i="79"/>
  <c r="F312" i="79"/>
  <c r="F396" i="79"/>
  <c r="F522" i="79"/>
  <c r="N692" i="79"/>
  <c r="D691" i="79"/>
  <c r="D480" i="79"/>
  <c r="N461" i="79"/>
  <c r="D333" i="79"/>
  <c r="D334" i="79"/>
  <c r="F333" i="79"/>
  <c r="D565" i="79"/>
  <c r="N566" i="79"/>
  <c r="D312" i="79"/>
  <c r="D376" i="79"/>
  <c r="F375" i="79"/>
  <c r="F543" i="79"/>
  <c r="D669" i="79"/>
  <c r="D501" i="79"/>
  <c r="D733" i="79"/>
  <c r="N734" i="79"/>
  <c r="N776" i="79"/>
  <c r="N755" i="79"/>
  <c r="D648" i="79"/>
  <c r="F648" i="79"/>
  <c r="D355" i="79"/>
  <c r="F354" i="79"/>
  <c r="D460" i="79"/>
  <c r="F459" i="79"/>
  <c r="F291" i="79"/>
  <c r="D292" i="79"/>
  <c r="N650" i="79"/>
  <c r="D649" i="79"/>
  <c r="F690" i="79"/>
  <c r="N462" i="79" l="1"/>
  <c r="F691" i="79"/>
  <c r="N609" i="79"/>
  <c r="F607" i="79"/>
  <c r="F334" i="79"/>
  <c r="N357" i="79"/>
  <c r="F481" i="79"/>
  <c r="N651" i="79"/>
  <c r="F650" i="79"/>
  <c r="F754" i="79"/>
  <c r="N735" i="79"/>
  <c r="D461" i="79"/>
  <c r="F460" i="79"/>
  <c r="D586" i="79"/>
  <c r="F586" i="79"/>
  <c r="F544" i="79"/>
  <c r="F355" i="79"/>
  <c r="F670" i="79"/>
  <c r="F418" i="79"/>
  <c r="D670" i="79"/>
  <c r="D566" i="79"/>
  <c r="N567" i="79"/>
  <c r="D314" i="79"/>
  <c r="F313" i="79"/>
  <c r="D629" i="79"/>
  <c r="N630" i="79"/>
  <c r="F419" i="79"/>
  <c r="N420" i="79"/>
  <c r="N714" i="79"/>
  <c r="F376" i="79"/>
  <c r="D734" i="79"/>
  <c r="F733" i="79"/>
  <c r="N546" i="79"/>
  <c r="N399" i="79"/>
  <c r="F398" i="79"/>
  <c r="D628" i="79"/>
  <c r="F628" i="79"/>
  <c r="D377" i="79"/>
  <c r="N378" i="79"/>
  <c r="N756" i="79"/>
  <c r="N525" i="79"/>
  <c r="F397" i="79"/>
  <c r="D482" i="79"/>
  <c r="N483" i="79"/>
  <c r="N504" i="79"/>
  <c r="F649" i="79"/>
  <c r="D650" i="79"/>
  <c r="N588" i="79"/>
  <c r="F523" i="79"/>
  <c r="D524" i="79"/>
  <c r="N672" i="79"/>
  <c r="D671" i="79"/>
  <c r="D440" i="79"/>
  <c r="N441" i="79"/>
  <c r="N798" i="79"/>
  <c r="N777" i="79"/>
  <c r="F565" i="79"/>
  <c r="N693" i="79"/>
  <c r="D692" i="79"/>
  <c r="D713" i="79"/>
  <c r="F712" i="79"/>
  <c r="F439" i="79"/>
  <c r="D503" i="79"/>
  <c r="F502" i="79"/>
  <c r="F356" i="79" l="1"/>
  <c r="D356" i="79"/>
  <c r="D398" i="79"/>
  <c r="D588" i="79"/>
  <c r="N589" i="79"/>
  <c r="F545" i="79"/>
  <c r="N421" i="79"/>
  <c r="F566" i="79"/>
  <c r="F608" i="79"/>
  <c r="N673" i="79"/>
  <c r="F672" i="79"/>
  <c r="F692" i="79"/>
  <c r="N442" i="79"/>
  <c r="D756" i="79"/>
  <c r="N757" i="79"/>
  <c r="N379" i="79"/>
  <c r="D378" i="79"/>
  <c r="F713" i="79"/>
  <c r="F629" i="79"/>
  <c r="F335" i="79"/>
  <c r="D336" i="79"/>
  <c r="N736" i="79"/>
  <c r="D735" i="79"/>
  <c r="N799" i="79"/>
  <c r="N820" i="79"/>
  <c r="D504" i="79"/>
  <c r="N505" i="79"/>
  <c r="D777" i="79"/>
  <c r="N778" i="79"/>
  <c r="F587" i="79"/>
  <c r="N526" i="79"/>
  <c r="D525" i="79"/>
  <c r="N400" i="79"/>
  <c r="F776" i="79"/>
  <c r="F503" i="79"/>
  <c r="D483" i="79"/>
  <c r="N484" i="79"/>
  <c r="D335" i="79"/>
  <c r="F461" i="79"/>
  <c r="F440" i="79"/>
  <c r="D441" i="79"/>
  <c r="F482" i="79"/>
  <c r="F755" i="79"/>
  <c r="F734" i="79"/>
  <c r="D755" i="79"/>
  <c r="N463" i="79"/>
  <c r="N631" i="79"/>
  <c r="F524" i="79"/>
  <c r="F377" i="79"/>
  <c r="D545" i="79"/>
  <c r="D608" i="79"/>
  <c r="N694" i="79"/>
  <c r="D672" i="79"/>
  <c r="F671" i="79"/>
  <c r="N547" i="79"/>
  <c r="D546" i="79"/>
  <c r="N715" i="79"/>
  <c r="D567" i="79"/>
  <c r="N568" i="79"/>
  <c r="D419" i="79"/>
  <c r="D587" i="79"/>
  <c r="N652" i="79"/>
  <c r="N610" i="79"/>
  <c r="D609" i="79"/>
  <c r="F798" i="79" l="1"/>
  <c r="N611" i="79"/>
  <c r="D630" i="79"/>
  <c r="F630" i="79"/>
  <c r="N716" i="79"/>
  <c r="N527" i="79"/>
  <c r="F441" i="79"/>
  <c r="D652" i="79"/>
  <c r="N653" i="79"/>
  <c r="F693" i="79"/>
  <c r="D651" i="79"/>
  <c r="F651" i="79"/>
  <c r="N800" i="79"/>
  <c r="N737" i="79"/>
  <c r="F378" i="79"/>
  <c r="F588" i="79"/>
  <c r="D421" i="79"/>
  <c r="N422" i="79"/>
  <c r="F546" i="79"/>
  <c r="F462" i="79"/>
  <c r="D462" i="79"/>
  <c r="N401" i="79"/>
  <c r="N758" i="79"/>
  <c r="D757" i="79"/>
  <c r="D357" i="79"/>
  <c r="F357" i="79"/>
  <c r="D358" i="79"/>
  <c r="D420" i="79"/>
  <c r="F420" i="79"/>
  <c r="N779" i="79"/>
  <c r="D505" i="79"/>
  <c r="N506" i="79"/>
  <c r="F756" i="79"/>
  <c r="D693" i="79"/>
  <c r="N674" i="79"/>
  <c r="N464" i="79"/>
  <c r="D610" i="79"/>
  <c r="F609" i="79"/>
  <c r="N569" i="79"/>
  <c r="D568" i="79"/>
  <c r="F714" i="79"/>
  <c r="F567" i="79"/>
  <c r="D547" i="79"/>
  <c r="N548" i="79"/>
  <c r="N485" i="79"/>
  <c r="D399" i="79"/>
  <c r="F399" i="79"/>
  <c r="D400" i="79"/>
  <c r="F525" i="79"/>
  <c r="F504" i="79"/>
  <c r="N842" i="79"/>
  <c r="N821" i="79"/>
  <c r="F735" i="79"/>
  <c r="D736" i="79"/>
  <c r="N590" i="79"/>
  <c r="F694" i="79"/>
  <c r="N695" i="79"/>
  <c r="N632" i="79"/>
  <c r="D631" i="79"/>
  <c r="F483" i="79"/>
  <c r="D778" i="79"/>
  <c r="F777" i="79"/>
  <c r="D714" i="79"/>
  <c r="N443" i="79"/>
  <c r="D442" i="79"/>
  <c r="F820" i="79" l="1"/>
  <c r="F589" i="79"/>
  <c r="N486" i="79"/>
  <c r="D548" i="79"/>
  <c r="N549" i="79"/>
  <c r="F568" i="79"/>
  <c r="N465" i="79"/>
  <c r="D506" i="79"/>
  <c r="N507" i="79"/>
  <c r="N759" i="79"/>
  <c r="D758" i="79"/>
  <c r="F421" i="79"/>
  <c r="N696" i="79"/>
  <c r="N864" i="79"/>
  <c r="N843" i="79"/>
  <c r="F757" i="79"/>
  <c r="D589" i="79"/>
  <c r="D737" i="79"/>
  <c r="N738" i="79"/>
  <c r="F610" i="79"/>
  <c r="F547" i="79"/>
  <c r="N654" i="79"/>
  <c r="D653" i="79"/>
  <c r="F715" i="79"/>
  <c r="D632" i="79"/>
  <c r="N633" i="79"/>
  <c r="N675" i="79"/>
  <c r="D674" i="79"/>
  <c r="D799" i="79"/>
  <c r="F799" i="79"/>
  <c r="D694" i="79"/>
  <c r="N612" i="79"/>
  <c r="F400" i="79"/>
  <c r="N801" i="79"/>
  <c r="F379" i="79"/>
  <c r="D380" i="79"/>
  <c r="D715" i="79"/>
  <c r="F463" i="79"/>
  <c r="D464" i="79"/>
  <c r="D673" i="79"/>
  <c r="F673" i="79"/>
  <c r="N780" i="79"/>
  <c r="N423" i="79"/>
  <c r="D379" i="79"/>
  <c r="F652" i="79"/>
  <c r="F505" i="79"/>
  <c r="F631" i="79"/>
  <c r="N591" i="79"/>
  <c r="D484" i="79"/>
  <c r="F484" i="79"/>
  <c r="D569" i="79"/>
  <c r="N570" i="79"/>
  <c r="D463" i="79"/>
  <c r="F736" i="79"/>
  <c r="D527" i="79"/>
  <c r="N528" i="79"/>
  <c r="N717" i="79"/>
  <c r="N444" i="79"/>
  <c r="D443" i="79"/>
  <c r="N822" i="79"/>
  <c r="F442" i="79"/>
  <c r="D779" i="79"/>
  <c r="F778" i="79"/>
  <c r="D526" i="79"/>
  <c r="F526" i="79"/>
  <c r="F590" i="79" l="1"/>
  <c r="F716" i="79"/>
  <c r="N781" i="79"/>
  <c r="D780" i="79"/>
  <c r="D821" i="79"/>
  <c r="F821" i="79"/>
  <c r="D423" i="79"/>
  <c r="F800" i="79"/>
  <c r="N676" i="79"/>
  <c r="N844" i="79"/>
  <c r="F527" i="79"/>
  <c r="N571" i="79"/>
  <c r="D570" i="79"/>
  <c r="F779" i="79"/>
  <c r="F611" i="79"/>
  <c r="D716" i="79"/>
  <c r="F758" i="79"/>
  <c r="F464" i="79"/>
  <c r="D528" i="79"/>
  <c r="N529" i="79"/>
  <c r="D717" i="79"/>
  <c r="N718" i="79"/>
  <c r="F569" i="79"/>
  <c r="F422" i="79"/>
  <c r="N697" i="79"/>
  <c r="N508" i="79"/>
  <c r="D507" i="79"/>
  <c r="N655" i="79"/>
  <c r="F654" i="79"/>
  <c r="D800" i="79"/>
  <c r="F653" i="79"/>
  <c r="N739" i="79"/>
  <c r="D738" i="79"/>
  <c r="N886" i="79"/>
  <c r="N865" i="79"/>
  <c r="D695" i="79"/>
  <c r="F695" i="79"/>
  <c r="D696" i="79"/>
  <c r="D822" i="79"/>
  <c r="N823" i="79"/>
  <c r="D444" i="79"/>
  <c r="N445" i="79"/>
  <c r="N802" i="79"/>
  <c r="F842" i="79"/>
  <c r="D843" i="79"/>
  <c r="D422" i="79"/>
  <c r="N487" i="79"/>
  <c r="D486" i="79"/>
  <c r="F443" i="79"/>
  <c r="N613" i="79"/>
  <c r="F401" i="79"/>
  <c r="D402" i="79"/>
  <c r="N592" i="79"/>
  <c r="D633" i="79"/>
  <c r="N634" i="79"/>
  <c r="F506" i="79"/>
  <c r="D549" i="79"/>
  <c r="N550" i="79"/>
  <c r="D401" i="79"/>
  <c r="F674" i="79"/>
  <c r="D675" i="79"/>
  <c r="F632" i="79"/>
  <c r="D611" i="79"/>
  <c r="F737" i="79"/>
  <c r="N760" i="79"/>
  <c r="D759" i="79"/>
  <c r="N466" i="79"/>
  <c r="D465" i="79"/>
  <c r="F548" i="79"/>
  <c r="D485" i="79"/>
  <c r="F485" i="79"/>
  <c r="D590" i="79"/>
  <c r="F612" i="79" l="1"/>
  <c r="F549" i="79"/>
  <c r="F444" i="79"/>
  <c r="F822" i="79"/>
  <c r="F864" i="79"/>
  <c r="N782" i="79"/>
  <c r="F487" i="79"/>
  <c r="N488" i="79"/>
  <c r="N866" i="79"/>
  <c r="N740" i="79"/>
  <c r="N656" i="79"/>
  <c r="N698" i="79"/>
  <c r="N467" i="79"/>
  <c r="N761" i="79"/>
  <c r="N635" i="79"/>
  <c r="N593" i="79"/>
  <c r="D592" i="79"/>
  <c r="N803" i="79"/>
  <c r="D802" i="79"/>
  <c r="D739" i="79"/>
  <c r="F738" i="79"/>
  <c r="D654" i="79"/>
  <c r="F570" i="79"/>
  <c r="N677" i="79"/>
  <c r="N614" i="79"/>
  <c r="F696" i="79"/>
  <c r="D697" i="79"/>
  <c r="D529" i="79"/>
  <c r="N530" i="79"/>
  <c r="F843" i="79"/>
  <c r="F780" i="79"/>
  <c r="D781" i="79"/>
  <c r="F633" i="79"/>
  <c r="D634" i="79"/>
  <c r="F465" i="79"/>
  <c r="D466" i="79"/>
  <c r="F759" i="79"/>
  <c r="D760" i="79"/>
  <c r="F486" i="79"/>
  <c r="F801" i="79"/>
  <c r="D823" i="79"/>
  <c r="N824" i="79"/>
  <c r="N908" i="79"/>
  <c r="N887" i="79"/>
  <c r="N509" i="79"/>
  <c r="D844" i="79"/>
  <c r="N845" i="79"/>
  <c r="D591" i="79"/>
  <c r="F591" i="79"/>
  <c r="D445" i="79"/>
  <c r="N719" i="79"/>
  <c r="D612" i="79"/>
  <c r="D571" i="79"/>
  <c r="N572" i="79"/>
  <c r="F675" i="79"/>
  <c r="D801" i="79"/>
  <c r="D424" i="79"/>
  <c r="F423" i="79"/>
  <c r="N551" i="79"/>
  <c r="F507" i="79"/>
  <c r="D508" i="79"/>
  <c r="F717" i="79"/>
  <c r="D718" i="79"/>
  <c r="F528" i="79"/>
  <c r="D487" i="79" l="1"/>
  <c r="N552" i="79"/>
  <c r="F719" i="79"/>
  <c r="N720" i="79"/>
  <c r="N825" i="79"/>
  <c r="F824" i="79"/>
  <c r="D613" i="79"/>
  <c r="F613" i="79"/>
  <c r="F802" i="79"/>
  <c r="N636" i="79"/>
  <c r="N762" i="79"/>
  <c r="F761" i="79"/>
  <c r="N657" i="79"/>
  <c r="N930" i="79"/>
  <c r="N909" i="79"/>
  <c r="F823" i="79"/>
  <c r="F592" i="79"/>
  <c r="D740" i="79"/>
  <c r="N741" i="79"/>
  <c r="N489" i="79"/>
  <c r="F781" i="79"/>
  <c r="D676" i="79"/>
  <c r="F676" i="79"/>
  <c r="N594" i="79"/>
  <c r="F739" i="79"/>
  <c r="N573" i="79"/>
  <c r="F718" i="79"/>
  <c r="N510" i="79"/>
  <c r="F529" i="79"/>
  <c r="N678" i="79"/>
  <c r="D677" i="79"/>
  <c r="N867" i="79"/>
  <c r="F550" i="79"/>
  <c r="D572" i="79"/>
  <c r="F571" i="79"/>
  <c r="D446" i="79"/>
  <c r="F445" i="79"/>
  <c r="D845" i="79"/>
  <c r="N846" i="79"/>
  <c r="N888" i="79"/>
  <c r="N804" i="79"/>
  <c r="F634" i="79"/>
  <c r="D467" i="79"/>
  <c r="N699" i="79"/>
  <c r="D614" i="79"/>
  <c r="N615" i="79"/>
  <c r="D550" i="79"/>
  <c r="F508" i="79"/>
  <c r="D509" i="79"/>
  <c r="F760" i="79"/>
  <c r="F466" i="79"/>
  <c r="F697" i="79"/>
  <c r="D655" i="79"/>
  <c r="F655" i="79"/>
  <c r="D656" i="79"/>
  <c r="F865" i="79"/>
  <c r="D865" i="79"/>
  <c r="F844" i="79"/>
  <c r="F886" i="79"/>
  <c r="N531" i="79"/>
  <c r="D530" i="79"/>
  <c r="D782" i="79"/>
  <c r="N783" i="79"/>
  <c r="D761" i="79" l="1"/>
  <c r="D824" i="79"/>
  <c r="N511" i="79"/>
  <c r="N574" i="79"/>
  <c r="N721" i="79"/>
  <c r="F803" i="79"/>
  <c r="D866" i="79"/>
  <c r="F866" i="79"/>
  <c r="N679" i="79"/>
  <c r="F740" i="79"/>
  <c r="F908" i="79"/>
  <c r="N658" i="79"/>
  <c r="F635" i="79"/>
  <c r="D636" i="79"/>
  <c r="N637" i="79"/>
  <c r="N553" i="79"/>
  <c r="D552" i="79"/>
  <c r="D510" i="79"/>
  <c r="F509" i="79"/>
  <c r="D573" i="79"/>
  <c r="F572" i="79"/>
  <c r="D803" i="79"/>
  <c r="F887" i="79"/>
  <c r="F698" i="79"/>
  <c r="D635" i="79"/>
  <c r="F593" i="79"/>
  <c r="D846" i="79"/>
  <c r="N847" i="79"/>
  <c r="F551" i="79"/>
  <c r="D887" i="79"/>
  <c r="D719" i="79"/>
  <c r="N595" i="79"/>
  <c r="D594" i="79"/>
  <c r="N910" i="79"/>
  <c r="D909" i="79"/>
  <c r="F656" i="79"/>
  <c r="D657" i="79"/>
  <c r="N700" i="79"/>
  <c r="N784" i="79"/>
  <c r="D783" i="79"/>
  <c r="D698" i="79"/>
  <c r="D615" i="79"/>
  <c r="N616" i="79"/>
  <c r="N805" i="79"/>
  <c r="F888" i="79"/>
  <c r="N889" i="79"/>
  <c r="F845" i="79"/>
  <c r="D551" i="79"/>
  <c r="N868" i="79"/>
  <c r="D488" i="79"/>
  <c r="F488" i="79"/>
  <c r="D489" i="79"/>
  <c r="N742" i="79"/>
  <c r="D593" i="79"/>
  <c r="N763" i="79"/>
  <c r="F782" i="79"/>
  <c r="F467" i="79"/>
  <c r="D468" i="79"/>
  <c r="F677" i="79"/>
  <c r="D678" i="79"/>
  <c r="N532" i="79"/>
  <c r="N952" i="79"/>
  <c r="N931" i="79"/>
  <c r="N826" i="79"/>
  <c r="F530" i="79"/>
  <c r="F614" i="79"/>
  <c r="F510" i="79" l="1"/>
  <c r="N764" i="79"/>
  <c r="F867" i="79"/>
  <c r="F804" i="79"/>
  <c r="F489" i="79"/>
  <c r="D490" i="79"/>
  <c r="N659" i="79"/>
  <c r="N617" i="79"/>
  <c r="D616" i="79"/>
  <c r="F699" i="79"/>
  <c r="F552" i="79"/>
  <c r="N680" i="79"/>
  <c r="N575" i="79"/>
  <c r="F531" i="79"/>
  <c r="F741" i="79"/>
  <c r="D700" i="79"/>
  <c r="N701" i="79"/>
  <c r="F657" i="79"/>
  <c r="D720" i="79"/>
  <c r="F720" i="79"/>
  <c r="N974" i="79"/>
  <c r="N953" i="79"/>
  <c r="D762" i="79"/>
  <c r="F762" i="79"/>
  <c r="N890" i="79"/>
  <c r="F615" i="79"/>
  <c r="N848" i="79"/>
  <c r="D804" i="79"/>
  <c r="D826" i="79"/>
  <c r="N827" i="79"/>
  <c r="N932" i="79"/>
  <c r="N911" i="79"/>
  <c r="D910" i="79"/>
  <c r="N596" i="79"/>
  <c r="F678" i="79"/>
  <c r="D679" i="79"/>
  <c r="D574" i="79"/>
  <c r="F573" i="79"/>
  <c r="D742" i="79"/>
  <c r="N743" i="79"/>
  <c r="N869" i="79"/>
  <c r="N638" i="79"/>
  <c r="D741" i="79"/>
  <c r="D805" i="79"/>
  <c r="N806" i="79"/>
  <c r="F783" i="79"/>
  <c r="F909" i="79"/>
  <c r="D847" i="79"/>
  <c r="F846" i="79"/>
  <c r="D699" i="79"/>
  <c r="N554" i="79"/>
  <c r="D553" i="79"/>
  <c r="F636" i="79"/>
  <c r="D825" i="79"/>
  <c r="F825" i="79"/>
  <c r="D531" i="79"/>
  <c r="D931" i="79"/>
  <c r="F930" i="79"/>
  <c r="N533" i="79"/>
  <c r="D784" i="79"/>
  <c r="N785" i="79"/>
  <c r="F594" i="79"/>
  <c r="D595" i="79"/>
  <c r="D888" i="79"/>
  <c r="D867" i="79"/>
  <c r="N722" i="79"/>
  <c r="D721" i="79" l="1"/>
  <c r="F721" i="79"/>
  <c r="N723" i="79"/>
  <c r="D889" i="79"/>
  <c r="F889" i="79"/>
  <c r="F616" i="79"/>
  <c r="F532" i="79"/>
  <c r="F637" i="79"/>
  <c r="F595" i="79"/>
  <c r="F931" i="79"/>
  <c r="N660" i="79"/>
  <c r="D764" i="79"/>
  <c r="N765" i="79"/>
  <c r="N639" i="79"/>
  <c r="F868" i="79"/>
  <c r="N891" i="79"/>
  <c r="N702" i="79"/>
  <c r="D701" i="79"/>
  <c r="D511" i="79"/>
  <c r="D512" i="79"/>
  <c r="F511" i="79"/>
  <c r="D658" i="79"/>
  <c r="F658" i="79"/>
  <c r="N555" i="79"/>
  <c r="N975" i="79"/>
  <c r="N996" i="79"/>
  <c r="D575" i="79"/>
  <c r="N576" i="79"/>
  <c r="N681" i="79"/>
  <c r="D868" i="79"/>
  <c r="N786" i="79"/>
  <c r="D785" i="79"/>
  <c r="D637" i="79"/>
  <c r="N744" i="79"/>
  <c r="F910" i="79"/>
  <c r="N828" i="79"/>
  <c r="F847" i="79"/>
  <c r="N954" i="79"/>
  <c r="N597" i="79"/>
  <c r="N912" i="79"/>
  <c r="F911" i="79"/>
  <c r="N849" i="79"/>
  <c r="D806" i="79"/>
  <c r="N807" i="79"/>
  <c r="F742" i="79"/>
  <c r="D743" i="79"/>
  <c r="F952" i="79"/>
  <c r="N618" i="79"/>
  <c r="D763" i="79"/>
  <c r="F763" i="79"/>
  <c r="F784" i="79"/>
  <c r="D554" i="79"/>
  <c r="F553" i="79"/>
  <c r="F805" i="79"/>
  <c r="N870" i="79"/>
  <c r="D932" i="79"/>
  <c r="N933" i="79"/>
  <c r="F826" i="79"/>
  <c r="D827" i="79"/>
  <c r="F700" i="79"/>
  <c r="D532" i="79"/>
  <c r="F574" i="79"/>
  <c r="F679" i="79"/>
  <c r="D680" i="79"/>
  <c r="D870" i="79" l="1"/>
  <c r="N871" i="79"/>
  <c r="N619" i="79"/>
  <c r="D597" i="79"/>
  <c r="N598" i="79"/>
  <c r="N745" i="79"/>
  <c r="F680" i="79"/>
  <c r="F974" i="79"/>
  <c r="N892" i="79"/>
  <c r="D534" i="79"/>
  <c r="F533" i="79"/>
  <c r="D807" i="79"/>
  <c r="N808" i="79"/>
  <c r="F848" i="79"/>
  <c r="N955" i="79"/>
  <c r="D848" i="79"/>
  <c r="N787" i="79"/>
  <c r="N577" i="79"/>
  <c r="F638" i="79"/>
  <c r="F869" i="79"/>
  <c r="F617" i="79"/>
  <c r="D618" i="79"/>
  <c r="F702" i="79"/>
  <c r="N703" i="79"/>
  <c r="N766" i="79"/>
  <c r="N661" i="79"/>
  <c r="D638" i="79"/>
  <c r="F722" i="79"/>
  <c r="N934" i="79"/>
  <c r="D933" i="79"/>
  <c r="F806" i="79"/>
  <c r="D828" i="79"/>
  <c r="N829" i="79"/>
  <c r="D576" i="79"/>
  <c r="F575" i="79"/>
  <c r="D555" i="79"/>
  <c r="D659" i="79"/>
  <c r="D660" i="79"/>
  <c r="F659" i="79"/>
  <c r="D722" i="79"/>
  <c r="F596" i="79"/>
  <c r="D953" i="79"/>
  <c r="D954" i="79"/>
  <c r="F953" i="79"/>
  <c r="F827" i="79"/>
  <c r="F785" i="79"/>
  <c r="D786" i="79"/>
  <c r="N1018" i="79"/>
  <c r="N997" i="79"/>
  <c r="D702" i="79"/>
  <c r="F701" i="79"/>
  <c r="D890" i="79"/>
  <c r="F890" i="79"/>
  <c r="D891" i="79"/>
  <c r="D533" i="79"/>
  <c r="N913" i="79"/>
  <c r="D911" i="79"/>
  <c r="F764" i="79"/>
  <c r="D765" i="79"/>
  <c r="F554" i="79"/>
  <c r="D639" i="79"/>
  <c r="N640" i="79"/>
  <c r="N724" i="79"/>
  <c r="F932" i="79"/>
  <c r="N850" i="79"/>
  <c r="F743" i="79"/>
  <c r="D744" i="79"/>
  <c r="N682" i="79"/>
  <c r="N976" i="79"/>
  <c r="D869" i="79"/>
  <c r="D596" i="79"/>
  <c r="D617" i="79"/>
  <c r="F975" i="79" l="1"/>
  <c r="F849" i="79"/>
  <c r="N1040" i="79"/>
  <c r="N1019" i="79"/>
  <c r="N662" i="79"/>
  <c r="F661" i="79"/>
  <c r="D849" i="79"/>
  <c r="D871" i="79"/>
  <c r="N872" i="79"/>
  <c r="N725" i="79"/>
  <c r="N830" i="79"/>
  <c r="N767" i="79"/>
  <c r="F766" i="79"/>
  <c r="F808" i="79"/>
  <c r="N809" i="79"/>
  <c r="F618" i="79"/>
  <c r="N893" i="79"/>
  <c r="F870" i="79"/>
  <c r="D682" i="79"/>
  <c r="N683" i="79"/>
  <c r="N914" i="79"/>
  <c r="D913" i="79"/>
  <c r="F555" i="79"/>
  <c r="D556" i="79"/>
  <c r="N935" i="79"/>
  <c r="D934" i="79"/>
  <c r="F765" i="79"/>
  <c r="D577" i="79"/>
  <c r="N956" i="79"/>
  <c r="F744" i="79"/>
  <c r="F597" i="79"/>
  <c r="F723" i="79"/>
  <c r="D724" i="79"/>
  <c r="D997" i="79"/>
  <c r="N998" i="79"/>
  <c r="F828" i="79"/>
  <c r="D829" i="79"/>
  <c r="F933" i="79"/>
  <c r="F660" i="79"/>
  <c r="N704" i="79"/>
  <c r="F891" i="79"/>
  <c r="N620" i="79"/>
  <c r="F786" i="79"/>
  <c r="N977" i="79"/>
  <c r="D723" i="79"/>
  <c r="F807" i="79"/>
  <c r="N641" i="79"/>
  <c r="D640" i="79"/>
  <c r="F996" i="79"/>
  <c r="F576" i="79"/>
  <c r="F954" i="79"/>
  <c r="D975" i="79"/>
  <c r="N746" i="79"/>
  <c r="N599" i="79"/>
  <c r="F681" i="79"/>
  <c r="N851" i="79"/>
  <c r="F639" i="79"/>
  <c r="D912" i="79"/>
  <c r="F912" i="79"/>
  <c r="F787" i="79"/>
  <c r="N788" i="79"/>
  <c r="D681" i="79"/>
  <c r="D808" i="79" l="1"/>
  <c r="D766" i="79"/>
  <c r="F892" i="79"/>
  <c r="N894" i="79"/>
  <c r="D998" i="79"/>
  <c r="N999" i="79"/>
  <c r="N957" i="79"/>
  <c r="D956" i="79"/>
  <c r="F598" i="79"/>
  <c r="F745" i="79"/>
  <c r="F640" i="79"/>
  <c r="N621" i="79"/>
  <c r="D703" i="79"/>
  <c r="F703" i="79"/>
  <c r="F577" i="79"/>
  <c r="D578" i="79"/>
  <c r="N768" i="79"/>
  <c r="N1020" i="79"/>
  <c r="F955" i="79"/>
  <c r="F850" i="79"/>
  <c r="D955" i="79"/>
  <c r="D977" i="79"/>
  <c r="N978" i="79"/>
  <c r="D704" i="79"/>
  <c r="N705" i="79"/>
  <c r="N684" i="79"/>
  <c r="N810" i="79"/>
  <c r="F829" i="79"/>
  <c r="N1062" i="79"/>
  <c r="N1041" i="79"/>
  <c r="D872" i="79"/>
  <c r="N873" i="79"/>
  <c r="F619" i="79"/>
  <c r="D661" i="79"/>
  <c r="D599" i="79"/>
  <c r="N642" i="79"/>
  <c r="D598" i="79"/>
  <c r="N936" i="79"/>
  <c r="D935" i="79"/>
  <c r="F871" i="79"/>
  <c r="D850" i="79"/>
  <c r="F976" i="79"/>
  <c r="D787" i="79"/>
  <c r="D914" i="79"/>
  <c r="N915" i="79"/>
  <c r="D683" i="79"/>
  <c r="F682" i="79"/>
  <c r="D619" i="79"/>
  <c r="N789" i="79"/>
  <c r="F934" i="79"/>
  <c r="N726" i="79"/>
  <c r="D725" i="79"/>
  <c r="F1018" i="79"/>
  <c r="D1019" i="79"/>
  <c r="D976" i="79"/>
  <c r="F997" i="79"/>
  <c r="N852" i="79"/>
  <c r="N747" i="79"/>
  <c r="F746" i="79"/>
  <c r="D892" i="79"/>
  <c r="D745" i="79"/>
  <c r="F913" i="79"/>
  <c r="N831" i="79"/>
  <c r="D830" i="79"/>
  <c r="F724" i="79"/>
  <c r="N663" i="79"/>
  <c r="F620" i="79" l="1"/>
  <c r="N1042" i="79"/>
  <c r="D746" i="79"/>
  <c r="N958" i="79"/>
  <c r="F852" i="79"/>
  <c r="N853" i="79"/>
  <c r="D705" i="79"/>
  <c r="N706" i="79"/>
  <c r="D852" i="79"/>
  <c r="F851" i="79"/>
  <c r="D915" i="79"/>
  <c r="N916" i="79"/>
  <c r="N811" i="79"/>
  <c r="D851" i="79"/>
  <c r="F998" i="79"/>
  <c r="F641" i="79"/>
  <c r="D620" i="79"/>
  <c r="N1063" i="79"/>
  <c r="N1084" i="79"/>
  <c r="N748" i="79"/>
  <c r="F725" i="79"/>
  <c r="D600" i="79"/>
  <c r="F599" i="79"/>
  <c r="D809" i="79"/>
  <c r="F809" i="79"/>
  <c r="F683" i="79"/>
  <c r="N979" i="79"/>
  <c r="D978" i="79"/>
  <c r="D767" i="79"/>
  <c r="F767" i="79"/>
  <c r="D662" i="79"/>
  <c r="F662" i="79"/>
  <c r="F1040" i="79"/>
  <c r="D1041" i="79"/>
  <c r="F704" i="79"/>
  <c r="N664" i="79"/>
  <c r="N727" i="79"/>
  <c r="F914" i="79"/>
  <c r="N937" i="79"/>
  <c r="N1021" i="79"/>
  <c r="D1020" i="79"/>
  <c r="F872" i="79"/>
  <c r="F956" i="79"/>
  <c r="D957" i="79"/>
  <c r="F935" i="79"/>
  <c r="D936" i="79"/>
  <c r="N685" i="79"/>
  <c r="F977" i="79"/>
  <c r="D641" i="79"/>
  <c r="D999" i="79"/>
  <c r="N1000" i="79"/>
  <c r="D894" i="79"/>
  <c r="N895" i="79"/>
  <c r="D831" i="79"/>
  <c r="N832" i="79"/>
  <c r="F830" i="79"/>
  <c r="N790" i="79"/>
  <c r="D788" i="79"/>
  <c r="F788" i="79"/>
  <c r="D789" i="79"/>
  <c r="D642" i="79"/>
  <c r="N643" i="79"/>
  <c r="N874" i="79"/>
  <c r="D873" i="79"/>
  <c r="F1019" i="79"/>
  <c r="D768" i="79"/>
  <c r="N769" i="79"/>
  <c r="D893" i="79"/>
  <c r="F893" i="79"/>
  <c r="F957" i="79" l="1"/>
  <c r="D621" i="79"/>
  <c r="F621" i="79"/>
  <c r="D622" i="79"/>
  <c r="F684" i="79"/>
  <c r="N1106" i="79"/>
  <c r="N1085" i="79"/>
  <c r="F915" i="79"/>
  <c r="F1041" i="79"/>
  <c r="N896" i="79"/>
  <c r="F726" i="79"/>
  <c r="N980" i="79"/>
  <c r="N1064" i="79"/>
  <c r="N770" i="79"/>
  <c r="F768" i="79"/>
  <c r="D769" i="79"/>
  <c r="D895" i="79"/>
  <c r="F894" i="79"/>
  <c r="N1001" i="79"/>
  <c r="F1021" i="79"/>
  <c r="N1022" i="79"/>
  <c r="D664" i="79"/>
  <c r="N665" i="79"/>
  <c r="D726" i="79"/>
  <c r="N812" i="79"/>
  <c r="D684" i="79"/>
  <c r="F810" i="79"/>
  <c r="D811" i="79"/>
  <c r="F705" i="79"/>
  <c r="F642" i="79"/>
  <c r="D643" i="79"/>
  <c r="D790" i="79"/>
  <c r="N791" i="79"/>
  <c r="N686" i="79"/>
  <c r="D685" i="79"/>
  <c r="D1021" i="79"/>
  <c r="F1020" i="79"/>
  <c r="N938" i="79"/>
  <c r="F663" i="79"/>
  <c r="D663" i="79"/>
  <c r="D747" i="79"/>
  <c r="F747" i="79"/>
  <c r="N833" i="79"/>
  <c r="F832" i="79"/>
  <c r="D937" i="79"/>
  <c r="F936" i="79"/>
  <c r="F978" i="79"/>
  <c r="D979" i="79"/>
  <c r="D748" i="79"/>
  <c r="N749" i="79"/>
  <c r="F789" i="79"/>
  <c r="F831" i="79"/>
  <c r="D1000" i="79"/>
  <c r="F999" i="79"/>
  <c r="D810" i="79"/>
  <c r="N854" i="79"/>
  <c r="N959" i="79"/>
  <c r="N1043" i="79"/>
  <c r="F873" i="79"/>
  <c r="N875" i="79"/>
  <c r="D727" i="79"/>
  <c r="N728" i="79"/>
  <c r="D1063" i="79"/>
  <c r="F1062" i="79"/>
  <c r="F916" i="79"/>
  <c r="N917" i="79"/>
  <c r="D706" i="79"/>
  <c r="N707" i="79"/>
  <c r="D832" i="79" l="1"/>
  <c r="F874" i="79"/>
  <c r="N1044" i="79"/>
  <c r="N960" i="79"/>
  <c r="N834" i="79"/>
  <c r="N1065" i="79"/>
  <c r="D1043" i="79"/>
  <c r="F1042" i="79"/>
  <c r="N876" i="79"/>
  <c r="F937" i="79"/>
  <c r="F664" i="79"/>
  <c r="N1002" i="79"/>
  <c r="F1063" i="79"/>
  <c r="F979" i="79"/>
  <c r="N1128" i="79"/>
  <c r="N1107" i="79"/>
  <c r="N750" i="79"/>
  <c r="N939" i="79"/>
  <c r="D938" i="79"/>
  <c r="F769" i="79"/>
  <c r="F895" i="79"/>
  <c r="D853" i="79"/>
  <c r="F853" i="79"/>
  <c r="D686" i="79"/>
  <c r="N687" i="79"/>
  <c r="N771" i="79"/>
  <c r="D1042" i="79"/>
  <c r="N918" i="79"/>
  <c r="D854" i="79"/>
  <c r="N855" i="79"/>
  <c r="N792" i="79"/>
  <c r="N813" i="79"/>
  <c r="F812" i="79"/>
  <c r="F1000" i="79"/>
  <c r="D1001" i="79"/>
  <c r="F643" i="79"/>
  <c r="D644" i="79"/>
  <c r="F706" i="79"/>
  <c r="D958" i="79"/>
  <c r="D959" i="79"/>
  <c r="F958" i="79"/>
  <c r="N729" i="79"/>
  <c r="F727" i="79"/>
  <c r="D749" i="79"/>
  <c r="F748" i="79"/>
  <c r="F790" i="79"/>
  <c r="N981" i="79"/>
  <c r="N897" i="79"/>
  <c r="D916" i="79"/>
  <c r="D1085" i="79"/>
  <c r="N1086" i="79"/>
  <c r="N708" i="79"/>
  <c r="D707" i="79"/>
  <c r="D874" i="79"/>
  <c r="F685" i="79"/>
  <c r="F811" i="79"/>
  <c r="D665" i="79"/>
  <c r="N1023" i="79"/>
  <c r="F1084" i="79"/>
  <c r="F728" i="79" l="1"/>
  <c r="D812" i="79"/>
  <c r="D896" i="79"/>
  <c r="F896" i="79"/>
  <c r="F938" i="79"/>
  <c r="F1106" i="79"/>
  <c r="N1066" i="79"/>
  <c r="F1065" i="79"/>
  <c r="F1043" i="79"/>
  <c r="F791" i="79"/>
  <c r="F980" i="79"/>
  <c r="F686" i="79"/>
  <c r="D980" i="79"/>
  <c r="D687" i="79"/>
  <c r="N730" i="79"/>
  <c r="N856" i="79"/>
  <c r="D1002" i="79"/>
  <c r="N1003" i="79"/>
  <c r="D728" i="79"/>
  <c r="F1064" i="79"/>
  <c r="D1065" i="79"/>
  <c r="D1022" i="79"/>
  <c r="F1022" i="79"/>
  <c r="N709" i="79"/>
  <c r="N1087" i="79"/>
  <c r="D791" i="79"/>
  <c r="F749" i="79"/>
  <c r="D1107" i="79"/>
  <c r="N1108" i="79"/>
  <c r="N877" i="79"/>
  <c r="D833" i="79"/>
  <c r="F833" i="79"/>
  <c r="N961" i="79"/>
  <c r="N793" i="79"/>
  <c r="D792" i="79"/>
  <c r="N982" i="79"/>
  <c r="F665" i="79"/>
  <c r="D666" i="79"/>
  <c r="N898" i="79"/>
  <c r="D917" i="79"/>
  <c r="F917" i="79"/>
  <c r="N772" i="79"/>
  <c r="D1064" i="79"/>
  <c r="F875" i="79"/>
  <c r="F959" i="79"/>
  <c r="D960" i="79"/>
  <c r="F1085" i="79"/>
  <c r="D1086" i="79"/>
  <c r="F854" i="79"/>
  <c r="F770" i="79"/>
  <c r="D770" i="79"/>
  <c r="F939" i="79"/>
  <c r="N940" i="79"/>
  <c r="F1001" i="79"/>
  <c r="N1045" i="79"/>
  <c r="D875" i="79"/>
  <c r="D1023" i="79"/>
  <c r="N1024" i="79"/>
  <c r="N751" i="79"/>
  <c r="D750" i="79"/>
  <c r="N1129" i="79"/>
  <c r="N1150" i="79"/>
  <c r="N835" i="79"/>
  <c r="F834" i="79"/>
  <c r="F707" i="79"/>
  <c r="D708" i="79"/>
  <c r="N814" i="79"/>
  <c r="N919" i="79"/>
  <c r="F771" i="79" l="1"/>
  <c r="F981" i="79"/>
  <c r="N962" i="79"/>
  <c r="D729" i="79"/>
  <c r="F729" i="79"/>
  <c r="F855" i="79"/>
  <c r="D939" i="79"/>
  <c r="N941" i="79"/>
  <c r="F897" i="79"/>
  <c r="F960" i="79"/>
  <c r="N1004" i="79"/>
  <c r="D981" i="79"/>
  <c r="N920" i="79"/>
  <c r="D919" i="79"/>
  <c r="F1128" i="79"/>
  <c r="N752" i="79"/>
  <c r="D771" i="79"/>
  <c r="N899" i="79"/>
  <c r="N794" i="79"/>
  <c r="F708" i="79"/>
  <c r="D1003" i="79"/>
  <c r="F1002" i="79"/>
  <c r="F687" i="79"/>
  <c r="D688" i="79"/>
  <c r="N1025" i="79"/>
  <c r="D982" i="79"/>
  <c r="N983" i="79"/>
  <c r="D813" i="79"/>
  <c r="F813" i="79"/>
  <c r="N836" i="79"/>
  <c r="N1151" i="79"/>
  <c r="N1172" i="79"/>
  <c r="F1023" i="79"/>
  <c r="D1024" i="79"/>
  <c r="F1044" i="79"/>
  <c r="N878" i="79"/>
  <c r="N1088" i="79"/>
  <c r="D1087" i="79"/>
  <c r="N731" i="79"/>
  <c r="D897" i="79"/>
  <c r="D709" i="79"/>
  <c r="D855" i="79"/>
  <c r="N773" i="79"/>
  <c r="F792" i="79"/>
  <c r="D793" i="79"/>
  <c r="N1109" i="79"/>
  <c r="D1044" i="79"/>
  <c r="N1046" i="79"/>
  <c r="D1129" i="79"/>
  <c r="N1130" i="79"/>
  <c r="F918" i="79"/>
  <c r="F814" i="79"/>
  <c r="N815" i="79"/>
  <c r="F750" i="79"/>
  <c r="D751" i="79"/>
  <c r="D918" i="79"/>
  <c r="D834" i="79"/>
  <c r="D876" i="79"/>
  <c r="D877" i="79"/>
  <c r="F876" i="79"/>
  <c r="F1107" i="79"/>
  <c r="F1086" i="79"/>
  <c r="D856" i="79"/>
  <c r="N857" i="79"/>
  <c r="N1067" i="79"/>
  <c r="D814" i="79" l="1"/>
  <c r="N1089" i="79"/>
  <c r="D878" i="79"/>
  <c r="N879" i="79"/>
  <c r="N963" i="79"/>
  <c r="F1129" i="79"/>
  <c r="F730" i="79"/>
  <c r="N1068" i="79"/>
  <c r="D1108" i="79"/>
  <c r="F1108" i="79"/>
  <c r="F877" i="79"/>
  <c r="N795" i="79"/>
  <c r="F751" i="79"/>
  <c r="F919" i="79"/>
  <c r="N942" i="79"/>
  <c r="D773" i="79"/>
  <c r="N774" i="79"/>
  <c r="N1194" i="79"/>
  <c r="N1173" i="79"/>
  <c r="D794" i="79"/>
  <c r="F793" i="79"/>
  <c r="N921" i="79"/>
  <c r="D940" i="79"/>
  <c r="D941" i="79"/>
  <c r="F940" i="79"/>
  <c r="F961" i="79"/>
  <c r="D962" i="79"/>
  <c r="F898" i="79"/>
  <c r="N984" i="79"/>
  <c r="D983" i="79"/>
  <c r="N900" i="79"/>
  <c r="F1150" i="79"/>
  <c r="D1066" i="79"/>
  <c r="D1067" i="79"/>
  <c r="F1066" i="79"/>
  <c r="N1047" i="79"/>
  <c r="F709" i="79"/>
  <c r="D710" i="79"/>
  <c r="N858" i="79"/>
  <c r="F1045" i="79"/>
  <c r="D1088" i="79"/>
  <c r="F1087" i="79"/>
  <c r="D835" i="79"/>
  <c r="F835" i="79"/>
  <c r="F1024" i="79"/>
  <c r="N1005" i="79"/>
  <c r="D898" i="79"/>
  <c r="D1109" i="79"/>
  <c r="N1110" i="79"/>
  <c r="F772" i="79"/>
  <c r="D1151" i="79"/>
  <c r="N1152" i="79"/>
  <c r="N1026" i="79"/>
  <c r="D1004" i="79"/>
  <c r="F1003" i="79"/>
  <c r="D772" i="79"/>
  <c r="N816" i="79"/>
  <c r="D730" i="79"/>
  <c r="F856" i="79"/>
  <c r="D1130" i="79"/>
  <c r="N1131" i="79"/>
  <c r="D1045" i="79"/>
  <c r="D836" i="79"/>
  <c r="N837" i="79"/>
  <c r="F982" i="79"/>
  <c r="N753" i="79"/>
  <c r="D961" i="79"/>
  <c r="F731" i="79" l="1"/>
  <c r="D732" i="79"/>
  <c r="D815" i="79"/>
  <c r="F815" i="79"/>
  <c r="N859" i="79"/>
  <c r="F899" i="79"/>
  <c r="D1173" i="79"/>
  <c r="N1174" i="79"/>
  <c r="D753" i="79"/>
  <c r="N1006" i="79"/>
  <c r="D858" i="79"/>
  <c r="F857" i="79"/>
  <c r="F1046" i="79"/>
  <c r="N1195" i="79"/>
  <c r="N1216" i="79"/>
  <c r="D731" i="79"/>
  <c r="N964" i="79"/>
  <c r="F836" i="79"/>
  <c r="N985" i="79"/>
  <c r="N796" i="79"/>
  <c r="N1069" i="79"/>
  <c r="D1068" i="79"/>
  <c r="D1089" i="79"/>
  <c r="N1090" i="79"/>
  <c r="F1130" i="79"/>
  <c r="N1153" i="79"/>
  <c r="N1111" i="79"/>
  <c r="D1005" i="79"/>
  <c r="F1004" i="79"/>
  <c r="D921" i="79"/>
  <c r="N922" i="79"/>
  <c r="N943" i="79"/>
  <c r="N1027" i="79"/>
  <c r="F983" i="79"/>
  <c r="D984" i="79"/>
  <c r="D942" i="79"/>
  <c r="F941" i="79"/>
  <c r="F1025" i="79"/>
  <c r="D1152" i="79"/>
  <c r="F1151" i="79"/>
  <c r="D1046" i="79"/>
  <c r="N901" i="79"/>
  <c r="D899" i="79"/>
  <c r="F920" i="79"/>
  <c r="F1172" i="79"/>
  <c r="N775" i="79"/>
  <c r="D774" i="79"/>
  <c r="D920" i="79"/>
  <c r="F794" i="79"/>
  <c r="D795" i="79"/>
  <c r="F962" i="79"/>
  <c r="D963" i="79"/>
  <c r="F752" i="79"/>
  <c r="D1131" i="79"/>
  <c r="N1132" i="79"/>
  <c r="D857" i="79"/>
  <c r="N817" i="79"/>
  <c r="D816" i="79"/>
  <c r="F1109" i="79"/>
  <c r="D1110" i="79"/>
  <c r="D1025" i="79"/>
  <c r="N1048" i="79"/>
  <c r="D1047" i="79"/>
  <c r="F1067" i="79"/>
  <c r="D879" i="79"/>
  <c r="N880" i="79"/>
  <c r="F1088" i="79"/>
  <c r="N838" i="79"/>
  <c r="F773" i="79"/>
  <c r="D752" i="79"/>
  <c r="F878" i="79"/>
  <c r="N1049" i="79" l="1"/>
  <c r="F1048" i="79"/>
  <c r="F900" i="79"/>
  <c r="F1026" i="79"/>
  <c r="F1111" i="79"/>
  <c r="N1112" i="79"/>
  <c r="N1091" i="79"/>
  <c r="F984" i="79"/>
  <c r="N860" i="79"/>
  <c r="F774" i="79"/>
  <c r="F1089" i="79"/>
  <c r="N797" i="79"/>
  <c r="N839" i="79"/>
  <c r="N818" i="79"/>
  <c r="F942" i="79"/>
  <c r="N1154" i="79"/>
  <c r="F1068" i="79"/>
  <c r="D838" i="79"/>
  <c r="F837" i="79"/>
  <c r="N881" i="79"/>
  <c r="F1132" i="79"/>
  <c r="N1133" i="79"/>
  <c r="N1238" i="79"/>
  <c r="N1217" i="79"/>
  <c r="N1007" i="79"/>
  <c r="N1175" i="79"/>
  <c r="D1174" i="79"/>
  <c r="F879" i="79"/>
  <c r="D880" i="79"/>
  <c r="D1026" i="79"/>
  <c r="F1027" i="79"/>
  <c r="N1028" i="79"/>
  <c r="N923" i="79"/>
  <c r="D922" i="79"/>
  <c r="F795" i="79"/>
  <c r="D796" i="79"/>
  <c r="D837" i="79"/>
  <c r="F1194" i="79"/>
  <c r="F753" i="79"/>
  <c r="D754" i="79"/>
  <c r="F1110" i="79"/>
  <c r="D1111" i="79"/>
  <c r="F1152" i="79"/>
  <c r="N965" i="79"/>
  <c r="D964" i="79"/>
  <c r="F1173" i="79"/>
  <c r="F1131" i="79"/>
  <c r="F921" i="79"/>
  <c r="N1070" i="79"/>
  <c r="F1069" i="79"/>
  <c r="F963" i="79"/>
  <c r="N1196" i="79"/>
  <c r="D1006" i="79"/>
  <c r="F1005" i="79"/>
  <c r="F858" i="79"/>
  <c r="D859" i="79"/>
  <c r="F1047" i="79"/>
  <c r="D1048" i="79"/>
  <c r="F816" i="79"/>
  <c r="D817" i="79"/>
  <c r="N902" i="79"/>
  <c r="D901" i="79"/>
  <c r="N944" i="79"/>
  <c r="D943" i="79"/>
  <c r="N986" i="79"/>
  <c r="D900" i="79"/>
  <c r="F1090" i="79" l="1"/>
  <c r="D1027" i="79"/>
  <c r="D1132" i="79"/>
  <c r="N966" i="79"/>
  <c r="F1195" i="79"/>
  <c r="F775" i="79"/>
  <c r="D776" i="79"/>
  <c r="D1195" i="79"/>
  <c r="N924" i="79"/>
  <c r="N1029" i="79"/>
  <c r="F817" i="79"/>
  <c r="F985" i="79"/>
  <c r="F944" i="79"/>
  <c r="N945" i="79"/>
  <c r="F1174" i="79"/>
  <c r="D1069" i="79"/>
  <c r="D1153" i="79"/>
  <c r="F1153" i="79"/>
  <c r="D1090" i="79"/>
  <c r="F859" i="79"/>
  <c r="N1071" i="79"/>
  <c r="F964" i="79"/>
  <c r="D965" i="79"/>
  <c r="N1134" i="79"/>
  <c r="N840" i="79"/>
  <c r="F839" i="79"/>
  <c r="D775" i="79"/>
  <c r="N861" i="79"/>
  <c r="F901" i="79"/>
  <c r="N1197" i="79"/>
  <c r="N1155" i="79"/>
  <c r="N1113" i="79"/>
  <c r="D986" i="79"/>
  <c r="N987" i="79"/>
  <c r="N1260" i="79"/>
  <c r="N1239" i="79"/>
  <c r="F1007" i="79"/>
  <c r="N1008" i="79"/>
  <c r="N1218" i="79"/>
  <c r="F880" i="79"/>
  <c r="N819" i="79"/>
  <c r="F796" i="79"/>
  <c r="D797" i="79"/>
  <c r="D985" i="79"/>
  <c r="N1050" i="79"/>
  <c r="F902" i="79"/>
  <c r="N903" i="79"/>
  <c r="F922" i="79"/>
  <c r="D923" i="79"/>
  <c r="F1006" i="79"/>
  <c r="D1007" i="79"/>
  <c r="F1216" i="79"/>
  <c r="D1217" i="79"/>
  <c r="N882" i="79"/>
  <c r="F943" i="79"/>
  <c r="D1175" i="79"/>
  <c r="N1176" i="79"/>
  <c r="D839" i="79"/>
  <c r="F838" i="79"/>
  <c r="N1092" i="79"/>
  <c r="D944" i="79" l="1"/>
  <c r="F1154" i="79"/>
  <c r="D1091" i="79"/>
  <c r="F1091" i="79"/>
  <c r="N883" i="79"/>
  <c r="D819" i="79"/>
  <c r="F1238" i="79"/>
  <c r="D987" i="79"/>
  <c r="N988" i="79"/>
  <c r="N1156" i="79"/>
  <c r="N1198" i="79"/>
  <c r="N841" i="79"/>
  <c r="D1049" i="79"/>
  <c r="F1049" i="79"/>
  <c r="F1217" i="79"/>
  <c r="N1009" i="79"/>
  <c r="F1196" i="79"/>
  <c r="D1197" i="79"/>
  <c r="N1135" i="79"/>
  <c r="F797" i="79"/>
  <c r="D798" i="79"/>
  <c r="D1092" i="79"/>
  <c r="N1093" i="79"/>
  <c r="D882" i="79"/>
  <c r="F881" i="79"/>
  <c r="F818" i="79"/>
  <c r="D1218" i="79"/>
  <c r="N1219" i="79"/>
  <c r="N1282" i="79"/>
  <c r="N1261" i="79"/>
  <c r="F1071" i="79"/>
  <c r="N1072" i="79"/>
  <c r="D1154" i="79"/>
  <c r="D818" i="79"/>
  <c r="N904" i="79"/>
  <c r="D1112" i="79"/>
  <c r="F1112" i="79"/>
  <c r="D902" i="79"/>
  <c r="D861" i="79"/>
  <c r="N862" i="79"/>
  <c r="D1028" i="79"/>
  <c r="F1028" i="79"/>
  <c r="F986" i="79"/>
  <c r="N946" i="79"/>
  <c r="D1196" i="79"/>
  <c r="N967" i="79"/>
  <c r="N1177" i="79"/>
  <c r="D1176" i="79"/>
  <c r="N1051" i="79"/>
  <c r="N1114" i="79"/>
  <c r="D1113" i="79"/>
  <c r="F860" i="79"/>
  <c r="F1175" i="79"/>
  <c r="D881" i="79"/>
  <c r="N1240" i="79"/>
  <c r="D1239" i="79"/>
  <c r="D1133" i="79"/>
  <c r="F1133" i="79"/>
  <c r="D1134" i="79"/>
  <c r="D860" i="79"/>
  <c r="F1029" i="79"/>
  <c r="N1030" i="79"/>
  <c r="N925" i="79"/>
  <c r="F965" i="79"/>
  <c r="D1070" i="79"/>
  <c r="F1070" i="79"/>
  <c r="F923" i="79"/>
  <c r="D1071" i="79" l="1"/>
  <c r="F861" i="79"/>
  <c r="F1260" i="79"/>
  <c r="F1134" i="79"/>
  <c r="N1199" i="79"/>
  <c r="D1156" i="79"/>
  <c r="N1157" i="79"/>
  <c r="F987" i="79"/>
  <c r="D903" i="79"/>
  <c r="F903" i="79"/>
  <c r="F819" i="79"/>
  <c r="D820" i="79"/>
  <c r="F924" i="79"/>
  <c r="F1176" i="79"/>
  <c r="N947" i="79"/>
  <c r="D946" i="79"/>
  <c r="N1220" i="79"/>
  <c r="D1219" i="79"/>
  <c r="N1010" i="79"/>
  <c r="F1050" i="79"/>
  <c r="D945" i="79"/>
  <c r="F945" i="79"/>
  <c r="N1073" i="79"/>
  <c r="D1261" i="79"/>
  <c r="N1262" i="79"/>
  <c r="D840" i="79"/>
  <c r="F840" i="79"/>
  <c r="D841" i="79"/>
  <c r="D883" i="79"/>
  <c r="N884" i="79"/>
  <c r="N1241" i="79"/>
  <c r="F1113" i="79"/>
  <c r="D967" i="79"/>
  <c r="N968" i="79"/>
  <c r="N863" i="79"/>
  <c r="F1218" i="79"/>
  <c r="D1008" i="79"/>
  <c r="D1009" i="79"/>
  <c r="F1008" i="79"/>
  <c r="D1050" i="79"/>
  <c r="F1197" i="79"/>
  <c r="D1198" i="79"/>
  <c r="D1155" i="79"/>
  <c r="F1155" i="79"/>
  <c r="D924" i="79"/>
  <c r="N1031" i="79"/>
  <c r="N1115" i="79"/>
  <c r="N1052" i="79"/>
  <c r="N1178" i="79"/>
  <c r="D966" i="79"/>
  <c r="F966" i="79"/>
  <c r="N1283" i="79"/>
  <c r="N1304" i="79"/>
  <c r="D1135" i="79"/>
  <c r="N1136" i="79"/>
  <c r="N989" i="79"/>
  <c r="D1029" i="79"/>
  <c r="N905" i="79"/>
  <c r="D1093" i="79"/>
  <c r="N1094" i="79"/>
  <c r="D925" i="79"/>
  <c r="N926" i="79"/>
  <c r="F1239" i="79"/>
  <c r="D1240" i="79"/>
  <c r="F1092" i="79"/>
  <c r="F882" i="79"/>
  <c r="N1116" i="79" l="1"/>
  <c r="N1095" i="79"/>
  <c r="D1094" i="79"/>
  <c r="N1284" i="79"/>
  <c r="D1283" i="79"/>
  <c r="N1053" i="79"/>
  <c r="F841" i="79"/>
  <c r="D842" i="79"/>
  <c r="N927" i="79"/>
  <c r="F988" i="79"/>
  <c r="D1178" i="79"/>
  <c r="N1179" i="79"/>
  <c r="F1114" i="79"/>
  <c r="D1030" i="79"/>
  <c r="F1030" i="79"/>
  <c r="D1031" i="79"/>
  <c r="N1032" i="79"/>
  <c r="F862" i="79"/>
  <c r="N885" i="79"/>
  <c r="F1219" i="79"/>
  <c r="N990" i="79"/>
  <c r="F904" i="79"/>
  <c r="N1326" i="79"/>
  <c r="N1305" i="79"/>
  <c r="D1010" i="79"/>
  <c r="N1011" i="79"/>
  <c r="F946" i="79"/>
  <c r="N1158" i="79"/>
  <c r="F1282" i="79"/>
  <c r="D1177" i="79"/>
  <c r="F1177" i="79"/>
  <c r="D968" i="79"/>
  <c r="N969" i="79"/>
  <c r="F1240" i="79"/>
  <c r="F1009" i="79"/>
  <c r="D904" i="79"/>
  <c r="F1198" i="79"/>
  <c r="F967" i="79"/>
  <c r="D884" i="79"/>
  <c r="F883" i="79"/>
  <c r="F1261" i="79"/>
  <c r="D1073" i="79"/>
  <c r="N1074" i="79"/>
  <c r="F925" i="79"/>
  <c r="D926" i="79"/>
  <c r="D1136" i="79"/>
  <c r="N1137" i="79"/>
  <c r="D1114" i="79"/>
  <c r="N1242" i="79"/>
  <c r="N1263" i="79"/>
  <c r="N1221" i="79"/>
  <c r="D947" i="79"/>
  <c r="N948" i="79"/>
  <c r="D1157" i="79"/>
  <c r="F1156" i="79"/>
  <c r="N1200" i="79"/>
  <c r="D862" i="79"/>
  <c r="F1093" i="79"/>
  <c r="F905" i="79"/>
  <c r="N906" i="79"/>
  <c r="F1135" i="79"/>
  <c r="D1051" i="79"/>
  <c r="D1052" i="79"/>
  <c r="F1051" i="79"/>
  <c r="D1072" i="79"/>
  <c r="F1072" i="79"/>
  <c r="D988" i="79"/>
  <c r="N1033" i="79" l="1"/>
  <c r="D1221" i="79"/>
  <c r="N1222" i="79"/>
  <c r="N1264" i="79"/>
  <c r="D864" i="79"/>
  <c r="F863" i="79"/>
  <c r="N1012" i="79"/>
  <c r="D1011" i="79"/>
  <c r="F1094" i="79"/>
  <c r="F1115" i="79"/>
  <c r="F947" i="79"/>
  <c r="N1243" i="79"/>
  <c r="F989" i="79"/>
  <c r="F926" i="79"/>
  <c r="N1285" i="79"/>
  <c r="F1284" i="79"/>
  <c r="N991" i="79"/>
  <c r="F1178" i="79"/>
  <c r="F1053" i="79"/>
  <c r="N1054" i="79"/>
  <c r="F1199" i="79"/>
  <c r="F969" i="79"/>
  <c r="N970" i="79"/>
  <c r="F1010" i="79"/>
  <c r="F1220" i="79"/>
  <c r="D1242" i="79"/>
  <c r="F1241" i="79"/>
  <c r="N1138" i="79"/>
  <c r="D1241" i="79"/>
  <c r="N1348" i="79"/>
  <c r="N1327" i="79"/>
  <c r="D1220" i="79"/>
  <c r="F1031" i="79"/>
  <c r="D1032" i="79"/>
  <c r="F1052" i="79"/>
  <c r="N949" i="79"/>
  <c r="F1304" i="79"/>
  <c r="F884" i="79"/>
  <c r="D1115" i="79"/>
  <c r="N907" i="79"/>
  <c r="F1262" i="79"/>
  <c r="D1263" i="79"/>
  <c r="D1074" i="79"/>
  <c r="N1075" i="79"/>
  <c r="D1200" i="79"/>
  <c r="N1201" i="79"/>
  <c r="F1136" i="79"/>
  <c r="D1137" i="79"/>
  <c r="F1073" i="79"/>
  <c r="F968" i="79"/>
  <c r="D1158" i="79"/>
  <c r="N1159" i="79"/>
  <c r="D863" i="79"/>
  <c r="N928" i="79"/>
  <c r="D927" i="79"/>
  <c r="F1283" i="79"/>
  <c r="D1284" i="79"/>
  <c r="N1117" i="79"/>
  <c r="D1262" i="79"/>
  <c r="D1199" i="79"/>
  <c r="F1157" i="79"/>
  <c r="D1305" i="79"/>
  <c r="N1306" i="79"/>
  <c r="D905" i="79"/>
  <c r="N1180" i="79"/>
  <c r="D1179" i="79"/>
  <c r="D989" i="79"/>
  <c r="N1096" i="79"/>
  <c r="D969" i="79" l="1"/>
  <c r="D1053" i="79"/>
  <c r="F1158" i="79"/>
  <c r="N1370" i="79"/>
  <c r="N1349" i="79"/>
  <c r="D1243" i="79"/>
  <c r="N1244" i="79"/>
  <c r="F1263" i="79"/>
  <c r="F1032" i="79"/>
  <c r="D1117" i="79"/>
  <c r="N1118" i="79"/>
  <c r="F948" i="79"/>
  <c r="F1326" i="79"/>
  <c r="N1055" i="79"/>
  <c r="F1011" i="79"/>
  <c r="N1034" i="79"/>
  <c r="F885" i="79"/>
  <c r="D886" i="79"/>
  <c r="F1116" i="79"/>
  <c r="F1137" i="79"/>
  <c r="N1013" i="79"/>
  <c r="N1223" i="79"/>
  <c r="D928" i="79"/>
  <c r="N929" i="79"/>
  <c r="F990" i="79"/>
  <c r="D948" i="79"/>
  <c r="F1221" i="79"/>
  <c r="D1222" i="79"/>
  <c r="F1242" i="79"/>
  <c r="F1179" i="79"/>
  <c r="N1160" i="79"/>
  <c r="N971" i="79"/>
  <c r="D1116" i="79"/>
  <c r="D1264" i="79"/>
  <c r="N1265" i="79"/>
  <c r="F1305" i="79"/>
  <c r="N1181" i="79"/>
  <c r="D1096" i="79"/>
  <c r="N1097" i="79"/>
  <c r="F927" i="79"/>
  <c r="F1201" i="79"/>
  <c r="N1202" i="79"/>
  <c r="D1075" i="79"/>
  <c r="N1076" i="79"/>
  <c r="N950" i="79"/>
  <c r="D949" i="79"/>
  <c r="D990" i="79"/>
  <c r="D1306" i="79"/>
  <c r="N1307" i="79"/>
  <c r="F1095" i="79"/>
  <c r="F1200" i="79"/>
  <c r="F1074" i="79"/>
  <c r="D906" i="79"/>
  <c r="F906" i="79"/>
  <c r="D885" i="79"/>
  <c r="N1328" i="79"/>
  <c r="N1139" i="79"/>
  <c r="D1138" i="79"/>
  <c r="N992" i="79"/>
  <c r="N1286" i="79"/>
  <c r="D1095" i="79"/>
  <c r="D1201" i="79" l="1"/>
  <c r="F991" i="79"/>
  <c r="N1140" i="79"/>
  <c r="F1180" i="79"/>
  <c r="N1182" i="79"/>
  <c r="D1180" i="79"/>
  <c r="N1014" i="79"/>
  <c r="D1054" i="79"/>
  <c r="F1054" i="79"/>
  <c r="F1243" i="79"/>
  <c r="D1285" i="79"/>
  <c r="F1285" i="79"/>
  <c r="F1327" i="79"/>
  <c r="F949" i="79"/>
  <c r="N951" i="79"/>
  <c r="N1161" i="79"/>
  <c r="N1035" i="79"/>
  <c r="N1056" i="79"/>
  <c r="F1055" i="79"/>
  <c r="D1349" i="79"/>
  <c r="N1350" i="79"/>
  <c r="F1348" i="79"/>
  <c r="N1203" i="79"/>
  <c r="D1097" i="79"/>
  <c r="N1098" i="79"/>
  <c r="N1266" i="79"/>
  <c r="N1224" i="79"/>
  <c r="F1012" i="79"/>
  <c r="D1013" i="79"/>
  <c r="D1033" i="79"/>
  <c r="F1033" i="79"/>
  <c r="D1034" i="79"/>
  <c r="N1245" i="79"/>
  <c r="N1077" i="79"/>
  <c r="D1118" i="79"/>
  <c r="N1119" i="79"/>
  <c r="N1392" i="79"/>
  <c r="N1371" i="79"/>
  <c r="D908" i="79"/>
  <c r="F907" i="79"/>
  <c r="D1139" i="79"/>
  <c r="F1138" i="79"/>
  <c r="N993" i="79"/>
  <c r="F1306" i="79"/>
  <c r="D970" i="79"/>
  <c r="F970" i="79"/>
  <c r="F1159" i="79"/>
  <c r="D1160" i="79"/>
  <c r="D1012" i="79"/>
  <c r="F1117" i="79"/>
  <c r="D1159" i="79"/>
  <c r="N972" i="79"/>
  <c r="D907" i="79"/>
  <c r="F1075" i="79"/>
  <c r="D1076" i="79"/>
  <c r="F1096" i="79"/>
  <c r="D991" i="79"/>
  <c r="F928" i="79"/>
  <c r="D929" i="79"/>
  <c r="F1222" i="79"/>
  <c r="D1223" i="79"/>
  <c r="N1287" i="79"/>
  <c r="N1329" i="79"/>
  <c r="D1307" i="79"/>
  <c r="N1308" i="79"/>
  <c r="F1264" i="79"/>
  <c r="D1265" i="79"/>
  <c r="D1327" i="79"/>
  <c r="N1330" i="79" l="1"/>
  <c r="F929" i="79"/>
  <c r="D930" i="79"/>
  <c r="N1372" i="79"/>
  <c r="D1371" i="79"/>
  <c r="F1118" i="79"/>
  <c r="N1099" i="79"/>
  <c r="N1036" i="79"/>
  <c r="F950" i="79"/>
  <c r="F1013" i="79"/>
  <c r="N973" i="79"/>
  <c r="F1349" i="79"/>
  <c r="F1160" i="79"/>
  <c r="F1181" i="79"/>
  <c r="N994" i="79"/>
  <c r="N1393" i="79"/>
  <c r="N1414" i="79"/>
  <c r="F1076" i="79"/>
  <c r="F1244" i="79"/>
  <c r="F1097" i="79"/>
  <c r="D1202" i="79"/>
  <c r="F1202" i="79"/>
  <c r="D1244" i="79"/>
  <c r="N1288" i="79"/>
  <c r="D1287" i="79"/>
  <c r="D951" i="79"/>
  <c r="D950" i="79"/>
  <c r="D1181" i="79"/>
  <c r="F1328" i="79"/>
  <c r="F971" i="79"/>
  <c r="D972" i="79"/>
  <c r="F992" i="79"/>
  <c r="D993" i="79"/>
  <c r="F1119" i="79"/>
  <c r="N1120" i="79"/>
  <c r="N1078" i="79"/>
  <c r="N1225" i="79"/>
  <c r="N1267" i="79"/>
  <c r="D1266" i="79"/>
  <c r="F1034" i="79"/>
  <c r="D1035" i="79"/>
  <c r="D1328" i="79"/>
  <c r="D1055" i="79"/>
  <c r="N1141" i="79"/>
  <c r="F1307" i="79"/>
  <c r="D971" i="79"/>
  <c r="F1370" i="79"/>
  <c r="N1246" i="79"/>
  <c r="D1224" i="79"/>
  <c r="F1223" i="79"/>
  <c r="N1351" i="79"/>
  <c r="D1350" i="79"/>
  <c r="N1183" i="79"/>
  <c r="F1139" i="79"/>
  <c r="D1140" i="79"/>
  <c r="N1309" i="79"/>
  <c r="F1308" i="79"/>
  <c r="F1286" i="79"/>
  <c r="F1265" i="79"/>
  <c r="N1057" i="79"/>
  <c r="D1286" i="79"/>
  <c r="N1015" i="79"/>
  <c r="D992" i="79"/>
  <c r="N1204" i="79"/>
  <c r="D1161" i="79"/>
  <c r="N1162" i="79"/>
  <c r="F1203" i="79" l="1"/>
  <c r="F1014" i="79"/>
  <c r="N1184" i="79"/>
  <c r="N1142" i="79"/>
  <c r="N1289" i="79"/>
  <c r="F1392" i="79"/>
  <c r="N1331" i="79"/>
  <c r="F1224" i="79"/>
  <c r="F1077" i="79"/>
  <c r="D1077" i="79"/>
  <c r="F972" i="79"/>
  <c r="F1035" i="79"/>
  <c r="N1058" i="79"/>
  <c r="F1182" i="79"/>
  <c r="D1183" i="79"/>
  <c r="N1352" i="79"/>
  <c r="D1078" i="79"/>
  <c r="N1079" i="79"/>
  <c r="N1415" i="79"/>
  <c r="N1436" i="79"/>
  <c r="N1037" i="79"/>
  <c r="D1036" i="79"/>
  <c r="N1100" i="79"/>
  <c r="N1205" i="79"/>
  <c r="N1310" i="79"/>
  <c r="D1203" i="79"/>
  <c r="N995" i="79"/>
  <c r="D1119" i="79"/>
  <c r="N1373" i="79"/>
  <c r="F1372" i="79"/>
  <c r="D1329" i="79"/>
  <c r="F1329" i="79"/>
  <c r="D1330" i="79"/>
  <c r="F1161" i="79"/>
  <c r="F1140" i="79"/>
  <c r="D1141" i="79"/>
  <c r="D1098" i="79"/>
  <c r="D1099" i="79"/>
  <c r="F1098" i="79"/>
  <c r="N1016" i="79"/>
  <c r="F1015" i="79"/>
  <c r="D1056" i="79"/>
  <c r="F1056" i="79"/>
  <c r="D1057" i="79"/>
  <c r="D1308" i="79"/>
  <c r="D1267" i="79"/>
  <c r="N1268" i="79"/>
  <c r="N1163" i="79"/>
  <c r="D1162" i="79"/>
  <c r="F1350" i="79"/>
  <c r="D1351" i="79"/>
  <c r="N1247" i="79"/>
  <c r="F1266" i="79"/>
  <c r="D1225" i="79"/>
  <c r="N1226" i="79"/>
  <c r="F1287" i="79"/>
  <c r="D1288" i="79"/>
  <c r="N1394" i="79"/>
  <c r="F1393" i="79"/>
  <c r="D994" i="79"/>
  <c r="F993" i="79"/>
  <c r="D1182" i="79"/>
  <c r="D1014" i="79"/>
  <c r="D1245" i="79"/>
  <c r="F1245" i="79"/>
  <c r="N1121" i="79"/>
  <c r="D952" i="79"/>
  <c r="F951" i="79"/>
  <c r="D973" i="79"/>
  <c r="F1371" i="79"/>
  <c r="D1372" i="79" l="1"/>
  <c r="D1120" i="79"/>
  <c r="F1120" i="79"/>
  <c r="D1246" i="79"/>
  <c r="F1246" i="79"/>
  <c r="N1374" i="79"/>
  <c r="F1330" i="79"/>
  <c r="N1206" i="79"/>
  <c r="N1458" i="79"/>
  <c r="N1437" i="79"/>
  <c r="F994" i="79"/>
  <c r="D1204" i="79"/>
  <c r="F1204" i="79"/>
  <c r="D1205" i="79"/>
  <c r="F1057" i="79"/>
  <c r="N1290" i="79"/>
  <c r="D1309" i="79"/>
  <c r="F1309" i="79"/>
  <c r="D974" i="79"/>
  <c r="F973" i="79"/>
  <c r="N1269" i="79"/>
  <c r="N1101" i="79"/>
  <c r="N1080" i="79"/>
  <c r="F1288" i="79"/>
  <c r="D1289" i="79"/>
  <c r="N1227" i="79"/>
  <c r="D1247" i="79"/>
  <c r="N1248" i="79"/>
  <c r="D1268" i="79"/>
  <c r="F1267" i="79"/>
  <c r="F1099" i="79"/>
  <c r="D1037" i="79"/>
  <c r="N1038" i="79"/>
  <c r="D1415" i="79"/>
  <c r="N1416" i="79"/>
  <c r="F1352" i="79"/>
  <c r="N1353" i="79"/>
  <c r="N1185" i="79"/>
  <c r="D1079" i="79"/>
  <c r="F1078" i="79"/>
  <c r="N1143" i="79"/>
  <c r="F1183" i="79"/>
  <c r="D1184" i="79"/>
  <c r="F1310" i="79"/>
  <c r="N1311" i="79"/>
  <c r="D1352" i="79"/>
  <c r="F1351" i="79"/>
  <c r="D1331" i="79"/>
  <c r="N1332" i="79"/>
  <c r="N1059" i="79"/>
  <c r="N1395" i="79"/>
  <c r="F1162" i="79"/>
  <c r="N1017" i="79"/>
  <c r="N1122" i="79"/>
  <c r="F1225" i="79"/>
  <c r="D1226" i="79"/>
  <c r="D1163" i="79"/>
  <c r="N1164" i="79"/>
  <c r="D995" i="79"/>
  <c r="F1036" i="79"/>
  <c r="F1414" i="79"/>
  <c r="D1393" i="79"/>
  <c r="F1141" i="79"/>
  <c r="D1142" i="79"/>
  <c r="D1015" i="79"/>
  <c r="N1396" i="79" l="1"/>
  <c r="F1058" i="79"/>
  <c r="F1038" i="79"/>
  <c r="N1039" i="79"/>
  <c r="F1226" i="79"/>
  <c r="F1079" i="79"/>
  <c r="F1268" i="79"/>
  <c r="D1016" i="79"/>
  <c r="F1016" i="79"/>
  <c r="N1333" i="79"/>
  <c r="N1186" i="79"/>
  <c r="F1415" i="79"/>
  <c r="F1037" i="79"/>
  <c r="D1038" i="79"/>
  <c r="N1249" i="79"/>
  <c r="N1081" i="79"/>
  <c r="N1438" i="79"/>
  <c r="N1060" i="79"/>
  <c r="N1270" i="79"/>
  <c r="D1290" i="79"/>
  <c r="N1291" i="79"/>
  <c r="N1144" i="79"/>
  <c r="F1143" i="79"/>
  <c r="N1417" i="79"/>
  <c r="D1416" i="79"/>
  <c r="F1289" i="79"/>
  <c r="D1437" i="79"/>
  <c r="F1436" i="79"/>
  <c r="F995" i="79"/>
  <c r="D996" i="79"/>
  <c r="D1394" i="79"/>
  <c r="F1394" i="79"/>
  <c r="F1331" i="79"/>
  <c r="D1332" i="79"/>
  <c r="D1185" i="79"/>
  <c r="F1184" i="79"/>
  <c r="N1354" i="79"/>
  <c r="D1248" i="79"/>
  <c r="F1247" i="79"/>
  <c r="N1102" i="79"/>
  <c r="F1101" i="79"/>
  <c r="D1058" i="79"/>
  <c r="N1375" i="79"/>
  <c r="N1165" i="79"/>
  <c r="D1121" i="79"/>
  <c r="F1121" i="79"/>
  <c r="N1312" i="79"/>
  <c r="D1143" i="79"/>
  <c r="F1142" i="79"/>
  <c r="N1480" i="79"/>
  <c r="N1459" i="79"/>
  <c r="N1123" i="79"/>
  <c r="F1205" i="79"/>
  <c r="D1373" i="79"/>
  <c r="D1374" i="79"/>
  <c r="F1373" i="79"/>
  <c r="D1017" i="79"/>
  <c r="D1164" i="79"/>
  <c r="F1163" i="79"/>
  <c r="D1227" i="79"/>
  <c r="N1228" i="79"/>
  <c r="D1100" i="79"/>
  <c r="F1100" i="79"/>
  <c r="D1310" i="79"/>
  <c r="N1207" i="79"/>
  <c r="D1101" i="79" l="1"/>
  <c r="F1437" i="79"/>
  <c r="F1164" i="79"/>
  <c r="F1269" i="79"/>
  <c r="N1334" i="79"/>
  <c r="F1122" i="79"/>
  <c r="N1460" i="79"/>
  <c r="N1502" i="79"/>
  <c r="N1481" i="79"/>
  <c r="D1354" i="79"/>
  <c r="N1355" i="79"/>
  <c r="D1060" i="79"/>
  <c r="N1061" i="79"/>
  <c r="N1103" i="79"/>
  <c r="N1418" i="79"/>
  <c r="D1417" i="79"/>
  <c r="N1397" i="79"/>
  <c r="F1227" i="79"/>
  <c r="N1292" i="79"/>
  <c r="N1439" i="79"/>
  <c r="N1082" i="79"/>
  <c r="N1187" i="79"/>
  <c r="F1017" i="79"/>
  <c r="D1018" i="79"/>
  <c r="N1313" i="79"/>
  <c r="N1376" i="79"/>
  <c r="F1375" i="79"/>
  <c r="D1353" i="79"/>
  <c r="F1353" i="79"/>
  <c r="F1416" i="79"/>
  <c r="N1145" i="79"/>
  <c r="F1059" i="79"/>
  <c r="F1206" i="79"/>
  <c r="D1228" i="79"/>
  <c r="N1229" i="79"/>
  <c r="D1206" i="79"/>
  <c r="D1311" i="79"/>
  <c r="D1312" i="79"/>
  <c r="F1311" i="79"/>
  <c r="N1250" i="79"/>
  <c r="F1332" i="79"/>
  <c r="D1333" i="79"/>
  <c r="D1269" i="79"/>
  <c r="D1059" i="79"/>
  <c r="D1395" i="79"/>
  <c r="D1396" i="79"/>
  <c r="F1395" i="79"/>
  <c r="F1458" i="79"/>
  <c r="D1459" i="79"/>
  <c r="D1291" i="79"/>
  <c r="F1290" i="79"/>
  <c r="N1271" i="79"/>
  <c r="D1081" i="79"/>
  <c r="F1080" i="79"/>
  <c r="F1248" i="79"/>
  <c r="D1249" i="79"/>
  <c r="F1185" i="79"/>
  <c r="D1207" i="79"/>
  <c r="N1208" i="79"/>
  <c r="D1123" i="79"/>
  <c r="N1124" i="79"/>
  <c r="D1122" i="79"/>
  <c r="N1166" i="79"/>
  <c r="F1374" i="79"/>
  <c r="D1080" i="79"/>
  <c r="F1333" i="79" l="1"/>
  <c r="D1375" i="79"/>
  <c r="N1377" i="79"/>
  <c r="D1229" i="79"/>
  <c r="N1230" i="79"/>
  <c r="D1082" i="79"/>
  <c r="N1083" i="79"/>
  <c r="N1293" i="79"/>
  <c r="D1102" i="79"/>
  <c r="F1102" i="79"/>
  <c r="N1356" i="79"/>
  <c r="N1272" i="79"/>
  <c r="N1125" i="79"/>
  <c r="N1251" i="79"/>
  <c r="D1144" i="79"/>
  <c r="F1144" i="79"/>
  <c r="F1081" i="79"/>
  <c r="D1439" i="79"/>
  <c r="N1440" i="79"/>
  <c r="F1396" i="79"/>
  <c r="D1418" i="79"/>
  <c r="N1419" i="79"/>
  <c r="N1524" i="79"/>
  <c r="N1503" i="79"/>
  <c r="F1459" i="79"/>
  <c r="N1335" i="79"/>
  <c r="F1165" i="79"/>
  <c r="D1271" i="79"/>
  <c r="F1270" i="79"/>
  <c r="D1250" i="79"/>
  <c r="F1249" i="79"/>
  <c r="N1398" i="79"/>
  <c r="D1061" i="79"/>
  <c r="D1438" i="79"/>
  <c r="F1438" i="79"/>
  <c r="F1480" i="79"/>
  <c r="N1167" i="79"/>
  <c r="N1482" i="79"/>
  <c r="D1270" i="79"/>
  <c r="F1207" i="79"/>
  <c r="F1354" i="79"/>
  <c r="D1355" i="79"/>
  <c r="F1228" i="79"/>
  <c r="F1417" i="79"/>
  <c r="N1104" i="79"/>
  <c r="D1039" i="79"/>
  <c r="F1039" i="79"/>
  <c r="D1040" i="79"/>
  <c r="F1312" i="79"/>
  <c r="D1186" i="79"/>
  <c r="F1186" i="79"/>
  <c r="F1291" i="79"/>
  <c r="N1461" i="79"/>
  <c r="F1123" i="79"/>
  <c r="D1124" i="79"/>
  <c r="N1209" i="79"/>
  <c r="D1145" i="79"/>
  <c r="N1146" i="79"/>
  <c r="N1314" i="79"/>
  <c r="F1313" i="79"/>
  <c r="N1188" i="79"/>
  <c r="F1060" i="79"/>
  <c r="D1165" i="79"/>
  <c r="F1460" i="79" l="1"/>
  <c r="F1187" i="79"/>
  <c r="N1189" i="79"/>
  <c r="F1208" i="79"/>
  <c r="D1103" i="79"/>
  <c r="F1103" i="79"/>
  <c r="F1481" i="79"/>
  <c r="N1336" i="79"/>
  <c r="D1335" i="79"/>
  <c r="D1460" i="79"/>
  <c r="F1250" i="79"/>
  <c r="D1230" i="79"/>
  <c r="N1231" i="79"/>
  <c r="N1483" i="79"/>
  <c r="D1334" i="79"/>
  <c r="F1334" i="79"/>
  <c r="N1546" i="79"/>
  <c r="N1525" i="79"/>
  <c r="D1419" i="79"/>
  <c r="N1420" i="79"/>
  <c r="D1146" i="79"/>
  <c r="N1147" i="79"/>
  <c r="D1187" i="79"/>
  <c r="D1208" i="79"/>
  <c r="F1397" i="79"/>
  <c r="N1504" i="79"/>
  <c r="D1125" i="79"/>
  <c r="N1126" i="79"/>
  <c r="N1294" i="79"/>
  <c r="F1082" i="79"/>
  <c r="D1083" i="79"/>
  <c r="F1229" i="79"/>
  <c r="D1376" i="79"/>
  <c r="F1376" i="79"/>
  <c r="F1061" i="79"/>
  <c r="D1062" i="79"/>
  <c r="F1502" i="79"/>
  <c r="D1503" i="79"/>
  <c r="F1271" i="79"/>
  <c r="F1145" i="79"/>
  <c r="N1210" i="79"/>
  <c r="D1313" i="79"/>
  <c r="D1104" i="79"/>
  <c r="N1105" i="79"/>
  <c r="N1168" i="79"/>
  <c r="F1418" i="79"/>
  <c r="N1441" i="79"/>
  <c r="D1440" i="79"/>
  <c r="D1272" i="79"/>
  <c r="N1273" i="79"/>
  <c r="D1292" i="79"/>
  <c r="F1292" i="79"/>
  <c r="D1293" i="79"/>
  <c r="N1252" i="79"/>
  <c r="N1378" i="79"/>
  <c r="F1377" i="79"/>
  <c r="N1315" i="79"/>
  <c r="N1462" i="79"/>
  <c r="F1166" i="79"/>
  <c r="D1167" i="79"/>
  <c r="D1481" i="79"/>
  <c r="D1166" i="79"/>
  <c r="F1124" i="79"/>
  <c r="D1356" i="79"/>
  <c r="N1357" i="79"/>
  <c r="F1398" i="79"/>
  <c r="N1399" i="79"/>
  <c r="D1397" i="79"/>
  <c r="F1439" i="79"/>
  <c r="F1355" i="79"/>
  <c r="F1356" i="79" l="1"/>
  <c r="N1379" i="79"/>
  <c r="N1295" i="79"/>
  <c r="D1126" i="79"/>
  <c r="N1127" i="79"/>
  <c r="F1524" i="79"/>
  <c r="N1274" i="79"/>
  <c r="N1169" i="79"/>
  <c r="D1168" i="79"/>
  <c r="D1377" i="79"/>
  <c r="N1148" i="79"/>
  <c r="F1252" i="79"/>
  <c r="N1253" i="79"/>
  <c r="F1440" i="79"/>
  <c r="F1125" i="79"/>
  <c r="N1484" i="79"/>
  <c r="D1084" i="79"/>
  <c r="F1083" i="79"/>
  <c r="F1188" i="79"/>
  <c r="N1400" i="79"/>
  <c r="N1463" i="79"/>
  <c r="F1251" i="79"/>
  <c r="F1167" i="79"/>
  <c r="D1105" i="79"/>
  <c r="F1104" i="79"/>
  <c r="N1421" i="79"/>
  <c r="D1420" i="79"/>
  <c r="D1251" i="79"/>
  <c r="D1461" i="79"/>
  <c r="F1461" i="79"/>
  <c r="N1568" i="79"/>
  <c r="N1547" i="79"/>
  <c r="N1232" i="79"/>
  <c r="D1231" i="79"/>
  <c r="D1336" i="79"/>
  <c r="N1337" i="79"/>
  <c r="F1146" i="79"/>
  <c r="F1419" i="79"/>
  <c r="D1525" i="79"/>
  <c r="N1526" i="79"/>
  <c r="F1482" i="79"/>
  <c r="F1230" i="79"/>
  <c r="N1316" i="79"/>
  <c r="D1273" i="79"/>
  <c r="F1272" i="79"/>
  <c r="D1441" i="79"/>
  <c r="N1442" i="79"/>
  <c r="N1211" i="79"/>
  <c r="F1503" i="79"/>
  <c r="D1398" i="79"/>
  <c r="F1335" i="79"/>
  <c r="D1188" i="79"/>
  <c r="N1358" i="79"/>
  <c r="D1357" i="79"/>
  <c r="D1314" i="79"/>
  <c r="F1314" i="79"/>
  <c r="D1315" i="79"/>
  <c r="D1209" i="79"/>
  <c r="F1209" i="79"/>
  <c r="D1294" i="79"/>
  <c r="F1293" i="79"/>
  <c r="N1505" i="79"/>
  <c r="D1504" i="79"/>
  <c r="D1482" i="79"/>
  <c r="N1190" i="79"/>
  <c r="D1189" i="79"/>
  <c r="F1147" i="79" l="1"/>
  <c r="F1126" i="79"/>
  <c r="F1231" i="79"/>
  <c r="N1401" i="79"/>
  <c r="F1105" i="79"/>
  <c r="D1106" i="79"/>
  <c r="F1273" i="79"/>
  <c r="N1275" i="79"/>
  <c r="F1274" i="79"/>
  <c r="N1443" i="79"/>
  <c r="F1210" i="79"/>
  <c r="D1232" i="79"/>
  <c r="N1233" i="79"/>
  <c r="D1399" i="79"/>
  <c r="D1400" i="79"/>
  <c r="F1399" i="79"/>
  <c r="D1484" i="79"/>
  <c r="N1485" i="79"/>
  <c r="D1190" i="79"/>
  <c r="N1191" i="79"/>
  <c r="F1441" i="79"/>
  <c r="D1442" i="79"/>
  <c r="N1548" i="79"/>
  <c r="F1168" i="79"/>
  <c r="F1462" i="79"/>
  <c r="D1526" i="79"/>
  <c r="N1527" i="79"/>
  <c r="F1546" i="79"/>
  <c r="F1420" i="79"/>
  <c r="F1294" i="79"/>
  <c r="F1189" i="79"/>
  <c r="F1315" i="79"/>
  <c r="D1147" i="79"/>
  <c r="F1337" i="79"/>
  <c r="N1338" i="79"/>
  <c r="N1590" i="79"/>
  <c r="N1569" i="79"/>
  <c r="D1421" i="79"/>
  <c r="N1422" i="79"/>
  <c r="N1149" i="79"/>
  <c r="N1380" i="79"/>
  <c r="D1505" i="79"/>
  <c r="N1506" i="79"/>
  <c r="F1504" i="79"/>
  <c r="D1210" i="79"/>
  <c r="D1358" i="79"/>
  <c r="N1359" i="79"/>
  <c r="N1317" i="79"/>
  <c r="F1336" i="79"/>
  <c r="D1462" i="79"/>
  <c r="N1170" i="79"/>
  <c r="N1296" i="79"/>
  <c r="D1295" i="79"/>
  <c r="D1378" i="79"/>
  <c r="F1378" i="79"/>
  <c r="D1379" i="79"/>
  <c r="F1357" i="79"/>
  <c r="N1212" i="79"/>
  <c r="F1211" i="79"/>
  <c r="F1525" i="79"/>
  <c r="D1252" i="79"/>
  <c r="D1463" i="79"/>
  <c r="N1464" i="79"/>
  <c r="D1483" i="79"/>
  <c r="F1483" i="79"/>
  <c r="N1254" i="79"/>
  <c r="D1337" i="79" l="1"/>
  <c r="D1253" i="79"/>
  <c r="F1253" i="79"/>
  <c r="N1297" i="79"/>
  <c r="D1296" i="79"/>
  <c r="N1318" i="79"/>
  <c r="F1568" i="79"/>
  <c r="D1211" i="79"/>
  <c r="F1400" i="79"/>
  <c r="D1128" i="79"/>
  <c r="F1127" i="79"/>
  <c r="F1169" i="79"/>
  <c r="D1527" i="79"/>
  <c r="N1528" i="79"/>
  <c r="F1547" i="79"/>
  <c r="N1234" i="79"/>
  <c r="D1464" i="79"/>
  <c r="N1465" i="79"/>
  <c r="F1505" i="79"/>
  <c r="F1379" i="79"/>
  <c r="F1148" i="79"/>
  <c r="N1570" i="79"/>
  <c r="D1569" i="79"/>
  <c r="N1339" i="79"/>
  <c r="F1190" i="79"/>
  <c r="N1276" i="79"/>
  <c r="F1295" i="79"/>
  <c r="D1233" i="79"/>
  <c r="F1232" i="79"/>
  <c r="D1443" i="79"/>
  <c r="N1444" i="79"/>
  <c r="N1255" i="79"/>
  <c r="N1423" i="79"/>
  <c r="F1442" i="79"/>
  <c r="D1127" i="79"/>
  <c r="F1463" i="79"/>
  <c r="D1317" i="79"/>
  <c r="F1316" i="79"/>
  <c r="D1359" i="79"/>
  <c r="N1360" i="79"/>
  <c r="N1507" i="79"/>
  <c r="F1421" i="79"/>
  <c r="D1169" i="79"/>
  <c r="D1274" i="79"/>
  <c r="N1171" i="79"/>
  <c r="N1381" i="79"/>
  <c r="N1591" i="79"/>
  <c r="N1612" i="79"/>
  <c r="D1316" i="79"/>
  <c r="D1547" i="79"/>
  <c r="F1526" i="79"/>
  <c r="N1549" i="79"/>
  <c r="N1192" i="79"/>
  <c r="N1486" i="79"/>
  <c r="N1213" i="79"/>
  <c r="F1358" i="79"/>
  <c r="D1149" i="79"/>
  <c r="F1484" i="79"/>
  <c r="N1402" i="79"/>
  <c r="D1148" i="79"/>
  <c r="N1634" i="79" l="1"/>
  <c r="N1613" i="79"/>
  <c r="F1506" i="79"/>
  <c r="F1296" i="79"/>
  <c r="D1213" i="79"/>
  <c r="N1214" i="79"/>
  <c r="F1191" i="79"/>
  <c r="F1380" i="79"/>
  <c r="F1170" i="79"/>
  <c r="N1361" i="79"/>
  <c r="F1422" i="79"/>
  <c r="D1170" i="79"/>
  <c r="N1319" i="79"/>
  <c r="D1485" i="79"/>
  <c r="F1485" i="79"/>
  <c r="D1381" i="79"/>
  <c r="N1382" i="79"/>
  <c r="D1171" i="79"/>
  <c r="D1380" i="79"/>
  <c r="N1298" i="79"/>
  <c r="D1297" i="79"/>
  <c r="F1401" i="79"/>
  <c r="D1548" i="79"/>
  <c r="F1548" i="79"/>
  <c r="F1590" i="79"/>
  <c r="F1359" i="79"/>
  <c r="D1360" i="79"/>
  <c r="F1254" i="79"/>
  <c r="D1275" i="79"/>
  <c r="F1275" i="79"/>
  <c r="D1338" i="79"/>
  <c r="F1338" i="79"/>
  <c r="F1569" i="79"/>
  <c r="D1465" i="79"/>
  <c r="N1466" i="79"/>
  <c r="D1318" i="79"/>
  <c r="F1317" i="79"/>
  <c r="D1254" i="79"/>
  <c r="D1339" i="79"/>
  <c r="N1340" i="79"/>
  <c r="F1149" i="79"/>
  <c r="D1150" i="79"/>
  <c r="N1592" i="79"/>
  <c r="N1277" i="79"/>
  <c r="D1506" i="79"/>
  <c r="F1464" i="79"/>
  <c r="D1234" i="79"/>
  <c r="N1235" i="79"/>
  <c r="N1529" i="79"/>
  <c r="N1403" i="79"/>
  <c r="N1508" i="79"/>
  <c r="D1507" i="79"/>
  <c r="D1444" i="79"/>
  <c r="N1445" i="79"/>
  <c r="D1191" i="79"/>
  <c r="F1233" i="79"/>
  <c r="N1550" i="79"/>
  <c r="D1212" i="79"/>
  <c r="F1212" i="79"/>
  <c r="F1486" i="79"/>
  <c r="N1487" i="79"/>
  <c r="N1193" i="79"/>
  <c r="D1422" i="79"/>
  <c r="N1424" i="79"/>
  <c r="D1423" i="79"/>
  <c r="N1256" i="79"/>
  <c r="F1443" i="79"/>
  <c r="D1570" i="79"/>
  <c r="N1571" i="79"/>
  <c r="F1527" i="79"/>
  <c r="D1528" i="79"/>
  <c r="D1401" i="79"/>
  <c r="F1402" i="79" l="1"/>
  <c r="N1446" i="79"/>
  <c r="D1529" i="79"/>
  <c r="N1530" i="79"/>
  <c r="D1466" i="79"/>
  <c r="N1467" i="79"/>
  <c r="D1486" i="79"/>
  <c r="N1425" i="79"/>
  <c r="F1192" i="79"/>
  <c r="N1488" i="79"/>
  <c r="F1549" i="79"/>
  <c r="D1235" i="79"/>
  <c r="N1236" i="79"/>
  <c r="F1465" i="79"/>
  <c r="D1402" i="79"/>
  <c r="D1172" i="79"/>
  <c r="F1171" i="79"/>
  <c r="D1255" i="79"/>
  <c r="F1255" i="79"/>
  <c r="D1550" i="79"/>
  <c r="N1551" i="79"/>
  <c r="D1445" i="79"/>
  <c r="F1444" i="79"/>
  <c r="N1278" i="79"/>
  <c r="F1591" i="79"/>
  <c r="F1297" i="79"/>
  <c r="D1361" i="79"/>
  <c r="N1362" i="79"/>
  <c r="N1341" i="79"/>
  <c r="N1299" i="79"/>
  <c r="F1570" i="79"/>
  <c r="F1507" i="79"/>
  <c r="D1276" i="79"/>
  <c r="F1276" i="79"/>
  <c r="D1277" i="79"/>
  <c r="F1339" i="79"/>
  <c r="D1591" i="79"/>
  <c r="N1320" i="79"/>
  <c r="D1319" i="79"/>
  <c r="D1192" i="79"/>
  <c r="N1215" i="79"/>
  <c r="D1214" i="79"/>
  <c r="N1614" i="79"/>
  <c r="N1572" i="79"/>
  <c r="F1256" i="79"/>
  <c r="N1257" i="79"/>
  <c r="N1404" i="79"/>
  <c r="F1234" i="79"/>
  <c r="D1549" i="79"/>
  <c r="N1383" i="79"/>
  <c r="D1382" i="79"/>
  <c r="F1318" i="79"/>
  <c r="F1213" i="79"/>
  <c r="N1656" i="79"/>
  <c r="N1635" i="79"/>
  <c r="F1423" i="79"/>
  <c r="D1424" i="79"/>
  <c r="D1193" i="79"/>
  <c r="D1508" i="79"/>
  <c r="N1509" i="79"/>
  <c r="F1528" i="79"/>
  <c r="N1593" i="79"/>
  <c r="F1592" i="79"/>
  <c r="F1381" i="79"/>
  <c r="F1360" i="79"/>
  <c r="F1612" i="79"/>
  <c r="D1613" i="79"/>
  <c r="D1635" i="79" l="1"/>
  <c r="N1636" i="79"/>
  <c r="F1571" i="79"/>
  <c r="D1487" i="79"/>
  <c r="F1487" i="79"/>
  <c r="N1468" i="79"/>
  <c r="N1405" i="79"/>
  <c r="F1298" i="79"/>
  <c r="N1342" i="79"/>
  <c r="D1341" i="79"/>
  <c r="N1510" i="79"/>
  <c r="D1403" i="79"/>
  <c r="F1403" i="79"/>
  <c r="F1214" i="79"/>
  <c r="F1319" i="79"/>
  <c r="N1300" i="79"/>
  <c r="F1340" i="79"/>
  <c r="F1424" i="79"/>
  <c r="D1467" i="79"/>
  <c r="F1466" i="79"/>
  <c r="F1529" i="79"/>
  <c r="N1447" i="79"/>
  <c r="N1384" i="79"/>
  <c r="F1383" i="79"/>
  <c r="N1615" i="79"/>
  <c r="N1552" i="79"/>
  <c r="F1235" i="79"/>
  <c r="D1425" i="79"/>
  <c r="N1426" i="79"/>
  <c r="F1508" i="79"/>
  <c r="D1509" i="79"/>
  <c r="N1657" i="79"/>
  <c r="N1678" i="79"/>
  <c r="N1258" i="79"/>
  <c r="N1573" i="79"/>
  <c r="D1215" i="79"/>
  <c r="D1320" i="79"/>
  <c r="N1321" i="79"/>
  <c r="N1363" i="79"/>
  <c r="F1362" i="79"/>
  <c r="D1298" i="79"/>
  <c r="F1382" i="79"/>
  <c r="N1279" i="79"/>
  <c r="D1256" i="79"/>
  <c r="N1594" i="79"/>
  <c r="F1634" i="79"/>
  <c r="D1340" i="79"/>
  <c r="D1571" i="79"/>
  <c r="D1362" i="79"/>
  <c r="F1361" i="79"/>
  <c r="F1277" i="79"/>
  <c r="D1278" i="79"/>
  <c r="D1530" i="79"/>
  <c r="N1531" i="79"/>
  <c r="D1446" i="79"/>
  <c r="F1445" i="79"/>
  <c r="F1193" i="79"/>
  <c r="D1194" i="79"/>
  <c r="F1613" i="79"/>
  <c r="D1614" i="79"/>
  <c r="D1592" i="79"/>
  <c r="D1551" i="79"/>
  <c r="F1550" i="79"/>
  <c r="N1237" i="79"/>
  <c r="D1236" i="79"/>
  <c r="N1489" i="79"/>
  <c r="D1488" i="79"/>
  <c r="N1301" i="79" l="1"/>
  <c r="D1593" i="79"/>
  <c r="F1593" i="79"/>
  <c r="F1278" i="79"/>
  <c r="N1322" i="79"/>
  <c r="N1658" i="79"/>
  <c r="F1614" i="79"/>
  <c r="F1509" i="79"/>
  <c r="F1404" i="79"/>
  <c r="N1637" i="79"/>
  <c r="N1448" i="79"/>
  <c r="N1511" i="79"/>
  <c r="F1656" i="79"/>
  <c r="D1657" i="79"/>
  <c r="N1553" i="79"/>
  <c r="N1385" i="79"/>
  <c r="F1467" i="79"/>
  <c r="N1469" i="79"/>
  <c r="F1236" i="79"/>
  <c r="D1300" i="79"/>
  <c r="F1299" i="79"/>
  <c r="F1341" i="79"/>
  <c r="N1280" i="79"/>
  <c r="F1572" i="79"/>
  <c r="N1490" i="79"/>
  <c r="F1489" i="79"/>
  <c r="D1237" i="79"/>
  <c r="F1320" i="79"/>
  <c r="D1321" i="79"/>
  <c r="D1258" i="79"/>
  <c r="N1259" i="79"/>
  <c r="N1616" i="79"/>
  <c r="N1343" i="79"/>
  <c r="F1635" i="79"/>
  <c r="D1636" i="79"/>
  <c r="F1530" i="79"/>
  <c r="F1215" i="79"/>
  <c r="D1216" i="79"/>
  <c r="F1573" i="79"/>
  <c r="N1574" i="79"/>
  <c r="D1257" i="79"/>
  <c r="F1257" i="79"/>
  <c r="N1679" i="79"/>
  <c r="N1700" i="79"/>
  <c r="D1552" i="79"/>
  <c r="F1551" i="79"/>
  <c r="D1404" i="79"/>
  <c r="D1299" i="79"/>
  <c r="D1572" i="79"/>
  <c r="N1595" i="79"/>
  <c r="D1594" i="79"/>
  <c r="D1383" i="79"/>
  <c r="N1364" i="79"/>
  <c r="N1427" i="79"/>
  <c r="D1426" i="79"/>
  <c r="F1488" i="79"/>
  <c r="D1531" i="79"/>
  <c r="N1532" i="79"/>
  <c r="F1425" i="79"/>
  <c r="D1447" i="79"/>
  <c r="F1446" i="79"/>
  <c r="N1406" i="79"/>
  <c r="D1489" i="79" l="1"/>
  <c r="F1342" i="79"/>
  <c r="F1615" i="79"/>
  <c r="N1617" i="79"/>
  <c r="F1279" i="79"/>
  <c r="F1447" i="79"/>
  <c r="N1680" i="79"/>
  <c r="N1554" i="79"/>
  <c r="F1510" i="79"/>
  <c r="D1363" i="79"/>
  <c r="F1363" i="79"/>
  <c r="D1405" i="79"/>
  <c r="F1405" i="79"/>
  <c r="N1533" i="79"/>
  <c r="D1532" i="79"/>
  <c r="N1365" i="79"/>
  <c r="F1678" i="79"/>
  <c r="N1491" i="79"/>
  <c r="N1470" i="79"/>
  <c r="F1552" i="79"/>
  <c r="D1637" i="79"/>
  <c r="N1638" i="79"/>
  <c r="D1510" i="79"/>
  <c r="D1279" i="79"/>
  <c r="F1406" i="79"/>
  <c r="N1407" i="79"/>
  <c r="F1531" i="79"/>
  <c r="N1428" i="79"/>
  <c r="N1596" i="79"/>
  <c r="N1575" i="79"/>
  <c r="N1323" i="79"/>
  <c r="F1322" i="79"/>
  <c r="N1302" i="79"/>
  <c r="F1468" i="79"/>
  <c r="D1469" i="79"/>
  <c r="N1386" i="79"/>
  <c r="D1511" i="79"/>
  <c r="N1512" i="79"/>
  <c r="F1321" i="79"/>
  <c r="F1594" i="79"/>
  <c r="D1595" i="79"/>
  <c r="N1344" i="79"/>
  <c r="F1258" i="79"/>
  <c r="D1259" i="79"/>
  <c r="F1237" i="79"/>
  <c r="D1238" i="79"/>
  <c r="D1573" i="79"/>
  <c r="D1280" i="79"/>
  <c r="N1281" i="79"/>
  <c r="D1384" i="79"/>
  <c r="F1384" i="79"/>
  <c r="D1615" i="79"/>
  <c r="F1300" i="79"/>
  <c r="D1301" i="79"/>
  <c r="F1426" i="79"/>
  <c r="D1427" i="79"/>
  <c r="N1722" i="79"/>
  <c r="N1701" i="79"/>
  <c r="D1468" i="79"/>
  <c r="F1636" i="79"/>
  <c r="D1658" i="79"/>
  <c r="N1659" i="79"/>
  <c r="D1342" i="79"/>
  <c r="N1449" i="79"/>
  <c r="F1657" i="79"/>
  <c r="D1322" i="79" l="1"/>
  <c r="D1343" i="79"/>
  <c r="F1343" i="79"/>
  <c r="D1574" i="79"/>
  <c r="F1574" i="79"/>
  <c r="N1660" i="79"/>
  <c r="F1658" i="79"/>
  <c r="N1723" i="79"/>
  <c r="N1744" i="79"/>
  <c r="N1345" i="79"/>
  <c r="N1513" i="79"/>
  <c r="D1512" i="79"/>
  <c r="F1469" i="79"/>
  <c r="D1490" i="79"/>
  <c r="F1490" i="79"/>
  <c r="F1259" i="79"/>
  <c r="D1260" i="79"/>
  <c r="N1366" i="79"/>
  <c r="N1534" i="79"/>
  <c r="D1281" i="79"/>
  <c r="N1639" i="79"/>
  <c r="D1617" i="79"/>
  <c r="N1618" i="79"/>
  <c r="D1385" i="79"/>
  <c r="F1385" i="79"/>
  <c r="N1408" i="79"/>
  <c r="D1679" i="79"/>
  <c r="F1679" i="79"/>
  <c r="N1471" i="79"/>
  <c r="D1449" i="79"/>
  <c r="N1450" i="79"/>
  <c r="N1387" i="79"/>
  <c r="F1301" i="79"/>
  <c r="N1324" i="79"/>
  <c r="N1429" i="79"/>
  <c r="F1637" i="79"/>
  <c r="D1638" i="79"/>
  <c r="F1364" i="79"/>
  <c r="D1406" i="79"/>
  <c r="N1597" i="79"/>
  <c r="F1532" i="79"/>
  <c r="D1533" i="79"/>
  <c r="N1555" i="79"/>
  <c r="F1616" i="79"/>
  <c r="D1616" i="79"/>
  <c r="N1702" i="79"/>
  <c r="N1576" i="79"/>
  <c r="D1575" i="79"/>
  <c r="D1553" i="79"/>
  <c r="F1553" i="79"/>
  <c r="N1681" i="79"/>
  <c r="F1511" i="79"/>
  <c r="F1280" i="79"/>
  <c r="N1303" i="79"/>
  <c r="D1302" i="79"/>
  <c r="D1448" i="79"/>
  <c r="F1448" i="79"/>
  <c r="F1700" i="79"/>
  <c r="D1701" i="79"/>
  <c r="F1595" i="79"/>
  <c r="D1596" i="79"/>
  <c r="F1427" i="79"/>
  <c r="N1492" i="79"/>
  <c r="D1364" i="79"/>
  <c r="F1365" i="79" l="1"/>
  <c r="N1556" i="79"/>
  <c r="D1555" i="79"/>
  <c r="D1365" i="79"/>
  <c r="N1682" i="79"/>
  <c r="F1596" i="79"/>
  <c r="N1430" i="79"/>
  <c r="D1323" i="79"/>
  <c r="F1323" i="79"/>
  <c r="D1470" i="79"/>
  <c r="F1470" i="79"/>
  <c r="N1367" i="79"/>
  <c r="F1617" i="79"/>
  <c r="D1554" i="79"/>
  <c r="F1554" i="79"/>
  <c r="D1450" i="79"/>
  <c r="N1451" i="79"/>
  <c r="D1407" i="79"/>
  <c r="F1407" i="79"/>
  <c r="F1428" i="79"/>
  <c r="D1429" i="79"/>
  <c r="N1535" i="79"/>
  <c r="F1575" i="79"/>
  <c r="F1386" i="79"/>
  <c r="D1386" i="79"/>
  <c r="F1281" i="79"/>
  <c r="D1282" i="79"/>
  <c r="F1344" i="79"/>
  <c r="N1766" i="79"/>
  <c r="N1745" i="79"/>
  <c r="N1409" i="79"/>
  <c r="N1640" i="79"/>
  <c r="D1639" i="79"/>
  <c r="F1491" i="79"/>
  <c r="D1492" i="79"/>
  <c r="N1493" i="79"/>
  <c r="D1576" i="79"/>
  <c r="N1577" i="79"/>
  <c r="F1701" i="79"/>
  <c r="N1325" i="79"/>
  <c r="N1472" i="79"/>
  <c r="D1534" i="79"/>
  <c r="F1533" i="79"/>
  <c r="F1512" i="79"/>
  <c r="N1724" i="79"/>
  <c r="F1659" i="79"/>
  <c r="D1344" i="79"/>
  <c r="N1388" i="79"/>
  <c r="N1703" i="79"/>
  <c r="N1514" i="79"/>
  <c r="F1513" i="79"/>
  <c r="N1346" i="79"/>
  <c r="F1345" i="79"/>
  <c r="D1680" i="79"/>
  <c r="F1680" i="79"/>
  <c r="F1449" i="79"/>
  <c r="D1428" i="79"/>
  <c r="F1302" i="79"/>
  <c r="D1597" i="79"/>
  <c r="N1598" i="79"/>
  <c r="N1619" i="79"/>
  <c r="F1638" i="79"/>
  <c r="D1491" i="79"/>
  <c r="F1722" i="79"/>
  <c r="D1659" i="79"/>
  <c r="N1661" i="79"/>
  <c r="D1513" i="79" l="1"/>
  <c r="F1618" i="79"/>
  <c r="F1744" i="79"/>
  <c r="F1723" i="79"/>
  <c r="N1515" i="79"/>
  <c r="D1325" i="79"/>
  <c r="D1345" i="79"/>
  <c r="N1452" i="79"/>
  <c r="D1451" i="79"/>
  <c r="N1557" i="79"/>
  <c r="F1556" i="79"/>
  <c r="F1324" i="79"/>
  <c r="N1725" i="79"/>
  <c r="D1724" i="79"/>
  <c r="F1745" i="79"/>
  <c r="N1746" i="79"/>
  <c r="D1303" i="79"/>
  <c r="F1303" i="79"/>
  <c r="D1304" i="79"/>
  <c r="F1450" i="79"/>
  <c r="F1366" i="79"/>
  <c r="D1324" i="79"/>
  <c r="N1704" i="79"/>
  <c r="N1578" i="79"/>
  <c r="D1577" i="79"/>
  <c r="N1494" i="79"/>
  <c r="F1639" i="79"/>
  <c r="N1410" i="79"/>
  <c r="N1788" i="79"/>
  <c r="N1767" i="79"/>
  <c r="D1618" i="79"/>
  <c r="D1723" i="79"/>
  <c r="N1389" i="79"/>
  <c r="N1473" i="79"/>
  <c r="D1472" i="79"/>
  <c r="N1641" i="79"/>
  <c r="N1536" i="79"/>
  <c r="N1368" i="79"/>
  <c r="F1429" i="79"/>
  <c r="F1471" i="79"/>
  <c r="F1660" i="79"/>
  <c r="D1661" i="79"/>
  <c r="N1662" i="79"/>
  <c r="N1599" i="79"/>
  <c r="F1702" i="79"/>
  <c r="D1660" i="79"/>
  <c r="D1702" i="79"/>
  <c r="F1576" i="79"/>
  <c r="D1493" i="79"/>
  <c r="F1492" i="79"/>
  <c r="F1534" i="79"/>
  <c r="D1430" i="79"/>
  <c r="N1431" i="79"/>
  <c r="N1683" i="79"/>
  <c r="D1556" i="79"/>
  <c r="F1555" i="79"/>
  <c r="D1366" i="79"/>
  <c r="N1620" i="79"/>
  <c r="F1597" i="79"/>
  <c r="N1347" i="79"/>
  <c r="D1388" i="79"/>
  <c r="F1387" i="79"/>
  <c r="D1408" i="79"/>
  <c r="D1409" i="79"/>
  <c r="F1408" i="79"/>
  <c r="D1387" i="79"/>
  <c r="D1471" i="79"/>
  <c r="D1681" i="79"/>
  <c r="F1681" i="79"/>
  <c r="N1600" i="79" l="1"/>
  <c r="F1619" i="79"/>
  <c r="N1537" i="79"/>
  <c r="F1493" i="79"/>
  <c r="D1704" i="79"/>
  <c r="N1705" i="79"/>
  <c r="F1682" i="79"/>
  <c r="D1535" i="79"/>
  <c r="F1535" i="79"/>
  <c r="D1367" i="79"/>
  <c r="F1367" i="79"/>
  <c r="N1390" i="79"/>
  <c r="F1766" i="79"/>
  <c r="N1747" i="79"/>
  <c r="N1726" i="79"/>
  <c r="N1558" i="79"/>
  <c r="D1473" i="79"/>
  <c r="N1474" i="79"/>
  <c r="N1768" i="79"/>
  <c r="F1767" i="79"/>
  <c r="D1703" i="79"/>
  <c r="F1703" i="79"/>
  <c r="D1326" i="79"/>
  <c r="F1325" i="79"/>
  <c r="F1577" i="79"/>
  <c r="N1516" i="79"/>
  <c r="N1432" i="79"/>
  <c r="D1431" i="79"/>
  <c r="N1642" i="79"/>
  <c r="F1409" i="79"/>
  <c r="N1411" i="79"/>
  <c r="F1724" i="79"/>
  <c r="D1725" i="79"/>
  <c r="D1745" i="79"/>
  <c r="D1682" i="79"/>
  <c r="D1662" i="79"/>
  <c r="N1663" i="79"/>
  <c r="D1640" i="79"/>
  <c r="F1640" i="79"/>
  <c r="F1472" i="79"/>
  <c r="D1619" i="79"/>
  <c r="N1495" i="79"/>
  <c r="D1347" i="79"/>
  <c r="N1684" i="79"/>
  <c r="D1389" i="79"/>
  <c r="F1388" i="79"/>
  <c r="N1810" i="79"/>
  <c r="N1789" i="79"/>
  <c r="F1451" i="79"/>
  <c r="D1514" i="79"/>
  <c r="D1515" i="79"/>
  <c r="F1514" i="79"/>
  <c r="D1346" i="79"/>
  <c r="F1346" i="79"/>
  <c r="N1621" i="79"/>
  <c r="F1430" i="79"/>
  <c r="D1598" i="79"/>
  <c r="D1599" i="79"/>
  <c r="F1598" i="79"/>
  <c r="F1661" i="79"/>
  <c r="N1369" i="79"/>
  <c r="D1368" i="79"/>
  <c r="D1578" i="79"/>
  <c r="N1579" i="79"/>
  <c r="N1453" i="79"/>
  <c r="F1452" i="79" l="1"/>
  <c r="N1580" i="79"/>
  <c r="F1494" i="79"/>
  <c r="N1664" i="79"/>
  <c r="D1663" i="79"/>
  <c r="N1391" i="79"/>
  <c r="D1390" i="79"/>
  <c r="F1620" i="79"/>
  <c r="N1622" i="79"/>
  <c r="D1452" i="79"/>
  <c r="F1347" i="79"/>
  <c r="D1348" i="79"/>
  <c r="N1643" i="79"/>
  <c r="N1769" i="79"/>
  <c r="D1557" i="79"/>
  <c r="F1557" i="79"/>
  <c r="D1746" i="79"/>
  <c r="F1746" i="79"/>
  <c r="D1494" i="79"/>
  <c r="F1683" i="79"/>
  <c r="F1410" i="79"/>
  <c r="D1641" i="79"/>
  <c r="D1642" i="79"/>
  <c r="F1641" i="79"/>
  <c r="F1515" i="79"/>
  <c r="N1601" i="79"/>
  <c r="N1790" i="79"/>
  <c r="F1788" i="79"/>
  <c r="N1433" i="79"/>
  <c r="N1559" i="79"/>
  <c r="N1538" i="79"/>
  <c r="D1537" i="79"/>
  <c r="N1832" i="79"/>
  <c r="N1811" i="79"/>
  <c r="N1727" i="79"/>
  <c r="D1726" i="79"/>
  <c r="F1704" i="79"/>
  <c r="F1368" i="79"/>
  <c r="N1454" i="79"/>
  <c r="F1662" i="79"/>
  <c r="F1431" i="79"/>
  <c r="D1432" i="79"/>
  <c r="N1517" i="79"/>
  <c r="N1748" i="79"/>
  <c r="D1767" i="79"/>
  <c r="F1389" i="79"/>
  <c r="D1683" i="79"/>
  <c r="D1620" i="79"/>
  <c r="F1599" i="79"/>
  <c r="D1600" i="79"/>
  <c r="D1579" i="79"/>
  <c r="F1578" i="79"/>
  <c r="D1474" i="79"/>
  <c r="N1475" i="79"/>
  <c r="F1684" i="79"/>
  <c r="N1685" i="79"/>
  <c r="N1496" i="79"/>
  <c r="D1495" i="79"/>
  <c r="N1412" i="79"/>
  <c r="D1410" i="79"/>
  <c r="F1473" i="79"/>
  <c r="F1725" i="79"/>
  <c r="N1706" i="79"/>
  <c r="D1705" i="79"/>
  <c r="D1536" i="79"/>
  <c r="F1536" i="79"/>
  <c r="F1810" i="79" l="1"/>
  <c r="F1537" i="79"/>
  <c r="N1497" i="79"/>
  <c r="D1496" i="79"/>
  <c r="F1516" i="79"/>
  <c r="F1789" i="79"/>
  <c r="F1600" i="79"/>
  <c r="D1664" i="79"/>
  <c r="N1665" i="79"/>
  <c r="N1749" i="79"/>
  <c r="D1748" i="79"/>
  <c r="F1369" i="79"/>
  <c r="D1370" i="79"/>
  <c r="N1434" i="79"/>
  <c r="N1791" i="79"/>
  <c r="D1684" i="79"/>
  <c r="F1621" i="79"/>
  <c r="F1411" i="79"/>
  <c r="D1475" i="79"/>
  <c r="N1476" i="79"/>
  <c r="D1559" i="79"/>
  <c r="N1560" i="79"/>
  <c r="D1516" i="79"/>
  <c r="D1768" i="79"/>
  <c r="F1768" i="79"/>
  <c r="D1621" i="79"/>
  <c r="F1474" i="79"/>
  <c r="F1642" i="79"/>
  <c r="D1580" i="79"/>
  <c r="N1581" i="79"/>
  <c r="N1686" i="79"/>
  <c r="D1454" i="79"/>
  <c r="N1455" i="79"/>
  <c r="N1833" i="79"/>
  <c r="N1854" i="79"/>
  <c r="F1432" i="79"/>
  <c r="D1433" i="79"/>
  <c r="N1644" i="79"/>
  <c r="D1747" i="79"/>
  <c r="F1747" i="79"/>
  <c r="D1369" i="79"/>
  <c r="F1726" i="79"/>
  <c r="N1812" i="79"/>
  <c r="F1558" i="79"/>
  <c r="F1579" i="79"/>
  <c r="N1728" i="79"/>
  <c r="D1727" i="79"/>
  <c r="F1390" i="79"/>
  <c r="F1663" i="79"/>
  <c r="F1705" i="79"/>
  <c r="N1707" i="79"/>
  <c r="N1413" i="79"/>
  <c r="F1495" i="79"/>
  <c r="N1518" i="79"/>
  <c r="F1453" i="79"/>
  <c r="N1539" i="79"/>
  <c r="D1789" i="79"/>
  <c r="D1601" i="79"/>
  <c r="N1602" i="79"/>
  <c r="D1411" i="79"/>
  <c r="D1558" i="79"/>
  <c r="N1770" i="79"/>
  <c r="D1622" i="79"/>
  <c r="N1623" i="79"/>
  <c r="D1391" i="79"/>
  <c r="D1453" i="79"/>
  <c r="N1540" i="79" l="1"/>
  <c r="D1413" i="79"/>
  <c r="F1643" i="79"/>
  <c r="D1833" i="79"/>
  <c r="N1834" i="79"/>
  <c r="N1456" i="79"/>
  <c r="D1686" i="79"/>
  <c r="N1687" i="79"/>
  <c r="F1580" i="79"/>
  <c r="F1559" i="79"/>
  <c r="N1435" i="79"/>
  <c r="F1664" i="79"/>
  <c r="D1538" i="79"/>
  <c r="D1539" i="79"/>
  <c r="F1538" i="79"/>
  <c r="D1685" i="79"/>
  <c r="F1685" i="79"/>
  <c r="D1769" i="79"/>
  <c r="F1769" i="79"/>
  <c r="F1412" i="79"/>
  <c r="F1728" i="79"/>
  <c r="N1729" i="79"/>
  <c r="F1832" i="79"/>
  <c r="F1790" i="79"/>
  <c r="F1748" i="79"/>
  <c r="F1496" i="79"/>
  <c r="D1812" i="79"/>
  <c r="N1813" i="79"/>
  <c r="F1454" i="79"/>
  <c r="D1643" i="79"/>
  <c r="D1434" i="79"/>
  <c r="F1433" i="79"/>
  <c r="N1666" i="79"/>
  <c r="F1517" i="79"/>
  <c r="N1876" i="79"/>
  <c r="N1855" i="79"/>
  <c r="D1790" i="79"/>
  <c r="N1498" i="79"/>
  <c r="N1771" i="79"/>
  <c r="F1770" i="79"/>
  <c r="F1391" i="79"/>
  <c r="D1392" i="79"/>
  <c r="N1624" i="79"/>
  <c r="N1519" i="79"/>
  <c r="D1707" i="79"/>
  <c r="N1708" i="79"/>
  <c r="F1727" i="79"/>
  <c r="D1728" i="79"/>
  <c r="D1811" i="79"/>
  <c r="F1811" i="79"/>
  <c r="D1644" i="79"/>
  <c r="N1645" i="79"/>
  <c r="D1476" i="79"/>
  <c r="N1477" i="79"/>
  <c r="F1622" i="79"/>
  <c r="N1603" i="79"/>
  <c r="D1602" i="79"/>
  <c r="F1706" i="79"/>
  <c r="D1706" i="79"/>
  <c r="F1581" i="79"/>
  <c r="N1582" i="79"/>
  <c r="F1475" i="79"/>
  <c r="D1412" i="79"/>
  <c r="D1517" i="79"/>
  <c r="F1601" i="79"/>
  <c r="N1561" i="79"/>
  <c r="D1560" i="79"/>
  <c r="N1792" i="79"/>
  <c r="D1749" i="79"/>
  <c r="N1750" i="79"/>
  <c r="F1707" i="79" l="1"/>
  <c r="F1812" i="79"/>
  <c r="F1686" i="79"/>
  <c r="F1791" i="79"/>
  <c r="N1730" i="79"/>
  <c r="N1751" i="79"/>
  <c r="N1646" i="79"/>
  <c r="F1497" i="79"/>
  <c r="F1855" i="79"/>
  <c r="N1856" i="79"/>
  <c r="N1667" i="79"/>
  <c r="D1497" i="79"/>
  <c r="F1434" i="79"/>
  <c r="D1414" i="79"/>
  <c r="F1413" i="79"/>
  <c r="D1519" i="79"/>
  <c r="N1520" i="79"/>
  <c r="N1499" i="79"/>
  <c r="F1560" i="79"/>
  <c r="N1583" i="79"/>
  <c r="F1624" i="79"/>
  <c r="N1625" i="79"/>
  <c r="F1854" i="79"/>
  <c r="D1581" i="79"/>
  <c r="F1833" i="79"/>
  <c r="N1793" i="79"/>
  <c r="D1792" i="79"/>
  <c r="N1604" i="79"/>
  <c r="D1603" i="79"/>
  <c r="F1623" i="79"/>
  <c r="N1814" i="79"/>
  <c r="F1455" i="79"/>
  <c r="F1749" i="79"/>
  <c r="D1750" i="79"/>
  <c r="N1478" i="79"/>
  <c r="D1477" i="79"/>
  <c r="D1561" i="79"/>
  <c r="N1562" i="79"/>
  <c r="F1518" i="79"/>
  <c r="N1898" i="79"/>
  <c r="N1877" i="79"/>
  <c r="D1455" i="79"/>
  <c r="D1770" i="79"/>
  <c r="D1435" i="79"/>
  <c r="N1457" i="79"/>
  <c r="N1541" i="79"/>
  <c r="D1540" i="79"/>
  <c r="F1602" i="79"/>
  <c r="D1623" i="79"/>
  <c r="F1476" i="79"/>
  <c r="D1645" i="79"/>
  <c r="F1644" i="79"/>
  <c r="N1709" i="79"/>
  <c r="F1708" i="79"/>
  <c r="N1772" i="79"/>
  <c r="D1518" i="79"/>
  <c r="D1665" i="79"/>
  <c r="F1665" i="79"/>
  <c r="D1666" i="79"/>
  <c r="D1791" i="79"/>
  <c r="N1688" i="79"/>
  <c r="N1835" i="79"/>
  <c r="F1539" i="79"/>
  <c r="D1624" i="79" l="1"/>
  <c r="D1855" i="79"/>
  <c r="N1836" i="79"/>
  <c r="D1835" i="79"/>
  <c r="N1521" i="79"/>
  <c r="N1752" i="79"/>
  <c r="D1457" i="79"/>
  <c r="N1584" i="79"/>
  <c r="F1687" i="79"/>
  <c r="N1773" i="79"/>
  <c r="F1540" i="79"/>
  <c r="N1920" i="79"/>
  <c r="N1899" i="79"/>
  <c r="F1813" i="79"/>
  <c r="N1794" i="79"/>
  <c r="D1499" i="79"/>
  <c r="N1500" i="79"/>
  <c r="F1519" i="79"/>
  <c r="D1520" i="79"/>
  <c r="D1687" i="79"/>
  <c r="D1436" i="79"/>
  <c r="F1435" i="79"/>
  <c r="N1710" i="79"/>
  <c r="F1456" i="79"/>
  <c r="F1876" i="79"/>
  <c r="D1562" i="79"/>
  <c r="N1563" i="79"/>
  <c r="N1479" i="79"/>
  <c r="D1456" i="79"/>
  <c r="F1792" i="79"/>
  <c r="D1793" i="79"/>
  <c r="N1626" i="79"/>
  <c r="D1582" i="79"/>
  <c r="F1582" i="79"/>
  <c r="D1583" i="79"/>
  <c r="D1813" i="79"/>
  <c r="D1646" i="79"/>
  <c r="N1647" i="79"/>
  <c r="F1603" i="79"/>
  <c r="F1750" i="79"/>
  <c r="D1751" i="79"/>
  <c r="F1834" i="79"/>
  <c r="F1561" i="79"/>
  <c r="D1814" i="79"/>
  <c r="N1815" i="79"/>
  <c r="N1605" i="79"/>
  <c r="D1498" i="79"/>
  <c r="F1498" i="79"/>
  <c r="N1857" i="79"/>
  <c r="D1834" i="79"/>
  <c r="N1668" i="79"/>
  <c r="D1667" i="79"/>
  <c r="D1729" i="79"/>
  <c r="F1729" i="79"/>
  <c r="N1689" i="79"/>
  <c r="D1771" i="79"/>
  <c r="F1771" i="79"/>
  <c r="N1542" i="79"/>
  <c r="N1878" i="79"/>
  <c r="D1478" i="79"/>
  <c r="F1477" i="79"/>
  <c r="F1666" i="79"/>
  <c r="F1645" i="79"/>
  <c r="D1730" i="79"/>
  <c r="N1731" i="79"/>
  <c r="D1708" i="79"/>
  <c r="F1688" i="79" l="1"/>
  <c r="D1604" i="79"/>
  <c r="F1604" i="79"/>
  <c r="D1625" i="79"/>
  <c r="F1625" i="79"/>
  <c r="D1772" i="79"/>
  <c r="F1772" i="79"/>
  <c r="N1837" i="79"/>
  <c r="D1479" i="79"/>
  <c r="D1709" i="79"/>
  <c r="F1709" i="79"/>
  <c r="N1501" i="79"/>
  <c r="D1688" i="79"/>
  <c r="N1879" i="79"/>
  <c r="D1878" i="79"/>
  <c r="F1667" i="79"/>
  <c r="F1646" i="79"/>
  <c r="D1563" i="79"/>
  <c r="N1564" i="79"/>
  <c r="F1793" i="79"/>
  <c r="D1584" i="79"/>
  <c r="N1585" i="79"/>
  <c r="F1877" i="79"/>
  <c r="N1669" i="79"/>
  <c r="D1857" i="79"/>
  <c r="N1858" i="79"/>
  <c r="N1816" i="79"/>
  <c r="F1562" i="79"/>
  <c r="F1898" i="79"/>
  <c r="F1583" i="79"/>
  <c r="N1732" i="79"/>
  <c r="F1814" i="79"/>
  <c r="D1815" i="79"/>
  <c r="D1877" i="79"/>
  <c r="F1899" i="79"/>
  <c r="N1900" i="79"/>
  <c r="N1921" i="79"/>
  <c r="N1942" i="79"/>
  <c r="N1753" i="79"/>
  <c r="N1648" i="79"/>
  <c r="D1647" i="79"/>
  <c r="D1626" i="79"/>
  <c r="N1627" i="79"/>
  <c r="F1457" i="79"/>
  <c r="D1458" i="79"/>
  <c r="F1751" i="79"/>
  <c r="D1752" i="79"/>
  <c r="N1522" i="79"/>
  <c r="N1543" i="79"/>
  <c r="N1690" i="79"/>
  <c r="F1689" i="79"/>
  <c r="F1478" i="79"/>
  <c r="N1711" i="79"/>
  <c r="F1499" i="79"/>
  <c r="D1500" i="79"/>
  <c r="F1835" i="79"/>
  <c r="D1836" i="79"/>
  <c r="F1541" i="79"/>
  <c r="D1731" i="79"/>
  <c r="F1730" i="79"/>
  <c r="D1856" i="79"/>
  <c r="F1856" i="79"/>
  <c r="N1606" i="79"/>
  <c r="D1605" i="79"/>
  <c r="D1794" i="79"/>
  <c r="N1795" i="79"/>
  <c r="D1541" i="79"/>
  <c r="N1774" i="79"/>
  <c r="F1520" i="79"/>
  <c r="N1712" i="79" l="1"/>
  <c r="N1775" i="79"/>
  <c r="D1774" i="79"/>
  <c r="N1691" i="79"/>
  <c r="F1542" i="79"/>
  <c r="N1628" i="79"/>
  <c r="N1922" i="79"/>
  <c r="F1584" i="79"/>
  <c r="F1500" i="79"/>
  <c r="F1836" i="79"/>
  <c r="F1710" i="79"/>
  <c r="D1711" i="79"/>
  <c r="F1626" i="79"/>
  <c r="D1627" i="79"/>
  <c r="N1649" i="79"/>
  <c r="F1731" i="79"/>
  <c r="N1817" i="79"/>
  <c r="F1816" i="79"/>
  <c r="F1563" i="79"/>
  <c r="D1501" i="79"/>
  <c r="D1795" i="79"/>
  <c r="N1796" i="79"/>
  <c r="F1815" i="79"/>
  <c r="F1668" i="79"/>
  <c r="D1710" i="79"/>
  <c r="N1838" i="79"/>
  <c r="F1794" i="79"/>
  <c r="F1920" i="79"/>
  <c r="D1921" i="79"/>
  <c r="N1733" i="79"/>
  <c r="F1878" i="79"/>
  <c r="D1773" i="79"/>
  <c r="F1773" i="79"/>
  <c r="D1899" i="79"/>
  <c r="F1647" i="79"/>
  <c r="D1648" i="79"/>
  <c r="F1605" i="79"/>
  <c r="D1542" i="79"/>
  <c r="N1523" i="79"/>
  <c r="N1754" i="79"/>
  <c r="N1859" i="79"/>
  <c r="D1669" i="79"/>
  <c r="N1670" i="79"/>
  <c r="D1585" i="79"/>
  <c r="N1586" i="79"/>
  <c r="N1565" i="79"/>
  <c r="F1564" i="79"/>
  <c r="D1668" i="79"/>
  <c r="N1880" i="79"/>
  <c r="D1521" i="79"/>
  <c r="F1521" i="79"/>
  <c r="N1607" i="79"/>
  <c r="D1606" i="79"/>
  <c r="N1544" i="79"/>
  <c r="F1543" i="79"/>
  <c r="F1752" i="79"/>
  <c r="N1964" i="79"/>
  <c r="N1943" i="79"/>
  <c r="N1901" i="79"/>
  <c r="F1857" i="79"/>
  <c r="D1858" i="79"/>
  <c r="F1479" i="79"/>
  <c r="D1480" i="79"/>
  <c r="D1689" i="79"/>
  <c r="D1543" i="79" l="1"/>
  <c r="D1816" i="79"/>
  <c r="N1734" i="79"/>
  <c r="F1774" i="79"/>
  <c r="D1690" i="79"/>
  <c r="F1690" i="79"/>
  <c r="N1608" i="79"/>
  <c r="F1879" i="79"/>
  <c r="D1732" i="79"/>
  <c r="F1732" i="79"/>
  <c r="D1733" i="79"/>
  <c r="N1776" i="79"/>
  <c r="D1586" i="79"/>
  <c r="N1587" i="79"/>
  <c r="D1796" i="79"/>
  <c r="N1797" i="79"/>
  <c r="F1837" i="79"/>
  <c r="N1986" i="79"/>
  <c r="N1965" i="79"/>
  <c r="F1606" i="79"/>
  <c r="D1523" i="79"/>
  <c r="D1879" i="79"/>
  <c r="F1795" i="79"/>
  <c r="D1502" i="79"/>
  <c r="F1501" i="79"/>
  <c r="D1649" i="79"/>
  <c r="N1650" i="79"/>
  <c r="N1923" i="79"/>
  <c r="F1753" i="79"/>
  <c r="D1900" i="79"/>
  <c r="F1900" i="79"/>
  <c r="N1881" i="79"/>
  <c r="N1671" i="79"/>
  <c r="F1858" i="79"/>
  <c r="D1564" i="79"/>
  <c r="N1713" i="79"/>
  <c r="D1522" i="79"/>
  <c r="F1522" i="79"/>
  <c r="N1818" i="79"/>
  <c r="N1545" i="79"/>
  <c r="F1585" i="79"/>
  <c r="N1755" i="79"/>
  <c r="D1837" i="79"/>
  <c r="F1921" i="79"/>
  <c r="F1627" i="79"/>
  <c r="F1711" i="79"/>
  <c r="F1669" i="79"/>
  <c r="D1943" i="79"/>
  <c r="N1944" i="79"/>
  <c r="N1902" i="79"/>
  <c r="D1901" i="79"/>
  <c r="F1942" i="79"/>
  <c r="D1753" i="79"/>
  <c r="N1566" i="79"/>
  <c r="N1860" i="79"/>
  <c r="D1859" i="79"/>
  <c r="D1838" i="79"/>
  <c r="N1839" i="79"/>
  <c r="F1648" i="79"/>
  <c r="D1628" i="79"/>
  <c r="N1629" i="79"/>
  <c r="N1692" i="79"/>
  <c r="D1691" i="79"/>
  <c r="F1649" i="79" l="1"/>
  <c r="N1882" i="79"/>
  <c r="D1607" i="79"/>
  <c r="F1607" i="79"/>
  <c r="N1903" i="79"/>
  <c r="N1945" i="79"/>
  <c r="D1755" i="79"/>
  <c r="N1756" i="79"/>
  <c r="F1922" i="79"/>
  <c r="F1838" i="79"/>
  <c r="D1922" i="79"/>
  <c r="D1818" i="79"/>
  <c r="N1819" i="79"/>
  <c r="D1712" i="79"/>
  <c r="F1712" i="79"/>
  <c r="F1964" i="79"/>
  <c r="F1670" i="79"/>
  <c r="D1565" i="79"/>
  <c r="F1565" i="79"/>
  <c r="F1943" i="79"/>
  <c r="F1754" i="79"/>
  <c r="D1817" i="79"/>
  <c r="F1817" i="79"/>
  <c r="N1651" i="79"/>
  <c r="F1880" i="79"/>
  <c r="D1881" i="79"/>
  <c r="D1587" i="79"/>
  <c r="N1588" i="79"/>
  <c r="F1775" i="79"/>
  <c r="F1859" i="79"/>
  <c r="N1777" i="79"/>
  <c r="D1860" i="79"/>
  <c r="N1861" i="79"/>
  <c r="F1901" i="79"/>
  <c r="D1902" i="79"/>
  <c r="D1670" i="79"/>
  <c r="D1713" i="79"/>
  <c r="N1714" i="79"/>
  <c r="N1924" i="79"/>
  <c r="N1966" i="79"/>
  <c r="D1797" i="79"/>
  <c r="N1798" i="79"/>
  <c r="D1775" i="79"/>
  <c r="D1629" i="79"/>
  <c r="N1630" i="79"/>
  <c r="N1840" i="79"/>
  <c r="D1566" i="79"/>
  <c r="N1567" i="79"/>
  <c r="D1544" i="79"/>
  <c r="F1544" i="79"/>
  <c r="D1545" i="79"/>
  <c r="F1523" i="79"/>
  <c r="D1524" i="79"/>
  <c r="N2008" i="79"/>
  <c r="F1986" i="79"/>
  <c r="N1987" i="79"/>
  <c r="F1796" i="79"/>
  <c r="D1880" i="79"/>
  <c r="F1608" i="79"/>
  <c r="N1609" i="79"/>
  <c r="D1734" i="79"/>
  <c r="N1735" i="79"/>
  <c r="F1691" i="79"/>
  <c r="F1692" i="79"/>
  <c r="N1693" i="79"/>
  <c r="F1628" i="79"/>
  <c r="N1672" i="79"/>
  <c r="D1671" i="79"/>
  <c r="D1754" i="79"/>
  <c r="F1586" i="79"/>
  <c r="F1733" i="79"/>
  <c r="D1692" i="79" l="1"/>
  <c r="F1965" i="79"/>
  <c r="D1650" i="79"/>
  <c r="F1650" i="79"/>
  <c r="F1944" i="79"/>
  <c r="D1840" i="79"/>
  <c r="N1841" i="79"/>
  <c r="F1923" i="79"/>
  <c r="F1818" i="79"/>
  <c r="N1904" i="79"/>
  <c r="D1903" i="79"/>
  <c r="N2009" i="79"/>
  <c r="N2030" i="79"/>
  <c r="F1839" i="79"/>
  <c r="N1589" i="79"/>
  <c r="F1545" i="79"/>
  <c r="D1546" i="79"/>
  <c r="F1902" i="79"/>
  <c r="F1671" i="79"/>
  <c r="N1673" i="79"/>
  <c r="N1694" i="79"/>
  <c r="D1735" i="79"/>
  <c r="N1736" i="79"/>
  <c r="N1610" i="79"/>
  <c r="N1988" i="79"/>
  <c r="N1631" i="79"/>
  <c r="F1797" i="79"/>
  <c r="N1715" i="79"/>
  <c r="D1608" i="79"/>
  <c r="F1755" i="79"/>
  <c r="D1567" i="79"/>
  <c r="N1862" i="79"/>
  <c r="D1777" i="79"/>
  <c r="N1778" i="79"/>
  <c r="N1652" i="79"/>
  <c r="D1965" i="79"/>
  <c r="D1839" i="79"/>
  <c r="N1883" i="79"/>
  <c r="F1776" i="79"/>
  <c r="D1588" i="79"/>
  <c r="F1587" i="79"/>
  <c r="D1944" i="79"/>
  <c r="N1820" i="79"/>
  <c r="D1923" i="79"/>
  <c r="F1566" i="79"/>
  <c r="N1925" i="79"/>
  <c r="D1714" i="79"/>
  <c r="F1713" i="79"/>
  <c r="F1734" i="79"/>
  <c r="F1629" i="79"/>
  <c r="D1630" i="79"/>
  <c r="N1799" i="79"/>
  <c r="N1967" i="79"/>
  <c r="F1860" i="79"/>
  <c r="D1861" i="79"/>
  <c r="D1776" i="79"/>
  <c r="N1757" i="79"/>
  <c r="D1756" i="79"/>
  <c r="D1945" i="79"/>
  <c r="N1946" i="79"/>
  <c r="F1881" i="79"/>
  <c r="D1882" i="79"/>
  <c r="F1861" i="79" l="1"/>
  <c r="D1715" i="79"/>
  <c r="N1716" i="79"/>
  <c r="N1989" i="79"/>
  <c r="F1735" i="79"/>
  <c r="F1588" i="79"/>
  <c r="N1884" i="79"/>
  <c r="F1714" i="79"/>
  <c r="F1630" i="79"/>
  <c r="F1672" i="79"/>
  <c r="F2008" i="79"/>
  <c r="N1800" i="79"/>
  <c r="F1924" i="79"/>
  <c r="N1821" i="79"/>
  <c r="D1609" i="79"/>
  <c r="F1609" i="79"/>
  <c r="D1694" i="79"/>
  <c r="N1695" i="79"/>
  <c r="D1841" i="79"/>
  <c r="N1842" i="79"/>
  <c r="F1756" i="79"/>
  <c r="D1799" i="79"/>
  <c r="F1798" i="79"/>
  <c r="D1693" i="79"/>
  <c r="F1693" i="79"/>
  <c r="N1674" i="79"/>
  <c r="N2052" i="79"/>
  <c r="N2031" i="79"/>
  <c r="D1904" i="79"/>
  <c r="N1905" i="79"/>
  <c r="D1967" i="79"/>
  <c r="N1968" i="79"/>
  <c r="F1819" i="79"/>
  <c r="D1820" i="79"/>
  <c r="D1652" i="79"/>
  <c r="N1653" i="79"/>
  <c r="D1798" i="79"/>
  <c r="N2010" i="79"/>
  <c r="F2009" i="79"/>
  <c r="D1819" i="79"/>
  <c r="F1945" i="79"/>
  <c r="N1779" i="79"/>
  <c r="D1778" i="79"/>
  <c r="F1567" i="79"/>
  <c r="D1568" i="79"/>
  <c r="D1987" i="79"/>
  <c r="F1987" i="79"/>
  <c r="D1988" i="79"/>
  <c r="F1903" i="79"/>
  <c r="D1966" i="79"/>
  <c r="F1966" i="79"/>
  <c r="F1882" i="79"/>
  <c r="D1883" i="79"/>
  <c r="D1651" i="79"/>
  <c r="F1651" i="79"/>
  <c r="F1777" i="79"/>
  <c r="F1631" i="79"/>
  <c r="N1632" i="79"/>
  <c r="D1589" i="79"/>
  <c r="D1924" i="79"/>
  <c r="N1758" i="79"/>
  <c r="N1947" i="79"/>
  <c r="N1926" i="79"/>
  <c r="N1863" i="79"/>
  <c r="N1611" i="79"/>
  <c r="D1610" i="79"/>
  <c r="N1737" i="79"/>
  <c r="D1672" i="79"/>
  <c r="F1840" i="79"/>
  <c r="F1736" i="79" l="1"/>
  <c r="F1925" i="79"/>
  <c r="N1780" i="79"/>
  <c r="F1967" i="79"/>
  <c r="F1673" i="79"/>
  <c r="F1694" i="79"/>
  <c r="F1820" i="79"/>
  <c r="D1631" i="79"/>
  <c r="N1864" i="79"/>
  <c r="N2032" i="79"/>
  <c r="N1843" i="79"/>
  <c r="D1842" i="79"/>
  <c r="F1799" i="79"/>
  <c r="D1736" i="79"/>
  <c r="D1989" i="79"/>
  <c r="N1990" i="79"/>
  <c r="F1862" i="79"/>
  <c r="D1863" i="79"/>
  <c r="F1946" i="79"/>
  <c r="F1778" i="79"/>
  <c r="D1779" i="79"/>
  <c r="N2011" i="79"/>
  <c r="F1652" i="79"/>
  <c r="N1696" i="79"/>
  <c r="D1695" i="79"/>
  <c r="N1801" i="79"/>
  <c r="D1800" i="79"/>
  <c r="F1610" i="79"/>
  <c r="N1927" i="79"/>
  <c r="D1926" i="79"/>
  <c r="D1758" i="79"/>
  <c r="N1759" i="79"/>
  <c r="D1946" i="79"/>
  <c r="N1969" i="79"/>
  <c r="F1904" i="79"/>
  <c r="N1675" i="79"/>
  <c r="D2009" i="79"/>
  <c r="N1717" i="79"/>
  <c r="D1716" i="79"/>
  <c r="N1654" i="79"/>
  <c r="N1948" i="79"/>
  <c r="F1757" i="79"/>
  <c r="N1633" i="79"/>
  <c r="F1841" i="79"/>
  <c r="N1885" i="79"/>
  <c r="F1715" i="79"/>
  <c r="N1906" i="79"/>
  <c r="F2030" i="79"/>
  <c r="D2031" i="79"/>
  <c r="D1821" i="79"/>
  <c r="N1822" i="79"/>
  <c r="D1673" i="79"/>
  <c r="F1883" i="79"/>
  <c r="F1988" i="79"/>
  <c r="D1611" i="79"/>
  <c r="F1737" i="79"/>
  <c r="N1738" i="79"/>
  <c r="F1589" i="79"/>
  <c r="D1590" i="79"/>
  <c r="N2074" i="79"/>
  <c r="N2053" i="79"/>
  <c r="D1757" i="79"/>
  <c r="D1925" i="79"/>
  <c r="D1862" i="79"/>
  <c r="N1886" i="79" l="1"/>
  <c r="D1653" i="79"/>
  <c r="F1653" i="79"/>
  <c r="F1821" i="79"/>
  <c r="D1633" i="79"/>
  <c r="N1739" i="79"/>
  <c r="F1716" i="79"/>
  <c r="F1800" i="79"/>
  <c r="F1843" i="79"/>
  <c r="N1844" i="79"/>
  <c r="N1781" i="79"/>
  <c r="D1780" i="79"/>
  <c r="F1947" i="79"/>
  <c r="F1674" i="79"/>
  <c r="F1968" i="79"/>
  <c r="N1760" i="79"/>
  <c r="N1697" i="79"/>
  <c r="N1865" i="79"/>
  <c r="F1779" i="79"/>
  <c r="F2052" i="79"/>
  <c r="F1905" i="79"/>
  <c r="D1632" i="79"/>
  <c r="F1632" i="79"/>
  <c r="D1759" i="79"/>
  <c r="F1758" i="79"/>
  <c r="D1927" i="79"/>
  <c r="N1928" i="79"/>
  <c r="N2012" i="79"/>
  <c r="D2011" i="79"/>
  <c r="D1947" i="79"/>
  <c r="D1990" i="79"/>
  <c r="N1991" i="79"/>
  <c r="F1926" i="79"/>
  <c r="D2010" i="79"/>
  <c r="F2010" i="79"/>
  <c r="D1674" i="79"/>
  <c r="D1884" i="79"/>
  <c r="D1885" i="79"/>
  <c r="F1884" i="79"/>
  <c r="D1612" i="79"/>
  <c r="F1611" i="79"/>
  <c r="N1907" i="79"/>
  <c r="N1802" i="79"/>
  <c r="F2031" i="79"/>
  <c r="D1864" i="79"/>
  <c r="F1863" i="79"/>
  <c r="D1737" i="79"/>
  <c r="N2054" i="79"/>
  <c r="N2096" i="79"/>
  <c r="N2075" i="79"/>
  <c r="D1822" i="79"/>
  <c r="N1823" i="79"/>
  <c r="D1948" i="79"/>
  <c r="N1949" i="79"/>
  <c r="N1718" i="79"/>
  <c r="D1717" i="79"/>
  <c r="F1695" i="79"/>
  <c r="D1696" i="79"/>
  <c r="F1989" i="79"/>
  <c r="F1842" i="79"/>
  <c r="N2033" i="79"/>
  <c r="D1968" i="79"/>
  <c r="N1655" i="79"/>
  <c r="N1676" i="79"/>
  <c r="D1675" i="79"/>
  <c r="D1905" i="79"/>
  <c r="N1970" i="79"/>
  <c r="D1843" i="79" l="1"/>
  <c r="D1718" i="79"/>
  <c r="N1719" i="79"/>
  <c r="D2075" i="79"/>
  <c r="N2076" i="79"/>
  <c r="N1992" i="79"/>
  <c r="N1866" i="79"/>
  <c r="D1655" i="79"/>
  <c r="F1654" i="79"/>
  <c r="N1824" i="79"/>
  <c r="D1823" i="79"/>
  <c r="N2118" i="79"/>
  <c r="N2097" i="79"/>
  <c r="F1906" i="79"/>
  <c r="F1990" i="79"/>
  <c r="F1633" i="79"/>
  <c r="D1634" i="79"/>
  <c r="F1885" i="79"/>
  <c r="D2054" i="79"/>
  <c r="N2055" i="79"/>
  <c r="F1864" i="79"/>
  <c r="D1865" i="79"/>
  <c r="D1738" i="79"/>
  <c r="F1738" i="79"/>
  <c r="N2013" i="79"/>
  <c r="D2033" i="79"/>
  <c r="N2034" i="79"/>
  <c r="F2074" i="79"/>
  <c r="D1907" i="79"/>
  <c r="N1908" i="79"/>
  <c r="N1698" i="79"/>
  <c r="N1782" i="79"/>
  <c r="F1822" i="79"/>
  <c r="F1780" i="79"/>
  <c r="N1845" i="79"/>
  <c r="N1677" i="79"/>
  <c r="F2032" i="79"/>
  <c r="F1717" i="79"/>
  <c r="D1949" i="79"/>
  <c r="N1950" i="79"/>
  <c r="D2032" i="79"/>
  <c r="F1801" i="79"/>
  <c r="D2012" i="79"/>
  <c r="F2011" i="79"/>
  <c r="N1929" i="79"/>
  <c r="F1696" i="79"/>
  <c r="D1760" i="79"/>
  <c r="N1761" i="79"/>
  <c r="D1654" i="79"/>
  <c r="N1887" i="79"/>
  <c r="D2053" i="79"/>
  <c r="F2053" i="79"/>
  <c r="F1927" i="79"/>
  <c r="D1928" i="79"/>
  <c r="D1906" i="79"/>
  <c r="F1759" i="79"/>
  <c r="D1801" i="79"/>
  <c r="D1970" i="79"/>
  <c r="N1971" i="79"/>
  <c r="D1802" i="79"/>
  <c r="N1803" i="79"/>
  <c r="D1969" i="79"/>
  <c r="F1969" i="79"/>
  <c r="F1675" i="79"/>
  <c r="D1676" i="79"/>
  <c r="F1948" i="79"/>
  <c r="N1740" i="79"/>
  <c r="F2012" i="79" l="1"/>
  <c r="F1886" i="79"/>
  <c r="N1846" i="79"/>
  <c r="D1845" i="79"/>
  <c r="D1698" i="79"/>
  <c r="N1699" i="79"/>
  <c r="F1991" i="79"/>
  <c r="F2054" i="79"/>
  <c r="D1866" i="79"/>
  <c r="N1867" i="79"/>
  <c r="F2075" i="79"/>
  <c r="D1656" i="79"/>
  <c r="F1655" i="79"/>
  <c r="N1930" i="79"/>
  <c r="D1929" i="79"/>
  <c r="D1677" i="79"/>
  <c r="F1781" i="79"/>
  <c r="N2035" i="79"/>
  <c r="D1886" i="79"/>
  <c r="F1865" i="79"/>
  <c r="F1718" i="79"/>
  <c r="D1844" i="79"/>
  <c r="F1844" i="79"/>
  <c r="F1697" i="79"/>
  <c r="F1907" i="79"/>
  <c r="D1740" i="79"/>
  <c r="N1741" i="79"/>
  <c r="F1739" i="79"/>
  <c r="F1802" i="79"/>
  <c r="N1972" i="79"/>
  <c r="N1888" i="79"/>
  <c r="D1761" i="79"/>
  <c r="N1762" i="79"/>
  <c r="F1928" i="79"/>
  <c r="N1783" i="79"/>
  <c r="D1782" i="79"/>
  <c r="F2033" i="79"/>
  <c r="D2034" i="79"/>
  <c r="N2098" i="79"/>
  <c r="N1825" i="79"/>
  <c r="N1804" i="79"/>
  <c r="D1697" i="79"/>
  <c r="F1676" i="79"/>
  <c r="D1739" i="79"/>
  <c r="D2097" i="79"/>
  <c r="F2096" i="79"/>
  <c r="D1992" i="79"/>
  <c r="N1993" i="79"/>
  <c r="N2077" i="79"/>
  <c r="F1970" i="79"/>
  <c r="D1971" i="79"/>
  <c r="D1950" i="79"/>
  <c r="N1951" i="79"/>
  <c r="D1781" i="79"/>
  <c r="D1908" i="79"/>
  <c r="N1909" i="79"/>
  <c r="N2140" i="79"/>
  <c r="N2119" i="79"/>
  <c r="F1760" i="79"/>
  <c r="F1949" i="79"/>
  <c r="N2014" i="79"/>
  <c r="D2055" i="79"/>
  <c r="N2056" i="79"/>
  <c r="D1991" i="79"/>
  <c r="F1823" i="79"/>
  <c r="D1824" i="79"/>
  <c r="D1719" i="79"/>
  <c r="N1720" i="79"/>
  <c r="D2119" i="79" l="1"/>
  <c r="N2120" i="79"/>
  <c r="D2077" i="79"/>
  <c r="N2078" i="79"/>
  <c r="F1887" i="79"/>
  <c r="F1698" i="79"/>
  <c r="F1845" i="79"/>
  <c r="D2013" i="79"/>
  <c r="F2013" i="79"/>
  <c r="F2118" i="79"/>
  <c r="N1826" i="79"/>
  <c r="N2099" i="79"/>
  <c r="D2098" i="79"/>
  <c r="F2097" i="79"/>
  <c r="D1888" i="79"/>
  <c r="N1889" i="79"/>
  <c r="N1931" i="79"/>
  <c r="D1930" i="79"/>
  <c r="D1720" i="79"/>
  <c r="N1721" i="79"/>
  <c r="F2056" i="79"/>
  <c r="N2057" i="79"/>
  <c r="N1973" i="79"/>
  <c r="F2055" i="79"/>
  <c r="D2056" i="79"/>
  <c r="N1910" i="79"/>
  <c r="D1762" i="79"/>
  <c r="N1763" i="79"/>
  <c r="D1972" i="79"/>
  <c r="F1971" i="79"/>
  <c r="F1929" i="79"/>
  <c r="N2162" i="79"/>
  <c r="N2141" i="79"/>
  <c r="F1719" i="79"/>
  <c r="D2014" i="79"/>
  <c r="N2015" i="79"/>
  <c r="F1908" i="79"/>
  <c r="D1909" i="79"/>
  <c r="N1952" i="79"/>
  <c r="F2076" i="79"/>
  <c r="N1994" i="79"/>
  <c r="F1993" i="79"/>
  <c r="D1825" i="79"/>
  <c r="F1824" i="79"/>
  <c r="D1783" i="79"/>
  <c r="N1784" i="79"/>
  <c r="N1742" i="79"/>
  <c r="D2035" i="79"/>
  <c r="N2036" i="79"/>
  <c r="F1677" i="79"/>
  <c r="D1678" i="79"/>
  <c r="D2076" i="79"/>
  <c r="N1868" i="79"/>
  <c r="D1699" i="79"/>
  <c r="N1847" i="79"/>
  <c r="F1803" i="79"/>
  <c r="F1992" i="79"/>
  <c r="D1993" i="79"/>
  <c r="F1761" i="79"/>
  <c r="D1803" i="79"/>
  <c r="F1866" i="79"/>
  <c r="D1887" i="79"/>
  <c r="F1950" i="79"/>
  <c r="D1951" i="79"/>
  <c r="D1804" i="79"/>
  <c r="N1805" i="79"/>
  <c r="F1782" i="79"/>
  <c r="D1741" i="79"/>
  <c r="F1740" i="79"/>
  <c r="F2034" i="79"/>
  <c r="F2035" i="79" l="1"/>
  <c r="N1785" i="79"/>
  <c r="F1951" i="79"/>
  <c r="N1764" i="79"/>
  <c r="F1972" i="79"/>
  <c r="D1826" i="79"/>
  <c r="N1827" i="79"/>
  <c r="F2077" i="79"/>
  <c r="N1848" i="79"/>
  <c r="N1806" i="79"/>
  <c r="D1805" i="79"/>
  <c r="F1846" i="79"/>
  <c r="N1743" i="79"/>
  <c r="F1720" i="79"/>
  <c r="D1700" i="79"/>
  <c r="F1699" i="79"/>
  <c r="N2037" i="79"/>
  <c r="N2016" i="79"/>
  <c r="F2140" i="79"/>
  <c r="N2184" i="79"/>
  <c r="N2163" i="79"/>
  <c r="N1911" i="79"/>
  <c r="F1930" i="79"/>
  <c r="F1888" i="79"/>
  <c r="D1784" i="79"/>
  <c r="F1783" i="79"/>
  <c r="N1995" i="79"/>
  <c r="N2058" i="79"/>
  <c r="N2121" i="79"/>
  <c r="F1741" i="79"/>
  <c r="D1742" i="79"/>
  <c r="F1909" i="79"/>
  <c r="D1910" i="79"/>
  <c r="N2079" i="79"/>
  <c r="F2119" i="79"/>
  <c r="F1804" i="79"/>
  <c r="N1869" i="79"/>
  <c r="N1953" i="79"/>
  <c r="F2014" i="79"/>
  <c r="D2015" i="79"/>
  <c r="N1974" i="79"/>
  <c r="D1973" i="79"/>
  <c r="D1721" i="79"/>
  <c r="N1932" i="79"/>
  <c r="F2099" i="79"/>
  <c r="N2100" i="79"/>
  <c r="D1846" i="79"/>
  <c r="D1867" i="79"/>
  <c r="D1868" i="79"/>
  <c r="F1867" i="79"/>
  <c r="N2142" i="79"/>
  <c r="D2141" i="79"/>
  <c r="F1762" i="79"/>
  <c r="D1763" i="79"/>
  <c r="N1890" i="79"/>
  <c r="D1889" i="79"/>
  <c r="F2098" i="79"/>
  <c r="F1825" i="79"/>
  <c r="F1952" i="79" l="1"/>
  <c r="F2078" i="79"/>
  <c r="F2120" i="79"/>
  <c r="D2057" i="79"/>
  <c r="F2057" i="79"/>
  <c r="F1847" i="79"/>
  <c r="N1828" i="79"/>
  <c r="N1975" i="79"/>
  <c r="N2038" i="79"/>
  <c r="N1933" i="79"/>
  <c r="N1870" i="79"/>
  <c r="N2164" i="79"/>
  <c r="D2163" i="79"/>
  <c r="F2036" i="79"/>
  <c r="F1805" i="79"/>
  <c r="N1849" i="79"/>
  <c r="F1784" i="79"/>
  <c r="N1765" i="79"/>
  <c r="D2099" i="79"/>
  <c r="F1931" i="79"/>
  <c r="D1932" i="79"/>
  <c r="F1973" i="79"/>
  <c r="D1974" i="79"/>
  <c r="D1869" i="79"/>
  <c r="F1868" i="79"/>
  <c r="D2120" i="79"/>
  <c r="N1996" i="79"/>
  <c r="N1912" i="79"/>
  <c r="N2206" i="79"/>
  <c r="N2185" i="79"/>
  <c r="D1764" i="79"/>
  <c r="F1763" i="79"/>
  <c r="D1952" i="79"/>
  <c r="N1891" i="79"/>
  <c r="F1826" i="79"/>
  <c r="F2141" i="79"/>
  <c r="N2101" i="79"/>
  <c r="F1721" i="79"/>
  <c r="D1722" i="79"/>
  <c r="D2078" i="79"/>
  <c r="N1786" i="79"/>
  <c r="D2036" i="79"/>
  <c r="N2122" i="79"/>
  <c r="D1994" i="79"/>
  <c r="D1995" i="79"/>
  <c r="F1994" i="79"/>
  <c r="D1931" i="79"/>
  <c r="F1910" i="79"/>
  <c r="D1911" i="79"/>
  <c r="F1742" i="79"/>
  <c r="D1743" i="79"/>
  <c r="N2143" i="79"/>
  <c r="N2017" i="79"/>
  <c r="N1807" i="79"/>
  <c r="F1806" i="79"/>
  <c r="F1889" i="79"/>
  <c r="D1890" i="79"/>
  <c r="N1954" i="79"/>
  <c r="N2080" i="79"/>
  <c r="N2059" i="79"/>
  <c r="D2058" i="79"/>
  <c r="F2162" i="79"/>
  <c r="D2016" i="79"/>
  <c r="F2015" i="79"/>
  <c r="D1847" i="79"/>
  <c r="F1995" i="79" l="1"/>
  <c r="F2079" i="79"/>
  <c r="F2142" i="79"/>
  <c r="N2123" i="79"/>
  <c r="F2122" i="79"/>
  <c r="F1890" i="79"/>
  <c r="N1850" i="79"/>
  <c r="F1869" i="79"/>
  <c r="F1974" i="79"/>
  <c r="D1954" i="79"/>
  <c r="N1955" i="79"/>
  <c r="N1787" i="79"/>
  <c r="D1765" i="79"/>
  <c r="F2037" i="79"/>
  <c r="N2102" i="79"/>
  <c r="D1975" i="79"/>
  <c r="N1976" i="79"/>
  <c r="F1953" i="79"/>
  <c r="D2100" i="79"/>
  <c r="F2100" i="79"/>
  <c r="D2101" i="79"/>
  <c r="N2228" i="79"/>
  <c r="N2207" i="79"/>
  <c r="F1764" i="79"/>
  <c r="D1933" i="79"/>
  <c r="N1934" i="79"/>
  <c r="D2038" i="79"/>
  <c r="N2039" i="79"/>
  <c r="D2079" i="79"/>
  <c r="F2058" i="79"/>
  <c r="F1827" i="79"/>
  <c r="N2018" i="79"/>
  <c r="D2017" i="79"/>
  <c r="D2121" i="79"/>
  <c r="F2121" i="79"/>
  <c r="F2184" i="79"/>
  <c r="N1913" i="79"/>
  <c r="D1806" i="79"/>
  <c r="F2163" i="79"/>
  <c r="N2060" i="79"/>
  <c r="N2081" i="79"/>
  <c r="N1808" i="79"/>
  <c r="D2143" i="79"/>
  <c r="N2144" i="79"/>
  <c r="D2142" i="79"/>
  <c r="D2037" i="79"/>
  <c r="N1829" i="79"/>
  <c r="F1743" i="79"/>
  <c r="D1744" i="79"/>
  <c r="D1953" i="79"/>
  <c r="N1892" i="79"/>
  <c r="F2016" i="79"/>
  <c r="F1785" i="79"/>
  <c r="N1997" i="79"/>
  <c r="F1848" i="79"/>
  <c r="D1849" i="79"/>
  <c r="N2165" i="79"/>
  <c r="D1848" i="79"/>
  <c r="N1871" i="79"/>
  <c r="D1827" i="79"/>
  <c r="F2185" i="79"/>
  <c r="N2186" i="79"/>
  <c r="F1911" i="79"/>
  <c r="D1785" i="79"/>
  <c r="F1932" i="79"/>
  <c r="B2" i="74"/>
  <c r="D2185" i="79" l="1"/>
  <c r="D2122" i="79"/>
  <c r="N1830" i="79"/>
  <c r="F2080" i="79"/>
  <c r="F1912" i="79"/>
  <c r="D1912" i="79"/>
  <c r="N1872" i="79"/>
  <c r="F2164" i="79"/>
  <c r="F1891" i="79"/>
  <c r="D2164" i="79"/>
  <c r="N2019" i="79"/>
  <c r="F2038" i="79"/>
  <c r="N2208" i="79"/>
  <c r="F1849" i="79"/>
  <c r="N1893" i="79"/>
  <c r="F1892" i="79"/>
  <c r="D1850" i="79"/>
  <c r="N1851" i="79"/>
  <c r="F1828" i="79"/>
  <c r="D1829" i="79"/>
  <c r="F1786" i="79"/>
  <c r="N2124" i="79"/>
  <c r="F1870" i="79"/>
  <c r="N1998" i="79"/>
  <c r="D1828" i="79"/>
  <c r="N1935" i="79"/>
  <c r="D1934" i="79"/>
  <c r="N2103" i="79"/>
  <c r="D1891" i="79"/>
  <c r="D1996" i="79"/>
  <c r="F1996" i="79"/>
  <c r="D1997" i="79"/>
  <c r="D1786" i="79"/>
  <c r="D1808" i="79"/>
  <c r="N1809" i="79"/>
  <c r="D2081" i="79"/>
  <c r="N2082" i="79"/>
  <c r="D1913" i="79"/>
  <c r="N1914" i="79"/>
  <c r="F2017" i="79"/>
  <c r="D2018" i="79"/>
  <c r="F1765" i="79"/>
  <c r="D1766" i="79"/>
  <c r="F1954" i="79"/>
  <c r="F2059" i="79"/>
  <c r="F1933" i="79"/>
  <c r="N2250" i="79"/>
  <c r="N2229" i="79"/>
  <c r="N1956" i="79"/>
  <c r="D1955" i="79"/>
  <c r="D2059" i="79"/>
  <c r="N2040" i="79"/>
  <c r="F2206" i="79"/>
  <c r="D2207" i="79"/>
  <c r="N1977" i="79"/>
  <c r="F2101" i="79"/>
  <c r="D2102" i="79"/>
  <c r="D1870" i="79"/>
  <c r="D2080" i="79"/>
  <c r="N2187" i="79"/>
  <c r="N2166" i="79"/>
  <c r="N2145" i="79"/>
  <c r="F2143" i="79"/>
  <c r="D1807" i="79"/>
  <c r="F1807" i="79"/>
  <c r="N2061" i="79"/>
  <c r="F1975" i="79"/>
  <c r="D1976" i="79"/>
  <c r="H1" i="83"/>
  <c r="E1" i="83"/>
  <c r="I100" i="85"/>
  <c r="H100" i="85"/>
  <c r="G100" i="85" s="1"/>
  <c r="I99" i="85"/>
  <c r="H99" i="85"/>
  <c r="G99" i="85" s="1"/>
  <c r="I98" i="85"/>
  <c r="H98" i="85"/>
  <c r="G98" i="85" s="1"/>
  <c r="I97" i="85"/>
  <c r="H97" i="85"/>
  <c r="G97" i="85" s="1"/>
  <c r="I96" i="85"/>
  <c r="H96" i="85"/>
  <c r="G96" i="85" s="1"/>
  <c r="I95" i="85"/>
  <c r="H95" i="85"/>
  <c r="G95" i="85" s="1"/>
  <c r="I94" i="85"/>
  <c r="H94" i="85"/>
  <c r="G94" i="85" s="1"/>
  <c r="I93" i="85"/>
  <c r="H93" i="85"/>
  <c r="G93" i="85" s="1"/>
  <c r="I92" i="85"/>
  <c r="H92" i="85"/>
  <c r="G92" i="85" s="1"/>
  <c r="I91" i="85"/>
  <c r="H91" i="85"/>
  <c r="G91" i="85" s="1"/>
  <c r="I90" i="85"/>
  <c r="H90" i="85"/>
  <c r="G90" i="85" s="1"/>
  <c r="I89" i="85"/>
  <c r="H89" i="85"/>
  <c r="G89" i="85" s="1"/>
  <c r="I88" i="85"/>
  <c r="H88" i="85"/>
  <c r="G88" i="85" s="1"/>
  <c r="I87" i="85"/>
  <c r="H87" i="85"/>
  <c r="G87" i="85" s="1"/>
  <c r="I86" i="85"/>
  <c r="H86" i="85"/>
  <c r="G86" i="85" s="1"/>
  <c r="I85" i="85"/>
  <c r="H85" i="85"/>
  <c r="G85" i="85" s="1"/>
  <c r="I84" i="85"/>
  <c r="H84" i="85"/>
  <c r="G84" i="85" s="1"/>
  <c r="I83" i="85"/>
  <c r="H83" i="85"/>
  <c r="G83" i="85" s="1"/>
  <c r="I82" i="85"/>
  <c r="H82" i="85"/>
  <c r="G82" i="85" s="1"/>
  <c r="I81" i="85"/>
  <c r="H81" i="85"/>
  <c r="G81" i="85" s="1"/>
  <c r="I80" i="85"/>
  <c r="H80" i="85"/>
  <c r="G80" i="85" s="1"/>
  <c r="I79" i="85"/>
  <c r="H79" i="85"/>
  <c r="G79" i="85" s="1"/>
  <c r="I78" i="85"/>
  <c r="H78" i="85"/>
  <c r="G78" i="85" s="1"/>
  <c r="I77" i="85"/>
  <c r="H77" i="85"/>
  <c r="G77" i="85" s="1"/>
  <c r="I76" i="85"/>
  <c r="H76" i="85"/>
  <c r="G76" i="85" s="1"/>
  <c r="I75" i="85"/>
  <c r="H75" i="85"/>
  <c r="G75" i="85" s="1"/>
  <c r="I74" i="85"/>
  <c r="H74" i="85"/>
  <c r="G74" i="85" s="1"/>
  <c r="I73" i="85"/>
  <c r="H73" i="85"/>
  <c r="G73" i="85" s="1"/>
  <c r="I72" i="85"/>
  <c r="H72" i="85"/>
  <c r="G72" i="85" s="1"/>
  <c r="I71" i="85"/>
  <c r="H71" i="85"/>
  <c r="G71" i="85" s="1"/>
  <c r="I70" i="85"/>
  <c r="H70" i="85"/>
  <c r="G70" i="85" s="1"/>
  <c r="I69" i="85"/>
  <c r="H69" i="85"/>
  <c r="G69" i="85" s="1"/>
  <c r="I68" i="85"/>
  <c r="H68" i="85"/>
  <c r="G68" i="85" s="1"/>
  <c r="I67" i="85"/>
  <c r="H67" i="85"/>
  <c r="G67" i="85" s="1"/>
  <c r="I66" i="85"/>
  <c r="H66" i="85"/>
  <c r="G66" i="85" s="1"/>
  <c r="I65" i="85"/>
  <c r="H65" i="85"/>
  <c r="G65" i="85" s="1"/>
  <c r="I64" i="85"/>
  <c r="H64" i="85"/>
  <c r="G64" i="85" s="1"/>
  <c r="I63" i="85"/>
  <c r="H63" i="85"/>
  <c r="G63" i="85" s="1"/>
  <c r="I62" i="85"/>
  <c r="H62" i="85"/>
  <c r="G62" i="85" s="1"/>
  <c r="I61" i="85"/>
  <c r="H61" i="85"/>
  <c r="G61" i="85" s="1"/>
  <c r="I60" i="85"/>
  <c r="H60" i="85"/>
  <c r="G60" i="85" s="1"/>
  <c r="I59" i="85"/>
  <c r="H59" i="85"/>
  <c r="G59" i="85" s="1"/>
  <c r="I58" i="85"/>
  <c r="H58" i="85"/>
  <c r="G58" i="85" s="1"/>
  <c r="I57" i="85"/>
  <c r="H57" i="85"/>
  <c r="G57" i="85" s="1"/>
  <c r="I56" i="85"/>
  <c r="H56" i="85"/>
  <c r="G56" i="85" s="1"/>
  <c r="I55" i="85"/>
  <c r="H55" i="85"/>
  <c r="G55" i="85" s="1"/>
  <c r="I54" i="85"/>
  <c r="H54" i="85"/>
  <c r="G54" i="85" s="1"/>
  <c r="I53" i="85"/>
  <c r="H53" i="85"/>
  <c r="G53" i="85" s="1"/>
  <c r="I52" i="85"/>
  <c r="H52" i="85"/>
  <c r="G52" i="85" s="1"/>
  <c r="I51" i="85"/>
  <c r="H51" i="85"/>
  <c r="G51" i="85" s="1"/>
  <c r="I50" i="85"/>
  <c r="H50" i="85"/>
  <c r="G50" i="85" s="1"/>
  <c r="I49" i="85"/>
  <c r="H49" i="85"/>
  <c r="G49" i="85" s="1"/>
  <c r="I48" i="85"/>
  <c r="H48" i="85"/>
  <c r="G48" i="85" s="1"/>
  <c r="I47" i="85"/>
  <c r="H47" i="85"/>
  <c r="G47" i="85" s="1"/>
  <c r="I46" i="85"/>
  <c r="H46" i="85"/>
  <c r="G46" i="85" s="1"/>
  <c r="I45" i="85"/>
  <c r="H45" i="85"/>
  <c r="G45" i="85" s="1"/>
  <c r="I44" i="85"/>
  <c r="H44" i="85"/>
  <c r="G44" i="85" s="1"/>
  <c r="I43" i="85"/>
  <c r="H43" i="85"/>
  <c r="G43" i="85" s="1"/>
  <c r="I42" i="85"/>
  <c r="H42" i="85"/>
  <c r="G42" i="85" s="1"/>
  <c r="I41" i="85"/>
  <c r="H41" i="85"/>
  <c r="G41" i="85" s="1"/>
  <c r="I40" i="85"/>
  <c r="H40" i="85"/>
  <c r="G40" i="85" s="1"/>
  <c r="I39" i="85"/>
  <c r="H39" i="85"/>
  <c r="G39" i="85" s="1"/>
  <c r="I38" i="85"/>
  <c r="H38" i="85"/>
  <c r="G38" i="85" s="1"/>
  <c r="I37" i="85"/>
  <c r="H37" i="85"/>
  <c r="G37" i="85" s="1"/>
  <c r="I36" i="85"/>
  <c r="H36" i="85"/>
  <c r="G36" i="85" s="1"/>
  <c r="I35" i="85"/>
  <c r="H35" i="85"/>
  <c r="G35" i="85" s="1"/>
  <c r="I34" i="85"/>
  <c r="H34" i="85"/>
  <c r="G34" i="85" s="1"/>
  <c r="I33" i="85"/>
  <c r="H33" i="85"/>
  <c r="G33" i="85" s="1"/>
  <c r="I32" i="85"/>
  <c r="H32" i="85"/>
  <c r="G32" i="85" s="1"/>
  <c r="I31" i="85"/>
  <c r="H31" i="85"/>
  <c r="G31" i="85" s="1"/>
  <c r="I30" i="85"/>
  <c r="H30" i="85"/>
  <c r="G30" i="85" s="1"/>
  <c r="I29" i="85"/>
  <c r="H29" i="85"/>
  <c r="G29" i="85" s="1"/>
  <c r="I28" i="85"/>
  <c r="H28" i="85"/>
  <c r="G28" i="85" s="1"/>
  <c r="I27" i="85"/>
  <c r="H27" i="85"/>
  <c r="G27" i="85" s="1"/>
  <c r="I26" i="85"/>
  <c r="H26" i="85"/>
  <c r="G26" i="85" s="1"/>
  <c r="I25" i="85"/>
  <c r="H25" i="85"/>
  <c r="G25" i="85" s="1"/>
  <c r="I24" i="85"/>
  <c r="H24" i="85"/>
  <c r="G24" i="85" s="1"/>
  <c r="I23" i="85"/>
  <c r="H23" i="85"/>
  <c r="G23" i="85" s="1"/>
  <c r="I22" i="85"/>
  <c r="H22" i="85"/>
  <c r="G22" i="85" s="1"/>
  <c r="I21" i="85"/>
  <c r="H21" i="85"/>
  <c r="G21" i="85" s="1"/>
  <c r="I20" i="85"/>
  <c r="H20" i="85"/>
  <c r="G20" i="85" s="1"/>
  <c r="I19" i="85"/>
  <c r="H19" i="85"/>
  <c r="G19" i="85" s="1"/>
  <c r="I18" i="85"/>
  <c r="H18" i="85"/>
  <c r="G18" i="85" s="1"/>
  <c r="I17" i="85"/>
  <c r="H17" i="85"/>
  <c r="G17" i="85" s="1"/>
  <c r="I16" i="85"/>
  <c r="H16" i="85"/>
  <c r="G16" i="85" s="1"/>
  <c r="I15" i="85"/>
  <c r="H15" i="85"/>
  <c r="G15" i="85" s="1"/>
  <c r="I14" i="85"/>
  <c r="H14" i="85"/>
  <c r="G14" i="85" s="1"/>
  <c r="I13" i="85"/>
  <c r="H13" i="85"/>
  <c r="G13" i="85" s="1"/>
  <c r="I12" i="85"/>
  <c r="H12" i="85"/>
  <c r="G12" i="85" s="1"/>
  <c r="I11" i="85"/>
  <c r="H11" i="85"/>
  <c r="G11" i="85" s="1"/>
  <c r="I10" i="85"/>
  <c r="H10" i="85"/>
  <c r="G10" i="85" s="1"/>
  <c r="I9" i="85"/>
  <c r="H9" i="85"/>
  <c r="G9" i="85" s="1"/>
  <c r="I8" i="85"/>
  <c r="H8" i="85"/>
  <c r="G8" i="85" s="1"/>
  <c r="I7" i="85"/>
  <c r="H7" i="85"/>
  <c r="G7" i="85" s="1"/>
  <c r="I6" i="85"/>
  <c r="H6" i="85"/>
  <c r="G6" i="85" s="1"/>
  <c r="I5" i="85"/>
  <c r="H5" i="85"/>
  <c r="G5" i="85" s="1"/>
  <c r="C100" i="84"/>
  <c r="B100" i="84"/>
  <c r="A100" i="84"/>
  <c r="C99" i="84"/>
  <c r="B99" i="84"/>
  <c r="A99" i="84"/>
  <c r="C98" i="84"/>
  <c r="B98" i="84"/>
  <c r="A98" i="84"/>
  <c r="C97" i="84"/>
  <c r="B97" i="84"/>
  <c r="A97" i="84"/>
  <c r="C96" i="84"/>
  <c r="B96" i="84"/>
  <c r="A96" i="84"/>
  <c r="C95" i="84"/>
  <c r="B95" i="84"/>
  <c r="A95" i="84"/>
  <c r="C94" i="84"/>
  <c r="B94" i="84"/>
  <c r="A94" i="84"/>
  <c r="C93" i="84"/>
  <c r="B93" i="84"/>
  <c r="A93" i="84"/>
  <c r="C92" i="84"/>
  <c r="B92" i="84"/>
  <c r="A92" i="84"/>
  <c r="C91" i="84"/>
  <c r="B91" i="84"/>
  <c r="A91" i="84"/>
  <c r="C90" i="84"/>
  <c r="B90" i="84"/>
  <c r="A90" i="84"/>
  <c r="C89" i="84"/>
  <c r="B89" i="84"/>
  <c r="A89" i="84"/>
  <c r="C88" i="84"/>
  <c r="B88" i="84"/>
  <c r="A88" i="84"/>
  <c r="C87" i="84"/>
  <c r="B87" i="84"/>
  <c r="A87" i="84"/>
  <c r="C86" i="84"/>
  <c r="B86" i="84"/>
  <c r="A86" i="84"/>
  <c r="C85" i="84"/>
  <c r="B85" i="84"/>
  <c r="A85" i="84"/>
  <c r="C84" i="84"/>
  <c r="B84" i="84"/>
  <c r="A84" i="84"/>
  <c r="C83" i="84"/>
  <c r="B83" i="84"/>
  <c r="A83" i="84"/>
  <c r="C82" i="84"/>
  <c r="B82" i="84"/>
  <c r="A82" i="84"/>
  <c r="C81" i="84"/>
  <c r="B81" i="84"/>
  <c r="A81" i="84"/>
  <c r="C80" i="84"/>
  <c r="B80" i="84"/>
  <c r="A80" i="84"/>
  <c r="C79" i="84"/>
  <c r="B79" i="84"/>
  <c r="A79" i="84"/>
  <c r="C78" i="84"/>
  <c r="B78" i="84"/>
  <c r="A78" i="84"/>
  <c r="C77" i="84"/>
  <c r="B77" i="84"/>
  <c r="A77" i="84"/>
  <c r="C76" i="84"/>
  <c r="B76" i="84"/>
  <c r="A76" i="84"/>
  <c r="C75" i="84"/>
  <c r="B75" i="84"/>
  <c r="A75" i="84"/>
  <c r="C74" i="84"/>
  <c r="B74" i="84"/>
  <c r="A74" i="84"/>
  <c r="C73" i="84"/>
  <c r="B73" i="84"/>
  <c r="A73" i="84"/>
  <c r="C72" i="84"/>
  <c r="B72" i="84"/>
  <c r="A72" i="84"/>
  <c r="C71" i="84"/>
  <c r="B71" i="84"/>
  <c r="A71" i="84"/>
  <c r="C70" i="84"/>
  <c r="B70" i="84"/>
  <c r="A70" i="84"/>
  <c r="C69" i="84"/>
  <c r="B69" i="84"/>
  <c r="A69" i="84"/>
  <c r="C68" i="84"/>
  <c r="B68" i="84"/>
  <c r="A68" i="84"/>
  <c r="C67" i="84"/>
  <c r="B67" i="84"/>
  <c r="A67" i="84"/>
  <c r="C66" i="84"/>
  <c r="B66" i="84"/>
  <c r="A66" i="84"/>
  <c r="C65" i="84"/>
  <c r="B65" i="84"/>
  <c r="A65" i="84"/>
  <c r="C64" i="84"/>
  <c r="B64" i="84"/>
  <c r="A64" i="84"/>
  <c r="C63" i="84"/>
  <c r="B63" i="84"/>
  <c r="A63" i="84"/>
  <c r="C62" i="84"/>
  <c r="B62" i="84"/>
  <c r="A62" i="84"/>
  <c r="C61" i="84"/>
  <c r="B61" i="84"/>
  <c r="A61" i="84"/>
  <c r="C60" i="84"/>
  <c r="B60" i="84"/>
  <c r="A60" i="84"/>
  <c r="C59" i="84"/>
  <c r="B59" i="84"/>
  <c r="A59" i="84"/>
  <c r="C58" i="84"/>
  <c r="B58" i="84"/>
  <c r="A58" i="84"/>
  <c r="C57" i="84"/>
  <c r="B57" i="84"/>
  <c r="A57" i="84"/>
  <c r="C56" i="84"/>
  <c r="B56" i="84"/>
  <c r="A56" i="84"/>
  <c r="C55" i="84"/>
  <c r="B55" i="84"/>
  <c r="A55" i="84"/>
  <c r="C54" i="84"/>
  <c r="B54" i="84"/>
  <c r="A54" i="84"/>
  <c r="C53" i="84"/>
  <c r="B53" i="84"/>
  <c r="A53" i="84"/>
  <c r="C52" i="84"/>
  <c r="B52" i="84"/>
  <c r="A52" i="84"/>
  <c r="C51" i="84"/>
  <c r="B51" i="84"/>
  <c r="A51" i="84"/>
  <c r="C50" i="84"/>
  <c r="B50" i="84"/>
  <c r="A50" i="84"/>
  <c r="C49" i="84"/>
  <c r="B49" i="84"/>
  <c r="A49" i="84"/>
  <c r="C48" i="84"/>
  <c r="B48" i="84"/>
  <c r="A48" i="84"/>
  <c r="C47" i="84"/>
  <c r="B47" i="84"/>
  <c r="A47" i="84"/>
  <c r="C46" i="84"/>
  <c r="B46" i="84"/>
  <c r="A46" i="84"/>
  <c r="C45" i="84"/>
  <c r="B45" i="84"/>
  <c r="A45" i="84"/>
  <c r="C44" i="84"/>
  <c r="B44" i="84"/>
  <c r="A44" i="84"/>
  <c r="C43" i="84"/>
  <c r="B43" i="84"/>
  <c r="A43" i="84"/>
  <c r="C42" i="84"/>
  <c r="B42" i="84"/>
  <c r="A42" i="84"/>
  <c r="C41" i="84"/>
  <c r="B41" i="84"/>
  <c r="A41" i="84"/>
  <c r="C40" i="84"/>
  <c r="B40" i="84"/>
  <c r="A40" i="84"/>
  <c r="C39" i="84"/>
  <c r="B39" i="84"/>
  <c r="A39" i="84"/>
  <c r="C38" i="84"/>
  <c r="B38" i="84"/>
  <c r="A38" i="84"/>
  <c r="C37" i="84"/>
  <c r="B37" i="84"/>
  <c r="A37" i="84"/>
  <c r="C36" i="84"/>
  <c r="B36" i="84"/>
  <c r="A36" i="84"/>
  <c r="C35" i="84"/>
  <c r="B35" i="84"/>
  <c r="A35" i="84"/>
  <c r="C34" i="84"/>
  <c r="B34" i="84"/>
  <c r="A34" i="84"/>
  <c r="C33" i="84"/>
  <c r="B33" i="84"/>
  <c r="A33" i="84"/>
  <c r="C32" i="84"/>
  <c r="B32" i="84"/>
  <c r="A32" i="84"/>
  <c r="C31" i="84"/>
  <c r="B31" i="84"/>
  <c r="A31" i="84"/>
  <c r="C30" i="84"/>
  <c r="B30" i="84"/>
  <c r="A30" i="84"/>
  <c r="C29" i="84"/>
  <c r="B29" i="84"/>
  <c r="A29" i="84"/>
  <c r="C28" i="84"/>
  <c r="B28" i="84"/>
  <c r="A28" i="84"/>
  <c r="C27" i="84"/>
  <c r="B27" i="84"/>
  <c r="A27" i="84"/>
  <c r="C26" i="84"/>
  <c r="B26" i="84"/>
  <c r="A26" i="84"/>
  <c r="C25" i="84"/>
  <c r="B25" i="84"/>
  <c r="A25" i="84"/>
  <c r="C24" i="84"/>
  <c r="B24" i="84"/>
  <c r="A24" i="84"/>
  <c r="C23" i="84"/>
  <c r="B23" i="84"/>
  <c r="A23" i="84"/>
  <c r="C22" i="84"/>
  <c r="B22" i="84"/>
  <c r="A22" i="84"/>
  <c r="C21" i="84"/>
  <c r="B21" i="84"/>
  <c r="A21" i="84"/>
  <c r="C20" i="84"/>
  <c r="B20" i="84"/>
  <c r="A20" i="84"/>
  <c r="C19" i="84"/>
  <c r="B19" i="84"/>
  <c r="A19" i="84"/>
  <c r="C18" i="84"/>
  <c r="B18" i="84"/>
  <c r="A18" i="84"/>
  <c r="C17" i="84"/>
  <c r="B17" i="84"/>
  <c r="A17" i="84"/>
  <c r="C16" i="84"/>
  <c r="B16" i="84"/>
  <c r="A16" i="84"/>
  <c r="C15" i="84"/>
  <c r="B15" i="84"/>
  <c r="A15" i="84"/>
  <c r="C14" i="84"/>
  <c r="B14" i="84"/>
  <c r="A14" i="84"/>
  <c r="C13" i="84"/>
  <c r="B13" i="84"/>
  <c r="A13" i="84"/>
  <c r="C12" i="84"/>
  <c r="B12" i="84"/>
  <c r="A12" i="84"/>
  <c r="C11" i="84"/>
  <c r="B11" i="84"/>
  <c r="A11" i="84"/>
  <c r="C10" i="84"/>
  <c r="B10" i="84"/>
  <c r="A10" i="84"/>
  <c r="C9" i="84"/>
  <c r="B9" i="84"/>
  <c r="A9" i="84"/>
  <c r="C8" i="84"/>
  <c r="B8" i="84"/>
  <c r="A8" i="84"/>
  <c r="C7" i="84"/>
  <c r="B7" i="84"/>
  <c r="A7" i="84"/>
  <c r="C6" i="84"/>
  <c r="J5" i="85" s="1"/>
  <c r="B6" i="84"/>
  <c r="A6" i="84"/>
  <c r="J100" i="85"/>
  <c r="J99" i="85"/>
  <c r="J98" i="85"/>
  <c r="J97" i="85"/>
  <c r="J96" i="85"/>
  <c r="J95" i="85"/>
  <c r="J94" i="85"/>
  <c r="J93" i="85"/>
  <c r="J92" i="85"/>
  <c r="J91" i="85"/>
  <c r="J90" i="85"/>
  <c r="J89" i="85"/>
  <c r="J88" i="85"/>
  <c r="J87" i="85"/>
  <c r="J86" i="85"/>
  <c r="J85" i="85"/>
  <c r="J84" i="85"/>
  <c r="J83" i="85"/>
  <c r="J82" i="85"/>
  <c r="J81" i="85"/>
  <c r="J80" i="85"/>
  <c r="J79" i="85"/>
  <c r="J78" i="85"/>
  <c r="J77" i="85"/>
  <c r="J76" i="85"/>
  <c r="J75" i="85"/>
  <c r="J74" i="85"/>
  <c r="J73" i="85"/>
  <c r="J72" i="85"/>
  <c r="J71" i="85"/>
  <c r="J70" i="85"/>
  <c r="J69" i="85"/>
  <c r="J68" i="85"/>
  <c r="J67" i="85"/>
  <c r="J66" i="85"/>
  <c r="J65" i="85"/>
  <c r="J64" i="85"/>
  <c r="J63" i="85"/>
  <c r="J62" i="85"/>
  <c r="J61" i="85"/>
  <c r="J60" i="85"/>
  <c r="J59" i="85"/>
  <c r="J58" i="85"/>
  <c r="J57" i="85"/>
  <c r="J56" i="85"/>
  <c r="J55" i="85"/>
  <c r="J54" i="85"/>
  <c r="J53" i="85"/>
  <c r="J52" i="85"/>
  <c r="J51" i="85"/>
  <c r="J50" i="85"/>
  <c r="J49" i="85"/>
  <c r="J48" i="85"/>
  <c r="J47" i="85"/>
  <c r="J46" i="85"/>
  <c r="J45" i="85"/>
  <c r="J44" i="85"/>
  <c r="J43" i="85"/>
  <c r="J42" i="85"/>
  <c r="J41" i="85"/>
  <c r="J40" i="85"/>
  <c r="J39" i="85"/>
  <c r="J38" i="85"/>
  <c r="J37" i="85"/>
  <c r="J36" i="85"/>
  <c r="J35" i="85"/>
  <c r="J34" i="85"/>
  <c r="J33" i="85"/>
  <c r="J32" i="85"/>
  <c r="J31" i="85"/>
  <c r="J30" i="85"/>
  <c r="J29" i="85"/>
  <c r="J28" i="85"/>
  <c r="J27" i="85"/>
  <c r="J26" i="85"/>
  <c r="J25" i="85"/>
  <c r="J24" i="85"/>
  <c r="J23" i="85"/>
  <c r="J22" i="85"/>
  <c r="J21" i="85"/>
  <c r="J20" i="85"/>
  <c r="J19" i="85"/>
  <c r="J18" i="85"/>
  <c r="J17" i="85"/>
  <c r="J16" i="85"/>
  <c r="J15" i="85"/>
  <c r="J14" i="85"/>
  <c r="J13" i="85"/>
  <c r="J12" i="85"/>
  <c r="J11" i="85"/>
  <c r="J10" i="85"/>
  <c r="J9" i="85"/>
  <c r="J8" i="85"/>
  <c r="J7" i="85"/>
  <c r="J6" i="85"/>
  <c r="P203" i="83"/>
  <c r="P202" i="83"/>
  <c r="P201" i="83"/>
  <c r="B201" i="83"/>
  <c r="P200" i="83"/>
  <c r="B200" i="83"/>
  <c r="P199" i="83"/>
  <c r="P198" i="83"/>
  <c r="P197" i="83"/>
  <c r="B197" i="83"/>
  <c r="P196" i="83"/>
  <c r="B196" i="83"/>
  <c r="P195" i="83"/>
  <c r="P194" i="83"/>
  <c r="P193" i="83"/>
  <c r="B193" i="83"/>
  <c r="P192" i="83"/>
  <c r="B192" i="83"/>
  <c r="P191" i="83"/>
  <c r="P190" i="83"/>
  <c r="P189" i="83"/>
  <c r="B189" i="83"/>
  <c r="P188" i="83"/>
  <c r="B188" i="83"/>
  <c r="P187" i="83"/>
  <c r="P186" i="83"/>
  <c r="P185" i="83"/>
  <c r="B185" i="83"/>
  <c r="P184" i="83"/>
  <c r="B184" i="83"/>
  <c r="P183" i="83"/>
  <c r="P182" i="83"/>
  <c r="P181" i="83"/>
  <c r="B181" i="83"/>
  <c r="P180" i="83"/>
  <c r="B180" i="83"/>
  <c r="P179" i="83"/>
  <c r="P178" i="83"/>
  <c r="P177" i="83"/>
  <c r="B177" i="83"/>
  <c r="P176" i="83"/>
  <c r="B176" i="83"/>
  <c r="P175" i="83"/>
  <c r="P174" i="83"/>
  <c r="P173" i="83"/>
  <c r="B173" i="83"/>
  <c r="P172" i="83"/>
  <c r="B172" i="83"/>
  <c r="P171" i="83"/>
  <c r="P170" i="83"/>
  <c r="P169" i="83"/>
  <c r="B169" i="83"/>
  <c r="P168" i="83"/>
  <c r="B168" i="83"/>
  <c r="P167" i="83"/>
  <c r="P166" i="83"/>
  <c r="P165" i="83"/>
  <c r="B165" i="83"/>
  <c r="P164" i="83"/>
  <c r="B164" i="83"/>
  <c r="P163" i="83"/>
  <c r="P162" i="83"/>
  <c r="P161" i="83"/>
  <c r="B161" i="83"/>
  <c r="P160" i="83"/>
  <c r="B160" i="83"/>
  <c r="P159" i="83"/>
  <c r="P158" i="83"/>
  <c r="P157" i="83"/>
  <c r="B157" i="83"/>
  <c r="P156" i="83"/>
  <c r="B156" i="83"/>
  <c r="P155" i="83"/>
  <c r="P154" i="83"/>
  <c r="P153" i="83"/>
  <c r="B153" i="83"/>
  <c r="P152" i="83"/>
  <c r="B152" i="83"/>
  <c r="P151" i="83"/>
  <c r="P150" i="83"/>
  <c r="P149" i="83"/>
  <c r="B149" i="83"/>
  <c r="P148" i="83"/>
  <c r="B148" i="83"/>
  <c r="P147" i="83"/>
  <c r="P146" i="83"/>
  <c r="P145" i="83"/>
  <c r="B145" i="83"/>
  <c r="P144" i="83"/>
  <c r="B144" i="83"/>
  <c r="P143" i="83"/>
  <c r="P142" i="83"/>
  <c r="P141" i="83"/>
  <c r="B141" i="83"/>
  <c r="P140" i="83"/>
  <c r="B140" i="83"/>
  <c r="P139" i="83"/>
  <c r="P138" i="83"/>
  <c r="P137" i="83"/>
  <c r="B137" i="83"/>
  <c r="P136" i="83"/>
  <c r="B136" i="83"/>
  <c r="P135" i="83"/>
  <c r="P134" i="83"/>
  <c r="P133" i="83"/>
  <c r="B133" i="83"/>
  <c r="P132" i="83"/>
  <c r="B132" i="83"/>
  <c r="P131" i="83"/>
  <c r="P130" i="83"/>
  <c r="P129" i="83"/>
  <c r="B129" i="83"/>
  <c r="P128" i="83"/>
  <c r="B128" i="83"/>
  <c r="P127" i="83"/>
  <c r="P126" i="83"/>
  <c r="P125" i="83"/>
  <c r="B125" i="83"/>
  <c r="P124" i="83"/>
  <c r="B124" i="83"/>
  <c r="P123" i="83"/>
  <c r="P122" i="83"/>
  <c r="P121" i="83"/>
  <c r="B121" i="83"/>
  <c r="P120" i="83"/>
  <c r="B120" i="83"/>
  <c r="P119" i="83"/>
  <c r="P118" i="83"/>
  <c r="P117" i="83"/>
  <c r="B117" i="83"/>
  <c r="P116" i="83"/>
  <c r="B116" i="83"/>
  <c r="P115" i="83"/>
  <c r="P114" i="83"/>
  <c r="P113" i="83"/>
  <c r="B113" i="83"/>
  <c r="P112" i="83"/>
  <c r="B112" i="83"/>
  <c r="P111" i="83"/>
  <c r="P110" i="83"/>
  <c r="P109" i="83"/>
  <c r="B109" i="83"/>
  <c r="P108" i="83"/>
  <c r="B108" i="83"/>
  <c r="P107" i="83"/>
  <c r="P106" i="83"/>
  <c r="P105" i="83"/>
  <c r="B105" i="83"/>
  <c r="P104" i="83"/>
  <c r="B104" i="83"/>
  <c r="P103" i="83"/>
  <c r="P102" i="83"/>
  <c r="P101" i="83"/>
  <c r="B101" i="83"/>
  <c r="B99" i="85" s="1"/>
  <c r="P100" i="83"/>
  <c r="B100" i="83"/>
  <c r="B98" i="85" s="1"/>
  <c r="P99" i="83"/>
  <c r="P98" i="83"/>
  <c r="P97" i="83"/>
  <c r="B97" i="83"/>
  <c r="B95" i="85" s="1"/>
  <c r="P96" i="83"/>
  <c r="B96" i="83"/>
  <c r="B94" i="85" s="1"/>
  <c r="P95" i="83"/>
  <c r="P94" i="83"/>
  <c r="P93" i="83"/>
  <c r="B93" i="83"/>
  <c r="B91" i="85" s="1"/>
  <c r="P92" i="83"/>
  <c r="B92" i="83"/>
  <c r="B90" i="85" s="1"/>
  <c r="P91" i="83"/>
  <c r="P90" i="83"/>
  <c r="P89" i="83"/>
  <c r="B89" i="83"/>
  <c r="B87" i="85" s="1"/>
  <c r="P88" i="83"/>
  <c r="B88" i="83"/>
  <c r="B86" i="85" s="1"/>
  <c r="P87" i="83"/>
  <c r="P86" i="83"/>
  <c r="P85" i="83"/>
  <c r="B85" i="83"/>
  <c r="B83" i="85" s="1"/>
  <c r="P84" i="83"/>
  <c r="B84" i="83"/>
  <c r="B82" i="85" s="1"/>
  <c r="P83" i="83"/>
  <c r="P82" i="83"/>
  <c r="P81" i="83"/>
  <c r="B81" i="83"/>
  <c r="B79" i="85" s="1"/>
  <c r="P80" i="83"/>
  <c r="B80" i="83"/>
  <c r="B78" i="85" s="1"/>
  <c r="P79" i="83"/>
  <c r="P78" i="83"/>
  <c r="P77" i="83"/>
  <c r="B77" i="83"/>
  <c r="B75" i="85" s="1"/>
  <c r="P76" i="83"/>
  <c r="B76" i="83"/>
  <c r="B74" i="85" s="1"/>
  <c r="P75" i="83"/>
  <c r="P74" i="83"/>
  <c r="P73" i="83"/>
  <c r="B73" i="83"/>
  <c r="B71" i="85" s="1"/>
  <c r="P72" i="83"/>
  <c r="B72" i="83"/>
  <c r="B70" i="85" s="1"/>
  <c r="P71" i="83"/>
  <c r="P70" i="83"/>
  <c r="P69" i="83"/>
  <c r="B69" i="83"/>
  <c r="B67" i="85" s="1"/>
  <c r="P68" i="83"/>
  <c r="B68" i="83"/>
  <c r="B66" i="85" s="1"/>
  <c r="P67" i="83"/>
  <c r="P66" i="83"/>
  <c r="P65" i="83"/>
  <c r="B65" i="83"/>
  <c r="B63" i="85" s="1"/>
  <c r="P64" i="83"/>
  <c r="B64" i="83"/>
  <c r="B62" i="85" s="1"/>
  <c r="P63" i="83"/>
  <c r="P62" i="83"/>
  <c r="P61" i="83"/>
  <c r="B61" i="83"/>
  <c r="B59" i="85" s="1"/>
  <c r="P60" i="83"/>
  <c r="B60" i="83"/>
  <c r="B58" i="85" s="1"/>
  <c r="P59" i="83"/>
  <c r="P58" i="83"/>
  <c r="P57" i="83"/>
  <c r="B57" i="83"/>
  <c r="B55" i="85" s="1"/>
  <c r="P56" i="83"/>
  <c r="B56" i="83"/>
  <c r="B54" i="85" s="1"/>
  <c r="P55" i="83"/>
  <c r="P54" i="83"/>
  <c r="P53" i="83"/>
  <c r="B53" i="83"/>
  <c r="B51" i="85" s="1"/>
  <c r="P52" i="83"/>
  <c r="B52" i="83"/>
  <c r="B50" i="85" s="1"/>
  <c r="P51" i="83"/>
  <c r="P50" i="83"/>
  <c r="P49" i="83"/>
  <c r="B49" i="83"/>
  <c r="B47" i="85" s="1"/>
  <c r="P48" i="83"/>
  <c r="B48" i="83"/>
  <c r="B46" i="85" s="1"/>
  <c r="P47" i="83"/>
  <c r="P46" i="83"/>
  <c r="P45" i="83"/>
  <c r="B45" i="83"/>
  <c r="B43" i="85" s="1"/>
  <c r="P44" i="83"/>
  <c r="B44" i="83"/>
  <c r="B42" i="85" s="1"/>
  <c r="P43" i="83"/>
  <c r="P42" i="83"/>
  <c r="P41" i="83"/>
  <c r="B41" i="83"/>
  <c r="B39" i="85" s="1"/>
  <c r="P40" i="83"/>
  <c r="B40" i="83"/>
  <c r="B38" i="85" s="1"/>
  <c r="P39" i="83"/>
  <c r="P38" i="83"/>
  <c r="P37" i="83"/>
  <c r="B37" i="83"/>
  <c r="B35" i="85" s="1"/>
  <c r="P36" i="83"/>
  <c r="B36" i="83"/>
  <c r="B34" i="85" s="1"/>
  <c r="P35" i="83"/>
  <c r="P34" i="83"/>
  <c r="P33" i="83"/>
  <c r="B33" i="83"/>
  <c r="B31" i="85" s="1"/>
  <c r="P32" i="83"/>
  <c r="B32" i="83"/>
  <c r="B30" i="85" s="1"/>
  <c r="P31" i="83"/>
  <c r="P30" i="83"/>
  <c r="P29" i="83"/>
  <c r="B29" i="83"/>
  <c r="B27" i="85" s="1"/>
  <c r="P28" i="83"/>
  <c r="B28" i="83"/>
  <c r="B26" i="85" s="1"/>
  <c r="P27" i="83"/>
  <c r="P26" i="83"/>
  <c r="P25" i="83"/>
  <c r="B25" i="83"/>
  <c r="B23" i="85" s="1"/>
  <c r="P24" i="83"/>
  <c r="B24" i="83"/>
  <c r="B22" i="85" s="1"/>
  <c r="P23" i="83"/>
  <c r="P22" i="83"/>
  <c r="P21" i="83"/>
  <c r="B21" i="83"/>
  <c r="B19" i="85" s="1"/>
  <c r="P20" i="83"/>
  <c r="B20" i="83"/>
  <c r="B18" i="85" s="1"/>
  <c r="P19" i="83"/>
  <c r="P18" i="83"/>
  <c r="P17" i="83"/>
  <c r="B17" i="83"/>
  <c r="B15" i="85" s="1"/>
  <c r="P16" i="83"/>
  <c r="B16" i="83"/>
  <c r="B14" i="85" s="1"/>
  <c r="P15" i="83"/>
  <c r="P14" i="83"/>
  <c r="P13" i="83"/>
  <c r="B13" i="83"/>
  <c r="B11" i="85" s="1"/>
  <c r="P12" i="83"/>
  <c r="B12" i="83"/>
  <c r="B10" i="85" s="1"/>
  <c r="P11" i="83"/>
  <c r="P10" i="83"/>
  <c r="P9" i="83"/>
  <c r="B9" i="83"/>
  <c r="B7" i="85" s="1"/>
  <c r="P8" i="83"/>
  <c r="B8" i="83"/>
  <c r="B6" i="85" s="1"/>
  <c r="P7" i="83"/>
  <c r="B203" i="83"/>
  <c r="D7" i="79"/>
  <c r="S24" i="82"/>
  <c r="S23" i="82"/>
  <c r="K30" i="82" s="1"/>
  <c r="P30" i="82" s="1"/>
  <c r="H32" i="81"/>
  <c r="F32" i="81"/>
  <c r="F31" i="81"/>
  <c r="H31" i="81" s="1"/>
  <c r="H28" i="81"/>
  <c r="F30" i="81" s="1"/>
  <c r="H30" i="81" s="1"/>
  <c r="F2060" i="79" l="1"/>
  <c r="N2230" i="79"/>
  <c r="N1936" i="79"/>
  <c r="D1788" i="79"/>
  <c r="F1787" i="79"/>
  <c r="N2209" i="79"/>
  <c r="D2208" i="79"/>
  <c r="N2146" i="79"/>
  <c r="D2145" i="79"/>
  <c r="N2041" i="79"/>
  <c r="F1997" i="79"/>
  <c r="N1852" i="79"/>
  <c r="F1872" i="79"/>
  <c r="N1873" i="79"/>
  <c r="F1829" i="79"/>
  <c r="N2167" i="79"/>
  <c r="F2166" i="79"/>
  <c r="N1978" i="79"/>
  <c r="D2060" i="79"/>
  <c r="N1915" i="79"/>
  <c r="N2104" i="79"/>
  <c r="N1999" i="79"/>
  <c r="D2123" i="79"/>
  <c r="F2123" i="79"/>
  <c r="D1871" i="79"/>
  <c r="D1872" i="79"/>
  <c r="F1871" i="79"/>
  <c r="F7" i="79"/>
  <c r="N1957" i="79"/>
  <c r="F2228" i="79"/>
  <c r="D2229" i="79"/>
  <c r="D1914" i="79"/>
  <c r="F1913" i="79"/>
  <c r="D1809" i="79"/>
  <c r="D2019" i="79"/>
  <c r="N2020" i="79"/>
  <c r="D2144" i="79"/>
  <c r="F2144" i="79"/>
  <c r="F1808" i="79"/>
  <c r="F2018" i="79"/>
  <c r="D2040" i="79"/>
  <c r="F2039" i="79"/>
  <c r="D2082" i="79"/>
  <c r="N2083" i="79"/>
  <c r="F2102" i="79"/>
  <c r="D2103" i="79"/>
  <c r="D1787" i="79"/>
  <c r="F1850" i="79"/>
  <c r="D1851" i="79"/>
  <c r="D1892" i="79"/>
  <c r="N2062" i="79"/>
  <c r="F2165" i="79"/>
  <c r="N2188" i="79"/>
  <c r="D1977" i="79"/>
  <c r="F1976" i="79"/>
  <c r="D1956" i="79"/>
  <c r="F1955" i="79"/>
  <c r="F2081" i="79"/>
  <c r="N2125" i="79"/>
  <c r="N1894" i="79"/>
  <c r="F2207" i="79"/>
  <c r="D2186" i="79"/>
  <c r="F2186" i="79"/>
  <c r="D2187" i="79"/>
  <c r="N2272" i="79"/>
  <c r="N2251" i="79"/>
  <c r="D1935" i="79"/>
  <c r="F1934" i="79"/>
  <c r="D2039" i="79"/>
  <c r="D2165" i="79"/>
  <c r="N1831" i="79"/>
  <c r="J25" i="82"/>
  <c r="V27" i="82" s="1"/>
  <c r="V26" i="82"/>
  <c r="P26" i="82"/>
  <c r="J26" i="82"/>
  <c r="V25" i="82"/>
  <c r="P25" i="82"/>
  <c r="B10" i="83"/>
  <c r="B8" i="85" s="1"/>
  <c r="B14" i="83"/>
  <c r="B12" i="85" s="1"/>
  <c r="B18" i="83"/>
  <c r="B16" i="85" s="1"/>
  <c r="B22" i="83"/>
  <c r="B20" i="85" s="1"/>
  <c r="B26" i="83"/>
  <c r="B24" i="85" s="1"/>
  <c r="B30" i="83"/>
  <c r="B28" i="85" s="1"/>
  <c r="B34" i="83"/>
  <c r="B32" i="85" s="1"/>
  <c r="B38" i="83"/>
  <c r="B36" i="85" s="1"/>
  <c r="B42" i="83"/>
  <c r="B40" i="85" s="1"/>
  <c r="B46" i="83"/>
  <c r="B44" i="85" s="1"/>
  <c r="B50" i="83"/>
  <c r="B48" i="85" s="1"/>
  <c r="B54" i="83"/>
  <c r="B52" i="85" s="1"/>
  <c r="B58" i="83"/>
  <c r="B56" i="85" s="1"/>
  <c r="B62" i="83"/>
  <c r="B60" i="85" s="1"/>
  <c r="B66" i="83"/>
  <c r="B64" i="85" s="1"/>
  <c r="B70" i="83"/>
  <c r="B68" i="85" s="1"/>
  <c r="B74" i="83"/>
  <c r="B72" i="85" s="1"/>
  <c r="B78" i="83"/>
  <c r="B76" i="85" s="1"/>
  <c r="B82" i="83"/>
  <c r="B80" i="85" s="1"/>
  <c r="B86" i="83"/>
  <c r="B84" i="85" s="1"/>
  <c r="B90" i="83"/>
  <c r="B88" i="85" s="1"/>
  <c r="B94" i="83"/>
  <c r="B92" i="85" s="1"/>
  <c r="B98" i="83"/>
  <c r="B96" i="85" s="1"/>
  <c r="B102" i="83"/>
  <c r="B100" i="85" s="1"/>
  <c r="B106" i="83"/>
  <c r="B110" i="83"/>
  <c r="B114" i="83"/>
  <c r="B118" i="83"/>
  <c r="B122" i="83"/>
  <c r="B126" i="83"/>
  <c r="B130" i="83"/>
  <c r="B134" i="83"/>
  <c r="B138" i="83"/>
  <c r="B142" i="83"/>
  <c r="B146" i="83"/>
  <c r="B150" i="83"/>
  <c r="B154" i="83"/>
  <c r="B158" i="83"/>
  <c r="B162" i="83"/>
  <c r="B166" i="83"/>
  <c r="B170" i="83"/>
  <c r="B174" i="83"/>
  <c r="B178" i="83"/>
  <c r="B182" i="83"/>
  <c r="B186" i="83"/>
  <c r="B190" i="83"/>
  <c r="B194" i="83"/>
  <c r="B198" i="83"/>
  <c r="B202" i="83"/>
  <c r="B7" i="83"/>
  <c r="B5" i="85" s="1"/>
  <c r="B11" i="83"/>
  <c r="B9" i="85" s="1"/>
  <c r="B15" i="83"/>
  <c r="B13" i="85" s="1"/>
  <c r="B19" i="83"/>
  <c r="B17" i="85" s="1"/>
  <c r="B23" i="83"/>
  <c r="B21" i="85" s="1"/>
  <c r="B27" i="83"/>
  <c r="B25" i="85" s="1"/>
  <c r="B31" i="83"/>
  <c r="B29" i="85" s="1"/>
  <c r="B35" i="83"/>
  <c r="B33" i="85" s="1"/>
  <c r="B39" i="83"/>
  <c r="B37" i="85" s="1"/>
  <c r="B43" i="83"/>
  <c r="B41" i="85" s="1"/>
  <c r="B47" i="83"/>
  <c r="B45" i="85" s="1"/>
  <c r="B51" i="83"/>
  <c r="B49" i="85" s="1"/>
  <c r="B55" i="83"/>
  <c r="B53" i="85" s="1"/>
  <c r="B59" i="83"/>
  <c r="B57" i="85" s="1"/>
  <c r="B63" i="83"/>
  <c r="B61" i="85" s="1"/>
  <c r="B67" i="83"/>
  <c r="B65" i="85" s="1"/>
  <c r="B71" i="83"/>
  <c r="B69" i="85" s="1"/>
  <c r="B75" i="83"/>
  <c r="B73" i="85" s="1"/>
  <c r="B79" i="83"/>
  <c r="B77" i="85" s="1"/>
  <c r="B83" i="83"/>
  <c r="B81" i="85" s="1"/>
  <c r="B87" i="83"/>
  <c r="B85" i="85" s="1"/>
  <c r="B91" i="83"/>
  <c r="B89" i="85" s="1"/>
  <c r="B95" i="83"/>
  <c r="B93" i="85" s="1"/>
  <c r="B99" i="83"/>
  <c r="B97" i="85" s="1"/>
  <c r="B103" i="83"/>
  <c r="B107" i="83"/>
  <c r="B111" i="83"/>
  <c r="B115" i="83"/>
  <c r="B119" i="83"/>
  <c r="B123" i="83"/>
  <c r="B127" i="83"/>
  <c r="B131" i="83"/>
  <c r="B135" i="83"/>
  <c r="B139" i="83"/>
  <c r="B143" i="83"/>
  <c r="B147" i="83"/>
  <c r="B151" i="83"/>
  <c r="B155" i="83"/>
  <c r="B159" i="83"/>
  <c r="B163" i="83"/>
  <c r="B167" i="83"/>
  <c r="B171" i="83"/>
  <c r="B175" i="83"/>
  <c r="B179" i="83"/>
  <c r="B183" i="83"/>
  <c r="B187" i="83"/>
  <c r="B191" i="83"/>
  <c r="B195" i="83"/>
  <c r="B199" i="83"/>
  <c r="H34" i="81"/>
  <c r="D2166" i="79" l="1"/>
  <c r="N2189" i="79"/>
  <c r="N2000" i="79"/>
  <c r="F1914" i="79"/>
  <c r="F2145" i="79"/>
  <c r="F2187" i="79"/>
  <c r="N2042" i="79"/>
  <c r="F2208" i="79"/>
  <c r="D1893" i="79"/>
  <c r="F1893" i="79"/>
  <c r="F1809" i="79"/>
  <c r="D1810" i="79"/>
  <c r="D1978" i="79"/>
  <c r="N1979" i="79"/>
  <c r="N1874" i="79"/>
  <c r="F2040" i="79"/>
  <c r="D2041" i="79"/>
  <c r="D2251" i="79"/>
  <c r="N2252" i="79"/>
  <c r="N2126" i="79"/>
  <c r="D2062" i="79"/>
  <c r="N2063" i="79"/>
  <c r="F1956" i="79"/>
  <c r="F1998" i="79"/>
  <c r="D1999" i="79"/>
  <c r="F2103" i="79"/>
  <c r="N1853" i="79"/>
  <c r="D1998" i="79"/>
  <c r="F1935" i="79"/>
  <c r="N2084" i="79"/>
  <c r="D2020" i="79"/>
  <c r="N2021" i="79"/>
  <c r="F8" i="79"/>
  <c r="N2105" i="79"/>
  <c r="F1977" i="79"/>
  <c r="F1851" i="79"/>
  <c r="D1936" i="79"/>
  <c r="N1937" i="79"/>
  <c r="F2019" i="79"/>
  <c r="N1916" i="79"/>
  <c r="D2146" i="79"/>
  <c r="N2147" i="79"/>
  <c r="N2231" i="79"/>
  <c r="D2230" i="79"/>
  <c r="N1895" i="79"/>
  <c r="D1894" i="79"/>
  <c r="F2061" i="79"/>
  <c r="N2168" i="79"/>
  <c r="D2209" i="79"/>
  <c r="N2210" i="79"/>
  <c r="D2061" i="79"/>
  <c r="F1830" i="79"/>
  <c r="D1831" i="79"/>
  <c r="F2250" i="79"/>
  <c r="N2273" i="79"/>
  <c r="N2294" i="79"/>
  <c r="D2124" i="79"/>
  <c r="F2124" i="79"/>
  <c r="D2125" i="79"/>
  <c r="D2083" i="79"/>
  <c r="F2082" i="79"/>
  <c r="N1958" i="79"/>
  <c r="D1957" i="79"/>
  <c r="D1830" i="79"/>
  <c r="F2229" i="79"/>
  <c r="G123" i="80"/>
  <c r="G122" i="80"/>
  <c r="G121" i="80"/>
  <c r="G120" i="80"/>
  <c r="G119" i="80"/>
  <c r="G118" i="80"/>
  <c r="G117" i="80"/>
  <c r="G116" i="80"/>
  <c r="G115" i="80"/>
  <c r="G114" i="80"/>
  <c r="G113" i="80"/>
  <c r="G112" i="80"/>
  <c r="G111" i="80"/>
  <c r="G110" i="80"/>
  <c r="G109" i="80"/>
  <c r="G108" i="80"/>
  <c r="G107" i="80"/>
  <c r="G106" i="80"/>
  <c r="G105" i="80"/>
  <c r="G104" i="80"/>
  <c r="G103" i="80"/>
  <c r="G102" i="80"/>
  <c r="G101" i="80"/>
  <c r="G100" i="80"/>
  <c r="G99" i="80"/>
  <c r="G98" i="80"/>
  <c r="G97" i="80"/>
  <c r="G96" i="80"/>
  <c r="G95" i="80"/>
  <c r="G94" i="80"/>
  <c r="G93" i="80"/>
  <c r="G92" i="80"/>
  <c r="G91" i="80"/>
  <c r="G90" i="80"/>
  <c r="G89" i="80"/>
  <c r="G88" i="80"/>
  <c r="G87" i="80"/>
  <c r="G86" i="80"/>
  <c r="G85" i="80"/>
  <c r="G84" i="80"/>
  <c r="G83" i="80"/>
  <c r="G82" i="80"/>
  <c r="G81" i="80"/>
  <c r="G80" i="80"/>
  <c r="G79" i="80"/>
  <c r="G78" i="80"/>
  <c r="G77" i="80"/>
  <c r="G76" i="80"/>
  <c r="G75" i="80"/>
  <c r="G74" i="80"/>
  <c r="G73" i="80"/>
  <c r="G72" i="80"/>
  <c r="G71" i="80"/>
  <c r="G70" i="80"/>
  <c r="G69" i="80"/>
  <c r="G68" i="80"/>
  <c r="G67" i="80"/>
  <c r="G66" i="80"/>
  <c r="G65" i="80"/>
  <c r="G64" i="80"/>
  <c r="G63" i="80"/>
  <c r="G62" i="80"/>
  <c r="G61" i="80"/>
  <c r="G60" i="80"/>
  <c r="G59" i="80"/>
  <c r="G58" i="80"/>
  <c r="G57" i="80"/>
  <c r="G56" i="80"/>
  <c r="G55" i="80"/>
  <c r="G54" i="80"/>
  <c r="G53" i="80"/>
  <c r="G52" i="80"/>
  <c r="G51" i="80"/>
  <c r="G50" i="80"/>
  <c r="G49" i="80"/>
  <c r="G48" i="80"/>
  <c r="G47" i="80"/>
  <c r="G46" i="80"/>
  <c r="G45" i="80"/>
  <c r="G44" i="80"/>
  <c r="G43" i="80"/>
  <c r="G42" i="80"/>
  <c r="G41" i="80"/>
  <c r="G40" i="80"/>
  <c r="G39" i="80"/>
  <c r="G38" i="80"/>
  <c r="G37" i="80"/>
  <c r="G36" i="80"/>
  <c r="G35" i="80"/>
  <c r="G34" i="80"/>
  <c r="G33" i="80"/>
  <c r="G32" i="80"/>
  <c r="G31" i="80"/>
  <c r="G30" i="80"/>
  <c r="G29" i="80"/>
  <c r="G28" i="80"/>
  <c r="G27" i="80"/>
  <c r="G26" i="80"/>
  <c r="G25" i="80"/>
  <c r="G24" i="80"/>
  <c r="G23" i="80"/>
  <c r="G22" i="80"/>
  <c r="G21" i="80"/>
  <c r="G20" i="80"/>
  <c r="G19" i="80"/>
  <c r="G18" i="80"/>
  <c r="G17" i="80"/>
  <c r="G16" i="80"/>
  <c r="G15" i="80"/>
  <c r="G14" i="80"/>
  <c r="G13" i="80"/>
  <c r="G12" i="80"/>
  <c r="G11" i="80"/>
  <c r="G10" i="80"/>
  <c r="G9" i="80"/>
  <c r="G8" i="80"/>
  <c r="G7" i="80"/>
  <c r="G6" i="80"/>
  <c r="G5" i="80"/>
  <c r="G4" i="80"/>
  <c r="G125" i="74"/>
  <c r="G124" i="74"/>
  <c r="G123" i="74"/>
  <c r="G122" i="74"/>
  <c r="G121" i="74"/>
  <c r="G120" i="74"/>
  <c r="G119" i="74"/>
  <c r="G118" i="74"/>
  <c r="G117" i="74"/>
  <c r="G116" i="74"/>
  <c r="G115" i="74"/>
  <c r="G114" i="74"/>
  <c r="G113" i="74"/>
  <c r="G112" i="74"/>
  <c r="G111" i="74"/>
  <c r="G110" i="74"/>
  <c r="G109" i="74"/>
  <c r="G108" i="74"/>
  <c r="G107" i="74"/>
  <c r="G106" i="74"/>
  <c r="G105" i="74"/>
  <c r="G104" i="74"/>
  <c r="G103" i="74"/>
  <c r="G102" i="74"/>
  <c r="G101" i="74"/>
  <c r="G100" i="74"/>
  <c r="G99" i="74"/>
  <c r="G98" i="74"/>
  <c r="G97" i="74"/>
  <c r="G96" i="74"/>
  <c r="G95" i="74"/>
  <c r="G94" i="74"/>
  <c r="G93" i="74"/>
  <c r="G92" i="74"/>
  <c r="G91" i="74"/>
  <c r="G90" i="74"/>
  <c r="G89" i="74"/>
  <c r="G88" i="74"/>
  <c r="G87" i="74"/>
  <c r="G86" i="74"/>
  <c r="G85" i="74"/>
  <c r="G84" i="74"/>
  <c r="G83" i="74"/>
  <c r="G82" i="74"/>
  <c r="G81" i="74"/>
  <c r="G80" i="74"/>
  <c r="G79" i="74"/>
  <c r="G78" i="74"/>
  <c r="G77" i="74"/>
  <c r="G76" i="74"/>
  <c r="G75" i="74"/>
  <c r="G74" i="74"/>
  <c r="G73" i="74"/>
  <c r="G72" i="74"/>
  <c r="G71" i="74"/>
  <c r="G70" i="74"/>
  <c r="G69" i="74"/>
  <c r="G68" i="74"/>
  <c r="G67" i="74"/>
  <c r="G66" i="74"/>
  <c r="G65" i="74"/>
  <c r="G64" i="74"/>
  <c r="G63" i="74"/>
  <c r="G62" i="74"/>
  <c r="G61" i="74"/>
  <c r="G60" i="74"/>
  <c r="G59" i="74"/>
  <c r="G58" i="74"/>
  <c r="G57" i="74"/>
  <c r="G56" i="74"/>
  <c r="G55" i="74"/>
  <c r="G54" i="74"/>
  <c r="G53" i="74"/>
  <c r="G52" i="74"/>
  <c r="G51" i="74"/>
  <c r="G50" i="74"/>
  <c r="G49" i="74"/>
  <c r="G48" i="74"/>
  <c r="G47" i="74"/>
  <c r="G46" i="74"/>
  <c r="G45" i="74"/>
  <c r="G44" i="74"/>
  <c r="G43" i="74"/>
  <c r="G42" i="74"/>
  <c r="G41" i="74"/>
  <c r="G40" i="74"/>
  <c r="G39" i="74"/>
  <c r="G38" i="74"/>
  <c r="G37" i="74"/>
  <c r="G36" i="74"/>
  <c r="G35" i="74"/>
  <c r="G34" i="74"/>
  <c r="G33" i="74"/>
  <c r="G32" i="74"/>
  <c r="G31" i="74"/>
  <c r="G30" i="74"/>
  <c r="G29" i="74"/>
  <c r="G28" i="74"/>
  <c r="G27" i="74"/>
  <c r="G26" i="74"/>
  <c r="G25" i="74"/>
  <c r="G24" i="74"/>
  <c r="G23" i="74"/>
  <c r="G22" i="74"/>
  <c r="G21" i="74"/>
  <c r="G20" i="74"/>
  <c r="G19" i="74"/>
  <c r="G18" i="74"/>
  <c r="G17" i="74"/>
  <c r="G16" i="74"/>
  <c r="G15" i="74"/>
  <c r="G14" i="74"/>
  <c r="G13" i="74"/>
  <c r="G12" i="74"/>
  <c r="G11" i="74"/>
  <c r="G10" i="74"/>
  <c r="G9" i="74"/>
  <c r="G8" i="74"/>
  <c r="G7" i="74"/>
  <c r="G5" i="74"/>
  <c r="F2230" i="79" l="1"/>
  <c r="N1917" i="79"/>
  <c r="D1937" i="79"/>
  <c r="N1938" i="79"/>
  <c r="D2105" i="79"/>
  <c r="N2106" i="79"/>
  <c r="N2085" i="79"/>
  <c r="F2062" i="79"/>
  <c r="N2253" i="79"/>
  <c r="D2252" i="79"/>
  <c r="D2147" i="79"/>
  <c r="N2148" i="79"/>
  <c r="F2104" i="79"/>
  <c r="N1980" i="79"/>
  <c r="F1979" i="79"/>
  <c r="F1957" i="79"/>
  <c r="N2295" i="79"/>
  <c r="N2316" i="79"/>
  <c r="F2146" i="79"/>
  <c r="F2020" i="79"/>
  <c r="D2084" i="79"/>
  <c r="F2083" i="79"/>
  <c r="F1978" i="79"/>
  <c r="N2001" i="79"/>
  <c r="N1959" i="79"/>
  <c r="D1958" i="79"/>
  <c r="N2169" i="79"/>
  <c r="D2168" i="79"/>
  <c r="N1896" i="79"/>
  <c r="D1916" i="79"/>
  <c r="F1915" i="79"/>
  <c r="F1936" i="79"/>
  <c r="F1852" i="79"/>
  <c r="D1853" i="79"/>
  <c r="F2251" i="79"/>
  <c r="D1874" i="79"/>
  <c r="N1875" i="79"/>
  <c r="D1915" i="79"/>
  <c r="N2190" i="79"/>
  <c r="F9" i="79"/>
  <c r="N2127" i="79"/>
  <c r="D2126" i="79"/>
  <c r="D2021" i="79"/>
  <c r="N2022" i="79"/>
  <c r="D2104" i="79"/>
  <c r="F2125" i="79"/>
  <c r="N2043" i="79"/>
  <c r="F1999" i="79"/>
  <c r="D2000" i="79"/>
  <c r="F2188" i="79"/>
  <c r="D2189" i="79"/>
  <c r="F2272" i="79"/>
  <c r="N2211" i="79"/>
  <c r="D2210" i="79"/>
  <c r="D2231" i="79"/>
  <c r="N2232" i="79"/>
  <c r="D1852" i="79"/>
  <c r="F2041" i="79"/>
  <c r="F1831" i="79"/>
  <c r="D1832" i="79"/>
  <c r="N2274" i="79"/>
  <c r="D2273" i="79"/>
  <c r="F2209" i="79"/>
  <c r="D2167" i="79"/>
  <c r="F2167" i="79"/>
  <c r="D1895" i="79"/>
  <c r="F1894" i="79"/>
  <c r="N2064" i="79"/>
  <c r="D1873" i="79"/>
  <c r="F1873" i="79"/>
  <c r="D2188" i="79"/>
  <c r="C123" i="80"/>
  <c r="C122" i="80"/>
  <c r="C121" i="80"/>
  <c r="C120" i="80"/>
  <c r="C119" i="80"/>
  <c r="C118" i="80"/>
  <c r="C117" i="80"/>
  <c r="C116" i="80"/>
  <c r="C115" i="80"/>
  <c r="C114" i="80"/>
  <c r="C113" i="80"/>
  <c r="C112" i="80"/>
  <c r="C111" i="80"/>
  <c r="C110" i="80"/>
  <c r="C109" i="80"/>
  <c r="C108" i="80"/>
  <c r="C107" i="80"/>
  <c r="C106" i="80"/>
  <c r="C105" i="80"/>
  <c r="C104" i="80"/>
  <c r="C103" i="80"/>
  <c r="C102" i="80"/>
  <c r="C101" i="80"/>
  <c r="C100" i="80"/>
  <c r="C99" i="80"/>
  <c r="C98" i="80"/>
  <c r="C97" i="80"/>
  <c r="C96" i="80"/>
  <c r="C95" i="80"/>
  <c r="C94" i="80"/>
  <c r="C93" i="80"/>
  <c r="C92" i="80"/>
  <c r="C91" i="80"/>
  <c r="C90" i="80"/>
  <c r="C89" i="80"/>
  <c r="C88" i="80"/>
  <c r="C87" i="80"/>
  <c r="C86" i="80"/>
  <c r="C85" i="80"/>
  <c r="C84" i="80"/>
  <c r="C83" i="80"/>
  <c r="C82" i="80"/>
  <c r="C81" i="80"/>
  <c r="C80" i="80"/>
  <c r="C79" i="80"/>
  <c r="C78" i="80"/>
  <c r="C77" i="80"/>
  <c r="C76" i="80"/>
  <c r="C75" i="80"/>
  <c r="C74" i="80"/>
  <c r="C73" i="80"/>
  <c r="C72" i="80"/>
  <c r="C71" i="80"/>
  <c r="C70" i="80"/>
  <c r="C69" i="80"/>
  <c r="C68" i="80"/>
  <c r="C67" i="80"/>
  <c r="C66" i="80"/>
  <c r="C65" i="80"/>
  <c r="C64" i="80"/>
  <c r="C63" i="80"/>
  <c r="C62" i="80"/>
  <c r="C61" i="80"/>
  <c r="C60" i="80"/>
  <c r="C59" i="80"/>
  <c r="C58" i="80"/>
  <c r="C57" i="80"/>
  <c r="C56" i="80"/>
  <c r="C55" i="80"/>
  <c r="C54" i="80"/>
  <c r="C53" i="80"/>
  <c r="C52" i="80"/>
  <c r="C51" i="80"/>
  <c r="C50" i="80"/>
  <c r="C49" i="80"/>
  <c r="C48" i="80"/>
  <c r="C47" i="80"/>
  <c r="C46" i="80"/>
  <c r="C45" i="80"/>
  <c r="C44" i="80"/>
  <c r="C43" i="80"/>
  <c r="C42" i="80"/>
  <c r="C41" i="80"/>
  <c r="C40" i="80"/>
  <c r="C39" i="80"/>
  <c r="C38" i="80"/>
  <c r="C37" i="80"/>
  <c r="C36" i="80"/>
  <c r="C35" i="80"/>
  <c r="C34" i="80"/>
  <c r="C33" i="80"/>
  <c r="C32" i="80"/>
  <c r="C31" i="80"/>
  <c r="C30" i="80"/>
  <c r="C29" i="80"/>
  <c r="C28" i="80"/>
  <c r="C27" i="80"/>
  <c r="C26" i="80"/>
  <c r="C25" i="80"/>
  <c r="C24" i="80"/>
  <c r="C23" i="80"/>
  <c r="C22" i="80"/>
  <c r="C21" i="80"/>
  <c r="C20" i="80"/>
  <c r="C19" i="80"/>
  <c r="C18" i="80"/>
  <c r="C17" i="80"/>
  <c r="C16" i="80"/>
  <c r="C15" i="80"/>
  <c r="C14" i="80"/>
  <c r="C13" i="80"/>
  <c r="C12" i="80"/>
  <c r="C11" i="80"/>
  <c r="C10" i="80"/>
  <c r="C9" i="80"/>
  <c r="C8" i="80"/>
  <c r="C7" i="80"/>
  <c r="C6" i="80"/>
  <c r="C5" i="80"/>
  <c r="C4" i="80"/>
  <c r="Q123" i="80"/>
  <c r="H123" i="80"/>
  <c r="F123" i="80"/>
  <c r="E123" i="80"/>
  <c r="D123" i="80"/>
  <c r="Q122" i="80"/>
  <c r="H122" i="80"/>
  <c r="F122" i="80"/>
  <c r="E122" i="80"/>
  <c r="D122" i="80"/>
  <c r="Q121" i="80"/>
  <c r="H121" i="80"/>
  <c r="F121" i="80"/>
  <c r="E121" i="80"/>
  <c r="D121" i="80"/>
  <c r="Q120" i="80"/>
  <c r="H120" i="80"/>
  <c r="F120" i="80"/>
  <c r="E120" i="80"/>
  <c r="D120" i="80"/>
  <c r="Q119" i="80"/>
  <c r="H119" i="80"/>
  <c r="F119" i="80"/>
  <c r="E119" i="80"/>
  <c r="D119" i="80"/>
  <c r="Q118" i="80"/>
  <c r="H118" i="80"/>
  <c r="F118" i="80"/>
  <c r="E118" i="80"/>
  <c r="D118" i="80"/>
  <c r="Q117" i="80"/>
  <c r="H117" i="80"/>
  <c r="F117" i="80"/>
  <c r="E117" i="80"/>
  <c r="D117" i="80"/>
  <c r="Q116" i="80"/>
  <c r="H116" i="80"/>
  <c r="F116" i="80"/>
  <c r="E116" i="80"/>
  <c r="D116" i="80"/>
  <c r="Q115" i="80"/>
  <c r="H115" i="80"/>
  <c r="F115" i="80"/>
  <c r="E115" i="80"/>
  <c r="D115" i="80"/>
  <c r="Q114" i="80"/>
  <c r="H114" i="80"/>
  <c r="F114" i="80"/>
  <c r="E114" i="80"/>
  <c r="D114" i="80"/>
  <c r="Q113" i="80"/>
  <c r="H113" i="80"/>
  <c r="F113" i="80"/>
  <c r="E113" i="80"/>
  <c r="D113" i="80"/>
  <c r="Q112" i="80"/>
  <c r="H112" i="80"/>
  <c r="F112" i="80"/>
  <c r="E112" i="80"/>
  <c r="D112" i="80"/>
  <c r="Q111" i="80"/>
  <c r="H111" i="80"/>
  <c r="F111" i="80"/>
  <c r="E111" i="80"/>
  <c r="D111" i="80"/>
  <c r="Q110" i="80"/>
  <c r="H110" i="80"/>
  <c r="F110" i="80"/>
  <c r="E110" i="80"/>
  <c r="D110" i="80"/>
  <c r="Q109" i="80"/>
  <c r="H109" i="80"/>
  <c r="F109" i="80"/>
  <c r="E109" i="80"/>
  <c r="D109" i="80"/>
  <c r="Q108" i="80"/>
  <c r="H108" i="80"/>
  <c r="F108" i="80"/>
  <c r="E108" i="80"/>
  <c r="D108" i="80"/>
  <c r="Q107" i="80"/>
  <c r="H107" i="80"/>
  <c r="F107" i="80"/>
  <c r="E107" i="80"/>
  <c r="D107" i="80"/>
  <c r="Q106" i="80"/>
  <c r="H106" i="80"/>
  <c r="F106" i="80"/>
  <c r="E106" i="80"/>
  <c r="D106" i="80"/>
  <c r="Q105" i="80"/>
  <c r="H105" i="80"/>
  <c r="F105" i="80"/>
  <c r="E105" i="80"/>
  <c r="D105" i="80"/>
  <c r="Q104" i="80"/>
  <c r="H104" i="80"/>
  <c r="F104" i="80"/>
  <c r="E104" i="80"/>
  <c r="D104" i="80"/>
  <c r="Q103" i="80"/>
  <c r="H103" i="80"/>
  <c r="F103" i="80"/>
  <c r="E103" i="80"/>
  <c r="D103" i="80"/>
  <c r="Q102" i="80"/>
  <c r="H102" i="80"/>
  <c r="F102" i="80"/>
  <c r="E102" i="80"/>
  <c r="D102" i="80"/>
  <c r="Q101" i="80"/>
  <c r="H101" i="80"/>
  <c r="F101" i="80"/>
  <c r="E101" i="80"/>
  <c r="D101" i="80"/>
  <c r="Q100" i="80"/>
  <c r="H100" i="80"/>
  <c r="F100" i="80"/>
  <c r="E100" i="80"/>
  <c r="D100" i="80"/>
  <c r="Q99" i="80"/>
  <c r="H99" i="80"/>
  <c r="F99" i="80"/>
  <c r="E99" i="80"/>
  <c r="D99" i="80"/>
  <c r="Q98" i="80"/>
  <c r="H98" i="80"/>
  <c r="F98" i="80"/>
  <c r="E98" i="80"/>
  <c r="D98" i="80"/>
  <c r="Q97" i="80"/>
  <c r="H97" i="80"/>
  <c r="F97" i="80"/>
  <c r="E97" i="80"/>
  <c r="D97" i="80"/>
  <c r="Q96" i="80"/>
  <c r="H96" i="80"/>
  <c r="F96" i="80"/>
  <c r="E96" i="80"/>
  <c r="D96" i="80"/>
  <c r="Q95" i="80"/>
  <c r="H95" i="80"/>
  <c r="F95" i="80"/>
  <c r="E95" i="80"/>
  <c r="D95" i="80"/>
  <c r="Q94" i="80"/>
  <c r="H94" i="80"/>
  <c r="F94" i="80"/>
  <c r="E94" i="80"/>
  <c r="D94" i="80"/>
  <c r="Q93" i="80"/>
  <c r="H93" i="80"/>
  <c r="F93" i="80"/>
  <c r="E93" i="80"/>
  <c r="D93" i="80"/>
  <c r="Q92" i="80"/>
  <c r="H92" i="80"/>
  <c r="F92" i="80"/>
  <c r="E92" i="80"/>
  <c r="D92" i="80"/>
  <c r="Q91" i="80"/>
  <c r="H91" i="80"/>
  <c r="F91" i="80"/>
  <c r="E91" i="80"/>
  <c r="D91" i="80"/>
  <c r="Q90" i="80"/>
  <c r="H90" i="80"/>
  <c r="F90" i="80"/>
  <c r="E90" i="80"/>
  <c r="D90" i="80"/>
  <c r="Q89" i="80"/>
  <c r="H89" i="80"/>
  <c r="F89" i="80"/>
  <c r="E89" i="80"/>
  <c r="D89" i="80"/>
  <c r="Q88" i="80"/>
  <c r="H88" i="80"/>
  <c r="F88" i="80"/>
  <c r="E88" i="80"/>
  <c r="D88" i="80"/>
  <c r="Q87" i="80"/>
  <c r="H87" i="80"/>
  <c r="F87" i="80"/>
  <c r="E87" i="80"/>
  <c r="D87" i="80"/>
  <c r="Q86" i="80"/>
  <c r="H86" i="80"/>
  <c r="F86" i="80"/>
  <c r="E86" i="80"/>
  <c r="D86" i="80"/>
  <c r="Q85" i="80"/>
  <c r="H85" i="80"/>
  <c r="F85" i="80"/>
  <c r="E85" i="80"/>
  <c r="D85" i="80"/>
  <c r="Q84" i="80"/>
  <c r="H84" i="80"/>
  <c r="F84" i="80"/>
  <c r="E84" i="80"/>
  <c r="D84" i="80"/>
  <c r="Q83" i="80"/>
  <c r="H83" i="80"/>
  <c r="F83" i="80"/>
  <c r="E83" i="80"/>
  <c r="D83" i="80"/>
  <c r="Q82" i="80"/>
  <c r="H82" i="80"/>
  <c r="F82" i="80"/>
  <c r="E82" i="80"/>
  <c r="D82" i="80"/>
  <c r="Q81" i="80"/>
  <c r="H81" i="80"/>
  <c r="F81" i="80"/>
  <c r="E81" i="80"/>
  <c r="D81" i="80"/>
  <c r="Q80" i="80"/>
  <c r="H80" i="80"/>
  <c r="F80" i="80"/>
  <c r="E80" i="80"/>
  <c r="D80" i="80"/>
  <c r="Q79" i="80"/>
  <c r="H79" i="80"/>
  <c r="F79" i="80"/>
  <c r="E79" i="80"/>
  <c r="D79" i="80"/>
  <c r="Q78" i="80"/>
  <c r="H78" i="80"/>
  <c r="F78" i="80"/>
  <c r="E78" i="80"/>
  <c r="D78" i="80"/>
  <c r="Q77" i="80"/>
  <c r="H77" i="80"/>
  <c r="F77" i="80"/>
  <c r="E77" i="80"/>
  <c r="D77" i="80"/>
  <c r="Q76" i="80"/>
  <c r="H76" i="80"/>
  <c r="F76" i="80"/>
  <c r="E76" i="80"/>
  <c r="D76" i="80"/>
  <c r="Q75" i="80"/>
  <c r="H75" i="80"/>
  <c r="F75" i="80"/>
  <c r="E75" i="80"/>
  <c r="D75" i="80"/>
  <c r="Q74" i="80"/>
  <c r="H74" i="80"/>
  <c r="F74" i="80"/>
  <c r="E74" i="80"/>
  <c r="D74" i="80"/>
  <c r="Q73" i="80"/>
  <c r="H73" i="80"/>
  <c r="F73" i="80"/>
  <c r="E73" i="80"/>
  <c r="D73" i="80"/>
  <c r="Q72" i="80"/>
  <c r="H72" i="80"/>
  <c r="F72" i="80"/>
  <c r="E72" i="80"/>
  <c r="D72" i="80"/>
  <c r="Q71" i="80"/>
  <c r="H71" i="80"/>
  <c r="F71" i="80"/>
  <c r="E71" i="80"/>
  <c r="D71" i="80"/>
  <c r="Q70" i="80"/>
  <c r="H70" i="80"/>
  <c r="F70" i="80"/>
  <c r="E70" i="80"/>
  <c r="D70" i="80"/>
  <c r="Q69" i="80"/>
  <c r="H69" i="80"/>
  <c r="F69" i="80"/>
  <c r="E69" i="80"/>
  <c r="D69" i="80"/>
  <c r="Q68" i="80"/>
  <c r="H68" i="80"/>
  <c r="F68" i="80"/>
  <c r="E68" i="80"/>
  <c r="D68" i="80"/>
  <c r="Q67" i="80"/>
  <c r="H67" i="80"/>
  <c r="F67" i="80"/>
  <c r="E67" i="80"/>
  <c r="D67" i="80"/>
  <c r="Q66" i="80"/>
  <c r="H66" i="80"/>
  <c r="F66" i="80"/>
  <c r="E66" i="80"/>
  <c r="D66" i="80"/>
  <c r="Q65" i="80"/>
  <c r="H65" i="80"/>
  <c r="F65" i="80"/>
  <c r="E65" i="80"/>
  <c r="D65" i="80"/>
  <c r="Q64" i="80"/>
  <c r="H64" i="80"/>
  <c r="F64" i="80"/>
  <c r="E64" i="80"/>
  <c r="D64" i="80"/>
  <c r="Q63" i="80"/>
  <c r="H63" i="80"/>
  <c r="F63" i="80"/>
  <c r="E63" i="80"/>
  <c r="D63" i="80"/>
  <c r="Q62" i="80"/>
  <c r="H62" i="80"/>
  <c r="F62" i="80"/>
  <c r="E62" i="80"/>
  <c r="D62" i="80"/>
  <c r="Q61" i="80"/>
  <c r="H61" i="80"/>
  <c r="F61" i="80"/>
  <c r="E61" i="80"/>
  <c r="D61" i="80"/>
  <c r="Q60" i="80"/>
  <c r="H60" i="80"/>
  <c r="F60" i="80"/>
  <c r="E60" i="80"/>
  <c r="D60" i="80"/>
  <c r="Q59" i="80"/>
  <c r="H59" i="80"/>
  <c r="F59" i="80"/>
  <c r="E59" i="80"/>
  <c r="D59" i="80"/>
  <c r="Q58" i="80"/>
  <c r="H58" i="80"/>
  <c r="F58" i="80"/>
  <c r="E58" i="80"/>
  <c r="D58" i="80"/>
  <c r="Q57" i="80"/>
  <c r="H57" i="80"/>
  <c r="F57" i="80"/>
  <c r="E57" i="80"/>
  <c r="D57" i="80"/>
  <c r="Q56" i="80"/>
  <c r="H56" i="80"/>
  <c r="F56" i="80"/>
  <c r="E56" i="80"/>
  <c r="D56" i="80"/>
  <c r="Q55" i="80"/>
  <c r="H55" i="80"/>
  <c r="F55" i="80"/>
  <c r="E55" i="80"/>
  <c r="D55" i="80"/>
  <c r="Q54" i="80"/>
  <c r="H54" i="80"/>
  <c r="F54" i="80"/>
  <c r="E54" i="80"/>
  <c r="D54" i="80"/>
  <c r="Q53" i="80"/>
  <c r="H53" i="80"/>
  <c r="F53" i="80"/>
  <c r="E53" i="80"/>
  <c r="D53" i="80"/>
  <c r="Q52" i="80"/>
  <c r="H52" i="80"/>
  <c r="F52" i="80"/>
  <c r="E52" i="80"/>
  <c r="D52" i="80"/>
  <c r="Q51" i="80"/>
  <c r="H51" i="80"/>
  <c r="F51" i="80"/>
  <c r="E51" i="80"/>
  <c r="D51" i="80"/>
  <c r="Q50" i="80"/>
  <c r="H50" i="80"/>
  <c r="F50" i="80"/>
  <c r="E50" i="80"/>
  <c r="D50" i="80"/>
  <c r="Q49" i="80"/>
  <c r="H49" i="80"/>
  <c r="F49" i="80"/>
  <c r="E49" i="80"/>
  <c r="D49" i="80"/>
  <c r="Q48" i="80"/>
  <c r="H48" i="80"/>
  <c r="F48" i="80"/>
  <c r="E48" i="80"/>
  <c r="D48" i="80"/>
  <c r="Q47" i="80"/>
  <c r="H47" i="80"/>
  <c r="F47" i="80"/>
  <c r="E47" i="80"/>
  <c r="D47" i="80"/>
  <c r="Q46" i="80"/>
  <c r="H46" i="80"/>
  <c r="F46" i="80"/>
  <c r="E46" i="80"/>
  <c r="D46" i="80"/>
  <c r="Q45" i="80"/>
  <c r="H45" i="80"/>
  <c r="F45" i="80"/>
  <c r="E45" i="80"/>
  <c r="D45" i="80"/>
  <c r="Q44" i="80"/>
  <c r="H44" i="80"/>
  <c r="F44" i="80"/>
  <c r="E44" i="80"/>
  <c r="D44" i="80"/>
  <c r="Q43" i="80"/>
  <c r="H43" i="80"/>
  <c r="F43" i="80"/>
  <c r="E43" i="80"/>
  <c r="D43" i="80"/>
  <c r="Q42" i="80"/>
  <c r="H42" i="80"/>
  <c r="F42" i="80"/>
  <c r="E42" i="80"/>
  <c r="D42" i="80"/>
  <c r="Q41" i="80"/>
  <c r="H41" i="80"/>
  <c r="F41" i="80"/>
  <c r="E41" i="80"/>
  <c r="D41" i="80"/>
  <c r="Q40" i="80"/>
  <c r="H40" i="80"/>
  <c r="F40" i="80"/>
  <c r="E40" i="80"/>
  <c r="D40" i="80"/>
  <c r="Q39" i="80"/>
  <c r="H39" i="80"/>
  <c r="F39" i="80"/>
  <c r="E39" i="80"/>
  <c r="D39" i="80"/>
  <c r="Q38" i="80"/>
  <c r="H38" i="80"/>
  <c r="F38" i="80"/>
  <c r="E38" i="80"/>
  <c r="D38" i="80"/>
  <c r="Q37" i="80"/>
  <c r="H37" i="80"/>
  <c r="F37" i="80"/>
  <c r="E37" i="80"/>
  <c r="D37" i="80"/>
  <c r="Q36" i="80"/>
  <c r="H36" i="80"/>
  <c r="F36" i="80"/>
  <c r="E36" i="80"/>
  <c r="D36" i="80"/>
  <c r="Q35" i="80"/>
  <c r="H35" i="80"/>
  <c r="F35" i="80"/>
  <c r="E35" i="80"/>
  <c r="D35" i="80"/>
  <c r="Q34" i="80"/>
  <c r="H34" i="80"/>
  <c r="F34" i="80"/>
  <c r="E34" i="80"/>
  <c r="D34" i="80"/>
  <c r="Q33" i="80"/>
  <c r="H33" i="80"/>
  <c r="F33" i="80"/>
  <c r="E33" i="80"/>
  <c r="D33" i="80"/>
  <c r="Q32" i="80"/>
  <c r="H32" i="80"/>
  <c r="F32" i="80"/>
  <c r="E32" i="80"/>
  <c r="D32" i="80"/>
  <c r="Q31" i="80"/>
  <c r="H31" i="80"/>
  <c r="F31" i="80"/>
  <c r="E31" i="80"/>
  <c r="D31" i="80"/>
  <c r="Q30" i="80"/>
  <c r="H30" i="80"/>
  <c r="F30" i="80"/>
  <c r="E30" i="80"/>
  <c r="D30" i="80"/>
  <c r="Q29" i="80"/>
  <c r="H29" i="80"/>
  <c r="F29" i="80"/>
  <c r="E29" i="80"/>
  <c r="D29" i="80"/>
  <c r="Q28" i="80"/>
  <c r="H28" i="80"/>
  <c r="F28" i="80"/>
  <c r="E28" i="80"/>
  <c r="D28" i="80"/>
  <c r="Q27" i="80"/>
  <c r="H27" i="80"/>
  <c r="F27" i="80"/>
  <c r="E27" i="80"/>
  <c r="D27" i="80"/>
  <c r="Q26" i="80"/>
  <c r="H26" i="80"/>
  <c r="F26" i="80"/>
  <c r="E26" i="80"/>
  <c r="D26" i="80"/>
  <c r="Q25" i="80"/>
  <c r="H25" i="80"/>
  <c r="F25" i="80"/>
  <c r="E25" i="80"/>
  <c r="D25" i="80"/>
  <c r="Q24" i="80"/>
  <c r="H24" i="80"/>
  <c r="F24" i="80"/>
  <c r="E24" i="80"/>
  <c r="D24" i="80"/>
  <c r="Q23" i="80"/>
  <c r="H23" i="80"/>
  <c r="F23" i="80"/>
  <c r="E23" i="80"/>
  <c r="D23" i="80"/>
  <c r="Q22" i="80"/>
  <c r="H22" i="80"/>
  <c r="F22" i="80"/>
  <c r="E22" i="80"/>
  <c r="D22" i="80"/>
  <c r="Q21" i="80"/>
  <c r="H21" i="80"/>
  <c r="F21" i="80"/>
  <c r="E21" i="80"/>
  <c r="D21" i="80"/>
  <c r="Q20" i="80"/>
  <c r="H20" i="80"/>
  <c r="F20" i="80"/>
  <c r="E20" i="80"/>
  <c r="D20" i="80"/>
  <c r="Q19" i="80"/>
  <c r="H19" i="80"/>
  <c r="F19" i="80"/>
  <c r="E19" i="80"/>
  <c r="D19" i="80"/>
  <c r="Q18" i="80"/>
  <c r="H18" i="80"/>
  <c r="F18" i="80"/>
  <c r="E18" i="80"/>
  <c r="D18" i="80"/>
  <c r="Q17" i="80"/>
  <c r="H17" i="80"/>
  <c r="F17" i="80"/>
  <c r="E17" i="80"/>
  <c r="D17" i="80"/>
  <c r="Q16" i="80"/>
  <c r="H16" i="80"/>
  <c r="F16" i="80"/>
  <c r="E16" i="80"/>
  <c r="D16" i="80"/>
  <c r="Q15" i="80"/>
  <c r="H15" i="80"/>
  <c r="F15" i="80"/>
  <c r="E15" i="80"/>
  <c r="D15" i="80"/>
  <c r="Q14" i="80"/>
  <c r="H14" i="80"/>
  <c r="F14" i="80"/>
  <c r="E14" i="80"/>
  <c r="D14" i="80"/>
  <c r="Q13" i="80"/>
  <c r="H13" i="80"/>
  <c r="F13" i="80"/>
  <c r="E13" i="80"/>
  <c r="D13" i="80"/>
  <c r="Q12" i="80"/>
  <c r="H12" i="80"/>
  <c r="F12" i="80"/>
  <c r="E12" i="80"/>
  <c r="D12" i="80"/>
  <c r="Q11" i="80"/>
  <c r="H11" i="80"/>
  <c r="F11" i="80"/>
  <c r="E11" i="80"/>
  <c r="D11" i="80"/>
  <c r="Q10" i="80"/>
  <c r="H10" i="80"/>
  <c r="F10" i="80"/>
  <c r="E10" i="80"/>
  <c r="D10" i="80"/>
  <c r="Q9" i="80"/>
  <c r="H9" i="80"/>
  <c r="F9" i="80"/>
  <c r="E9" i="80"/>
  <c r="D9" i="80"/>
  <c r="Q8" i="80"/>
  <c r="H8" i="80"/>
  <c r="F8" i="80"/>
  <c r="E8" i="80"/>
  <c r="D8" i="80"/>
  <c r="Q7" i="80"/>
  <c r="H7" i="80"/>
  <c r="F7" i="80"/>
  <c r="E7" i="80"/>
  <c r="D7" i="80"/>
  <c r="Q6" i="80"/>
  <c r="H6" i="80"/>
  <c r="F6" i="80"/>
  <c r="E6" i="80"/>
  <c r="D6" i="80"/>
  <c r="Q5" i="80"/>
  <c r="H5" i="80"/>
  <c r="F5" i="80"/>
  <c r="E5" i="80"/>
  <c r="D5" i="80"/>
  <c r="Q4" i="80"/>
  <c r="H4" i="80"/>
  <c r="F4" i="80"/>
  <c r="E4" i="80"/>
  <c r="D4" i="80"/>
  <c r="D1979" i="79" l="1"/>
  <c r="N2065" i="79"/>
  <c r="N2212" i="79"/>
  <c r="D2211" i="79"/>
  <c r="F2168" i="79"/>
  <c r="N2296" i="79"/>
  <c r="N2149" i="79"/>
  <c r="D2148" i="79"/>
  <c r="F2063" i="79"/>
  <c r="D2064" i="79"/>
  <c r="D2022" i="79"/>
  <c r="N2023" i="79"/>
  <c r="F1853" i="79"/>
  <c r="D1854" i="79"/>
  <c r="F2294" i="79"/>
  <c r="D2295" i="79"/>
  <c r="F2147" i="79"/>
  <c r="N2254" i="79"/>
  <c r="N1939" i="79"/>
  <c r="F1958" i="79"/>
  <c r="F1937" i="79"/>
  <c r="N2275" i="79"/>
  <c r="F2042" i="79"/>
  <c r="F2021" i="79"/>
  <c r="F2084" i="79"/>
  <c r="F2105" i="79"/>
  <c r="F2126" i="79"/>
  <c r="F2189" i="79"/>
  <c r="N2002" i="79"/>
  <c r="F2252" i="79"/>
  <c r="D2253" i="79"/>
  <c r="D2063" i="79"/>
  <c r="N2086" i="79"/>
  <c r="F2273" i="79"/>
  <c r="D2274" i="79"/>
  <c r="D2042" i="79"/>
  <c r="N2233" i="79"/>
  <c r="F2232" i="79"/>
  <c r="F2210" i="79"/>
  <c r="D2043" i="79"/>
  <c r="N2044" i="79"/>
  <c r="N2128" i="79"/>
  <c r="F2127" i="79"/>
  <c r="F10" i="79"/>
  <c r="F1874" i="79"/>
  <c r="D1875" i="79"/>
  <c r="N2338" i="79"/>
  <c r="N2317" i="79"/>
  <c r="N1981" i="79"/>
  <c r="F1916" i="79"/>
  <c r="F2231" i="79"/>
  <c r="D2232" i="79"/>
  <c r="D2190" i="79"/>
  <c r="N2191" i="79"/>
  <c r="D1896" i="79"/>
  <c r="N1897" i="79"/>
  <c r="N1960" i="79"/>
  <c r="D2001" i="79"/>
  <c r="F2000" i="79"/>
  <c r="F1917" i="79"/>
  <c r="N1918" i="79"/>
  <c r="F1895" i="79"/>
  <c r="N2170" i="79"/>
  <c r="D2169" i="79"/>
  <c r="N2107" i="79"/>
  <c r="D6" i="79"/>
  <c r="F6" i="79"/>
  <c r="D1917" i="79" l="1"/>
  <c r="N1961" i="79"/>
  <c r="N1982" i="79"/>
  <c r="F11" i="79"/>
  <c r="F2001" i="79"/>
  <c r="F1875" i="79"/>
  <c r="D1876" i="79"/>
  <c r="D2254" i="79"/>
  <c r="N2255" i="79"/>
  <c r="F2022" i="79"/>
  <c r="F2148" i="79"/>
  <c r="N2171" i="79"/>
  <c r="D2170" i="79"/>
  <c r="D1960" i="79"/>
  <c r="F1959" i="79"/>
  <c r="D2191" i="79"/>
  <c r="N2192" i="79"/>
  <c r="N2087" i="79"/>
  <c r="F2253" i="79"/>
  <c r="N2024" i="79"/>
  <c r="D2023" i="79"/>
  <c r="N2150" i="79"/>
  <c r="F2211" i="79"/>
  <c r="D2065" i="79"/>
  <c r="N2066" i="79"/>
  <c r="F1896" i="79"/>
  <c r="D1897" i="79"/>
  <c r="F2316" i="79"/>
  <c r="D2085" i="79"/>
  <c r="F2085" i="79"/>
  <c r="F1938" i="79"/>
  <c r="N1919" i="79"/>
  <c r="F2190" i="79"/>
  <c r="D1980" i="79"/>
  <c r="F1980" i="79"/>
  <c r="D1981" i="79"/>
  <c r="N2318" i="79"/>
  <c r="N2045" i="79"/>
  <c r="D2127" i="79"/>
  <c r="D2275" i="79"/>
  <c r="N2276" i="79"/>
  <c r="N2360" i="79"/>
  <c r="N2339" i="79"/>
  <c r="F2106" i="79"/>
  <c r="D1938" i="79"/>
  <c r="N2297" i="79"/>
  <c r="F2296" i="79"/>
  <c r="F2043" i="79"/>
  <c r="D2106" i="79"/>
  <c r="N1940" i="79"/>
  <c r="F2295" i="79"/>
  <c r="N2213" i="79"/>
  <c r="F2064" i="79"/>
  <c r="N2108" i="79"/>
  <c r="F2169" i="79"/>
  <c r="N2129" i="79"/>
  <c r="N2234" i="79"/>
  <c r="N2003" i="79"/>
  <c r="D2002" i="79"/>
  <c r="F2274" i="79"/>
  <c r="D1959" i="79"/>
  <c r="E28" i="81"/>
  <c r="D2296" i="79" l="1"/>
  <c r="F2338" i="79"/>
  <c r="N2382" i="79"/>
  <c r="N2361" i="79"/>
  <c r="F2044" i="79"/>
  <c r="F2170" i="79"/>
  <c r="D2128" i="79"/>
  <c r="F2128" i="79"/>
  <c r="F2065" i="79"/>
  <c r="F2149" i="79"/>
  <c r="N2088" i="79"/>
  <c r="F12" i="79"/>
  <c r="F2212" i="79"/>
  <c r="F1939" i="79"/>
  <c r="N2298" i="79"/>
  <c r="N2046" i="79"/>
  <c r="D2045" i="79"/>
  <c r="F2086" i="79"/>
  <c r="D2087" i="79"/>
  <c r="D1982" i="79"/>
  <c r="N1983" i="79"/>
  <c r="D1961" i="79"/>
  <c r="N1962" i="79"/>
  <c r="N2109" i="79"/>
  <c r="D2108" i="79"/>
  <c r="N2319" i="79"/>
  <c r="D1939" i="79"/>
  <c r="N2193" i="79"/>
  <c r="D2192" i="79"/>
  <c r="F1897" i="79"/>
  <c r="D1898" i="79"/>
  <c r="F2002" i="79"/>
  <c r="F2107" i="79"/>
  <c r="D2107" i="79"/>
  <c r="N2340" i="79"/>
  <c r="D2212" i="79"/>
  <c r="N2151" i="79"/>
  <c r="D2150" i="79"/>
  <c r="F2191" i="79"/>
  <c r="D2255" i="79"/>
  <c r="N2256" i="79"/>
  <c r="F1981" i="79"/>
  <c r="N2004" i="79"/>
  <c r="D2213" i="79"/>
  <c r="N2214" i="79"/>
  <c r="D2276" i="79"/>
  <c r="N2277" i="79"/>
  <c r="D2317" i="79"/>
  <c r="F2317" i="79"/>
  <c r="D2318" i="79"/>
  <c r="D1918" i="79"/>
  <c r="F1918" i="79"/>
  <c r="D2086" i="79"/>
  <c r="F2023" i="79"/>
  <c r="N2172" i="79"/>
  <c r="N2130" i="79"/>
  <c r="F2275" i="79"/>
  <c r="D2024" i="79"/>
  <c r="N2025" i="79"/>
  <c r="N2235" i="79"/>
  <c r="D2233" i="79"/>
  <c r="F2233" i="79"/>
  <c r="D1940" i="79"/>
  <c r="N1941" i="79"/>
  <c r="D2044" i="79"/>
  <c r="N2067" i="79"/>
  <c r="D2149" i="79"/>
  <c r="F2254" i="79"/>
  <c r="F1960" i="79"/>
  <c r="N2131" i="79" l="1"/>
  <c r="D2130" i="79"/>
  <c r="N2005" i="79"/>
  <c r="F2339" i="79"/>
  <c r="D2319" i="79"/>
  <c r="N2320" i="79"/>
  <c r="D1962" i="79"/>
  <c r="N1963" i="79"/>
  <c r="N2047" i="79"/>
  <c r="D2088" i="79"/>
  <c r="N2089" i="79"/>
  <c r="F2234" i="79"/>
  <c r="F2129" i="79"/>
  <c r="N2257" i="79"/>
  <c r="D2193" i="79"/>
  <c r="N2194" i="79"/>
  <c r="N2299" i="79"/>
  <c r="F2298" i="79"/>
  <c r="D2234" i="79"/>
  <c r="N2173" i="79"/>
  <c r="D2004" i="79"/>
  <c r="F2003" i="79"/>
  <c r="F2255" i="79"/>
  <c r="F1982" i="79"/>
  <c r="N2026" i="79"/>
  <c r="D2025" i="79"/>
  <c r="F2150" i="79"/>
  <c r="F2318" i="79"/>
  <c r="F1961" i="79"/>
  <c r="D2297" i="79"/>
  <c r="F2297" i="79"/>
  <c r="D2361" i="79"/>
  <c r="N2362" i="79"/>
  <c r="N2404" i="79"/>
  <c r="N2383" i="79"/>
  <c r="N2068" i="79"/>
  <c r="D1941" i="79"/>
  <c r="N2236" i="79"/>
  <c r="D2235" i="79"/>
  <c r="F2276" i="79"/>
  <c r="D2151" i="79"/>
  <c r="N2152" i="79"/>
  <c r="F2108" i="79"/>
  <c r="D2066" i="79"/>
  <c r="F2066" i="79"/>
  <c r="F2024" i="79"/>
  <c r="F2171" i="79"/>
  <c r="D2172" i="79"/>
  <c r="N2341" i="79"/>
  <c r="D2003" i="79"/>
  <c r="D2109" i="79"/>
  <c r="N2110" i="79"/>
  <c r="D2129" i="79"/>
  <c r="F2360" i="79"/>
  <c r="D2339" i="79"/>
  <c r="F1940" i="79"/>
  <c r="D2214" i="79"/>
  <c r="N2215" i="79"/>
  <c r="N1984" i="79"/>
  <c r="N2278" i="79"/>
  <c r="D2277" i="79"/>
  <c r="F2213" i="79"/>
  <c r="D1919" i="79"/>
  <c r="D1920" i="79"/>
  <c r="F1919" i="79"/>
  <c r="F2192" i="79"/>
  <c r="F2045" i="79"/>
  <c r="D2046" i="79"/>
  <c r="F13" i="79"/>
  <c r="F2087" i="79"/>
  <c r="D2171" i="79"/>
  <c r="D1963" i="79" l="1"/>
  <c r="N2426" i="79"/>
  <c r="N2405" i="79"/>
  <c r="F2362" i="79"/>
  <c r="N2363" i="79"/>
  <c r="N2027" i="79"/>
  <c r="N2174" i="79"/>
  <c r="F2193" i="79"/>
  <c r="F2046" i="79"/>
  <c r="F14" i="79"/>
  <c r="F2382" i="79"/>
  <c r="N2279" i="79"/>
  <c r="N2342" i="79"/>
  <c r="N1985" i="79"/>
  <c r="F2214" i="79"/>
  <c r="D2110" i="79"/>
  <c r="N2111" i="79"/>
  <c r="F1941" i="79"/>
  <c r="D1942" i="79"/>
  <c r="F2172" i="79"/>
  <c r="D2173" i="79"/>
  <c r="N2132" i="79"/>
  <c r="D2005" i="79"/>
  <c r="N2006" i="79"/>
  <c r="D2383" i="79"/>
  <c r="N2384" i="79"/>
  <c r="D2236" i="79"/>
  <c r="N2237" i="79"/>
  <c r="D2298" i="79"/>
  <c r="N2195" i="79"/>
  <c r="F2004" i="79"/>
  <c r="F2277" i="79"/>
  <c r="D2278" i="79"/>
  <c r="D1984" i="79"/>
  <c r="F1983" i="79"/>
  <c r="F2340" i="79"/>
  <c r="D2341" i="79"/>
  <c r="N2069" i="79"/>
  <c r="D2068" i="79"/>
  <c r="D1983" i="79"/>
  <c r="N2300" i="79"/>
  <c r="D2089" i="79"/>
  <c r="N2090" i="79"/>
  <c r="F1962" i="79"/>
  <c r="D2340" i="79"/>
  <c r="F2109" i="79"/>
  <c r="D2152" i="79"/>
  <c r="N2153" i="79"/>
  <c r="D2067" i="79"/>
  <c r="F2067" i="79"/>
  <c r="F2025" i="79"/>
  <c r="D2026" i="79"/>
  <c r="F2088" i="79"/>
  <c r="N2321" i="79"/>
  <c r="D2320" i="79"/>
  <c r="N2258" i="79"/>
  <c r="D2257" i="79"/>
  <c r="D2131" i="79"/>
  <c r="F2130" i="79"/>
  <c r="N2216" i="79"/>
  <c r="F2235" i="79"/>
  <c r="F2361" i="79"/>
  <c r="F2256" i="79"/>
  <c r="F2151" i="79"/>
  <c r="D2256" i="79"/>
  <c r="N2048" i="79"/>
  <c r="F2319" i="79"/>
  <c r="D2362" i="79" l="1"/>
  <c r="N2049" i="79"/>
  <c r="D2048" i="79"/>
  <c r="D2299" i="79"/>
  <c r="F2299" i="79"/>
  <c r="N2070" i="79"/>
  <c r="N2238" i="79"/>
  <c r="N2007" i="79"/>
  <c r="F2173" i="79"/>
  <c r="N2028" i="79"/>
  <c r="N2364" i="79"/>
  <c r="F2047" i="79"/>
  <c r="F2236" i="79"/>
  <c r="D2237" i="79"/>
  <c r="N2112" i="79"/>
  <c r="N2175" i="79"/>
  <c r="F1963" i="79"/>
  <c r="D1964" i="79"/>
  <c r="F2215" i="79"/>
  <c r="N2154" i="79"/>
  <c r="N2133" i="79"/>
  <c r="F2110" i="79"/>
  <c r="D2111" i="79"/>
  <c r="D2342" i="79"/>
  <c r="N2343" i="79"/>
  <c r="F2257" i="79"/>
  <c r="F2320" i="79"/>
  <c r="D2069" i="79"/>
  <c r="F2068" i="79"/>
  <c r="N2196" i="79"/>
  <c r="D2215" i="79"/>
  <c r="F15" i="79"/>
  <c r="N2259" i="79"/>
  <c r="F2005" i="79"/>
  <c r="D2006" i="79"/>
  <c r="D2047" i="79"/>
  <c r="F2026" i="79"/>
  <c r="D2027" i="79"/>
  <c r="N2322" i="79"/>
  <c r="D2153" i="79"/>
  <c r="F2152" i="79"/>
  <c r="F2383" i="79"/>
  <c r="D1985" i="79"/>
  <c r="F1984" i="79"/>
  <c r="N2280" i="79"/>
  <c r="N2406" i="79"/>
  <c r="N2091" i="79"/>
  <c r="D2300" i="79"/>
  <c r="N2301" i="79"/>
  <c r="N2385" i="79"/>
  <c r="D2384" i="79"/>
  <c r="D2132" i="79"/>
  <c r="F2131" i="79"/>
  <c r="F2278" i="79"/>
  <c r="D2279" i="79"/>
  <c r="D2405" i="79"/>
  <c r="F2404" i="79"/>
  <c r="N2217" i="79"/>
  <c r="F2089" i="79"/>
  <c r="D2090" i="79"/>
  <c r="F2194" i="79"/>
  <c r="D2195" i="79"/>
  <c r="F2341" i="79"/>
  <c r="D2194" i="79"/>
  <c r="N2448" i="79"/>
  <c r="N2427" i="79"/>
  <c r="F2153" i="79" l="1"/>
  <c r="F2006" i="79"/>
  <c r="D2216" i="79"/>
  <c r="F2216" i="79"/>
  <c r="N2281" i="79"/>
  <c r="D2280" i="79"/>
  <c r="F2174" i="79"/>
  <c r="F2027" i="79"/>
  <c r="D2174" i="79"/>
  <c r="N2386" i="79"/>
  <c r="D2385" i="79"/>
  <c r="F2090" i="79"/>
  <c r="F2405" i="79"/>
  <c r="F2279" i="79"/>
  <c r="F16" i="79"/>
  <c r="F2364" i="79"/>
  <c r="N2365" i="79"/>
  <c r="F2048" i="79"/>
  <c r="F2258" i="79"/>
  <c r="D2258" i="79"/>
  <c r="N2197" i="79"/>
  <c r="F2343" i="79"/>
  <c r="N2344" i="79"/>
  <c r="N2176" i="79"/>
  <c r="F2175" i="79"/>
  <c r="F2238" i="79"/>
  <c r="N2239" i="79"/>
  <c r="N2050" i="79"/>
  <c r="F2426" i="79"/>
  <c r="N2323" i="79"/>
  <c r="F2195" i="79"/>
  <c r="D2196" i="79"/>
  <c r="D2363" i="79"/>
  <c r="F2363" i="79"/>
  <c r="D2364" i="79"/>
  <c r="N2470" i="79"/>
  <c r="N2449" i="79"/>
  <c r="N2092" i="79"/>
  <c r="D2091" i="79"/>
  <c r="D2238" i="79"/>
  <c r="F2237" i="79"/>
  <c r="N2071" i="79"/>
  <c r="N2218" i="79"/>
  <c r="F2384" i="79"/>
  <c r="D2301" i="79"/>
  <c r="N2302" i="79"/>
  <c r="N2407" i="79"/>
  <c r="N2260" i="79"/>
  <c r="F2342" i="79"/>
  <c r="F1985" i="79"/>
  <c r="D1986" i="79"/>
  <c r="N2134" i="79"/>
  <c r="N2113" i="79"/>
  <c r="D2028" i="79"/>
  <c r="N2029" i="79"/>
  <c r="D2427" i="79"/>
  <c r="N2428" i="79"/>
  <c r="F2300" i="79"/>
  <c r="F2321" i="79"/>
  <c r="D2322" i="79"/>
  <c r="D2321" i="79"/>
  <c r="F2132" i="79"/>
  <c r="N2155" i="79"/>
  <c r="F2111" i="79"/>
  <c r="D2112" i="79"/>
  <c r="F2069" i="79"/>
  <c r="D2070" i="79"/>
  <c r="D2343" i="79" l="1"/>
  <c r="F2133" i="79"/>
  <c r="N2408" i="79"/>
  <c r="F2217" i="79"/>
  <c r="D2007" i="79"/>
  <c r="F2007" i="79"/>
  <c r="D2008" i="79"/>
  <c r="N2198" i="79"/>
  <c r="N2261" i="79"/>
  <c r="N2072" i="79"/>
  <c r="N2240" i="79"/>
  <c r="N2345" i="79"/>
  <c r="N2366" i="79"/>
  <c r="D2029" i="79"/>
  <c r="N2135" i="79"/>
  <c r="D2302" i="79"/>
  <c r="N2303" i="79"/>
  <c r="D2133" i="79"/>
  <c r="F2427" i="79"/>
  <c r="N2114" i="79"/>
  <c r="F2301" i="79"/>
  <c r="N2093" i="79"/>
  <c r="N2324" i="79"/>
  <c r="F2049" i="79"/>
  <c r="N2051" i="79"/>
  <c r="D2175" i="79"/>
  <c r="D2428" i="79"/>
  <c r="N2429" i="79"/>
  <c r="D2260" i="79"/>
  <c r="F2259" i="79"/>
  <c r="D2407" i="79"/>
  <c r="F2406" i="79"/>
  <c r="F2322" i="79"/>
  <c r="D2259" i="79"/>
  <c r="D2406" i="79"/>
  <c r="D2386" i="79"/>
  <c r="N2387" i="79"/>
  <c r="D2281" i="79"/>
  <c r="N2282" i="79"/>
  <c r="N2156" i="79"/>
  <c r="F2028" i="79"/>
  <c r="F2448" i="79"/>
  <c r="D2197" i="79"/>
  <c r="F2196" i="79"/>
  <c r="D2049" i="79"/>
  <c r="F2280" i="79"/>
  <c r="D2217" i="79"/>
  <c r="D2154" i="79"/>
  <c r="F2154" i="79"/>
  <c r="D2113" i="79"/>
  <c r="F2112" i="79"/>
  <c r="N2219" i="79"/>
  <c r="F2218" i="79"/>
  <c r="F2070" i="79"/>
  <c r="D2092" i="79"/>
  <c r="F2091" i="79"/>
  <c r="D2449" i="79"/>
  <c r="N2450" i="79"/>
  <c r="N2492" i="79"/>
  <c r="N2471" i="79"/>
  <c r="N2177" i="79"/>
  <c r="F17" i="79"/>
  <c r="F2385" i="79"/>
  <c r="N2325" i="79" l="1"/>
  <c r="F2113" i="79"/>
  <c r="D2071" i="79"/>
  <c r="F2071" i="79"/>
  <c r="N2472" i="79"/>
  <c r="D2450" i="79"/>
  <c r="N2451" i="79"/>
  <c r="N2220" i="79"/>
  <c r="F2323" i="79"/>
  <c r="D2324" i="79"/>
  <c r="F2092" i="79"/>
  <c r="F2449" i="79"/>
  <c r="F2134" i="79"/>
  <c r="D2366" i="79"/>
  <c r="N2367" i="79"/>
  <c r="D2345" i="79"/>
  <c r="N2346" i="79"/>
  <c r="F18" i="79"/>
  <c r="D2387" i="79"/>
  <c r="N2388" i="79"/>
  <c r="D2344" i="79"/>
  <c r="F2344" i="79"/>
  <c r="N2262" i="79"/>
  <c r="D2218" i="79"/>
  <c r="N2283" i="79"/>
  <c r="D2282" i="79"/>
  <c r="D2051" i="79"/>
  <c r="F2050" i="79"/>
  <c r="N2304" i="79"/>
  <c r="D2303" i="79"/>
  <c r="N2241" i="79"/>
  <c r="N2199" i="79"/>
  <c r="F2386" i="79"/>
  <c r="D2323" i="79"/>
  <c r="N2430" i="79"/>
  <c r="N2115" i="79"/>
  <c r="D2239" i="79"/>
  <c r="F2239" i="79"/>
  <c r="F2260" i="79"/>
  <c r="D2261" i="79"/>
  <c r="F2197" i="79"/>
  <c r="F2407" i="79"/>
  <c r="D2408" i="79"/>
  <c r="N2409" i="79"/>
  <c r="D2176" i="79"/>
  <c r="F2176" i="79"/>
  <c r="D2471" i="79"/>
  <c r="F2470" i="79"/>
  <c r="D2156" i="79"/>
  <c r="N2157" i="79"/>
  <c r="D2429" i="79"/>
  <c r="F2428" i="79"/>
  <c r="D2050" i="79"/>
  <c r="N2094" i="79"/>
  <c r="F2302" i="79"/>
  <c r="D2365" i="79"/>
  <c r="F2365" i="79"/>
  <c r="N2073" i="79"/>
  <c r="N2514" i="79"/>
  <c r="N2493" i="79"/>
  <c r="N2178" i="79"/>
  <c r="D2155" i="79"/>
  <c r="F2155" i="79"/>
  <c r="F2281" i="79"/>
  <c r="D2135" i="79"/>
  <c r="N2136" i="79"/>
  <c r="F2029" i="79"/>
  <c r="D2030" i="79"/>
  <c r="D2134" i="79"/>
  <c r="F2492" i="79" l="1"/>
  <c r="F2093" i="79"/>
  <c r="F2198" i="79"/>
  <c r="F2240" i="79"/>
  <c r="F2261" i="79"/>
  <c r="F2366" i="79"/>
  <c r="D2219" i="79"/>
  <c r="F2219" i="79"/>
  <c r="D2178" i="79"/>
  <c r="N2179" i="79"/>
  <c r="N2410" i="79"/>
  <c r="F2429" i="79"/>
  <c r="D2262" i="79"/>
  <c r="N2263" i="79"/>
  <c r="F2387" i="79"/>
  <c r="D2220" i="79"/>
  <c r="N2221" i="79"/>
  <c r="D2177" i="79"/>
  <c r="F2177" i="79"/>
  <c r="F2156" i="79"/>
  <c r="D2198" i="79"/>
  <c r="N2347" i="79"/>
  <c r="D2346" i="79"/>
  <c r="N2452" i="79"/>
  <c r="N2326" i="79"/>
  <c r="D2325" i="79"/>
  <c r="D2409" i="79"/>
  <c r="F2408" i="79"/>
  <c r="D2430" i="79"/>
  <c r="N2431" i="79"/>
  <c r="F2345" i="79"/>
  <c r="N2137" i="79"/>
  <c r="N2494" i="79"/>
  <c r="F2072" i="79"/>
  <c r="D2073" i="79"/>
  <c r="F2114" i="79"/>
  <c r="N2242" i="79"/>
  <c r="D2093" i="79"/>
  <c r="F2471" i="79"/>
  <c r="F2303" i="79"/>
  <c r="F2282" i="79"/>
  <c r="D2072" i="79"/>
  <c r="F2135" i="79"/>
  <c r="N2536" i="79"/>
  <c r="N2515" i="79"/>
  <c r="D2240" i="79"/>
  <c r="N2116" i="79"/>
  <c r="D2115" i="79"/>
  <c r="N2305" i="79"/>
  <c r="D2304" i="79"/>
  <c r="D2283" i="79"/>
  <c r="N2284" i="79"/>
  <c r="N2368" i="79"/>
  <c r="F2450" i="79"/>
  <c r="D2451" i="79"/>
  <c r="N2473" i="79"/>
  <c r="F2324" i="79"/>
  <c r="F2051" i="79"/>
  <c r="D2052" i="79"/>
  <c r="N2095" i="79"/>
  <c r="N2158" i="79"/>
  <c r="N2200" i="79"/>
  <c r="D2199" i="79"/>
  <c r="N2389" i="79"/>
  <c r="F2388" i="79"/>
  <c r="F19" i="79"/>
  <c r="D2114" i="79"/>
  <c r="F2514" i="79" l="1"/>
  <c r="F2241" i="79"/>
  <c r="D2242" i="79"/>
  <c r="N2243" i="79"/>
  <c r="F2409" i="79"/>
  <c r="F2472" i="79"/>
  <c r="N2516" i="79"/>
  <c r="F2073" i="79"/>
  <c r="D2074" i="79"/>
  <c r="N2327" i="79"/>
  <c r="N2453" i="79"/>
  <c r="N2264" i="79"/>
  <c r="D2241" i="79"/>
  <c r="N2474" i="79"/>
  <c r="D2094" i="79"/>
  <c r="F2094" i="79"/>
  <c r="F2367" i="79"/>
  <c r="F2136" i="79"/>
  <c r="N2159" i="79"/>
  <c r="N2495" i="79"/>
  <c r="N2432" i="79"/>
  <c r="F2451" i="79"/>
  <c r="D2452" i="79"/>
  <c r="N2348" i="79"/>
  <c r="F20" i="79"/>
  <c r="N2390" i="79"/>
  <c r="N2285" i="79"/>
  <c r="D2284" i="79"/>
  <c r="N2558" i="79"/>
  <c r="N2537" i="79"/>
  <c r="D2472" i="79"/>
  <c r="D2493" i="79"/>
  <c r="D2494" i="79"/>
  <c r="F2493" i="79"/>
  <c r="D2388" i="79"/>
  <c r="D2263" i="79"/>
  <c r="F2262" i="79"/>
  <c r="D2410" i="79"/>
  <c r="N2411" i="79"/>
  <c r="N2180" i="79"/>
  <c r="N2201" i="79"/>
  <c r="N2369" i="79"/>
  <c r="F2199" i="79"/>
  <c r="D2200" i="79"/>
  <c r="F2283" i="79"/>
  <c r="F2304" i="79"/>
  <c r="N2222" i="79"/>
  <c r="F2115" i="79"/>
  <c r="F2157" i="79"/>
  <c r="D2158" i="79"/>
  <c r="F2305" i="79"/>
  <c r="N2306" i="79"/>
  <c r="N2117" i="79"/>
  <c r="D2136" i="79"/>
  <c r="D2137" i="79"/>
  <c r="N2138" i="79"/>
  <c r="F2430" i="79"/>
  <c r="D2431" i="79"/>
  <c r="F2325" i="79"/>
  <c r="D2326" i="79"/>
  <c r="F2346" i="79"/>
  <c r="D2157" i="79"/>
  <c r="F2220" i="79"/>
  <c r="F2178" i="79"/>
  <c r="D2179" i="79"/>
  <c r="D2367" i="79"/>
  <c r="F2431" i="79" l="1"/>
  <c r="F2536" i="79"/>
  <c r="N2286" i="79"/>
  <c r="N2265" i="79"/>
  <c r="F2452" i="79"/>
  <c r="D2327" i="79"/>
  <c r="N2328" i="79"/>
  <c r="F2347" i="79"/>
  <c r="F2368" i="79"/>
  <c r="N2202" i="79"/>
  <c r="D2390" i="79"/>
  <c r="N2391" i="79"/>
  <c r="D2368" i="79"/>
  <c r="F2263" i="79"/>
  <c r="N2517" i="79"/>
  <c r="D2096" i="79"/>
  <c r="F2095" i="79"/>
  <c r="N2181" i="79"/>
  <c r="N2538" i="79"/>
  <c r="D2389" i="79"/>
  <c r="F2389" i="79"/>
  <c r="D2495" i="79"/>
  <c r="N2496" i="79"/>
  <c r="F2158" i="79"/>
  <c r="N2454" i="79"/>
  <c r="F2515" i="79"/>
  <c r="D2516" i="79"/>
  <c r="F2116" i="79"/>
  <c r="D2116" i="79"/>
  <c r="N2412" i="79"/>
  <c r="F2411" i="79"/>
  <c r="F2284" i="79"/>
  <c r="D2285" i="79"/>
  <c r="N2433" i="79"/>
  <c r="D2095" i="79"/>
  <c r="N2475" i="79"/>
  <c r="D2221" i="79"/>
  <c r="F2221" i="79"/>
  <c r="F2200" i="79"/>
  <c r="F2179" i="79"/>
  <c r="D2180" i="79"/>
  <c r="F2410" i="79"/>
  <c r="F21" i="79"/>
  <c r="F2494" i="79"/>
  <c r="D2347" i="79"/>
  <c r="D2138" i="79"/>
  <c r="N2139" i="79"/>
  <c r="N2307" i="79"/>
  <c r="N2223" i="79"/>
  <c r="D2369" i="79"/>
  <c r="N2370" i="79"/>
  <c r="N2559" i="79"/>
  <c r="N2580" i="79"/>
  <c r="N2349" i="79"/>
  <c r="N2160" i="79"/>
  <c r="N2244" i="79"/>
  <c r="F2243" i="79"/>
  <c r="D2515" i="79"/>
  <c r="F2137" i="79"/>
  <c r="D2305" i="79"/>
  <c r="F2473" i="79"/>
  <c r="F2326" i="79"/>
  <c r="D2473" i="79"/>
  <c r="F2242" i="79"/>
  <c r="D2243" i="79" l="1"/>
  <c r="D2411" i="79"/>
  <c r="F2558" i="79"/>
  <c r="F2159" i="79"/>
  <c r="N2350" i="79"/>
  <c r="D2349" i="79"/>
  <c r="N2602" i="79"/>
  <c r="N2581" i="79"/>
  <c r="D2223" i="79"/>
  <c r="N2224" i="79"/>
  <c r="F2117" i="79"/>
  <c r="D2118" i="79"/>
  <c r="F22" i="79"/>
  <c r="D2432" i="79"/>
  <c r="F2432" i="79"/>
  <c r="F2495" i="79"/>
  <c r="F2537" i="79"/>
  <c r="F2517" i="79"/>
  <c r="N2518" i="79"/>
  <c r="F2327" i="79"/>
  <c r="F2348" i="79"/>
  <c r="D2222" i="79"/>
  <c r="F2222" i="79"/>
  <c r="N2560" i="79"/>
  <c r="F2369" i="79"/>
  <c r="D2474" i="79"/>
  <c r="F2474" i="79"/>
  <c r="N2182" i="79"/>
  <c r="D2181" i="79"/>
  <c r="N2392" i="79"/>
  <c r="D2391" i="79"/>
  <c r="N2245" i="79"/>
  <c r="D2306" i="79"/>
  <c r="F2306" i="79"/>
  <c r="N2413" i="79"/>
  <c r="D2159" i="79"/>
  <c r="N2203" i="79"/>
  <c r="D2348" i="79"/>
  <c r="N2287" i="79"/>
  <c r="F2453" i="79"/>
  <c r="N2161" i="79"/>
  <c r="N2476" i="79"/>
  <c r="D2538" i="79"/>
  <c r="N2539" i="79"/>
  <c r="F2516" i="79"/>
  <c r="D2201" i="79"/>
  <c r="F2201" i="79"/>
  <c r="D2202" i="79"/>
  <c r="F2285" i="79"/>
  <c r="D2537" i="79"/>
  <c r="N2371" i="79"/>
  <c r="D2370" i="79"/>
  <c r="D2117" i="79"/>
  <c r="F2390" i="79"/>
  <c r="N2266" i="79"/>
  <c r="F2138" i="79"/>
  <c r="D2453" i="79"/>
  <c r="N2308" i="79"/>
  <c r="D2139" i="79"/>
  <c r="N2434" i="79"/>
  <c r="D2433" i="79"/>
  <c r="F2454" i="79"/>
  <c r="N2455" i="79"/>
  <c r="N2497" i="79"/>
  <c r="D2496" i="79"/>
  <c r="F2180" i="79"/>
  <c r="N2329" i="79"/>
  <c r="D2328" i="79"/>
  <c r="D2264" i="79"/>
  <c r="F2264" i="79"/>
  <c r="N2414" i="79" l="1"/>
  <c r="F2580" i="79"/>
  <c r="N2393" i="79"/>
  <c r="N2456" i="79"/>
  <c r="F2307" i="79"/>
  <c r="N2372" i="79"/>
  <c r="F2475" i="79"/>
  <c r="F2160" i="79"/>
  <c r="N2288" i="79"/>
  <c r="N2246" i="79"/>
  <c r="D2559" i="79"/>
  <c r="F2559" i="79"/>
  <c r="N2582" i="79"/>
  <c r="D2581" i="79"/>
  <c r="N2435" i="79"/>
  <c r="F2434" i="79"/>
  <c r="N2183" i="79"/>
  <c r="F2328" i="79"/>
  <c r="N2498" i="79"/>
  <c r="D2517" i="79"/>
  <c r="F2202" i="79"/>
  <c r="D2244" i="79"/>
  <c r="D2245" i="79"/>
  <c r="F2244" i="79"/>
  <c r="F2391" i="79"/>
  <c r="N2225" i="79"/>
  <c r="F2286" i="79"/>
  <c r="D2287" i="79"/>
  <c r="N2624" i="79"/>
  <c r="N2603" i="79"/>
  <c r="N2477" i="79"/>
  <c r="D2476" i="79"/>
  <c r="D2475" i="79"/>
  <c r="F23" i="79"/>
  <c r="F2223" i="79"/>
  <c r="D2224" i="79"/>
  <c r="F2349" i="79"/>
  <c r="D2412" i="79"/>
  <c r="D2413" i="79"/>
  <c r="F2412" i="79"/>
  <c r="D2140" i="79"/>
  <c r="F2139" i="79"/>
  <c r="D2286" i="79"/>
  <c r="D2454" i="79"/>
  <c r="D2182" i="79"/>
  <c r="F2181" i="79"/>
  <c r="N2519" i="79"/>
  <c r="N2351" i="79"/>
  <c r="N2561" i="79"/>
  <c r="D2560" i="79"/>
  <c r="N2330" i="79"/>
  <c r="N2309" i="79"/>
  <c r="N2267" i="79"/>
  <c r="D2307" i="79"/>
  <c r="D2160" i="79"/>
  <c r="F2538" i="79"/>
  <c r="F2496" i="79"/>
  <c r="D2497" i="79"/>
  <c r="F2433" i="79"/>
  <c r="D2265" i="79"/>
  <c r="F2265" i="79"/>
  <c r="F2370" i="79"/>
  <c r="D2371" i="79"/>
  <c r="F2539" i="79"/>
  <c r="N2540" i="79"/>
  <c r="N2204" i="79"/>
  <c r="D2539" i="79" l="1"/>
  <c r="D2434" i="79"/>
  <c r="F2161" i="79"/>
  <c r="D2162" i="79"/>
  <c r="D2456" i="79"/>
  <c r="N2457" i="79"/>
  <c r="F2308" i="79"/>
  <c r="D2351" i="79"/>
  <c r="N2352" i="79"/>
  <c r="F2476" i="79"/>
  <c r="N2604" i="79"/>
  <c r="N2625" i="79"/>
  <c r="N2226" i="79"/>
  <c r="F2182" i="79"/>
  <c r="D2582" i="79"/>
  <c r="N2583" i="79"/>
  <c r="F2245" i="79"/>
  <c r="D2161" i="79"/>
  <c r="D2455" i="79"/>
  <c r="F2455" i="79"/>
  <c r="D2393" i="79"/>
  <c r="N2394" i="79"/>
  <c r="F2413" i="79"/>
  <c r="F2329" i="79"/>
  <c r="N2436" i="79"/>
  <c r="F2392" i="79"/>
  <c r="N2268" i="79"/>
  <c r="N2478" i="79"/>
  <c r="D2266" i="79"/>
  <c r="F2266" i="79"/>
  <c r="F2350" i="79"/>
  <c r="F24" i="79"/>
  <c r="D2498" i="79"/>
  <c r="N2499" i="79"/>
  <c r="D2372" i="79"/>
  <c r="N2373" i="79"/>
  <c r="N2541" i="79"/>
  <c r="D2203" i="79"/>
  <c r="F2203" i="79"/>
  <c r="N2520" i="79"/>
  <c r="F2602" i="79"/>
  <c r="D2603" i="79"/>
  <c r="F2497" i="79"/>
  <c r="F2371" i="79"/>
  <c r="F2224" i="79"/>
  <c r="D2225" i="79"/>
  <c r="D2392" i="79"/>
  <c r="N2247" i="79"/>
  <c r="N2289" i="79"/>
  <c r="D2288" i="79"/>
  <c r="D2308" i="79"/>
  <c r="N2205" i="79"/>
  <c r="D2204" i="79"/>
  <c r="N2562" i="79"/>
  <c r="D2561" i="79"/>
  <c r="F2560" i="79"/>
  <c r="F2581" i="79"/>
  <c r="D2309" i="79"/>
  <c r="N2310" i="79"/>
  <c r="D2330" i="79"/>
  <c r="N2331" i="79"/>
  <c r="D2518" i="79"/>
  <c r="F2518" i="79"/>
  <c r="D2350" i="79"/>
  <c r="D2329" i="79"/>
  <c r="F2287" i="79"/>
  <c r="N2415" i="79"/>
  <c r="N2521" i="79" l="1"/>
  <c r="N2395" i="79"/>
  <c r="F2582" i="79"/>
  <c r="F2351" i="79"/>
  <c r="N2563" i="79"/>
  <c r="D2183" i="79"/>
  <c r="F2183" i="79"/>
  <c r="D2184" i="79"/>
  <c r="N2542" i="79"/>
  <c r="F2498" i="79"/>
  <c r="D2267" i="79"/>
  <c r="F2267" i="79"/>
  <c r="D2435" i="79"/>
  <c r="F2435" i="79"/>
  <c r="N2290" i="79"/>
  <c r="F2246" i="79"/>
  <c r="F2372" i="79"/>
  <c r="N2227" i="79"/>
  <c r="F2625" i="79"/>
  <c r="N2626" i="79"/>
  <c r="F2604" i="79"/>
  <c r="N2605" i="79"/>
  <c r="N2458" i="79"/>
  <c r="F2393" i="79"/>
  <c r="D2394" i="79"/>
  <c r="F2561" i="79"/>
  <c r="D2562" i="79"/>
  <c r="F2624" i="79"/>
  <c r="D2457" i="79"/>
  <c r="F2456" i="79"/>
  <c r="D2310" i="79"/>
  <c r="N2311" i="79"/>
  <c r="F2414" i="79"/>
  <c r="F2331" i="79"/>
  <c r="N2332" i="79"/>
  <c r="F2309" i="79"/>
  <c r="F2204" i="79"/>
  <c r="D2540" i="79"/>
  <c r="F2540" i="79"/>
  <c r="D2478" i="79"/>
  <c r="N2479" i="79"/>
  <c r="N2584" i="79"/>
  <c r="F2583" i="79"/>
  <c r="F2225" i="79"/>
  <c r="N2500" i="79"/>
  <c r="D2499" i="79"/>
  <c r="N2416" i="79"/>
  <c r="D2415" i="79"/>
  <c r="F2330" i="79"/>
  <c r="D2205" i="79"/>
  <c r="F2288" i="79"/>
  <c r="D2289" i="79"/>
  <c r="F2247" i="79"/>
  <c r="N2248" i="79"/>
  <c r="D2519" i="79"/>
  <c r="F2519" i="79"/>
  <c r="D2520" i="79"/>
  <c r="F2477" i="79"/>
  <c r="N2437" i="79"/>
  <c r="D2436" i="79"/>
  <c r="D2414" i="79"/>
  <c r="F2603" i="79"/>
  <c r="D2352" i="79"/>
  <c r="N2353" i="79"/>
  <c r="N2374" i="79"/>
  <c r="F25" i="79"/>
  <c r="N2269" i="79"/>
  <c r="D2268" i="79"/>
  <c r="D2246" i="79"/>
  <c r="D2477" i="79"/>
  <c r="T23" i="80"/>
  <c r="T16" i="80"/>
  <c r="S21" i="80"/>
  <c r="U22" i="80"/>
  <c r="I23" i="80"/>
  <c r="I21" i="80"/>
  <c r="U23" i="80"/>
  <c r="S23" i="80"/>
  <c r="T22" i="80"/>
  <c r="T19" i="80"/>
  <c r="U17" i="80"/>
  <c r="I20" i="80"/>
  <c r="U19" i="80"/>
  <c r="U18" i="80"/>
  <c r="I24" i="80"/>
  <c r="I18" i="80"/>
  <c r="T20" i="80"/>
  <c r="S22" i="80"/>
  <c r="S17" i="80"/>
  <c r="S16" i="80"/>
  <c r="T18" i="80"/>
  <c r="U21" i="80"/>
  <c r="I17" i="80"/>
  <c r="R16" i="80"/>
  <c r="R17" i="80"/>
  <c r="U24" i="80"/>
  <c r="S20" i="80"/>
  <c r="R19" i="80"/>
  <c r="R21" i="80"/>
  <c r="R20" i="80"/>
  <c r="R22" i="80"/>
  <c r="S18" i="80"/>
  <c r="T21" i="80"/>
  <c r="U16" i="80"/>
  <c r="I16" i="80"/>
  <c r="R23" i="80"/>
  <c r="T24" i="80"/>
  <c r="I22" i="80"/>
  <c r="R24" i="80"/>
  <c r="S19" i="80"/>
  <c r="R18" i="80"/>
  <c r="S24" i="80"/>
  <c r="U20" i="80"/>
  <c r="I19" i="80"/>
  <c r="T17" i="80"/>
  <c r="S25" i="80"/>
  <c r="D2331" i="79" l="1"/>
  <c r="D2625" i="79"/>
  <c r="D2269" i="79"/>
  <c r="N2270" i="79"/>
  <c r="F2415" i="79"/>
  <c r="D2247" i="79"/>
  <c r="F2289" i="79"/>
  <c r="N2564" i="79"/>
  <c r="F2310" i="79"/>
  <c r="D2227" i="79"/>
  <c r="N2522" i="79"/>
  <c r="D2521" i="79"/>
  <c r="F2268" i="79"/>
  <c r="N2354" i="79"/>
  <c r="N2501" i="79"/>
  <c r="N2627" i="79"/>
  <c r="F2562" i="79"/>
  <c r="D2583" i="79"/>
  <c r="N2417" i="79"/>
  <c r="F27" i="79"/>
  <c r="F26" i="79"/>
  <c r="F2226" i="79"/>
  <c r="D2604" i="79"/>
  <c r="F2205" i="79"/>
  <c r="D2206" i="79"/>
  <c r="N2585" i="79"/>
  <c r="F2520" i="79"/>
  <c r="F2352" i="79"/>
  <c r="D2353" i="79"/>
  <c r="F2499" i="79"/>
  <c r="D2500" i="79"/>
  <c r="F2541" i="79"/>
  <c r="N2249" i="79"/>
  <c r="D2226" i="79"/>
  <c r="F2457" i="79"/>
  <c r="N2291" i="79"/>
  <c r="N2396" i="79"/>
  <c r="N2606" i="79"/>
  <c r="N2375" i="79"/>
  <c r="D2437" i="79"/>
  <c r="N2438" i="79"/>
  <c r="F2478" i="79"/>
  <c r="F2394" i="79"/>
  <c r="D2395" i="79"/>
  <c r="D2373" i="79"/>
  <c r="F2373" i="79"/>
  <c r="F2436" i="79"/>
  <c r="N2480" i="79"/>
  <c r="D2541" i="79"/>
  <c r="N2333" i="79"/>
  <c r="F2311" i="79"/>
  <c r="N2312" i="79"/>
  <c r="N2459" i="79"/>
  <c r="N2543" i="79"/>
  <c r="I25" i="80"/>
  <c r="T25" i="80"/>
  <c r="U25" i="80"/>
  <c r="R25" i="80"/>
  <c r="I15" i="80" l="1"/>
  <c r="S15" i="80"/>
  <c r="T15" i="80"/>
  <c r="U15" i="80"/>
  <c r="R15" i="80"/>
  <c r="F2563" i="79"/>
  <c r="N2460" i="79"/>
  <c r="F2479" i="79"/>
  <c r="D2584" i="79"/>
  <c r="F2584" i="79"/>
  <c r="N2502" i="79"/>
  <c r="F2353" i="79"/>
  <c r="N2565" i="79"/>
  <c r="N2418" i="79"/>
  <c r="D2417" i="79"/>
  <c r="N2544" i="79"/>
  <c r="D2543" i="79"/>
  <c r="D2480" i="79"/>
  <c r="N2481" i="79"/>
  <c r="F2542" i="79"/>
  <c r="D2479" i="79"/>
  <c r="D2606" i="79"/>
  <c r="N2607" i="79"/>
  <c r="F2395" i="79"/>
  <c r="F2290" i="79"/>
  <c r="D2626" i="79"/>
  <c r="F2626" i="79"/>
  <c r="F2354" i="79"/>
  <c r="N2355" i="79"/>
  <c r="D2270" i="79"/>
  <c r="N2271" i="79"/>
  <c r="N2334" i="79"/>
  <c r="F2458" i="79"/>
  <c r="D2459" i="79"/>
  <c r="D2248" i="79"/>
  <c r="F2248" i="79"/>
  <c r="D2249" i="79"/>
  <c r="D2290" i="79"/>
  <c r="D2332" i="79"/>
  <c r="D2333" i="79"/>
  <c r="F2332" i="79"/>
  <c r="D2438" i="79"/>
  <c r="N2439" i="79"/>
  <c r="D2458" i="79"/>
  <c r="F2416" i="79"/>
  <c r="F2269" i="79"/>
  <c r="F2437" i="79"/>
  <c r="N2376" i="79"/>
  <c r="F2375" i="79"/>
  <c r="D2563" i="79"/>
  <c r="N2628" i="79"/>
  <c r="F2521" i="79"/>
  <c r="F2227" i="79"/>
  <c r="D2228" i="79"/>
  <c r="D2416" i="79"/>
  <c r="D2374" i="79"/>
  <c r="D2375" i="79"/>
  <c r="F2374" i="79"/>
  <c r="D2585" i="79"/>
  <c r="N2586" i="79"/>
  <c r="N2523" i="79"/>
  <c r="D2311" i="79"/>
  <c r="D2605" i="79"/>
  <c r="F2605" i="79"/>
  <c r="N2397" i="79"/>
  <c r="N2292" i="79"/>
  <c r="N2313" i="79"/>
  <c r="D2542" i="79"/>
  <c r="F2500" i="79"/>
  <c r="D2501" i="79"/>
  <c r="I26" i="80"/>
  <c r="U26" i="80"/>
  <c r="S26" i="80"/>
  <c r="R26" i="80"/>
  <c r="T26" i="80"/>
  <c r="F2291" i="79" l="1"/>
  <c r="N2377" i="79"/>
  <c r="N2398" i="79"/>
  <c r="F2522" i="79"/>
  <c r="D2522" i="79"/>
  <c r="F2627" i="79"/>
  <c r="N2440" i="79"/>
  <c r="N2335" i="79"/>
  <c r="F2270" i="79"/>
  <c r="F2249" i="79"/>
  <c r="D2250" i="79"/>
  <c r="D2291" i="79"/>
  <c r="D2607" i="79"/>
  <c r="N2608" i="79"/>
  <c r="D2418" i="79"/>
  <c r="N2419" i="79"/>
  <c r="D2397" i="79"/>
  <c r="F2396" i="79"/>
  <c r="F2543" i="79"/>
  <c r="D2334" i="79"/>
  <c r="F2333" i="79"/>
  <c r="N2356" i="79"/>
  <c r="N2482" i="79"/>
  <c r="D2481" i="79"/>
  <c r="D2544" i="79"/>
  <c r="N2545" i="79"/>
  <c r="N2566" i="79"/>
  <c r="N2293" i="79"/>
  <c r="D2586" i="79"/>
  <c r="N2587" i="79"/>
  <c r="F2438" i="79"/>
  <c r="D2439" i="79"/>
  <c r="D2396" i="79"/>
  <c r="F2606" i="79"/>
  <c r="D2564" i="79"/>
  <c r="D2565" i="79"/>
  <c r="F2564" i="79"/>
  <c r="F2501" i="79"/>
  <c r="F2585" i="79"/>
  <c r="D2312" i="79"/>
  <c r="F2312" i="79"/>
  <c r="N2524" i="79"/>
  <c r="N2629" i="79"/>
  <c r="F2480" i="79"/>
  <c r="F2417" i="79"/>
  <c r="N2503" i="79"/>
  <c r="F2459" i="79"/>
  <c r="N2314" i="79"/>
  <c r="D2627" i="79"/>
  <c r="D2354" i="79"/>
  <c r="N2461" i="79"/>
  <c r="D2460" i="79"/>
  <c r="I27" i="80"/>
  <c r="T27" i="80"/>
  <c r="S27" i="80"/>
  <c r="U27" i="80"/>
  <c r="R27" i="80"/>
  <c r="F2502" i="79" l="1"/>
  <c r="N2483" i="79"/>
  <c r="F2607" i="79"/>
  <c r="D2377" i="79"/>
  <c r="N2378" i="79"/>
  <c r="F2292" i="79"/>
  <c r="N2567" i="79"/>
  <c r="N2336" i="79"/>
  <c r="F2439" i="79"/>
  <c r="N2399" i="79"/>
  <c r="F2271" i="79"/>
  <c r="D2272" i="79"/>
  <c r="D2628" i="79"/>
  <c r="F2628" i="79"/>
  <c r="F2565" i="79"/>
  <c r="D2566" i="79"/>
  <c r="N2609" i="79"/>
  <c r="F2397" i="79"/>
  <c r="N2357" i="79"/>
  <c r="N2525" i="79"/>
  <c r="D2524" i="79"/>
  <c r="D2587" i="79"/>
  <c r="N2588" i="79"/>
  <c r="D2376" i="79"/>
  <c r="F2376" i="79"/>
  <c r="N2504" i="79"/>
  <c r="N2630" i="79"/>
  <c r="D2629" i="79"/>
  <c r="D2502" i="79"/>
  <c r="F2586" i="79"/>
  <c r="D2545" i="79"/>
  <c r="N2546" i="79"/>
  <c r="N2441" i="79"/>
  <c r="F2440" i="79"/>
  <c r="D2292" i="79"/>
  <c r="N2462" i="79"/>
  <c r="D2461" i="79"/>
  <c r="N2315" i="79"/>
  <c r="D2313" i="79"/>
  <c r="F2313" i="79"/>
  <c r="D2293" i="79"/>
  <c r="D2355" i="79"/>
  <c r="D2356" i="79"/>
  <c r="F2355" i="79"/>
  <c r="D2419" i="79"/>
  <c r="N2420" i="79"/>
  <c r="F2334" i="79"/>
  <c r="D2335" i="79"/>
  <c r="F2460" i="79"/>
  <c r="F2523" i="79"/>
  <c r="F2544" i="79"/>
  <c r="F2481" i="79"/>
  <c r="D2482" i="79"/>
  <c r="F2418" i="79"/>
  <c r="D2271" i="79"/>
  <c r="D2523" i="79"/>
  <c r="I28" i="80"/>
  <c r="S28" i="80"/>
  <c r="U28" i="80"/>
  <c r="T28" i="80"/>
  <c r="R28" i="80"/>
  <c r="F2314" i="79" l="1"/>
  <c r="N2442" i="79"/>
  <c r="F2503" i="79"/>
  <c r="F2587" i="79"/>
  <c r="N2358" i="79"/>
  <c r="D2357" i="79"/>
  <c r="F2566" i="79"/>
  <c r="F2377" i="79"/>
  <c r="F2482" i="79"/>
  <c r="F2461" i="79"/>
  <c r="F2629" i="79"/>
  <c r="N2505" i="79"/>
  <c r="D2504" i="79"/>
  <c r="F2608" i="79"/>
  <c r="F2335" i="79"/>
  <c r="F2356" i="79"/>
  <c r="N2547" i="79"/>
  <c r="D2546" i="79"/>
  <c r="F2524" i="79"/>
  <c r="N2463" i="79"/>
  <c r="N2610" i="79"/>
  <c r="D2608" i="79"/>
  <c r="D2314" i="79"/>
  <c r="D2315" i="79"/>
  <c r="D2398" i="79"/>
  <c r="F2398" i="79"/>
  <c r="N2379" i="79"/>
  <c r="D2483" i="79"/>
  <c r="N2484" i="79"/>
  <c r="N2421" i="79"/>
  <c r="D2420" i="79"/>
  <c r="F2293" i="79"/>
  <c r="D2294" i="79"/>
  <c r="F2545" i="79"/>
  <c r="D2525" i="79"/>
  <c r="N2526" i="79"/>
  <c r="D2440" i="79"/>
  <c r="N2568" i="79"/>
  <c r="F2419" i="79"/>
  <c r="N2631" i="79"/>
  <c r="N2589" i="79"/>
  <c r="N2400" i="79"/>
  <c r="D2336" i="79"/>
  <c r="N2337" i="79"/>
  <c r="D2503" i="79"/>
  <c r="R29" i="80"/>
  <c r="F2588" i="79" l="1"/>
  <c r="F2609" i="79"/>
  <c r="F2336" i="79"/>
  <c r="D2379" i="79"/>
  <c r="N2380" i="79"/>
  <c r="F2357" i="79"/>
  <c r="N2569" i="79"/>
  <c r="F2399" i="79"/>
  <c r="F2420" i="79"/>
  <c r="F2462" i="79"/>
  <c r="D2609" i="79"/>
  <c r="F2504" i="79"/>
  <c r="D2337" i="79"/>
  <c r="N2464" i="79"/>
  <c r="F2463" i="79"/>
  <c r="N2632" i="79"/>
  <c r="N2485" i="79"/>
  <c r="F2378" i="79"/>
  <c r="D2378" i="79"/>
  <c r="N2443" i="79"/>
  <c r="F2567" i="79"/>
  <c r="D2568" i="79"/>
  <c r="D2526" i="79"/>
  <c r="N2527" i="79"/>
  <c r="D2484" i="79"/>
  <c r="F2483" i="79"/>
  <c r="D2316" i="79"/>
  <c r="F2315" i="79"/>
  <c r="N2506" i="79"/>
  <c r="D2441" i="79"/>
  <c r="F2441" i="79"/>
  <c r="D2442" i="79"/>
  <c r="D2630" i="79"/>
  <c r="F2630" i="79"/>
  <c r="D2547" i="79"/>
  <c r="N2548" i="79"/>
  <c r="N2590" i="79"/>
  <c r="F2525" i="79"/>
  <c r="D2567" i="79"/>
  <c r="N2359" i="79"/>
  <c r="N2401" i="79"/>
  <c r="N2422" i="79"/>
  <c r="D2421" i="79"/>
  <c r="D2399" i="79"/>
  <c r="F2610" i="79"/>
  <c r="N2611" i="79"/>
  <c r="F2546" i="79"/>
  <c r="D2462" i="79"/>
  <c r="D2588" i="79"/>
  <c r="I9" i="80"/>
  <c r="S9" i="80"/>
  <c r="R11" i="80"/>
  <c r="I6" i="80"/>
  <c r="R10" i="80"/>
  <c r="I8" i="80"/>
  <c r="U9" i="80"/>
  <c r="S10" i="80"/>
  <c r="S11" i="80"/>
  <c r="I11" i="80"/>
  <c r="S6" i="80"/>
  <c r="T9" i="80"/>
  <c r="I10" i="80"/>
  <c r="R7" i="80"/>
  <c r="R9" i="80"/>
  <c r="I7" i="80"/>
  <c r="S7" i="80"/>
  <c r="S8" i="80"/>
  <c r="R8" i="80"/>
  <c r="R6" i="80"/>
  <c r="I5" i="80"/>
  <c r="T11" i="80"/>
  <c r="T5" i="80"/>
  <c r="U7" i="80"/>
  <c r="U6" i="80"/>
  <c r="U8" i="80"/>
  <c r="U5" i="80"/>
  <c r="R5" i="80"/>
  <c r="T6" i="80"/>
  <c r="U11" i="80"/>
  <c r="T8" i="80"/>
  <c r="S5" i="80"/>
  <c r="U10" i="80"/>
  <c r="T10" i="80"/>
  <c r="T7" i="80"/>
  <c r="AK96" i="80"/>
  <c r="AG89" i="80"/>
  <c r="AA37" i="80"/>
  <c r="S48" i="80"/>
  <c r="AH67" i="80"/>
  <c r="I103" i="80"/>
  <c r="Y17" i="80"/>
  <c r="T105" i="80"/>
  <c r="AH51" i="80"/>
  <c r="I65" i="80"/>
  <c r="AD65" i="80"/>
  <c r="AC105" i="80"/>
  <c r="U37" i="80"/>
  <c r="Z97" i="80"/>
  <c r="Z114" i="80"/>
  <c r="Y83" i="80"/>
  <c r="AC47" i="80"/>
  <c r="AJ71" i="80"/>
  <c r="X25" i="80"/>
  <c r="AI87" i="80"/>
  <c r="AB79" i="80"/>
  <c r="AE28" i="80"/>
  <c r="AC19" i="80"/>
  <c r="AC34" i="80"/>
  <c r="AG57" i="80"/>
  <c r="AJ32" i="80"/>
  <c r="AJ62" i="80"/>
  <c r="U84" i="80"/>
  <c r="V120" i="80"/>
  <c r="AB101" i="80"/>
  <c r="Y80" i="80"/>
  <c r="AC40" i="80"/>
  <c r="AF42" i="80"/>
  <c r="AB55" i="80"/>
  <c r="AI85" i="80"/>
  <c r="Z72" i="80"/>
  <c r="V105" i="80"/>
  <c r="AF70" i="80"/>
  <c r="AI71" i="80"/>
  <c r="Z67" i="80"/>
  <c r="S74" i="80"/>
  <c r="W51" i="80"/>
  <c r="T58" i="80"/>
  <c r="AB53" i="80"/>
  <c r="Y38" i="80"/>
  <c r="AK41" i="80"/>
  <c r="AH98" i="80"/>
  <c r="X65" i="80"/>
  <c r="AK101" i="80"/>
  <c r="AK110" i="80"/>
  <c r="AG44" i="80"/>
  <c r="AJ119" i="80"/>
  <c r="T112" i="80"/>
  <c r="AF105" i="80"/>
  <c r="X21" i="80"/>
  <c r="W69" i="80"/>
  <c r="AD68" i="80"/>
  <c r="W29" i="80"/>
  <c r="S70" i="80"/>
  <c r="Z46" i="80"/>
  <c r="AA16" i="80"/>
  <c r="T123" i="80"/>
  <c r="AH46" i="80"/>
  <c r="T54" i="80"/>
  <c r="W73" i="80"/>
  <c r="W110" i="80"/>
  <c r="AK70" i="80"/>
  <c r="V27" i="80"/>
  <c r="T100" i="80"/>
  <c r="AI46" i="80"/>
  <c r="AF35" i="80"/>
  <c r="AF118" i="80"/>
  <c r="R75" i="80"/>
  <c r="S59" i="80"/>
  <c r="S76" i="80"/>
  <c r="AK31" i="80"/>
  <c r="AA109" i="80"/>
  <c r="AJ45" i="80"/>
  <c r="X60" i="80"/>
  <c r="Z49" i="80"/>
  <c r="Y90" i="80"/>
  <c r="AE62" i="80"/>
  <c r="R89" i="80"/>
  <c r="AI112" i="80"/>
  <c r="AF29" i="80"/>
  <c r="AA68" i="80"/>
  <c r="Y123" i="80"/>
  <c r="AA62" i="80"/>
  <c r="AB87" i="80"/>
  <c r="AI35" i="80"/>
  <c r="W104" i="80"/>
  <c r="Z64" i="80"/>
  <c r="AK46" i="80"/>
  <c r="I120" i="80"/>
  <c r="AE60" i="80"/>
  <c r="U55" i="80"/>
  <c r="AJ52" i="80"/>
  <c r="AH34" i="80"/>
  <c r="I61" i="80"/>
  <c r="T117" i="80"/>
  <c r="AC58" i="80"/>
  <c r="Z63" i="80"/>
  <c r="W88" i="80"/>
  <c r="X26" i="80"/>
  <c r="AE108" i="80"/>
  <c r="AJ24" i="80"/>
  <c r="AK34" i="80"/>
  <c r="AJ75" i="80"/>
  <c r="AE27" i="80"/>
  <c r="S84" i="80"/>
  <c r="AF87" i="80"/>
  <c r="AI75" i="80"/>
  <c r="R31" i="80"/>
  <c r="V88" i="80"/>
  <c r="U103" i="80"/>
  <c r="I116" i="80"/>
  <c r="AC17" i="80"/>
  <c r="AE36" i="80"/>
  <c r="AE39" i="80"/>
  <c r="AB82" i="80"/>
  <c r="W92" i="80"/>
  <c r="U86" i="80"/>
  <c r="U67" i="80"/>
  <c r="AA57" i="80"/>
  <c r="AG111" i="80"/>
  <c r="Z77" i="80"/>
  <c r="AI103" i="80"/>
  <c r="AB41" i="80"/>
  <c r="Z18" i="80"/>
  <c r="AF41" i="80"/>
  <c r="AE110" i="80"/>
  <c r="AB52" i="80"/>
  <c r="S81" i="80"/>
  <c r="AF107" i="80"/>
  <c r="AD50" i="80"/>
  <c r="S32" i="80"/>
  <c r="S85" i="80"/>
  <c r="AK97" i="80"/>
  <c r="AK98" i="80"/>
  <c r="U42" i="80"/>
  <c r="X106" i="80"/>
  <c r="Y55" i="80"/>
  <c r="U53" i="80"/>
  <c r="V67" i="80"/>
  <c r="I89" i="80"/>
  <c r="X86" i="80"/>
  <c r="AA49" i="80"/>
  <c r="T101" i="80"/>
  <c r="AB38" i="80"/>
  <c r="R73" i="80"/>
  <c r="AI104" i="80"/>
  <c r="AK39" i="80"/>
  <c r="V112" i="80"/>
  <c r="AE114" i="80"/>
  <c r="U68" i="80"/>
  <c r="S80" i="80"/>
  <c r="AA64" i="80"/>
  <c r="AE52" i="80"/>
  <c r="AE98" i="80"/>
  <c r="AA23" i="80"/>
  <c r="U79" i="80"/>
  <c r="AG64" i="80"/>
  <c r="W113" i="80"/>
  <c r="AD30" i="80"/>
  <c r="Z84" i="80"/>
  <c r="AG107" i="80"/>
  <c r="Z44" i="80"/>
  <c r="W97" i="80"/>
  <c r="X77" i="80"/>
  <c r="AF80" i="80"/>
  <c r="I81" i="80"/>
  <c r="AE116" i="80"/>
  <c r="Z106" i="80"/>
  <c r="AD43" i="80"/>
  <c r="V70" i="80"/>
  <c r="V87" i="80"/>
  <c r="AJ23" i="80"/>
  <c r="I97" i="80"/>
  <c r="U105" i="80"/>
  <c r="U99" i="80"/>
  <c r="AG35" i="80"/>
  <c r="AI61" i="80"/>
  <c r="AC118" i="80"/>
  <c r="AK74" i="80"/>
  <c r="V53" i="80"/>
  <c r="AF55" i="80"/>
  <c r="U71" i="80"/>
  <c r="AB21" i="80"/>
  <c r="Z100" i="80"/>
  <c r="AG102" i="80"/>
  <c r="AC88" i="80"/>
  <c r="AF33" i="80"/>
  <c r="AD80" i="80"/>
  <c r="Z98" i="80"/>
  <c r="AJ41" i="80"/>
  <c r="W18" i="80"/>
  <c r="W58" i="80"/>
  <c r="AC71" i="80"/>
  <c r="AJ90" i="80"/>
  <c r="T48" i="80"/>
  <c r="AB48" i="80"/>
  <c r="AB70" i="80"/>
  <c r="AJ21" i="80"/>
  <c r="AH121" i="80"/>
  <c r="Z102" i="80"/>
  <c r="S38" i="80"/>
  <c r="I82" i="80"/>
  <c r="AA33" i="80"/>
  <c r="I33" i="80"/>
  <c r="T49" i="80"/>
  <c r="X47" i="80"/>
  <c r="AF17" i="80"/>
  <c r="AE47" i="80"/>
  <c r="V71" i="80"/>
  <c r="Z76" i="80"/>
  <c r="R101" i="80"/>
  <c r="AG40" i="80"/>
  <c r="AH59" i="80"/>
  <c r="AH19" i="80"/>
  <c r="AE76" i="80"/>
  <c r="W115" i="80"/>
  <c r="AF81" i="80"/>
  <c r="T69" i="80"/>
  <c r="Z39" i="80"/>
  <c r="AJ82" i="80"/>
  <c r="AK91" i="80"/>
  <c r="AD75" i="80"/>
  <c r="R92" i="80"/>
  <c r="AB30" i="80"/>
  <c r="R54" i="80"/>
  <c r="AF30" i="80"/>
  <c r="AC81" i="80"/>
  <c r="U60" i="80"/>
  <c r="V21" i="80"/>
  <c r="AH92" i="80"/>
  <c r="W24" i="80"/>
  <c r="AA31" i="80"/>
  <c r="AB25" i="80"/>
  <c r="AK87" i="80"/>
  <c r="AA41" i="80"/>
  <c r="I117" i="80"/>
  <c r="T51" i="80"/>
  <c r="AC73" i="80"/>
  <c r="AK64" i="80"/>
  <c r="V104" i="80"/>
  <c r="AF123" i="80"/>
  <c r="W64" i="80"/>
  <c r="R122" i="80"/>
  <c r="AC25" i="80"/>
  <c r="W59" i="80"/>
  <c r="AH93" i="80"/>
  <c r="I114" i="80"/>
  <c r="U118" i="80"/>
  <c r="R104" i="80"/>
  <c r="AK25" i="80"/>
  <c r="Y102" i="80"/>
  <c r="W84" i="80"/>
  <c r="Z66" i="80"/>
  <c r="AH17" i="80"/>
  <c r="X28" i="80"/>
  <c r="AC76" i="80"/>
  <c r="AE55" i="80"/>
  <c r="AA25" i="80"/>
  <c r="AA38" i="80"/>
  <c r="R82" i="80"/>
  <c r="W26" i="80"/>
  <c r="X18" i="80"/>
  <c r="W31" i="80"/>
  <c r="AJ97" i="80"/>
  <c r="AE106" i="80"/>
  <c r="AI108" i="80"/>
  <c r="S62" i="80"/>
  <c r="AA43" i="80"/>
  <c r="W33" i="80"/>
  <c r="AC18" i="80"/>
  <c r="W77" i="80"/>
  <c r="Z115" i="80"/>
  <c r="AC56" i="80"/>
  <c r="AF66" i="80"/>
  <c r="AJ106" i="80"/>
  <c r="AA99" i="80"/>
  <c r="AJ65" i="80"/>
  <c r="AB73" i="80"/>
  <c r="AG52" i="80"/>
  <c r="T84" i="80"/>
  <c r="AK17" i="80"/>
  <c r="Z92" i="80"/>
  <c r="W40" i="80"/>
  <c r="Z43" i="80"/>
  <c r="AF82" i="80"/>
  <c r="R63" i="80"/>
  <c r="T95" i="80"/>
  <c r="AH66" i="80"/>
  <c r="S75" i="80"/>
  <c r="AE56" i="80"/>
  <c r="AF121" i="80"/>
  <c r="W17" i="80"/>
  <c r="Z112" i="80"/>
  <c r="W75" i="80"/>
  <c r="R113" i="80"/>
  <c r="AH87" i="80"/>
  <c r="U122" i="80"/>
  <c r="AK44" i="80"/>
  <c r="V50" i="80"/>
  <c r="AD47" i="80"/>
  <c r="AA51" i="80"/>
  <c r="Z17" i="80"/>
  <c r="AH103" i="80"/>
  <c r="AJ57" i="80"/>
  <c r="AJ111" i="80"/>
  <c r="AB117" i="80"/>
  <c r="Y68" i="80"/>
  <c r="Y25" i="80"/>
  <c r="Z34" i="80"/>
  <c r="AJ25" i="80"/>
  <c r="T106" i="80"/>
  <c r="AB19" i="80"/>
  <c r="AJ51" i="80"/>
  <c r="AI80" i="80"/>
  <c r="AG113" i="80"/>
  <c r="W50" i="80"/>
  <c r="AJ107" i="80"/>
  <c r="AJ22" i="80"/>
  <c r="R43" i="80"/>
  <c r="AK55" i="80"/>
  <c r="AH43" i="80"/>
  <c r="AH56" i="80"/>
  <c r="AE86" i="80"/>
  <c r="AG50" i="80"/>
  <c r="Z73" i="80"/>
  <c r="AI21" i="80"/>
  <c r="X88" i="80"/>
  <c r="AH39" i="80"/>
  <c r="Y103" i="80"/>
  <c r="AK73" i="80"/>
  <c r="S105" i="80"/>
  <c r="R79" i="80"/>
  <c r="AA45" i="80"/>
  <c r="AH58" i="80"/>
  <c r="V118" i="80"/>
  <c r="T60" i="80"/>
  <c r="X41" i="80"/>
  <c r="R109" i="80"/>
  <c r="I109" i="80"/>
  <c r="AB92" i="80"/>
  <c r="AD55" i="80"/>
  <c r="X61" i="80"/>
  <c r="AE92" i="80"/>
  <c r="W109" i="80"/>
  <c r="AF76" i="80"/>
  <c r="X43" i="80"/>
  <c r="U85" i="80"/>
  <c r="AB89" i="80"/>
  <c r="T47" i="80"/>
  <c r="AH44" i="80"/>
  <c r="Z91" i="80"/>
  <c r="AF51" i="80"/>
  <c r="AB115" i="80"/>
  <c r="Z42" i="80"/>
  <c r="AJ77" i="80"/>
  <c r="V101" i="80"/>
  <c r="R106" i="80"/>
  <c r="Z96" i="80"/>
  <c r="AB122" i="80"/>
  <c r="R74" i="80"/>
  <c r="T67" i="80"/>
  <c r="AF56" i="80"/>
  <c r="S42" i="80"/>
  <c r="AH60" i="80"/>
  <c r="T53" i="80"/>
  <c r="AB33" i="80"/>
  <c r="AB40" i="80"/>
  <c r="AH109" i="80"/>
  <c r="R47" i="80"/>
  <c r="V64" i="80"/>
  <c r="I108" i="80"/>
  <c r="V111" i="80"/>
  <c r="AC79" i="80"/>
  <c r="T82" i="80"/>
  <c r="W47" i="80"/>
  <c r="AJ112" i="80"/>
  <c r="AC110" i="80"/>
  <c r="AJ96" i="80"/>
  <c r="AG91" i="80"/>
  <c r="AI72" i="80"/>
  <c r="AB42" i="80"/>
  <c r="AB37" i="80"/>
  <c r="AA105" i="80"/>
  <c r="AG60" i="80"/>
  <c r="AK71" i="80"/>
  <c r="T85" i="80"/>
  <c r="AJ92" i="80"/>
  <c r="W87" i="80"/>
  <c r="AG26" i="80"/>
  <c r="AF45" i="80"/>
  <c r="AC107" i="80"/>
  <c r="Z120" i="80"/>
  <c r="AC23" i="80"/>
  <c r="X89" i="80"/>
  <c r="AE90" i="80"/>
  <c r="S31" i="80"/>
  <c r="I77" i="80"/>
  <c r="AI96" i="80"/>
  <c r="X109" i="80"/>
  <c r="AF43" i="80"/>
  <c r="S40" i="80"/>
  <c r="Z85" i="80"/>
  <c r="AA78" i="80"/>
  <c r="AK107" i="80"/>
  <c r="AB56" i="80"/>
  <c r="AC32" i="80"/>
  <c r="AA29" i="80"/>
  <c r="V114" i="80"/>
  <c r="S108" i="80"/>
  <c r="AG101" i="80"/>
  <c r="W116" i="80"/>
  <c r="X119" i="80"/>
  <c r="AC75" i="80"/>
  <c r="V44" i="80"/>
  <c r="AK53" i="80"/>
  <c r="Z32" i="80"/>
  <c r="AJ60" i="80"/>
  <c r="X30" i="80"/>
  <c r="AJ42" i="80"/>
  <c r="R69" i="80"/>
  <c r="AK78" i="80"/>
  <c r="AH32" i="80"/>
  <c r="U89" i="80"/>
  <c r="R30" i="80"/>
  <c r="V20" i="80"/>
  <c r="AI33" i="80"/>
  <c r="U45" i="80"/>
  <c r="W117" i="80"/>
  <c r="I85" i="80"/>
  <c r="X111" i="80"/>
  <c r="AF46" i="80"/>
  <c r="R110" i="80"/>
  <c r="AB29" i="80"/>
  <c r="AA101" i="80"/>
  <c r="Z90" i="80"/>
  <c r="Z61" i="80"/>
  <c r="AH68" i="80"/>
  <c r="AF71" i="80"/>
  <c r="AA59" i="80"/>
  <c r="R62" i="80"/>
  <c r="T114" i="80"/>
  <c r="W54" i="80"/>
  <c r="Z60" i="80"/>
  <c r="S88" i="80"/>
  <c r="AB114" i="80"/>
  <c r="V108" i="80"/>
  <c r="AD101" i="80"/>
  <c r="AH86" i="80"/>
  <c r="AD20" i="80"/>
  <c r="U66" i="80"/>
  <c r="U75" i="80"/>
  <c r="AG80" i="80"/>
  <c r="X80" i="80"/>
  <c r="AB95" i="80"/>
  <c r="AE44" i="80"/>
  <c r="S39" i="80"/>
  <c r="X83" i="80"/>
  <c r="AE57" i="80"/>
  <c r="AH74" i="80"/>
  <c r="T83" i="80"/>
  <c r="AG119" i="80"/>
  <c r="AI110" i="80"/>
  <c r="AJ116" i="80"/>
  <c r="W57" i="80"/>
  <c r="I98" i="80"/>
  <c r="AE22" i="80"/>
  <c r="Y65" i="80"/>
  <c r="Z45" i="80"/>
  <c r="AI101" i="80"/>
  <c r="AJ38" i="80"/>
  <c r="R100" i="80"/>
  <c r="AF26" i="80"/>
  <c r="AC63" i="80"/>
  <c r="AA60" i="80"/>
  <c r="AC48" i="80"/>
  <c r="AJ84" i="80"/>
  <c r="AC29" i="80"/>
  <c r="AA104" i="80"/>
  <c r="AF31" i="80"/>
  <c r="Z56" i="80"/>
  <c r="AC96" i="80"/>
  <c r="AC35" i="80"/>
  <c r="AA71" i="80"/>
  <c r="U63" i="80"/>
  <c r="AK21" i="80"/>
  <c r="AJ81" i="80"/>
  <c r="AG54" i="80"/>
  <c r="V26" i="80"/>
  <c r="S66" i="80"/>
  <c r="AH31" i="80"/>
  <c r="AI66" i="80"/>
  <c r="W62" i="80"/>
  <c r="AB44" i="80"/>
  <c r="AH108" i="80"/>
  <c r="AB83" i="80"/>
  <c r="I58" i="80"/>
  <c r="AE31" i="80"/>
  <c r="AJ70" i="80"/>
  <c r="AH113" i="80"/>
  <c r="X97" i="80"/>
  <c r="AI91" i="80"/>
  <c r="T119" i="80"/>
  <c r="AI105" i="80"/>
  <c r="AI55" i="80"/>
  <c r="AH64" i="80"/>
  <c r="AF54" i="80"/>
  <c r="U61" i="80"/>
  <c r="AG92" i="80"/>
  <c r="X71" i="80"/>
  <c r="AA115" i="80"/>
  <c r="AJ120" i="80"/>
  <c r="V46" i="80"/>
  <c r="AF88" i="80"/>
  <c r="Y81" i="80"/>
  <c r="Z48" i="80"/>
  <c r="Y21" i="80"/>
  <c r="AG43" i="80"/>
  <c r="W34" i="80"/>
  <c r="V84" i="80"/>
  <c r="AE85" i="80"/>
  <c r="Z105" i="80"/>
  <c r="AF108" i="80"/>
  <c r="S99" i="80"/>
  <c r="AH25" i="80"/>
  <c r="AH94" i="80"/>
  <c r="AF60" i="80"/>
  <c r="AG70" i="80"/>
  <c r="I72" i="80"/>
  <c r="U81" i="80"/>
  <c r="AK52" i="80"/>
  <c r="AF34" i="80"/>
  <c r="X102" i="80"/>
  <c r="V17" i="80"/>
  <c r="AE122" i="80"/>
  <c r="S109" i="80"/>
  <c r="AE23" i="80"/>
  <c r="X113" i="80"/>
  <c r="AE43" i="80"/>
  <c r="AD51" i="80"/>
  <c r="AJ43" i="80"/>
  <c r="V18" i="80"/>
  <c r="AG87" i="80"/>
  <c r="AB76" i="80"/>
  <c r="AE80" i="80"/>
  <c r="AC90" i="80"/>
  <c r="AG24" i="80"/>
  <c r="AF28" i="80"/>
  <c r="AB91" i="80"/>
  <c r="AD44" i="80"/>
  <c r="S86" i="80"/>
  <c r="AG21" i="80"/>
  <c r="AI43" i="80"/>
  <c r="AD35" i="80"/>
  <c r="Z20" i="80"/>
  <c r="V123" i="80"/>
  <c r="T34" i="80"/>
  <c r="S54" i="80"/>
  <c r="AI97" i="80"/>
  <c r="Z29" i="80"/>
  <c r="AC119" i="80"/>
  <c r="Y108" i="80"/>
  <c r="AI29" i="80"/>
  <c r="AE115" i="80"/>
  <c r="AH110" i="80"/>
  <c r="AD109" i="80"/>
  <c r="W63" i="80"/>
  <c r="AB78" i="80"/>
  <c r="X81" i="80"/>
  <c r="AA66" i="80"/>
  <c r="Z113" i="80"/>
  <c r="AE65" i="80"/>
  <c r="AF38" i="80"/>
  <c r="U40" i="80"/>
  <c r="U69" i="80"/>
  <c r="AD96" i="80"/>
  <c r="AG23" i="80"/>
  <c r="AJ35" i="80"/>
  <c r="Y52" i="80"/>
  <c r="U72" i="80"/>
  <c r="U62" i="80"/>
  <c r="AC30" i="80"/>
  <c r="Z47" i="80"/>
  <c r="AF44" i="80"/>
  <c r="X101" i="80"/>
  <c r="I49" i="80"/>
  <c r="Z50" i="80"/>
  <c r="AI106" i="80"/>
  <c r="V102" i="80"/>
  <c r="R33" i="80"/>
  <c r="AE37" i="80"/>
  <c r="I74" i="80"/>
  <c r="AK100" i="80"/>
  <c r="Z80" i="80"/>
  <c r="V36" i="80"/>
  <c r="S71" i="80"/>
  <c r="I92" i="80"/>
  <c r="AK102" i="80"/>
  <c r="AJ100" i="80"/>
  <c r="AA56" i="80"/>
  <c r="W90" i="80"/>
  <c r="Z87" i="80"/>
  <c r="AA112" i="80"/>
  <c r="AD111" i="80"/>
  <c r="AK85" i="80"/>
  <c r="AA83" i="80"/>
  <c r="AD27" i="80"/>
  <c r="Y41" i="80"/>
  <c r="AG55" i="80"/>
  <c r="AA67" i="80"/>
  <c r="AD84" i="80"/>
  <c r="AA63" i="80"/>
  <c r="Y36" i="80"/>
  <c r="AE35" i="80"/>
  <c r="AH75" i="80"/>
  <c r="AE95" i="80"/>
  <c r="AJ67" i="80"/>
  <c r="R77" i="80"/>
  <c r="W15" i="80"/>
  <c r="AD41" i="80"/>
  <c r="AK69" i="80"/>
  <c r="AJ105" i="80"/>
  <c r="AK65" i="80"/>
  <c r="AC94" i="80"/>
  <c r="X76" i="80"/>
  <c r="AB57" i="80"/>
  <c r="Y91" i="80"/>
  <c r="U59" i="80"/>
  <c r="R39" i="80"/>
  <c r="AI67" i="80"/>
  <c r="W22" i="80"/>
  <c r="U52" i="80"/>
  <c r="AF57" i="80"/>
  <c r="T56" i="80"/>
  <c r="S29" i="80"/>
  <c r="AK27" i="80"/>
  <c r="R72" i="80"/>
  <c r="AF99" i="80"/>
  <c r="S93" i="80"/>
  <c r="W70" i="80"/>
  <c r="T92" i="80"/>
  <c r="I75" i="80"/>
  <c r="W16" i="80"/>
  <c r="X78" i="80"/>
  <c r="R105" i="80"/>
  <c r="AD23" i="80"/>
  <c r="Y99" i="80"/>
  <c r="AJ80" i="80"/>
  <c r="AD113" i="80"/>
  <c r="AA48" i="80"/>
  <c r="AF68" i="80"/>
  <c r="S98" i="80"/>
  <c r="AI95" i="80"/>
  <c r="V58" i="80"/>
  <c r="I52" i="80"/>
  <c r="S117" i="80"/>
  <c r="AF62" i="80"/>
  <c r="AB106" i="80"/>
  <c r="AE113" i="80"/>
  <c r="AE91" i="80"/>
  <c r="AJ16" i="80"/>
  <c r="AK61" i="80"/>
  <c r="AK51" i="80"/>
  <c r="X79" i="80"/>
  <c r="T30" i="80"/>
  <c r="AH63" i="80"/>
  <c r="AK115" i="80"/>
  <c r="AG109" i="80"/>
  <c r="I34" i="80"/>
  <c r="AI93" i="80"/>
  <c r="AF18" i="80"/>
  <c r="AJ17" i="80"/>
  <c r="AK120" i="80"/>
  <c r="T86" i="80"/>
  <c r="AB85" i="80"/>
  <c r="AG88" i="80"/>
  <c r="AH70" i="80"/>
  <c r="Y74" i="80"/>
  <c r="AB104" i="80"/>
  <c r="AF97" i="80"/>
  <c r="AK105" i="80"/>
  <c r="AF53" i="80"/>
  <c r="AI37" i="80"/>
  <c r="S89" i="80"/>
  <c r="AH111" i="80"/>
  <c r="R64" i="80"/>
  <c r="AB59" i="80"/>
  <c r="U64" i="80"/>
  <c r="I102" i="80"/>
  <c r="T63" i="80"/>
  <c r="AC102" i="80"/>
  <c r="AI90" i="80"/>
  <c r="AI86" i="80"/>
  <c r="R80" i="80"/>
  <c r="AG69" i="80"/>
  <c r="AE100" i="80"/>
  <c r="AI65" i="80"/>
  <c r="AD72" i="80"/>
  <c r="AI52" i="80"/>
  <c r="AF49" i="80"/>
  <c r="W79" i="80"/>
  <c r="X74" i="80"/>
  <c r="AD42" i="80"/>
  <c r="S44" i="80"/>
  <c r="AK92" i="80"/>
  <c r="S56" i="80"/>
  <c r="R85" i="80"/>
  <c r="I63" i="80"/>
  <c r="AG84" i="80"/>
  <c r="AB58" i="80"/>
  <c r="AK118" i="80"/>
  <c r="I94" i="80"/>
  <c r="AG77" i="80"/>
  <c r="S115" i="80"/>
  <c r="AE18" i="80"/>
  <c r="AK114" i="80"/>
  <c r="AD94" i="80"/>
  <c r="AB107" i="80"/>
  <c r="AE21" i="80"/>
  <c r="R98" i="80"/>
  <c r="Z33" i="80"/>
  <c r="I53" i="80"/>
  <c r="S47" i="80"/>
  <c r="AG47" i="80"/>
  <c r="AC69" i="80"/>
  <c r="X53" i="80"/>
  <c r="X44" i="80"/>
  <c r="AG34" i="80"/>
  <c r="AE58" i="80"/>
  <c r="I55" i="80"/>
  <c r="AB88" i="80"/>
  <c r="AI26" i="80"/>
  <c r="AH61" i="80"/>
  <c r="AH120" i="80"/>
  <c r="AC60" i="80"/>
  <c r="AG63" i="80"/>
  <c r="AD62" i="80"/>
  <c r="T79" i="80"/>
  <c r="V38" i="80"/>
  <c r="AE123" i="80"/>
  <c r="Z119" i="80"/>
  <c r="AH30" i="80"/>
  <c r="AD26" i="80"/>
  <c r="AF94" i="80"/>
  <c r="Z101" i="80"/>
  <c r="AH22" i="80"/>
  <c r="Z35" i="80"/>
  <c r="AG122" i="80"/>
  <c r="AH42" i="80"/>
  <c r="I43" i="80"/>
  <c r="AC54" i="80"/>
  <c r="T107" i="80"/>
  <c r="AA46" i="80"/>
  <c r="X69" i="80"/>
  <c r="AD79" i="80"/>
  <c r="Y45" i="80"/>
  <c r="T116" i="80"/>
  <c r="AG114" i="80"/>
  <c r="AA24" i="80"/>
  <c r="Y70" i="80"/>
  <c r="I42" i="80"/>
  <c r="AI77" i="80"/>
  <c r="S100" i="80"/>
  <c r="U29" i="80"/>
  <c r="AG90" i="80"/>
  <c r="Z94" i="80"/>
  <c r="AD115" i="80"/>
  <c r="AB112" i="80"/>
  <c r="V86" i="80"/>
  <c r="V16" i="80"/>
  <c r="AD31" i="80"/>
  <c r="Y42" i="80"/>
  <c r="AF103" i="80"/>
  <c r="AJ29" i="80"/>
  <c r="S72" i="80"/>
  <c r="AJ114" i="80"/>
  <c r="AA30" i="80"/>
  <c r="AK77" i="80"/>
  <c r="AD122" i="80"/>
  <c r="AC43" i="80"/>
  <c r="Z104" i="80"/>
  <c r="W82" i="80"/>
  <c r="U36" i="80"/>
  <c r="AB121" i="80"/>
  <c r="AD74" i="80"/>
  <c r="AB94" i="80"/>
  <c r="U96" i="80"/>
  <c r="AC33" i="80"/>
  <c r="Y32" i="80"/>
  <c r="W21" i="80"/>
  <c r="AI42" i="80"/>
  <c r="AJ68" i="80"/>
  <c r="AB45" i="80"/>
  <c r="AF89" i="80"/>
  <c r="Y121" i="80"/>
  <c r="AC61" i="80"/>
  <c r="AH33" i="80"/>
  <c r="AE102" i="80"/>
  <c r="AJ28" i="80"/>
  <c r="W53" i="80"/>
  <c r="V92" i="80"/>
  <c r="AG41" i="80"/>
  <c r="I99" i="80"/>
  <c r="T71" i="80"/>
  <c r="R67" i="80"/>
  <c r="AI49" i="80"/>
  <c r="AG29" i="80"/>
  <c r="Z79" i="80"/>
  <c r="Y39" i="80"/>
  <c r="U102" i="80"/>
  <c r="AC120" i="80"/>
  <c r="AE24" i="80"/>
  <c r="AE71" i="80"/>
  <c r="AC28" i="80"/>
  <c r="AA61" i="80"/>
  <c r="R102" i="80"/>
  <c r="U90" i="80"/>
  <c r="R76" i="80"/>
  <c r="AI24" i="80"/>
  <c r="AI19" i="80"/>
  <c r="AD99" i="80"/>
  <c r="X93" i="80"/>
  <c r="AD73" i="80"/>
  <c r="AE66" i="80"/>
  <c r="T108" i="80"/>
  <c r="I48" i="80"/>
  <c r="AC84" i="80"/>
  <c r="AE99" i="80"/>
  <c r="AI41" i="80"/>
  <c r="T96" i="80"/>
  <c r="AA94" i="80"/>
  <c r="R37" i="80"/>
  <c r="AB22" i="80"/>
  <c r="AF84" i="80"/>
  <c r="AH95" i="80"/>
  <c r="AE89" i="80"/>
  <c r="R36" i="80"/>
  <c r="AH104" i="80"/>
  <c r="AA103" i="80"/>
  <c r="Y69" i="80"/>
  <c r="W76" i="80"/>
  <c r="AD37" i="80"/>
  <c r="AI68" i="80"/>
  <c r="T111" i="80"/>
  <c r="V74" i="80"/>
  <c r="AK50" i="80"/>
  <c r="Z74" i="80"/>
  <c r="AC85" i="80"/>
  <c r="Y118" i="80"/>
  <c r="S114" i="80"/>
  <c r="S36" i="80"/>
  <c r="AA122" i="80"/>
  <c r="T70" i="80"/>
  <c r="AF106" i="80"/>
  <c r="Y116" i="80"/>
  <c r="S60" i="80"/>
  <c r="AB98" i="80"/>
  <c r="T93" i="80"/>
  <c r="AK108" i="80"/>
  <c r="AD118" i="80"/>
  <c r="I31" i="80"/>
  <c r="T121" i="80"/>
  <c r="T88" i="80"/>
  <c r="R118" i="80"/>
  <c r="Z57" i="80"/>
  <c r="W98" i="80"/>
  <c r="V43" i="80"/>
  <c r="AH55" i="80"/>
  <c r="S82" i="80"/>
  <c r="R40" i="80"/>
  <c r="W83" i="80"/>
  <c r="U41" i="80"/>
  <c r="AD98" i="80"/>
  <c r="U77" i="80"/>
  <c r="U93" i="80"/>
  <c r="AG66" i="80"/>
  <c r="AK106" i="80"/>
  <c r="X110" i="80"/>
  <c r="I121" i="80"/>
  <c r="V49" i="80"/>
  <c r="W60" i="80"/>
  <c r="V99" i="80"/>
  <c r="AC86" i="80"/>
  <c r="AF21" i="80"/>
  <c r="S112" i="80"/>
  <c r="AD120" i="80"/>
  <c r="Z95" i="80"/>
  <c r="T74" i="80"/>
  <c r="AC39" i="80"/>
  <c r="AH47" i="80"/>
  <c r="W100" i="80"/>
  <c r="V34" i="80"/>
  <c r="AG19" i="80"/>
  <c r="T72" i="80"/>
  <c r="W123" i="80"/>
  <c r="T33" i="80"/>
  <c r="AH73" i="80"/>
  <c r="AF90" i="80"/>
  <c r="AC82" i="80"/>
  <c r="Y76" i="80"/>
  <c r="AJ91" i="80"/>
  <c r="R99" i="80"/>
  <c r="AG31" i="80"/>
  <c r="Z116" i="80"/>
  <c r="X36" i="80"/>
  <c r="W25" i="80"/>
  <c r="S73" i="80"/>
  <c r="AI56" i="80"/>
  <c r="AJ39" i="80"/>
  <c r="AG49" i="80"/>
  <c r="AB116" i="80"/>
  <c r="AG108" i="80"/>
  <c r="T42" i="80"/>
  <c r="AE93" i="80"/>
  <c r="AI78" i="80"/>
  <c r="S116" i="80"/>
  <c r="AB69" i="80"/>
  <c r="I90" i="80"/>
  <c r="AH45" i="80"/>
  <c r="U47" i="80"/>
  <c r="R61" i="80"/>
  <c r="AK16" i="80"/>
  <c r="AC72" i="80"/>
  <c r="AG17" i="80"/>
  <c r="Z58" i="80"/>
  <c r="AK121" i="80"/>
  <c r="AB110" i="80"/>
  <c r="AF22" i="80"/>
  <c r="AA88" i="80"/>
  <c r="AE117" i="80"/>
  <c r="AA53" i="80"/>
  <c r="AJ109" i="80"/>
  <c r="AI118" i="80"/>
  <c r="AC112" i="80"/>
  <c r="AA44" i="80"/>
  <c r="AI117" i="80"/>
  <c r="AG116" i="80"/>
  <c r="W23" i="80"/>
  <c r="V97" i="80"/>
  <c r="W93" i="80"/>
  <c r="S30" i="80"/>
  <c r="Z122" i="80"/>
  <c r="AA17" i="80"/>
  <c r="T39" i="80"/>
  <c r="AG105" i="80"/>
  <c r="AA98" i="80"/>
  <c r="V37" i="80"/>
  <c r="AB16" i="80"/>
  <c r="V82" i="80"/>
  <c r="AF85" i="80"/>
  <c r="W103" i="80"/>
  <c r="AJ73" i="80"/>
  <c r="AC67" i="80"/>
  <c r="AC99" i="80"/>
  <c r="AF37" i="80"/>
  <c r="T68" i="80"/>
  <c r="T87" i="80"/>
  <c r="T64" i="80"/>
  <c r="I54" i="80"/>
  <c r="V106" i="80"/>
  <c r="V107" i="80"/>
  <c r="Y105" i="80"/>
  <c r="I40" i="80"/>
  <c r="AH69" i="80"/>
  <c r="U73" i="80"/>
  <c r="AK112" i="80"/>
  <c r="W37" i="80"/>
  <c r="AH53" i="80"/>
  <c r="Y56" i="80"/>
  <c r="AD45" i="80"/>
  <c r="AK36" i="80"/>
  <c r="AH78" i="80"/>
  <c r="U74" i="80"/>
  <c r="AA76" i="80"/>
  <c r="I44" i="80"/>
  <c r="AE104" i="80"/>
  <c r="X118" i="80"/>
  <c r="X94" i="80"/>
  <c r="AA28" i="80"/>
  <c r="AB71" i="80"/>
  <c r="Z118" i="80"/>
  <c r="W35" i="80"/>
  <c r="AG71" i="80"/>
  <c r="Y77" i="80"/>
  <c r="AF74" i="80"/>
  <c r="W46" i="80"/>
  <c r="AG106" i="80"/>
  <c r="AI114" i="80"/>
  <c r="U51" i="80"/>
  <c r="AD90" i="80"/>
  <c r="AC74" i="80"/>
  <c r="AD57" i="80"/>
  <c r="AG51" i="80"/>
  <c r="AH90" i="80"/>
  <c r="AC62" i="80"/>
  <c r="U80" i="80"/>
  <c r="Z40" i="80"/>
  <c r="AF79" i="80"/>
  <c r="AC80" i="80"/>
  <c r="V54" i="80"/>
  <c r="AD16" i="80"/>
  <c r="AB47" i="80"/>
  <c r="AH84" i="80"/>
  <c r="V33" i="80"/>
  <c r="AC45" i="80"/>
  <c r="Z68" i="80"/>
  <c r="AI28" i="80"/>
  <c r="AA73" i="80"/>
  <c r="AD48" i="80"/>
  <c r="AJ61" i="80"/>
  <c r="AJ94" i="80"/>
  <c r="AJ93" i="80"/>
  <c r="X58" i="80"/>
  <c r="S97" i="80"/>
  <c r="AI119" i="80"/>
  <c r="AI16" i="80"/>
  <c r="AG16" i="80"/>
  <c r="Z55" i="80"/>
  <c r="AA34" i="80"/>
  <c r="AI48" i="80"/>
  <c r="AK59" i="80"/>
  <c r="AE19" i="80"/>
  <c r="AD71" i="80"/>
  <c r="V22" i="80"/>
  <c r="W43" i="80"/>
  <c r="X52" i="80"/>
  <c r="Z81" i="80"/>
  <c r="AF119" i="80"/>
  <c r="V90" i="80"/>
  <c r="U50" i="80"/>
  <c r="X82" i="80"/>
  <c r="S65" i="80"/>
  <c r="AH16" i="80"/>
  <c r="AE59" i="80"/>
  <c r="Y46" i="80"/>
  <c r="AF112" i="80"/>
  <c r="AC87" i="80"/>
  <c r="Y24" i="80"/>
  <c r="X100" i="80"/>
  <c r="AD83" i="80"/>
  <c r="AA80" i="80"/>
  <c r="AA102" i="80"/>
  <c r="AH89" i="80"/>
  <c r="AB109" i="80"/>
  <c r="AG75" i="80"/>
  <c r="Z21" i="80"/>
  <c r="AI88" i="80"/>
  <c r="Y22" i="80"/>
  <c r="R50" i="80"/>
  <c r="AA72" i="80"/>
  <c r="T46" i="80"/>
  <c r="AB84" i="80"/>
  <c r="X17" i="80"/>
  <c r="I37" i="80"/>
  <c r="AG42" i="80"/>
  <c r="AF48" i="80"/>
  <c r="AF73" i="80"/>
  <c r="X103" i="80"/>
  <c r="AG81" i="80"/>
  <c r="AG61" i="80"/>
  <c r="Y33" i="80"/>
  <c r="W95" i="80"/>
  <c r="AF67" i="80"/>
  <c r="W89" i="80"/>
  <c r="AC121" i="80"/>
  <c r="AA70" i="80"/>
  <c r="X16" i="80"/>
  <c r="S87" i="80"/>
  <c r="Y54" i="80"/>
  <c r="AF40" i="80"/>
  <c r="T31" i="80"/>
  <c r="W91" i="80"/>
  <c r="AF58" i="80"/>
  <c r="AF19" i="80"/>
  <c r="U114" i="80"/>
  <c r="AA95" i="80"/>
  <c r="X59" i="80"/>
  <c r="AC108" i="80"/>
  <c r="AF20" i="80"/>
  <c r="AA47" i="80"/>
  <c r="I101" i="80"/>
  <c r="AB65" i="80"/>
  <c r="S120" i="80"/>
  <c r="AD70" i="80"/>
  <c r="W49" i="80"/>
  <c r="T113" i="80"/>
  <c r="AK94" i="80"/>
  <c r="R121" i="80"/>
  <c r="I78" i="80"/>
  <c r="AF100" i="80"/>
  <c r="V35" i="80"/>
  <c r="R108" i="80"/>
  <c r="AE97" i="80"/>
  <c r="R107" i="80"/>
  <c r="S78" i="80"/>
  <c r="W102" i="80"/>
  <c r="U87" i="80"/>
  <c r="AF110" i="80"/>
  <c r="W61" i="80"/>
  <c r="AJ30" i="80"/>
  <c r="AI36" i="80"/>
  <c r="AH21" i="80"/>
  <c r="X46" i="80"/>
  <c r="X95" i="80"/>
  <c r="X20" i="80"/>
  <c r="R71" i="80"/>
  <c r="V122" i="80"/>
  <c r="AJ50" i="80"/>
  <c r="V59" i="80"/>
  <c r="U30" i="80"/>
  <c r="AH50" i="80"/>
  <c r="X56" i="80"/>
  <c r="AC100" i="80"/>
  <c r="AG121" i="80"/>
  <c r="AD105" i="80"/>
  <c r="U58" i="80"/>
  <c r="AF24" i="80"/>
  <c r="AA42" i="80"/>
  <c r="AE77" i="80"/>
  <c r="Z75" i="80"/>
  <c r="AD60" i="80"/>
  <c r="AK60" i="80"/>
  <c r="AF61" i="80"/>
  <c r="W105" i="80"/>
  <c r="AD85" i="80"/>
  <c r="AC115" i="80"/>
  <c r="T43" i="80"/>
  <c r="I115" i="80"/>
  <c r="AD110" i="80"/>
  <c r="AC70" i="80"/>
  <c r="AF47" i="80"/>
  <c r="AG85" i="80"/>
  <c r="U65" i="80"/>
  <c r="AA113" i="80"/>
  <c r="AA92" i="80"/>
  <c r="AA110" i="80"/>
  <c r="AK103" i="80"/>
  <c r="I30" i="80"/>
  <c r="Y78" i="80"/>
  <c r="AH49" i="80"/>
  <c r="W20" i="80"/>
  <c r="AI82" i="80"/>
  <c r="AK29" i="80"/>
  <c r="Y53" i="80"/>
  <c r="AA81" i="80"/>
  <c r="AE107" i="80"/>
  <c r="T97" i="80"/>
  <c r="U123" i="80"/>
  <c r="AE53" i="80"/>
  <c r="AE33" i="80"/>
  <c r="W65" i="80"/>
  <c r="I113" i="80"/>
  <c r="AB20" i="80"/>
  <c r="AC38" i="80"/>
  <c r="AI113" i="80"/>
  <c r="AJ66" i="80"/>
  <c r="W19" i="80"/>
  <c r="V91" i="80"/>
  <c r="W122" i="80"/>
  <c r="AH115" i="80"/>
  <c r="S50" i="80"/>
  <c r="AC27" i="80"/>
  <c r="Y67" i="80"/>
  <c r="Z52" i="80"/>
  <c r="AG79" i="80"/>
  <c r="AD54" i="80"/>
  <c r="X105" i="80"/>
  <c r="AB67" i="80"/>
  <c r="U43" i="80"/>
  <c r="X22" i="80"/>
  <c r="U82" i="80"/>
  <c r="T78" i="80"/>
  <c r="X37" i="80"/>
  <c r="Y113" i="80"/>
  <c r="Y30" i="80"/>
  <c r="AE20" i="80"/>
  <c r="AF101" i="80"/>
  <c r="Z88" i="80"/>
  <c r="AD19" i="80"/>
  <c r="T90" i="80"/>
  <c r="W81" i="80"/>
  <c r="AB49" i="80"/>
  <c r="X92" i="80"/>
  <c r="Z107" i="80"/>
  <c r="AH114" i="80"/>
  <c r="I38" i="80"/>
  <c r="W67" i="80"/>
  <c r="W108" i="80"/>
  <c r="AH76" i="80"/>
  <c r="U39" i="80"/>
  <c r="X39" i="80"/>
  <c r="Y79" i="80"/>
  <c r="AJ55" i="80"/>
  <c r="V94" i="80"/>
  <c r="AA77" i="80"/>
  <c r="AE40" i="80"/>
  <c r="AG39" i="80"/>
  <c r="AG120" i="80"/>
  <c r="T62" i="80"/>
  <c r="AF50" i="80"/>
  <c r="Y89" i="80"/>
  <c r="AD95" i="80"/>
  <c r="AJ40" i="80"/>
  <c r="AD58" i="80"/>
  <c r="Z41" i="80"/>
  <c r="Y122" i="80"/>
  <c r="W28" i="80"/>
  <c r="Y63" i="80"/>
  <c r="Z71" i="80"/>
  <c r="V96" i="80"/>
  <c r="R68" i="80"/>
  <c r="I36" i="80"/>
  <c r="AG56" i="80"/>
  <c r="I107" i="80"/>
  <c r="AF25" i="80"/>
  <c r="U46" i="80"/>
  <c r="V57" i="80"/>
  <c r="I106" i="80"/>
  <c r="AK83" i="80"/>
  <c r="AF52" i="80"/>
  <c r="AF23" i="80"/>
  <c r="AA84" i="80"/>
  <c r="T99" i="80"/>
  <c r="AA69" i="80"/>
  <c r="AD56" i="80"/>
  <c r="AI59" i="80"/>
  <c r="AA22" i="80"/>
  <c r="AB97" i="80"/>
  <c r="AH24" i="80"/>
  <c r="AJ53" i="80"/>
  <c r="AD24" i="80"/>
  <c r="W48" i="80"/>
  <c r="AK26" i="80"/>
  <c r="AD102" i="80"/>
  <c r="AF91" i="80"/>
  <c r="AH77" i="80"/>
  <c r="V41" i="80"/>
  <c r="Y31" i="80"/>
  <c r="AD22" i="80"/>
  <c r="X50" i="80"/>
  <c r="Z24" i="80"/>
  <c r="AI116" i="80"/>
  <c r="AJ54" i="80"/>
  <c r="I105" i="80"/>
  <c r="AE42" i="80"/>
  <c r="R58" i="80"/>
  <c r="Y97" i="80"/>
  <c r="V100" i="80"/>
  <c r="AG58" i="80"/>
  <c r="AI45" i="80"/>
  <c r="AI58" i="80"/>
  <c r="AA91" i="80"/>
  <c r="AJ20" i="80"/>
  <c r="V51" i="80"/>
  <c r="R42" i="80"/>
  <c r="I123" i="80"/>
  <c r="R95" i="80"/>
  <c r="S57" i="80"/>
  <c r="AA97" i="80"/>
  <c r="W66" i="80"/>
  <c r="AI99" i="80"/>
  <c r="AE68" i="80"/>
  <c r="AE38" i="80"/>
  <c r="X27" i="80"/>
  <c r="AG27" i="80"/>
  <c r="V61" i="80"/>
  <c r="AH79" i="80"/>
  <c r="Z54" i="80"/>
  <c r="V60" i="80"/>
  <c r="X107" i="80"/>
  <c r="I41" i="80"/>
  <c r="Y60" i="80"/>
  <c r="S113" i="80"/>
  <c r="I86" i="80"/>
  <c r="X24" i="80"/>
  <c r="U98" i="80"/>
  <c r="AA108" i="80"/>
  <c r="AC117" i="80"/>
  <c r="AC98" i="80"/>
  <c r="AE119" i="80"/>
  <c r="S33" i="80"/>
  <c r="AC36" i="80"/>
  <c r="AG100" i="80"/>
  <c r="I71" i="80"/>
  <c r="W78" i="80"/>
  <c r="AB26" i="80"/>
  <c r="AB99" i="80"/>
  <c r="W107" i="80"/>
  <c r="V23" i="80"/>
  <c r="V10" i="80"/>
  <c r="AI64" i="80"/>
  <c r="AG112" i="80"/>
  <c r="AH116" i="80"/>
  <c r="AG45" i="80"/>
  <c r="U31" i="80"/>
  <c r="AK116" i="80"/>
  <c r="AI120" i="80"/>
  <c r="Z51" i="80"/>
  <c r="AB86" i="80"/>
  <c r="I35" i="80"/>
  <c r="W42" i="80"/>
  <c r="AJ72" i="80"/>
  <c r="AE87" i="80"/>
  <c r="I96" i="80"/>
  <c r="R34" i="80"/>
  <c r="AH117" i="80"/>
  <c r="Y48" i="80"/>
  <c r="U112" i="80"/>
  <c r="V83" i="80"/>
  <c r="I59" i="80"/>
  <c r="AF111" i="80"/>
  <c r="U119" i="80"/>
  <c r="S77" i="80"/>
  <c r="AJ113" i="80"/>
  <c r="AH26" i="80"/>
  <c r="W72" i="80"/>
  <c r="Y61" i="80"/>
  <c r="AJ110" i="80"/>
  <c r="AG74" i="80"/>
  <c r="AK23" i="80"/>
  <c r="AB32" i="80"/>
  <c r="AK75" i="80"/>
  <c r="AA119" i="80"/>
  <c r="AG118" i="80"/>
  <c r="I118" i="80"/>
  <c r="U83" i="80"/>
  <c r="AE81" i="80"/>
  <c r="AB28" i="80"/>
  <c r="U76" i="80"/>
  <c r="AH112" i="80"/>
  <c r="AC65" i="80"/>
  <c r="AA111" i="80"/>
  <c r="AE16" i="80"/>
  <c r="Y58" i="80"/>
  <c r="W52" i="80"/>
  <c r="Z83" i="80"/>
  <c r="AE67" i="80"/>
  <c r="AE34" i="80"/>
  <c r="AK63" i="80"/>
  <c r="AK119" i="80"/>
  <c r="X96" i="80"/>
  <c r="AB108" i="80"/>
  <c r="AB119" i="80"/>
  <c r="U111" i="80"/>
  <c r="AC103" i="80"/>
  <c r="W56" i="80"/>
  <c r="W99" i="80"/>
  <c r="I56" i="80"/>
  <c r="W111" i="80"/>
  <c r="AK95" i="80"/>
  <c r="AC89" i="80"/>
  <c r="U54" i="80"/>
  <c r="Z28" i="80"/>
  <c r="X51" i="80"/>
  <c r="AJ47" i="80"/>
  <c r="AI62" i="80"/>
  <c r="AC91" i="80"/>
  <c r="AC37" i="80"/>
  <c r="AF27" i="80"/>
  <c r="AE75" i="80"/>
  <c r="AC44" i="80"/>
  <c r="X117" i="80"/>
  <c r="Y51" i="80"/>
  <c r="AG65" i="80"/>
  <c r="AD46" i="80"/>
  <c r="S92" i="80"/>
  <c r="AJ19" i="80"/>
  <c r="AI84" i="80"/>
  <c r="AD32" i="80"/>
  <c r="T29" i="80"/>
  <c r="Y29" i="80"/>
  <c r="AJ69" i="80"/>
  <c r="AB62" i="80"/>
  <c r="AK90" i="80"/>
  <c r="X40" i="80"/>
  <c r="AJ44" i="80"/>
  <c r="Z27" i="80"/>
  <c r="Z82" i="80"/>
  <c r="Y43" i="80"/>
  <c r="AK49" i="80"/>
  <c r="AA82" i="80"/>
  <c r="AK113" i="80"/>
  <c r="T94" i="80"/>
  <c r="AB100" i="80"/>
  <c r="AH48" i="80"/>
  <c r="AG68" i="80"/>
  <c r="AD76" i="80"/>
  <c r="AC21" i="80"/>
  <c r="Y26" i="80"/>
  <c r="V119" i="80"/>
  <c r="U113" i="80"/>
  <c r="AC111" i="80"/>
  <c r="AC59" i="80"/>
  <c r="T35" i="80"/>
  <c r="V81" i="80"/>
  <c r="AI32" i="80"/>
  <c r="V40" i="80"/>
  <c r="AI107" i="80"/>
  <c r="AB118" i="80"/>
  <c r="AI100" i="80"/>
  <c r="AD116" i="80"/>
  <c r="R51" i="80"/>
  <c r="AE109" i="80"/>
  <c r="AB35" i="80"/>
  <c r="Z36" i="80"/>
  <c r="AB46" i="80"/>
  <c r="AI53" i="80"/>
  <c r="AK38" i="80"/>
  <c r="AI17" i="80"/>
  <c r="AJ85" i="80"/>
  <c r="V45" i="80"/>
  <c r="AC20" i="80"/>
  <c r="W80" i="80"/>
  <c r="Y86" i="80"/>
  <c r="S110" i="80"/>
  <c r="AI76" i="80"/>
  <c r="AA39" i="80"/>
  <c r="I119" i="80"/>
  <c r="AB74" i="80"/>
  <c r="W96" i="80"/>
  <c r="U104" i="80"/>
  <c r="AD33" i="80"/>
  <c r="AC52" i="80"/>
  <c r="V19" i="80"/>
  <c r="V93" i="80"/>
  <c r="R90" i="80"/>
  <c r="AG22" i="80"/>
  <c r="AK20" i="80"/>
  <c r="AF104" i="80"/>
  <c r="R86" i="80"/>
  <c r="AI40" i="80"/>
  <c r="AA74" i="80"/>
  <c r="Y72" i="80"/>
  <c r="S121" i="80"/>
  <c r="AJ117" i="80"/>
  <c r="AH71" i="80"/>
  <c r="U109" i="80"/>
  <c r="AI111" i="80"/>
  <c r="AD91" i="80"/>
  <c r="AA116" i="80"/>
  <c r="I110" i="80"/>
  <c r="X70" i="80"/>
  <c r="AG97" i="80"/>
  <c r="Z86" i="80"/>
  <c r="AE73" i="80"/>
  <c r="W55" i="80"/>
  <c r="X104" i="80"/>
  <c r="U100" i="80"/>
  <c r="I64" i="80"/>
  <c r="AH20" i="80"/>
  <c r="Z30" i="80"/>
  <c r="X48" i="80"/>
  <c r="AJ37" i="80"/>
  <c r="AA121" i="80"/>
  <c r="W41" i="80"/>
  <c r="AA120" i="80"/>
  <c r="W121" i="80"/>
  <c r="W68" i="80"/>
  <c r="T104" i="80"/>
  <c r="AK122" i="80"/>
  <c r="AF116" i="80"/>
  <c r="T89" i="80"/>
  <c r="U38" i="80"/>
  <c r="X68" i="80"/>
  <c r="Z62" i="80"/>
  <c r="AG67" i="80"/>
  <c r="AA106" i="80"/>
  <c r="T66" i="80"/>
  <c r="AJ99" i="80"/>
  <c r="AF95" i="80"/>
  <c r="I91" i="80"/>
  <c r="Y112" i="80"/>
  <c r="X19" i="80"/>
  <c r="AB68" i="80"/>
  <c r="AF63" i="80"/>
  <c r="Y47" i="80"/>
  <c r="S103" i="80"/>
  <c r="AJ118" i="80"/>
  <c r="AI31" i="80"/>
  <c r="V47" i="80"/>
  <c r="X116" i="80"/>
  <c r="V77" i="80"/>
  <c r="S68" i="80"/>
  <c r="Y16" i="80"/>
  <c r="V55" i="80"/>
  <c r="AJ78" i="80"/>
  <c r="AH119" i="80"/>
  <c r="V98" i="80"/>
  <c r="AC106" i="80"/>
  <c r="R87" i="80"/>
  <c r="AA58" i="80"/>
  <c r="AD49" i="80"/>
  <c r="AE70" i="80"/>
  <c r="AI81" i="80"/>
  <c r="AD97" i="80"/>
  <c r="Z121" i="80"/>
  <c r="AF64" i="80"/>
  <c r="AA93" i="80"/>
  <c r="R53" i="80"/>
  <c r="AB75" i="80"/>
  <c r="AF92" i="80"/>
  <c r="S122" i="80"/>
  <c r="AA89" i="80"/>
  <c r="T110" i="80"/>
  <c r="U108" i="80"/>
  <c r="AC53" i="80"/>
  <c r="AI60" i="80"/>
  <c r="AC68" i="80"/>
  <c r="AB113" i="80"/>
  <c r="V56" i="80"/>
  <c r="Y120" i="80"/>
  <c r="U116" i="80"/>
  <c r="AK79" i="80"/>
  <c r="U57" i="80"/>
  <c r="AB105" i="80"/>
  <c r="V63" i="80"/>
  <c r="AE45" i="80"/>
  <c r="R48" i="80"/>
  <c r="AK24" i="80"/>
  <c r="AI98" i="80"/>
  <c r="AK84" i="80"/>
  <c r="AA20" i="80"/>
  <c r="AI34" i="80"/>
  <c r="AE88" i="80"/>
  <c r="T77" i="80"/>
  <c r="V25" i="80"/>
  <c r="W74" i="80"/>
  <c r="X73" i="80"/>
  <c r="AD123" i="80"/>
  <c r="V110" i="80"/>
  <c r="T122" i="80"/>
  <c r="V117" i="80"/>
  <c r="Z26" i="80"/>
  <c r="X122" i="80"/>
  <c r="V32" i="80"/>
  <c r="V89" i="80"/>
  <c r="AG28" i="80"/>
  <c r="AK47" i="80"/>
  <c r="AA21" i="80"/>
  <c r="W32" i="80"/>
  <c r="Y73" i="80"/>
  <c r="U49" i="80"/>
  <c r="AD108" i="80"/>
  <c r="AE17" i="80"/>
  <c r="AD64" i="80"/>
  <c r="Y57" i="80"/>
  <c r="AE121" i="80"/>
  <c r="I76" i="80"/>
  <c r="U110" i="80"/>
  <c r="AH52" i="80"/>
  <c r="AI74" i="80"/>
  <c r="W27" i="80"/>
  <c r="AJ79" i="80"/>
  <c r="Z78" i="80"/>
  <c r="AG83" i="80"/>
  <c r="AC114" i="80"/>
  <c r="W86" i="80"/>
  <c r="Y75" i="80"/>
  <c r="AC22" i="80"/>
  <c r="AG32" i="80"/>
  <c r="AK76" i="80"/>
  <c r="AA35" i="80"/>
  <c r="Z93" i="80"/>
  <c r="X115" i="80"/>
  <c r="AB60" i="80"/>
  <c r="Y101" i="80"/>
  <c r="V31" i="80"/>
  <c r="AD117" i="80"/>
  <c r="S104" i="80"/>
  <c r="I50" i="80"/>
  <c r="AB64" i="80"/>
  <c r="Z38" i="80"/>
  <c r="V103" i="80"/>
  <c r="AH29" i="80"/>
  <c r="V52" i="80"/>
  <c r="S51" i="80"/>
  <c r="AJ27" i="80"/>
  <c r="T61" i="80"/>
  <c r="S123" i="80"/>
  <c r="AC104" i="80"/>
  <c r="S55" i="80"/>
  <c r="AC50" i="80"/>
  <c r="R84" i="80"/>
  <c r="V121" i="80"/>
  <c r="X72" i="80"/>
  <c r="AK82" i="80"/>
  <c r="Z19" i="80"/>
  <c r="AG20" i="80"/>
  <c r="AH38" i="80"/>
  <c r="R96" i="80"/>
  <c r="AI109" i="80"/>
  <c r="U117" i="80"/>
  <c r="Y94" i="80"/>
  <c r="S43" i="80"/>
  <c r="Y20" i="80"/>
  <c r="AB17" i="80"/>
  <c r="AE61" i="80"/>
  <c r="S49" i="80"/>
  <c r="X38" i="80"/>
  <c r="X75" i="80"/>
  <c r="AF72" i="80"/>
  <c r="Y35" i="80"/>
  <c r="AE105" i="80"/>
  <c r="AK62" i="80"/>
  <c r="AC41" i="80"/>
  <c r="AD107" i="80"/>
  <c r="AD59" i="80"/>
  <c r="AA36" i="80"/>
  <c r="AE74" i="80"/>
  <c r="AA87" i="80"/>
  <c r="Y114" i="80"/>
  <c r="W114" i="80"/>
  <c r="AD106" i="80"/>
  <c r="AH97" i="80"/>
  <c r="V72" i="80"/>
  <c r="AH88" i="80"/>
  <c r="AH122" i="80"/>
  <c r="V85" i="80"/>
  <c r="AK104" i="80"/>
  <c r="AE48" i="80"/>
  <c r="Z103" i="80"/>
  <c r="AB80" i="80"/>
  <c r="AF117" i="80"/>
  <c r="X34" i="80"/>
  <c r="X66" i="80"/>
  <c r="T41" i="80"/>
  <c r="I80" i="80"/>
  <c r="Z70" i="80"/>
  <c r="AC57" i="80"/>
  <c r="AK109" i="80"/>
  <c r="V109" i="80"/>
  <c r="Y92" i="80"/>
  <c r="X62" i="80"/>
  <c r="AI39" i="80"/>
  <c r="Y62" i="80"/>
  <c r="I68" i="80"/>
  <c r="Z22" i="80"/>
  <c r="AH105" i="80"/>
  <c r="AG62" i="80"/>
  <c r="S63" i="80"/>
  <c r="AG48" i="80"/>
  <c r="AF39" i="80"/>
  <c r="AJ36" i="80"/>
  <c r="AJ76" i="80"/>
  <c r="AI27" i="80"/>
  <c r="AD77" i="80"/>
  <c r="AG117" i="80"/>
  <c r="AC66" i="80"/>
  <c r="T73" i="80"/>
  <c r="I46" i="80"/>
  <c r="Y44" i="80"/>
  <c r="AG99" i="80"/>
  <c r="Y110" i="80"/>
  <c r="U106" i="80"/>
  <c r="AD61" i="80"/>
  <c r="AE94" i="80"/>
  <c r="AH82" i="80"/>
  <c r="AI69" i="80"/>
  <c r="U120" i="80"/>
  <c r="AK33" i="80"/>
  <c r="V66" i="80"/>
  <c r="AI22" i="80"/>
  <c r="W120" i="80"/>
  <c r="V24" i="80"/>
  <c r="AD86" i="80"/>
  <c r="X85" i="80"/>
  <c r="R56" i="80"/>
  <c r="AE54" i="80"/>
  <c r="U70" i="80"/>
  <c r="V75" i="80"/>
  <c r="T55" i="80"/>
  <c r="AA75" i="80"/>
  <c r="AK19" i="80"/>
  <c r="AF78" i="80"/>
  <c r="Y107" i="80"/>
  <c r="AK48" i="80"/>
  <c r="S95" i="80"/>
  <c r="AG82" i="80"/>
  <c r="AD93" i="80"/>
  <c r="S118" i="80"/>
  <c r="AA96" i="80"/>
  <c r="R60" i="80"/>
  <c r="R103" i="80"/>
  <c r="S45" i="80"/>
  <c r="AE78" i="80"/>
  <c r="W112" i="80"/>
  <c r="R65" i="80"/>
  <c r="X54" i="80"/>
  <c r="AH41" i="80"/>
  <c r="I70" i="80"/>
  <c r="AD21" i="80"/>
  <c r="AJ46" i="80"/>
  <c r="AG96" i="80"/>
  <c r="R32" i="80"/>
  <c r="AE63" i="80"/>
  <c r="AG72" i="80"/>
  <c r="U107" i="80"/>
  <c r="R35" i="80"/>
  <c r="X98" i="80"/>
  <c r="AC16" i="80"/>
  <c r="AI25" i="80"/>
  <c r="AH107" i="80"/>
  <c r="AJ49" i="80"/>
  <c r="V79" i="80"/>
  <c r="AJ88" i="80"/>
  <c r="I45" i="80"/>
  <c r="AA65" i="80"/>
  <c r="AE50" i="80"/>
  <c r="AG53" i="80"/>
  <c r="AG95" i="80"/>
  <c r="Y82" i="80"/>
  <c r="I104" i="80"/>
  <c r="X112" i="80"/>
  <c r="AA19" i="80"/>
  <c r="I66" i="80"/>
  <c r="X87" i="80"/>
  <c r="AB77" i="80"/>
  <c r="AB111" i="80"/>
  <c r="S34" i="80"/>
  <c r="I100" i="80"/>
  <c r="AD114" i="80"/>
  <c r="AI123" i="80"/>
  <c r="AF115" i="80"/>
  <c r="AC26" i="80"/>
  <c r="I67" i="80"/>
  <c r="AJ59" i="80"/>
  <c r="X33" i="80"/>
  <c r="AE69" i="80"/>
  <c r="Y115" i="80"/>
  <c r="AK56" i="80"/>
  <c r="AJ87" i="80"/>
  <c r="AC97" i="80"/>
  <c r="AK93" i="80"/>
  <c r="R44" i="80"/>
  <c r="AK80" i="80"/>
  <c r="V80" i="80"/>
  <c r="I57" i="80"/>
  <c r="AC46" i="80"/>
  <c r="AH96" i="80"/>
  <c r="AG33" i="80"/>
  <c r="W85" i="80"/>
  <c r="AK66" i="80"/>
  <c r="AC51" i="80"/>
  <c r="Z99" i="80"/>
  <c r="AD69" i="80"/>
  <c r="AD88" i="80"/>
  <c r="R97" i="80"/>
  <c r="AF36" i="80"/>
  <c r="Y111" i="80"/>
  <c r="AH91" i="80"/>
  <c r="AJ121" i="80"/>
  <c r="AI115" i="80"/>
  <c r="Y95" i="80"/>
  <c r="X108" i="80"/>
  <c r="Y49" i="80"/>
  <c r="S106" i="80"/>
  <c r="R41" i="80"/>
  <c r="AK42" i="80"/>
  <c r="AJ33" i="80"/>
  <c r="T103" i="80"/>
  <c r="R78" i="80"/>
  <c r="X67" i="80"/>
  <c r="X64" i="80"/>
  <c r="W94" i="80"/>
  <c r="S41" i="80"/>
  <c r="R52" i="80"/>
  <c r="AJ89" i="80"/>
  <c r="AG78" i="80"/>
  <c r="U48" i="80"/>
  <c r="AB24" i="80"/>
  <c r="AE84" i="80"/>
  <c r="U32" i="80"/>
  <c r="AJ63" i="80"/>
  <c r="AE83" i="80"/>
  <c r="I32" i="80"/>
  <c r="AE64" i="80"/>
  <c r="AA52" i="80"/>
  <c r="AI47" i="80"/>
  <c r="AC92" i="80"/>
  <c r="X90" i="80"/>
  <c r="AC42" i="80"/>
  <c r="R111" i="80"/>
  <c r="T98" i="80"/>
  <c r="U34" i="80"/>
  <c r="AG86" i="80"/>
  <c r="AH85" i="80"/>
  <c r="AA79" i="80"/>
  <c r="AK30" i="80"/>
  <c r="AA32" i="80"/>
  <c r="U35" i="80"/>
  <c r="T45" i="80"/>
  <c r="AJ48" i="80"/>
  <c r="W101" i="80"/>
  <c r="AC78" i="80"/>
  <c r="R94" i="80"/>
  <c r="S90" i="80"/>
  <c r="AJ86" i="80"/>
  <c r="W45" i="80"/>
  <c r="Y64" i="80"/>
  <c r="AC93" i="80"/>
  <c r="R46" i="80"/>
  <c r="AG115" i="80"/>
  <c r="AH106" i="80"/>
  <c r="W10" i="80"/>
  <c r="Y34" i="80"/>
  <c r="AK81" i="80"/>
  <c r="AJ108" i="80"/>
  <c r="AH23" i="80"/>
  <c r="Y71" i="80"/>
  <c r="I83" i="80"/>
  <c r="AK68" i="80"/>
  <c r="I60" i="80"/>
  <c r="AI94" i="80"/>
  <c r="X121" i="80"/>
  <c r="W106" i="80"/>
  <c r="R119" i="80"/>
  <c r="R88" i="80"/>
  <c r="AF77" i="80"/>
  <c r="AE120" i="80"/>
  <c r="AD100" i="80"/>
  <c r="AJ26" i="80"/>
  <c r="V68" i="80"/>
  <c r="AK99" i="80"/>
  <c r="AI38" i="80"/>
  <c r="Y119" i="80"/>
  <c r="AK35" i="80"/>
  <c r="AC101" i="80"/>
  <c r="AF98" i="80"/>
  <c r="AE72" i="80"/>
  <c r="AF102" i="80"/>
  <c r="S79" i="80"/>
  <c r="AG103" i="80"/>
  <c r="W36" i="80"/>
  <c r="AC109" i="80"/>
  <c r="Y37" i="80"/>
  <c r="AF65" i="80"/>
  <c r="AE32" i="80"/>
  <c r="U101" i="80"/>
  <c r="AE26" i="80"/>
  <c r="AD39" i="80"/>
  <c r="I88" i="80"/>
  <c r="AD63" i="80"/>
  <c r="W38" i="80"/>
  <c r="Z37" i="80"/>
  <c r="V76" i="80"/>
  <c r="T50" i="80"/>
  <c r="AA54" i="80"/>
  <c r="Y96" i="80"/>
  <c r="AI18" i="80"/>
  <c r="I29" i="80"/>
  <c r="R123" i="80"/>
  <c r="S107" i="80"/>
  <c r="W71" i="80"/>
  <c r="R55" i="80"/>
  <c r="AK37" i="80"/>
  <c r="AH72" i="80"/>
  <c r="R70" i="80"/>
  <c r="AA100" i="80"/>
  <c r="AK28" i="80"/>
  <c r="X32" i="80"/>
  <c r="AI30" i="80"/>
  <c r="Y19" i="80"/>
  <c r="AG93" i="80"/>
  <c r="AE79" i="80"/>
  <c r="Y98" i="80"/>
  <c r="AA86" i="80"/>
  <c r="V116" i="80"/>
  <c r="AD67" i="80"/>
  <c r="AG59" i="80"/>
  <c r="Y117" i="80"/>
  <c r="AK123" i="80"/>
  <c r="AC113" i="80"/>
  <c r="AB66" i="80"/>
  <c r="AH62" i="80"/>
  <c r="X45" i="80"/>
  <c r="AD87" i="80"/>
  <c r="S37" i="80"/>
  <c r="S96" i="80"/>
  <c r="X35" i="80"/>
  <c r="X57" i="80"/>
  <c r="Y106" i="80"/>
  <c r="Y50" i="80"/>
  <c r="S69" i="80"/>
  <c r="AD36" i="80"/>
  <c r="T37" i="80"/>
  <c r="AG110" i="80"/>
  <c r="AJ95" i="80"/>
  <c r="AD103" i="80"/>
  <c r="AJ18" i="80"/>
  <c r="Y40" i="80"/>
  <c r="R116" i="80"/>
  <c r="S53" i="80"/>
  <c r="Z16" i="80"/>
  <c r="AF113" i="80"/>
  <c r="R112" i="80"/>
  <c r="AB27" i="80"/>
  <c r="AA18" i="80"/>
  <c r="AJ102" i="80"/>
  <c r="AG94" i="80"/>
  <c r="T36" i="80"/>
  <c r="V95" i="80"/>
  <c r="Y93" i="80"/>
  <c r="Z89" i="80"/>
  <c r="U121" i="80"/>
  <c r="AK43" i="80"/>
  <c r="Y109" i="80"/>
  <c r="AF16" i="80"/>
  <c r="AD112" i="80"/>
  <c r="AI54" i="80"/>
  <c r="X114" i="80"/>
  <c r="AI44" i="80"/>
  <c r="V73" i="80"/>
  <c r="AK86" i="80"/>
  <c r="T52" i="80"/>
  <c r="Z23" i="80"/>
  <c r="AB123" i="80"/>
  <c r="AE101" i="80"/>
  <c r="AB63" i="80"/>
  <c r="V113" i="80"/>
  <c r="Y59" i="80"/>
  <c r="V39" i="80"/>
  <c r="AB61" i="80"/>
  <c r="S102" i="80"/>
  <c r="AB90" i="80"/>
  <c r="AH102" i="80"/>
  <c r="AA26" i="80"/>
  <c r="AA40" i="80"/>
  <c r="Y88" i="80"/>
  <c r="AE29" i="80"/>
  <c r="AK89" i="80"/>
  <c r="AE103" i="80"/>
  <c r="AA118" i="80"/>
  <c r="AC49" i="80"/>
  <c r="AH99" i="80"/>
  <c r="AD38" i="80"/>
  <c r="AC24" i="80"/>
  <c r="AK67" i="80"/>
  <c r="X84" i="80"/>
  <c r="AB102" i="80"/>
  <c r="AI51" i="80"/>
  <c r="AA114" i="80"/>
  <c r="AH101" i="80"/>
  <c r="AK40" i="80"/>
  <c r="AD29" i="80"/>
  <c r="S46" i="80"/>
  <c r="I112" i="80"/>
  <c r="AJ98" i="80"/>
  <c r="AD52" i="80"/>
  <c r="I39" i="80"/>
  <c r="V115" i="80"/>
  <c r="I73" i="80"/>
  <c r="AJ64" i="80"/>
  <c r="AD40" i="80"/>
  <c r="AD89" i="80"/>
  <c r="U44" i="80"/>
  <c r="X63" i="80"/>
  <c r="S101" i="80"/>
  <c r="AI102" i="80"/>
  <c r="AJ104" i="80"/>
  <c r="X31" i="80"/>
  <c r="I79" i="80"/>
  <c r="AF114" i="80"/>
  <c r="Y100" i="80"/>
  <c r="X55" i="80"/>
  <c r="AG98" i="80"/>
  <c r="Z59" i="80"/>
  <c r="AG73" i="80"/>
  <c r="R49" i="80"/>
  <c r="R45" i="80"/>
  <c r="AD121" i="80"/>
  <c r="S35" i="80"/>
  <c r="V65" i="80"/>
  <c r="AH100" i="80"/>
  <c r="AK45" i="80"/>
  <c r="R91" i="80"/>
  <c r="R114" i="80"/>
  <c r="AG38" i="80"/>
  <c r="AH54" i="80"/>
  <c r="AH36" i="80"/>
  <c r="AJ103" i="80"/>
  <c r="AB51" i="80"/>
  <c r="AJ31" i="80"/>
  <c r="AF120" i="80"/>
  <c r="R115" i="80"/>
  <c r="Y23" i="80"/>
  <c r="AG46" i="80"/>
  <c r="AB43" i="80"/>
  <c r="AB93" i="80"/>
  <c r="AH80" i="80"/>
  <c r="W39" i="80"/>
  <c r="X91" i="80"/>
  <c r="AB31" i="80"/>
  <c r="I93" i="80"/>
  <c r="T76" i="80"/>
  <c r="AI20" i="80"/>
  <c r="W118" i="80"/>
  <c r="V15" i="80"/>
  <c r="S111" i="80"/>
  <c r="AG36" i="80"/>
  <c r="AJ122" i="80"/>
  <c r="U95" i="80"/>
  <c r="AH83" i="80"/>
  <c r="AF86" i="80"/>
  <c r="AK58" i="80"/>
  <c r="AF83" i="80"/>
  <c r="AD17" i="80"/>
  <c r="AJ115" i="80"/>
  <c r="I69" i="80"/>
  <c r="AC64" i="80"/>
  <c r="S67" i="80"/>
  <c r="AB120" i="80"/>
  <c r="S119" i="80"/>
  <c r="R117" i="80"/>
  <c r="AB50" i="80"/>
  <c r="AB96" i="80"/>
  <c r="X49" i="80"/>
  <c r="AK57" i="80"/>
  <c r="AJ58" i="80"/>
  <c r="AF69" i="80"/>
  <c r="U91" i="80"/>
  <c r="AF122" i="80"/>
  <c r="Y18" i="80"/>
  <c r="R38" i="80"/>
  <c r="AF96" i="80"/>
  <c r="AE82" i="80"/>
  <c r="Y28" i="80"/>
  <c r="U94" i="80"/>
  <c r="AC31" i="80"/>
  <c r="AE111" i="80"/>
  <c r="AG104" i="80"/>
  <c r="X29" i="80"/>
  <c r="T59" i="80"/>
  <c r="I84" i="80"/>
  <c r="AJ74" i="80"/>
  <c r="W119" i="80"/>
  <c r="AD66" i="80"/>
  <c r="V28" i="80"/>
  <c r="AH65" i="80"/>
  <c r="AI50" i="80"/>
  <c r="AA50" i="80"/>
  <c r="AK32" i="80"/>
  <c r="U88" i="80"/>
  <c r="T81" i="80"/>
  <c r="AI79" i="80"/>
  <c r="AC77" i="80"/>
  <c r="AI57" i="80"/>
  <c r="Z53" i="80"/>
  <c r="U33" i="80"/>
  <c r="V62" i="80"/>
  <c r="AF93" i="80"/>
  <c r="AI122" i="80"/>
  <c r="AD53" i="80"/>
  <c r="W30" i="80"/>
  <c r="AG25" i="80"/>
  <c r="AB36" i="80"/>
  <c r="U97" i="80"/>
  <c r="T80" i="80"/>
  <c r="AA55" i="80"/>
  <c r="T120" i="80"/>
  <c r="AD81" i="80"/>
  <c r="T57" i="80"/>
  <c r="AI23" i="80"/>
  <c r="AI89" i="80"/>
  <c r="U56" i="80"/>
  <c r="AB18" i="80"/>
  <c r="AE118" i="80"/>
  <c r="R57" i="80"/>
  <c r="AD25" i="80"/>
  <c r="AH118" i="80"/>
  <c r="X23" i="80"/>
  <c r="AE112" i="80"/>
  <c r="AE49" i="80"/>
  <c r="AH81" i="80"/>
  <c r="AJ83" i="80"/>
  <c r="AB72" i="80"/>
  <c r="AF59" i="80"/>
  <c r="AI63" i="80"/>
  <c r="AB54" i="80"/>
  <c r="AI70" i="80"/>
  <c r="T40" i="80"/>
  <c r="AH40" i="80"/>
  <c r="AC116" i="80"/>
  <c r="AK88" i="80"/>
  <c r="AD78" i="80"/>
  <c r="Z25" i="80"/>
  <c r="AC95" i="80"/>
  <c r="AH123" i="80"/>
  <c r="U115" i="80"/>
  <c r="T109" i="80"/>
  <c r="AJ34" i="80"/>
  <c r="S58" i="80"/>
  <c r="U78" i="80"/>
  <c r="AC122" i="80"/>
  <c r="Z69" i="80"/>
  <c r="AD82" i="80"/>
  <c r="AH27" i="80"/>
  <c r="AG76" i="80"/>
  <c r="X123" i="80"/>
  <c r="AG18" i="80"/>
  <c r="I87" i="80"/>
  <c r="R66" i="80"/>
  <c r="T91" i="80"/>
  <c r="V48" i="80"/>
  <c r="AK18" i="80"/>
  <c r="Z109" i="80"/>
  <c r="AK54" i="80"/>
  <c r="I51" i="80"/>
  <c r="AC83" i="80"/>
  <c r="AE46" i="80"/>
  <c r="AG37" i="80"/>
  <c r="AE41" i="80"/>
  <c r="Y84" i="80"/>
  <c r="T44" i="80"/>
  <c r="T32" i="80"/>
  <c r="AC123" i="80"/>
  <c r="AB81" i="80"/>
  <c r="AA27" i="80"/>
  <c r="AI83" i="80"/>
  <c r="AF75" i="80"/>
  <c r="AF109" i="80"/>
  <c r="AB39" i="80"/>
  <c r="AI121" i="80"/>
  <c r="AE96" i="80"/>
  <c r="V69" i="80"/>
  <c r="T38" i="80"/>
  <c r="AK117" i="80"/>
  <c r="S52" i="80"/>
  <c r="AF32" i="80"/>
  <c r="AE51" i="80"/>
  <c r="Z65" i="80"/>
  <c r="AD28" i="80"/>
  <c r="AH57" i="80"/>
  <c r="AD18" i="80"/>
  <c r="V78" i="80"/>
  <c r="Y104" i="80"/>
  <c r="I62" i="80"/>
  <c r="S61" i="80"/>
  <c r="AH18" i="80"/>
  <c r="AJ101" i="80"/>
  <c r="AK22" i="80"/>
  <c r="AD104" i="80"/>
  <c r="AH35" i="80"/>
  <c r="T118" i="80"/>
  <c r="AE30" i="80"/>
  <c r="R120" i="80"/>
  <c r="Y27" i="80"/>
  <c r="X120" i="80"/>
  <c r="T75" i="80"/>
  <c r="X99" i="80"/>
  <c r="AB23" i="80"/>
  <c r="S94" i="80"/>
  <c r="AC55" i="80"/>
  <c r="X42" i="80"/>
  <c r="AK111" i="80"/>
  <c r="Z108" i="80"/>
  <c r="S83" i="80"/>
  <c r="Z110" i="80"/>
  <c r="AJ56" i="80"/>
  <c r="R81" i="80"/>
  <c r="T65" i="80"/>
  <c r="AD119" i="80"/>
  <c r="U92" i="80"/>
  <c r="AG30" i="80"/>
  <c r="R59" i="80"/>
  <c r="Z117" i="80"/>
  <c r="W44" i="80"/>
  <c r="AJ123" i="80"/>
  <c r="R83" i="80"/>
  <c r="V42" i="80"/>
  <c r="I95" i="80"/>
  <c r="AD92" i="80"/>
  <c r="AG123" i="80"/>
  <c r="Y85" i="80"/>
  <c r="AE25" i="80"/>
  <c r="AA117" i="80"/>
  <c r="Y66" i="80"/>
  <c r="AA90" i="80"/>
  <c r="S91" i="80"/>
  <c r="AA107" i="80"/>
  <c r="AK72" i="80"/>
  <c r="AB103" i="80"/>
  <c r="Z111" i="80"/>
  <c r="I47" i="80"/>
  <c r="V30" i="80"/>
  <c r="R93" i="80"/>
  <c r="AI73" i="80"/>
  <c r="AB34" i="80"/>
  <c r="Y87" i="80"/>
  <c r="S64" i="80"/>
  <c r="V29" i="80"/>
  <c r="Z123" i="80"/>
  <c r="AA123" i="80"/>
  <c r="T115" i="80"/>
  <c r="AD34" i="80"/>
  <c r="I111" i="80"/>
  <c r="AH37" i="80"/>
  <c r="I122" i="80"/>
  <c r="Z31" i="80"/>
  <c r="AA85" i="80"/>
  <c r="AH28" i="80"/>
  <c r="T102" i="80"/>
  <c r="AI92" i="80"/>
  <c r="F2358" i="79" l="1"/>
  <c r="D2401" i="79"/>
  <c r="N2402" i="79"/>
  <c r="N2633" i="79"/>
  <c r="D2463" i="79"/>
  <c r="F2589" i="79"/>
  <c r="F2631" i="79"/>
  <c r="D2632" i="79"/>
  <c r="F2421" i="79"/>
  <c r="F2400" i="79"/>
  <c r="N2507" i="79"/>
  <c r="D2506" i="79"/>
  <c r="N2486" i="79"/>
  <c r="F2568" i="79"/>
  <c r="N2612" i="79"/>
  <c r="N2549" i="79"/>
  <c r="F2505" i="79"/>
  <c r="F2442" i="79"/>
  <c r="N2465" i="79"/>
  <c r="N2570" i="79"/>
  <c r="F2547" i="79"/>
  <c r="D2548" i="79"/>
  <c r="D2505" i="79"/>
  <c r="D2400" i="79"/>
  <c r="N2381" i="79"/>
  <c r="D2610" i="79"/>
  <c r="N2528" i="79"/>
  <c r="N2591" i="79"/>
  <c r="D2631" i="79"/>
  <c r="F2526" i="79"/>
  <c r="N2444" i="79"/>
  <c r="F2484" i="79"/>
  <c r="D2485" i="79"/>
  <c r="D2589" i="79"/>
  <c r="D2422" i="79"/>
  <c r="N2423" i="79"/>
  <c r="F2337" i="79"/>
  <c r="D2338" i="79"/>
  <c r="D2358" i="79"/>
  <c r="F2379" i="79"/>
  <c r="D2380" i="79"/>
  <c r="K122" i="80"/>
  <c r="K114" i="80"/>
  <c r="K106" i="80"/>
  <c r="K98" i="80"/>
  <c r="K120" i="80"/>
  <c r="K112" i="80"/>
  <c r="K104" i="80"/>
  <c r="K96" i="80"/>
  <c r="K123" i="80"/>
  <c r="K121" i="80"/>
  <c r="K113" i="80"/>
  <c r="K105" i="80"/>
  <c r="K97" i="80"/>
  <c r="K118" i="80"/>
  <c r="K115" i="80"/>
  <c r="K101" i="80"/>
  <c r="K92" i="80"/>
  <c r="K84" i="80"/>
  <c r="K76" i="80"/>
  <c r="K116" i="80"/>
  <c r="K117" i="80"/>
  <c r="K102" i="80"/>
  <c r="K91" i="80"/>
  <c r="K80" i="80"/>
  <c r="K77" i="80"/>
  <c r="K69" i="80"/>
  <c r="K107" i="80"/>
  <c r="K95" i="80"/>
  <c r="K87" i="80"/>
  <c r="K99" i="80"/>
  <c r="K90" i="80"/>
  <c r="K83" i="80"/>
  <c r="K110" i="80"/>
  <c r="K79" i="80"/>
  <c r="K70" i="80"/>
  <c r="K62" i="80"/>
  <c r="K54" i="80"/>
  <c r="K109" i="80"/>
  <c r="K103" i="80"/>
  <c r="K93" i="80"/>
  <c r="K86" i="80"/>
  <c r="K82" i="80"/>
  <c r="K75" i="80"/>
  <c r="K65" i="80"/>
  <c r="K94" i="80"/>
  <c r="K89" i="80"/>
  <c r="K111" i="80"/>
  <c r="K108" i="80"/>
  <c r="K88" i="80"/>
  <c r="K85" i="80"/>
  <c r="K60" i="80"/>
  <c r="K53" i="80"/>
  <c r="K48" i="80"/>
  <c r="K71" i="80"/>
  <c r="K63" i="80"/>
  <c r="K56" i="80"/>
  <c r="K52" i="80"/>
  <c r="K73" i="80"/>
  <c r="K66" i="80"/>
  <c r="K64" i="80"/>
  <c r="K59" i="80"/>
  <c r="K49" i="80"/>
  <c r="K41" i="80"/>
  <c r="K33" i="80"/>
  <c r="K25" i="80"/>
  <c r="K17" i="80"/>
  <c r="K78" i="80"/>
  <c r="K68" i="80"/>
  <c r="K58" i="80"/>
  <c r="K55" i="80"/>
  <c r="K44" i="80"/>
  <c r="K36" i="80"/>
  <c r="K28" i="80"/>
  <c r="K81" i="80"/>
  <c r="K72" i="80"/>
  <c r="K67" i="80"/>
  <c r="K51" i="80"/>
  <c r="K47" i="80"/>
  <c r="K39" i="80"/>
  <c r="K31" i="80"/>
  <c r="K100" i="80"/>
  <c r="K57" i="80"/>
  <c r="K45" i="80"/>
  <c r="K37" i="80"/>
  <c r="K29" i="80"/>
  <c r="K27" i="80"/>
  <c r="K6" i="80"/>
  <c r="K19" i="80"/>
  <c r="K15" i="80"/>
  <c r="K9" i="80"/>
  <c r="K7" i="80"/>
  <c r="K42" i="80"/>
  <c r="K38" i="80"/>
  <c r="K34" i="80"/>
  <c r="K30" i="80"/>
  <c r="K22" i="80"/>
  <c r="K12" i="80"/>
  <c r="K4" i="80"/>
  <c r="K74" i="80"/>
  <c r="K61" i="80"/>
  <c r="K43" i="80"/>
  <c r="K35" i="80"/>
  <c r="K32" i="80"/>
  <c r="K21" i="80"/>
  <c r="K18" i="80"/>
  <c r="K14" i="80"/>
  <c r="K10" i="80"/>
  <c r="K40" i="80"/>
  <c r="K46" i="80"/>
  <c r="K24" i="80"/>
  <c r="K13" i="80"/>
  <c r="K5" i="80"/>
  <c r="K119" i="80"/>
  <c r="K20" i="80"/>
  <c r="K50" i="80"/>
  <c r="K26" i="80"/>
  <c r="K23" i="80"/>
  <c r="K16" i="80"/>
  <c r="K11" i="80"/>
  <c r="K8" i="80"/>
  <c r="F2590" i="79" l="1"/>
  <c r="F2569" i="79"/>
  <c r="D2569" i="79"/>
  <c r="D2633" i="79"/>
  <c r="N2634" i="79"/>
  <c r="D2402" i="79"/>
  <c r="N2403" i="79"/>
  <c r="D2443" i="79"/>
  <c r="F2443" i="79"/>
  <c r="F2527" i="79"/>
  <c r="N2508" i="79"/>
  <c r="N2445" i="79"/>
  <c r="D2465" i="79"/>
  <c r="N2466" i="79"/>
  <c r="F2485" i="79"/>
  <c r="D2359" i="79"/>
  <c r="D2360" i="79"/>
  <c r="F2359" i="79"/>
  <c r="N2487" i="79"/>
  <c r="D2486" i="79"/>
  <c r="F2632" i="79"/>
  <c r="F2401" i="79"/>
  <c r="F2380" i="79"/>
  <c r="D2464" i="79"/>
  <c r="F2464" i="79"/>
  <c r="F2506" i="79"/>
  <c r="D2590" i="79"/>
  <c r="N2424" i="79"/>
  <c r="D2527" i="79"/>
  <c r="D2549" i="79"/>
  <c r="N2550" i="79"/>
  <c r="N2613" i="79"/>
  <c r="N2529" i="79"/>
  <c r="F2548" i="79"/>
  <c r="D2611" i="79"/>
  <c r="F2611" i="79"/>
  <c r="F2422" i="79"/>
  <c r="D2423" i="79"/>
  <c r="N2592" i="79"/>
  <c r="D2570" i="79"/>
  <c r="N2571" i="79"/>
  <c r="I12" i="80"/>
  <c r="S12" i="80"/>
  <c r="T12" i="80"/>
  <c r="R12" i="80"/>
  <c r="U12" i="80"/>
  <c r="I13" i="80"/>
  <c r="D2592" i="79" l="1"/>
  <c r="N2593" i="79"/>
  <c r="F2402" i="79"/>
  <c r="N2572" i="79"/>
  <c r="F2591" i="79"/>
  <c r="D2424" i="79"/>
  <c r="N2425" i="79"/>
  <c r="F2633" i="79"/>
  <c r="D2382" i="79"/>
  <c r="F2381" i="79"/>
  <c r="N2488" i="79"/>
  <c r="N2446" i="79"/>
  <c r="F2507" i="79"/>
  <c r="N2551" i="79"/>
  <c r="N2509" i="79"/>
  <c r="N2530" i="79"/>
  <c r="D2613" i="79"/>
  <c r="N2614" i="79"/>
  <c r="F2423" i="79"/>
  <c r="D2381" i="79"/>
  <c r="F2570" i="79"/>
  <c r="D2571" i="79"/>
  <c r="F2528" i="79"/>
  <c r="F2549" i="79"/>
  <c r="F2486" i="79"/>
  <c r="D2487" i="79"/>
  <c r="N2467" i="79"/>
  <c r="D2466" i="79"/>
  <c r="F2444" i="79"/>
  <c r="D2445" i="79"/>
  <c r="D2528" i="79"/>
  <c r="D2612" i="79"/>
  <c r="F2612" i="79"/>
  <c r="F2465" i="79"/>
  <c r="D2444" i="79"/>
  <c r="D2591" i="79"/>
  <c r="D2507" i="79"/>
  <c r="N2635" i="79"/>
  <c r="T13" i="80"/>
  <c r="S13" i="80"/>
  <c r="R13" i="80"/>
  <c r="U13" i="80"/>
  <c r="S14" i="80"/>
  <c r="U14" i="80"/>
  <c r="F2508" i="79" l="1"/>
  <c r="F2550" i="79"/>
  <c r="F2613" i="79"/>
  <c r="F2487" i="79"/>
  <c r="N2531" i="79"/>
  <c r="D2404" i="79"/>
  <c r="F2403" i="79"/>
  <c r="N2447" i="79"/>
  <c r="D2425" i="79"/>
  <c r="D2572" i="79"/>
  <c r="N2573" i="79"/>
  <c r="N2468" i="79"/>
  <c r="F2529" i="79"/>
  <c r="D2530" i="79"/>
  <c r="N2489" i="79"/>
  <c r="D2488" i="79"/>
  <c r="F2466" i="79"/>
  <c r="D2467" i="79"/>
  <c r="F2445" i="79"/>
  <c r="D2446" i="79"/>
  <c r="F2424" i="79"/>
  <c r="F2571" i="79"/>
  <c r="N2594" i="79"/>
  <c r="D2593" i="79"/>
  <c r="D2550" i="79"/>
  <c r="F2634" i="79"/>
  <c r="D2508" i="79"/>
  <c r="D2403" i="79"/>
  <c r="N2636" i="79"/>
  <c r="D2635" i="79"/>
  <c r="D2529" i="79"/>
  <c r="N2615" i="79"/>
  <c r="N2510" i="79"/>
  <c r="N2552" i="79"/>
  <c r="D2634" i="79"/>
  <c r="F2592" i="79"/>
  <c r="R14" i="80"/>
  <c r="T14" i="80"/>
  <c r="I14" i="80"/>
  <c r="N2469" i="79" l="1"/>
  <c r="F2615" i="79"/>
  <c r="N2616" i="79"/>
  <c r="D2594" i="79"/>
  <c r="N2595" i="79"/>
  <c r="F2614" i="79"/>
  <c r="D2468" i="79"/>
  <c r="F2467" i="79"/>
  <c r="D2531" i="79"/>
  <c r="N2532" i="79"/>
  <c r="D2510" i="79"/>
  <c r="N2511" i="79"/>
  <c r="F2635" i="79"/>
  <c r="F2593" i="79"/>
  <c r="F2446" i="79"/>
  <c r="N2574" i="79"/>
  <c r="N2553" i="79"/>
  <c r="N2637" i="79"/>
  <c r="F2488" i="79"/>
  <c r="F2425" i="79"/>
  <c r="D2426" i="79"/>
  <c r="D2614" i="79"/>
  <c r="N2490" i="79"/>
  <c r="D2489" i="79"/>
  <c r="D2573" i="79"/>
  <c r="F2572" i="79"/>
  <c r="D2509" i="79"/>
  <c r="F2509" i="79"/>
  <c r="D2551" i="79"/>
  <c r="F2551" i="79"/>
  <c r="F2530" i="79"/>
  <c r="D2615" i="79" l="1"/>
  <c r="F2594" i="79"/>
  <c r="N2554" i="79"/>
  <c r="D2553" i="79"/>
  <c r="D2532" i="79"/>
  <c r="N2533" i="79"/>
  <c r="F2636" i="79"/>
  <c r="D2511" i="79"/>
  <c r="N2512" i="79"/>
  <c r="N2491" i="79"/>
  <c r="D2636" i="79"/>
  <c r="F2489" i="79"/>
  <c r="N2638" i="79"/>
  <c r="D2637" i="79"/>
  <c r="D2552" i="79"/>
  <c r="F2552" i="79"/>
  <c r="F2447" i="79"/>
  <c r="D2448" i="79"/>
  <c r="F2574" i="79"/>
  <c r="N2575" i="79"/>
  <c r="F2510" i="79"/>
  <c r="F2573" i="79"/>
  <c r="F2531" i="79"/>
  <c r="N2617" i="79"/>
  <c r="F2468" i="79"/>
  <c r="D2447" i="79"/>
  <c r="N2596" i="79"/>
  <c r="D2469" i="79"/>
  <c r="D2574" i="79" l="1"/>
  <c r="F2596" i="79"/>
  <c r="N2597" i="79"/>
  <c r="F2532" i="79"/>
  <c r="N2555" i="79"/>
  <c r="D2554" i="79"/>
  <c r="N2639" i="79"/>
  <c r="D2470" i="79"/>
  <c r="F2469" i="79"/>
  <c r="F2637" i="79"/>
  <c r="D2512" i="79"/>
  <c r="N2513" i="79"/>
  <c r="F2553" i="79"/>
  <c r="F2595" i="79"/>
  <c r="F2490" i="79"/>
  <c r="D2490" i="79"/>
  <c r="D2491" i="79"/>
  <c r="D2595" i="79"/>
  <c r="D2616" i="79"/>
  <c r="F2616" i="79"/>
  <c r="N2576" i="79"/>
  <c r="N2618" i="79"/>
  <c r="F2511" i="79"/>
  <c r="N2534" i="79"/>
  <c r="D2596" i="79" l="1"/>
  <c r="F2533" i="79"/>
  <c r="F2512" i="79"/>
  <c r="D2639" i="79"/>
  <c r="N2640" i="79"/>
  <c r="F2554" i="79"/>
  <c r="F2617" i="79"/>
  <c r="F2638" i="79"/>
  <c r="N2619" i="79"/>
  <c r="N2577" i="79"/>
  <c r="D2576" i="79"/>
  <c r="F2491" i="79"/>
  <c r="D2492" i="79"/>
  <c r="N2598" i="79"/>
  <c r="N2535" i="79"/>
  <c r="F2534" i="79"/>
  <c r="D2575" i="79"/>
  <c r="F2575" i="79"/>
  <c r="D2617" i="79"/>
  <c r="D2555" i="79"/>
  <c r="N2556" i="79"/>
  <c r="D2533" i="79"/>
  <c r="D2513" i="79"/>
  <c r="D2638" i="79"/>
  <c r="D2597" i="79" l="1"/>
  <c r="F2597" i="79"/>
  <c r="D2619" i="79"/>
  <c r="N2620" i="79"/>
  <c r="F2618" i="79"/>
  <c r="F2513" i="79"/>
  <c r="D2514" i="79"/>
  <c r="D2556" i="79"/>
  <c r="N2557" i="79"/>
  <c r="N2578" i="79"/>
  <c r="D2577" i="79"/>
  <c r="D2618" i="79"/>
  <c r="F2555" i="79"/>
  <c r="N2599" i="79"/>
  <c r="D2598" i="79"/>
  <c r="F2576" i="79"/>
  <c r="D2640" i="79"/>
  <c r="N2641" i="79"/>
  <c r="D2534" i="79"/>
  <c r="F2639" i="79"/>
  <c r="N2642" i="79" l="1"/>
  <c r="D2641" i="79"/>
  <c r="D2557" i="79"/>
  <c r="F2619" i="79"/>
  <c r="F2556" i="79"/>
  <c r="D2535" i="79"/>
  <c r="D2536" i="79"/>
  <c r="F2535" i="79"/>
  <c r="N2600" i="79"/>
  <c r="D2578" i="79"/>
  <c r="N2579" i="79"/>
  <c r="F2640" i="79"/>
  <c r="N2621" i="79"/>
  <c r="F2598" i="79"/>
  <c r="F2577" i="79"/>
  <c r="N2622" i="79" l="1"/>
  <c r="F2599" i="79"/>
  <c r="D2621" i="79"/>
  <c r="F2620" i="79"/>
  <c r="N2601" i="79"/>
  <c r="N2643" i="79"/>
  <c r="D2642" i="79"/>
  <c r="D2599" i="79"/>
  <c r="D2579" i="79"/>
  <c r="D2620" i="79"/>
  <c r="F2578" i="79"/>
  <c r="D2558" i="79"/>
  <c r="F2557" i="79"/>
  <c r="F2641" i="79"/>
  <c r="F2642" i="79" l="1"/>
  <c r="D2580" i="79"/>
  <c r="F2579" i="79"/>
  <c r="D2601" i="79"/>
  <c r="F2621" i="79"/>
  <c r="F2600" i="79"/>
  <c r="N2644" i="79"/>
  <c r="N2623" i="79"/>
  <c r="D2622" i="79"/>
  <c r="D2600" i="79"/>
  <c r="D2643" i="79" l="1"/>
  <c r="F2643" i="79"/>
  <c r="N2645" i="79"/>
  <c r="F2622" i="79"/>
  <c r="F2601" i="79"/>
  <c r="D2602" i="79"/>
  <c r="F2644" i="79" l="1"/>
  <c r="F2623" i="79"/>
  <c r="D2624" i="79"/>
  <c r="Z9" i="80"/>
  <c r="AH12" i="80"/>
  <c r="D2623" i="79"/>
  <c r="D2644" i="79"/>
  <c r="W6" i="80"/>
  <c r="F2645" i="79"/>
  <c r="W11" i="80" l="1"/>
  <c r="U4" i="80"/>
  <c r="S4" i="80"/>
  <c r="I4" i="80"/>
  <c r="T4" i="80"/>
  <c r="R4" i="80"/>
  <c r="AA15" i="80"/>
  <c r="V9" i="80"/>
  <c r="AH15" i="80"/>
  <c r="AK15" i="80"/>
  <c r="AC15" i="80"/>
  <c r="AI15" i="80"/>
  <c r="X15" i="80"/>
  <c r="W7" i="80"/>
  <c r="AG15" i="80"/>
  <c r="AB15" i="80"/>
  <c r="AD15" i="80"/>
  <c r="AE15" i="80"/>
  <c r="V7" i="80"/>
  <c r="AJ15" i="80"/>
  <c r="W9" i="80"/>
  <c r="Y15" i="80"/>
  <c r="W12" i="80"/>
  <c r="AF15" i="80"/>
  <c r="Z15" i="80"/>
  <c r="V12" i="80"/>
  <c r="W14" i="80"/>
  <c r="V14" i="80"/>
  <c r="AJ6" i="80"/>
  <c r="V13" i="80"/>
  <c r="V11" i="80"/>
  <c r="AK13" i="80"/>
  <c r="X7" i="80"/>
  <c r="AI4" i="80"/>
  <c r="AK11" i="80"/>
  <c r="X8" i="80"/>
  <c r="Y14" i="80"/>
  <c r="AD7" i="80"/>
  <c r="AD5" i="80"/>
  <c r="AK7" i="80"/>
  <c r="W13" i="80"/>
  <c r="X11" i="80"/>
  <c r="AD11" i="80"/>
  <c r="AK8" i="80"/>
  <c r="AJ14" i="80"/>
  <c r="X10" i="80"/>
  <c r="AC5" i="80"/>
  <c r="AA5" i="80"/>
  <c r="X4" i="80"/>
  <c r="X6" i="80"/>
  <c r="AA9" i="80"/>
  <c r="AC14" i="80"/>
  <c r="AG13" i="80"/>
  <c r="Z12" i="80"/>
  <c r="AJ4" i="80"/>
  <c r="AF8" i="80"/>
  <c r="AE11" i="80"/>
  <c r="AG8" i="80"/>
  <c r="AK6" i="80"/>
  <c r="AK4" i="80"/>
  <c r="AF12" i="80"/>
  <c r="AF9" i="80"/>
  <c r="AE9" i="80"/>
  <c r="AJ10" i="80"/>
  <c r="AA4" i="80"/>
  <c r="AE13" i="80"/>
  <c r="AJ8" i="80"/>
  <c r="AD13" i="80"/>
  <c r="AJ11" i="80"/>
  <c r="Y5" i="80"/>
  <c r="AA14" i="80"/>
  <c r="V8" i="80"/>
  <c r="AE10" i="80"/>
  <c r="Z4" i="80"/>
  <c r="AB10" i="80"/>
  <c r="AB6" i="80"/>
  <c r="AF14" i="80"/>
  <c r="AH9" i="80"/>
  <c r="Y9" i="80"/>
  <c r="X13" i="80"/>
  <c r="AH10" i="80"/>
  <c r="W5" i="80"/>
  <c r="Z13" i="80"/>
  <c r="AJ12" i="80"/>
  <c r="AE4" i="80"/>
  <c r="AD4" i="80"/>
  <c r="AA7" i="80"/>
  <c r="AI7" i="80"/>
  <c r="AB4" i="80"/>
  <c r="AC7" i="80"/>
  <c r="AJ5" i="80"/>
  <c r="AF5" i="80"/>
  <c r="V5" i="80"/>
  <c r="AG6" i="80"/>
  <c r="Y6" i="80"/>
  <c r="AF10" i="80"/>
  <c r="AI8" i="80"/>
  <c r="AE8" i="80"/>
  <c r="AI11" i="80"/>
  <c r="AG5" i="80"/>
  <c r="X5" i="80"/>
  <c r="AB7" i="80"/>
  <c r="AB5" i="80"/>
  <c r="Z7" i="80"/>
  <c r="AB8" i="80"/>
  <c r="Z6" i="80"/>
  <c r="AD10" i="80"/>
  <c r="AA8" i="80"/>
  <c r="AH14" i="80"/>
  <c r="AI12" i="80"/>
  <c r="AE6" i="80"/>
  <c r="AC11" i="80"/>
  <c r="Y10" i="80"/>
  <c r="V4" i="80"/>
  <c r="AD14" i="80"/>
  <c r="AA11" i="80"/>
  <c r="AK5" i="80"/>
  <c r="AA12" i="80"/>
  <c r="AE7" i="80"/>
  <c r="AC8" i="80"/>
  <c r="AG11" i="80"/>
  <c r="AG10" i="80"/>
  <c r="AJ13" i="80"/>
  <c r="AF13" i="80"/>
  <c r="Z14" i="80"/>
  <c r="AI13" i="80"/>
  <c r="AB9" i="80"/>
  <c r="AD12" i="80"/>
  <c r="AK14" i="80"/>
  <c r="AC6" i="80"/>
  <c r="W4" i="80"/>
  <c r="AC4" i="80"/>
  <c r="Y7" i="80"/>
  <c r="AI6" i="80"/>
  <c r="Z11" i="80"/>
  <c r="AA10" i="80"/>
  <c r="Y13" i="80"/>
  <c r="AK10" i="80"/>
  <c r="AA13" i="80"/>
  <c r="AG12" i="80"/>
  <c r="Z10" i="80"/>
  <c r="AB14" i="80"/>
  <c r="AF7" i="80"/>
  <c r="X14" i="80"/>
  <c r="AE14" i="80"/>
  <c r="X12" i="80"/>
  <c r="AE12" i="80"/>
  <c r="AG7" i="80"/>
  <c r="AH11" i="80"/>
  <c r="AB12" i="80"/>
  <c r="W8" i="80"/>
  <c r="Y12" i="80"/>
  <c r="AG4" i="80"/>
  <c r="AA6" i="80"/>
  <c r="AC12" i="80"/>
  <c r="AB13" i="80"/>
  <c r="Z8" i="80"/>
  <c r="Y4" i="80"/>
  <c r="AC13" i="80"/>
  <c r="AE5" i="80"/>
  <c r="AH7" i="80"/>
  <c r="AH5" i="80"/>
  <c r="AH4" i="80"/>
  <c r="AD6" i="80"/>
  <c r="AG9" i="80"/>
  <c r="AI10" i="80"/>
  <c r="AB11" i="80"/>
  <c r="AC9" i="80"/>
  <c r="AI9" i="80"/>
  <c r="AF6" i="80"/>
  <c r="AI14" i="80"/>
  <c r="AD9" i="80"/>
  <c r="AH6" i="80"/>
  <c r="AC10" i="80"/>
  <c r="AG14" i="80"/>
  <c r="Y8" i="80"/>
  <c r="V6" i="80"/>
  <c r="AH13" i="80"/>
  <c r="AF11" i="80"/>
  <c r="X9" i="80"/>
  <c r="AD8" i="80"/>
  <c r="Z5" i="80"/>
  <c r="AK12" i="80"/>
  <c r="AI5" i="80"/>
  <c r="AJ7" i="80"/>
  <c r="AJ9" i="80"/>
  <c r="AK9" i="80"/>
  <c r="AH8" i="80"/>
  <c r="Y11" i="80"/>
  <c r="AF4" i="80"/>
  <c r="D2645" i="79"/>
</calcChain>
</file>

<file path=xl/sharedStrings.xml><?xml version="1.0" encoding="utf-8"?>
<sst xmlns="http://schemas.openxmlformats.org/spreadsheetml/2006/main" count="5804" uniqueCount="325">
  <si>
    <t>氏名</t>
    <rPh sb="0" eb="2">
      <t>シメイ</t>
    </rPh>
    <phoneticPr fontId="1"/>
  </si>
  <si>
    <t>年齢</t>
    <rPh sb="0" eb="2">
      <t>ネンレイ</t>
    </rPh>
    <phoneticPr fontId="1"/>
  </si>
  <si>
    <t>生年月日</t>
    <rPh sb="0" eb="2">
      <t>セイネン</t>
    </rPh>
    <rPh sb="2" eb="4">
      <t>ガッピ</t>
    </rPh>
    <phoneticPr fontId="1"/>
  </si>
  <si>
    <t>性別</t>
    <rPh sb="0" eb="2">
      <t>セイベツ</t>
    </rPh>
    <phoneticPr fontId="1"/>
  </si>
  <si>
    <t>学年</t>
    <rPh sb="0" eb="2">
      <t>ガクネン</t>
    </rPh>
    <phoneticPr fontId="1"/>
  </si>
  <si>
    <t>ﾌﾘｶﾞﾅ</t>
    <phoneticPr fontId="1"/>
  </si>
  <si>
    <t>№</t>
    <phoneticPr fontId="1"/>
  </si>
  <si>
    <t>4/1時点</t>
    <rPh sb="3" eb="5">
      <t>ジテン</t>
    </rPh>
    <phoneticPr fontId="1"/>
  </si>
  <si>
    <t>小6</t>
    <rPh sb="0" eb="1">
      <t>ショウ</t>
    </rPh>
    <phoneticPr fontId="1"/>
  </si>
  <si>
    <t>小5</t>
    <rPh sb="0" eb="1">
      <t>ショウ</t>
    </rPh>
    <phoneticPr fontId="1"/>
  </si>
  <si>
    <t>個人性別</t>
    <rPh sb="0" eb="2">
      <t>コジン</t>
    </rPh>
    <rPh sb="2" eb="4">
      <t>セイベツ</t>
    </rPh>
    <phoneticPr fontId="1"/>
  </si>
  <si>
    <t>学種</t>
    <rPh sb="0" eb="1">
      <t>ガク</t>
    </rPh>
    <rPh sb="1" eb="2">
      <t>シュ</t>
    </rPh>
    <phoneticPr fontId="1"/>
  </si>
  <si>
    <t>個人種目</t>
    <rPh sb="0" eb="2">
      <t>コジン</t>
    </rPh>
    <rPh sb="2" eb="4">
      <t>シュモク</t>
    </rPh>
    <phoneticPr fontId="1"/>
  </si>
  <si>
    <t>個人距離</t>
    <rPh sb="0" eb="2">
      <t>コジン</t>
    </rPh>
    <rPh sb="2" eb="4">
      <t>キョリ</t>
    </rPh>
    <phoneticPr fontId="1"/>
  </si>
  <si>
    <t>級</t>
    <rPh sb="0" eb="1">
      <t>キュウ</t>
    </rPh>
    <phoneticPr fontId="1"/>
  </si>
  <si>
    <t>リレー性別</t>
    <rPh sb="3" eb="5">
      <t>セイベツ</t>
    </rPh>
    <phoneticPr fontId="1"/>
  </si>
  <si>
    <t>リレー種目</t>
    <rPh sb="3" eb="5">
      <t>シュモク</t>
    </rPh>
    <phoneticPr fontId="1"/>
  </si>
  <si>
    <t>リレー距離</t>
    <rPh sb="3" eb="5">
      <t>キョリ</t>
    </rPh>
    <phoneticPr fontId="1"/>
  </si>
  <si>
    <t>社員区分</t>
    <rPh sb="0" eb="2">
      <t>シャイン</t>
    </rPh>
    <rPh sb="2" eb="4">
      <t>クブン</t>
    </rPh>
    <phoneticPr fontId="1"/>
  </si>
  <si>
    <t>サイズ</t>
    <phoneticPr fontId="1"/>
  </si>
  <si>
    <t>チーム区分</t>
    <rPh sb="3" eb="5">
      <t>クブン</t>
    </rPh>
    <phoneticPr fontId="1"/>
  </si>
  <si>
    <t>男性</t>
    <rPh sb="0" eb="2">
      <t>ダンセイ</t>
    </rPh>
    <phoneticPr fontId="1"/>
  </si>
  <si>
    <t>高校</t>
    <rPh sb="0" eb="2">
      <t>コウコウ</t>
    </rPh>
    <phoneticPr fontId="1"/>
  </si>
  <si>
    <t>自由形</t>
    <rPh sb="0" eb="3">
      <t>ジユウガタ</t>
    </rPh>
    <phoneticPr fontId="1"/>
  </si>
  <si>
    <t>50m</t>
    <phoneticPr fontId="1"/>
  </si>
  <si>
    <t>0050</t>
    <phoneticPr fontId="1"/>
  </si>
  <si>
    <t>1級</t>
    <rPh sb="1" eb="2">
      <t>キュウ</t>
    </rPh>
    <phoneticPr fontId="1"/>
  </si>
  <si>
    <t>フリーリレー</t>
    <phoneticPr fontId="1"/>
  </si>
  <si>
    <t>4×50m</t>
    <phoneticPr fontId="1"/>
  </si>
  <si>
    <t>0200</t>
    <phoneticPr fontId="1"/>
  </si>
  <si>
    <t>119歳以下</t>
    <rPh sb="3" eb="4">
      <t>サイ</t>
    </rPh>
    <rPh sb="4" eb="6">
      <t>イカ</t>
    </rPh>
    <phoneticPr fontId="1"/>
  </si>
  <si>
    <t>正社員</t>
    <rPh sb="0" eb="3">
      <t>セイシャイン</t>
    </rPh>
    <phoneticPr fontId="1"/>
  </si>
  <si>
    <t>S</t>
    <phoneticPr fontId="1"/>
  </si>
  <si>
    <t>A</t>
    <phoneticPr fontId="1"/>
  </si>
  <si>
    <t>女性</t>
    <rPh sb="0" eb="2">
      <t>ジョセイ</t>
    </rPh>
    <phoneticPr fontId="1"/>
  </si>
  <si>
    <t>大学</t>
    <rPh sb="0" eb="2">
      <t>ダイガク</t>
    </rPh>
    <phoneticPr fontId="1"/>
  </si>
  <si>
    <t>背泳ぎ</t>
    <rPh sb="0" eb="2">
      <t>セオヨ</t>
    </rPh>
    <phoneticPr fontId="1"/>
  </si>
  <si>
    <t>100m</t>
    <phoneticPr fontId="1"/>
  </si>
  <si>
    <t>0100</t>
    <phoneticPr fontId="1"/>
  </si>
  <si>
    <t>2級</t>
    <rPh sb="1" eb="2">
      <t>キュウ</t>
    </rPh>
    <phoneticPr fontId="1"/>
  </si>
  <si>
    <t>メドレーリレー</t>
    <phoneticPr fontId="1"/>
  </si>
  <si>
    <t>120～159歳</t>
    <rPh sb="7" eb="8">
      <t>サイ</t>
    </rPh>
    <phoneticPr fontId="1"/>
  </si>
  <si>
    <t>契約社員</t>
    <rPh sb="0" eb="2">
      <t>ケイヤク</t>
    </rPh>
    <rPh sb="2" eb="4">
      <t>シャイン</t>
    </rPh>
    <phoneticPr fontId="1"/>
  </si>
  <si>
    <t>M</t>
    <phoneticPr fontId="1"/>
  </si>
  <si>
    <t>B</t>
    <phoneticPr fontId="1"/>
  </si>
  <si>
    <t>専門</t>
    <rPh sb="0" eb="2">
      <t>センモン</t>
    </rPh>
    <phoneticPr fontId="1"/>
  </si>
  <si>
    <t>平泳ぎ</t>
    <rPh sb="0" eb="2">
      <t>ヒラオヨ</t>
    </rPh>
    <phoneticPr fontId="1"/>
  </si>
  <si>
    <t>200m</t>
    <phoneticPr fontId="1"/>
  </si>
  <si>
    <t>3級</t>
    <rPh sb="1" eb="2">
      <t>キュウ</t>
    </rPh>
    <phoneticPr fontId="1"/>
  </si>
  <si>
    <t>混合</t>
    <rPh sb="0" eb="2">
      <t>コンゴウ</t>
    </rPh>
    <phoneticPr fontId="1"/>
  </si>
  <si>
    <t>160～199歳</t>
    <rPh sb="7" eb="8">
      <t>サイ</t>
    </rPh>
    <phoneticPr fontId="1"/>
  </si>
  <si>
    <t>アルバイト</t>
    <phoneticPr fontId="1"/>
  </si>
  <si>
    <t>L</t>
    <phoneticPr fontId="1"/>
  </si>
  <si>
    <t>C</t>
    <phoneticPr fontId="1"/>
  </si>
  <si>
    <t>一般</t>
    <rPh sb="0" eb="2">
      <t>イッパン</t>
    </rPh>
    <phoneticPr fontId="1"/>
  </si>
  <si>
    <t>バタフライ</t>
    <phoneticPr fontId="1"/>
  </si>
  <si>
    <t>4級</t>
    <rPh sb="1" eb="2">
      <t>キュウ</t>
    </rPh>
    <phoneticPr fontId="1"/>
  </si>
  <si>
    <t>200～239歳</t>
    <rPh sb="7" eb="8">
      <t>サイ</t>
    </rPh>
    <phoneticPr fontId="1"/>
  </si>
  <si>
    <t>2L</t>
    <phoneticPr fontId="1"/>
  </si>
  <si>
    <t>D</t>
    <phoneticPr fontId="1"/>
  </si>
  <si>
    <t>個人メドレー</t>
    <rPh sb="0" eb="2">
      <t>コジン</t>
    </rPh>
    <phoneticPr fontId="1"/>
  </si>
  <si>
    <t>5級</t>
    <rPh sb="1" eb="2">
      <t>キュウ</t>
    </rPh>
    <phoneticPr fontId="1"/>
  </si>
  <si>
    <t>240～279歳</t>
    <rPh sb="7" eb="8">
      <t>サイ</t>
    </rPh>
    <phoneticPr fontId="1"/>
  </si>
  <si>
    <t>E</t>
    <phoneticPr fontId="1"/>
  </si>
  <si>
    <t>280～319歳</t>
    <rPh sb="7" eb="8">
      <t>サイ</t>
    </rPh>
    <phoneticPr fontId="1"/>
  </si>
  <si>
    <t>F</t>
    <phoneticPr fontId="1"/>
  </si>
  <si>
    <t>320～359歳</t>
    <rPh sb="7" eb="8">
      <t>サイ</t>
    </rPh>
    <phoneticPr fontId="1"/>
  </si>
  <si>
    <t>360歳以上</t>
    <rPh sb="3" eb="4">
      <t>サイ</t>
    </rPh>
    <rPh sb="4" eb="6">
      <t>イジョウ</t>
    </rPh>
    <phoneticPr fontId="1"/>
  </si>
  <si>
    <t>幼児</t>
    <rPh sb="0" eb="2">
      <t>ヨウジ</t>
    </rPh>
    <phoneticPr fontId="1"/>
  </si>
  <si>
    <t>小学</t>
    <rPh sb="0" eb="2">
      <t>ショウガク</t>
    </rPh>
    <phoneticPr fontId="1"/>
  </si>
  <si>
    <t>25m</t>
    <phoneticPr fontId="1"/>
  </si>
  <si>
    <t>0025</t>
    <phoneticPr fontId="1"/>
  </si>
  <si>
    <t>中学</t>
    <rPh sb="0" eb="2">
      <t>チュウガク</t>
    </rPh>
    <phoneticPr fontId="1"/>
  </si>
  <si>
    <t>400m</t>
    <phoneticPr fontId="1"/>
  </si>
  <si>
    <t>0400</t>
    <phoneticPr fontId="1"/>
  </si>
  <si>
    <t>800m</t>
    <phoneticPr fontId="1"/>
  </si>
  <si>
    <t>0800</t>
    <phoneticPr fontId="1"/>
  </si>
  <si>
    <t>1500m</t>
    <phoneticPr fontId="1"/>
  </si>
  <si>
    <t>1500</t>
    <phoneticPr fontId="1"/>
  </si>
  <si>
    <t>年齢基準日</t>
    <rPh sb="0" eb="2">
      <t>ネンレイ</t>
    </rPh>
    <rPh sb="2" eb="5">
      <t>キジュンビ</t>
    </rPh>
    <phoneticPr fontId="1"/>
  </si>
  <si>
    <t>クラス</t>
    <phoneticPr fontId="1"/>
  </si>
  <si>
    <t>種目</t>
    <rPh sb="0" eb="2">
      <t>シュモク</t>
    </rPh>
    <phoneticPr fontId="1"/>
  </si>
  <si>
    <t>距離</t>
    <rPh sb="0" eb="2">
      <t>キョリ</t>
    </rPh>
    <phoneticPr fontId="1"/>
  </si>
  <si>
    <t>エントリータイム</t>
    <phoneticPr fontId="1"/>
  </si>
  <si>
    <t>クラスコード（リレー）</t>
    <phoneticPr fontId="1"/>
  </si>
  <si>
    <t>クラスコード（個人）</t>
    <rPh sb="7" eb="9">
      <t>コジン</t>
    </rPh>
    <phoneticPr fontId="1"/>
  </si>
  <si>
    <t>年少</t>
    <rPh sb="0" eb="2">
      <t>ネンショウ</t>
    </rPh>
    <phoneticPr fontId="1"/>
  </si>
  <si>
    <t>年中</t>
    <rPh sb="0" eb="2">
      <t>ネンチュウ</t>
    </rPh>
    <phoneticPr fontId="1"/>
  </si>
  <si>
    <t>年長</t>
    <rPh sb="0" eb="2">
      <t>ネンチョウ</t>
    </rPh>
    <phoneticPr fontId="1"/>
  </si>
  <si>
    <t>小1</t>
    <rPh sb="0" eb="1">
      <t>ショウ</t>
    </rPh>
    <phoneticPr fontId="1"/>
  </si>
  <si>
    <t>小2</t>
    <rPh sb="0" eb="1">
      <t>ショウ</t>
    </rPh>
    <phoneticPr fontId="1"/>
  </si>
  <si>
    <t>小3</t>
    <rPh sb="0" eb="1">
      <t>ショウ</t>
    </rPh>
    <phoneticPr fontId="1"/>
  </si>
  <si>
    <t>小4</t>
    <rPh sb="0" eb="1">
      <t>ショウ</t>
    </rPh>
    <phoneticPr fontId="1"/>
  </si>
  <si>
    <t>アニマルストローク</t>
  </si>
  <si>
    <t>背面移動</t>
    <rPh sb="0" eb="2">
      <t>ハイメン</t>
    </rPh>
    <rPh sb="2" eb="4">
      <t>イドウ</t>
    </rPh>
    <phoneticPr fontId="1"/>
  </si>
  <si>
    <t>スイムフィン</t>
  </si>
  <si>
    <t>フリッパーダイブ</t>
  </si>
  <si>
    <t>スイムフィンバディ</t>
  </si>
  <si>
    <t>25m</t>
  </si>
  <si>
    <t>50m</t>
  </si>
  <si>
    <t>100m</t>
  </si>
  <si>
    <t>個人ﾒﾄﾞﾚｰ</t>
  </si>
  <si>
    <t>自由形</t>
    <phoneticPr fontId="1"/>
  </si>
  <si>
    <t>背泳ぎ</t>
    <phoneticPr fontId="1"/>
  </si>
  <si>
    <t>平泳ぎ</t>
    <phoneticPr fontId="1"/>
  </si>
  <si>
    <t>クラスコード（種目）</t>
    <rPh sb="7" eb="9">
      <t>シュモク</t>
    </rPh>
    <phoneticPr fontId="1"/>
  </si>
  <si>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</si>
  <si>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</si>
  <si>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</si>
  <si>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</si>
  <si>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</si>
  <si>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</si>
  <si>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</si>
  <si>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</si>
  <si>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</si>
  <si>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</si>
  <si>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</si>
  <si>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</si>
  <si>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</si>
  <si>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</si>
  <si>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</si>
  <si>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</si>
  <si>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</si>
  <si>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</si>
  <si>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</si>
  <si>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</si>
  <si>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</si>
  <si>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</si>
  <si>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</si>
  <si>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</si>
  <si>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</si>
  <si>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</si>
  <si>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</si>
  <si>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</si>
  <si>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</si>
  <si>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</si>
  <si>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</si>
  <si>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</si>
  <si>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</si>
  <si>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</si>
  <si>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</si>
  <si>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</si>
  <si>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</si>
  <si>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130018301010</t>
  </si>
  <si>
    <t>大山  太郎-------------------E</t>
  </si>
  <si>
    <t>ｵｵﾔﾏ ﾀﾛｳ---------------------E</t>
  </si>
  <si>
    <t>01</t>
  </si>
  <si>
    <t>0005417</t>
  </si>
  <si>
    <t>ＪＡＰＡＮ-----E</t>
  </si>
  <si>
    <t>JAPAN-----E</t>
  </si>
  <si>
    <t>東京都---------E</t>
  </si>
  <si>
    <t>ﾄｳｷｮｳﾄ---------E</t>
  </si>
  <si>
    <t>大江戸ＳＣ-----E</t>
  </si>
  <si>
    <t>ｵｵｴﾄﾞSC--------E</t>
  </si>
  <si>
    <t>4</t>
  </si>
  <si>
    <t>0023.85</t>
  </si>
  <si>
    <t>0052.39</t>
  </si>
  <si>
    <t>00153.74</t>
  </si>
  <si>
    <t>0056.74</t>
  </si>
  <si>
    <t>0222.80</t>
  </si>
  <si>
    <t>0102.88</t>
  </si>
  <si>
    <t>0053.85</t>
  </si>
  <si>
    <t>0205.53</t>
  </si>
  <si>
    <t>0025</t>
  </si>
  <si>
    <t>0050</t>
  </si>
  <si>
    <t>0100</t>
  </si>
  <si>
    <t>200m</t>
  </si>
  <si>
    <t>0200</t>
  </si>
  <si>
    <t>400m</t>
  </si>
  <si>
    <t>0400</t>
  </si>
  <si>
    <t>800m</t>
  </si>
  <si>
    <t>0800</t>
  </si>
  <si>
    <t>1500m</t>
  </si>
  <si>
    <t>1500</t>
  </si>
  <si>
    <t>75m</t>
    <phoneticPr fontId="1"/>
  </si>
  <si>
    <t>0075</t>
    <phoneticPr fontId="1"/>
  </si>
  <si>
    <t>300m</t>
    <phoneticPr fontId="1"/>
  </si>
  <si>
    <t>0300</t>
    <phoneticPr fontId="1"/>
  </si>
  <si>
    <t>リレー</t>
    <phoneticPr fontId="1"/>
  </si>
  <si>
    <t>フリッパー</t>
    <phoneticPr fontId="1"/>
  </si>
  <si>
    <t>中2</t>
    <rPh sb="0" eb="1">
      <t>チュウ</t>
    </rPh>
    <phoneticPr fontId="1"/>
  </si>
  <si>
    <t>中1</t>
    <rPh sb="0" eb="1">
      <t>チュウ</t>
    </rPh>
    <phoneticPr fontId="1"/>
  </si>
  <si>
    <t>中3</t>
    <rPh sb="0" eb="1">
      <t>チュウ</t>
    </rPh>
    <phoneticPr fontId="1"/>
  </si>
  <si>
    <t>高1</t>
    <rPh sb="0" eb="1">
      <t>コウ</t>
    </rPh>
    <phoneticPr fontId="1"/>
  </si>
  <si>
    <t>高2</t>
    <rPh sb="0" eb="1">
      <t>コウ</t>
    </rPh>
    <phoneticPr fontId="1"/>
  </si>
  <si>
    <t>高3</t>
    <rPh sb="0" eb="1">
      <t>コウ</t>
    </rPh>
    <phoneticPr fontId="1"/>
  </si>
  <si>
    <t>1:25.00</t>
    <phoneticPr fontId="1"/>
  </si>
  <si>
    <t>1987/1/23</t>
  </si>
  <si>
    <t>0:50.00</t>
    <phoneticPr fontId="1"/>
  </si>
  <si>
    <t>エントリーシート</t>
    <phoneticPr fontId="1"/>
  </si>
  <si>
    <t>※資源節約のため送信票を省略いただき、このまま送信ください。(FAX　078-641-1305)</t>
    <phoneticPr fontId="1"/>
  </si>
  <si>
    <t>団体用</t>
    <rPh sb="0" eb="2">
      <t>ダンタイ</t>
    </rPh>
    <rPh sb="2" eb="3">
      <t>ヨウ</t>
    </rPh>
    <phoneticPr fontId="1"/>
  </si>
  <si>
    <t xml:space="preserve"> 兵庫県水泳連盟</t>
    <phoneticPr fontId="1"/>
  </si>
  <si>
    <t>　競技会名：　</t>
    <rPh sb="1" eb="3">
      <t>キョウギ</t>
    </rPh>
    <rPh sb="3" eb="4">
      <t>カイ</t>
    </rPh>
    <rPh sb="4" eb="5">
      <t>メイ</t>
    </rPh>
    <phoneticPr fontId="1"/>
  </si>
  <si>
    <t>〔</t>
    <phoneticPr fontId="1"/>
  </si>
  <si>
    <t>〕</t>
  </si>
  <si>
    <t>大会申込一覧表・協力競技役員申請書</t>
    <phoneticPr fontId="1"/>
  </si>
  <si>
    <t>　団 体 名</t>
    <phoneticPr fontId="1"/>
  </si>
  <si>
    <t>略称団体名</t>
  </si>
  <si>
    <t>　代表者名</t>
    <phoneticPr fontId="1"/>
  </si>
  <si>
    <t>印</t>
  </si>
  <si>
    <t>　住　　所</t>
    <rPh sb="1" eb="2">
      <t>ジュウ</t>
    </rPh>
    <rPh sb="4" eb="5">
      <t>トコロ</t>
    </rPh>
    <phoneticPr fontId="1"/>
  </si>
  <si>
    <t>〒</t>
    <phoneticPr fontId="1"/>
  </si>
  <si>
    <t>（書類送付先）</t>
    <rPh sb="1" eb="3">
      <t>ショルイ</t>
    </rPh>
    <rPh sb="3" eb="5">
      <t>ソウフ</t>
    </rPh>
    <rPh sb="5" eb="6">
      <t>サキ</t>
    </rPh>
    <phoneticPr fontId="1"/>
  </si>
  <si>
    <t>TEL</t>
    <phoneticPr fontId="1"/>
  </si>
  <si>
    <t>FAX</t>
    <phoneticPr fontId="1"/>
  </si>
  <si>
    <t>記載責任者名</t>
  </si>
  <si>
    <t>印</t>
    <rPh sb="0" eb="1">
      <t>イン</t>
    </rPh>
    <phoneticPr fontId="1"/>
  </si>
  <si>
    <t>データ入力者名</t>
    <rPh sb="3" eb="5">
      <t>ニュウリョク</t>
    </rPh>
    <rPh sb="5" eb="6">
      <t>シャ</t>
    </rPh>
    <rPh sb="6" eb="7">
      <t>メイ</t>
    </rPh>
    <phoneticPr fontId="1"/>
  </si>
  <si>
    <t>申込内容問合せ先（携帯可）</t>
    <rPh sb="0" eb="2">
      <t>モウシコミ</t>
    </rPh>
    <rPh sb="2" eb="4">
      <t>ナイヨウ</t>
    </rPh>
    <rPh sb="4" eb="6">
      <t>トイアワ</t>
    </rPh>
    <rPh sb="7" eb="8">
      <t>サキ</t>
    </rPh>
    <rPh sb="9" eb="11">
      <t>ケイタイ</t>
    </rPh>
    <rPh sb="11" eb="12">
      <t>カ</t>
    </rPh>
    <phoneticPr fontId="1"/>
  </si>
  <si>
    <t>氏名：</t>
    <rPh sb="0" eb="2">
      <t>シメイ</t>
    </rPh>
    <phoneticPr fontId="1"/>
  </si>
  <si>
    <t>TEL：</t>
    <phoneticPr fontId="1"/>
  </si>
  <si>
    <t>協力競技役員</t>
  </si>
  <si>
    <t>※必ず記入のこと</t>
    <phoneticPr fontId="1"/>
  </si>
  <si>
    <t>（参加者5～9名は1名・10名以上は2名・20名以上は3名）</t>
    <rPh sb="7" eb="8">
      <t>メイ</t>
    </rPh>
    <phoneticPr fontId="1"/>
  </si>
  <si>
    <t>【参加申込内訳】</t>
    <phoneticPr fontId="1"/>
  </si>
  <si>
    <t>WebSWMSYSでのエントリーの場合は、参加申込内訳に人数を記入してください。</t>
    <rPh sb="17" eb="19">
      <t>バアイ</t>
    </rPh>
    <rPh sb="21" eb="23">
      <t>サンカ</t>
    </rPh>
    <rPh sb="23" eb="25">
      <t>モウシコミ</t>
    </rPh>
    <rPh sb="25" eb="27">
      <t>ウチワケ</t>
    </rPh>
    <rPh sb="28" eb="30">
      <t>ニンズウ</t>
    </rPh>
    <rPh sb="31" eb="33">
      <t>キニュウ</t>
    </rPh>
    <phoneticPr fontId="1"/>
  </si>
  <si>
    <t>EXCELでのエントリーの場合は、個人種目・リレー種目に入力をすると</t>
    <rPh sb="13" eb="15">
      <t>バアイ</t>
    </rPh>
    <rPh sb="17" eb="19">
      <t>コジン</t>
    </rPh>
    <rPh sb="19" eb="21">
      <t>シュモク</t>
    </rPh>
    <rPh sb="25" eb="27">
      <t>シュモク</t>
    </rPh>
    <rPh sb="28" eb="30">
      <t>ニュウリョク</t>
    </rPh>
    <phoneticPr fontId="1"/>
  </si>
  <si>
    <t>参加申込内訳に人数が反映されます。</t>
    <rPh sb="0" eb="2">
      <t>サンカ</t>
    </rPh>
    <rPh sb="2" eb="4">
      <t>モウシコミ</t>
    </rPh>
    <rPh sb="4" eb="6">
      <t>ウチワケ</t>
    </rPh>
    <rPh sb="7" eb="9">
      <t>ニンズウ</t>
    </rPh>
    <rPh sb="10" eb="12">
      <t>ハンエイ</t>
    </rPh>
    <phoneticPr fontId="1"/>
  </si>
  <si>
    <t>参 加 者</t>
    <phoneticPr fontId="1"/>
  </si>
  <si>
    <t>参加個人種目</t>
  </si>
  <si>
    <t>参加リレー種目</t>
    <phoneticPr fontId="1"/>
  </si>
  <si>
    <t>予約</t>
    <rPh sb="0" eb="2">
      <t>ヨヤク</t>
    </rPh>
    <phoneticPr fontId="1"/>
  </si>
  <si>
    <t>合計</t>
    <rPh sb="0" eb="2">
      <t>ゴウケイ</t>
    </rPh>
    <phoneticPr fontId="1"/>
  </si>
  <si>
    <t>合計</t>
  </si>
  <si>
    <t>プロ</t>
  </si>
  <si>
    <t>　　円×</t>
    <rPh sb="2" eb="3">
      <t>エン</t>
    </rPh>
    <phoneticPr fontId="1"/>
  </si>
  <si>
    <t>種目＝</t>
    <rPh sb="0" eb="2">
      <t>シュモク</t>
    </rPh>
    <phoneticPr fontId="1"/>
  </si>
  <si>
    <t>円</t>
    <rPh sb="0" eb="1">
      <t>エン</t>
    </rPh>
    <phoneticPr fontId="1"/>
  </si>
  <si>
    <t>　円×</t>
    <rPh sb="1" eb="2">
      <t>エン</t>
    </rPh>
    <phoneticPr fontId="1"/>
  </si>
  <si>
    <t>プログラム</t>
    <phoneticPr fontId="1"/>
  </si>
  <si>
    <t>円×</t>
    <rPh sb="0" eb="1">
      <t>エン</t>
    </rPh>
    <phoneticPr fontId="1"/>
  </si>
  <si>
    <t>　部＝</t>
    <rPh sb="1" eb="2">
      <t>ブ</t>
    </rPh>
    <phoneticPr fontId="1"/>
  </si>
  <si>
    <t>通信費</t>
    <rPh sb="0" eb="3">
      <t>ツウシンヒ</t>
    </rPh>
    <phoneticPr fontId="1"/>
  </si>
  <si>
    <t>（書類送付用）</t>
    <rPh sb="5" eb="6">
      <t>ヨウ</t>
    </rPh>
    <phoneticPr fontId="1"/>
  </si>
  <si>
    <t>申込金合計</t>
  </si>
  <si>
    <t>円</t>
  </si>
  <si>
    <t>※申込金は、競技会実施後速やかに要項 項番６記載の振込先へ入金ください。競技会実施前の振込はおやめください。</t>
    <rPh sb="16" eb="18">
      <t>ヨウコウ</t>
    </rPh>
    <rPh sb="22" eb="24">
      <t>キサイ</t>
    </rPh>
    <phoneticPr fontId="1"/>
  </si>
  <si>
    <t>ただし、エントリーをされて、当日棄権をした場合でも申込金は必要となりますのでご注意ください。</t>
    <phoneticPr fontId="1"/>
  </si>
  <si>
    <t>領収書内訳内容</t>
  </si>
  <si>
    <t>宛名</t>
  </si>
  <si>
    <t>１枚目</t>
    <rPh sb="1" eb="2">
      <t>マイ</t>
    </rPh>
    <rPh sb="2" eb="3">
      <t>メ</t>
    </rPh>
    <phoneticPr fontId="1"/>
  </si>
  <si>
    <t>金額</t>
    <phoneticPr fontId="1"/>
  </si>
  <si>
    <t>２枚目</t>
    <rPh sb="1" eb="3">
      <t>マイメ</t>
    </rPh>
    <phoneticPr fontId="1"/>
  </si>
  <si>
    <t>３枚目</t>
    <rPh sb="1" eb="3">
      <t>マイメ</t>
    </rPh>
    <phoneticPr fontId="1"/>
  </si>
  <si>
    <t>４枚目</t>
    <rPh sb="1" eb="3">
      <t>マイメ</t>
    </rPh>
    <phoneticPr fontId="1"/>
  </si>
  <si>
    <t>第15回コナミスポーツクラブスイムフェスティバル九州大会　</t>
    <rPh sb="0" eb="1">
      <t>ダイ</t>
    </rPh>
    <rPh sb="3" eb="4">
      <t>カイ</t>
    </rPh>
    <rPh sb="24" eb="26">
      <t>キュウシュウ</t>
    </rPh>
    <rPh sb="26" eb="28">
      <t>タイカイ</t>
    </rPh>
    <phoneticPr fontId="1"/>
  </si>
  <si>
    <t>：文字入力してください</t>
    <rPh sb="1" eb="3">
      <t>モジ</t>
    </rPh>
    <rPh sb="3" eb="5">
      <t>ニュウリョク</t>
    </rPh>
    <phoneticPr fontId="1"/>
  </si>
  <si>
    <t>：プルダウンから選んでください</t>
    <rPh sb="8" eb="9">
      <t>エラ</t>
    </rPh>
    <phoneticPr fontId="1"/>
  </si>
  <si>
    <t>支店ＣＤ</t>
    <rPh sb="0" eb="2">
      <t>シテン</t>
    </rPh>
    <phoneticPr fontId="1"/>
  </si>
  <si>
    <t>チーム登録番号</t>
    <rPh sb="3" eb="5">
      <t>トウロク</t>
    </rPh>
    <rPh sb="5" eb="7">
      <t>バンゴウ</t>
    </rPh>
    <phoneticPr fontId="1"/>
  </si>
  <si>
    <t>-</t>
    <phoneticPr fontId="1"/>
  </si>
  <si>
    <t>団 体 名</t>
  </si>
  <si>
    <t>チーム略称</t>
    <rPh sb="3" eb="5">
      <t>リャクショウ</t>
    </rPh>
    <phoneticPr fontId="1"/>
  </si>
  <si>
    <t>略称フリガナ</t>
    <rPh sb="0" eb="2">
      <t>リャクショウ</t>
    </rPh>
    <phoneticPr fontId="1"/>
  </si>
  <si>
    <t>代表者名</t>
  </si>
  <si>
    <t>申込責任者</t>
    <rPh sb="0" eb="2">
      <t>モウシコミ</t>
    </rPh>
    <rPh sb="2" eb="5">
      <t>セキニンシャ</t>
    </rPh>
    <phoneticPr fontId="1"/>
  </si>
  <si>
    <t>フリガナ</t>
    <phoneticPr fontId="1"/>
  </si>
  <si>
    <t>住所</t>
    <rPh sb="0" eb="2">
      <t>ジュウショ</t>
    </rPh>
    <phoneticPr fontId="1"/>
  </si>
  <si>
    <t>ＴＥＬ</t>
    <phoneticPr fontId="1"/>
  </si>
  <si>
    <t>ＦＡＸ</t>
    <phoneticPr fontId="1"/>
  </si>
  <si>
    <t>競技役員</t>
    <rPh sb="0" eb="2">
      <t>キョウギ</t>
    </rPh>
    <rPh sb="2" eb="4">
      <t>ヤクイン</t>
    </rPh>
    <phoneticPr fontId="1"/>
  </si>
  <si>
    <t>希望役職</t>
    <rPh sb="0" eb="2">
      <t>キボウ</t>
    </rPh>
    <rPh sb="2" eb="4">
      <t>ヤクショク</t>
    </rPh>
    <phoneticPr fontId="1"/>
  </si>
  <si>
    <t>参加人数</t>
    <rPh sb="0" eb="2">
      <t>サンカ</t>
    </rPh>
    <rPh sb="2" eb="4">
      <t>ニンズウ</t>
    </rPh>
    <phoneticPr fontId="1"/>
  </si>
  <si>
    <t>名</t>
    <rPh sb="0" eb="1">
      <t>メイ</t>
    </rPh>
    <phoneticPr fontId="1"/>
  </si>
  <si>
    <t>個人種目数</t>
    <rPh sb="0" eb="2">
      <t>コジン</t>
    </rPh>
    <rPh sb="2" eb="4">
      <t>シュモク</t>
    </rPh>
    <rPh sb="4" eb="5">
      <t>スウ</t>
    </rPh>
    <phoneticPr fontId="1"/>
  </si>
  <si>
    <t>リレー種目数</t>
    <rPh sb="3" eb="5">
      <t>シュモク</t>
    </rPh>
    <rPh sb="5" eb="6">
      <t>スウ</t>
    </rPh>
    <phoneticPr fontId="1"/>
  </si>
  <si>
    <t>メドレー</t>
    <phoneticPr fontId="1"/>
  </si>
  <si>
    <t>フリー</t>
    <phoneticPr fontId="1"/>
  </si>
  <si>
    <t>【申込金額】</t>
    <rPh sb="1" eb="3">
      <t>モウシコミ</t>
    </rPh>
    <rPh sb="3" eb="5">
      <t>キンガク</t>
    </rPh>
    <phoneticPr fontId="1"/>
  </si>
  <si>
    <t>参加費</t>
    <rPh sb="0" eb="3">
      <t>サンカヒ</t>
    </rPh>
    <phoneticPr fontId="1"/>
  </si>
  <si>
    <t>×</t>
    <phoneticPr fontId="1"/>
  </si>
  <si>
    <t>＝</t>
    <phoneticPr fontId="1"/>
  </si>
  <si>
    <t>第11回兵庫県マスターズ水泳競技大会</t>
    <rPh sb="0" eb="1">
      <t>ダイ</t>
    </rPh>
    <rPh sb="3" eb="4">
      <t>カイ</t>
    </rPh>
    <rPh sb="4" eb="7">
      <t>ヒョウゴケン</t>
    </rPh>
    <rPh sb="12" eb="14">
      <t>スイエイ</t>
    </rPh>
    <rPh sb="14" eb="16">
      <t>キョウギ</t>
    </rPh>
    <rPh sb="16" eb="18">
      <t>タイカイ</t>
    </rPh>
    <phoneticPr fontId="1"/>
  </si>
  <si>
    <t>リレーのみ</t>
    <phoneticPr fontId="1"/>
  </si>
  <si>
    <t>リレーエントリー用紙</t>
  </si>
  <si>
    <t>団体番号</t>
  </si>
  <si>
    <t>団体名</t>
  </si>
  <si>
    <t>※同一種目・同一年齢区分に複数チーム出場する場合はチーム区分を選んでください</t>
    <rPh sb="1" eb="3">
      <t>ドウイツ</t>
    </rPh>
    <rPh sb="3" eb="5">
      <t>シュモク</t>
    </rPh>
    <rPh sb="6" eb="8">
      <t>ドウイツ</t>
    </rPh>
    <rPh sb="8" eb="10">
      <t>ネンレイ</t>
    </rPh>
    <rPh sb="10" eb="12">
      <t>クブン</t>
    </rPh>
    <rPh sb="13" eb="15">
      <t>フクスウ</t>
    </rPh>
    <rPh sb="18" eb="20">
      <t>シュツジョウ</t>
    </rPh>
    <rPh sb="22" eb="24">
      <t>バアイ</t>
    </rPh>
    <rPh sb="28" eb="30">
      <t>クブン</t>
    </rPh>
    <rPh sb="31" eb="32">
      <t>エラ</t>
    </rPh>
    <phoneticPr fontId="1"/>
  </si>
  <si>
    <t>チーム名</t>
    <rPh sb="3" eb="4">
      <t>メイ</t>
    </rPh>
    <phoneticPr fontId="1"/>
  </si>
  <si>
    <t>チーム
区分</t>
    <rPh sb="4" eb="6">
      <t>クブン</t>
    </rPh>
    <phoneticPr fontId="1"/>
  </si>
  <si>
    <t>エントリー</t>
    <phoneticPr fontId="1"/>
  </si>
  <si>
    <t>第１泳者</t>
    <rPh sb="0" eb="1">
      <t>ダイ</t>
    </rPh>
    <rPh sb="2" eb="4">
      <t>エイシャ</t>
    </rPh>
    <phoneticPr fontId="1"/>
  </si>
  <si>
    <t>第２泳者</t>
    <rPh sb="0" eb="1">
      <t>ダイ</t>
    </rPh>
    <rPh sb="2" eb="4">
      <t>エイシャ</t>
    </rPh>
    <phoneticPr fontId="1"/>
  </si>
  <si>
    <t>第３泳者</t>
    <rPh sb="0" eb="1">
      <t>ダイ</t>
    </rPh>
    <rPh sb="2" eb="4">
      <t>エイシャ</t>
    </rPh>
    <phoneticPr fontId="1"/>
  </si>
  <si>
    <t>第４泳者</t>
    <rPh sb="0" eb="1">
      <t>ダイ</t>
    </rPh>
    <rPh sb="2" eb="4">
      <t>エイシャ</t>
    </rPh>
    <phoneticPr fontId="1"/>
  </si>
  <si>
    <t>合計年齢</t>
    <rPh sb="0" eb="2">
      <t>ゴウケイ</t>
    </rPh>
    <rPh sb="2" eb="4">
      <t>ネンレイ</t>
    </rPh>
    <phoneticPr fontId="1"/>
  </si>
  <si>
    <t>分</t>
    <rPh sb="0" eb="1">
      <t>フン</t>
    </rPh>
    <phoneticPr fontId="1"/>
  </si>
  <si>
    <t>秒</t>
    <rPh sb="0" eb="1">
      <t>ビョウ</t>
    </rPh>
    <phoneticPr fontId="1"/>
  </si>
  <si>
    <t>例</t>
    <rPh sb="0" eb="1">
      <t>レイ</t>
    </rPh>
    <phoneticPr fontId="1"/>
  </si>
  <si>
    <t>兵庫水泳ｸﾗﾌﾞ</t>
    <rPh sb="0" eb="2">
      <t>ヒョウゴ</t>
    </rPh>
    <rPh sb="2" eb="4">
      <t>スイエイ</t>
    </rPh>
    <phoneticPr fontId="1"/>
  </si>
  <si>
    <t>A</t>
  </si>
  <si>
    <t>フリーリレー</t>
  </si>
  <si>
    <t>4×50m</t>
  </si>
  <si>
    <t>チーム番号(4)</t>
  </si>
  <si>
    <t>チーム名(20)</t>
  </si>
  <si>
    <t>ﾖﾐｶﾞﾅ(15)</t>
  </si>
  <si>
    <t>所属番号(4)</t>
  </si>
  <si>
    <t>加盟番号(2)</t>
  </si>
  <si>
    <t>ｴﾝﾄﾘｰ(5)</t>
  </si>
  <si>
    <t>ｴﾝﾄﾘｰﾀｲﾑ(7)</t>
  </si>
  <si>
    <t>東京都-------------E</t>
  </si>
  <si>
    <t>ﾄｳｷｮｳﾄ--------E</t>
  </si>
  <si>
    <t>13</t>
  </si>
  <si>
    <t>3</t>
  </si>
  <si>
    <t>1</t>
  </si>
  <si>
    <t>60400</t>
  </si>
  <si>
    <t>0423.45</t>
  </si>
  <si>
    <t>1024</t>
  </si>
  <si>
    <t>文京区</t>
  </si>
  <si>
    <t>ﾌﾞﾝｷｮｳｸ</t>
  </si>
  <si>
    <t>02</t>
  </si>
  <si>
    <t>2</t>
  </si>
  <si>
    <t>70200</t>
  </si>
  <si>
    <t>0245.10</t>
  </si>
  <si>
    <t>男性</t>
    <rPh sb="0" eb="2">
      <t>ダンセイ</t>
    </rPh>
    <phoneticPr fontId="1"/>
  </si>
  <si>
    <t>女性</t>
    <rPh sb="0" eb="2">
      <t>ジョセイ</t>
    </rPh>
    <phoneticPr fontId="1"/>
  </si>
  <si>
    <t>学種</t>
    <rPh sb="0" eb="2">
      <t>ガクシュ</t>
    </rPh>
    <phoneticPr fontId="1"/>
  </si>
  <si>
    <t>自由形</t>
  </si>
  <si>
    <t>背泳ぎ</t>
  </si>
  <si>
    <t>平泳ぎ</t>
  </si>
  <si>
    <t>バタフライ</t>
  </si>
  <si>
    <t>鈴木　〇〇</t>
    <phoneticPr fontId="1"/>
  </si>
  <si>
    <t>スズキ　〇〇</t>
    <phoneticPr fontId="1"/>
  </si>
  <si>
    <t>例</t>
    <rPh sb="0" eb="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</si>
</sst>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m/dd"/>
    <numFmt numFmtId="177" formatCode="m:ss.00"/>
    <numFmt numFmtId="178" formatCode="#,##0;&quot;▲ &quot;#,##0"/>
    <numFmt numFmtId="179" formatCode="#,##0;\-#,##0;&quot;-&quot;"/>
    <numFmt numFmtId="180" formatCode="00"/>
    <numFmt numFmtId="181" formatCode="#,##0;[Red]\-#,##0;"/>
    <numFmt numFmtId="182" formatCode="#,###\ "/>
    <numFmt numFmtId="183" formatCode="#,##0_ "/>
    <numFmt numFmtId="184" formatCode="#,##0&quot;円&quot;"/>
  </numFmts>
  <fonts count="38" x14ac:knownFonts="1">
    <font>
      <sz val="11"/>
      <name val="ＭＳ Ｐゴシック"/>
      <family val="3"/>
      <charset val="128"/>
    </font>
    <font>
      <sz val="6"/>
      <name val="ＭＳ Ｐゴシック"/>
      <family val="3"/>
      <charset val="128"/>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u val="double"/>
      <sz val="16"/>
      <name val="ＭＳ Ｐゴシック"/>
      <family val="3"/>
      <charset val="128"/>
    </font>
    <font>
      <b/>
      <sz val="11"/>
      <name val="ＭＳ Ｐゴシック"/>
      <family val="3"/>
      <charset val="128"/>
    </font>
    <font>
      <b/>
      <u val="double"/>
      <sz val="14"/>
      <name val="ＭＳ Ｐゴシック"/>
      <family val="3"/>
      <charset val="128"/>
    </font>
    <font>
      <sz val="14"/>
      <name val="ＭＳ 明朝"/>
      <family val="1"/>
      <charset val="128"/>
    </font>
    <font>
      <sz val="10"/>
      <name val="Meiryo UI"/>
      <family val="3"/>
      <charset val="128"/>
    </font>
    <font>
      <sz val="11"/>
      <name val="Meiryo UI"/>
      <family val="3"/>
      <charset val="128"/>
    </font>
    <font>
      <sz val="11"/>
      <color theme="1"/>
      <name val="ＭＳ Ｐゴシック"/>
      <family val="3"/>
      <charset val="128"/>
      <scheme val="minor"/>
    </font>
    <font>
      <sz val="11"/>
      <color theme="1"/>
      <name val="Meiryo UI"/>
      <family val="3"/>
      <charset val="128"/>
    </font>
    <font>
      <sz val="11"/>
      <color theme="1"/>
      <name val="ＭＳ Ｐゴシック"/>
      <family val="2"/>
      <scheme val="minor"/>
    </font>
    <font>
      <sz val="12"/>
      <name val="Arial"/>
      <family val="2"/>
    </font>
    <font>
      <sz val="11"/>
      <name val="ＭＳ ゴシック"/>
      <family val="3"/>
      <charset val="128"/>
    </font>
    <font>
      <sz val="12"/>
      <name val="ＭＳ 明朝"/>
      <family val="1"/>
      <charset val="128"/>
    </font>
    <font>
      <b/>
      <sz val="12"/>
      <name val="ＭＳ 明朝"/>
      <family val="1"/>
      <charset val="128"/>
    </font>
    <font>
      <sz val="12"/>
      <color indexed="10"/>
      <name val="ＭＳ 明朝"/>
      <family val="1"/>
      <charset val="128"/>
    </font>
    <font>
      <b/>
      <sz val="20"/>
      <name val="ＭＳ 明朝"/>
      <family val="1"/>
      <charset val="128"/>
    </font>
    <font>
      <b/>
      <sz val="16"/>
      <name val="ＭＳ 明朝"/>
      <family val="1"/>
      <charset val="128"/>
    </font>
    <font>
      <b/>
      <u/>
      <sz val="16"/>
      <name val="ＭＳ 明朝"/>
      <family val="1"/>
      <charset val="128"/>
    </font>
    <font>
      <sz val="16"/>
      <color indexed="10"/>
      <name val="ＭＳ 明朝"/>
      <family val="1"/>
      <charset val="128"/>
    </font>
    <font>
      <sz val="16"/>
      <name val="ＭＳ 明朝"/>
      <family val="1"/>
      <charset val="128"/>
    </font>
    <font>
      <sz val="11"/>
      <name val="ＭＳ 明朝"/>
      <family val="1"/>
      <charset val="128"/>
    </font>
    <font>
      <sz val="14"/>
      <color indexed="10"/>
      <name val="ＭＳ 明朝"/>
      <family val="1"/>
      <charset val="128"/>
    </font>
    <font>
      <sz val="9"/>
      <name val="ＭＳ 明朝"/>
      <family val="1"/>
      <charset val="128"/>
    </font>
    <font>
      <b/>
      <sz val="10"/>
      <color indexed="10"/>
      <name val="ＭＳ 明朝"/>
      <family val="1"/>
      <charset val="128"/>
    </font>
    <font>
      <sz val="10"/>
      <name val="ＭＳ 明朝"/>
      <family val="1"/>
      <charset val="128"/>
    </font>
    <font>
      <sz val="12"/>
      <name val="ＭＳ ゴシック"/>
      <family val="3"/>
      <charset val="128"/>
    </font>
    <font>
      <b/>
      <sz val="11"/>
      <color indexed="8"/>
      <name val="Meiryo UI"/>
      <family val="3"/>
      <charset val="128"/>
    </font>
    <font>
      <sz val="10"/>
      <color indexed="8"/>
      <name val="Meiryo UI"/>
      <family val="3"/>
      <charset val="128"/>
    </font>
    <font>
      <b/>
      <sz val="11"/>
      <color theme="1"/>
      <name val="Meiryo UI"/>
      <family val="3"/>
      <charset val="128"/>
    </font>
  </fonts>
  <fills count="8">
    <fill>
      <patternFill patternType="none"/>
    </fill>
    <fill>
      <patternFill patternType="gray125"/>
    </fill>
    <fill>
      <patternFill patternType="gray06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
      <patternFill patternType="solid">
        <fgColor theme="5" tint="0.79998168889431442"/>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s>
  <cellStyleXfs count="25">
    <xf numFmtId="0" fontId="0" fillId="0" borderId="0"/>
    <xf numFmtId="179"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0" borderId="0">
      <alignment wrapText="1"/>
    </xf>
    <xf numFmtId="0" fontId="11" fillId="0" borderId="1">
      <alignment horizontal="center"/>
    </xf>
    <xf numFmtId="0" fontId="11" fillId="0" borderId="1">
      <alignment horizontal="distributed"/>
    </xf>
    <xf numFmtId="0" fontId="11" fillId="0" borderId="0">
      <alignment horizontal="distributed"/>
    </xf>
    <xf numFmtId="0" fontId="11" fillId="0" borderId="0">
      <alignment horizontal="center"/>
    </xf>
    <xf numFmtId="178" fontId="2" fillId="0" borderId="1"/>
    <xf numFmtId="178" fontId="11" fillId="2" borderId="1"/>
    <xf numFmtId="0" fontId="2" fillId="2" borderId="1"/>
    <xf numFmtId="0" fontId="2" fillId="0" borderId="0"/>
    <xf numFmtId="0" fontId="16" fillId="0" borderId="0">
      <alignment vertical="center"/>
    </xf>
    <xf numFmtId="0" fontId="12" fillId="0" borderId="0"/>
    <xf numFmtId="0" fontId="13" fillId="0" borderId="0"/>
    <xf numFmtId="0" fontId="18" fillId="0" borderId="0"/>
    <xf numFmtId="0" fontId="16" fillId="0" borderId="0">
      <alignment vertical="center"/>
    </xf>
    <xf numFmtId="0" fontId="19" fillId="0" borderId="0"/>
  </cellStyleXfs>
  <cellXfs count="202">
    <xf numFmtId="0" fontId="0" fillId="0" borderId="0" xfId="0"/>
    <xf numFmtId="0" fontId="14" fillId="0" borderId="0" xfId="0" applyFont="1" applyAlignment="1" applyProtection="1">
      <alignment vertical="center"/>
    </xf>
    <xf numFmtId="176" fontId="14" fillId="0" borderId="0" xfId="0" applyNumberFormat="1" applyFont="1" applyAlignment="1" applyProtection="1">
      <alignment horizontal="center" vertical="center" shrinkToFit="1"/>
    </xf>
    <xf numFmtId="177" fontId="14" fillId="0" borderId="0" xfId="0" applyNumberFormat="1" applyFont="1" applyAlignment="1" applyProtection="1">
      <alignment horizontal="center" vertical="center" shrinkToFi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4" fillId="0" borderId="3" xfId="0" applyFont="1" applyBorder="1" applyAlignment="1" applyProtection="1">
      <alignment horizontal="center" vertical="center" shrinkToFit="1"/>
    </xf>
    <xf numFmtId="176" fontId="14" fillId="0" borderId="3" xfId="0" applyNumberFormat="1" applyFont="1" applyBorder="1" applyAlignment="1" applyProtection="1">
      <alignment horizontal="center" vertical="center" shrinkToFit="1"/>
    </xf>
    <xf numFmtId="180" fontId="14" fillId="0" borderId="3" xfId="0" applyNumberFormat="1" applyFont="1" applyBorder="1" applyAlignment="1" applyProtection="1">
      <alignment horizontal="center" vertical="center" shrinkToFit="1"/>
    </xf>
    <xf numFmtId="0" fontId="15" fillId="0" borderId="0" xfId="0" applyFont="1" applyAlignment="1">
      <alignment horizontal="center"/>
    </xf>
    <xf numFmtId="0" fontId="15" fillId="0" borderId="0" xfId="0" applyFont="1"/>
    <xf numFmtId="0" fontId="14" fillId="0" borderId="0" xfId="0" applyFont="1" applyAlignment="1" applyProtection="1">
      <alignment horizontal="center" vertical="center" shrinkToFit="1"/>
    </xf>
    <xf numFmtId="0" fontId="14" fillId="0" borderId="0" xfId="0" applyFont="1" applyAlignment="1" applyProtection="1">
      <alignment horizontal="center" vertical="center"/>
    </xf>
    <xf numFmtId="0" fontId="14" fillId="4" borderId="3" xfId="0" applyFont="1" applyFill="1" applyBorder="1" applyAlignment="1" applyProtection="1">
      <alignment horizontal="center" vertical="center" shrinkToFit="1"/>
      <protection locked="0"/>
    </xf>
    <xf numFmtId="176" fontId="14" fillId="4" borderId="3"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protection locked="0"/>
    </xf>
    <xf numFmtId="176" fontId="15" fillId="4" borderId="3" xfId="0" applyNumberFormat="1" applyFont="1" applyFill="1" applyBorder="1" applyAlignment="1">
      <alignment horizontal="center" vertical="center"/>
    </xf>
    <xf numFmtId="0" fontId="15" fillId="4" borderId="3" xfId="0" applyFont="1" applyFill="1" applyBorder="1" applyAlignment="1">
      <alignment horizontal="center" vertical="center"/>
    </xf>
    <xf numFmtId="0" fontId="16" fillId="0" borderId="0" xfId="19">
      <alignment vertical="center"/>
    </xf>
    <xf numFmtId="0" fontId="16" fillId="0" borderId="0" xfId="19" quotePrefix="1">
      <alignment vertical="center"/>
    </xf>
    <xf numFmtId="0" fontId="16" fillId="0" borderId="0" xfId="23">
      <alignment vertical="center"/>
    </xf>
    <xf numFmtId="14" fontId="16" fillId="0" borderId="0" xfId="23" applyNumberFormat="1">
      <alignment vertical="center"/>
    </xf>
    <xf numFmtId="0" fontId="16" fillId="4" borderId="0" xfId="23" applyFill="1">
      <alignment vertical="center"/>
    </xf>
    <xf numFmtId="0" fontId="16" fillId="5" borderId="0" xfId="23" applyFill="1">
      <alignment vertical="center"/>
    </xf>
    <xf numFmtId="0" fontId="16" fillId="4" borderId="0" xfId="23" quotePrefix="1" applyFill="1">
      <alignment vertical="center"/>
    </xf>
    <xf numFmtId="0" fontId="16" fillId="0" borderId="0" xfId="23" applyAlignment="1"/>
    <xf numFmtId="49" fontId="14" fillId="0" borderId="3" xfId="0" applyNumberFormat="1" applyFont="1" applyBorder="1" applyAlignment="1">
      <alignment horizontal="center"/>
    </xf>
    <xf numFmtId="49" fontId="15" fillId="0" borderId="3" xfId="0" applyNumberFormat="1" applyFont="1" applyBorder="1" applyAlignment="1">
      <alignment horizontal="center"/>
    </xf>
    <xf numFmtId="49" fontId="15" fillId="0" borderId="3" xfId="0" applyNumberFormat="1" applyFont="1" applyBorder="1"/>
    <xf numFmtId="49" fontId="14" fillId="0" borderId="3" xfId="0" quotePrefix="1" applyNumberFormat="1" applyFont="1" applyBorder="1" applyAlignment="1">
      <alignment horizontal="center"/>
    </xf>
    <xf numFmtId="0" fontId="20" fillId="0" borderId="0" xfId="24" applyFont="1" applyAlignment="1">
      <alignment vertical="center"/>
    </xf>
    <xf numFmtId="0" fontId="21" fillId="0" borderId="0" xfId="24" applyFont="1" applyAlignment="1">
      <alignment vertical="center"/>
    </xf>
    <xf numFmtId="0" fontId="22" fillId="0" borderId="0" xfId="24" applyFont="1" applyAlignment="1">
      <alignment horizontal="center" vertical="center"/>
    </xf>
    <xf numFmtId="0" fontId="22" fillId="0" borderId="0" xfId="24" applyFont="1" applyAlignment="1">
      <alignment horizontal="left" vertical="center"/>
    </xf>
    <xf numFmtId="0" fontId="23" fillId="0" borderId="0" xfId="24" applyFont="1" applyAlignment="1">
      <alignment vertical="center"/>
    </xf>
    <xf numFmtId="0" fontId="24" fillId="0" borderId="4" xfId="24" applyFont="1" applyBorder="1" applyAlignment="1">
      <alignment horizontal="center" vertical="center"/>
    </xf>
    <xf numFmtId="0" fontId="24" fillId="0" borderId="4" xfId="24" applyFont="1" applyBorder="1" applyAlignment="1">
      <alignment horizontal="left" vertical="center"/>
    </xf>
    <xf numFmtId="0" fontId="21" fillId="0" borderId="0" xfId="24" applyFont="1" applyAlignment="1">
      <alignment horizontal="right" vertical="center"/>
    </xf>
    <xf numFmtId="0" fontId="27" fillId="0" borderId="0" xfId="24" applyFont="1" applyAlignment="1">
      <alignment vertical="center"/>
    </xf>
    <xf numFmtId="0" fontId="28" fillId="0" borderId="0" xfId="24" applyFont="1" applyAlignment="1">
      <alignment vertical="center"/>
    </xf>
    <xf numFmtId="0" fontId="21" fillId="0" borderId="4" xfId="24" applyFont="1" applyBorder="1" applyAlignment="1">
      <alignment horizontal="left" vertical="center"/>
    </xf>
    <xf numFmtId="0" fontId="21" fillId="0" borderId="0" xfId="24" applyFont="1" applyAlignment="1">
      <alignment horizontal="left" vertical="center"/>
    </xf>
    <xf numFmtId="0" fontId="29" fillId="0" borderId="0" xfId="24" applyFont="1" applyAlignment="1">
      <alignment horizontal="left" vertical="center"/>
    </xf>
    <xf numFmtId="0" fontId="21" fillId="0" borderId="10" xfId="24" applyFont="1" applyBorder="1" applyAlignment="1">
      <alignment vertical="center"/>
    </xf>
    <xf numFmtId="0" fontId="13" fillId="0" borderId="7" xfId="24" applyFont="1" applyBorder="1" applyAlignment="1">
      <alignment horizontal="center" vertical="center"/>
    </xf>
    <xf numFmtId="0" fontId="21" fillId="0" borderId="0" xfId="24" applyFont="1" applyAlignment="1">
      <alignment horizontal="centerContinuous" vertical="center"/>
    </xf>
    <xf numFmtId="0" fontId="21" fillId="0" borderId="4" xfId="24" applyFont="1" applyBorder="1" applyAlignment="1">
      <alignment vertical="center"/>
    </xf>
    <xf numFmtId="0" fontId="13" fillId="0" borderId="4" xfId="24" applyFont="1" applyBorder="1" applyAlignment="1">
      <alignment horizontal="left" vertical="center"/>
    </xf>
    <xf numFmtId="0" fontId="13" fillId="0" borderId="0" xfId="24" applyFont="1" applyAlignment="1">
      <alignment horizontal="center" vertical="center"/>
    </xf>
    <xf numFmtId="0" fontId="22" fillId="0" borderId="0" xfId="24" applyFont="1" applyAlignment="1">
      <alignment vertical="center"/>
    </xf>
    <xf numFmtId="181" fontId="13" fillId="0" borderId="3" xfId="24" applyNumberFormat="1" applyFont="1" applyBorder="1" applyAlignment="1">
      <alignment horizontal="center" vertical="center"/>
    </xf>
    <xf numFmtId="0" fontId="30" fillId="0" borderId="0" xfId="24" applyFont="1" applyAlignment="1">
      <alignment horizontal="center" vertical="center"/>
    </xf>
    <xf numFmtId="0" fontId="13" fillId="0" borderId="0" xfId="24" applyFont="1" applyAlignment="1">
      <alignment horizontal="left" vertical="center"/>
    </xf>
    <xf numFmtId="0" fontId="21" fillId="0" borderId="13" xfId="24" applyFont="1" applyBorder="1" applyAlignment="1">
      <alignment vertical="center"/>
    </xf>
    <xf numFmtId="0" fontId="21" fillId="0" borderId="14" xfId="24" applyFont="1" applyBorder="1" applyAlignment="1">
      <alignment vertical="center"/>
    </xf>
    <xf numFmtId="0" fontId="31" fillId="0" borderId="14" xfId="24" applyFont="1" applyBorder="1" applyAlignment="1">
      <alignment horizontal="right" vertical="center"/>
    </xf>
    <xf numFmtId="182" fontId="13" fillId="0" borderId="14" xfId="24" applyNumberFormat="1" applyFont="1" applyBorder="1" applyAlignment="1">
      <alignment horizontal="center" vertical="center"/>
    </xf>
    <xf numFmtId="0" fontId="21" fillId="0" borderId="14" xfId="24" applyFont="1" applyBorder="1" applyAlignment="1">
      <alignment horizontal="left" vertical="center"/>
    </xf>
    <xf numFmtId="0" fontId="21" fillId="0" borderId="16" xfId="24" applyFont="1" applyBorder="1" applyAlignment="1">
      <alignment horizontal="center" vertical="center"/>
    </xf>
    <xf numFmtId="0" fontId="21" fillId="0" borderId="17" xfId="24" applyFont="1" applyBorder="1" applyAlignment="1">
      <alignment vertical="center"/>
    </xf>
    <xf numFmtId="0" fontId="21" fillId="0" borderId="2" xfId="24" applyFont="1" applyBorder="1" applyAlignment="1">
      <alignment vertical="center"/>
    </xf>
    <xf numFmtId="0" fontId="31" fillId="0" borderId="2" xfId="24" applyFont="1" applyBorder="1" applyAlignment="1">
      <alignment horizontal="right" vertical="center"/>
    </xf>
    <xf numFmtId="182" fontId="13" fillId="0" borderId="2" xfId="24" applyNumberFormat="1" applyFont="1" applyBorder="1" applyAlignment="1">
      <alignment horizontal="center" vertical="center"/>
    </xf>
    <xf numFmtId="0" fontId="21" fillId="0" borderId="2" xfId="24" applyFont="1" applyBorder="1" applyAlignment="1">
      <alignment horizontal="left" vertical="center"/>
    </xf>
    <xf numFmtId="0" fontId="21" fillId="0" borderId="18" xfId="24" applyFont="1" applyBorder="1" applyAlignment="1">
      <alignment horizontal="center" vertical="center"/>
    </xf>
    <xf numFmtId="0" fontId="32" fillId="0" borderId="0" xfId="24" applyFont="1" applyAlignment="1">
      <alignment horizontal="left" vertical="center"/>
    </xf>
    <xf numFmtId="0" fontId="21" fillId="0" borderId="19" xfId="24" applyFont="1" applyBorder="1" applyAlignment="1">
      <alignment vertical="center"/>
    </xf>
    <xf numFmtId="0" fontId="21" fillId="0" borderId="20" xfId="24" applyFont="1" applyBorder="1" applyAlignment="1">
      <alignment vertical="center"/>
    </xf>
    <xf numFmtId="0" fontId="21" fillId="0" borderId="20" xfId="24" applyFont="1" applyBorder="1" applyAlignment="1">
      <alignment horizontal="right" vertical="center"/>
    </xf>
    <xf numFmtId="0" fontId="21" fillId="0" borderId="22" xfId="24" applyFont="1" applyBorder="1" applyAlignment="1">
      <alignment horizontal="center" vertical="center"/>
    </xf>
    <xf numFmtId="0" fontId="21" fillId="0" borderId="1" xfId="24" applyFont="1" applyBorder="1" applyAlignment="1">
      <alignment horizontal="center" vertical="center"/>
    </xf>
    <xf numFmtId="0" fontId="21" fillId="0" borderId="6" xfId="24" applyFont="1" applyBorder="1" applyAlignment="1">
      <alignment horizontal="center" vertical="center"/>
    </xf>
    <xf numFmtId="0" fontId="21" fillId="0" borderId="5" xfId="24" applyFont="1" applyBorder="1" applyAlignment="1">
      <alignment vertical="center"/>
    </xf>
    <xf numFmtId="0" fontId="33" fillId="0" borderId="0" xfId="24" applyFont="1" applyAlignment="1">
      <alignment vertical="center"/>
    </xf>
    <xf numFmtId="0" fontId="34" fillId="0" borderId="0" xfId="24" applyFont="1" applyAlignment="1">
      <alignment horizontal="left" vertical="center"/>
    </xf>
    <xf numFmtId="0" fontId="34" fillId="0" borderId="0" xfId="24" applyFont="1" applyAlignment="1">
      <alignment horizontal="center" vertical="center"/>
    </xf>
    <xf numFmtId="0" fontId="21" fillId="0" borderId="0" xfId="24" applyFont="1" applyAlignment="1">
      <alignment horizontal="center" vertical="center"/>
    </xf>
    <xf numFmtId="0" fontId="21" fillId="0" borderId="7" xfId="24" applyFont="1" applyBorder="1" applyAlignment="1">
      <alignment vertical="center"/>
    </xf>
    <xf numFmtId="0" fontId="29" fillId="0" borderId="7" xfId="24" applyFont="1" applyBorder="1" applyAlignment="1">
      <alignment horizontal="left" vertical="center"/>
    </xf>
    <xf numFmtId="0" fontId="21" fillId="0" borderId="2" xfId="24" applyFont="1" applyBorder="1" applyAlignment="1">
      <alignment horizontal="center" vertical="center"/>
    </xf>
    <xf numFmtId="0" fontId="22" fillId="0" borderId="0" xfId="23" applyFont="1" applyAlignment="1">
      <alignment horizontal="center" vertical="center"/>
    </xf>
    <xf numFmtId="0" fontId="22" fillId="0" borderId="0" xfId="23" applyFont="1" applyAlignment="1">
      <alignment horizontal="left" vertical="center"/>
    </xf>
    <xf numFmtId="0" fontId="21" fillId="0" borderId="0" xfId="23" applyFont="1">
      <alignment vertical="center"/>
    </xf>
    <xf numFmtId="0" fontId="16" fillId="5" borderId="0" xfId="23" applyFill="1" applyAlignment="1" applyProtection="1">
      <alignment horizontal="center" vertical="center"/>
      <protection locked="0"/>
    </xf>
    <xf numFmtId="0" fontId="16" fillId="0" borderId="0" xfId="23" applyAlignment="1" applyProtection="1">
      <alignment horizontal="left" vertical="center"/>
      <protection locked="0"/>
    </xf>
    <xf numFmtId="0" fontId="16" fillId="7" borderId="0" xfId="23" applyFill="1" applyAlignment="1" applyProtection="1">
      <alignment horizontal="center" vertical="center"/>
      <protection locked="0"/>
    </xf>
    <xf numFmtId="0" fontId="23" fillId="0" borderId="0" xfId="23" applyFont="1">
      <alignment vertical="center"/>
    </xf>
    <xf numFmtId="0" fontId="21" fillId="5" borderId="12" xfId="23" applyFont="1" applyFill="1" applyBorder="1" applyAlignment="1" applyProtection="1">
      <alignment horizontal="center" vertical="center"/>
      <protection locked="0"/>
    </xf>
    <xf numFmtId="0" fontId="21" fillId="0" borderId="0" xfId="23" applyFont="1" applyAlignment="1">
      <alignment horizontal="center" vertical="center"/>
    </xf>
    <xf numFmtId="0" fontId="21" fillId="5" borderId="3" xfId="23" applyFont="1" applyFill="1" applyBorder="1" applyAlignment="1" applyProtection="1">
      <alignment horizontal="center" vertical="center"/>
      <protection locked="0"/>
    </xf>
    <xf numFmtId="0" fontId="21" fillId="0" borderId="12" xfId="23" applyFont="1" applyBorder="1" applyAlignment="1">
      <alignment horizontal="center" vertical="center"/>
    </xf>
    <xf numFmtId="0" fontId="21" fillId="0" borderId="3" xfId="23" applyFont="1" applyBorder="1" applyAlignment="1">
      <alignment horizontal="center" vertical="center"/>
    </xf>
    <xf numFmtId="0" fontId="21" fillId="0" borderId="0" xfId="23" applyFont="1" applyAlignment="1">
      <alignment horizontal="left" vertical="center"/>
    </xf>
    <xf numFmtId="0" fontId="21" fillId="0" borderId="0" xfId="23" applyFont="1" applyAlignment="1">
      <alignment horizontal="right" vertical="center"/>
    </xf>
    <xf numFmtId="0" fontId="22" fillId="0" borderId="0" xfId="23" applyFont="1">
      <alignment vertical="center"/>
    </xf>
    <xf numFmtId="0" fontId="23" fillId="0" borderId="0" xfId="23" applyFont="1" applyAlignment="1">
      <alignment horizontal="center" vertical="center"/>
    </xf>
    <xf numFmtId="0" fontId="21" fillId="0" borderId="3" xfId="24" applyFont="1" applyBorder="1" applyAlignment="1">
      <alignment horizontal="center" vertical="center"/>
    </xf>
    <xf numFmtId="0" fontId="17" fillId="0" borderId="0" xfId="23" applyFont="1" applyAlignment="1">
      <alignment vertical="center" shrinkToFit="1"/>
    </xf>
    <xf numFmtId="0" fontId="35" fillId="0" borderId="3" xfId="23" applyFont="1" applyBorder="1" applyAlignment="1">
      <alignment vertical="center" shrinkToFit="1"/>
    </xf>
    <xf numFmtId="0" fontId="35" fillId="0" borderId="0" xfId="23" applyFont="1" applyAlignment="1">
      <alignment vertical="center" shrinkToFit="1"/>
    </xf>
    <xf numFmtId="0" fontId="36" fillId="0" borderId="0" xfId="23" applyFont="1" applyAlignment="1">
      <alignment vertical="center" shrinkToFit="1"/>
    </xf>
    <xf numFmtId="180" fontId="17" fillId="0" borderId="0" xfId="23" applyNumberFormat="1" applyFont="1" applyAlignment="1">
      <alignment horizontal="left" vertical="center"/>
    </xf>
    <xf numFmtId="0" fontId="17" fillId="0" borderId="0" xfId="23" applyFont="1">
      <alignment vertical="center"/>
    </xf>
    <xf numFmtId="0" fontId="17" fillId="5" borderId="0" xfId="23" applyFont="1" applyFill="1" applyAlignment="1" applyProtection="1">
      <alignment horizontal="center" vertical="center"/>
      <protection locked="0"/>
    </xf>
    <xf numFmtId="0" fontId="17" fillId="0" borderId="0" xfId="23" applyFont="1" applyAlignment="1" applyProtection="1">
      <alignment horizontal="left" vertical="center"/>
      <protection locked="0"/>
    </xf>
    <xf numFmtId="0" fontId="17" fillId="0" borderId="0" xfId="23" applyFont="1" applyAlignment="1">
      <alignment horizontal="left" vertical="center" shrinkToFit="1"/>
    </xf>
    <xf numFmtId="0" fontId="17" fillId="7" borderId="0" xfId="23" applyFont="1" applyFill="1" applyAlignment="1" applyProtection="1">
      <alignment horizontal="center" vertical="center"/>
      <protection locked="0"/>
    </xf>
    <xf numFmtId="180" fontId="17" fillId="0" borderId="0" xfId="23" applyNumberFormat="1" applyFont="1" applyAlignment="1">
      <alignment vertical="center" shrinkToFit="1"/>
    </xf>
    <xf numFmtId="0" fontId="17" fillId="0" borderId="0" xfId="23" applyFont="1" applyAlignment="1">
      <alignment horizontal="center" vertical="center" shrinkToFit="1"/>
    </xf>
    <xf numFmtId="0" fontId="17" fillId="0" borderId="0" xfId="23" applyFont="1" applyAlignment="1">
      <alignment horizontal="left" vertical="center"/>
    </xf>
    <xf numFmtId="0" fontId="17" fillId="0" borderId="0" xfId="23" applyFont="1" applyAlignment="1">
      <alignment horizontal="center" vertical="center"/>
    </xf>
    <xf numFmtId="0" fontId="17" fillId="0" borderId="0" xfId="23" applyFont="1" applyAlignment="1" applyProtection="1">
      <alignment horizontal="center" vertical="center"/>
      <protection locked="0"/>
    </xf>
    <xf numFmtId="0" fontId="17" fillId="0" borderId="34" xfId="23" applyFont="1" applyBorder="1" applyAlignment="1">
      <alignment horizontal="center" vertical="center" shrinkToFit="1"/>
    </xf>
    <xf numFmtId="0" fontId="17" fillId="0" borderId="35" xfId="23" applyFont="1" applyBorder="1" applyAlignment="1">
      <alignment horizontal="center" vertical="center" shrinkToFit="1"/>
    </xf>
    <xf numFmtId="0" fontId="17" fillId="0" borderId="36" xfId="23" applyFont="1" applyBorder="1" applyAlignment="1">
      <alignment horizontal="center" vertical="center" shrinkToFit="1"/>
    </xf>
    <xf numFmtId="0" fontId="17" fillId="0" borderId="37" xfId="23" applyFont="1" applyBorder="1" applyAlignment="1">
      <alignment horizontal="center" vertical="center" shrinkToFit="1"/>
    </xf>
    <xf numFmtId="0" fontId="17" fillId="0" borderId="3" xfId="23" applyFont="1" applyBorder="1" applyAlignment="1">
      <alignment horizontal="center" vertical="center" shrinkToFit="1"/>
    </xf>
    <xf numFmtId="0" fontId="17" fillId="7" borderId="3" xfId="23" applyFont="1" applyFill="1" applyBorder="1" applyAlignment="1">
      <alignment horizontal="center" vertical="center" shrinkToFit="1"/>
    </xf>
    <xf numFmtId="0" fontId="17" fillId="7" borderId="31" xfId="23" applyFont="1" applyFill="1" applyBorder="1" applyAlignment="1">
      <alignment horizontal="center" vertical="center" shrinkToFit="1"/>
    </xf>
    <xf numFmtId="0" fontId="17" fillId="7" borderId="32" xfId="23" applyFont="1" applyFill="1" applyBorder="1" applyAlignment="1">
      <alignment horizontal="center" vertical="center" shrinkToFit="1"/>
    </xf>
    <xf numFmtId="0" fontId="17" fillId="7" borderId="38" xfId="23" applyFont="1" applyFill="1" applyBorder="1" applyAlignment="1">
      <alignment horizontal="center" vertical="center" shrinkToFit="1"/>
    </xf>
    <xf numFmtId="0" fontId="17" fillId="5" borderId="31" xfId="23" applyFont="1" applyFill="1" applyBorder="1" applyAlignment="1">
      <alignment horizontal="center" vertical="center" shrinkToFit="1"/>
    </xf>
    <xf numFmtId="0" fontId="17" fillId="5" borderId="32" xfId="23" applyFont="1" applyFill="1" applyBorder="1" applyAlignment="1">
      <alignment horizontal="center" vertical="center" shrinkToFit="1"/>
    </xf>
    <xf numFmtId="0" fontId="17" fillId="5" borderId="33" xfId="23" applyFont="1" applyFill="1" applyBorder="1" applyAlignment="1">
      <alignment horizontal="center" vertical="center" shrinkToFit="1"/>
    </xf>
    <xf numFmtId="0" fontId="37" fillId="0" borderId="0" xfId="23" applyFont="1" applyAlignment="1">
      <alignment horizontal="left" vertical="center"/>
    </xf>
    <xf numFmtId="49" fontId="14" fillId="0" borderId="3" xfId="0" applyNumberFormat="1" applyFont="1" applyBorder="1" applyAlignment="1" applyProtection="1">
      <alignment horizontal="center" vertical="center" shrinkToFit="1"/>
    </xf>
    <xf numFmtId="49" fontId="14" fillId="0" borderId="3" xfId="0" applyNumberFormat="1" applyFont="1" applyFill="1" applyBorder="1" applyAlignment="1" applyProtection="1">
      <alignment horizontal="center" vertical="center" shrinkToFit="1"/>
    </xf>
    <xf numFmtId="0" fontId="17" fillId="7" borderId="33" xfId="23" applyFont="1" applyFill="1" applyBorder="1" applyAlignment="1">
      <alignment horizontal="center" vertical="center" shrinkToFit="1"/>
    </xf>
    <xf numFmtId="0" fontId="22" fillId="0" borderId="7" xfId="24" applyFont="1" applyBorder="1" applyAlignment="1">
      <alignment horizontal="center" vertical="center"/>
    </xf>
    <xf numFmtId="0" fontId="22" fillId="0" borderId="8" xfId="24" applyFont="1" applyBorder="1" applyAlignment="1">
      <alignment horizontal="center" vertical="center"/>
    </xf>
    <xf numFmtId="0" fontId="21" fillId="0" borderId="4" xfId="24" applyFont="1" applyBorder="1" applyAlignment="1">
      <alignment vertical="center"/>
    </xf>
    <xf numFmtId="0" fontId="25" fillId="0" borderId="4" xfId="24" applyFont="1" applyBorder="1" applyAlignment="1">
      <alignment horizontal="center" vertical="center"/>
    </xf>
    <xf numFmtId="0" fontId="26" fillId="0" borderId="9" xfId="24" applyFont="1" applyBorder="1" applyAlignment="1">
      <alignment horizontal="center" vertical="center"/>
    </xf>
    <xf numFmtId="0" fontId="21" fillId="0" borderId="0" xfId="24" applyFont="1" applyAlignment="1">
      <alignment horizontal="right" vertical="center"/>
    </xf>
    <xf numFmtId="0" fontId="21" fillId="0" borderId="4" xfId="24" applyFont="1" applyBorder="1" applyAlignment="1">
      <alignment horizontal="left" vertical="center"/>
    </xf>
    <xf numFmtId="0" fontId="13" fillId="0" borderId="4" xfId="24" applyFont="1" applyBorder="1" applyAlignment="1">
      <alignment horizontal="left" vertical="center"/>
    </xf>
    <xf numFmtId="0" fontId="21" fillId="0" borderId="0" xfId="24" applyFont="1" applyAlignment="1">
      <alignment horizontal="left" vertical="center"/>
    </xf>
    <xf numFmtId="0" fontId="21" fillId="0" borderId="4" xfId="24" applyFont="1" applyBorder="1" applyAlignment="1">
      <alignment horizontal="center" vertical="center"/>
    </xf>
    <xf numFmtId="0" fontId="13" fillId="0" borderId="0" xfId="24" applyFont="1" applyAlignment="1">
      <alignment horizontal="left" vertical="center"/>
    </xf>
    <xf numFmtId="0" fontId="13" fillId="0" borderId="2" xfId="24" applyFont="1" applyBorder="1" applyAlignment="1">
      <alignment horizontal="center" vertical="center"/>
    </xf>
    <xf numFmtId="0" fontId="21" fillId="0" borderId="2" xfId="24" applyFont="1" applyBorder="1" applyAlignment="1">
      <alignment horizontal="center" vertical="center"/>
    </xf>
    <xf numFmtId="0" fontId="21" fillId="0" borderId="8" xfId="24" applyFont="1" applyBorder="1" applyAlignment="1">
      <alignment horizontal="center" vertical="center"/>
    </xf>
    <xf numFmtId="0" fontId="21" fillId="0" borderId="4" xfId="24" applyFont="1" applyBorder="1" applyAlignment="1">
      <alignment horizontal="right" vertical="center"/>
    </xf>
    <xf numFmtId="0" fontId="22" fillId="0" borderId="11" xfId="24" applyFont="1" applyBorder="1" applyAlignment="1">
      <alignment horizontal="center" vertical="center"/>
    </xf>
    <xf numFmtId="0" fontId="13" fillId="0" borderId="11" xfId="24" applyFont="1" applyBorder="1" applyAlignment="1">
      <alignment horizontal="center" vertical="center"/>
    </xf>
    <xf numFmtId="0" fontId="21" fillId="0" borderId="11" xfId="24" applyFont="1" applyBorder="1" applyAlignment="1">
      <alignment horizontal="center" vertical="center"/>
    </xf>
    <xf numFmtId="0" fontId="21" fillId="0" borderId="3" xfId="24" applyFont="1" applyBorder="1" applyAlignment="1">
      <alignment horizontal="center" vertical="center"/>
    </xf>
    <xf numFmtId="183" fontId="21" fillId="0" borderId="2" xfId="24" applyNumberFormat="1" applyFont="1" applyBorder="1" applyAlignment="1">
      <alignment horizontal="center" vertical="center"/>
    </xf>
    <xf numFmtId="183" fontId="21" fillId="0" borderId="8" xfId="24" applyNumberFormat="1" applyFont="1" applyBorder="1" applyAlignment="1">
      <alignment horizontal="center" vertical="center"/>
    </xf>
    <xf numFmtId="3" fontId="21" fillId="6" borderId="15" xfId="24" applyNumberFormat="1" applyFont="1" applyFill="1" applyBorder="1" applyAlignment="1">
      <alignment horizontal="right" vertical="center"/>
    </xf>
    <xf numFmtId="0" fontId="21" fillId="6" borderId="15" xfId="24" applyFont="1" applyFill="1" applyBorder="1" applyAlignment="1">
      <alignment horizontal="right" vertical="center"/>
    </xf>
    <xf numFmtId="182" fontId="13" fillId="0" borderId="14" xfId="24" applyNumberFormat="1" applyFont="1" applyBorder="1" applyAlignment="1">
      <alignment horizontal="right" vertical="center"/>
    </xf>
    <xf numFmtId="3" fontId="21" fillId="6" borderId="2" xfId="24" applyNumberFormat="1" applyFont="1" applyFill="1" applyBorder="1" applyAlignment="1">
      <alignment horizontal="right" vertical="center"/>
    </xf>
    <xf numFmtId="0" fontId="21" fillId="6" borderId="2" xfId="24" applyFont="1" applyFill="1" applyBorder="1" applyAlignment="1">
      <alignment horizontal="right" vertical="center"/>
    </xf>
    <xf numFmtId="182" fontId="13" fillId="0" borderId="2" xfId="24" applyNumberFormat="1" applyFont="1" applyBorder="1" applyAlignment="1">
      <alignment horizontal="right" vertical="center"/>
    </xf>
    <xf numFmtId="0" fontId="21" fillId="0" borderId="2" xfId="24" applyFont="1" applyBorder="1" applyAlignment="1">
      <alignment horizontal="right" vertical="center"/>
    </xf>
    <xf numFmtId="183" fontId="13" fillId="0" borderId="21" xfId="24" applyNumberFormat="1" applyFont="1" applyBorder="1" applyAlignment="1">
      <alignment horizontal="center" vertical="center"/>
    </xf>
    <xf numFmtId="0" fontId="21" fillId="0" borderId="5" xfId="24" applyFont="1" applyBorder="1" applyAlignment="1">
      <alignment horizontal="left" vertical="center"/>
    </xf>
    <xf numFmtId="0" fontId="21" fillId="0" borderId="1" xfId="24" applyFont="1" applyBorder="1" applyAlignment="1">
      <alignment horizontal="left" vertical="center"/>
    </xf>
    <xf numFmtId="183" fontId="13" fillId="0" borderId="1" xfId="24" applyNumberFormat="1" applyFont="1" applyBorder="1" applyAlignment="1">
      <alignment horizontal="center" vertical="center"/>
    </xf>
    <xf numFmtId="0" fontId="21" fillId="0" borderId="7" xfId="24" applyFont="1" applyBorder="1" applyAlignment="1">
      <alignment horizontal="center" vertical="center"/>
    </xf>
    <xf numFmtId="0" fontId="21" fillId="0" borderId="2" xfId="24" applyFont="1" applyBorder="1" applyAlignment="1">
      <alignment horizontal="left" vertical="center"/>
    </xf>
    <xf numFmtId="0" fontId="21" fillId="0" borderId="8" xfId="24" applyFont="1" applyBorder="1" applyAlignment="1">
      <alignment horizontal="left" vertical="center"/>
    </xf>
    <xf numFmtId="0" fontId="21" fillId="0" borderId="3" xfId="23" applyFont="1" applyBorder="1" applyAlignment="1">
      <alignment horizontal="center" vertical="center"/>
    </xf>
    <xf numFmtId="0" fontId="21" fillId="5" borderId="3" xfId="23" applyFont="1" applyFill="1" applyBorder="1" applyAlignment="1" applyProtection="1">
      <alignment horizontal="center" vertical="center"/>
      <protection locked="0"/>
    </xf>
    <xf numFmtId="0" fontId="21" fillId="0" borderId="0" xfId="23" applyFont="1" applyAlignment="1">
      <alignment horizontal="center" vertical="center"/>
    </xf>
    <xf numFmtId="0" fontId="25" fillId="0" borderId="4" xfId="23" applyFont="1" applyBorder="1" applyAlignment="1">
      <alignment horizontal="center" vertical="center"/>
    </xf>
    <xf numFmtId="0" fontId="26" fillId="0" borderId="0" xfId="23" applyFont="1" applyAlignment="1">
      <alignment horizontal="center" vertical="center"/>
    </xf>
    <xf numFmtId="0" fontId="21" fillId="0" borderId="0" xfId="23" applyFont="1" applyAlignment="1">
      <alignment horizontal="center" vertical="center" shrinkToFit="1"/>
    </xf>
    <xf numFmtId="0" fontId="21" fillId="0" borderId="23" xfId="23" applyFont="1" applyBorder="1" applyAlignment="1">
      <alignment horizontal="center" vertical="center" shrinkToFit="1"/>
    </xf>
    <xf numFmtId="0" fontId="21" fillId="0" borderId="9" xfId="23" applyFont="1" applyBorder="1" applyAlignment="1">
      <alignment horizontal="center" vertical="center"/>
    </xf>
    <xf numFmtId="0" fontId="21" fillId="0" borderId="24" xfId="23" applyFont="1" applyBorder="1" applyAlignment="1">
      <alignment horizontal="center" vertical="center"/>
    </xf>
    <xf numFmtId="0" fontId="21" fillId="0" borderId="23" xfId="23" applyFont="1" applyBorder="1" applyAlignment="1">
      <alignment horizontal="center" vertical="center"/>
    </xf>
    <xf numFmtId="0" fontId="21" fillId="0" borderId="4" xfId="23" applyFont="1" applyBorder="1" applyAlignment="1">
      <alignment horizontal="center" vertical="center"/>
    </xf>
    <xf numFmtId="0" fontId="21" fillId="0" borderId="25" xfId="23" applyFont="1" applyBorder="1" applyAlignment="1">
      <alignment horizontal="center" vertical="center"/>
    </xf>
    <xf numFmtId="0" fontId="21" fillId="5" borderId="12" xfId="23" applyFont="1" applyFill="1" applyBorder="1" applyAlignment="1" applyProtection="1">
      <alignment horizontal="center" vertical="center"/>
      <protection locked="0"/>
    </xf>
    <xf numFmtId="0" fontId="21" fillId="5" borderId="26" xfId="23" applyFont="1" applyFill="1" applyBorder="1" applyAlignment="1" applyProtection="1">
      <alignment horizontal="center" vertical="center"/>
      <protection locked="0"/>
    </xf>
    <xf numFmtId="0" fontId="21" fillId="7" borderId="3" xfId="23" applyFont="1" applyFill="1" applyBorder="1" applyAlignment="1" applyProtection="1">
      <alignment horizontal="center" vertical="center"/>
      <protection locked="0"/>
    </xf>
    <xf numFmtId="0" fontId="21" fillId="0" borderId="0" xfId="23" applyFont="1" applyAlignment="1">
      <alignment horizontal="left" vertical="center"/>
    </xf>
    <xf numFmtId="184" fontId="21" fillId="0" borderId="0" xfId="23" applyNumberFormat="1" applyFont="1" applyAlignment="1">
      <alignment horizontal="center" vertical="center"/>
    </xf>
    <xf numFmtId="184" fontId="21" fillId="0" borderId="0" xfId="23" quotePrefix="1" applyNumberFormat="1" applyFont="1" applyAlignment="1">
      <alignment horizontal="center" vertical="center"/>
    </xf>
    <xf numFmtId="0" fontId="14" fillId="3" borderId="5" xfId="0" applyFont="1" applyFill="1" applyBorder="1" applyAlignment="1" applyProtection="1">
      <alignment horizontal="center" vertical="center" shrinkToFit="1"/>
    </xf>
    <xf numFmtId="0" fontId="14" fillId="3" borderId="6" xfId="0" applyFont="1" applyFill="1" applyBorder="1" applyAlignment="1" applyProtection="1">
      <alignment horizontal="center" vertical="center" shrinkToFit="1"/>
    </xf>
    <xf numFmtId="0" fontId="17" fillId="0" borderId="12" xfId="23" applyFont="1" applyBorder="1" applyAlignment="1">
      <alignment horizontal="center" vertical="center" shrinkToFit="1"/>
    </xf>
    <xf numFmtId="0" fontId="17" fillId="0" borderId="26" xfId="23" applyFont="1" applyBorder="1" applyAlignment="1">
      <alignment horizontal="center" vertical="center" shrinkToFit="1"/>
    </xf>
    <xf numFmtId="0" fontId="17" fillId="0" borderId="12" xfId="23" applyFont="1" applyBorder="1" applyAlignment="1">
      <alignment horizontal="center" vertical="center" wrapText="1" shrinkToFit="1"/>
    </xf>
    <xf numFmtId="0" fontId="17" fillId="0" borderId="26" xfId="23" applyFont="1" applyBorder="1" applyAlignment="1">
      <alignment horizontal="center" vertical="center" wrapText="1" shrinkToFit="1"/>
    </xf>
    <xf numFmtId="0" fontId="17" fillId="0" borderId="27" xfId="23" applyFont="1" applyBorder="1" applyAlignment="1">
      <alignment horizontal="center" vertical="center" shrinkToFit="1"/>
    </xf>
    <xf numFmtId="0" fontId="17" fillId="0" borderId="28" xfId="23" applyFont="1" applyBorder="1" applyAlignment="1">
      <alignment horizontal="center" vertical="center" shrinkToFit="1"/>
    </xf>
    <xf numFmtId="0" fontId="17" fillId="0" borderId="29" xfId="23" applyFont="1" applyBorder="1" applyAlignment="1">
      <alignment horizontal="center" vertical="center" shrinkToFit="1"/>
    </xf>
    <xf numFmtId="0" fontId="17" fillId="0" borderId="31" xfId="23" applyFont="1" applyBorder="1" applyAlignment="1">
      <alignment horizontal="center" vertical="center" shrinkToFit="1"/>
    </xf>
    <xf numFmtId="0" fontId="17" fillId="0" borderId="32" xfId="23" applyFont="1" applyBorder="1" applyAlignment="1">
      <alignment horizontal="center" vertical="center" shrinkToFit="1"/>
    </xf>
    <xf numFmtId="0" fontId="17" fillId="0" borderId="33" xfId="23" applyFont="1" applyBorder="1" applyAlignment="1">
      <alignment horizontal="center" vertical="center" shrinkToFit="1"/>
    </xf>
    <xf numFmtId="0" fontId="17" fillId="0" borderId="0" xfId="23" applyFont="1" applyAlignment="1">
      <alignment horizontal="left" vertical="center" shrinkToFit="1"/>
    </xf>
    <xf numFmtId="180" fontId="17" fillId="0" borderId="0" xfId="23" applyNumberFormat="1" applyFont="1" applyAlignment="1">
      <alignment horizontal="left" vertical="center"/>
    </xf>
    <xf numFmtId="0" fontId="17" fillId="0" borderId="30" xfId="23" applyFont="1" applyBorder="1" applyAlignment="1">
      <alignment horizontal="center" vertical="center" shrinkToFit="1"/>
    </xf>
    <xf numFmtId="0" fontId="15" fillId="0" borderId="0" xfId="0" applyFont="1" applyFill="1"/>
    <xf numFmtId="176" fontId="14" fillId="0" borderId="0" xfId="0" applyNumberFormat="1" applyFont="1" applyFill="1" applyAlignment="1" applyProtection="1">
      <alignment horizontal="center" vertical="center" shrinkToFit="1"/>
    </xf>
    <xf numFmtId="0" fontId="15" fillId="0" borderId="3" xfId="0" applyFont="1" applyFill="1" applyBorder="1" applyAlignment="1">
      <alignment horizontal="center" vertical="center"/>
    </xf>
    <xf numFmtId="176" fontId="14" fillId="0" borderId="7" xfId="0" applyNumberFormat="1" applyFont="1" applyBorder="1" applyAlignment="1" applyProtection="1">
      <alignment horizontal="center" vertical="center" shrinkToFit="1"/>
    </xf>
    <xf numFmtId="0" fontId="16" fillId="5" borderId="0" xfId="23" quotePrefix="1" applyFill="1">
      <alignment vertical="center"/>
    </xf>
    <xf numFmtId="49" fontId="17" fillId="0" borderId="3" xfId="0" applyNumberFormat="1" applyFont="1" applyFill="1" applyBorder="1" applyAlignment="1">
      <alignment horizontal="center" vertical="center" shrinkToFit="1"/>
    </xf>
  </cellXfs>
  <cellStyles count="25">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ﾀｲﾄﾙ  A" xfId="10" xr:uid="{00000000-0005-0000-0000-000009000000}"/>
    <cellStyle name="ﾌｨｰﾙﾄﾞ ｽﾀｲﾙ A" xfId="11" xr:uid="{00000000-0005-0000-0000-00000A000000}"/>
    <cellStyle name="ﾌｨｰﾙﾄﾞ ｽﾀｲﾙ B" xfId="12" xr:uid="{00000000-0005-0000-0000-00000B000000}"/>
    <cellStyle name="項目ｽﾀｲﾙA" xfId="13" xr:uid="{00000000-0005-0000-0000-00000C000000}"/>
    <cellStyle name="項目ｽﾀｲﾙB" xfId="14" xr:uid="{00000000-0005-0000-0000-00000D000000}"/>
    <cellStyle name="合計ｽﾀｲﾙ A" xfId="15" xr:uid="{00000000-0005-0000-0000-00000E000000}"/>
    <cellStyle name="合計ｽﾀｲﾙ B" xfId="16" xr:uid="{00000000-0005-0000-0000-00000F000000}"/>
    <cellStyle name="合計ｽﾀｲﾙA" xfId="17" xr:uid="{00000000-0005-0000-0000-000010000000}"/>
    <cellStyle name="標準" xfId="0" builtinId="0"/>
    <cellStyle name="標準 2" xfId="18" xr:uid="{00000000-0005-0000-0000-000012000000}"/>
    <cellStyle name="標準 2 2" xfId="23" xr:uid="{8FB19A4D-8019-4241-BB57-895ACCD0066A}"/>
    <cellStyle name="標準 3" xfId="19" xr:uid="{00000000-0005-0000-0000-000013000000}"/>
    <cellStyle name="標準 3 2" xfId="24" xr:uid="{A552BD42-F988-45BA-A2AC-50EDFCB3DD33}"/>
    <cellStyle name="標準 4" xfId="22" xr:uid="{6FF547D2-19A2-48A3-9639-D20BDC4393CC}"/>
    <cellStyle name="表題ｽﾀｲﾙ" xfId="20" xr:uid="{00000000-0005-0000-0000-000014000000}"/>
    <cellStyle name="未定義"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104775</xdr:colOff>
      <xdr:row>18</xdr:row>
      <xdr:rowOff>152400</xdr:rowOff>
    </xdr:from>
    <xdr:to>
      <xdr:col>2</xdr:col>
      <xdr:colOff>457200</xdr:colOff>
      <xdr:row>18</xdr:row>
      <xdr:rowOff>152400</xdr:rowOff>
    </xdr:to>
    <xdr:sp macro="" textlink="">
      <xdr:nvSpPr>
        <xdr:cNvPr id="2" name="Line 1">
          <a:extLst>
            <a:ext uri="{FF2B5EF4-FFF2-40B4-BE49-F238E27FC236}">
              <a16:creationId xmlns:a16="http://schemas.microsoft.com/office/drawing/2014/main" id="{608963FC-47A9-48D7-979D-782B13D70107}"/>
            </a:ext>
          </a:extLst>
        </xdr:cNvPr>
        <xdr:cNvSpPr>
          <a:spLocks noChangeShapeType="1"/>
        </xdr:cNvSpPr>
      </xdr:nvSpPr>
      <xdr:spPr bwMode="auto">
        <a:xfrm flipH="1" flipV="1">
          <a:off x="1114425" y="4314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17</xdr:row>
      <xdr:rowOff>371475</xdr:rowOff>
    </xdr:from>
    <xdr:to>
      <xdr:col>2</xdr:col>
      <xdr:colOff>104775</xdr:colOff>
      <xdr:row>18</xdr:row>
      <xdr:rowOff>161925</xdr:rowOff>
    </xdr:to>
    <xdr:sp macro="" textlink="">
      <xdr:nvSpPr>
        <xdr:cNvPr id="3" name="Line 2">
          <a:extLst>
            <a:ext uri="{FF2B5EF4-FFF2-40B4-BE49-F238E27FC236}">
              <a16:creationId xmlns:a16="http://schemas.microsoft.com/office/drawing/2014/main" id="{484220DB-DC75-447D-B825-F59A278409C0}"/>
            </a:ext>
          </a:extLst>
        </xdr:cNvPr>
        <xdr:cNvSpPr>
          <a:spLocks noChangeShapeType="1"/>
        </xdr:cNvSpPr>
      </xdr:nvSpPr>
      <xdr:spPr bwMode="auto">
        <a:xfrm flipH="1" flipV="1">
          <a:off x="1114425" y="41624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238125</xdr:colOff>
      <xdr:row>5</xdr:row>
      <xdr:rowOff>104775</xdr:rowOff>
    </xdr:from>
    <xdr:to>
      <xdr:col>38</xdr:col>
      <xdr:colOff>485775</xdr:colOff>
      <xdr:row>8</xdr:row>
      <xdr:rowOff>104775</xdr:rowOff>
    </xdr:to>
    <xdr:sp macro="" textlink="">
      <xdr:nvSpPr>
        <xdr:cNvPr id="2" name="角丸四角形吹き出し 5">
          <a:extLst>
            <a:ext uri="{FF2B5EF4-FFF2-40B4-BE49-F238E27FC236}">
              <a16:creationId xmlns:a16="http://schemas.microsoft.com/office/drawing/2014/main" id="{7BC6B596-47FE-4EAD-A54B-4242136B970D}"/>
            </a:ext>
          </a:extLst>
        </xdr:cNvPr>
        <xdr:cNvSpPr/>
      </xdr:nvSpPr>
      <xdr:spPr>
        <a:xfrm>
          <a:off x="12392025" y="1114425"/>
          <a:ext cx="2305050" cy="600075"/>
        </a:xfrm>
        <a:prstGeom prst="wedgeRoundRectCallout">
          <a:avLst>
            <a:gd name="adj1" fmla="val -61578"/>
            <a:gd name="adj2" fmla="val -76191"/>
            <a:gd name="adj3" fmla="val 16667"/>
          </a:avLst>
        </a:prstGeom>
        <a:solidFill>
          <a:srgbClr val="FF0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bg1"/>
              </a:solidFill>
            </a:rPr>
            <a:t>エントリータイムは〇</a:t>
          </a:r>
          <a:r>
            <a:rPr kumimoji="1" lang="en-US" altLang="ja-JP" sz="1200" b="1">
              <a:solidFill>
                <a:schemeClr val="bg1"/>
              </a:solidFill>
            </a:rPr>
            <a:t>:</a:t>
          </a:r>
          <a:r>
            <a:rPr kumimoji="1" lang="ja-JP" altLang="en-US" sz="1200" b="1">
              <a:solidFill>
                <a:schemeClr val="bg1"/>
              </a:solidFill>
            </a:rPr>
            <a:t>〇〇</a:t>
          </a:r>
          <a:r>
            <a:rPr kumimoji="1" lang="en-US" altLang="ja-JP" sz="1200" b="1">
              <a:solidFill>
                <a:schemeClr val="bg1"/>
              </a:solidFill>
            </a:rPr>
            <a:t>.</a:t>
          </a:r>
          <a:r>
            <a:rPr kumimoji="1" lang="ja-JP" altLang="en-US" sz="1200" b="1">
              <a:solidFill>
                <a:schemeClr val="bg1"/>
              </a:solidFill>
            </a:rPr>
            <a:t>〇〇と入力のこと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C05C9-5191-477A-B570-A793B5C60288}">
  <sheetPr codeName="Sheet11"/>
  <dimension ref="A1:Q44"/>
  <sheetViews>
    <sheetView tabSelected="1" workbookViewId="0"/>
  </sheetViews>
  <sheetFormatPr defaultColWidth="12" defaultRowHeight="14.25" x14ac:dyDescent="0.15"/>
  <cols>
    <col min="1" max="15" width="6.625" style="31" customWidth="1"/>
    <col min="16" max="246" width="12" style="31" customWidth="1"/>
    <col min="247" max="16384" width="12" style="31"/>
  </cols>
  <sheetData>
    <row r="1" spans="1:17" x14ac:dyDescent="0.15">
      <c r="A1" s="30" t="s">
        <v>190</v>
      </c>
    </row>
    <row r="2" spans="1:17" ht="9.75" customHeight="1" x14ac:dyDescent="0.15"/>
    <row r="3" spans="1:17" ht="21" customHeight="1" x14ac:dyDescent="0.15">
      <c r="A3" s="128" t="s">
        <v>191</v>
      </c>
      <c r="B3" s="129"/>
      <c r="C3" s="32"/>
      <c r="D3" s="33" t="s">
        <v>192</v>
      </c>
      <c r="P3" s="34"/>
    </row>
    <row r="4" spans="1:17" ht="24.95" customHeight="1" x14ac:dyDescent="0.15">
      <c r="A4" s="130" t="s">
        <v>193</v>
      </c>
      <c r="B4" s="130"/>
      <c r="C4" s="35" t="s">
        <v>194</v>
      </c>
      <c r="D4" s="131" t="s">
        <v>273</v>
      </c>
      <c r="E4" s="131"/>
      <c r="F4" s="131"/>
      <c r="G4" s="131"/>
      <c r="H4" s="131"/>
      <c r="I4" s="131"/>
      <c r="J4" s="131"/>
      <c r="K4" s="131"/>
      <c r="L4" s="131"/>
      <c r="M4" s="131"/>
      <c r="N4" s="131"/>
      <c r="O4" s="36" t="s">
        <v>195</v>
      </c>
      <c r="P4" s="34"/>
      <c r="Q4" s="37"/>
    </row>
    <row r="5" spans="1:17" s="39" customFormat="1" ht="24.95" customHeight="1" x14ac:dyDescent="0.15">
      <c r="A5" s="132" t="s">
        <v>196</v>
      </c>
      <c r="B5" s="132"/>
      <c r="C5" s="132"/>
      <c r="D5" s="132"/>
      <c r="E5" s="132"/>
      <c r="F5" s="132"/>
      <c r="G5" s="132"/>
      <c r="H5" s="132"/>
      <c r="I5" s="132"/>
      <c r="J5" s="132"/>
      <c r="K5" s="132"/>
      <c r="L5" s="132"/>
      <c r="M5" s="132"/>
      <c r="N5" s="132"/>
      <c r="O5" s="132"/>
      <c r="P5" s="38"/>
    </row>
    <row r="6" spans="1:17" ht="3.75" customHeight="1" x14ac:dyDescent="0.15">
      <c r="P6" s="34"/>
    </row>
    <row r="7" spans="1:17" ht="24.95" customHeight="1" x14ac:dyDescent="0.15">
      <c r="A7" s="133" t="s">
        <v>197</v>
      </c>
      <c r="B7" s="133"/>
      <c r="C7" s="134"/>
      <c r="D7" s="134"/>
      <c r="E7" s="134"/>
      <c r="F7" s="134"/>
      <c r="G7" s="134"/>
      <c r="H7" s="134"/>
      <c r="I7" s="134"/>
      <c r="J7" s="134"/>
      <c r="K7" s="133" t="s">
        <v>198</v>
      </c>
      <c r="L7" s="133"/>
      <c r="M7" s="135"/>
      <c r="N7" s="135"/>
      <c r="O7" s="135"/>
      <c r="P7" s="34"/>
    </row>
    <row r="8" spans="1:17" ht="8.25" customHeight="1" x14ac:dyDescent="0.15">
      <c r="P8" s="34"/>
    </row>
    <row r="9" spans="1:17" ht="24.95" customHeight="1" x14ac:dyDescent="0.15">
      <c r="A9" s="133" t="s">
        <v>199</v>
      </c>
      <c r="B9" s="133"/>
      <c r="C9" s="134"/>
      <c r="D9" s="134"/>
      <c r="E9" s="134"/>
      <c r="F9" s="134"/>
      <c r="G9" s="134"/>
      <c r="H9" s="134"/>
      <c r="I9" s="134"/>
      <c r="J9" s="40" t="s">
        <v>200</v>
      </c>
      <c r="K9" s="133"/>
      <c r="L9" s="133"/>
      <c r="M9" s="138"/>
      <c r="N9" s="138"/>
      <c r="O9" s="138"/>
      <c r="P9" s="34"/>
    </row>
    <row r="10" spans="1:17" ht="8.25" customHeight="1" x14ac:dyDescent="0.15">
      <c r="P10" s="34"/>
    </row>
    <row r="11" spans="1:17" ht="24.95" customHeight="1" x14ac:dyDescent="0.15">
      <c r="A11" s="133" t="s">
        <v>201</v>
      </c>
      <c r="B11" s="133"/>
      <c r="C11" s="41"/>
      <c r="D11" s="41" t="s">
        <v>202</v>
      </c>
      <c r="E11" s="136"/>
      <c r="F11" s="136"/>
      <c r="G11" s="136"/>
      <c r="H11" s="136"/>
      <c r="I11" s="136"/>
      <c r="P11" s="34"/>
    </row>
    <row r="12" spans="1:17" ht="24.95" customHeight="1" x14ac:dyDescent="0.15">
      <c r="A12" s="41" t="s">
        <v>203</v>
      </c>
      <c r="B12" s="42"/>
      <c r="C12" s="42"/>
      <c r="D12" s="138"/>
      <c r="E12" s="138"/>
      <c r="F12" s="138"/>
      <c r="G12" s="138"/>
      <c r="H12" s="138"/>
      <c r="I12" s="138"/>
      <c r="J12" s="138"/>
      <c r="K12" s="138"/>
      <c r="L12" s="138"/>
      <c r="M12" s="138"/>
      <c r="N12" s="138"/>
      <c r="O12" s="138"/>
      <c r="P12" s="34"/>
    </row>
    <row r="13" spans="1:17" ht="6.75" customHeight="1" x14ac:dyDescent="0.15">
      <c r="D13" s="43"/>
      <c r="E13" s="43"/>
      <c r="F13" s="43"/>
      <c r="G13" s="43"/>
      <c r="H13" s="43"/>
      <c r="I13" s="43"/>
      <c r="J13" s="43"/>
      <c r="K13" s="43"/>
      <c r="L13" s="43"/>
      <c r="M13" s="43"/>
      <c r="N13" s="43"/>
      <c r="P13" s="34"/>
    </row>
    <row r="14" spans="1:17" ht="24.95" customHeight="1" x14ac:dyDescent="0.15">
      <c r="D14" s="44" t="s">
        <v>204</v>
      </c>
      <c r="E14" s="139"/>
      <c r="F14" s="139"/>
      <c r="G14" s="139"/>
      <c r="H14" s="139"/>
      <c r="I14" s="139"/>
      <c r="J14" s="44" t="s">
        <v>205</v>
      </c>
      <c r="K14" s="140"/>
      <c r="L14" s="140"/>
      <c r="M14" s="140"/>
      <c r="N14" s="140"/>
      <c r="O14" s="141"/>
      <c r="P14" s="34"/>
      <c r="Q14" s="34"/>
    </row>
    <row r="15" spans="1:17" ht="24.95" customHeight="1" x14ac:dyDescent="0.15">
      <c r="A15" s="41" t="s">
        <v>206</v>
      </c>
      <c r="B15" s="45"/>
      <c r="C15" s="45"/>
      <c r="D15" s="142" t="s">
        <v>207</v>
      </c>
      <c r="E15" s="142"/>
      <c r="F15" s="142"/>
      <c r="G15" s="142"/>
      <c r="H15" s="142"/>
      <c r="J15" s="41" t="s">
        <v>208</v>
      </c>
      <c r="L15" s="41"/>
      <c r="M15" s="134"/>
      <c r="N15" s="134"/>
      <c r="O15" s="134"/>
      <c r="P15" s="34"/>
    </row>
    <row r="16" spans="1:17" ht="24.95" customHeight="1" x14ac:dyDescent="0.15">
      <c r="A16" s="136" t="s">
        <v>209</v>
      </c>
      <c r="B16" s="136"/>
      <c r="C16" s="136"/>
      <c r="D16" s="136"/>
      <c r="E16" s="136"/>
      <c r="F16" s="46" t="s">
        <v>210</v>
      </c>
      <c r="G16" s="137"/>
      <c r="H16" s="137"/>
      <c r="I16" s="137"/>
      <c r="J16" s="137"/>
      <c r="K16" s="47" t="s">
        <v>211</v>
      </c>
      <c r="L16" s="135"/>
      <c r="M16" s="135"/>
      <c r="N16" s="135"/>
      <c r="O16" s="135"/>
    </row>
    <row r="17" spans="1:16" ht="8.25" customHeight="1" thickBot="1" x14ac:dyDescent="0.2">
      <c r="K17" s="37"/>
      <c r="L17" s="48"/>
      <c r="M17" s="48"/>
      <c r="N17" s="48"/>
      <c r="O17" s="48"/>
      <c r="P17" s="34"/>
    </row>
    <row r="18" spans="1:16" ht="24.95" customHeight="1" thickBot="1" x14ac:dyDescent="0.2">
      <c r="A18" s="143" t="s">
        <v>212</v>
      </c>
      <c r="B18" s="143"/>
      <c r="C18" s="143"/>
      <c r="D18" s="144"/>
      <c r="E18" s="144"/>
      <c r="F18" s="144"/>
      <c r="G18" s="144"/>
      <c r="H18" s="144"/>
      <c r="I18" s="144"/>
      <c r="J18" s="144"/>
      <c r="K18" s="144"/>
      <c r="L18" s="145"/>
      <c r="M18" s="145"/>
      <c r="N18" s="145"/>
      <c r="O18" s="145"/>
    </row>
    <row r="19" spans="1:16" ht="16.5" customHeight="1" x14ac:dyDescent="0.15">
      <c r="C19" s="41"/>
      <c r="D19" s="33" t="s">
        <v>213</v>
      </c>
      <c r="E19" s="41"/>
      <c r="F19" s="41"/>
      <c r="G19" s="41"/>
      <c r="H19" s="41"/>
      <c r="I19" s="41"/>
      <c r="K19" s="41"/>
      <c r="L19" s="41"/>
      <c r="M19" s="41"/>
      <c r="N19" s="41"/>
      <c r="P19" s="34"/>
    </row>
    <row r="20" spans="1:16" ht="16.5" customHeight="1" x14ac:dyDescent="0.15">
      <c r="C20" s="41"/>
      <c r="D20" s="33"/>
      <c r="E20" s="33" t="s">
        <v>214</v>
      </c>
      <c r="F20" s="41"/>
      <c r="G20" s="41"/>
      <c r="H20" s="41"/>
      <c r="I20" s="41"/>
      <c r="K20" s="41"/>
      <c r="L20" s="41"/>
      <c r="M20" s="41"/>
      <c r="N20" s="41"/>
      <c r="P20" s="34"/>
    </row>
    <row r="21" spans="1:16" x14ac:dyDescent="0.15">
      <c r="A21" s="49" t="s">
        <v>215</v>
      </c>
      <c r="B21" s="49"/>
      <c r="M21" s="41"/>
      <c r="P21" s="34"/>
    </row>
    <row r="22" spans="1:16" ht="16.5" customHeight="1" x14ac:dyDescent="0.15">
      <c r="B22" s="31" t="s">
        <v>216</v>
      </c>
      <c r="C22" s="41"/>
      <c r="D22" s="33"/>
      <c r="E22" s="33"/>
      <c r="F22" s="41"/>
      <c r="G22" s="41"/>
      <c r="H22" s="41"/>
      <c r="I22" s="41"/>
      <c r="K22" s="41"/>
      <c r="L22" s="41"/>
      <c r="M22" s="41"/>
      <c r="N22" s="41"/>
      <c r="P22" s="34"/>
    </row>
    <row r="23" spans="1:16" ht="16.5" customHeight="1" x14ac:dyDescent="0.15">
      <c r="B23" s="31" t="s">
        <v>217</v>
      </c>
      <c r="C23" s="41"/>
      <c r="D23" s="33"/>
      <c r="E23" s="33"/>
      <c r="F23" s="41"/>
      <c r="G23" s="41"/>
      <c r="H23" s="41"/>
      <c r="I23" s="41"/>
      <c r="K23" s="41"/>
      <c r="L23" s="41"/>
      <c r="M23" s="41"/>
      <c r="N23" s="41"/>
      <c r="P23" s="34"/>
    </row>
    <row r="24" spans="1:16" ht="16.5" customHeight="1" x14ac:dyDescent="0.15">
      <c r="B24" s="31" t="s">
        <v>218</v>
      </c>
      <c r="C24" s="41"/>
      <c r="D24" s="33"/>
      <c r="E24" s="33"/>
      <c r="F24" s="41"/>
      <c r="G24" s="41"/>
      <c r="H24" s="41"/>
      <c r="I24" s="41"/>
      <c r="K24" s="41"/>
      <c r="L24" s="41"/>
      <c r="M24" s="41"/>
      <c r="N24" s="41"/>
      <c r="P24" s="34"/>
    </row>
    <row r="25" spans="1:16" ht="5.25" customHeight="1" x14ac:dyDescent="0.15">
      <c r="P25" s="34"/>
    </row>
    <row r="26" spans="1:16" ht="19.5" customHeight="1" x14ac:dyDescent="0.15">
      <c r="C26" s="146" t="s">
        <v>219</v>
      </c>
      <c r="D26" s="146"/>
      <c r="E26" s="146"/>
      <c r="F26" s="146" t="s">
        <v>220</v>
      </c>
      <c r="G26" s="146"/>
      <c r="H26" s="146"/>
      <c r="I26" s="146" t="s">
        <v>221</v>
      </c>
      <c r="J26" s="146"/>
      <c r="K26" s="146"/>
      <c r="L26" s="146"/>
      <c r="M26" s="96" t="s">
        <v>222</v>
      </c>
      <c r="N26" s="34"/>
      <c r="P26" s="34"/>
    </row>
    <row r="27" spans="1:16" ht="19.899999999999999" customHeight="1" x14ac:dyDescent="0.15">
      <c r="C27" s="96" t="s">
        <v>21</v>
      </c>
      <c r="D27" s="96" t="s">
        <v>34</v>
      </c>
      <c r="E27" s="96" t="s">
        <v>223</v>
      </c>
      <c r="F27" s="96" t="s">
        <v>21</v>
      </c>
      <c r="G27" s="96" t="s">
        <v>34</v>
      </c>
      <c r="H27" s="96" t="s">
        <v>223</v>
      </c>
      <c r="I27" s="96" t="s">
        <v>21</v>
      </c>
      <c r="J27" s="96" t="s">
        <v>34</v>
      </c>
      <c r="K27" s="96" t="s">
        <v>49</v>
      </c>
      <c r="L27" s="96" t="s">
        <v>224</v>
      </c>
      <c r="M27" s="96" t="s">
        <v>225</v>
      </c>
      <c r="N27" s="34"/>
      <c r="O27" s="34"/>
      <c r="P27" s="34"/>
    </row>
    <row r="28" spans="1:16" s="48" customFormat="1" ht="28.5" customHeight="1" x14ac:dyDescent="0.15">
      <c r="C28" s="50">
        <f>COUNTIF(個人!$E$6:$E$125,$C$27)</f>
        <v>0</v>
      </c>
      <c r="D28" s="50">
        <f>COUNTIF(個人!$E$6:$E$125,$D$27)</f>
        <v>0</v>
      </c>
      <c r="E28" s="50">
        <f>C28+D28</f>
        <v>0</v>
      </c>
      <c r="F28" s="50">
        <f>SUM(個人!$K$6:$K$125)</f>
        <v>0</v>
      </c>
      <c r="G28" s="50">
        <f>SUM(個人!$L:$L)</f>
        <v>0</v>
      </c>
      <c r="H28" s="50">
        <f>F28+G28</f>
        <v>0</v>
      </c>
      <c r="I28" s="50">
        <f>COUNTIF(リレー!$D$7:$D$207,$I$27)</f>
        <v>0</v>
      </c>
      <c r="J28" s="50">
        <f>COUNTIF(リレー!$D$7:$D$207,$J$27)</f>
        <v>0</v>
      </c>
      <c r="K28" s="50">
        <f>COUNTIF(リレー!$D$7:$D$207,$K$27)</f>
        <v>0</v>
      </c>
      <c r="L28" s="50">
        <f>SUM(I28:K28)</f>
        <v>0</v>
      </c>
      <c r="M28" s="50"/>
      <c r="P28" s="51"/>
    </row>
    <row r="29" spans="1:16" s="48" customFormat="1" ht="18.75" customHeight="1" thickBot="1" x14ac:dyDescent="0.2">
      <c r="C29" s="31"/>
      <c r="F29" s="52"/>
      <c r="G29" s="52"/>
      <c r="P29" s="51"/>
    </row>
    <row r="30" spans="1:16" ht="23.25" customHeight="1" x14ac:dyDescent="0.15">
      <c r="A30" s="53" t="s">
        <v>12</v>
      </c>
      <c r="B30" s="54"/>
      <c r="C30" s="149">
        <v>1200</v>
      </c>
      <c r="D30" s="150"/>
      <c r="E30" s="55" t="s">
        <v>226</v>
      </c>
      <c r="F30" s="56">
        <f>H28</f>
        <v>0</v>
      </c>
      <c r="G30" s="57" t="s">
        <v>227</v>
      </c>
      <c r="H30" s="151">
        <f>C30*F30</f>
        <v>0</v>
      </c>
      <c r="I30" s="151"/>
      <c r="J30" s="58" t="s">
        <v>228</v>
      </c>
      <c r="K30" s="41"/>
      <c r="L30" s="34"/>
    </row>
    <row r="31" spans="1:16" ht="23.25" customHeight="1" x14ac:dyDescent="0.15">
      <c r="A31" s="59" t="s">
        <v>16</v>
      </c>
      <c r="B31" s="60"/>
      <c r="C31" s="152">
        <v>1600</v>
      </c>
      <c r="D31" s="153"/>
      <c r="E31" s="61" t="s">
        <v>229</v>
      </c>
      <c r="F31" s="62">
        <f>L28</f>
        <v>0</v>
      </c>
      <c r="G31" s="63" t="s">
        <v>227</v>
      </c>
      <c r="H31" s="154">
        <f>C31*F31</f>
        <v>0</v>
      </c>
      <c r="I31" s="154"/>
      <c r="J31" s="64" t="s">
        <v>228</v>
      </c>
      <c r="K31" s="41"/>
      <c r="L31" s="34"/>
    </row>
    <row r="32" spans="1:16" ht="23.25" customHeight="1" x14ac:dyDescent="0.15">
      <c r="A32" s="59" t="s">
        <v>230</v>
      </c>
      <c r="B32" s="60"/>
      <c r="C32" s="155">
        <v>800</v>
      </c>
      <c r="D32" s="155"/>
      <c r="E32" s="61" t="s">
        <v>231</v>
      </c>
      <c r="F32" s="62">
        <f>M28</f>
        <v>0</v>
      </c>
      <c r="G32" s="63" t="s">
        <v>232</v>
      </c>
      <c r="H32" s="154">
        <f>C32*F32</f>
        <v>0</v>
      </c>
      <c r="I32" s="154"/>
      <c r="J32" s="64" t="s">
        <v>228</v>
      </c>
      <c r="K32" s="37"/>
      <c r="L32" s="65"/>
      <c r="M32" s="65"/>
      <c r="N32" s="65"/>
    </row>
    <row r="33" spans="1:16" ht="23.25" customHeight="1" thickBot="1" x14ac:dyDescent="0.2">
      <c r="A33" s="66" t="s">
        <v>233</v>
      </c>
      <c r="B33" s="67"/>
      <c r="C33" s="67" t="s">
        <v>234</v>
      </c>
      <c r="D33" s="67"/>
      <c r="E33" s="67"/>
      <c r="F33" s="67"/>
      <c r="G33" s="68"/>
      <c r="H33" s="156">
        <v>100</v>
      </c>
      <c r="I33" s="156"/>
      <c r="J33" s="69" t="s">
        <v>228</v>
      </c>
      <c r="K33" s="37"/>
      <c r="L33" s="65"/>
      <c r="M33" s="65"/>
      <c r="N33" s="65"/>
    </row>
    <row r="34" spans="1:16" ht="23.25" customHeight="1" thickBot="1" x14ac:dyDescent="0.2">
      <c r="A34" s="157" t="s">
        <v>235</v>
      </c>
      <c r="B34" s="158"/>
      <c r="C34" s="158"/>
      <c r="D34" s="70"/>
      <c r="E34" s="70"/>
      <c r="F34" s="71"/>
      <c r="G34" s="72"/>
      <c r="H34" s="159">
        <f>SUM(H30:H33)</f>
        <v>100</v>
      </c>
      <c r="I34" s="159"/>
      <c r="J34" s="71" t="s">
        <v>236</v>
      </c>
      <c r="K34" s="37"/>
      <c r="L34" s="65"/>
      <c r="M34" s="65"/>
      <c r="N34" s="65"/>
    </row>
    <row r="35" spans="1:16" ht="23.25" customHeight="1" x14ac:dyDescent="0.15">
      <c r="A35" s="73" t="s">
        <v>237</v>
      </c>
      <c r="K35" s="37"/>
      <c r="L35" s="74"/>
      <c r="M35" s="75"/>
      <c r="N35" s="75"/>
    </row>
    <row r="36" spans="1:16" ht="26.1" customHeight="1" x14ac:dyDescent="0.15">
      <c r="A36" s="73" t="s">
        <v>238</v>
      </c>
      <c r="L36" s="34"/>
    </row>
    <row r="37" spans="1:16" ht="12" customHeight="1" x14ac:dyDescent="0.15">
      <c r="A37" s="76"/>
      <c r="B37" s="76"/>
      <c r="C37" s="76"/>
      <c r="D37" s="76"/>
      <c r="E37" s="76"/>
      <c r="F37" s="76"/>
      <c r="J37" s="37"/>
      <c r="L37" s="34"/>
    </row>
    <row r="38" spans="1:16" ht="25.5" customHeight="1" x14ac:dyDescent="0.15">
      <c r="A38" s="160" t="s">
        <v>239</v>
      </c>
      <c r="B38" s="140"/>
      <c r="C38" s="140"/>
      <c r="D38" s="140"/>
      <c r="E38" s="140"/>
      <c r="F38" s="140"/>
      <c r="G38" s="140"/>
      <c r="H38" s="140"/>
      <c r="I38" s="140"/>
      <c r="J38" s="141"/>
      <c r="L38" s="34"/>
    </row>
    <row r="39" spans="1:16" ht="25.5" customHeight="1" x14ac:dyDescent="0.15">
      <c r="A39" s="77" t="s">
        <v>240</v>
      </c>
      <c r="B39" s="161"/>
      <c r="C39" s="161"/>
      <c r="D39" s="161"/>
      <c r="E39" s="161"/>
      <c r="F39" s="161"/>
      <c r="G39" s="161"/>
      <c r="H39" s="161"/>
      <c r="I39" s="161"/>
      <c r="J39" s="162"/>
      <c r="L39" s="34"/>
    </row>
    <row r="40" spans="1:16" ht="25.5" customHeight="1" x14ac:dyDescent="0.15">
      <c r="A40" s="78" t="s">
        <v>241</v>
      </c>
      <c r="B40" s="63"/>
      <c r="C40" s="140"/>
      <c r="D40" s="140"/>
      <c r="E40" s="140"/>
      <c r="F40" s="140"/>
      <c r="G40" s="79" t="s">
        <v>242</v>
      </c>
      <c r="H40" s="147"/>
      <c r="I40" s="147"/>
      <c r="J40" s="148"/>
      <c r="L40" s="34"/>
    </row>
    <row r="41" spans="1:16" ht="25.5" customHeight="1" x14ac:dyDescent="0.15">
      <c r="A41" s="78" t="s">
        <v>243</v>
      </c>
      <c r="B41" s="63"/>
      <c r="C41" s="140"/>
      <c r="D41" s="140"/>
      <c r="E41" s="140"/>
      <c r="F41" s="140"/>
      <c r="G41" s="79" t="s">
        <v>242</v>
      </c>
      <c r="H41" s="147"/>
      <c r="I41" s="147"/>
      <c r="J41" s="148"/>
      <c r="K41" s="45"/>
      <c r="L41" s="34"/>
    </row>
    <row r="42" spans="1:16" ht="25.5" customHeight="1" x14ac:dyDescent="0.15">
      <c r="A42" s="78" t="s">
        <v>244</v>
      </c>
      <c r="B42" s="63"/>
      <c r="C42" s="140"/>
      <c r="D42" s="140"/>
      <c r="E42" s="140"/>
      <c r="F42" s="140"/>
      <c r="G42" s="79" t="s">
        <v>242</v>
      </c>
      <c r="H42" s="147"/>
      <c r="I42" s="147"/>
      <c r="J42" s="148"/>
      <c r="L42" s="34"/>
    </row>
    <row r="43" spans="1:16" ht="25.5" customHeight="1" x14ac:dyDescent="0.15">
      <c r="A43" s="78" t="s">
        <v>245</v>
      </c>
      <c r="B43" s="63"/>
      <c r="C43" s="140"/>
      <c r="D43" s="140"/>
      <c r="E43" s="140"/>
      <c r="F43" s="140"/>
      <c r="G43" s="79" t="s">
        <v>242</v>
      </c>
      <c r="H43" s="147"/>
      <c r="I43" s="147"/>
      <c r="J43" s="148"/>
      <c r="L43" s="34"/>
    </row>
    <row r="44" spans="1:16" x14ac:dyDescent="0.15">
      <c r="P44" s="34"/>
    </row>
  </sheetData>
  <mergeCells count="48">
    <mergeCell ref="C41:F41"/>
    <mergeCell ref="H41:J41"/>
    <mergeCell ref="C42:F42"/>
    <mergeCell ref="H42:J42"/>
    <mergeCell ref="C43:F43"/>
    <mergeCell ref="H43:J43"/>
    <mergeCell ref="C40:F40"/>
    <mergeCell ref="H40:J40"/>
    <mergeCell ref="C30:D30"/>
    <mergeCell ref="H30:I30"/>
    <mergeCell ref="C31:D31"/>
    <mergeCell ref="H31:I31"/>
    <mergeCell ref="C32:D32"/>
    <mergeCell ref="H32:I32"/>
    <mergeCell ref="H33:I33"/>
    <mergeCell ref="A34:C34"/>
    <mergeCell ref="H34:I34"/>
    <mergeCell ref="A38:J38"/>
    <mergeCell ref="B39:J39"/>
    <mergeCell ref="A18:C18"/>
    <mergeCell ref="D18:G18"/>
    <mergeCell ref="H18:K18"/>
    <mergeCell ref="L18:O18"/>
    <mergeCell ref="C26:E26"/>
    <mergeCell ref="F26:H26"/>
    <mergeCell ref="I26:L26"/>
    <mergeCell ref="A16:E16"/>
    <mergeCell ref="G16:J16"/>
    <mergeCell ref="L16:O16"/>
    <mergeCell ref="A9:B9"/>
    <mergeCell ref="C9:I9"/>
    <mergeCell ref="K9:L9"/>
    <mergeCell ref="M9:O9"/>
    <mergeCell ref="A11:B11"/>
    <mergeCell ref="E11:I11"/>
    <mergeCell ref="D12:O12"/>
    <mergeCell ref="E14:I14"/>
    <mergeCell ref="K14:O14"/>
    <mergeCell ref="D15:H15"/>
    <mergeCell ref="M15:O15"/>
    <mergeCell ref="A3:B3"/>
    <mergeCell ref="A4:B4"/>
    <mergeCell ref="D4:N4"/>
    <mergeCell ref="A5:O5"/>
    <mergeCell ref="A7:B7"/>
    <mergeCell ref="C7:J7"/>
    <mergeCell ref="K7:L7"/>
    <mergeCell ref="M7:O7"/>
  </mergeCells>
  <phoneticPr fontId="1"/>
  <printOptions horizontalCentered="1" verticalCentered="1"/>
  <pageMargins left="0.19685039370078741" right="0.19685039370078741" top="0.19685039370078741" bottom="0.23622047244094491" header="0.15748031496062992" footer="0"/>
  <pageSetup paperSize="9"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B6272-DAB5-4B1A-BCEF-1EB1C785DE36}">
  <sheetPr codeName="Sheet1"/>
  <dimension ref="A2:AE30"/>
  <sheetViews>
    <sheetView workbookViewId="0"/>
  </sheetViews>
  <sheetFormatPr defaultColWidth="3.625" defaultRowHeight="23.1" customHeight="1" x14ac:dyDescent="0.15"/>
  <cols>
    <col min="1" max="15" width="3.625" style="82" customWidth="1"/>
    <col min="16" max="16" width="3.625" style="86" customWidth="1"/>
    <col min="17" max="247" width="3.625" style="82" customWidth="1"/>
    <col min="248" max="16384" width="3.625" style="82"/>
  </cols>
  <sheetData>
    <row r="2" spans="1:31" ht="23.1" customHeight="1" x14ac:dyDescent="0.15">
      <c r="A2" s="165" t="s">
        <v>193</v>
      </c>
      <c r="B2" s="165"/>
      <c r="C2" s="165"/>
      <c r="D2" s="165"/>
      <c r="E2" s="80" t="s">
        <v>194</v>
      </c>
      <c r="F2" s="166" t="s">
        <v>246</v>
      </c>
      <c r="G2" s="166"/>
      <c r="H2" s="166"/>
      <c r="I2" s="166"/>
      <c r="J2" s="166"/>
      <c r="K2" s="166"/>
      <c r="L2" s="166"/>
      <c r="M2" s="166"/>
      <c r="N2" s="166"/>
      <c r="O2" s="166"/>
      <c r="P2" s="166"/>
      <c r="Q2" s="166"/>
      <c r="R2" s="166"/>
      <c r="S2" s="166"/>
      <c r="T2" s="166"/>
      <c r="U2" s="166"/>
      <c r="V2" s="166"/>
      <c r="W2" s="166"/>
      <c r="X2" s="166"/>
      <c r="Y2" s="166"/>
      <c r="Z2" s="166"/>
      <c r="AA2" s="166"/>
      <c r="AB2" s="81" t="s">
        <v>195</v>
      </c>
      <c r="AD2" s="83"/>
      <c r="AE2" s="84" t="s">
        <v>247</v>
      </c>
    </row>
    <row r="3" spans="1:31" ht="23.1" customHeight="1" x14ac:dyDescent="0.15">
      <c r="A3" s="167" t="s">
        <v>196</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D3" s="85"/>
      <c r="AE3" s="84" t="s">
        <v>248</v>
      </c>
    </row>
    <row r="4" spans="1:31" ht="23.1" customHeight="1" x14ac:dyDescent="0.15">
      <c r="Q4" s="86"/>
    </row>
    <row r="5" spans="1:31" ht="23.1" customHeight="1" x14ac:dyDescent="0.15">
      <c r="A5" s="165" t="s">
        <v>249</v>
      </c>
      <c r="B5" s="165"/>
      <c r="C5" s="165"/>
      <c r="D5" s="165"/>
      <c r="E5" s="87"/>
      <c r="F5" s="87"/>
      <c r="G5" s="87"/>
      <c r="H5" s="87"/>
      <c r="I5" s="88"/>
      <c r="J5" s="88"/>
      <c r="K5" s="88"/>
      <c r="Q5" s="86"/>
    </row>
    <row r="6" spans="1:31" ht="23.1" customHeight="1" x14ac:dyDescent="0.15">
      <c r="A6" s="168" t="s">
        <v>250</v>
      </c>
      <c r="B6" s="168"/>
      <c r="C6" s="168"/>
      <c r="D6" s="169"/>
      <c r="E6" s="89"/>
      <c r="F6" s="89"/>
      <c r="G6" s="90" t="s">
        <v>251</v>
      </c>
      <c r="H6" s="91">
        <v>0</v>
      </c>
      <c r="I6" s="89"/>
      <c r="J6" s="89"/>
      <c r="K6" s="89"/>
      <c r="Q6" s="86"/>
    </row>
    <row r="7" spans="1:31" ht="23.1" customHeight="1" x14ac:dyDescent="0.15">
      <c r="A7" s="88"/>
      <c r="B7" s="88"/>
      <c r="C7" s="88"/>
      <c r="D7" s="88"/>
      <c r="E7" s="88"/>
      <c r="F7" s="88"/>
      <c r="G7" s="88"/>
      <c r="H7" s="88"/>
      <c r="I7" s="88"/>
      <c r="J7" s="88"/>
      <c r="K7" s="88"/>
      <c r="Q7" s="86"/>
    </row>
    <row r="8" spans="1:31" ht="23.1" customHeight="1" x14ac:dyDescent="0.15">
      <c r="A8" s="163" t="s">
        <v>252</v>
      </c>
      <c r="B8" s="163"/>
      <c r="C8" s="163"/>
      <c r="D8" s="163"/>
      <c r="E8" s="164"/>
      <c r="F8" s="164"/>
      <c r="G8" s="164"/>
      <c r="H8" s="164"/>
      <c r="I8" s="164"/>
      <c r="J8" s="164"/>
      <c r="K8" s="164"/>
      <c r="L8" s="164"/>
      <c r="M8" s="164"/>
      <c r="N8" s="164"/>
      <c r="O8" s="164"/>
      <c r="P8" s="164"/>
      <c r="Q8" s="164"/>
      <c r="R8" s="164"/>
      <c r="S8" s="164"/>
      <c r="T8" s="164"/>
      <c r="U8" s="164"/>
      <c r="V8" s="164"/>
      <c r="W8" s="164"/>
      <c r="X8" s="164"/>
      <c r="Y8" s="164"/>
      <c r="Z8" s="164"/>
      <c r="AA8" s="164"/>
      <c r="AB8" s="164"/>
    </row>
    <row r="9" spans="1:31" ht="23.1" customHeight="1" x14ac:dyDescent="0.15">
      <c r="A9" s="163" t="s">
        <v>253</v>
      </c>
      <c r="B9" s="163"/>
      <c r="C9" s="163"/>
      <c r="D9" s="163"/>
      <c r="E9" s="164"/>
      <c r="F9" s="164"/>
      <c r="G9" s="164"/>
      <c r="H9" s="164"/>
      <c r="I9" s="164"/>
      <c r="J9" s="164"/>
      <c r="K9" s="164"/>
      <c r="L9" s="164"/>
      <c r="M9" s="164"/>
      <c r="N9" s="164"/>
      <c r="O9" s="163" t="s">
        <v>254</v>
      </c>
      <c r="P9" s="163"/>
      <c r="Q9" s="163"/>
      <c r="R9" s="163"/>
      <c r="S9" s="164"/>
      <c r="T9" s="164"/>
      <c r="U9" s="164"/>
      <c r="V9" s="164"/>
      <c r="W9" s="164"/>
      <c r="X9" s="164"/>
      <c r="Y9" s="164"/>
      <c r="Z9" s="164"/>
      <c r="AA9" s="164"/>
      <c r="AB9" s="164"/>
    </row>
    <row r="10" spans="1:31" ht="23.1" customHeight="1" x14ac:dyDescent="0.15">
      <c r="A10" s="88"/>
      <c r="B10" s="88"/>
      <c r="C10" s="88"/>
      <c r="D10" s="88"/>
      <c r="O10" s="88"/>
      <c r="P10" s="88"/>
      <c r="Q10" s="88"/>
      <c r="R10" s="88"/>
    </row>
    <row r="11" spans="1:31" ht="23.1" customHeight="1" x14ac:dyDescent="0.15">
      <c r="A11" s="163" t="s">
        <v>255</v>
      </c>
      <c r="B11" s="163"/>
      <c r="C11" s="163"/>
      <c r="D11" s="163"/>
      <c r="E11" s="164"/>
      <c r="F11" s="164"/>
      <c r="G11" s="164"/>
      <c r="H11" s="164"/>
      <c r="I11" s="164"/>
      <c r="J11" s="164"/>
      <c r="K11" s="164"/>
      <c r="L11" s="164"/>
      <c r="M11" s="164"/>
      <c r="N11" s="164"/>
      <c r="O11" s="92" t="s">
        <v>200</v>
      </c>
      <c r="Q11" s="86"/>
    </row>
    <row r="12" spans="1:31" ht="23.1" customHeight="1" x14ac:dyDescent="0.15">
      <c r="A12" s="163" t="s">
        <v>256</v>
      </c>
      <c r="B12" s="163"/>
      <c r="C12" s="163"/>
      <c r="D12" s="163"/>
      <c r="E12" s="164"/>
      <c r="F12" s="164"/>
      <c r="G12" s="164"/>
      <c r="H12" s="164"/>
      <c r="I12" s="164"/>
      <c r="J12" s="164"/>
      <c r="K12" s="164"/>
      <c r="L12" s="164"/>
      <c r="M12" s="164"/>
      <c r="N12" s="164"/>
      <c r="O12" s="163" t="s">
        <v>257</v>
      </c>
      <c r="P12" s="163"/>
      <c r="Q12" s="163"/>
      <c r="R12" s="163"/>
      <c r="S12" s="164"/>
      <c r="T12" s="164"/>
      <c r="U12" s="164"/>
      <c r="V12" s="164"/>
      <c r="W12" s="164"/>
      <c r="X12" s="164"/>
      <c r="Y12" s="164"/>
      <c r="Z12" s="164"/>
      <c r="AA12" s="164"/>
      <c r="AB12" s="164"/>
    </row>
    <row r="13" spans="1:31" ht="23.1" customHeight="1" x14ac:dyDescent="0.15">
      <c r="A13" s="170" t="s">
        <v>258</v>
      </c>
      <c r="B13" s="170"/>
      <c r="C13" s="170"/>
      <c r="D13" s="171"/>
      <c r="E13" s="90" t="s">
        <v>202</v>
      </c>
      <c r="F13" s="175"/>
      <c r="G13" s="175"/>
      <c r="H13" s="175"/>
      <c r="I13" s="175"/>
      <c r="J13" s="175"/>
      <c r="K13" s="175"/>
      <c r="L13" s="175"/>
      <c r="M13" s="175"/>
      <c r="N13" s="175"/>
      <c r="Q13" s="86"/>
    </row>
    <row r="14" spans="1:31" ht="23.1" customHeight="1" x14ac:dyDescent="0.15">
      <c r="A14" s="165"/>
      <c r="B14" s="165"/>
      <c r="C14" s="165"/>
      <c r="D14" s="172"/>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row>
    <row r="15" spans="1:31" ht="23.1" customHeight="1" x14ac:dyDescent="0.15">
      <c r="A15" s="173"/>
      <c r="B15" s="173"/>
      <c r="C15" s="173"/>
      <c r="D15" s="174"/>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row>
    <row r="16" spans="1:31" ht="23.1" customHeight="1" x14ac:dyDescent="0.15">
      <c r="A16" s="163" t="s">
        <v>259</v>
      </c>
      <c r="B16" s="163"/>
      <c r="C16" s="163"/>
      <c r="D16" s="163"/>
      <c r="E16" s="164"/>
      <c r="F16" s="164"/>
      <c r="G16" s="164"/>
      <c r="H16" s="164"/>
      <c r="I16" s="164"/>
      <c r="J16" s="164"/>
      <c r="K16" s="164"/>
      <c r="L16" s="164"/>
      <c r="M16" s="164"/>
      <c r="N16" s="164"/>
      <c r="O16" s="163" t="s">
        <v>260</v>
      </c>
      <c r="P16" s="163"/>
      <c r="Q16" s="163"/>
      <c r="R16" s="163"/>
      <c r="S16" s="164"/>
      <c r="T16" s="164"/>
      <c r="U16" s="164"/>
      <c r="V16" s="164"/>
      <c r="W16" s="164"/>
      <c r="X16" s="164"/>
      <c r="Y16" s="164"/>
      <c r="Z16" s="164"/>
      <c r="AA16" s="164"/>
      <c r="AB16" s="164"/>
    </row>
    <row r="17" spans="1:25" ht="23.1" customHeight="1" x14ac:dyDescent="0.15">
      <c r="K17" s="93"/>
      <c r="L17" s="88"/>
      <c r="M17" s="88"/>
      <c r="N17" s="88"/>
      <c r="O17" s="88"/>
      <c r="Q17" s="86"/>
    </row>
    <row r="18" spans="1:25" ht="23.1" customHeight="1" x14ac:dyDescent="0.15">
      <c r="A18" s="163" t="s">
        <v>261</v>
      </c>
      <c r="B18" s="163"/>
      <c r="C18" s="163"/>
      <c r="D18" s="163"/>
      <c r="E18" s="163" t="s">
        <v>0</v>
      </c>
      <c r="F18" s="163"/>
      <c r="G18" s="163"/>
      <c r="H18" s="163"/>
      <c r="I18" s="163"/>
      <c r="J18" s="163" t="s">
        <v>18</v>
      </c>
      <c r="K18" s="163"/>
      <c r="L18" s="163"/>
      <c r="M18" s="163"/>
      <c r="N18" s="163" t="s">
        <v>19</v>
      </c>
      <c r="O18" s="163"/>
      <c r="P18" s="163"/>
      <c r="Q18" s="163"/>
      <c r="R18" s="163" t="s">
        <v>262</v>
      </c>
      <c r="S18" s="163"/>
      <c r="T18" s="163"/>
      <c r="U18" s="163"/>
      <c r="V18" s="163"/>
    </row>
    <row r="19" spans="1:25" ht="23.1" customHeight="1" x14ac:dyDescent="0.15">
      <c r="A19" s="88"/>
      <c r="B19" s="88"/>
      <c r="C19" s="88"/>
      <c r="D19" s="88"/>
      <c r="E19" s="164"/>
      <c r="F19" s="164"/>
      <c r="G19" s="164"/>
      <c r="H19" s="164"/>
      <c r="I19" s="164"/>
      <c r="J19" s="177"/>
      <c r="K19" s="177"/>
      <c r="L19" s="177"/>
      <c r="M19" s="177"/>
      <c r="N19" s="177"/>
      <c r="O19" s="177"/>
      <c r="P19" s="177"/>
      <c r="Q19" s="177"/>
      <c r="R19" s="164"/>
      <c r="S19" s="164"/>
      <c r="T19" s="164"/>
      <c r="U19" s="164"/>
      <c r="V19" s="164"/>
    </row>
    <row r="20" spans="1:25" ht="23.1" customHeight="1" x14ac:dyDescent="0.15">
      <c r="E20" s="164"/>
      <c r="F20" s="164"/>
      <c r="G20" s="164"/>
      <c r="H20" s="164"/>
      <c r="I20" s="164"/>
      <c r="J20" s="177"/>
      <c r="K20" s="177"/>
      <c r="L20" s="177"/>
      <c r="M20" s="177"/>
      <c r="N20" s="177"/>
      <c r="O20" s="177"/>
      <c r="P20" s="177"/>
      <c r="Q20" s="177"/>
      <c r="R20" s="164"/>
      <c r="S20" s="164"/>
      <c r="T20" s="164"/>
      <c r="U20" s="164"/>
      <c r="V20" s="164"/>
    </row>
    <row r="21" spans="1:25" ht="23.1" customHeight="1" x14ac:dyDescent="0.15">
      <c r="E21" s="164"/>
      <c r="F21" s="164"/>
      <c r="G21" s="164"/>
      <c r="H21" s="164"/>
      <c r="I21" s="164"/>
      <c r="J21" s="177"/>
      <c r="K21" s="177"/>
      <c r="L21" s="177"/>
      <c r="M21" s="177"/>
      <c r="N21" s="177"/>
      <c r="O21" s="177"/>
      <c r="P21" s="177"/>
      <c r="Q21" s="177"/>
      <c r="R21" s="164"/>
      <c r="S21" s="164"/>
      <c r="T21" s="164"/>
      <c r="U21" s="164"/>
      <c r="V21" s="164"/>
    </row>
    <row r="22" spans="1:25" ht="23.1" customHeight="1" x14ac:dyDescent="0.15">
      <c r="A22" s="94" t="s">
        <v>215</v>
      </c>
      <c r="B22" s="94"/>
      <c r="M22" s="92"/>
      <c r="Q22" s="86"/>
    </row>
    <row r="23" spans="1:25" ht="23.1" customHeight="1" x14ac:dyDescent="0.15">
      <c r="A23" s="165" t="s">
        <v>263</v>
      </c>
      <c r="B23" s="165"/>
      <c r="C23" s="165"/>
      <c r="D23" s="165"/>
      <c r="E23" s="165" t="s">
        <v>34</v>
      </c>
      <c r="F23" s="165"/>
      <c r="G23" s="165">
        <f>COUNTIF(個人!$E$6:$E$125,"女子")</f>
        <v>0</v>
      </c>
      <c r="H23" s="165"/>
      <c r="I23" s="178" t="s">
        <v>264</v>
      </c>
      <c r="J23" s="178"/>
      <c r="K23" s="165" t="s">
        <v>21</v>
      </c>
      <c r="L23" s="165"/>
      <c r="M23" s="165">
        <f>COUNTIF(個人!$E$6:$E$125,"男子")</f>
        <v>0</v>
      </c>
      <c r="N23" s="165"/>
      <c r="O23" s="178" t="s">
        <v>264</v>
      </c>
      <c r="P23" s="178"/>
      <c r="Q23" s="165" t="s">
        <v>223</v>
      </c>
      <c r="R23" s="165"/>
      <c r="S23" s="165">
        <f>SUM(G23,M23)</f>
        <v>0</v>
      </c>
      <c r="T23" s="165"/>
      <c r="U23" s="178" t="s">
        <v>264</v>
      </c>
      <c r="V23" s="178"/>
    </row>
    <row r="24" spans="1:25" ht="23.1" customHeight="1" x14ac:dyDescent="0.15">
      <c r="A24" s="165" t="s">
        <v>265</v>
      </c>
      <c r="B24" s="165"/>
      <c r="C24" s="165"/>
      <c r="D24" s="165"/>
      <c r="E24" s="165" t="s">
        <v>34</v>
      </c>
      <c r="F24" s="165"/>
      <c r="G24" s="165">
        <f>SUM(個人!$L:$L)</f>
        <v>0</v>
      </c>
      <c r="H24" s="165"/>
      <c r="I24" s="178" t="s">
        <v>81</v>
      </c>
      <c r="J24" s="178"/>
      <c r="K24" s="165" t="s">
        <v>21</v>
      </c>
      <c r="L24" s="165"/>
      <c r="M24" s="165">
        <f>SUM(個人!$K$6:$K$125)</f>
        <v>0</v>
      </c>
      <c r="N24" s="165"/>
      <c r="O24" s="178" t="s">
        <v>81</v>
      </c>
      <c r="P24" s="178"/>
      <c r="Q24" s="165" t="s">
        <v>223</v>
      </c>
      <c r="R24" s="165"/>
      <c r="S24" s="165">
        <f>SUM(G24,M24)</f>
        <v>0</v>
      </c>
      <c r="T24" s="165"/>
      <c r="U24" s="178" t="s">
        <v>81</v>
      </c>
      <c r="V24" s="178"/>
    </row>
    <row r="25" spans="1:25" ht="23.1" customHeight="1" x14ac:dyDescent="0.15">
      <c r="A25" s="165" t="s">
        <v>266</v>
      </c>
      <c r="B25" s="165"/>
      <c r="C25" s="165"/>
      <c r="D25" s="165"/>
      <c r="E25" s="165" t="s">
        <v>267</v>
      </c>
      <c r="F25" s="165"/>
      <c r="G25" s="165"/>
      <c r="H25" s="165" t="s">
        <v>34</v>
      </c>
      <c r="I25" s="165"/>
      <c r="J25" s="165">
        <f>COUNTIF(リレー!$P:$P,"女性@メドレーリレー")</f>
        <v>0</v>
      </c>
      <c r="K25" s="165"/>
      <c r="L25" s="178" t="s">
        <v>81</v>
      </c>
      <c r="M25" s="178"/>
      <c r="N25" s="165" t="s">
        <v>21</v>
      </c>
      <c r="O25" s="165"/>
      <c r="P25" s="165">
        <f>COUNTIF(リレー!$P:$P,"男性@メドレーリレー")</f>
        <v>0</v>
      </c>
      <c r="Q25" s="165"/>
      <c r="R25" s="178" t="s">
        <v>81</v>
      </c>
      <c r="S25" s="178"/>
      <c r="T25" s="165" t="s">
        <v>49</v>
      </c>
      <c r="U25" s="165"/>
      <c r="V25" s="165">
        <f>COUNTIF(リレー!$P:$P,"混合@メドレーリレー")</f>
        <v>0</v>
      </c>
      <c r="W25" s="165"/>
      <c r="X25" s="178" t="s">
        <v>81</v>
      </c>
      <c r="Y25" s="178"/>
    </row>
    <row r="26" spans="1:25" ht="23.1" customHeight="1" x14ac:dyDescent="0.15">
      <c r="D26" s="94"/>
      <c r="E26" s="165" t="s">
        <v>268</v>
      </c>
      <c r="F26" s="165"/>
      <c r="G26" s="165"/>
      <c r="H26" s="165" t="s">
        <v>34</v>
      </c>
      <c r="I26" s="165"/>
      <c r="J26" s="165">
        <f>COUNTIF(リレー!$P:$P,"女性@フリーリレー")</f>
        <v>0</v>
      </c>
      <c r="K26" s="165"/>
      <c r="L26" s="178" t="s">
        <v>81</v>
      </c>
      <c r="M26" s="178"/>
      <c r="N26" s="165" t="s">
        <v>21</v>
      </c>
      <c r="O26" s="165"/>
      <c r="P26" s="165">
        <f>COUNTIF(リレー!$P:$P,"男性@フリーリレー")</f>
        <v>0</v>
      </c>
      <c r="Q26" s="165"/>
      <c r="R26" s="178" t="s">
        <v>81</v>
      </c>
      <c r="S26" s="178"/>
      <c r="T26" s="165" t="s">
        <v>49</v>
      </c>
      <c r="U26" s="165"/>
      <c r="V26" s="165">
        <f>COUNTIF(リレー!$P:$P,"混合@フリーリレー")</f>
        <v>0</v>
      </c>
      <c r="W26" s="165"/>
      <c r="X26" s="178" t="s">
        <v>81</v>
      </c>
      <c r="Y26" s="178"/>
    </row>
    <row r="27" spans="1:25" ht="23.1" customHeight="1" x14ac:dyDescent="0.15">
      <c r="D27" s="94"/>
      <c r="E27" s="88"/>
      <c r="F27" s="88"/>
      <c r="G27" s="88"/>
      <c r="H27" s="88"/>
      <c r="I27" s="92"/>
      <c r="J27" s="92"/>
      <c r="K27" s="88"/>
      <c r="L27" s="88"/>
      <c r="M27" s="88"/>
      <c r="N27" s="88"/>
      <c r="O27" s="92"/>
      <c r="P27" s="92"/>
      <c r="Q27" s="88"/>
      <c r="R27" s="88"/>
      <c r="S27" s="88"/>
      <c r="T27" s="165" t="s">
        <v>223</v>
      </c>
      <c r="U27" s="165"/>
      <c r="V27" s="165">
        <f>SUM(J25,P25,V25,J26,P26,V26)</f>
        <v>0</v>
      </c>
      <c r="W27" s="165"/>
      <c r="X27" s="178" t="s">
        <v>81</v>
      </c>
      <c r="Y27" s="178"/>
    </row>
    <row r="28" spans="1:25" s="88" customFormat="1" ht="23.1" customHeight="1" x14ac:dyDescent="0.15">
      <c r="C28" s="82"/>
      <c r="F28" s="92"/>
      <c r="G28" s="92"/>
      <c r="Q28" s="95"/>
    </row>
    <row r="29" spans="1:25" ht="23.1" hidden="1" customHeight="1" x14ac:dyDescent="0.15">
      <c r="A29" s="94" t="s">
        <v>269</v>
      </c>
      <c r="Q29" s="86"/>
    </row>
    <row r="30" spans="1:25" ht="23.1" hidden="1" customHeight="1" x14ac:dyDescent="0.15">
      <c r="A30" s="165" t="s">
        <v>270</v>
      </c>
      <c r="B30" s="165"/>
      <c r="C30" s="165"/>
      <c r="D30" s="165"/>
      <c r="E30" s="180">
        <v>3800</v>
      </c>
      <c r="F30" s="179"/>
      <c r="G30" s="179"/>
      <c r="H30" s="179"/>
      <c r="I30" s="165" t="s">
        <v>271</v>
      </c>
      <c r="J30" s="165"/>
      <c r="K30" s="165">
        <f>S23</f>
        <v>0</v>
      </c>
      <c r="L30" s="165"/>
      <c r="M30" s="165"/>
      <c r="N30" s="165" t="s">
        <v>272</v>
      </c>
      <c r="O30" s="165"/>
      <c r="P30" s="179">
        <f>3800*K30</f>
        <v>0</v>
      </c>
      <c r="Q30" s="179"/>
      <c r="R30" s="179"/>
      <c r="S30" s="179"/>
      <c r="T30" s="179"/>
    </row>
  </sheetData>
  <mergeCells count="91">
    <mergeCell ref="A30:D30"/>
    <mergeCell ref="E30:H30"/>
    <mergeCell ref="I30:J30"/>
    <mergeCell ref="K30:M30"/>
    <mergeCell ref="N30:O30"/>
    <mergeCell ref="P30:T30"/>
    <mergeCell ref="P26:Q26"/>
    <mergeCell ref="R26:S26"/>
    <mergeCell ref="T26:U26"/>
    <mergeCell ref="V26:W26"/>
    <mergeCell ref="X26:Y26"/>
    <mergeCell ref="T27:U27"/>
    <mergeCell ref="V27:W27"/>
    <mergeCell ref="X27:Y27"/>
    <mergeCell ref="P25:Q25"/>
    <mergeCell ref="R25:S25"/>
    <mergeCell ref="T25:U25"/>
    <mergeCell ref="V25:W25"/>
    <mergeCell ref="X25:Y25"/>
    <mergeCell ref="N25:O25"/>
    <mergeCell ref="E26:G26"/>
    <mergeCell ref="H26:I26"/>
    <mergeCell ref="J26:K26"/>
    <mergeCell ref="L26:M26"/>
    <mergeCell ref="N26:O26"/>
    <mergeCell ref="A25:D25"/>
    <mergeCell ref="E25:G25"/>
    <mergeCell ref="H25:I25"/>
    <mergeCell ref="J25:K25"/>
    <mergeCell ref="L25:M25"/>
    <mergeCell ref="M24:N24"/>
    <mergeCell ref="O24:P24"/>
    <mergeCell ref="Q24:R24"/>
    <mergeCell ref="S24:T24"/>
    <mergeCell ref="U24:V24"/>
    <mergeCell ref="A24:D24"/>
    <mergeCell ref="E24:F24"/>
    <mergeCell ref="G24:H24"/>
    <mergeCell ref="I24:J24"/>
    <mergeCell ref="K24:L24"/>
    <mergeCell ref="E21:I21"/>
    <mergeCell ref="J21:M21"/>
    <mergeCell ref="N21:Q21"/>
    <mergeCell ref="R21:V21"/>
    <mergeCell ref="A23:D23"/>
    <mergeCell ref="E23:F23"/>
    <mergeCell ref="G23:H23"/>
    <mergeCell ref="I23:J23"/>
    <mergeCell ref="K23:L23"/>
    <mergeCell ref="M23:N23"/>
    <mergeCell ref="O23:P23"/>
    <mergeCell ref="Q23:R23"/>
    <mergeCell ref="S23:T23"/>
    <mergeCell ref="U23:V23"/>
    <mergeCell ref="E19:I19"/>
    <mergeCell ref="J19:M19"/>
    <mergeCell ref="N19:Q19"/>
    <mergeCell ref="R19:V19"/>
    <mergeCell ref="E20:I20"/>
    <mergeCell ref="J20:M20"/>
    <mergeCell ref="N20:Q20"/>
    <mergeCell ref="R20:V20"/>
    <mergeCell ref="A16:D16"/>
    <mergeCell ref="E16:N16"/>
    <mergeCell ref="O16:R16"/>
    <mergeCell ref="S16:AB16"/>
    <mergeCell ref="A18:D18"/>
    <mergeCell ref="E18:I18"/>
    <mergeCell ref="J18:M18"/>
    <mergeCell ref="N18:Q18"/>
    <mergeCell ref="R18:V18"/>
    <mergeCell ref="A12:D12"/>
    <mergeCell ref="E12:N12"/>
    <mergeCell ref="O12:R12"/>
    <mergeCell ref="S12:AB12"/>
    <mergeCell ref="A13:D15"/>
    <mergeCell ref="F13:N13"/>
    <mergeCell ref="E14:AB15"/>
    <mergeCell ref="A9:D9"/>
    <mergeCell ref="E9:N9"/>
    <mergeCell ref="O9:R9"/>
    <mergeCell ref="S9:AB9"/>
    <mergeCell ref="A11:D11"/>
    <mergeCell ref="E11:N11"/>
    <mergeCell ref="A8:D8"/>
    <mergeCell ref="E8:AB8"/>
    <mergeCell ref="A2:D2"/>
    <mergeCell ref="F2:AA2"/>
    <mergeCell ref="A3:AB3"/>
    <mergeCell ref="A5:D5"/>
    <mergeCell ref="A6:D6"/>
  </mergeCells>
  <phoneticPr fontId="1"/>
  <dataValidations count="2">
    <dataValidation type="list" allowBlank="1" showInputMessage="1" showErrorMessage="1" sqref="N19:Q21" xr:uid="{7C546DFD-4D1F-4076-A8A2-EB257527F269}">
      <formula1>サイズ</formula1>
    </dataValidation>
    <dataValidation type="list" allowBlank="1" showInputMessage="1" showErrorMessage="1" sqref="J19:M21" xr:uid="{C0932802-AEFB-4D50-9E2B-C87E64D2AD3D}">
      <formula1>社員区分</formula1>
    </dataValidation>
  </dataValidations>
  <printOptions horizontalCentered="1"/>
  <pageMargins left="0.19685039370078741" right="0.19685039370078741" top="0.59055118110236227"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125"/>
  <sheetViews>
    <sheetView topLeftCell="A92" workbookViewId="0">
      <selection activeCell="E116" sqref="E116"/>
    </sheetView>
  </sheetViews>
  <sheetFormatPr defaultRowHeight="15.75" x14ac:dyDescent="0.25"/>
  <cols>
    <col min="1" max="1" width="9" style="10"/>
    <col min="2" max="2" width="4" style="9" customWidth="1"/>
    <col min="3" max="4" width="10.25" style="9" customWidth="1"/>
    <col min="5" max="5" width="4.875" style="9" customWidth="1"/>
    <col min="6" max="6" width="12" style="9" customWidth="1"/>
    <col min="7" max="7" width="6.125" style="10" customWidth="1"/>
    <col min="8" max="8" width="6.125" style="10" hidden="1" customWidth="1"/>
    <col min="9" max="10" width="5.5" style="10" customWidth="1"/>
    <col min="11" max="12" width="5.5" style="10" hidden="1" customWidth="1"/>
    <col min="13" max="13" width="9.25" style="196" hidden="1" customWidth="1"/>
    <col min="14" max="15" width="9.25" style="10" customWidth="1"/>
    <col min="16" max="20" width="9.25" style="10" hidden="1" customWidth="1"/>
    <col min="21" max="22" width="9.25" style="10" customWidth="1"/>
    <col min="23" max="24" width="9.25" style="10" hidden="1" customWidth="1"/>
    <col min="25" max="26" width="9.25" style="10" customWidth="1"/>
    <col min="27" max="28" width="9.25" style="10" hidden="1" customWidth="1"/>
    <col min="29" max="30" width="9.25" style="10" customWidth="1"/>
    <col min="31" max="32" width="9.25" style="10" hidden="1" customWidth="1"/>
    <col min="33" max="33" width="9" style="10"/>
    <col min="34" max="34" width="9" style="10" hidden="1" customWidth="1"/>
    <col min="35" max="16384" width="9" style="10"/>
  </cols>
  <sheetData>
    <row r="1" spans="2:35" ht="16.5" thickBot="1" x14ac:dyDescent="0.3"/>
    <row r="2" spans="2:35" s="4" customFormat="1" ht="18.75" customHeight="1" thickBot="1" x14ac:dyDescent="0.2">
      <c r="B2" s="181" t="b">
        <f>IF(申込書_兵庫県!C7&lt;&gt;"",IF(申込書_兵庫県!M7="",申込書_兵庫県!C7,申込書_兵庫県!M7),IF(申込書_コナミ!E8&lt;&gt;"",IF(申込書_コナミ!E9="",申込書_コナミ!E8,申込書_コナミ!E9)))</f>
        <v>0</v>
      </c>
      <c r="C2" s="182"/>
      <c r="D2" s="1" t="s">
        <v>189</v>
      </c>
      <c r="F2" s="2"/>
      <c r="G2" s="2"/>
      <c r="H2" s="2"/>
      <c r="I2" s="2"/>
      <c r="J2" s="2"/>
      <c r="K2" s="2"/>
      <c r="L2" s="2"/>
      <c r="M2" s="197"/>
      <c r="N2" s="3"/>
      <c r="O2" s="3"/>
      <c r="P2" s="3"/>
      <c r="Q2" s="3"/>
      <c r="R2" s="3"/>
      <c r="S2" s="3"/>
      <c r="T2" s="3"/>
      <c r="U2" s="3"/>
      <c r="V2" s="3"/>
      <c r="W2" s="3"/>
      <c r="X2" s="3"/>
      <c r="Y2" s="3"/>
      <c r="Z2" s="3"/>
      <c r="AA2" s="3"/>
      <c r="AB2" s="3"/>
      <c r="AC2" s="3"/>
      <c r="AD2" s="3"/>
      <c r="AE2" s="3"/>
      <c r="AF2" s="3"/>
    </row>
    <row r="3" spans="2:35" s="4" customFormat="1" ht="14.25" customHeight="1" x14ac:dyDescent="0.15">
      <c r="B3" s="12"/>
      <c r="C3" s="11"/>
      <c r="D3" s="11"/>
      <c r="E3" s="2"/>
      <c r="F3" s="2"/>
      <c r="G3" s="2"/>
      <c r="H3" s="2"/>
      <c r="I3" s="2"/>
      <c r="J3" s="2"/>
      <c r="K3" s="2"/>
      <c r="L3" s="2"/>
      <c r="M3" s="125" t="s">
        <v>23</v>
      </c>
      <c r="N3" s="125" t="s">
        <v>23</v>
      </c>
      <c r="O3" s="125" t="s">
        <v>23</v>
      </c>
      <c r="P3" s="125" t="s">
        <v>23</v>
      </c>
      <c r="Q3" s="125" t="s">
        <v>23</v>
      </c>
      <c r="R3" s="125" t="s">
        <v>23</v>
      </c>
      <c r="S3" s="125" t="s">
        <v>23</v>
      </c>
      <c r="T3" s="125" t="s">
        <v>36</v>
      </c>
      <c r="U3" s="125" t="s">
        <v>36</v>
      </c>
      <c r="V3" s="125" t="s">
        <v>36</v>
      </c>
      <c r="W3" s="125" t="s">
        <v>36</v>
      </c>
      <c r="X3" s="126" t="s">
        <v>46</v>
      </c>
      <c r="Y3" s="126" t="s">
        <v>46</v>
      </c>
      <c r="Z3" s="126" t="s">
        <v>46</v>
      </c>
      <c r="AA3" s="126" t="s">
        <v>46</v>
      </c>
      <c r="AB3" s="125" t="s">
        <v>55</v>
      </c>
      <c r="AC3" s="125" t="s">
        <v>55</v>
      </c>
      <c r="AD3" s="125" t="s">
        <v>55</v>
      </c>
      <c r="AE3" s="125" t="s">
        <v>55</v>
      </c>
      <c r="AF3" s="201" t="s">
        <v>60</v>
      </c>
      <c r="AG3" s="201" t="s">
        <v>60</v>
      </c>
      <c r="AH3" s="201" t="s">
        <v>60</v>
      </c>
      <c r="AI3" s="126" t="s">
        <v>274</v>
      </c>
    </row>
    <row r="4" spans="2:35" s="5" customFormat="1" ht="14.25" customHeight="1" x14ac:dyDescent="0.15">
      <c r="B4" s="6" t="s">
        <v>6</v>
      </c>
      <c r="C4" s="6" t="s">
        <v>0</v>
      </c>
      <c r="D4" s="6" t="s">
        <v>5</v>
      </c>
      <c r="E4" s="7" t="s">
        <v>3</v>
      </c>
      <c r="F4" s="7" t="s">
        <v>2</v>
      </c>
      <c r="G4" s="7" t="s">
        <v>1</v>
      </c>
      <c r="H4" s="7" t="s">
        <v>7</v>
      </c>
      <c r="I4" s="7" t="s">
        <v>317</v>
      </c>
      <c r="J4" s="7" t="s">
        <v>4</v>
      </c>
      <c r="K4" s="7" t="s">
        <v>315</v>
      </c>
      <c r="L4" s="199" t="s">
        <v>316</v>
      </c>
      <c r="M4" s="126" t="s">
        <v>70</v>
      </c>
      <c r="N4" s="125" t="s">
        <v>24</v>
      </c>
      <c r="O4" s="125" t="s">
        <v>37</v>
      </c>
      <c r="P4" s="125" t="s">
        <v>47</v>
      </c>
      <c r="Q4" s="125" t="s">
        <v>73</v>
      </c>
      <c r="R4" s="125" t="s">
        <v>75</v>
      </c>
      <c r="S4" s="125" t="s">
        <v>77</v>
      </c>
      <c r="T4" s="126" t="s">
        <v>70</v>
      </c>
      <c r="U4" s="125" t="s">
        <v>24</v>
      </c>
      <c r="V4" s="125" t="s">
        <v>37</v>
      </c>
      <c r="W4" s="125" t="s">
        <v>47</v>
      </c>
      <c r="X4" s="126" t="s">
        <v>70</v>
      </c>
      <c r="Y4" s="125" t="s">
        <v>24</v>
      </c>
      <c r="Z4" s="125" t="s">
        <v>37</v>
      </c>
      <c r="AA4" s="125" t="s">
        <v>47</v>
      </c>
      <c r="AB4" s="126" t="s">
        <v>70</v>
      </c>
      <c r="AC4" s="125" t="s">
        <v>24</v>
      </c>
      <c r="AD4" s="125" t="s">
        <v>37</v>
      </c>
      <c r="AE4" s="125" t="s">
        <v>47</v>
      </c>
      <c r="AF4" s="125" t="s">
        <v>37</v>
      </c>
      <c r="AG4" s="125" t="s">
        <v>47</v>
      </c>
      <c r="AH4" s="125" t="s">
        <v>73</v>
      </c>
      <c r="AI4" s="126"/>
    </row>
    <row r="5" spans="2:35" s="9" customFormat="1" x14ac:dyDescent="0.25">
      <c r="B5" s="8" t="s">
        <v>324</v>
      </c>
      <c r="C5" s="13" t="s">
        <v>322</v>
      </c>
      <c r="D5" s="13" t="s">
        <v>323</v>
      </c>
      <c r="E5" s="14" t="s">
        <v>21</v>
      </c>
      <c r="F5" s="16" t="s">
        <v>187</v>
      </c>
      <c r="G5" s="17">
        <f>IF(C5="","",ROUNDDOWN(YEARFRAC(DATE(YEAR(F5),MONTH(F5),DAY(F5)),'中間シート（個人）'!$B$1,3),0))</f>
        <v>35</v>
      </c>
      <c r="H5" s="17">
        <v>3</v>
      </c>
      <c r="I5" s="17" t="s">
        <v>54</v>
      </c>
      <c r="J5" s="17"/>
      <c r="K5" s="17">
        <f>IF($E5=$K$4,COUNTA($M5:$AH5),0)</f>
        <v>2</v>
      </c>
      <c r="L5" s="17">
        <f>IF($E5=$L$4,COUNTA($M5:$AH5),0)</f>
        <v>0</v>
      </c>
      <c r="M5" s="198"/>
      <c r="N5" s="26"/>
      <c r="O5" s="29" t="s">
        <v>186</v>
      </c>
      <c r="P5" s="26"/>
      <c r="Q5" s="26"/>
      <c r="R5" s="26"/>
      <c r="S5" s="26"/>
      <c r="T5" s="26"/>
      <c r="U5" s="29"/>
      <c r="V5" s="26"/>
      <c r="W5" s="26"/>
      <c r="X5" s="26"/>
      <c r="Y5" s="29" t="s">
        <v>188</v>
      </c>
      <c r="Z5" s="26"/>
      <c r="AA5" s="26"/>
      <c r="AB5" s="26"/>
      <c r="AC5" s="26"/>
      <c r="AD5" s="26"/>
      <c r="AE5" s="26"/>
      <c r="AF5" s="26"/>
      <c r="AG5" s="27"/>
      <c r="AH5" s="27"/>
      <c r="AI5" s="27"/>
    </row>
    <row r="6" spans="2:35" s="9" customFormat="1" x14ac:dyDescent="0.25">
      <c r="B6" s="8">
        <v>1</v>
      </c>
      <c r="C6" s="13"/>
      <c r="D6" s="13"/>
      <c r="E6" s="14"/>
      <c r="F6" s="16"/>
      <c r="G6" s="17"/>
      <c r="H6" s="17"/>
      <c r="I6" s="17"/>
      <c r="J6" s="17"/>
      <c r="K6" s="17">
        <f t="shared" ref="K6:K70" si="0">IF($E6=$K$4,COUNTA($M6:$AH6),0)</f>
        <v>0</v>
      </c>
      <c r="L6" s="17">
        <f t="shared" ref="L6:L70" si="1">IF($E6=$L$4,COUNTA($M6:$AH6),0)</f>
        <v>0</v>
      </c>
      <c r="M6" s="198"/>
      <c r="N6" s="26"/>
      <c r="O6" s="29"/>
      <c r="P6" s="26"/>
      <c r="Q6" s="26"/>
      <c r="R6" s="26"/>
      <c r="S6" s="26"/>
      <c r="T6" s="26"/>
      <c r="U6" s="29"/>
      <c r="V6" s="26"/>
      <c r="W6" s="26"/>
      <c r="X6" s="26"/>
      <c r="Y6" s="29"/>
      <c r="Z6" s="26"/>
      <c r="AA6" s="26"/>
      <c r="AB6" s="26"/>
      <c r="AC6" s="26"/>
      <c r="AD6" s="26"/>
      <c r="AE6" s="26"/>
      <c r="AF6" s="26"/>
      <c r="AG6" s="27"/>
      <c r="AH6" s="27"/>
      <c r="AI6" s="27"/>
    </row>
    <row r="7" spans="2:35" x14ac:dyDescent="0.25">
      <c r="B7" s="8">
        <v>2</v>
      </c>
      <c r="C7" s="13"/>
      <c r="D7" s="13"/>
      <c r="E7" s="14"/>
      <c r="F7" s="16"/>
      <c r="G7" s="17" t="str">
        <f>IF(C7="","",ROUNDDOWN(YEARFRAC(DATE(YEAR(F7),MONTH(F7),DAY(F7)),'中間シート（個人）'!$B$1,3),0))</f>
        <v/>
      </c>
      <c r="H7" s="17">
        <v>4</v>
      </c>
      <c r="I7" s="17"/>
      <c r="J7" s="17"/>
      <c r="K7" s="17">
        <f t="shared" si="0"/>
        <v>0</v>
      </c>
      <c r="L7" s="17">
        <f t="shared" si="1"/>
        <v>0</v>
      </c>
      <c r="M7" s="198"/>
      <c r="N7" s="26"/>
      <c r="O7" s="26"/>
      <c r="P7" s="26"/>
      <c r="Q7" s="26"/>
      <c r="R7" s="26"/>
      <c r="S7" s="26"/>
      <c r="T7" s="26"/>
      <c r="U7" s="26"/>
      <c r="V7" s="29"/>
      <c r="W7" s="26"/>
      <c r="X7" s="26"/>
      <c r="Y7" s="26"/>
      <c r="Z7" s="29"/>
      <c r="AA7" s="26"/>
      <c r="AB7" s="26"/>
      <c r="AC7" s="26"/>
      <c r="AD7" s="26"/>
      <c r="AE7" s="26"/>
      <c r="AF7" s="26"/>
      <c r="AG7" s="28"/>
      <c r="AH7" s="28"/>
      <c r="AI7" s="28"/>
    </row>
    <row r="8" spans="2:35" x14ac:dyDescent="0.25">
      <c r="B8" s="8">
        <v>3</v>
      </c>
      <c r="C8" s="15"/>
      <c r="D8" s="13"/>
      <c r="E8" s="14"/>
      <c r="F8" s="16"/>
      <c r="G8" s="17" t="str">
        <f>IF(C8="","",ROUNDDOWN(YEARFRAC(DATE(YEAR(F8),MONTH(F8),DAY(F8)),'中間シート（個人）'!$B$1,3),0))</f>
        <v/>
      </c>
      <c r="H8" s="17">
        <v>4</v>
      </c>
      <c r="I8" s="17"/>
      <c r="J8" s="17"/>
      <c r="K8" s="17">
        <f t="shared" si="0"/>
        <v>0</v>
      </c>
      <c r="L8" s="17">
        <f t="shared" si="1"/>
        <v>0</v>
      </c>
      <c r="M8" s="198"/>
      <c r="N8" s="26"/>
      <c r="O8" s="26"/>
      <c r="P8" s="26"/>
      <c r="Q8" s="26"/>
      <c r="R8" s="26"/>
      <c r="S8" s="26"/>
      <c r="T8" s="26"/>
      <c r="U8" s="26"/>
      <c r="V8" s="26"/>
      <c r="W8" s="26"/>
      <c r="X8" s="26"/>
      <c r="Y8" s="26"/>
      <c r="Z8" s="26"/>
      <c r="AA8" s="26"/>
      <c r="AB8" s="26"/>
      <c r="AC8" s="26"/>
      <c r="AD8" s="26"/>
      <c r="AE8" s="26"/>
      <c r="AF8" s="26"/>
      <c r="AG8" s="28"/>
      <c r="AH8" s="28"/>
      <c r="AI8" s="28"/>
    </row>
    <row r="9" spans="2:35" x14ac:dyDescent="0.25">
      <c r="B9" s="8">
        <v>4</v>
      </c>
      <c r="C9" s="13"/>
      <c r="D9" s="13"/>
      <c r="E9" s="14"/>
      <c r="F9" s="16"/>
      <c r="G9" s="17" t="str">
        <f>IF(C9="","",ROUNDDOWN(YEARFRAC(DATE(YEAR(F9),MONTH(F9),DAY(F9)),'中間シート（個人）'!$B$1,3),0))</f>
        <v/>
      </c>
      <c r="H9" s="17">
        <v>4</v>
      </c>
      <c r="I9" s="17"/>
      <c r="J9" s="17"/>
      <c r="K9" s="17">
        <f t="shared" si="0"/>
        <v>0</v>
      </c>
      <c r="L9" s="17">
        <f t="shared" si="1"/>
        <v>0</v>
      </c>
      <c r="M9" s="198"/>
      <c r="N9" s="29"/>
      <c r="O9" s="26"/>
      <c r="P9" s="26"/>
      <c r="Q9" s="26"/>
      <c r="R9" s="26"/>
      <c r="S9" s="26"/>
      <c r="T9" s="26"/>
      <c r="U9" s="29"/>
      <c r="V9" s="26"/>
      <c r="W9" s="26"/>
      <c r="X9" s="26"/>
      <c r="Y9" s="26"/>
      <c r="Z9" s="26"/>
      <c r="AA9" s="26"/>
      <c r="AB9" s="26"/>
      <c r="AC9" s="29"/>
      <c r="AD9" s="26"/>
      <c r="AE9" s="26"/>
      <c r="AF9" s="26"/>
      <c r="AG9" s="28"/>
      <c r="AH9" s="28"/>
      <c r="AI9" s="28"/>
    </row>
    <row r="10" spans="2:35" x14ac:dyDescent="0.25">
      <c r="B10" s="8">
        <v>5</v>
      </c>
      <c r="C10" s="13"/>
      <c r="D10" s="13"/>
      <c r="E10" s="14"/>
      <c r="F10" s="16"/>
      <c r="G10" s="17" t="str">
        <f>IF(C10="","",ROUNDDOWN(YEARFRAC(DATE(YEAR(F10),MONTH(F10),DAY(F10)),'中間シート（個人）'!$B$1,3),0))</f>
        <v/>
      </c>
      <c r="H10" s="17">
        <v>4</v>
      </c>
      <c r="I10" s="17"/>
      <c r="J10" s="17"/>
      <c r="K10" s="17">
        <f t="shared" si="0"/>
        <v>0</v>
      </c>
      <c r="L10" s="17">
        <f t="shared" si="1"/>
        <v>0</v>
      </c>
      <c r="M10" s="198"/>
      <c r="N10" s="26"/>
      <c r="O10" s="26"/>
      <c r="P10" s="26"/>
      <c r="Q10" s="26"/>
      <c r="R10" s="26"/>
      <c r="S10" s="26"/>
      <c r="T10" s="26"/>
      <c r="U10" s="26"/>
      <c r="V10" s="26"/>
      <c r="W10" s="26"/>
      <c r="X10" s="26"/>
      <c r="Y10" s="26"/>
      <c r="Z10" s="26"/>
      <c r="AA10" s="26"/>
      <c r="AB10" s="26"/>
      <c r="AC10" s="26"/>
      <c r="AD10" s="26"/>
      <c r="AE10" s="26"/>
      <c r="AF10" s="26"/>
      <c r="AG10" s="28"/>
      <c r="AH10" s="28"/>
      <c r="AI10" s="28"/>
    </row>
    <row r="11" spans="2:35" x14ac:dyDescent="0.25">
      <c r="B11" s="8">
        <v>6</v>
      </c>
      <c r="C11" s="13"/>
      <c r="D11" s="13"/>
      <c r="E11" s="14"/>
      <c r="F11" s="16"/>
      <c r="G11" s="17" t="str">
        <f>IF(C11="","",ROUNDDOWN(YEARFRAC(DATE(YEAR(F11),MONTH(F11),DAY(F11)),'中間シート（個人）'!$B$1,3),0))</f>
        <v/>
      </c>
      <c r="H11" s="17">
        <v>4</v>
      </c>
      <c r="I11" s="17"/>
      <c r="J11" s="17"/>
      <c r="K11" s="17">
        <f t="shared" si="0"/>
        <v>0</v>
      </c>
      <c r="L11" s="17">
        <f t="shared" si="1"/>
        <v>0</v>
      </c>
      <c r="M11" s="198"/>
      <c r="N11" s="29"/>
      <c r="O11" s="26"/>
      <c r="P11" s="26"/>
      <c r="Q11" s="26"/>
      <c r="R11" s="26"/>
      <c r="S11" s="26"/>
      <c r="T11" s="26"/>
      <c r="U11" s="26"/>
      <c r="V11" s="26"/>
      <c r="W11" s="26"/>
      <c r="X11" s="26"/>
      <c r="Y11" s="26"/>
      <c r="Z11" s="26"/>
      <c r="AA11" s="26"/>
      <c r="AB11" s="26"/>
      <c r="AC11" s="26"/>
      <c r="AD11" s="26"/>
      <c r="AE11" s="26"/>
      <c r="AF11" s="26"/>
      <c r="AG11" s="28"/>
      <c r="AH11" s="28"/>
      <c r="AI11" s="28"/>
    </row>
    <row r="12" spans="2:35" x14ac:dyDescent="0.25">
      <c r="B12" s="8">
        <v>7</v>
      </c>
      <c r="C12" s="13"/>
      <c r="D12" s="13"/>
      <c r="E12" s="14"/>
      <c r="F12" s="16"/>
      <c r="G12" s="17" t="str">
        <f>IF(C12="","",ROUNDDOWN(YEARFRAC(DATE(YEAR(F12),MONTH(F12),DAY(F12)),'中間シート（個人）'!$B$1,3),0))</f>
        <v/>
      </c>
      <c r="H12" s="17">
        <v>4</v>
      </c>
      <c r="I12" s="17"/>
      <c r="J12" s="17"/>
      <c r="K12" s="17">
        <f t="shared" si="0"/>
        <v>0</v>
      </c>
      <c r="L12" s="17">
        <f t="shared" si="1"/>
        <v>0</v>
      </c>
      <c r="M12" s="198"/>
      <c r="N12" s="29"/>
      <c r="O12" s="26"/>
      <c r="P12" s="26"/>
      <c r="Q12" s="26"/>
      <c r="R12" s="26"/>
      <c r="S12" s="26"/>
      <c r="T12" s="26"/>
      <c r="U12" s="26"/>
      <c r="V12" s="26"/>
      <c r="W12" s="26"/>
      <c r="X12" s="26"/>
      <c r="Y12" s="26"/>
      <c r="Z12" s="26"/>
      <c r="AA12" s="26"/>
      <c r="AB12" s="26"/>
      <c r="AC12" s="26"/>
      <c r="AD12" s="26"/>
      <c r="AE12" s="26"/>
      <c r="AF12" s="26"/>
      <c r="AG12" s="28"/>
      <c r="AH12" s="28"/>
      <c r="AI12" s="28"/>
    </row>
    <row r="13" spans="2:35" x14ac:dyDescent="0.25">
      <c r="B13" s="8">
        <v>8</v>
      </c>
      <c r="C13" s="13"/>
      <c r="D13" s="13"/>
      <c r="E13" s="14"/>
      <c r="F13" s="16"/>
      <c r="G13" s="17" t="str">
        <f>IF(C13="","",ROUNDDOWN(YEARFRAC(DATE(YEAR(F13),MONTH(F13),DAY(F13)),'中間シート（個人）'!$B$1,3),0))</f>
        <v/>
      </c>
      <c r="H13" s="17">
        <v>4</v>
      </c>
      <c r="I13" s="17"/>
      <c r="J13" s="17"/>
      <c r="K13" s="17">
        <f t="shared" si="0"/>
        <v>0</v>
      </c>
      <c r="L13" s="17">
        <f t="shared" si="1"/>
        <v>0</v>
      </c>
      <c r="M13" s="198"/>
      <c r="N13" s="26"/>
      <c r="O13" s="26"/>
      <c r="P13" s="26"/>
      <c r="Q13" s="26"/>
      <c r="R13" s="26"/>
      <c r="S13" s="26"/>
      <c r="T13" s="26"/>
      <c r="U13" s="26"/>
      <c r="V13" s="26"/>
      <c r="W13" s="26"/>
      <c r="X13" s="26"/>
      <c r="Y13" s="26"/>
      <c r="Z13" s="26"/>
      <c r="AA13" s="26"/>
      <c r="AB13" s="26"/>
      <c r="AC13" s="26"/>
      <c r="AD13" s="26"/>
      <c r="AE13" s="26"/>
      <c r="AF13" s="26"/>
      <c r="AG13" s="28"/>
      <c r="AH13" s="28"/>
      <c r="AI13" s="28"/>
    </row>
    <row r="14" spans="2:35" x14ac:dyDescent="0.25">
      <c r="B14" s="8">
        <v>9</v>
      </c>
      <c r="C14" s="13"/>
      <c r="D14" s="13"/>
      <c r="E14" s="14"/>
      <c r="F14" s="16"/>
      <c r="G14" s="17" t="str">
        <f>IF(C14="","",ROUNDDOWN(YEARFRAC(DATE(YEAR(F14),MONTH(F14),DAY(F14)),'中間シート（個人）'!$B$1,3),0))</f>
        <v/>
      </c>
      <c r="H14" s="17">
        <v>5</v>
      </c>
      <c r="I14" s="17"/>
      <c r="J14" s="17"/>
      <c r="K14" s="17">
        <f t="shared" si="0"/>
        <v>0</v>
      </c>
      <c r="L14" s="17">
        <f t="shared" si="1"/>
        <v>0</v>
      </c>
      <c r="M14" s="198"/>
      <c r="N14" s="29"/>
      <c r="O14" s="29"/>
      <c r="P14" s="26"/>
      <c r="Q14" s="26"/>
      <c r="R14" s="26"/>
      <c r="S14" s="26"/>
      <c r="T14" s="26"/>
      <c r="U14" s="26"/>
      <c r="V14" s="26"/>
      <c r="W14" s="26"/>
      <c r="X14" s="26"/>
      <c r="Y14" s="26"/>
      <c r="Z14" s="26"/>
      <c r="AA14" s="26"/>
      <c r="AB14" s="26"/>
      <c r="AC14" s="26"/>
      <c r="AD14" s="26"/>
      <c r="AE14" s="26"/>
      <c r="AF14" s="26"/>
      <c r="AG14" s="28"/>
      <c r="AH14" s="28"/>
      <c r="AI14" s="28"/>
    </row>
    <row r="15" spans="2:35" x14ac:dyDescent="0.25">
      <c r="B15" s="8">
        <v>10</v>
      </c>
      <c r="C15" s="13"/>
      <c r="D15" s="13"/>
      <c r="E15" s="14"/>
      <c r="F15" s="16"/>
      <c r="G15" s="17" t="str">
        <f>IF(C15="","",ROUNDDOWN(YEARFRAC(DATE(YEAR(F15),MONTH(F15),DAY(F15)),'中間シート（個人）'!$B$1,3),0))</f>
        <v/>
      </c>
      <c r="H15" s="17">
        <v>5</v>
      </c>
      <c r="I15" s="17"/>
      <c r="J15" s="17"/>
      <c r="K15" s="17">
        <f t="shared" si="0"/>
        <v>0</v>
      </c>
      <c r="L15" s="17">
        <f t="shared" si="1"/>
        <v>0</v>
      </c>
      <c r="M15" s="198"/>
      <c r="N15" s="26"/>
      <c r="O15" s="26"/>
      <c r="P15" s="26"/>
      <c r="Q15" s="26"/>
      <c r="R15" s="26"/>
      <c r="S15" s="26"/>
      <c r="T15" s="26"/>
      <c r="U15" s="26"/>
      <c r="V15" s="26"/>
      <c r="W15" s="26"/>
      <c r="X15" s="26"/>
      <c r="Y15" s="26"/>
      <c r="Z15" s="26"/>
      <c r="AA15" s="26"/>
      <c r="AB15" s="26"/>
      <c r="AC15" s="26"/>
      <c r="AD15" s="26"/>
      <c r="AE15" s="26"/>
      <c r="AF15" s="26"/>
      <c r="AG15" s="28"/>
      <c r="AH15" s="28"/>
      <c r="AI15" s="28"/>
    </row>
    <row r="16" spans="2:35" x14ac:dyDescent="0.25">
      <c r="B16" s="8">
        <v>11</v>
      </c>
      <c r="C16" s="13"/>
      <c r="D16" s="13"/>
      <c r="E16" s="14"/>
      <c r="F16" s="16"/>
      <c r="G16" s="17" t="str">
        <f>IF(C16="","",ROUNDDOWN(YEARFRAC(DATE(YEAR(F16),MONTH(F16),DAY(F16)),'中間シート（個人）'!$B$1,3),0))</f>
        <v/>
      </c>
      <c r="H16" s="17">
        <v>5</v>
      </c>
      <c r="I16" s="17"/>
      <c r="J16" s="17"/>
      <c r="K16" s="17">
        <f t="shared" si="0"/>
        <v>0</v>
      </c>
      <c r="L16" s="17">
        <f t="shared" si="1"/>
        <v>0</v>
      </c>
      <c r="M16" s="198"/>
      <c r="N16" s="26"/>
      <c r="O16" s="26"/>
      <c r="P16" s="26"/>
      <c r="Q16" s="26"/>
      <c r="R16" s="26"/>
      <c r="S16" s="26"/>
      <c r="T16" s="26"/>
      <c r="U16" s="26"/>
      <c r="V16" s="26"/>
      <c r="W16" s="26"/>
      <c r="X16" s="26"/>
      <c r="Y16" s="29"/>
      <c r="Z16" s="26"/>
      <c r="AA16" s="26"/>
      <c r="AB16" s="26"/>
      <c r="AC16" s="26"/>
      <c r="AD16" s="26"/>
      <c r="AE16" s="26"/>
      <c r="AF16" s="26"/>
      <c r="AG16" s="28"/>
      <c r="AH16" s="28"/>
      <c r="AI16" s="28"/>
    </row>
    <row r="17" spans="2:35" x14ac:dyDescent="0.25">
      <c r="B17" s="8">
        <v>12</v>
      </c>
      <c r="C17" s="13"/>
      <c r="D17" s="13"/>
      <c r="E17" s="14"/>
      <c r="F17" s="16"/>
      <c r="G17" s="17" t="str">
        <f>IF(C17="","",ROUNDDOWN(YEARFRAC(DATE(YEAR(F17),MONTH(F17),DAY(F17)),'中間シート（個人）'!$B$1,3),0))</f>
        <v/>
      </c>
      <c r="H17" s="17"/>
      <c r="I17" s="17"/>
      <c r="J17" s="17"/>
      <c r="K17" s="17">
        <f t="shared" si="0"/>
        <v>0</v>
      </c>
      <c r="L17" s="17">
        <f t="shared" si="1"/>
        <v>0</v>
      </c>
      <c r="M17" s="198"/>
      <c r="N17" s="26"/>
      <c r="O17" s="26"/>
      <c r="P17" s="26"/>
      <c r="Q17" s="26"/>
      <c r="R17" s="26"/>
      <c r="S17" s="26"/>
      <c r="T17" s="26"/>
      <c r="U17" s="26"/>
      <c r="V17" s="26"/>
      <c r="W17" s="26"/>
      <c r="X17" s="26"/>
      <c r="Y17" s="26"/>
      <c r="Z17" s="26"/>
      <c r="AA17" s="26"/>
      <c r="AB17" s="26"/>
      <c r="AC17" s="26"/>
      <c r="AD17" s="26"/>
      <c r="AE17" s="26"/>
      <c r="AF17" s="26"/>
      <c r="AG17" s="28"/>
      <c r="AH17" s="28"/>
      <c r="AI17" s="28"/>
    </row>
    <row r="18" spans="2:35" x14ac:dyDescent="0.25">
      <c r="B18" s="8">
        <v>13</v>
      </c>
      <c r="C18" s="13"/>
      <c r="D18" s="13"/>
      <c r="E18" s="14"/>
      <c r="F18" s="16"/>
      <c r="G18" s="17" t="str">
        <f>IF(C18="","",ROUNDDOWN(YEARFRAC(DATE(YEAR(F18),MONTH(F18),DAY(F18)),'中間シート（個人）'!$B$1,3),0))</f>
        <v/>
      </c>
      <c r="H18" s="17"/>
      <c r="I18" s="17"/>
      <c r="J18" s="17"/>
      <c r="K18" s="17">
        <f t="shared" si="0"/>
        <v>0</v>
      </c>
      <c r="L18" s="17">
        <f t="shared" si="1"/>
        <v>0</v>
      </c>
      <c r="M18" s="198"/>
      <c r="N18" s="26"/>
      <c r="O18" s="26"/>
      <c r="P18" s="26"/>
      <c r="Q18" s="26"/>
      <c r="R18" s="26"/>
      <c r="S18" s="26"/>
      <c r="T18" s="26"/>
      <c r="U18" s="26"/>
      <c r="V18" s="26"/>
      <c r="W18" s="26"/>
      <c r="X18" s="26"/>
      <c r="Y18" s="26"/>
      <c r="Z18" s="26"/>
      <c r="AA18" s="26"/>
      <c r="AB18" s="26"/>
      <c r="AC18" s="26"/>
      <c r="AD18" s="26"/>
      <c r="AE18" s="26"/>
      <c r="AF18" s="26"/>
      <c r="AG18" s="28"/>
      <c r="AH18" s="28"/>
      <c r="AI18" s="28"/>
    </row>
    <row r="19" spans="2:35" x14ac:dyDescent="0.25">
      <c r="B19" s="8">
        <v>14</v>
      </c>
      <c r="C19" s="13"/>
      <c r="D19" s="13"/>
      <c r="E19" s="14"/>
      <c r="F19" s="16"/>
      <c r="G19" s="17" t="str">
        <f>IF(C19="","",ROUNDDOWN(YEARFRAC(DATE(YEAR(F19),MONTH(F19),DAY(F19)),'中間シート（個人）'!$B$1,3),0))</f>
        <v/>
      </c>
      <c r="H19" s="17"/>
      <c r="I19" s="17"/>
      <c r="J19" s="17"/>
      <c r="K19" s="17">
        <f t="shared" si="0"/>
        <v>0</v>
      </c>
      <c r="L19" s="17">
        <f t="shared" si="1"/>
        <v>0</v>
      </c>
      <c r="M19" s="198"/>
      <c r="N19" s="26"/>
      <c r="O19" s="26"/>
      <c r="P19" s="26"/>
      <c r="Q19" s="26"/>
      <c r="R19" s="26"/>
      <c r="S19" s="26"/>
      <c r="T19" s="26"/>
      <c r="U19" s="26"/>
      <c r="V19" s="26"/>
      <c r="W19" s="26"/>
      <c r="X19" s="26"/>
      <c r="Y19" s="26"/>
      <c r="Z19" s="26"/>
      <c r="AA19" s="26"/>
      <c r="AB19" s="26"/>
      <c r="AC19" s="26"/>
      <c r="AD19" s="26"/>
      <c r="AE19" s="26"/>
      <c r="AF19" s="26"/>
      <c r="AG19" s="28"/>
      <c r="AH19" s="28"/>
      <c r="AI19" s="28"/>
    </row>
    <row r="20" spans="2:35" x14ac:dyDescent="0.25">
      <c r="B20" s="8">
        <v>15</v>
      </c>
      <c r="C20" s="13"/>
      <c r="D20" s="13"/>
      <c r="E20" s="14"/>
      <c r="F20" s="16"/>
      <c r="G20" s="17" t="str">
        <f>IF(C20="","",ROUNDDOWN(YEARFRAC(DATE(YEAR(F20),MONTH(F20),DAY(F20)),'中間シート（個人）'!$B$1,3),0))</f>
        <v/>
      </c>
      <c r="H20" s="17"/>
      <c r="I20" s="17"/>
      <c r="J20" s="17"/>
      <c r="K20" s="17">
        <f t="shared" si="0"/>
        <v>0</v>
      </c>
      <c r="L20" s="17">
        <f t="shared" si="1"/>
        <v>0</v>
      </c>
      <c r="M20" s="198"/>
      <c r="N20" s="26"/>
      <c r="O20" s="26"/>
      <c r="P20" s="26"/>
      <c r="Q20" s="26"/>
      <c r="R20" s="26"/>
      <c r="S20" s="26"/>
      <c r="T20" s="26"/>
      <c r="U20" s="26"/>
      <c r="V20" s="26"/>
      <c r="W20" s="26"/>
      <c r="X20" s="26"/>
      <c r="Y20" s="26"/>
      <c r="Z20" s="26"/>
      <c r="AA20" s="26"/>
      <c r="AB20" s="26"/>
      <c r="AC20" s="26"/>
      <c r="AD20" s="26"/>
      <c r="AE20" s="26"/>
      <c r="AF20" s="26"/>
      <c r="AG20" s="28"/>
      <c r="AH20" s="28"/>
      <c r="AI20" s="28"/>
    </row>
    <row r="21" spans="2:35" x14ac:dyDescent="0.25">
      <c r="B21" s="8">
        <v>16</v>
      </c>
      <c r="C21" s="13"/>
      <c r="D21" s="13"/>
      <c r="E21" s="14"/>
      <c r="F21" s="16"/>
      <c r="G21" s="17" t="str">
        <f>IF(C21="","",ROUNDDOWN(YEARFRAC(DATE(YEAR(F21),MONTH(F21),DAY(F21)),'中間シート（個人）'!$B$1,3),0))</f>
        <v/>
      </c>
      <c r="H21" s="17"/>
      <c r="I21" s="17"/>
      <c r="J21" s="17"/>
      <c r="K21" s="17">
        <f t="shared" si="0"/>
        <v>0</v>
      </c>
      <c r="L21" s="17">
        <f t="shared" si="1"/>
        <v>0</v>
      </c>
      <c r="M21" s="198"/>
      <c r="N21" s="26"/>
      <c r="O21" s="26"/>
      <c r="P21" s="26"/>
      <c r="Q21" s="26"/>
      <c r="R21" s="26"/>
      <c r="S21" s="26"/>
      <c r="T21" s="26"/>
      <c r="U21" s="26"/>
      <c r="V21" s="26"/>
      <c r="W21" s="26"/>
      <c r="X21" s="26"/>
      <c r="Y21" s="26"/>
      <c r="Z21" s="26"/>
      <c r="AA21" s="26"/>
      <c r="AB21" s="26"/>
      <c r="AC21" s="26"/>
      <c r="AD21" s="26"/>
      <c r="AE21" s="26"/>
      <c r="AF21" s="26"/>
      <c r="AG21" s="28"/>
      <c r="AH21" s="28"/>
      <c r="AI21" s="28"/>
    </row>
    <row r="22" spans="2:35" x14ac:dyDescent="0.25">
      <c r="B22" s="8">
        <v>17</v>
      </c>
      <c r="C22" s="13"/>
      <c r="D22" s="13"/>
      <c r="E22" s="14"/>
      <c r="F22" s="16"/>
      <c r="G22" s="17" t="str">
        <f>IF(C22="","",ROUNDDOWN(YEARFRAC(DATE(YEAR(F22),MONTH(F22),DAY(F22)),'中間シート（個人）'!$B$1,3),0))</f>
        <v/>
      </c>
      <c r="H22" s="17"/>
      <c r="I22" s="17"/>
      <c r="J22" s="17"/>
      <c r="K22" s="17">
        <f t="shared" si="0"/>
        <v>0</v>
      </c>
      <c r="L22" s="17">
        <f t="shared" si="1"/>
        <v>0</v>
      </c>
      <c r="M22" s="198"/>
      <c r="N22" s="26"/>
      <c r="O22" s="26"/>
      <c r="P22" s="26"/>
      <c r="Q22" s="26"/>
      <c r="R22" s="26"/>
      <c r="S22" s="26"/>
      <c r="T22" s="26"/>
      <c r="U22" s="26"/>
      <c r="V22" s="26"/>
      <c r="W22" s="26"/>
      <c r="X22" s="26"/>
      <c r="Y22" s="26"/>
      <c r="Z22" s="26"/>
      <c r="AA22" s="26"/>
      <c r="AB22" s="26"/>
      <c r="AC22" s="26"/>
      <c r="AD22" s="26"/>
      <c r="AE22" s="26"/>
      <c r="AF22" s="26"/>
      <c r="AG22" s="28"/>
      <c r="AH22" s="28"/>
      <c r="AI22" s="28"/>
    </row>
    <row r="23" spans="2:35" x14ac:dyDescent="0.25">
      <c r="B23" s="8">
        <v>18</v>
      </c>
      <c r="C23" s="13"/>
      <c r="D23" s="13"/>
      <c r="E23" s="14"/>
      <c r="F23" s="16"/>
      <c r="G23" s="17" t="str">
        <f>IF(C23="","",ROUNDDOWN(YEARFRAC(DATE(YEAR(F23),MONTH(F23),DAY(F23)),'中間シート（個人）'!$B$1,3),0))</f>
        <v/>
      </c>
      <c r="H23" s="17"/>
      <c r="I23" s="17"/>
      <c r="J23" s="17"/>
      <c r="K23" s="17">
        <f t="shared" si="0"/>
        <v>0</v>
      </c>
      <c r="L23" s="17">
        <f t="shared" si="1"/>
        <v>0</v>
      </c>
      <c r="M23" s="198"/>
      <c r="N23" s="26"/>
      <c r="O23" s="26"/>
      <c r="P23" s="26"/>
      <c r="Q23" s="26"/>
      <c r="R23" s="26"/>
      <c r="S23" s="26"/>
      <c r="T23" s="26"/>
      <c r="U23" s="26"/>
      <c r="V23" s="26"/>
      <c r="W23" s="26"/>
      <c r="X23" s="26"/>
      <c r="Y23" s="26"/>
      <c r="Z23" s="26"/>
      <c r="AA23" s="26"/>
      <c r="AB23" s="26"/>
      <c r="AC23" s="26"/>
      <c r="AD23" s="26"/>
      <c r="AE23" s="26"/>
      <c r="AF23" s="26"/>
      <c r="AG23" s="28"/>
      <c r="AH23" s="28"/>
      <c r="AI23" s="28"/>
    </row>
    <row r="24" spans="2:35" x14ac:dyDescent="0.25">
      <c r="B24" s="8">
        <v>19</v>
      </c>
      <c r="C24" s="13"/>
      <c r="D24" s="13"/>
      <c r="E24" s="14"/>
      <c r="F24" s="16"/>
      <c r="G24" s="17" t="str">
        <f>IF(C24="","",ROUNDDOWN(YEARFRAC(DATE(YEAR(F24),MONTH(F24),DAY(F24)),'中間シート（個人）'!$B$1,3),0))</f>
        <v/>
      </c>
      <c r="H24" s="17"/>
      <c r="I24" s="17"/>
      <c r="J24" s="17"/>
      <c r="K24" s="17">
        <f t="shared" si="0"/>
        <v>0</v>
      </c>
      <c r="L24" s="17">
        <f t="shared" si="1"/>
        <v>0</v>
      </c>
      <c r="M24" s="198"/>
      <c r="N24" s="26"/>
      <c r="O24" s="26"/>
      <c r="P24" s="26"/>
      <c r="Q24" s="26"/>
      <c r="R24" s="26"/>
      <c r="S24" s="26"/>
      <c r="T24" s="26"/>
      <c r="U24" s="26"/>
      <c r="V24" s="26"/>
      <c r="W24" s="26"/>
      <c r="X24" s="26"/>
      <c r="Y24" s="26"/>
      <c r="Z24" s="26"/>
      <c r="AA24" s="26"/>
      <c r="AB24" s="26"/>
      <c r="AC24" s="26"/>
      <c r="AD24" s="26"/>
      <c r="AE24" s="26"/>
      <c r="AF24" s="26"/>
      <c r="AG24" s="28"/>
      <c r="AH24" s="28"/>
      <c r="AI24" s="28"/>
    </row>
    <row r="25" spans="2:35" x14ac:dyDescent="0.25">
      <c r="B25" s="8">
        <v>20</v>
      </c>
      <c r="C25" s="13"/>
      <c r="D25" s="13"/>
      <c r="E25" s="14"/>
      <c r="F25" s="16"/>
      <c r="G25" s="17" t="str">
        <f>IF(C25="","",ROUNDDOWN(YEARFRAC(DATE(YEAR(F25),MONTH(F25),DAY(F25)),'中間シート（個人）'!$B$1,3),0))</f>
        <v/>
      </c>
      <c r="H25" s="17"/>
      <c r="I25" s="17"/>
      <c r="J25" s="17"/>
      <c r="K25" s="17">
        <f t="shared" si="0"/>
        <v>0</v>
      </c>
      <c r="L25" s="17">
        <f t="shared" si="1"/>
        <v>0</v>
      </c>
      <c r="M25" s="198"/>
      <c r="N25" s="26"/>
      <c r="O25" s="26"/>
      <c r="P25" s="26"/>
      <c r="Q25" s="26"/>
      <c r="R25" s="26"/>
      <c r="S25" s="26"/>
      <c r="T25" s="26"/>
      <c r="U25" s="26"/>
      <c r="V25" s="26"/>
      <c r="W25" s="26"/>
      <c r="X25" s="26"/>
      <c r="Y25" s="26"/>
      <c r="Z25" s="26"/>
      <c r="AA25" s="26"/>
      <c r="AB25" s="26"/>
      <c r="AC25" s="26"/>
      <c r="AD25" s="26"/>
      <c r="AE25" s="26"/>
      <c r="AF25" s="26"/>
      <c r="AG25" s="28"/>
      <c r="AH25" s="28"/>
      <c r="AI25" s="28"/>
    </row>
    <row r="26" spans="2:35" x14ac:dyDescent="0.25">
      <c r="B26" s="8">
        <v>21</v>
      </c>
      <c r="C26" s="13"/>
      <c r="D26" s="13"/>
      <c r="E26" s="14"/>
      <c r="F26" s="16"/>
      <c r="G26" s="17" t="str">
        <f>IF(C26="","",ROUNDDOWN(YEARFRAC(DATE(YEAR(F26),MONTH(F26),DAY(F26)),'中間シート（個人）'!$B$1,3),0))</f>
        <v/>
      </c>
      <c r="H26" s="17"/>
      <c r="I26" s="17"/>
      <c r="J26" s="17"/>
      <c r="K26" s="17">
        <f t="shared" si="0"/>
        <v>0</v>
      </c>
      <c r="L26" s="17">
        <f t="shared" si="1"/>
        <v>0</v>
      </c>
      <c r="M26" s="198"/>
      <c r="N26" s="26"/>
      <c r="O26" s="26"/>
      <c r="P26" s="26"/>
      <c r="Q26" s="26"/>
      <c r="R26" s="26"/>
      <c r="S26" s="26"/>
      <c r="T26" s="26"/>
      <c r="U26" s="26"/>
      <c r="V26" s="26"/>
      <c r="W26" s="26"/>
      <c r="X26" s="26"/>
      <c r="Y26" s="26"/>
      <c r="Z26" s="26"/>
      <c r="AA26" s="26"/>
      <c r="AB26" s="26"/>
      <c r="AC26" s="26"/>
      <c r="AD26" s="26"/>
      <c r="AE26" s="26"/>
      <c r="AF26" s="26"/>
      <c r="AG26" s="28"/>
      <c r="AH26" s="28"/>
      <c r="AI26" s="28"/>
    </row>
    <row r="27" spans="2:35" x14ac:dyDescent="0.25">
      <c r="B27" s="8">
        <v>22</v>
      </c>
      <c r="C27" s="13"/>
      <c r="D27" s="13"/>
      <c r="E27" s="14"/>
      <c r="F27" s="16"/>
      <c r="G27" s="17" t="str">
        <f>IF(C27="","",ROUNDDOWN(YEARFRAC(DATE(YEAR(F27),MONTH(F27),DAY(F27)),'中間シート（個人）'!$B$1,3),0))</f>
        <v/>
      </c>
      <c r="H27" s="17"/>
      <c r="I27" s="17"/>
      <c r="J27" s="17"/>
      <c r="K27" s="17">
        <f t="shared" si="0"/>
        <v>0</v>
      </c>
      <c r="L27" s="17">
        <f t="shared" si="1"/>
        <v>0</v>
      </c>
      <c r="M27" s="198"/>
      <c r="N27" s="26"/>
      <c r="O27" s="26"/>
      <c r="P27" s="26"/>
      <c r="Q27" s="26"/>
      <c r="R27" s="26"/>
      <c r="S27" s="26"/>
      <c r="T27" s="26"/>
      <c r="U27" s="26"/>
      <c r="V27" s="26"/>
      <c r="W27" s="26"/>
      <c r="X27" s="26"/>
      <c r="Y27" s="26"/>
      <c r="Z27" s="26"/>
      <c r="AA27" s="26"/>
      <c r="AB27" s="26"/>
      <c r="AC27" s="26"/>
      <c r="AD27" s="26"/>
      <c r="AE27" s="26"/>
      <c r="AF27" s="26"/>
      <c r="AG27" s="28"/>
      <c r="AH27" s="28"/>
      <c r="AI27" s="28"/>
    </row>
    <row r="28" spans="2:35" x14ac:dyDescent="0.25">
      <c r="B28" s="8">
        <v>23</v>
      </c>
      <c r="C28" s="13"/>
      <c r="D28" s="13"/>
      <c r="E28" s="14"/>
      <c r="F28" s="16"/>
      <c r="G28" s="17" t="str">
        <f>IF(C28="","",ROUNDDOWN(YEARFRAC(DATE(YEAR(F28),MONTH(F28),DAY(F28)),'中間シート（個人）'!$B$1,3),0))</f>
        <v/>
      </c>
      <c r="H28" s="17"/>
      <c r="I28" s="17"/>
      <c r="J28" s="17"/>
      <c r="K28" s="17">
        <f t="shared" si="0"/>
        <v>0</v>
      </c>
      <c r="L28" s="17">
        <f t="shared" si="1"/>
        <v>0</v>
      </c>
      <c r="M28" s="198"/>
      <c r="N28" s="26"/>
      <c r="O28" s="26"/>
      <c r="P28" s="26"/>
      <c r="Q28" s="26"/>
      <c r="R28" s="26"/>
      <c r="S28" s="26"/>
      <c r="T28" s="26"/>
      <c r="U28" s="26"/>
      <c r="V28" s="26"/>
      <c r="W28" s="26"/>
      <c r="X28" s="26"/>
      <c r="Y28" s="26"/>
      <c r="Z28" s="26"/>
      <c r="AA28" s="26"/>
      <c r="AB28" s="26"/>
      <c r="AC28" s="26"/>
      <c r="AD28" s="26"/>
      <c r="AE28" s="26"/>
      <c r="AF28" s="26"/>
      <c r="AG28" s="28"/>
      <c r="AH28" s="28"/>
      <c r="AI28" s="28"/>
    </row>
    <row r="29" spans="2:35" x14ac:dyDescent="0.25">
      <c r="B29" s="8">
        <v>24</v>
      </c>
      <c r="C29" s="13"/>
      <c r="D29" s="13"/>
      <c r="E29" s="14"/>
      <c r="F29" s="16"/>
      <c r="G29" s="17" t="str">
        <f>IF(C29="","",ROUNDDOWN(YEARFRAC(DATE(YEAR(F29),MONTH(F29),DAY(F29)),'中間シート（個人）'!$B$1,3),0))</f>
        <v/>
      </c>
      <c r="H29" s="17"/>
      <c r="I29" s="17"/>
      <c r="J29" s="17"/>
      <c r="K29" s="17">
        <f t="shared" si="0"/>
        <v>0</v>
      </c>
      <c r="L29" s="17">
        <f t="shared" si="1"/>
        <v>0</v>
      </c>
      <c r="M29" s="198"/>
      <c r="N29" s="26"/>
      <c r="O29" s="26"/>
      <c r="P29" s="26"/>
      <c r="Q29" s="26"/>
      <c r="R29" s="26"/>
      <c r="S29" s="26"/>
      <c r="T29" s="26"/>
      <c r="U29" s="26"/>
      <c r="V29" s="26"/>
      <c r="W29" s="26"/>
      <c r="X29" s="26"/>
      <c r="Y29" s="26"/>
      <c r="Z29" s="26"/>
      <c r="AA29" s="26"/>
      <c r="AB29" s="26"/>
      <c r="AC29" s="26"/>
      <c r="AD29" s="26"/>
      <c r="AE29" s="26"/>
      <c r="AF29" s="26"/>
      <c r="AG29" s="28"/>
      <c r="AH29" s="28"/>
      <c r="AI29" s="28"/>
    </row>
    <row r="30" spans="2:35" x14ac:dyDescent="0.25">
      <c r="B30" s="8">
        <v>25</v>
      </c>
      <c r="C30" s="13"/>
      <c r="D30" s="13"/>
      <c r="E30" s="14"/>
      <c r="F30" s="16"/>
      <c r="G30" s="17" t="str">
        <f>IF(C30="","",ROUNDDOWN(YEARFRAC(DATE(YEAR(F30),MONTH(F30),DAY(F30)),'中間シート（個人）'!$B$1,3),0))</f>
        <v/>
      </c>
      <c r="H30" s="17"/>
      <c r="I30" s="17"/>
      <c r="J30" s="17"/>
      <c r="K30" s="17">
        <f t="shared" si="0"/>
        <v>0</v>
      </c>
      <c r="L30" s="17">
        <f t="shared" si="1"/>
        <v>0</v>
      </c>
      <c r="M30" s="198"/>
      <c r="N30" s="26"/>
      <c r="O30" s="26"/>
      <c r="P30" s="26"/>
      <c r="Q30" s="26"/>
      <c r="R30" s="26"/>
      <c r="S30" s="26"/>
      <c r="T30" s="26"/>
      <c r="U30" s="26"/>
      <c r="V30" s="26"/>
      <c r="W30" s="26"/>
      <c r="X30" s="26"/>
      <c r="Y30" s="26"/>
      <c r="Z30" s="26"/>
      <c r="AA30" s="26"/>
      <c r="AB30" s="26"/>
      <c r="AC30" s="26"/>
      <c r="AD30" s="26"/>
      <c r="AE30" s="26"/>
      <c r="AF30" s="26"/>
      <c r="AG30" s="28"/>
      <c r="AH30" s="28"/>
      <c r="AI30" s="28"/>
    </row>
    <row r="31" spans="2:35" x14ac:dyDescent="0.25">
      <c r="B31" s="8">
        <v>26</v>
      </c>
      <c r="C31" s="13"/>
      <c r="D31" s="13"/>
      <c r="E31" s="14"/>
      <c r="F31" s="16"/>
      <c r="G31" s="17" t="str">
        <f>IF(C31="","",ROUNDDOWN(YEARFRAC(DATE(YEAR(F31),MONTH(F31),DAY(F31)),'中間シート（個人）'!$B$1,3),0))</f>
        <v/>
      </c>
      <c r="H31" s="17"/>
      <c r="I31" s="17"/>
      <c r="J31" s="17"/>
      <c r="K31" s="17">
        <f t="shared" si="0"/>
        <v>0</v>
      </c>
      <c r="L31" s="17">
        <f t="shared" si="1"/>
        <v>0</v>
      </c>
      <c r="M31" s="198"/>
      <c r="N31" s="26"/>
      <c r="O31" s="26"/>
      <c r="P31" s="26"/>
      <c r="Q31" s="26"/>
      <c r="R31" s="26"/>
      <c r="S31" s="26"/>
      <c r="T31" s="26"/>
      <c r="U31" s="26"/>
      <c r="V31" s="26"/>
      <c r="W31" s="26"/>
      <c r="X31" s="26"/>
      <c r="Y31" s="26"/>
      <c r="Z31" s="26"/>
      <c r="AA31" s="26"/>
      <c r="AB31" s="26"/>
      <c r="AC31" s="26"/>
      <c r="AD31" s="26"/>
      <c r="AE31" s="26"/>
      <c r="AF31" s="26"/>
      <c r="AG31" s="28"/>
      <c r="AH31" s="28"/>
      <c r="AI31" s="28"/>
    </row>
    <row r="32" spans="2:35" x14ac:dyDescent="0.25">
      <c r="B32" s="8">
        <v>27</v>
      </c>
      <c r="C32" s="13"/>
      <c r="D32" s="13"/>
      <c r="E32" s="14"/>
      <c r="F32" s="16"/>
      <c r="G32" s="17" t="str">
        <f>IF(C32="","",ROUNDDOWN(YEARFRAC(DATE(YEAR(F32),MONTH(F32),DAY(F32)),'中間シート（個人）'!$B$1,3),0))</f>
        <v/>
      </c>
      <c r="H32" s="17"/>
      <c r="I32" s="17"/>
      <c r="J32" s="17"/>
      <c r="K32" s="17">
        <f t="shared" si="0"/>
        <v>0</v>
      </c>
      <c r="L32" s="17">
        <f t="shared" si="1"/>
        <v>0</v>
      </c>
      <c r="M32" s="198"/>
      <c r="N32" s="26"/>
      <c r="O32" s="26"/>
      <c r="P32" s="26"/>
      <c r="Q32" s="26"/>
      <c r="R32" s="26"/>
      <c r="S32" s="26"/>
      <c r="T32" s="26"/>
      <c r="U32" s="26"/>
      <c r="V32" s="26"/>
      <c r="W32" s="26"/>
      <c r="X32" s="26"/>
      <c r="Y32" s="26"/>
      <c r="Z32" s="26"/>
      <c r="AA32" s="26"/>
      <c r="AB32" s="26"/>
      <c r="AC32" s="26"/>
      <c r="AD32" s="26"/>
      <c r="AE32" s="26"/>
      <c r="AF32" s="26"/>
      <c r="AG32" s="28"/>
      <c r="AH32" s="28"/>
      <c r="AI32" s="28"/>
    </row>
    <row r="33" spans="2:35" x14ac:dyDescent="0.25">
      <c r="B33" s="8">
        <v>28</v>
      </c>
      <c r="C33" s="13"/>
      <c r="D33" s="13"/>
      <c r="E33" s="14"/>
      <c r="F33" s="16"/>
      <c r="G33" s="17" t="str">
        <f>IF(C33="","",ROUNDDOWN(YEARFRAC(DATE(YEAR(F33),MONTH(F33),DAY(F33)),'中間シート（個人）'!$B$1,3),0))</f>
        <v/>
      </c>
      <c r="H33" s="17"/>
      <c r="I33" s="17"/>
      <c r="J33" s="17"/>
      <c r="K33" s="17">
        <f t="shared" si="0"/>
        <v>0</v>
      </c>
      <c r="L33" s="17">
        <f t="shared" si="1"/>
        <v>0</v>
      </c>
      <c r="M33" s="198"/>
      <c r="N33" s="26"/>
      <c r="O33" s="26"/>
      <c r="P33" s="26"/>
      <c r="Q33" s="26"/>
      <c r="R33" s="26"/>
      <c r="S33" s="26"/>
      <c r="T33" s="26"/>
      <c r="U33" s="26"/>
      <c r="V33" s="26"/>
      <c r="W33" s="26"/>
      <c r="X33" s="26"/>
      <c r="Y33" s="26"/>
      <c r="Z33" s="26"/>
      <c r="AA33" s="26"/>
      <c r="AB33" s="26"/>
      <c r="AC33" s="26"/>
      <c r="AD33" s="26"/>
      <c r="AE33" s="26"/>
      <c r="AF33" s="26"/>
      <c r="AG33" s="28"/>
      <c r="AH33" s="28"/>
      <c r="AI33" s="28"/>
    </row>
    <row r="34" spans="2:35" x14ac:dyDescent="0.25">
      <c r="B34" s="8">
        <v>29</v>
      </c>
      <c r="C34" s="13"/>
      <c r="D34" s="13"/>
      <c r="E34" s="14"/>
      <c r="F34" s="16"/>
      <c r="G34" s="17" t="str">
        <f>IF(C34="","",ROUNDDOWN(YEARFRAC(DATE(YEAR(F34),MONTH(F34),DAY(F34)),'中間シート（個人）'!$B$1,3),0))</f>
        <v/>
      </c>
      <c r="H34" s="17"/>
      <c r="I34" s="17"/>
      <c r="J34" s="17"/>
      <c r="K34" s="17">
        <f t="shared" si="0"/>
        <v>0</v>
      </c>
      <c r="L34" s="17">
        <f t="shared" si="1"/>
        <v>0</v>
      </c>
      <c r="M34" s="198"/>
      <c r="N34" s="26"/>
      <c r="O34" s="26"/>
      <c r="P34" s="26"/>
      <c r="Q34" s="26"/>
      <c r="R34" s="26"/>
      <c r="S34" s="26"/>
      <c r="T34" s="26"/>
      <c r="U34" s="26"/>
      <c r="V34" s="26"/>
      <c r="W34" s="26"/>
      <c r="X34" s="26"/>
      <c r="Y34" s="26"/>
      <c r="Z34" s="26"/>
      <c r="AA34" s="26"/>
      <c r="AB34" s="26"/>
      <c r="AC34" s="26"/>
      <c r="AD34" s="26"/>
      <c r="AE34" s="26"/>
      <c r="AF34" s="26"/>
      <c r="AG34" s="28"/>
      <c r="AH34" s="28"/>
      <c r="AI34" s="28"/>
    </row>
    <row r="35" spans="2:35" x14ac:dyDescent="0.25">
      <c r="B35" s="8">
        <v>30</v>
      </c>
      <c r="C35" s="13"/>
      <c r="D35" s="13"/>
      <c r="E35" s="14"/>
      <c r="F35" s="16"/>
      <c r="G35" s="17" t="str">
        <f>IF(C35="","",ROUNDDOWN(YEARFRAC(DATE(YEAR(F35),MONTH(F35),DAY(F35)),'中間シート（個人）'!$B$1,3),0))</f>
        <v/>
      </c>
      <c r="H35" s="17"/>
      <c r="I35" s="17"/>
      <c r="J35" s="17"/>
      <c r="K35" s="17">
        <f t="shared" si="0"/>
        <v>0</v>
      </c>
      <c r="L35" s="17">
        <f t="shared" si="1"/>
        <v>0</v>
      </c>
      <c r="M35" s="198"/>
      <c r="N35" s="26"/>
      <c r="O35" s="26"/>
      <c r="P35" s="26"/>
      <c r="Q35" s="26"/>
      <c r="R35" s="26"/>
      <c r="S35" s="26"/>
      <c r="T35" s="26"/>
      <c r="U35" s="26"/>
      <c r="V35" s="26"/>
      <c r="W35" s="26"/>
      <c r="X35" s="26"/>
      <c r="Y35" s="26"/>
      <c r="Z35" s="26"/>
      <c r="AA35" s="26"/>
      <c r="AB35" s="26"/>
      <c r="AC35" s="26"/>
      <c r="AD35" s="26"/>
      <c r="AE35" s="26"/>
      <c r="AF35" s="26"/>
      <c r="AG35" s="28"/>
      <c r="AH35" s="28"/>
      <c r="AI35" s="28"/>
    </row>
    <row r="36" spans="2:35" x14ac:dyDescent="0.25">
      <c r="B36" s="8">
        <v>31</v>
      </c>
      <c r="C36" s="13"/>
      <c r="D36" s="13"/>
      <c r="E36" s="14"/>
      <c r="F36" s="16"/>
      <c r="G36" s="17" t="str">
        <f>IF(C36="","",ROUNDDOWN(YEARFRAC(DATE(YEAR(F36),MONTH(F36),DAY(F36)),'中間シート（個人）'!$B$1,3),0))</f>
        <v/>
      </c>
      <c r="H36" s="17"/>
      <c r="I36" s="17"/>
      <c r="J36" s="17"/>
      <c r="K36" s="17">
        <f t="shared" si="0"/>
        <v>0</v>
      </c>
      <c r="L36" s="17">
        <f t="shared" si="1"/>
        <v>0</v>
      </c>
      <c r="M36" s="198"/>
      <c r="N36" s="26"/>
      <c r="O36" s="26"/>
      <c r="P36" s="26"/>
      <c r="Q36" s="26"/>
      <c r="R36" s="26"/>
      <c r="S36" s="26"/>
      <c r="T36" s="26"/>
      <c r="U36" s="26"/>
      <c r="V36" s="26"/>
      <c r="W36" s="26"/>
      <c r="X36" s="26"/>
      <c r="Y36" s="26"/>
      <c r="Z36" s="26"/>
      <c r="AA36" s="26"/>
      <c r="AB36" s="26"/>
      <c r="AC36" s="26"/>
      <c r="AD36" s="26"/>
      <c r="AE36" s="26"/>
      <c r="AF36" s="26"/>
      <c r="AG36" s="28"/>
      <c r="AH36" s="28"/>
      <c r="AI36" s="28"/>
    </row>
    <row r="37" spans="2:35" x14ac:dyDescent="0.25">
      <c r="B37" s="8">
        <v>32</v>
      </c>
      <c r="C37" s="13"/>
      <c r="D37" s="13"/>
      <c r="E37" s="14"/>
      <c r="F37" s="16"/>
      <c r="G37" s="17" t="str">
        <f>IF(C37="","",ROUNDDOWN(YEARFRAC(DATE(YEAR(F37),MONTH(F37),DAY(F37)),'中間シート（個人）'!$B$1,3),0))</f>
        <v/>
      </c>
      <c r="H37" s="17"/>
      <c r="I37" s="17"/>
      <c r="J37" s="17"/>
      <c r="K37" s="17">
        <f t="shared" si="0"/>
        <v>0</v>
      </c>
      <c r="L37" s="17">
        <f t="shared" si="1"/>
        <v>0</v>
      </c>
      <c r="M37" s="198"/>
      <c r="N37" s="26"/>
      <c r="O37" s="26"/>
      <c r="P37" s="26"/>
      <c r="Q37" s="26"/>
      <c r="R37" s="26"/>
      <c r="S37" s="26"/>
      <c r="T37" s="26"/>
      <c r="U37" s="26"/>
      <c r="V37" s="26"/>
      <c r="W37" s="26"/>
      <c r="X37" s="26"/>
      <c r="Y37" s="26"/>
      <c r="Z37" s="26"/>
      <c r="AA37" s="26"/>
      <c r="AB37" s="26"/>
      <c r="AC37" s="26"/>
      <c r="AD37" s="26"/>
      <c r="AE37" s="26"/>
      <c r="AF37" s="26"/>
      <c r="AG37" s="28"/>
      <c r="AH37" s="28"/>
      <c r="AI37" s="28"/>
    </row>
    <row r="38" spans="2:35" x14ac:dyDescent="0.25">
      <c r="B38" s="8">
        <v>33</v>
      </c>
      <c r="C38" s="13"/>
      <c r="D38" s="13"/>
      <c r="E38" s="14"/>
      <c r="F38" s="16"/>
      <c r="G38" s="17" t="str">
        <f>IF(C38="","",ROUNDDOWN(YEARFRAC(DATE(YEAR(F38),MONTH(F38),DAY(F38)),'中間シート（個人）'!$B$1,3),0))</f>
        <v/>
      </c>
      <c r="H38" s="17"/>
      <c r="I38" s="17"/>
      <c r="J38" s="17"/>
      <c r="K38" s="17">
        <f t="shared" si="0"/>
        <v>0</v>
      </c>
      <c r="L38" s="17">
        <f t="shared" si="1"/>
        <v>0</v>
      </c>
      <c r="M38" s="198"/>
      <c r="N38" s="26"/>
      <c r="O38" s="26"/>
      <c r="P38" s="26"/>
      <c r="Q38" s="26"/>
      <c r="R38" s="26"/>
      <c r="S38" s="26"/>
      <c r="T38" s="26"/>
      <c r="U38" s="26"/>
      <c r="V38" s="26"/>
      <c r="W38" s="26"/>
      <c r="X38" s="26"/>
      <c r="Y38" s="26"/>
      <c r="Z38" s="26"/>
      <c r="AA38" s="26"/>
      <c r="AB38" s="26"/>
      <c r="AC38" s="26"/>
      <c r="AD38" s="26"/>
      <c r="AE38" s="26"/>
      <c r="AF38" s="26"/>
      <c r="AG38" s="28"/>
      <c r="AH38" s="28"/>
      <c r="AI38" s="28"/>
    </row>
    <row r="39" spans="2:35" x14ac:dyDescent="0.25">
      <c r="B39" s="8">
        <v>34</v>
      </c>
      <c r="C39" s="13"/>
      <c r="D39" s="13"/>
      <c r="E39" s="14"/>
      <c r="F39" s="16"/>
      <c r="G39" s="17" t="str">
        <f>IF(C39="","",ROUNDDOWN(YEARFRAC(DATE(YEAR(F39),MONTH(F39),DAY(F39)),'中間シート（個人）'!$B$1,3),0))</f>
        <v/>
      </c>
      <c r="H39" s="17"/>
      <c r="I39" s="17"/>
      <c r="J39" s="17"/>
      <c r="K39" s="17">
        <f t="shared" si="0"/>
        <v>0</v>
      </c>
      <c r="L39" s="17">
        <f t="shared" si="1"/>
        <v>0</v>
      </c>
      <c r="M39" s="198"/>
      <c r="N39" s="26"/>
      <c r="O39" s="26"/>
      <c r="P39" s="26"/>
      <c r="Q39" s="26"/>
      <c r="R39" s="26"/>
      <c r="S39" s="26"/>
      <c r="T39" s="26"/>
      <c r="U39" s="26"/>
      <c r="V39" s="26"/>
      <c r="W39" s="26"/>
      <c r="X39" s="26"/>
      <c r="Y39" s="26"/>
      <c r="Z39" s="26"/>
      <c r="AA39" s="26"/>
      <c r="AB39" s="26"/>
      <c r="AC39" s="26"/>
      <c r="AD39" s="26"/>
      <c r="AE39" s="26"/>
      <c r="AF39" s="26"/>
      <c r="AG39" s="28"/>
      <c r="AH39" s="28"/>
      <c r="AI39" s="28"/>
    </row>
    <row r="40" spans="2:35" x14ac:dyDescent="0.25">
      <c r="B40" s="8">
        <v>35</v>
      </c>
      <c r="C40" s="13"/>
      <c r="D40" s="13"/>
      <c r="E40" s="14"/>
      <c r="F40" s="16"/>
      <c r="G40" s="17" t="str">
        <f>IF(C40="","",ROUNDDOWN(YEARFRAC(DATE(YEAR(F40),MONTH(F40),DAY(F40)),'中間シート（個人）'!$B$1,3),0))</f>
        <v/>
      </c>
      <c r="H40" s="17"/>
      <c r="I40" s="17"/>
      <c r="J40" s="17"/>
      <c r="K40" s="17">
        <f t="shared" si="0"/>
        <v>0</v>
      </c>
      <c r="L40" s="17">
        <f t="shared" si="1"/>
        <v>0</v>
      </c>
      <c r="M40" s="198"/>
      <c r="N40" s="26"/>
      <c r="O40" s="26"/>
      <c r="P40" s="26"/>
      <c r="Q40" s="26"/>
      <c r="R40" s="26"/>
      <c r="S40" s="26"/>
      <c r="T40" s="26"/>
      <c r="U40" s="26"/>
      <c r="V40" s="26"/>
      <c r="W40" s="26"/>
      <c r="X40" s="26"/>
      <c r="Y40" s="26"/>
      <c r="Z40" s="26"/>
      <c r="AA40" s="26"/>
      <c r="AB40" s="26"/>
      <c r="AC40" s="26"/>
      <c r="AD40" s="26"/>
      <c r="AE40" s="26"/>
      <c r="AF40" s="26"/>
      <c r="AG40" s="28"/>
      <c r="AH40" s="28"/>
      <c r="AI40" s="28"/>
    </row>
    <row r="41" spans="2:35" x14ac:dyDescent="0.25">
      <c r="B41" s="8">
        <v>36</v>
      </c>
      <c r="C41" s="13"/>
      <c r="D41" s="13"/>
      <c r="E41" s="14"/>
      <c r="F41" s="16"/>
      <c r="G41" s="17" t="str">
        <f>IF(C41="","",ROUNDDOWN(YEARFRAC(DATE(YEAR(F41),MONTH(F41),DAY(F41)),'中間シート（個人）'!$B$1,3),0))</f>
        <v/>
      </c>
      <c r="H41" s="17"/>
      <c r="I41" s="17"/>
      <c r="J41" s="17"/>
      <c r="K41" s="17">
        <f t="shared" si="0"/>
        <v>0</v>
      </c>
      <c r="L41" s="17">
        <f t="shared" si="1"/>
        <v>0</v>
      </c>
      <c r="M41" s="198"/>
      <c r="N41" s="26"/>
      <c r="O41" s="26"/>
      <c r="P41" s="26"/>
      <c r="Q41" s="26"/>
      <c r="R41" s="26"/>
      <c r="S41" s="26"/>
      <c r="T41" s="26"/>
      <c r="U41" s="26"/>
      <c r="V41" s="26"/>
      <c r="W41" s="26"/>
      <c r="X41" s="26"/>
      <c r="Y41" s="26"/>
      <c r="Z41" s="26"/>
      <c r="AA41" s="26"/>
      <c r="AB41" s="26"/>
      <c r="AC41" s="26"/>
      <c r="AD41" s="26"/>
      <c r="AE41" s="26"/>
      <c r="AF41" s="26"/>
      <c r="AG41" s="28"/>
      <c r="AH41" s="28"/>
      <c r="AI41" s="28"/>
    </row>
    <row r="42" spans="2:35" x14ac:dyDescent="0.25">
      <c r="B42" s="8">
        <v>37</v>
      </c>
      <c r="C42" s="13"/>
      <c r="D42" s="13"/>
      <c r="E42" s="14"/>
      <c r="F42" s="16"/>
      <c r="G42" s="17" t="str">
        <f>IF(C42="","",ROUNDDOWN(YEARFRAC(DATE(YEAR(F42),MONTH(F42),DAY(F42)),'中間シート（個人）'!$B$1,3),0))</f>
        <v/>
      </c>
      <c r="H42" s="17"/>
      <c r="I42" s="17"/>
      <c r="J42" s="17"/>
      <c r="K42" s="17">
        <f t="shared" si="0"/>
        <v>0</v>
      </c>
      <c r="L42" s="17">
        <f t="shared" si="1"/>
        <v>0</v>
      </c>
      <c r="M42" s="198"/>
      <c r="N42" s="26"/>
      <c r="O42" s="26"/>
      <c r="P42" s="26"/>
      <c r="Q42" s="26"/>
      <c r="R42" s="26"/>
      <c r="S42" s="26"/>
      <c r="T42" s="26"/>
      <c r="U42" s="26"/>
      <c r="V42" s="26"/>
      <c r="W42" s="26"/>
      <c r="X42" s="26"/>
      <c r="Y42" s="26"/>
      <c r="Z42" s="26"/>
      <c r="AA42" s="26"/>
      <c r="AB42" s="26"/>
      <c r="AC42" s="26"/>
      <c r="AD42" s="26"/>
      <c r="AE42" s="26"/>
      <c r="AF42" s="26"/>
      <c r="AG42" s="28"/>
      <c r="AH42" s="28"/>
      <c r="AI42" s="28"/>
    </row>
    <row r="43" spans="2:35" x14ac:dyDescent="0.25">
      <c r="B43" s="8">
        <v>38</v>
      </c>
      <c r="C43" s="13"/>
      <c r="D43" s="13"/>
      <c r="E43" s="14"/>
      <c r="F43" s="16"/>
      <c r="G43" s="17" t="str">
        <f>IF(C43="","",ROUNDDOWN(YEARFRAC(DATE(YEAR(F43),MONTH(F43),DAY(F43)),'中間シート（個人）'!$B$1,3),0))</f>
        <v/>
      </c>
      <c r="H43" s="17"/>
      <c r="I43" s="17"/>
      <c r="J43" s="17"/>
      <c r="K43" s="17">
        <f t="shared" si="0"/>
        <v>0</v>
      </c>
      <c r="L43" s="17">
        <f t="shared" si="1"/>
        <v>0</v>
      </c>
      <c r="M43" s="198"/>
      <c r="N43" s="26"/>
      <c r="O43" s="26"/>
      <c r="P43" s="26"/>
      <c r="Q43" s="26"/>
      <c r="R43" s="26"/>
      <c r="S43" s="26"/>
      <c r="T43" s="26"/>
      <c r="U43" s="26"/>
      <c r="V43" s="26"/>
      <c r="W43" s="26"/>
      <c r="X43" s="26"/>
      <c r="Y43" s="26"/>
      <c r="Z43" s="26"/>
      <c r="AA43" s="26"/>
      <c r="AB43" s="26"/>
      <c r="AC43" s="26"/>
      <c r="AD43" s="26"/>
      <c r="AE43" s="26"/>
      <c r="AF43" s="26"/>
      <c r="AG43" s="28"/>
      <c r="AH43" s="28"/>
      <c r="AI43" s="28"/>
    </row>
    <row r="44" spans="2:35" x14ac:dyDescent="0.25">
      <c r="B44" s="8">
        <v>39</v>
      </c>
      <c r="C44" s="13"/>
      <c r="D44" s="13"/>
      <c r="E44" s="14"/>
      <c r="F44" s="16"/>
      <c r="G44" s="17" t="str">
        <f>IF(C44="","",ROUNDDOWN(YEARFRAC(DATE(YEAR(F44),MONTH(F44),DAY(F44)),'中間シート（個人）'!$B$1,3),0))</f>
        <v/>
      </c>
      <c r="H44" s="17"/>
      <c r="I44" s="17"/>
      <c r="J44" s="17"/>
      <c r="K44" s="17">
        <f t="shared" si="0"/>
        <v>0</v>
      </c>
      <c r="L44" s="17">
        <f t="shared" si="1"/>
        <v>0</v>
      </c>
      <c r="M44" s="198"/>
      <c r="N44" s="26"/>
      <c r="O44" s="26"/>
      <c r="P44" s="26"/>
      <c r="Q44" s="26"/>
      <c r="R44" s="26"/>
      <c r="S44" s="26"/>
      <c r="T44" s="26"/>
      <c r="U44" s="26"/>
      <c r="V44" s="26"/>
      <c r="W44" s="26"/>
      <c r="X44" s="26"/>
      <c r="Y44" s="26"/>
      <c r="Z44" s="26"/>
      <c r="AA44" s="26"/>
      <c r="AB44" s="26"/>
      <c r="AC44" s="26"/>
      <c r="AD44" s="26"/>
      <c r="AE44" s="26"/>
      <c r="AF44" s="26"/>
      <c r="AG44" s="28"/>
      <c r="AH44" s="28"/>
      <c r="AI44" s="28"/>
    </row>
    <row r="45" spans="2:35" x14ac:dyDescent="0.25">
      <c r="B45" s="8">
        <v>40</v>
      </c>
      <c r="C45" s="13"/>
      <c r="D45" s="13"/>
      <c r="E45" s="14"/>
      <c r="F45" s="16"/>
      <c r="G45" s="17" t="str">
        <f>IF(C45="","",ROUNDDOWN(YEARFRAC(DATE(YEAR(F45),MONTH(F45),DAY(F45)),'中間シート（個人）'!$B$1,3),0))</f>
        <v/>
      </c>
      <c r="H45" s="17"/>
      <c r="I45" s="17"/>
      <c r="J45" s="17"/>
      <c r="K45" s="17">
        <f t="shared" si="0"/>
        <v>0</v>
      </c>
      <c r="L45" s="17">
        <f t="shared" si="1"/>
        <v>0</v>
      </c>
      <c r="M45" s="198"/>
      <c r="N45" s="26"/>
      <c r="O45" s="26"/>
      <c r="P45" s="26"/>
      <c r="Q45" s="26"/>
      <c r="R45" s="26"/>
      <c r="S45" s="26"/>
      <c r="T45" s="26"/>
      <c r="U45" s="26"/>
      <c r="V45" s="26"/>
      <c r="W45" s="26"/>
      <c r="X45" s="26"/>
      <c r="Y45" s="26"/>
      <c r="Z45" s="26"/>
      <c r="AA45" s="26"/>
      <c r="AB45" s="26"/>
      <c r="AC45" s="26"/>
      <c r="AD45" s="26"/>
      <c r="AE45" s="26"/>
      <c r="AF45" s="26"/>
      <c r="AG45" s="28"/>
      <c r="AH45" s="28"/>
      <c r="AI45" s="28"/>
    </row>
    <row r="46" spans="2:35" x14ac:dyDescent="0.25">
      <c r="B46" s="8">
        <v>41</v>
      </c>
      <c r="C46" s="13"/>
      <c r="D46" s="13"/>
      <c r="E46" s="14"/>
      <c r="F46" s="16"/>
      <c r="G46" s="17" t="str">
        <f>IF(C46="","",ROUNDDOWN(YEARFRAC(DATE(YEAR(F46),MONTH(F46),DAY(F46)),'中間シート（個人）'!$B$1,3),0))</f>
        <v/>
      </c>
      <c r="H46" s="17"/>
      <c r="I46" s="17"/>
      <c r="J46" s="17"/>
      <c r="K46" s="17">
        <f t="shared" si="0"/>
        <v>0</v>
      </c>
      <c r="L46" s="17">
        <f t="shared" si="1"/>
        <v>0</v>
      </c>
      <c r="M46" s="198"/>
      <c r="N46" s="26"/>
      <c r="O46" s="26"/>
      <c r="P46" s="26"/>
      <c r="Q46" s="26"/>
      <c r="R46" s="26"/>
      <c r="S46" s="26"/>
      <c r="T46" s="26"/>
      <c r="U46" s="26"/>
      <c r="V46" s="26"/>
      <c r="W46" s="26"/>
      <c r="X46" s="26"/>
      <c r="Y46" s="26"/>
      <c r="Z46" s="26"/>
      <c r="AA46" s="26"/>
      <c r="AB46" s="26"/>
      <c r="AC46" s="26"/>
      <c r="AD46" s="26"/>
      <c r="AE46" s="26"/>
      <c r="AF46" s="26"/>
      <c r="AG46" s="28"/>
      <c r="AH46" s="28"/>
      <c r="AI46" s="28"/>
    </row>
    <row r="47" spans="2:35" x14ac:dyDescent="0.25">
      <c r="B47" s="8">
        <v>42</v>
      </c>
      <c r="C47" s="13"/>
      <c r="D47" s="13"/>
      <c r="E47" s="14"/>
      <c r="F47" s="16"/>
      <c r="G47" s="17" t="str">
        <f>IF(C47="","",ROUNDDOWN(YEARFRAC(DATE(YEAR(F47),MONTH(F47),DAY(F47)),'中間シート（個人）'!$B$1,3),0))</f>
        <v/>
      </c>
      <c r="H47" s="17"/>
      <c r="I47" s="17"/>
      <c r="J47" s="17"/>
      <c r="K47" s="17">
        <f t="shared" si="0"/>
        <v>0</v>
      </c>
      <c r="L47" s="17">
        <f t="shared" si="1"/>
        <v>0</v>
      </c>
      <c r="M47" s="198"/>
      <c r="N47" s="26"/>
      <c r="O47" s="26"/>
      <c r="P47" s="26"/>
      <c r="Q47" s="26"/>
      <c r="R47" s="26"/>
      <c r="S47" s="26"/>
      <c r="T47" s="26"/>
      <c r="U47" s="26"/>
      <c r="V47" s="26"/>
      <c r="W47" s="26"/>
      <c r="X47" s="26"/>
      <c r="Y47" s="26"/>
      <c r="Z47" s="26"/>
      <c r="AA47" s="26"/>
      <c r="AB47" s="26"/>
      <c r="AC47" s="26"/>
      <c r="AD47" s="26"/>
      <c r="AE47" s="26"/>
      <c r="AF47" s="26"/>
      <c r="AG47" s="28"/>
      <c r="AH47" s="28"/>
      <c r="AI47" s="28"/>
    </row>
    <row r="48" spans="2:35" x14ac:dyDescent="0.25">
      <c r="B48" s="8">
        <v>43</v>
      </c>
      <c r="C48" s="13"/>
      <c r="D48" s="13"/>
      <c r="E48" s="14"/>
      <c r="F48" s="16"/>
      <c r="G48" s="17" t="str">
        <f>IF(C48="","",ROUNDDOWN(YEARFRAC(DATE(YEAR(F48),MONTH(F48),DAY(F48)),'中間シート（個人）'!$B$1,3),0))</f>
        <v/>
      </c>
      <c r="H48" s="17"/>
      <c r="I48" s="17"/>
      <c r="J48" s="17"/>
      <c r="K48" s="17">
        <f t="shared" si="0"/>
        <v>0</v>
      </c>
      <c r="L48" s="17">
        <f t="shared" si="1"/>
        <v>0</v>
      </c>
      <c r="M48" s="198"/>
      <c r="N48" s="26"/>
      <c r="O48" s="26"/>
      <c r="P48" s="26"/>
      <c r="Q48" s="26"/>
      <c r="R48" s="26"/>
      <c r="S48" s="26"/>
      <c r="T48" s="26"/>
      <c r="U48" s="26"/>
      <c r="V48" s="26"/>
      <c r="W48" s="26"/>
      <c r="X48" s="26"/>
      <c r="Y48" s="26"/>
      <c r="Z48" s="26"/>
      <c r="AA48" s="26"/>
      <c r="AB48" s="26"/>
      <c r="AC48" s="26"/>
      <c r="AD48" s="26"/>
      <c r="AE48" s="26"/>
      <c r="AF48" s="26"/>
      <c r="AG48" s="28"/>
      <c r="AH48" s="28"/>
      <c r="AI48" s="28"/>
    </row>
    <row r="49" spans="2:35" x14ac:dyDescent="0.25">
      <c r="B49" s="8">
        <v>44</v>
      </c>
      <c r="C49" s="13"/>
      <c r="D49" s="13"/>
      <c r="E49" s="14"/>
      <c r="F49" s="16"/>
      <c r="G49" s="17" t="str">
        <f>IF(C49="","",ROUNDDOWN(YEARFRAC(DATE(YEAR(F49),MONTH(F49),DAY(F49)),'中間シート（個人）'!$B$1,3),0))</f>
        <v/>
      </c>
      <c r="H49" s="17"/>
      <c r="I49" s="17"/>
      <c r="J49" s="17"/>
      <c r="K49" s="17">
        <f t="shared" si="0"/>
        <v>0</v>
      </c>
      <c r="L49" s="17">
        <f t="shared" si="1"/>
        <v>0</v>
      </c>
      <c r="M49" s="198"/>
      <c r="N49" s="26"/>
      <c r="O49" s="26"/>
      <c r="P49" s="26"/>
      <c r="Q49" s="26"/>
      <c r="R49" s="26"/>
      <c r="S49" s="26"/>
      <c r="T49" s="26"/>
      <c r="U49" s="26"/>
      <c r="V49" s="26"/>
      <c r="W49" s="26"/>
      <c r="X49" s="26"/>
      <c r="Y49" s="26"/>
      <c r="Z49" s="26"/>
      <c r="AA49" s="26"/>
      <c r="AB49" s="26"/>
      <c r="AC49" s="26"/>
      <c r="AD49" s="26"/>
      <c r="AE49" s="26"/>
      <c r="AF49" s="26"/>
      <c r="AG49" s="28"/>
      <c r="AH49" s="28"/>
      <c r="AI49" s="28"/>
    </row>
    <row r="50" spans="2:35" x14ac:dyDescent="0.25">
      <c r="B50" s="8">
        <v>45</v>
      </c>
      <c r="C50" s="13"/>
      <c r="D50" s="13"/>
      <c r="E50" s="14"/>
      <c r="F50" s="16"/>
      <c r="G50" s="17" t="str">
        <f>IF(C50="","",ROUNDDOWN(YEARFRAC(DATE(YEAR(F50),MONTH(F50),DAY(F50)),'中間シート（個人）'!$B$1,3),0))</f>
        <v/>
      </c>
      <c r="H50" s="17"/>
      <c r="I50" s="17"/>
      <c r="J50" s="17"/>
      <c r="K50" s="17">
        <f t="shared" si="0"/>
        <v>0</v>
      </c>
      <c r="L50" s="17">
        <f t="shared" si="1"/>
        <v>0</v>
      </c>
      <c r="M50" s="198"/>
      <c r="N50" s="26"/>
      <c r="O50" s="26"/>
      <c r="P50" s="26"/>
      <c r="Q50" s="26"/>
      <c r="R50" s="26"/>
      <c r="S50" s="26"/>
      <c r="T50" s="26"/>
      <c r="U50" s="26"/>
      <c r="V50" s="26"/>
      <c r="W50" s="26"/>
      <c r="X50" s="26"/>
      <c r="Y50" s="26"/>
      <c r="Z50" s="26"/>
      <c r="AA50" s="26"/>
      <c r="AB50" s="26"/>
      <c r="AC50" s="26"/>
      <c r="AD50" s="26"/>
      <c r="AE50" s="26"/>
      <c r="AF50" s="26"/>
      <c r="AG50" s="28"/>
      <c r="AH50" s="28"/>
      <c r="AI50" s="28"/>
    </row>
    <row r="51" spans="2:35" x14ac:dyDescent="0.25">
      <c r="B51" s="8">
        <v>46</v>
      </c>
      <c r="C51" s="13"/>
      <c r="D51" s="13"/>
      <c r="E51" s="14"/>
      <c r="F51" s="16"/>
      <c r="G51" s="17" t="str">
        <f>IF(C51="","",ROUNDDOWN(YEARFRAC(DATE(YEAR(F51),MONTH(F51),DAY(F51)),'中間シート（個人）'!$B$1,3),0))</f>
        <v/>
      </c>
      <c r="H51" s="17"/>
      <c r="I51" s="17"/>
      <c r="J51" s="17"/>
      <c r="K51" s="17">
        <f t="shared" si="0"/>
        <v>0</v>
      </c>
      <c r="L51" s="17">
        <f t="shared" si="1"/>
        <v>0</v>
      </c>
      <c r="M51" s="198"/>
      <c r="N51" s="26"/>
      <c r="O51" s="26"/>
      <c r="P51" s="26"/>
      <c r="Q51" s="26"/>
      <c r="R51" s="26"/>
      <c r="S51" s="26"/>
      <c r="T51" s="26"/>
      <c r="U51" s="26"/>
      <c r="V51" s="26"/>
      <c r="W51" s="26"/>
      <c r="X51" s="26"/>
      <c r="Y51" s="26"/>
      <c r="Z51" s="26"/>
      <c r="AA51" s="26"/>
      <c r="AB51" s="26"/>
      <c r="AC51" s="26"/>
      <c r="AD51" s="26"/>
      <c r="AE51" s="26"/>
      <c r="AF51" s="26"/>
      <c r="AG51" s="28"/>
      <c r="AH51" s="28"/>
      <c r="AI51" s="28"/>
    </row>
    <row r="52" spans="2:35" x14ac:dyDescent="0.25">
      <c r="B52" s="8">
        <v>47</v>
      </c>
      <c r="C52" s="13"/>
      <c r="D52" s="13"/>
      <c r="E52" s="14"/>
      <c r="F52" s="16"/>
      <c r="G52" s="17" t="str">
        <f>IF(C52="","",ROUNDDOWN(YEARFRAC(DATE(YEAR(F52),MONTH(F52),DAY(F52)),'中間シート（個人）'!$B$1,3),0))</f>
        <v/>
      </c>
      <c r="H52" s="17"/>
      <c r="I52" s="17"/>
      <c r="J52" s="17"/>
      <c r="K52" s="17">
        <f t="shared" si="0"/>
        <v>0</v>
      </c>
      <c r="L52" s="17">
        <f t="shared" si="1"/>
        <v>0</v>
      </c>
      <c r="M52" s="198"/>
      <c r="N52" s="26"/>
      <c r="O52" s="26"/>
      <c r="P52" s="26"/>
      <c r="Q52" s="26"/>
      <c r="R52" s="26"/>
      <c r="S52" s="26"/>
      <c r="T52" s="26"/>
      <c r="U52" s="26"/>
      <c r="V52" s="26"/>
      <c r="W52" s="26"/>
      <c r="X52" s="26"/>
      <c r="Y52" s="26"/>
      <c r="Z52" s="26"/>
      <c r="AA52" s="26"/>
      <c r="AB52" s="26"/>
      <c r="AC52" s="26"/>
      <c r="AD52" s="26"/>
      <c r="AE52" s="26"/>
      <c r="AF52" s="26"/>
      <c r="AG52" s="28"/>
      <c r="AH52" s="28"/>
      <c r="AI52" s="28"/>
    </row>
    <row r="53" spans="2:35" x14ac:dyDescent="0.25">
      <c r="B53" s="8">
        <v>48</v>
      </c>
      <c r="C53" s="13"/>
      <c r="D53" s="13"/>
      <c r="E53" s="14"/>
      <c r="F53" s="16"/>
      <c r="G53" s="17" t="str">
        <f>IF(C53="","",ROUNDDOWN(YEARFRAC(DATE(YEAR(F53),MONTH(F53),DAY(F53)),'中間シート（個人）'!$B$1,3),0))</f>
        <v/>
      </c>
      <c r="H53" s="17"/>
      <c r="I53" s="17"/>
      <c r="J53" s="17"/>
      <c r="K53" s="17">
        <f t="shared" si="0"/>
        <v>0</v>
      </c>
      <c r="L53" s="17">
        <f t="shared" si="1"/>
        <v>0</v>
      </c>
      <c r="M53" s="198"/>
      <c r="N53" s="26"/>
      <c r="O53" s="26"/>
      <c r="P53" s="26"/>
      <c r="Q53" s="26"/>
      <c r="R53" s="26"/>
      <c r="S53" s="26"/>
      <c r="T53" s="26"/>
      <c r="U53" s="26"/>
      <c r="V53" s="26"/>
      <c r="W53" s="26"/>
      <c r="X53" s="26"/>
      <c r="Y53" s="26"/>
      <c r="Z53" s="26"/>
      <c r="AA53" s="26"/>
      <c r="AB53" s="26"/>
      <c r="AC53" s="26"/>
      <c r="AD53" s="26"/>
      <c r="AE53" s="26"/>
      <c r="AF53" s="26"/>
      <c r="AG53" s="28"/>
      <c r="AH53" s="28"/>
      <c r="AI53" s="28"/>
    </row>
    <row r="54" spans="2:35" x14ac:dyDescent="0.25">
      <c r="B54" s="8">
        <v>49</v>
      </c>
      <c r="C54" s="13"/>
      <c r="D54" s="13"/>
      <c r="E54" s="14"/>
      <c r="F54" s="16"/>
      <c r="G54" s="17" t="str">
        <f>IF(C54="","",ROUNDDOWN(YEARFRAC(DATE(YEAR(F54),MONTH(F54),DAY(F54)),'中間シート（個人）'!$B$1,3),0))</f>
        <v/>
      </c>
      <c r="H54" s="17"/>
      <c r="I54" s="17"/>
      <c r="J54" s="17"/>
      <c r="K54" s="17">
        <f t="shared" si="0"/>
        <v>0</v>
      </c>
      <c r="L54" s="17">
        <f t="shared" si="1"/>
        <v>0</v>
      </c>
      <c r="M54" s="198"/>
      <c r="N54" s="26"/>
      <c r="O54" s="26"/>
      <c r="P54" s="26"/>
      <c r="Q54" s="26"/>
      <c r="R54" s="26"/>
      <c r="S54" s="26"/>
      <c r="T54" s="26"/>
      <c r="U54" s="26"/>
      <c r="V54" s="26"/>
      <c r="W54" s="26"/>
      <c r="X54" s="26"/>
      <c r="Y54" s="26"/>
      <c r="Z54" s="26"/>
      <c r="AA54" s="26"/>
      <c r="AB54" s="26"/>
      <c r="AC54" s="26"/>
      <c r="AD54" s="26"/>
      <c r="AE54" s="26"/>
      <c r="AF54" s="26"/>
      <c r="AG54" s="28"/>
      <c r="AH54" s="28"/>
      <c r="AI54" s="28"/>
    </row>
    <row r="55" spans="2:35" x14ac:dyDescent="0.25">
      <c r="B55" s="8">
        <v>50</v>
      </c>
      <c r="C55" s="13"/>
      <c r="D55" s="13"/>
      <c r="E55" s="14"/>
      <c r="F55" s="16"/>
      <c r="G55" s="17" t="str">
        <f>IF(C55="","",ROUNDDOWN(YEARFRAC(DATE(YEAR(F55),MONTH(F55),DAY(F55)),'中間シート（個人）'!$B$1,3),0))</f>
        <v/>
      </c>
      <c r="H55" s="17"/>
      <c r="I55" s="17"/>
      <c r="J55" s="17"/>
      <c r="K55" s="17">
        <f t="shared" si="0"/>
        <v>0</v>
      </c>
      <c r="L55" s="17">
        <f t="shared" si="1"/>
        <v>0</v>
      </c>
      <c r="M55" s="198"/>
      <c r="N55" s="26"/>
      <c r="O55" s="26"/>
      <c r="P55" s="26"/>
      <c r="Q55" s="26"/>
      <c r="R55" s="26"/>
      <c r="S55" s="26"/>
      <c r="T55" s="26"/>
      <c r="U55" s="26"/>
      <c r="V55" s="26"/>
      <c r="W55" s="26"/>
      <c r="X55" s="26"/>
      <c r="Y55" s="26"/>
      <c r="Z55" s="26"/>
      <c r="AA55" s="26"/>
      <c r="AB55" s="26"/>
      <c r="AC55" s="26"/>
      <c r="AD55" s="26"/>
      <c r="AE55" s="26"/>
      <c r="AF55" s="26"/>
      <c r="AG55" s="28"/>
      <c r="AH55" s="28"/>
      <c r="AI55" s="28"/>
    </row>
    <row r="56" spans="2:35" x14ac:dyDescent="0.25">
      <c r="B56" s="8">
        <v>51</v>
      </c>
      <c r="C56" s="13"/>
      <c r="D56" s="13"/>
      <c r="E56" s="14"/>
      <c r="F56" s="16"/>
      <c r="G56" s="17" t="str">
        <f>IF(C56="","",ROUNDDOWN(YEARFRAC(DATE(YEAR(F56),MONTH(F56),DAY(F56)),'中間シート（個人）'!$B$1,3),0))</f>
        <v/>
      </c>
      <c r="H56" s="17"/>
      <c r="I56" s="17"/>
      <c r="J56" s="17"/>
      <c r="K56" s="17">
        <f t="shared" si="0"/>
        <v>0</v>
      </c>
      <c r="L56" s="17">
        <f t="shared" si="1"/>
        <v>0</v>
      </c>
      <c r="M56" s="198"/>
      <c r="N56" s="26"/>
      <c r="O56" s="26"/>
      <c r="P56" s="26"/>
      <c r="Q56" s="26"/>
      <c r="R56" s="26"/>
      <c r="S56" s="26"/>
      <c r="T56" s="26"/>
      <c r="U56" s="26"/>
      <c r="V56" s="26"/>
      <c r="W56" s="26"/>
      <c r="X56" s="26"/>
      <c r="Y56" s="26"/>
      <c r="Z56" s="26"/>
      <c r="AA56" s="26"/>
      <c r="AB56" s="26"/>
      <c r="AC56" s="26"/>
      <c r="AD56" s="26"/>
      <c r="AE56" s="26"/>
      <c r="AF56" s="26"/>
      <c r="AG56" s="28"/>
      <c r="AH56" s="28"/>
      <c r="AI56" s="28"/>
    </row>
    <row r="57" spans="2:35" x14ac:dyDescent="0.25">
      <c r="B57" s="8">
        <v>52</v>
      </c>
      <c r="C57" s="13"/>
      <c r="D57" s="13"/>
      <c r="E57" s="14"/>
      <c r="F57" s="16"/>
      <c r="G57" s="17" t="str">
        <f>IF(C57="","",ROUNDDOWN(YEARFRAC(DATE(YEAR(F57),MONTH(F57),DAY(F57)),'中間シート（個人）'!$B$1,3),0))</f>
        <v/>
      </c>
      <c r="H57" s="17"/>
      <c r="I57" s="17"/>
      <c r="J57" s="17"/>
      <c r="K57" s="17">
        <f t="shared" si="0"/>
        <v>0</v>
      </c>
      <c r="L57" s="17">
        <f t="shared" si="1"/>
        <v>0</v>
      </c>
      <c r="M57" s="198"/>
      <c r="N57" s="26"/>
      <c r="O57" s="26"/>
      <c r="P57" s="26"/>
      <c r="Q57" s="26"/>
      <c r="R57" s="26"/>
      <c r="S57" s="26"/>
      <c r="T57" s="26"/>
      <c r="U57" s="26"/>
      <c r="V57" s="26"/>
      <c r="W57" s="26"/>
      <c r="X57" s="26"/>
      <c r="Y57" s="26"/>
      <c r="Z57" s="26"/>
      <c r="AA57" s="26"/>
      <c r="AB57" s="26"/>
      <c r="AC57" s="26"/>
      <c r="AD57" s="26"/>
      <c r="AE57" s="26"/>
      <c r="AF57" s="26"/>
      <c r="AG57" s="28"/>
      <c r="AH57" s="28"/>
      <c r="AI57" s="28"/>
    </row>
    <row r="58" spans="2:35" x14ac:dyDescent="0.25">
      <c r="B58" s="8">
        <v>53</v>
      </c>
      <c r="C58" s="13"/>
      <c r="D58" s="13"/>
      <c r="E58" s="14"/>
      <c r="F58" s="16"/>
      <c r="G58" s="17" t="str">
        <f>IF(C58="","",ROUNDDOWN(YEARFRAC(DATE(YEAR(F58),MONTH(F58),DAY(F58)),'中間シート（個人）'!$B$1,3),0))</f>
        <v/>
      </c>
      <c r="H58" s="17"/>
      <c r="I58" s="17"/>
      <c r="J58" s="17"/>
      <c r="K58" s="17">
        <f t="shared" si="0"/>
        <v>0</v>
      </c>
      <c r="L58" s="17">
        <f t="shared" si="1"/>
        <v>0</v>
      </c>
      <c r="M58" s="198"/>
      <c r="N58" s="26"/>
      <c r="O58" s="26"/>
      <c r="P58" s="26"/>
      <c r="Q58" s="26"/>
      <c r="R58" s="26"/>
      <c r="S58" s="26"/>
      <c r="T58" s="26"/>
      <c r="U58" s="26"/>
      <c r="V58" s="26"/>
      <c r="W58" s="26"/>
      <c r="X58" s="26"/>
      <c r="Y58" s="26"/>
      <c r="Z58" s="26"/>
      <c r="AA58" s="26"/>
      <c r="AB58" s="26"/>
      <c r="AC58" s="26"/>
      <c r="AD58" s="26"/>
      <c r="AE58" s="26"/>
      <c r="AF58" s="26"/>
      <c r="AG58" s="28"/>
      <c r="AH58" s="28"/>
      <c r="AI58" s="28"/>
    </row>
    <row r="59" spans="2:35" x14ac:dyDescent="0.25">
      <c r="B59" s="8">
        <v>54</v>
      </c>
      <c r="C59" s="13"/>
      <c r="D59" s="13"/>
      <c r="E59" s="14"/>
      <c r="F59" s="16"/>
      <c r="G59" s="17" t="str">
        <f>IF(C59="","",ROUNDDOWN(YEARFRAC(DATE(YEAR(F59),MONTH(F59),DAY(F59)),'中間シート（個人）'!$B$1,3),0))</f>
        <v/>
      </c>
      <c r="H59" s="17"/>
      <c r="I59" s="17"/>
      <c r="J59" s="17"/>
      <c r="K59" s="17">
        <f t="shared" si="0"/>
        <v>0</v>
      </c>
      <c r="L59" s="17">
        <f t="shared" si="1"/>
        <v>0</v>
      </c>
      <c r="M59" s="198"/>
      <c r="N59" s="26"/>
      <c r="O59" s="26"/>
      <c r="P59" s="26"/>
      <c r="Q59" s="26"/>
      <c r="R59" s="26"/>
      <c r="S59" s="26"/>
      <c r="T59" s="26"/>
      <c r="U59" s="26"/>
      <c r="V59" s="26"/>
      <c r="W59" s="26"/>
      <c r="X59" s="26"/>
      <c r="Y59" s="26"/>
      <c r="Z59" s="26"/>
      <c r="AA59" s="26"/>
      <c r="AB59" s="26"/>
      <c r="AC59" s="26"/>
      <c r="AD59" s="26"/>
      <c r="AE59" s="26"/>
      <c r="AF59" s="26"/>
      <c r="AG59" s="28"/>
      <c r="AH59" s="28"/>
      <c r="AI59" s="28"/>
    </row>
    <row r="60" spans="2:35" x14ac:dyDescent="0.25">
      <c r="B60" s="8">
        <v>55</v>
      </c>
      <c r="C60" s="13"/>
      <c r="D60" s="13"/>
      <c r="E60" s="14"/>
      <c r="F60" s="16"/>
      <c r="G60" s="17" t="str">
        <f>IF(C60="","",ROUNDDOWN(YEARFRAC(DATE(YEAR(F60),MONTH(F60),DAY(F60)),'中間シート（個人）'!$B$1,3),0))</f>
        <v/>
      </c>
      <c r="H60" s="17"/>
      <c r="I60" s="17"/>
      <c r="J60" s="17"/>
      <c r="K60" s="17">
        <f t="shared" si="0"/>
        <v>0</v>
      </c>
      <c r="L60" s="17">
        <f t="shared" si="1"/>
        <v>0</v>
      </c>
      <c r="M60" s="198"/>
      <c r="N60" s="26"/>
      <c r="O60" s="26"/>
      <c r="P60" s="26"/>
      <c r="Q60" s="26"/>
      <c r="R60" s="26"/>
      <c r="S60" s="26"/>
      <c r="T60" s="26"/>
      <c r="U60" s="26"/>
      <c r="V60" s="26"/>
      <c r="W60" s="26"/>
      <c r="X60" s="26"/>
      <c r="Y60" s="26"/>
      <c r="Z60" s="26"/>
      <c r="AA60" s="26"/>
      <c r="AB60" s="26"/>
      <c r="AC60" s="26"/>
      <c r="AD60" s="26"/>
      <c r="AE60" s="26"/>
      <c r="AF60" s="26"/>
      <c r="AG60" s="28"/>
      <c r="AH60" s="28"/>
      <c r="AI60" s="28"/>
    </row>
    <row r="61" spans="2:35" x14ac:dyDescent="0.25">
      <c r="B61" s="8">
        <v>56</v>
      </c>
      <c r="C61" s="13"/>
      <c r="D61" s="13"/>
      <c r="E61" s="14"/>
      <c r="F61" s="16"/>
      <c r="G61" s="17" t="str">
        <f>IF(C61="","",ROUNDDOWN(YEARFRAC(DATE(YEAR(F61),MONTH(F61),DAY(F61)),'中間シート（個人）'!$B$1,3),0))</f>
        <v/>
      </c>
      <c r="H61" s="17"/>
      <c r="I61" s="17"/>
      <c r="J61" s="17"/>
      <c r="K61" s="17">
        <f t="shared" si="0"/>
        <v>0</v>
      </c>
      <c r="L61" s="17">
        <f t="shared" si="1"/>
        <v>0</v>
      </c>
      <c r="M61" s="198"/>
      <c r="N61" s="26"/>
      <c r="O61" s="26"/>
      <c r="P61" s="26"/>
      <c r="Q61" s="26"/>
      <c r="R61" s="26"/>
      <c r="S61" s="26"/>
      <c r="T61" s="26"/>
      <c r="U61" s="26"/>
      <c r="V61" s="26"/>
      <c r="W61" s="26"/>
      <c r="X61" s="26"/>
      <c r="Y61" s="26"/>
      <c r="Z61" s="26"/>
      <c r="AA61" s="26"/>
      <c r="AB61" s="26"/>
      <c r="AC61" s="26"/>
      <c r="AD61" s="26"/>
      <c r="AE61" s="26"/>
      <c r="AF61" s="26"/>
      <c r="AG61" s="28"/>
      <c r="AH61" s="28"/>
      <c r="AI61" s="28"/>
    </row>
    <row r="62" spans="2:35" x14ac:dyDescent="0.25">
      <c r="B62" s="8">
        <v>57</v>
      </c>
      <c r="C62" s="13"/>
      <c r="D62" s="13"/>
      <c r="E62" s="14"/>
      <c r="F62" s="16"/>
      <c r="G62" s="17" t="str">
        <f>IF(C62="","",ROUNDDOWN(YEARFRAC(DATE(YEAR(F62),MONTH(F62),DAY(F62)),'中間シート（個人）'!$B$1,3),0))</f>
        <v/>
      </c>
      <c r="H62" s="17"/>
      <c r="I62" s="17"/>
      <c r="J62" s="17"/>
      <c r="K62" s="17">
        <f t="shared" si="0"/>
        <v>0</v>
      </c>
      <c r="L62" s="17">
        <f t="shared" si="1"/>
        <v>0</v>
      </c>
      <c r="M62" s="198"/>
      <c r="N62" s="26"/>
      <c r="O62" s="26"/>
      <c r="P62" s="26"/>
      <c r="Q62" s="26"/>
      <c r="R62" s="26"/>
      <c r="S62" s="26"/>
      <c r="T62" s="26"/>
      <c r="U62" s="26"/>
      <c r="V62" s="26"/>
      <c r="W62" s="26"/>
      <c r="X62" s="26"/>
      <c r="Y62" s="26"/>
      <c r="Z62" s="26"/>
      <c r="AA62" s="26"/>
      <c r="AB62" s="26"/>
      <c r="AC62" s="26"/>
      <c r="AD62" s="26"/>
      <c r="AE62" s="26"/>
      <c r="AF62" s="26"/>
      <c r="AG62" s="28"/>
      <c r="AH62" s="28"/>
      <c r="AI62" s="28"/>
    </row>
    <row r="63" spans="2:35" x14ac:dyDescent="0.25">
      <c r="B63" s="8">
        <v>58</v>
      </c>
      <c r="C63" s="13"/>
      <c r="D63" s="13"/>
      <c r="E63" s="14"/>
      <c r="F63" s="16"/>
      <c r="G63" s="17" t="str">
        <f>IF(C63="","",ROUNDDOWN(YEARFRAC(DATE(YEAR(F63),MONTH(F63),DAY(F63)),'中間シート（個人）'!$B$1,3),0))</f>
        <v/>
      </c>
      <c r="H63" s="17"/>
      <c r="I63" s="17"/>
      <c r="J63" s="17"/>
      <c r="K63" s="17">
        <f t="shared" si="0"/>
        <v>0</v>
      </c>
      <c r="L63" s="17">
        <f t="shared" si="1"/>
        <v>0</v>
      </c>
      <c r="M63" s="198"/>
      <c r="N63" s="26"/>
      <c r="O63" s="26"/>
      <c r="P63" s="26"/>
      <c r="Q63" s="26"/>
      <c r="R63" s="26"/>
      <c r="S63" s="26"/>
      <c r="T63" s="26"/>
      <c r="U63" s="26"/>
      <c r="V63" s="26"/>
      <c r="W63" s="26"/>
      <c r="X63" s="26"/>
      <c r="Y63" s="26"/>
      <c r="Z63" s="26"/>
      <c r="AA63" s="26"/>
      <c r="AB63" s="26"/>
      <c r="AC63" s="26"/>
      <c r="AD63" s="26"/>
      <c r="AE63" s="26"/>
      <c r="AF63" s="26"/>
      <c r="AG63" s="28"/>
      <c r="AH63" s="28"/>
      <c r="AI63" s="28"/>
    </row>
    <row r="64" spans="2:35" x14ac:dyDescent="0.25">
      <c r="B64" s="8">
        <v>59</v>
      </c>
      <c r="C64" s="13"/>
      <c r="D64" s="13"/>
      <c r="E64" s="14"/>
      <c r="F64" s="16"/>
      <c r="G64" s="17" t="str">
        <f>IF(C64="","",ROUNDDOWN(YEARFRAC(DATE(YEAR(F64),MONTH(F64),DAY(F64)),'中間シート（個人）'!$B$1,3),0))</f>
        <v/>
      </c>
      <c r="H64" s="17"/>
      <c r="I64" s="17"/>
      <c r="J64" s="17"/>
      <c r="K64" s="17">
        <f t="shared" si="0"/>
        <v>0</v>
      </c>
      <c r="L64" s="17">
        <f t="shared" si="1"/>
        <v>0</v>
      </c>
      <c r="M64" s="198"/>
      <c r="N64" s="26"/>
      <c r="O64" s="26"/>
      <c r="P64" s="26"/>
      <c r="Q64" s="26"/>
      <c r="R64" s="26"/>
      <c r="S64" s="26"/>
      <c r="T64" s="26"/>
      <c r="U64" s="26"/>
      <c r="V64" s="26"/>
      <c r="W64" s="26"/>
      <c r="X64" s="26"/>
      <c r="Y64" s="26"/>
      <c r="Z64" s="26"/>
      <c r="AA64" s="26"/>
      <c r="AB64" s="26"/>
      <c r="AC64" s="26"/>
      <c r="AD64" s="26"/>
      <c r="AE64" s="26"/>
      <c r="AF64" s="26"/>
      <c r="AG64" s="28"/>
      <c r="AH64" s="28"/>
      <c r="AI64" s="28"/>
    </row>
    <row r="65" spans="2:35" x14ac:dyDescent="0.25">
      <c r="B65" s="8">
        <v>60</v>
      </c>
      <c r="C65" s="13"/>
      <c r="D65" s="13"/>
      <c r="E65" s="14"/>
      <c r="F65" s="16"/>
      <c r="G65" s="17" t="str">
        <f>IF(C65="","",ROUNDDOWN(YEARFRAC(DATE(YEAR(F65),MONTH(F65),DAY(F65)),'中間シート（個人）'!$B$1,3),0))</f>
        <v/>
      </c>
      <c r="H65" s="17"/>
      <c r="I65" s="17"/>
      <c r="J65" s="17"/>
      <c r="K65" s="17">
        <f t="shared" si="0"/>
        <v>0</v>
      </c>
      <c r="L65" s="17">
        <f t="shared" si="1"/>
        <v>0</v>
      </c>
      <c r="M65" s="198"/>
      <c r="N65" s="26"/>
      <c r="O65" s="26"/>
      <c r="P65" s="26"/>
      <c r="Q65" s="26"/>
      <c r="R65" s="26"/>
      <c r="S65" s="26"/>
      <c r="T65" s="26"/>
      <c r="U65" s="26"/>
      <c r="V65" s="26"/>
      <c r="W65" s="26"/>
      <c r="X65" s="26"/>
      <c r="Y65" s="26"/>
      <c r="Z65" s="26"/>
      <c r="AA65" s="26"/>
      <c r="AB65" s="26"/>
      <c r="AC65" s="26"/>
      <c r="AD65" s="26"/>
      <c r="AE65" s="26"/>
      <c r="AF65" s="26"/>
      <c r="AG65" s="28"/>
      <c r="AH65" s="28"/>
      <c r="AI65" s="28"/>
    </row>
    <row r="66" spans="2:35" x14ac:dyDescent="0.25">
      <c r="B66" s="8">
        <v>61</v>
      </c>
      <c r="C66" s="13"/>
      <c r="D66" s="13"/>
      <c r="E66" s="14"/>
      <c r="F66" s="16"/>
      <c r="G66" s="17" t="str">
        <f>IF(C66="","",ROUNDDOWN(YEARFRAC(DATE(YEAR(F66),MONTH(F66),DAY(F66)),'中間シート（個人）'!$B$1,3),0))</f>
        <v/>
      </c>
      <c r="H66" s="17"/>
      <c r="I66" s="17"/>
      <c r="J66" s="17"/>
      <c r="K66" s="17">
        <f t="shared" si="0"/>
        <v>0</v>
      </c>
      <c r="L66" s="17">
        <f t="shared" si="1"/>
        <v>0</v>
      </c>
      <c r="M66" s="198"/>
      <c r="N66" s="26"/>
      <c r="O66" s="26"/>
      <c r="P66" s="26"/>
      <c r="Q66" s="26"/>
      <c r="R66" s="26"/>
      <c r="S66" s="26"/>
      <c r="T66" s="26"/>
      <c r="U66" s="26"/>
      <c r="V66" s="26"/>
      <c r="W66" s="26"/>
      <c r="X66" s="26"/>
      <c r="Y66" s="26"/>
      <c r="Z66" s="26"/>
      <c r="AA66" s="26"/>
      <c r="AB66" s="26"/>
      <c r="AC66" s="26"/>
      <c r="AD66" s="26"/>
      <c r="AE66" s="26"/>
      <c r="AF66" s="26"/>
      <c r="AG66" s="28"/>
      <c r="AH66" s="28"/>
      <c r="AI66" s="28"/>
    </row>
    <row r="67" spans="2:35" x14ac:dyDescent="0.25">
      <c r="B67" s="8">
        <v>62</v>
      </c>
      <c r="C67" s="13"/>
      <c r="D67" s="13"/>
      <c r="E67" s="14"/>
      <c r="F67" s="16"/>
      <c r="G67" s="17" t="str">
        <f>IF(C67="","",ROUNDDOWN(YEARFRAC(DATE(YEAR(F67),MONTH(F67),DAY(F67)),'中間シート（個人）'!$B$1,3),0))</f>
        <v/>
      </c>
      <c r="H67" s="17"/>
      <c r="I67" s="17"/>
      <c r="J67" s="17"/>
      <c r="K67" s="17">
        <f t="shared" si="0"/>
        <v>0</v>
      </c>
      <c r="L67" s="17">
        <f t="shared" si="1"/>
        <v>0</v>
      </c>
      <c r="M67" s="198"/>
      <c r="N67" s="26"/>
      <c r="O67" s="26"/>
      <c r="P67" s="26"/>
      <c r="Q67" s="26"/>
      <c r="R67" s="26"/>
      <c r="S67" s="26"/>
      <c r="T67" s="26"/>
      <c r="U67" s="26"/>
      <c r="V67" s="26"/>
      <c r="W67" s="26"/>
      <c r="X67" s="26"/>
      <c r="Y67" s="26"/>
      <c r="Z67" s="26"/>
      <c r="AA67" s="26"/>
      <c r="AB67" s="26"/>
      <c r="AC67" s="26"/>
      <c r="AD67" s="26"/>
      <c r="AE67" s="26"/>
      <c r="AF67" s="26"/>
      <c r="AG67" s="28"/>
      <c r="AH67" s="28"/>
      <c r="AI67" s="28"/>
    </row>
    <row r="68" spans="2:35" x14ac:dyDescent="0.25">
      <c r="B68" s="8">
        <v>63</v>
      </c>
      <c r="C68" s="13"/>
      <c r="D68" s="13"/>
      <c r="E68" s="14"/>
      <c r="F68" s="16"/>
      <c r="G68" s="17" t="str">
        <f>IF(C68="","",ROUNDDOWN(YEARFRAC(DATE(YEAR(F68),MONTH(F68),DAY(F68)),'中間シート（個人）'!$B$1,3),0))</f>
        <v/>
      </c>
      <c r="H68" s="17"/>
      <c r="I68" s="17"/>
      <c r="J68" s="17"/>
      <c r="K68" s="17">
        <f t="shared" si="0"/>
        <v>0</v>
      </c>
      <c r="L68" s="17">
        <f t="shared" si="1"/>
        <v>0</v>
      </c>
      <c r="M68" s="198"/>
      <c r="N68" s="26"/>
      <c r="O68" s="26"/>
      <c r="P68" s="26"/>
      <c r="Q68" s="26"/>
      <c r="R68" s="26"/>
      <c r="S68" s="26"/>
      <c r="T68" s="26"/>
      <c r="U68" s="26"/>
      <c r="V68" s="26"/>
      <c r="W68" s="26"/>
      <c r="X68" s="26"/>
      <c r="Y68" s="26"/>
      <c r="Z68" s="26"/>
      <c r="AA68" s="26"/>
      <c r="AB68" s="26"/>
      <c r="AC68" s="26"/>
      <c r="AD68" s="26"/>
      <c r="AE68" s="26"/>
      <c r="AF68" s="26"/>
      <c r="AG68" s="28"/>
      <c r="AH68" s="28"/>
      <c r="AI68" s="28"/>
    </row>
    <row r="69" spans="2:35" x14ac:dyDescent="0.25">
      <c r="B69" s="8">
        <v>64</v>
      </c>
      <c r="C69" s="13"/>
      <c r="D69" s="13"/>
      <c r="E69" s="14"/>
      <c r="F69" s="16"/>
      <c r="G69" s="17" t="str">
        <f>IF(C69="","",ROUNDDOWN(YEARFRAC(DATE(YEAR(F69),MONTH(F69),DAY(F69)),'中間シート（個人）'!$B$1,3),0))</f>
        <v/>
      </c>
      <c r="H69" s="17"/>
      <c r="I69" s="17"/>
      <c r="J69" s="17"/>
      <c r="K69" s="17">
        <f t="shared" si="0"/>
        <v>0</v>
      </c>
      <c r="L69" s="17">
        <f t="shared" si="1"/>
        <v>0</v>
      </c>
      <c r="M69" s="198"/>
      <c r="N69" s="26"/>
      <c r="O69" s="26"/>
      <c r="P69" s="26"/>
      <c r="Q69" s="26"/>
      <c r="R69" s="26"/>
      <c r="S69" s="26"/>
      <c r="T69" s="26"/>
      <c r="U69" s="26"/>
      <c r="V69" s="26"/>
      <c r="W69" s="26"/>
      <c r="X69" s="26"/>
      <c r="Y69" s="26"/>
      <c r="Z69" s="26"/>
      <c r="AA69" s="26"/>
      <c r="AB69" s="26"/>
      <c r="AC69" s="26"/>
      <c r="AD69" s="26"/>
      <c r="AE69" s="26"/>
      <c r="AF69" s="26"/>
      <c r="AG69" s="28"/>
      <c r="AH69" s="28"/>
      <c r="AI69" s="28"/>
    </row>
    <row r="70" spans="2:35" x14ac:dyDescent="0.25">
      <c r="B70" s="8">
        <v>65</v>
      </c>
      <c r="C70" s="13"/>
      <c r="D70" s="13"/>
      <c r="E70" s="14"/>
      <c r="F70" s="16"/>
      <c r="G70" s="17" t="str">
        <f>IF(C70="","",ROUNDDOWN(YEARFRAC(DATE(YEAR(F70),MONTH(F70),DAY(F70)),'中間シート（個人）'!$B$1,3),0))</f>
        <v/>
      </c>
      <c r="H70" s="17"/>
      <c r="I70" s="17"/>
      <c r="J70" s="17"/>
      <c r="K70" s="17">
        <f t="shared" si="0"/>
        <v>0</v>
      </c>
      <c r="L70" s="17">
        <f t="shared" si="1"/>
        <v>0</v>
      </c>
      <c r="M70" s="198"/>
      <c r="N70" s="26"/>
      <c r="O70" s="26"/>
      <c r="P70" s="26"/>
      <c r="Q70" s="26"/>
      <c r="R70" s="26"/>
      <c r="S70" s="26"/>
      <c r="T70" s="26"/>
      <c r="U70" s="26"/>
      <c r="V70" s="26"/>
      <c r="W70" s="26"/>
      <c r="X70" s="26"/>
      <c r="Y70" s="26"/>
      <c r="Z70" s="26"/>
      <c r="AA70" s="26"/>
      <c r="AB70" s="26"/>
      <c r="AC70" s="26"/>
      <c r="AD70" s="26"/>
      <c r="AE70" s="26"/>
      <c r="AF70" s="26"/>
      <c r="AG70" s="28"/>
      <c r="AH70" s="28"/>
      <c r="AI70" s="28"/>
    </row>
    <row r="71" spans="2:35" x14ac:dyDescent="0.25">
      <c r="B71" s="8">
        <v>66</v>
      </c>
      <c r="C71" s="13"/>
      <c r="D71" s="13"/>
      <c r="E71" s="14"/>
      <c r="F71" s="16"/>
      <c r="G71" s="17" t="str">
        <f>IF(C71="","",ROUNDDOWN(YEARFRAC(DATE(YEAR(F71),MONTH(F71),DAY(F71)),'中間シート（個人）'!$B$1,3),0))</f>
        <v/>
      </c>
      <c r="H71" s="17"/>
      <c r="I71" s="17"/>
      <c r="J71" s="17"/>
      <c r="K71" s="17">
        <f t="shared" ref="K71:K125" si="2">IF($E71=$K$4,COUNTA($M71:$AH71),0)</f>
        <v>0</v>
      </c>
      <c r="L71" s="17">
        <f t="shared" ref="L71:L125" si="3">IF($E71=$L$4,COUNTA($M71:$AH71),0)</f>
        <v>0</v>
      </c>
      <c r="M71" s="198"/>
      <c r="N71" s="26"/>
      <c r="O71" s="26"/>
      <c r="P71" s="26"/>
      <c r="Q71" s="26"/>
      <c r="R71" s="26"/>
      <c r="S71" s="26"/>
      <c r="T71" s="26"/>
      <c r="U71" s="26"/>
      <c r="V71" s="26"/>
      <c r="W71" s="26"/>
      <c r="X71" s="26"/>
      <c r="Y71" s="26"/>
      <c r="Z71" s="26"/>
      <c r="AA71" s="26"/>
      <c r="AB71" s="26"/>
      <c r="AC71" s="26"/>
      <c r="AD71" s="26"/>
      <c r="AE71" s="26"/>
      <c r="AF71" s="26"/>
      <c r="AG71" s="28"/>
      <c r="AH71" s="28"/>
      <c r="AI71" s="28"/>
    </row>
    <row r="72" spans="2:35" x14ac:dyDescent="0.25">
      <c r="B72" s="8">
        <v>67</v>
      </c>
      <c r="C72" s="13"/>
      <c r="D72" s="13"/>
      <c r="E72" s="14"/>
      <c r="F72" s="16"/>
      <c r="G72" s="17" t="str">
        <f>IF(C72="","",ROUNDDOWN(YEARFRAC(DATE(YEAR(F72),MONTH(F72),DAY(F72)),'中間シート（個人）'!$B$1,3),0))</f>
        <v/>
      </c>
      <c r="H72" s="17"/>
      <c r="I72" s="17"/>
      <c r="J72" s="17"/>
      <c r="K72" s="17">
        <f t="shared" si="2"/>
        <v>0</v>
      </c>
      <c r="L72" s="17">
        <f t="shared" si="3"/>
        <v>0</v>
      </c>
      <c r="M72" s="198"/>
      <c r="N72" s="26"/>
      <c r="O72" s="26"/>
      <c r="P72" s="26"/>
      <c r="Q72" s="26"/>
      <c r="R72" s="26"/>
      <c r="S72" s="26"/>
      <c r="T72" s="26"/>
      <c r="U72" s="26"/>
      <c r="V72" s="26"/>
      <c r="W72" s="26"/>
      <c r="X72" s="26"/>
      <c r="Y72" s="26"/>
      <c r="Z72" s="26"/>
      <c r="AA72" s="26"/>
      <c r="AB72" s="26"/>
      <c r="AC72" s="26"/>
      <c r="AD72" s="26"/>
      <c r="AE72" s="26"/>
      <c r="AF72" s="26"/>
      <c r="AG72" s="28"/>
      <c r="AH72" s="28"/>
      <c r="AI72" s="28"/>
    </row>
    <row r="73" spans="2:35" x14ac:dyDescent="0.25">
      <c r="B73" s="8">
        <v>68</v>
      </c>
      <c r="C73" s="13"/>
      <c r="D73" s="13"/>
      <c r="E73" s="14"/>
      <c r="F73" s="16"/>
      <c r="G73" s="17" t="str">
        <f>IF(C73="","",ROUNDDOWN(YEARFRAC(DATE(YEAR(F73),MONTH(F73),DAY(F73)),'中間シート（個人）'!$B$1,3),0))</f>
        <v/>
      </c>
      <c r="H73" s="17"/>
      <c r="I73" s="17"/>
      <c r="J73" s="17"/>
      <c r="K73" s="17">
        <f t="shared" si="2"/>
        <v>0</v>
      </c>
      <c r="L73" s="17">
        <f t="shared" si="3"/>
        <v>0</v>
      </c>
      <c r="M73" s="198"/>
      <c r="N73" s="26"/>
      <c r="O73" s="26"/>
      <c r="P73" s="26"/>
      <c r="Q73" s="26"/>
      <c r="R73" s="26"/>
      <c r="S73" s="26"/>
      <c r="T73" s="26"/>
      <c r="U73" s="26"/>
      <c r="V73" s="26"/>
      <c r="W73" s="26"/>
      <c r="X73" s="26"/>
      <c r="Y73" s="26"/>
      <c r="Z73" s="26"/>
      <c r="AA73" s="26"/>
      <c r="AB73" s="26"/>
      <c r="AC73" s="26"/>
      <c r="AD73" s="26"/>
      <c r="AE73" s="26"/>
      <c r="AF73" s="26"/>
      <c r="AG73" s="28"/>
      <c r="AH73" s="28"/>
      <c r="AI73" s="28"/>
    </row>
    <row r="74" spans="2:35" x14ac:dyDescent="0.25">
      <c r="B74" s="8">
        <v>69</v>
      </c>
      <c r="C74" s="13"/>
      <c r="D74" s="13"/>
      <c r="E74" s="14"/>
      <c r="F74" s="16"/>
      <c r="G74" s="17" t="str">
        <f>IF(C74="","",ROUNDDOWN(YEARFRAC(DATE(YEAR(F74),MONTH(F74),DAY(F74)),'中間シート（個人）'!$B$1,3),0))</f>
        <v/>
      </c>
      <c r="H74" s="17"/>
      <c r="I74" s="17"/>
      <c r="J74" s="17"/>
      <c r="K74" s="17">
        <f t="shared" si="2"/>
        <v>0</v>
      </c>
      <c r="L74" s="17">
        <f t="shared" si="3"/>
        <v>0</v>
      </c>
      <c r="M74" s="198"/>
      <c r="N74" s="26"/>
      <c r="O74" s="26"/>
      <c r="P74" s="26"/>
      <c r="Q74" s="26"/>
      <c r="R74" s="26"/>
      <c r="S74" s="26"/>
      <c r="T74" s="26"/>
      <c r="U74" s="26"/>
      <c r="V74" s="26"/>
      <c r="W74" s="26"/>
      <c r="X74" s="26"/>
      <c r="Y74" s="26"/>
      <c r="Z74" s="26"/>
      <c r="AA74" s="26"/>
      <c r="AB74" s="26"/>
      <c r="AC74" s="26"/>
      <c r="AD74" s="26"/>
      <c r="AE74" s="26"/>
      <c r="AF74" s="26"/>
      <c r="AG74" s="28"/>
      <c r="AH74" s="28"/>
      <c r="AI74" s="28"/>
    </row>
    <row r="75" spans="2:35" x14ac:dyDescent="0.25">
      <c r="B75" s="8">
        <v>70</v>
      </c>
      <c r="C75" s="13"/>
      <c r="D75" s="13"/>
      <c r="E75" s="14"/>
      <c r="F75" s="16"/>
      <c r="G75" s="17" t="str">
        <f>IF(C75="","",ROUNDDOWN(YEARFRAC(DATE(YEAR(F75),MONTH(F75),DAY(F75)),'中間シート（個人）'!$B$1,3),0))</f>
        <v/>
      </c>
      <c r="H75" s="17"/>
      <c r="I75" s="17"/>
      <c r="J75" s="17"/>
      <c r="K75" s="17">
        <f t="shared" si="2"/>
        <v>0</v>
      </c>
      <c r="L75" s="17">
        <f t="shared" si="3"/>
        <v>0</v>
      </c>
      <c r="M75" s="198"/>
      <c r="N75" s="26"/>
      <c r="O75" s="26"/>
      <c r="P75" s="26"/>
      <c r="Q75" s="26"/>
      <c r="R75" s="26"/>
      <c r="S75" s="26"/>
      <c r="T75" s="26"/>
      <c r="U75" s="26"/>
      <c r="V75" s="26"/>
      <c r="W75" s="26"/>
      <c r="X75" s="26"/>
      <c r="Y75" s="26"/>
      <c r="Z75" s="26"/>
      <c r="AA75" s="26"/>
      <c r="AB75" s="26"/>
      <c r="AC75" s="26"/>
      <c r="AD75" s="26"/>
      <c r="AE75" s="26"/>
      <c r="AF75" s="26"/>
      <c r="AG75" s="28"/>
      <c r="AH75" s="28"/>
      <c r="AI75" s="28"/>
    </row>
    <row r="76" spans="2:35" x14ac:dyDescent="0.25">
      <c r="B76" s="8">
        <v>71</v>
      </c>
      <c r="C76" s="13"/>
      <c r="D76" s="13"/>
      <c r="E76" s="14"/>
      <c r="F76" s="16"/>
      <c r="G76" s="17" t="str">
        <f>IF(C76="","",ROUNDDOWN(YEARFRAC(DATE(YEAR(F76),MONTH(F76),DAY(F76)),'中間シート（個人）'!$B$1,3),0))</f>
        <v/>
      </c>
      <c r="H76" s="17"/>
      <c r="I76" s="17"/>
      <c r="J76" s="17"/>
      <c r="K76" s="17">
        <f t="shared" si="2"/>
        <v>0</v>
      </c>
      <c r="L76" s="17">
        <f t="shared" si="3"/>
        <v>0</v>
      </c>
      <c r="M76" s="198"/>
      <c r="N76" s="26"/>
      <c r="O76" s="26"/>
      <c r="P76" s="26"/>
      <c r="Q76" s="26"/>
      <c r="R76" s="26"/>
      <c r="S76" s="26"/>
      <c r="T76" s="26"/>
      <c r="U76" s="26"/>
      <c r="V76" s="26"/>
      <c r="W76" s="26"/>
      <c r="X76" s="26"/>
      <c r="Y76" s="26"/>
      <c r="Z76" s="26"/>
      <c r="AA76" s="26"/>
      <c r="AB76" s="26"/>
      <c r="AC76" s="26"/>
      <c r="AD76" s="26"/>
      <c r="AE76" s="26"/>
      <c r="AF76" s="26"/>
      <c r="AG76" s="28"/>
      <c r="AH76" s="28"/>
      <c r="AI76" s="28"/>
    </row>
    <row r="77" spans="2:35" x14ac:dyDescent="0.25">
      <c r="B77" s="8">
        <v>72</v>
      </c>
      <c r="C77" s="13"/>
      <c r="D77" s="13"/>
      <c r="E77" s="14"/>
      <c r="F77" s="16"/>
      <c r="G77" s="17" t="str">
        <f>IF(C77="","",ROUNDDOWN(YEARFRAC(DATE(YEAR(F77),MONTH(F77),DAY(F77)),'中間シート（個人）'!$B$1,3),0))</f>
        <v/>
      </c>
      <c r="H77" s="17"/>
      <c r="I77" s="17"/>
      <c r="J77" s="17"/>
      <c r="K77" s="17">
        <f t="shared" si="2"/>
        <v>0</v>
      </c>
      <c r="L77" s="17">
        <f t="shared" si="3"/>
        <v>0</v>
      </c>
      <c r="M77" s="198"/>
      <c r="N77" s="26"/>
      <c r="O77" s="26"/>
      <c r="P77" s="26"/>
      <c r="Q77" s="26"/>
      <c r="R77" s="26"/>
      <c r="S77" s="26"/>
      <c r="T77" s="26"/>
      <c r="U77" s="26"/>
      <c r="V77" s="26"/>
      <c r="W77" s="26"/>
      <c r="X77" s="26"/>
      <c r="Y77" s="26"/>
      <c r="Z77" s="26"/>
      <c r="AA77" s="26"/>
      <c r="AB77" s="26"/>
      <c r="AC77" s="26"/>
      <c r="AD77" s="26"/>
      <c r="AE77" s="26"/>
      <c r="AF77" s="26"/>
      <c r="AG77" s="28"/>
      <c r="AH77" s="28"/>
      <c r="AI77" s="28"/>
    </row>
    <row r="78" spans="2:35" x14ac:dyDescent="0.25">
      <c r="B78" s="8">
        <v>73</v>
      </c>
      <c r="C78" s="13"/>
      <c r="D78" s="13"/>
      <c r="E78" s="14"/>
      <c r="F78" s="16"/>
      <c r="G78" s="17" t="str">
        <f>IF(C78="","",ROUNDDOWN(YEARFRAC(DATE(YEAR(F78),MONTH(F78),DAY(F78)),'中間シート（個人）'!$B$1,3),0))</f>
        <v/>
      </c>
      <c r="H78" s="17"/>
      <c r="I78" s="17"/>
      <c r="J78" s="17"/>
      <c r="K78" s="17">
        <f t="shared" si="2"/>
        <v>0</v>
      </c>
      <c r="L78" s="17">
        <f t="shared" si="3"/>
        <v>0</v>
      </c>
      <c r="M78" s="198"/>
      <c r="N78" s="26"/>
      <c r="O78" s="26"/>
      <c r="P78" s="26"/>
      <c r="Q78" s="26"/>
      <c r="R78" s="26"/>
      <c r="S78" s="26"/>
      <c r="T78" s="26"/>
      <c r="U78" s="26"/>
      <c r="V78" s="26"/>
      <c r="W78" s="26"/>
      <c r="X78" s="26"/>
      <c r="Y78" s="26"/>
      <c r="Z78" s="26"/>
      <c r="AA78" s="26"/>
      <c r="AB78" s="26"/>
      <c r="AC78" s="26"/>
      <c r="AD78" s="26"/>
      <c r="AE78" s="26"/>
      <c r="AF78" s="26"/>
      <c r="AG78" s="28"/>
      <c r="AH78" s="28"/>
      <c r="AI78" s="28"/>
    </row>
    <row r="79" spans="2:35" x14ac:dyDescent="0.25">
      <c r="B79" s="8">
        <v>74</v>
      </c>
      <c r="C79" s="13"/>
      <c r="D79" s="13"/>
      <c r="E79" s="14"/>
      <c r="F79" s="16"/>
      <c r="G79" s="17" t="str">
        <f>IF(C79="","",ROUNDDOWN(YEARFRAC(DATE(YEAR(F79),MONTH(F79),DAY(F79)),'中間シート（個人）'!$B$1,3),0))</f>
        <v/>
      </c>
      <c r="H79" s="17"/>
      <c r="I79" s="17"/>
      <c r="J79" s="17"/>
      <c r="K79" s="17">
        <f t="shared" si="2"/>
        <v>0</v>
      </c>
      <c r="L79" s="17">
        <f t="shared" si="3"/>
        <v>0</v>
      </c>
      <c r="M79" s="198"/>
      <c r="N79" s="26"/>
      <c r="O79" s="26"/>
      <c r="P79" s="26"/>
      <c r="Q79" s="26"/>
      <c r="R79" s="26"/>
      <c r="S79" s="26"/>
      <c r="T79" s="26"/>
      <c r="U79" s="26"/>
      <c r="V79" s="26"/>
      <c r="W79" s="26"/>
      <c r="X79" s="26"/>
      <c r="Y79" s="26"/>
      <c r="Z79" s="26"/>
      <c r="AA79" s="26"/>
      <c r="AB79" s="26"/>
      <c r="AC79" s="26"/>
      <c r="AD79" s="26"/>
      <c r="AE79" s="26"/>
      <c r="AF79" s="26"/>
      <c r="AG79" s="28"/>
      <c r="AH79" s="28"/>
      <c r="AI79" s="28"/>
    </row>
    <row r="80" spans="2:35" x14ac:dyDescent="0.25">
      <c r="B80" s="8">
        <v>75</v>
      </c>
      <c r="C80" s="13"/>
      <c r="D80" s="13"/>
      <c r="E80" s="14"/>
      <c r="F80" s="16"/>
      <c r="G80" s="17" t="str">
        <f>IF(C80="","",ROUNDDOWN(YEARFRAC(DATE(YEAR(F80),MONTH(F80),DAY(F80)),'中間シート（個人）'!$B$1,3),0))</f>
        <v/>
      </c>
      <c r="H80" s="17"/>
      <c r="I80" s="17"/>
      <c r="J80" s="17"/>
      <c r="K80" s="17">
        <f t="shared" si="2"/>
        <v>0</v>
      </c>
      <c r="L80" s="17">
        <f t="shared" si="3"/>
        <v>0</v>
      </c>
      <c r="M80" s="198"/>
      <c r="N80" s="26"/>
      <c r="O80" s="26"/>
      <c r="P80" s="26"/>
      <c r="Q80" s="26"/>
      <c r="R80" s="26"/>
      <c r="S80" s="26"/>
      <c r="T80" s="26"/>
      <c r="U80" s="26"/>
      <c r="V80" s="26"/>
      <c r="W80" s="26"/>
      <c r="X80" s="26"/>
      <c r="Y80" s="26"/>
      <c r="Z80" s="26"/>
      <c r="AA80" s="26"/>
      <c r="AB80" s="26"/>
      <c r="AC80" s="26"/>
      <c r="AD80" s="26"/>
      <c r="AE80" s="26"/>
      <c r="AF80" s="26"/>
      <c r="AG80" s="28"/>
      <c r="AH80" s="28"/>
      <c r="AI80" s="28"/>
    </row>
    <row r="81" spans="2:35" x14ac:dyDescent="0.25">
      <c r="B81" s="8">
        <v>76</v>
      </c>
      <c r="C81" s="13"/>
      <c r="D81" s="13"/>
      <c r="E81" s="14"/>
      <c r="F81" s="16"/>
      <c r="G81" s="17" t="str">
        <f>IF(C81="","",ROUNDDOWN(YEARFRAC(DATE(YEAR(F81),MONTH(F81),DAY(F81)),'中間シート（個人）'!$B$1,3),0))</f>
        <v/>
      </c>
      <c r="H81" s="17"/>
      <c r="I81" s="17"/>
      <c r="J81" s="17"/>
      <c r="K81" s="17">
        <f t="shared" si="2"/>
        <v>0</v>
      </c>
      <c r="L81" s="17">
        <f t="shared" si="3"/>
        <v>0</v>
      </c>
      <c r="M81" s="198"/>
      <c r="N81" s="26"/>
      <c r="O81" s="26"/>
      <c r="P81" s="26"/>
      <c r="Q81" s="26"/>
      <c r="R81" s="26"/>
      <c r="S81" s="26"/>
      <c r="T81" s="26"/>
      <c r="U81" s="26"/>
      <c r="V81" s="26"/>
      <c r="W81" s="26"/>
      <c r="X81" s="26"/>
      <c r="Y81" s="26"/>
      <c r="Z81" s="26"/>
      <c r="AA81" s="26"/>
      <c r="AB81" s="26"/>
      <c r="AC81" s="26"/>
      <c r="AD81" s="26"/>
      <c r="AE81" s="26"/>
      <c r="AF81" s="26"/>
      <c r="AG81" s="28"/>
      <c r="AH81" s="28"/>
      <c r="AI81" s="28"/>
    </row>
    <row r="82" spans="2:35" x14ac:dyDescent="0.25">
      <c r="B82" s="8">
        <v>77</v>
      </c>
      <c r="C82" s="13"/>
      <c r="D82" s="13"/>
      <c r="E82" s="14"/>
      <c r="F82" s="16"/>
      <c r="G82" s="17" t="str">
        <f>IF(C82="","",ROUNDDOWN(YEARFRAC(DATE(YEAR(F82),MONTH(F82),DAY(F82)),'中間シート（個人）'!$B$1,3),0))</f>
        <v/>
      </c>
      <c r="H82" s="17"/>
      <c r="I82" s="17"/>
      <c r="J82" s="17"/>
      <c r="K82" s="17">
        <f t="shared" si="2"/>
        <v>0</v>
      </c>
      <c r="L82" s="17">
        <f t="shared" si="3"/>
        <v>0</v>
      </c>
      <c r="M82" s="198"/>
      <c r="N82" s="26"/>
      <c r="O82" s="26"/>
      <c r="P82" s="26"/>
      <c r="Q82" s="26"/>
      <c r="R82" s="26"/>
      <c r="S82" s="26"/>
      <c r="T82" s="26"/>
      <c r="U82" s="26"/>
      <c r="V82" s="26"/>
      <c r="W82" s="26"/>
      <c r="X82" s="26"/>
      <c r="Y82" s="26"/>
      <c r="Z82" s="26"/>
      <c r="AA82" s="26"/>
      <c r="AB82" s="26"/>
      <c r="AC82" s="26"/>
      <c r="AD82" s="26"/>
      <c r="AE82" s="26"/>
      <c r="AF82" s="26"/>
      <c r="AG82" s="28"/>
      <c r="AH82" s="28"/>
      <c r="AI82" s="28"/>
    </row>
    <row r="83" spans="2:35" x14ac:dyDescent="0.25">
      <c r="B83" s="8">
        <v>78</v>
      </c>
      <c r="C83" s="13"/>
      <c r="D83" s="13"/>
      <c r="E83" s="14"/>
      <c r="F83" s="16"/>
      <c r="G83" s="17" t="str">
        <f>IF(C83="","",ROUNDDOWN(YEARFRAC(DATE(YEAR(F83),MONTH(F83),DAY(F83)),'中間シート（個人）'!$B$1,3),0))</f>
        <v/>
      </c>
      <c r="H83" s="17"/>
      <c r="I83" s="17"/>
      <c r="J83" s="17"/>
      <c r="K83" s="17">
        <f t="shared" si="2"/>
        <v>0</v>
      </c>
      <c r="L83" s="17">
        <f t="shared" si="3"/>
        <v>0</v>
      </c>
      <c r="M83" s="198"/>
      <c r="N83" s="26"/>
      <c r="O83" s="26"/>
      <c r="P83" s="26"/>
      <c r="Q83" s="26"/>
      <c r="R83" s="26"/>
      <c r="S83" s="26"/>
      <c r="T83" s="26"/>
      <c r="U83" s="26"/>
      <c r="V83" s="26"/>
      <c r="W83" s="26"/>
      <c r="X83" s="26"/>
      <c r="Y83" s="26"/>
      <c r="Z83" s="26"/>
      <c r="AA83" s="26"/>
      <c r="AB83" s="26"/>
      <c r="AC83" s="26"/>
      <c r="AD83" s="26"/>
      <c r="AE83" s="26"/>
      <c r="AF83" s="26"/>
      <c r="AG83" s="28"/>
      <c r="AH83" s="28"/>
      <c r="AI83" s="28"/>
    </row>
    <row r="84" spans="2:35" x14ac:dyDescent="0.25">
      <c r="B84" s="8">
        <v>79</v>
      </c>
      <c r="C84" s="13"/>
      <c r="D84" s="13"/>
      <c r="E84" s="14"/>
      <c r="F84" s="16"/>
      <c r="G84" s="17" t="str">
        <f>IF(C84="","",ROUNDDOWN(YEARFRAC(DATE(YEAR(F84),MONTH(F84),DAY(F84)),'中間シート（個人）'!$B$1,3),0))</f>
        <v/>
      </c>
      <c r="H84" s="17"/>
      <c r="I84" s="17"/>
      <c r="J84" s="17"/>
      <c r="K84" s="17">
        <f t="shared" si="2"/>
        <v>0</v>
      </c>
      <c r="L84" s="17">
        <f t="shared" si="3"/>
        <v>0</v>
      </c>
      <c r="M84" s="198"/>
      <c r="N84" s="26"/>
      <c r="O84" s="26"/>
      <c r="P84" s="26"/>
      <c r="Q84" s="26"/>
      <c r="R84" s="26"/>
      <c r="S84" s="26"/>
      <c r="T84" s="26"/>
      <c r="U84" s="26"/>
      <c r="V84" s="26"/>
      <c r="W84" s="26"/>
      <c r="X84" s="26"/>
      <c r="Y84" s="26"/>
      <c r="Z84" s="26"/>
      <c r="AA84" s="26"/>
      <c r="AB84" s="26"/>
      <c r="AC84" s="26"/>
      <c r="AD84" s="26"/>
      <c r="AE84" s="26"/>
      <c r="AF84" s="26"/>
      <c r="AG84" s="28"/>
      <c r="AH84" s="28"/>
      <c r="AI84" s="28"/>
    </row>
    <row r="85" spans="2:35" x14ac:dyDescent="0.25">
      <c r="B85" s="8">
        <v>80</v>
      </c>
      <c r="C85" s="13"/>
      <c r="D85" s="13"/>
      <c r="E85" s="14"/>
      <c r="F85" s="16"/>
      <c r="G85" s="17" t="str">
        <f>IF(C85="","",ROUNDDOWN(YEARFRAC(DATE(YEAR(F85),MONTH(F85),DAY(F85)),'中間シート（個人）'!$B$1,3),0))</f>
        <v/>
      </c>
      <c r="H85" s="17"/>
      <c r="I85" s="17"/>
      <c r="J85" s="17"/>
      <c r="K85" s="17">
        <f t="shared" si="2"/>
        <v>0</v>
      </c>
      <c r="L85" s="17">
        <f t="shared" si="3"/>
        <v>0</v>
      </c>
      <c r="M85" s="198"/>
      <c r="N85" s="26"/>
      <c r="O85" s="26"/>
      <c r="P85" s="26"/>
      <c r="Q85" s="26"/>
      <c r="R85" s="26"/>
      <c r="S85" s="26"/>
      <c r="T85" s="26"/>
      <c r="U85" s="26"/>
      <c r="V85" s="26"/>
      <c r="W85" s="26"/>
      <c r="X85" s="26"/>
      <c r="Y85" s="26"/>
      <c r="Z85" s="26"/>
      <c r="AA85" s="26"/>
      <c r="AB85" s="26"/>
      <c r="AC85" s="26"/>
      <c r="AD85" s="26"/>
      <c r="AE85" s="26"/>
      <c r="AF85" s="26"/>
      <c r="AG85" s="28"/>
      <c r="AH85" s="28"/>
      <c r="AI85" s="28"/>
    </row>
    <row r="86" spans="2:35" x14ac:dyDescent="0.25">
      <c r="B86" s="8">
        <v>81</v>
      </c>
      <c r="C86" s="13"/>
      <c r="D86" s="13"/>
      <c r="E86" s="14"/>
      <c r="F86" s="16"/>
      <c r="G86" s="17" t="str">
        <f>IF(C86="","",ROUNDDOWN(YEARFRAC(DATE(YEAR(F86),MONTH(F86),DAY(F86)),'中間シート（個人）'!$B$1,3),0))</f>
        <v/>
      </c>
      <c r="H86" s="17"/>
      <c r="I86" s="17"/>
      <c r="J86" s="17"/>
      <c r="K86" s="17">
        <f t="shared" si="2"/>
        <v>0</v>
      </c>
      <c r="L86" s="17">
        <f t="shared" si="3"/>
        <v>0</v>
      </c>
      <c r="M86" s="198"/>
      <c r="N86" s="26"/>
      <c r="O86" s="26"/>
      <c r="P86" s="26"/>
      <c r="Q86" s="26"/>
      <c r="R86" s="26"/>
      <c r="S86" s="26"/>
      <c r="T86" s="26"/>
      <c r="U86" s="26"/>
      <c r="V86" s="26"/>
      <c r="W86" s="26"/>
      <c r="X86" s="26"/>
      <c r="Y86" s="26"/>
      <c r="Z86" s="26"/>
      <c r="AA86" s="26"/>
      <c r="AB86" s="26"/>
      <c r="AC86" s="26"/>
      <c r="AD86" s="26"/>
      <c r="AE86" s="26"/>
      <c r="AF86" s="26"/>
      <c r="AG86" s="28"/>
      <c r="AH86" s="28"/>
      <c r="AI86" s="28"/>
    </row>
    <row r="87" spans="2:35" x14ac:dyDescent="0.25">
      <c r="B87" s="8">
        <v>82</v>
      </c>
      <c r="C87" s="13"/>
      <c r="D87" s="13"/>
      <c r="E87" s="14"/>
      <c r="F87" s="16"/>
      <c r="G87" s="17" t="str">
        <f>IF(C87="","",ROUNDDOWN(YEARFRAC(DATE(YEAR(F87),MONTH(F87),DAY(F87)),'中間シート（個人）'!$B$1,3),0))</f>
        <v/>
      </c>
      <c r="H87" s="17"/>
      <c r="I87" s="17"/>
      <c r="J87" s="17"/>
      <c r="K87" s="17">
        <f t="shared" si="2"/>
        <v>0</v>
      </c>
      <c r="L87" s="17">
        <f t="shared" si="3"/>
        <v>0</v>
      </c>
      <c r="M87" s="198"/>
      <c r="N87" s="26"/>
      <c r="O87" s="26"/>
      <c r="P87" s="26"/>
      <c r="Q87" s="26"/>
      <c r="R87" s="26"/>
      <c r="S87" s="26"/>
      <c r="T87" s="26"/>
      <c r="U87" s="26"/>
      <c r="V87" s="26"/>
      <c r="W87" s="26"/>
      <c r="X87" s="26"/>
      <c r="Y87" s="26"/>
      <c r="Z87" s="26"/>
      <c r="AA87" s="26"/>
      <c r="AB87" s="26"/>
      <c r="AC87" s="26"/>
      <c r="AD87" s="26"/>
      <c r="AE87" s="26"/>
      <c r="AF87" s="26"/>
      <c r="AG87" s="28"/>
      <c r="AH87" s="28"/>
      <c r="AI87" s="28"/>
    </row>
    <row r="88" spans="2:35" x14ac:dyDescent="0.25">
      <c r="B88" s="8">
        <v>83</v>
      </c>
      <c r="C88" s="13"/>
      <c r="D88" s="13"/>
      <c r="E88" s="14"/>
      <c r="F88" s="16"/>
      <c r="G88" s="17" t="str">
        <f>IF(C88="","",ROUNDDOWN(YEARFRAC(DATE(YEAR(F88),MONTH(F88),DAY(F88)),'中間シート（個人）'!$B$1,3),0))</f>
        <v/>
      </c>
      <c r="H88" s="17"/>
      <c r="I88" s="17"/>
      <c r="J88" s="17"/>
      <c r="K88" s="17">
        <f t="shared" si="2"/>
        <v>0</v>
      </c>
      <c r="L88" s="17">
        <f t="shared" si="3"/>
        <v>0</v>
      </c>
      <c r="M88" s="198"/>
      <c r="N88" s="26"/>
      <c r="O88" s="26"/>
      <c r="P88" s="26"/>
      <c r="Q88" s="26"/>
      <c r="R88" s="26"/>
      <c r="S88" s="26"/>
      <c r="T88" s="26"/>
      <c r="U88" s="26"/>
      <c r="V88" s="26"/>
      <c r="W88" s="26"/>
      <c r="X88" s="26"/>
      <c r="Y88" s="26"/>
      <c r="Z88" s="26"/>
      <c r="AA88" s="26"/>
      <c r="AB88" s="26"/>
      <c r="AC88" s="26"/>
      <c r="AD88" s="26"/>
      <c r="AE88" s="26"/>
      <c r="AF88" s="26"/>
      <c r="AG88" s="28"/>
      <c r="AH88" s="28"/>
      <c r="AI88" s="28"/>
    </row>
    <row r="89" spans="2:35" x14ac:dyDescent="0.25">
      <c r="B89" s="8">
        <v>84</v>
      </c>
      <c r="C89" s="13"/>
      <c r="D89" s="13"/>
      <c r="E89" s="14"/>
      <c r="F89" s="16"/>
      <c r="G89" s="17" t="str">
        <f>IF(C89="","",ROUNDDOWN(YEARFRAC(DATE(YEAR(F89),MONTH(F89),DAY(F89)),'中間シート（個人）'!$B$1,3),0))</f>
        <v/>
      </c>
      <c r="H89" s="17"/>
      <c r="I89" s="17"/>
      <c r="J89" s="17"/>
      <c r="K89" s="17">
        <f t="shared" si="2"/>
        <v>0</v>
      </c>
      <c r="L89" s="17">
        <f t="shared" si="3"/>
        <v>0</v>
      </c>
      <c r="M89" s="198"/>
      <c r="N89" s="26"/>
      <c r="O89" s="26"/>
      <c r="P89" s="26"/>
      <c r="Q89" s="26"/>
      <c r="R89" s="26"/>
      <c r="S89" s="26"/>
      <c r="T89" s="26"/>
      <c r="U89" s="26"/>
      <c r="V89" s="26"/>
      <c r="W89" s="26"/>
      <c r="X89" s="26"/>
      <c r="Y89" s="26"/>
      <c r="Z89" s="26"/>
      <c r="AA89" s="26"/>
      <c r="AB89" s="26"/>
      <c r="AC89" s="26"/>
      <c r="AD89" s="26"/>
      <c r="AE89" s="26"/>
      <c r="AF89" s="26"/>
      <c r="AG89" s="28"/>
      <c r="AH89" s="28"/>
      <c r="AI89" s="28"/>
    </row>
    <row r="90" spans="2:35" x14ac:dyDescent="0.25">
      <c r="B90" s="8">
        <v>85</v>
      </c>
      <c r="C90" s="13"/>
      <c r="D90" s="13"/>
      <c r="E90" s="14"/>
      <c r="F90" s="16"/>
      <c r="G90" s="17" t="str">
        <f>IF(C90="","",ROUNDDOWN(YEARFRAC(DATE(YEAR(F90),MONTH(F90),DAY(F90)),'中間シート（個人）'!$B$1,3),0))</f>
        <v/>
      </c>
      <c r="H90" s="17"/>
      <c r="I90" s="17"/>
      <c r="J90" s="17"/>
      <c r="K90" s="17">
        <f t="shared" si="2"/>
        <v>0</v>
      </c>
      <c r="L90" s="17">
        <f t="shared" si="3"/>
        <v>0</v>
      </c>
      <c r="M90" s="198"/>
      <c r="N90" s="26"/>
      <c r="O90" s="26"/>
      <c r="P90" s="26"/>
      <c r="Q90" s="26"/>
      <c r="R90" s="26"/>
      <c r="S90" s="26"/>
      <c r="T90" s="26"/>
      <c r="U90" s="26"/>
      <c r="V90" s="26"/>
      <c r="W90" s="26"/>
      <c r="X90" s="26"/>
      <c r="Y90" s="26"/>
      <c r="Z90" s="26"/>
      <c r="AA90" s="26"/>
      <c r="AB90" s="26"/>
      <c r="AC90" s="26"/>
      <c r="AD90" s="26"/>
      <c r="AE90" s="26"/>
      <c r="AF90" s="26"/>
      <c r="AG90" s="28"/>
      <c r="AH90" s="28"/>
      <c r="AI90" s="28"/>
    </row>
    <row r="91" spans="2:35" x14ac:dyDescent="0.25">
      <c r="B91" s="8">
        <v>86</v>
      </c>
      <c r="C91" s="13"/>
      <c r="D91" s="13"/>
      <c r="E91" s="14"/>
      <c r="F91" s="16"/>
      <c r="G91" s="17" t="str">
        <f>IF(C91="","",ROUNDDOWN(YEARFRAC(DATE(YEAR(F91),MONTH(F91),DAY(F91)),'中間シート（個人）'!$B$1,3),0))</f>
        <v/>
      </c>
      <c r="H91" s="17"/>
      <c r="I91" s="17"/>
      <c r="J91" s="17"/>
      <c r="K91" s="17">
        <f t="shared" si="2"/>
        <v>0</v>
      </c>
      <c r="L91" s="17">
        <f t="shared" si="3"/>
        <v>0</v>
      </c>
      <c r="M91" s="198"/>
      <c r="N91" s="26"/>
      <c r="O91" s="26"/>
      <c r="P91" s="26"/>
      <c r="Q91" s="26"/>
      <c r="R91" s="26"/>
      <c r="S91" s="26"/>
      <c r="T91" s="26"/>
      <c r="U91" s="26"/>
      <c r="V91" s="26"/>
      <c r="W91" s="26"/>
      <c r="X91" s="26"/>
      <c r="Y91" s="26"/>
      <c r="Z91" s="26"/>
      <c r="AA91" s="26"/>
      <c r="AB91" s="26"/>
      <c r="AC91" s="26"/>
      <c r="AD91" s="26"/>
      <c r="AE91" s="26"/>
      <c r="AF91" s="26"/>
      <c r="AG91" s="28"/>
      <c r="AH91" s="28"/>
      <c r="AI91" s="28"/>
    </row>
    <row r="92" spans="2:35" x14ac:dyDescent="0.25">
      <c r="B92" s="8">
        <v>87</v>
      </c>
      <c r="C92" s="13"/>
      <c r="D92" s="13"/>
      <c r="E92" s="14"/>
      <c r="F92" s="16"/>
      <c r="G92" s="17" t="str">
        <f>IF(C92="","",ROUNDDOWN(YEARFRAC(DATE(YEAR(F92),MONTH(F92),DAY(F92)),'中間シート（個人）'!$B$1,3),0))</f>
        <v/>
      </c>
      <c r="H92" s="17"/>
      <c r="I92" s="17"/>
      <c r="J92" s="17"/>
      <c r="K92" s="17">
        <f t="shared" si="2"/>
        <v>0</v>
      </c>
      <c r="L92" s="17">
        <f t="shared" si="3"/>
        <v>0</v>
      </c>
      <c r="M92" s="198"/>
      <c r="N92" s="26"/>
      <c r="O92" s="26"/>
      <c r="P92" s="26"/>
      <c r="Q92" s="26"/>
      <c r="R92" s="26"/>
      <c r="S92" s="26"/>
      <c r="T92" s="26"/>
      <c r="U92" s="26"/>
      <c r="V92" s="26"/>
      <c r="W92" s="26"/>
      <c r="X92" s="26"/>
      <c r="Y92" s="26"/>
      <c r="Z92" s="26"/>
      <c r="AA92" s="26"/>
      <c r="AB92" s="26"/>
      <c r="AC92" s="26"/>
      <c r="AD92" s="26"/>
      <c r="AE92" s="26"/>
      <c r="AF92" s="26"/>
      <c r="AG92" s="28"/>
      <c r="AH92" s="28"/>
      <c r="AI92" s="28"/>
    </row>
    <row r="93" spans="2:35" x14ac:dyDescent="0.25">
      <c r="B93" s="8">
        <v>88</v>
      </c>
      <c r="C93" s="13"/>
      <c r="D93" s="13"/>
      <c r="E93" s="14"/>
      <c r="F93" s="16"/>
      <c r="G93" s="17" t="str">
        <f>IF(C93="","",ROUNDDOWN(YEARFRAC(DATE(YEAR(F93),MONTH(F93),DAY(F93)),'中間シート（個人）'!$B$1,3),0))</f>
        <v/>
      </c>
      <c r="H93" s="17"/>
      <c r="I93" s="17"/>
      <c r="J93" s="17"/>
      <c r="K93" s="17">
        <f t="shared" si="2"/>
        <v>0</v>
      </c>
      <c r="L93" s="17">
        <f t="shared" si="3"/>
        <v>0</v>
      </c>
      <c r="M93" s="198"/>
      <c r="N93" s="26"/>
      <c r="O93" s="26"/>
      <c r="P93" s="26"/>
      <c r="Q93" s="26"/>
      <c r="R93" s="26"/>
      <c r="S93" s="26"/>
      <c r="T93" s="26"/>
      <c r="U93" s="26"/>
      <c r="V93" s="26"/>
      <c r="W93" s="26"/>
      <c r="X93" s="26"/>
      <c r="Y93" s="26"/>
      <c r="Z93" s="26"/>
      <c r="AA93" s="26"/>
      <c r="AB93" s="26"/>
      <c r="AC93" s="26"/>
      <c r="AD93" s="26"/>
      <c r="AE93" s="26"/>
      <c r="AF93" s="26"/>
      <c r="AG93" s="28"/>
      <c r="AH93" s="28"/>
      <c r="AI93" s="28"/>
    </row>
    <row r="94" spans="2:35" x14ac:dyDescent="0.25">
      <c r="B94" s="8">
        <v>89</v>
      </c>
      <c r="C94" s="13"/>
      <c r="D94" s="13"/>
      <c r="E94" s="14"/>
      <c r="F94" s="16"/>
      <c r="G94" s="17" t="str">
        <f>IF(C94="","",ROUNDDOWN(YEARFRAC(DATE(YEAR(F94),MONTH(F94),DAY(F94)),'中間シート（個人）'!$B$1,3),0))</f>
        <v/>
      </c>
      <c r="H94" s="17"/>
      <c r="I94" s="17"/>
      <c r="J94" s="17"/>
      <c r="K94" s="17">
        <f t="shared" si="2"/>
        <v>0</v>
      </c>
      <c r="L94" s="17">
        <f t="shared" si="3"/>
        <v>0</v>
      </c>
      <c r="M94" s="198"/>
      <c r="N94" s="26"/>
      <c r="O94" s="26"/>
      <c r="P94" s="26"/>
      <c r="Q94" s="26"/>
      <c r="R94" s="26"/>
      <c r="S94" s="26"/>
      <c r="T94" s="26"/>
      <c r="U94" s="26"/>
      <c r="V94" s="26"/>
      <c r="W94" s="26"/>
      <c r="X94" s="26"/>
      <c r="Y94" s="26"/>
      <c r="Z94" s="26"/>
      <c r="AA94" s="26"/>
      <c r="AB94" s="26"/>
      <c r="AC94" s="26"/>
      <c r="AD94" s="26"/>
      <c r="AE94" s="26"/>
      <c r="AF94" s="26"/>
      <c r="AG94" s="28"/>
      <c r="AH94" s="28"/>
      <c r="AI94" s="28"/>
    </row>
    <row r="95" spans="2:35" x14ac:dyDescent="0.25">
      <c r="B95" s="8">
        <v>90</v>
      </c>
      <c r="C95" s="13"/>
      <c r="D95" s="13"/>
      <c r="E95" s="14"/>
      <c r="F95" s="16"/>
      <c r="G95" s="17" t="str">
        <f>IF(C95="","",ROUNDDOWN(YEARFRAC(DATE(YEAR(F95),MONTH(F95),DAY(F95)),'中間シート（個人）'!$B$1,3),0))</f>
        <v/>
      </c>
      <c r="H95" s="17"/>
      <c r="I95" s="17"/>
      <c r="J95" s="17"/>
      <c r="K95" s="17">
        <f t="shared" si="2"/>
        <v>0</v>
      </c>
      <c r="L95" s="17">
        <f t="shared" si="3"/>
        <v>0</v>
      </c>
      <c r="M95" s="198"/>
      <c r="N95" s="26"/>
      <c r="O95" s="26"/>
      <c r="P95" s="26"/>
      <c r="Q95" s="26"/>
      <c r="R95" s="26"/>
      <c r="S95" s="26"/>
      <c r="T95" s="26"/>
      <c r="U95" s="26"/>
      <c r="V95" s="26"/>
      <c r="W95" s="26"/>
      <c r="X95" s="26"/>
      <c r="Y95" s="26"/>
      <c r="Z95" s="26"/>
      <c r="AA95" s="26"/>
      <c r="AB95" s="26"/>
      <c r="AC95" s="26"/>
      <c r="AD95" s="26"/>
      <c r="AE95" s="26"/>
      <c r="AF95" s="26"/>
      <c r="AG95" s="28"/>
      <c r="AH95" s="28"/>
      <c r="AI95" s="28"/>
    </row>
    <row r="96" spans="2:35" x14ac:dyDescent="0.25">
      <c r="B96" s="8">
        <v>91</v>
      </c>
      <c r="C96" s="13"/>
      <c r="D96" s="13"/>
      <c r="E96" s="14"/>
      <c r="F96" s="16"/>
      <c r="G96" s="17" t="str">
        <f>IF(C96="","",ROUNDDOWN(YEARFRAC(DATE(YEAR(F96),MONTH(F96),DAY(F96)),'中間シート（個人）'!$B$1,3),0))</f>
        <v/>
      </c>
      <c r="H96" s="17"/>
      <c r="I96" s="17"/>
      <c r="J96" s="17"/>
      <c r="K96" s="17">
        <f t="shared" si="2"/>
        <v>0</v>
      </c>
      <c r="L96" s="17">
        <f t="shared" si="3"/>
        <v>0</v>
      </c>
      <c r="M96" s="198"/>
      <c r="N96" s="26"/>
      <c r="O96" s="26"/>
      <c r="P96" s="26"/>
      <c r="Q96" s="26"/>
      <c r="R96" s="26"/>
      <c r="S96" s="26"/>
      <c r="T96" s="26"/>
      <c r="U96" s="26"/>
      <c r="V96" s="26"/>
      <c r="W96" s="26"/>
      <c r="X96" s="26"/>
      <c r="Y96" s="26"/>
      <c r="Z96" s="26"/>
      <c r="AA96" s="26"/>
      <c r="AB96" s="26"/>
      <c r="AC96" s="26"/>
      <c r="AD96" s="26"/>
      <c r="AE96" s="26"/>
      <c r="AF96" s="26"/>
      <c r="AG96" s="28"/>
      <c r="AH96" s="28"/>
      <c r="AI96" s="28"/>
    </row>
    <row r="97" spans="2:35" x14ac:dyDescent="0.25">
      <c r="B97" s="8">
        <v>92</v>
      </c>
      <c r="C97" s="13"/>
      <c r="D97" s="13"/>
      <c r="E97" s="14"/>
      <c r="F97" s="16"/>
      <c r="G97" s="17" t="str">
        <f>IF(C97="","",ROUNDDOWN(YEARFRAC(DATE(YEAR(F97),MONTH(F97),DAY(F97)),'中間シート（個人）'!$B$1,3),0))</f>
        <v/>
      </c>
      <c r="H97" s="17"/>
      <c r="I97" s="17"/>
      <c r="J97" s="17"/>
      <c r="K97" s="17">
        <f t="shared" si="2"/>
        <v>0</v>
      </c>
      <c r="L97" s="17">
        <f t="shared" si="3"/>
        <v>0</v>
      </c>
      <c r="M97" s="198"/>
      <c r="N97" s="26"/>
      <c r="O97" s="26"/>
      <c r="P97" s="26"/>
      <c r="Q97" s="26"/>
      <c r="R97" s="26"/>
      <c r="S97" s="26"/>
      <c r="T97" s="26"/>
      <c r="U97" s="26"/>
      <c r="V97" s="26"/>
      <c r="W97" s="26"/>
      <c r="X97" s="26"/>
      <c r="Y97" s="26"/>
      <c r="Z97" s="26"/>
      <c r="AA97" s="26"/>
      <c r="AB97" s="26"/>
      <c r="AC97" s="26"/>
      <c r="AD97" s="26"/>
      <c r="AE97" s="26"/>
      <c r="AF97" s="26"/>
      <c r="AG97" s="28"/>
      <c r="AH97" s="28"/>
      <c r="AI97" s="28"/>
    </row>
    <row r="98" spans="2:35" x14ac:dyDescent="0.25">
      <c r="B98" s="8">
        <v>93</v>
      </c>
      <c r="C98" s="13"/>
      <c r="D98" s="13"/>
      <c r="E98" s="14"/>
      <c r="F98" s="16"/>
      <c r="G98" s="17" t="str">
        <f>IF(C98="","",ROUNDDOWN(YEARFRAC(DATE(YEAR(F98),MONTH(F98),DAY(F98)),'中間シート（個人）'!$B$1,3),0))</f>
        <v/>
      </c>
      <c r="H98" s="17"/>
      <c r="I98" s="17"/>
      <c r="J98" s="17"/>
      <c r="K98" s="17">
        <f t="shared" si="2"/>
        <v>0</v>
      </c>
      <c r="L98" s="17">
        <f t="shared" si="3"/>
        <v>0</v>
      </c>
      <c r="M98" s="198"/>
      <c r="N98" s="26"/>
      <c r="O98" s="26"/>
      <c r="P98" s="26"/>
      <c r="Q98" s="26"/>
      <c r="R98" s="26"/>
      <c r="S98" s="26"/>
      <c r="T98" s="26"/>
      <c r="U98" s="26"/>
      <c r="V98" s="26"/>
      <c r="W98" s="26"/>
      <c r="X98" s="26"/>
      <c r="Y98" s="26"/>
      <c r="Z98" s="26"/>
      <c r="AA98" s="26"/>
      <c r="AB98" s="26"/>
      <c r="AC98" s="26"/>
      <c r="AD98" s="26"/>
      <c r="AE98" s="26"/>
      <c r="AF98" s="26"/>
      <c r="AG98" s="28"/>
      <c r="AH98" s="28"/>
      <c r="AI98" s="28"/>
    </row>
    <row r="99" spans="2:35" x14ac:dyDescent="0.25">
      <c r="B99" s="8">
        <v>94</v>
      </c>
      <c r="C99" s="13"/>
      <c r="D99" s="13"/>
      <c r="E99" s="14"/>
      <c r="F99" s="16"/>
      <c r="G99" s="17" t="str">
        <f>IF(C99="","",ROUNDDOWN(YEARFRAC(DATE(YEAR(F99),MONTH(F99),DAY(F99)),'中間シート（個人）'!$B$1,3),0))</f>
        <v/>
      </c>
      <c r="H99" s="17"/>
      <c r="I99" s="17"/>
      <c r="J99" s="17"/>
      <c r="K99" s="17">
        <f t="shared" si="2"/>
        <v>0</v>
      </c>
      <c r="L99" s="17">
        <f t="shared" si="3"/>
        <v>0</v>
      </c>
      <c r="M99" s="198"/>
      <c r="N99" s="26"/>
      <c r="O99" s="26"/>
      <c r="P99" s="26"/>
      <c r="Q99" s="26"/>
      <c r="R99" s="26"/>
      <c r="S99" s="26"/>
      <c r="T99" s="26"/>
      <c r="U99" s="26"/>
      <c r="V99" s="26"/>
      <c r="W99" s="26"/>
      <c r="X99" s="26"/>
      <c r="Y99" s="26"/>
      <c r="Z99" s="26"/>
      <c r="AA99" s="26"/>
      <c r="AB99" s="26"/>
      <c r="AC99" s="26"/>
      <c r="AD99" s="26"/>
      <c r="AE99" s="26"/>
      <c r="AF99" s="26"/>
      <c r="AG99" s="28"/>
      <c r="AH99" s="28"/>
      <c r="AI99" s="28"/>
    </row>
    <row r="100" spans="2:35" x14ac:dyDescent="0.25">
      <c r="B100" s="8">
        <v>95</v>
      </c>
      <c r="C100" s="13"/>
      <c r="D100" s="13"/>
      <c r="E100" s="14"/>
      <c r="F100" s="16"/>
      <c r="G100" s="17" t="str">
        <f>IF(C100="","",ROUNDDOWN(YEARFRAC(DATE(YEAR(F100),MONTH(F100),DAY(F100)),'中間シート（個人）'!$B$1,3),0))</f>
        <v/>
      </c>
      <c r="H100" s="17"/>
      <c r="I100" s="17"/>
      <c r="J100" s="17"/>
      <c r="K100" s="17">
        <f t="shared" si="2"/>
        <v>0</v>
      </c>
      <c r="L100" s="17">
        <f t="shared" si="3"/>
        <v>0</v>
      </c>
      <c r="M100" s="198"/>
      <c r="N100" s="26"/>
      <c r="O100" s="26"/>
      <c r="P100" s="26"/>
      <c r="Q100" s="26"/>
      <c r="R100" s="26"/>
      <c r="S100" s="26"/>
      <c r="T100" s="26"/>
      <c r="U100" s="26"/>
      <c r="V100" s="26"/>
      <c r="W100" s="26"/>
      <c r="X100" s="26"/>
      <c r="Y100" s="26"/>
      <c r="Z100" s="26"/>
      <c r="AA100" s="26"/>
      <c r="AB100" s="26"/>
      <c r="AC100" s="26"/>
      <c r="AD100" s="26"/>
      <c r="AE100" s="26"/>
      <c r="AF100" s="26"/>
      <c r="AG100" s="28"/>
      <c r="AH100" s="28"/>
      <c r="AI100" s="28"/>
    </row>
    <row r="101" spans="2:35" x14ac:dyDescent="0.25">
      <c r="B101" s="8">
        <v>96</v>
      </c>
      <c r="C101" s="13"/>
      <c r="D101" s="13"/>
      <c r="E101" s="14"/>
      <c r="F101" s="16"/>
      <c r="G101" s="17" t="str">
        <f>IF(C101="","",ROUNDDOWN(YEARFRAC(DATE(YEAR(F101),MONTH(F101),DAY(F101)),'中間シート（個人）'!$B$1,3),0))</f>
        <v/>
      </c>
      <c r="H101" s="17"/>
      <c r="I101" s="17"/>
      <c r="J101" s="17"/>
      <c r="K101" s="17">
        <f t="shared" si="2"/>
        <v>0</v>
      </c>
      <c r="L101" s="17">
        <f t="shared" si="3"/>
        <v>0</v>
      </c>
      <c r="M101" s="198"/>
      <c r="N101" s="26"/>
      <c r="O101" s="26"/>
      <c r="P101" s="26"/>
      <c r="Q101" s="26"/>
      <c r="R101" s="26"/>
      <c r="S101" s="26"/>
      <c r="T101" s="26"/>
      <c r="U101" s="26"/>
      <c r="V101" s="26"/>
      <c r="W101" s="26"/>
      <c r="X101" s="26"/>
      <c r="Y101" s="26"/>
      <c r="Z101" s="26"/>
      <c r="AA101" s="26"/>
      <c r="AB101" s="26"/>
      <c r="AC101" s="26"/>
      <c r="AD101" s="26"/>
      <c r="AE101" s="26"/>
      <c r="AF101" s="26"/>
      <c r="AG101" s="28"/>
      <c r="AH101" s="28"/>
      <c r="AI101" s="28"/>
    </row>
    <row r="102" spans="2:35" x14ac:dyDescent="0.25">
      <c r="B102" s="8">
        <v>97</v>
      </c>
      <c r="C102" s="13"/>
      <c r="D102" s="13"/>
      <c r="E102" s="14"/>
      <c r="F102" s="16"/>
      <c r="G102" s="17" t="str">
        <f>IF(C102="","",ROUNDDOWN(YEARFRAC(DATE(YEAR(F102),MONTH(F102),DAY(F102)),'中間シート（個人）'!$B$1,3),0))</f>
        <v/>
      </c>
      <c r="H102" s="17"/>
      <c r="I102" s="17"/>
      <c r="J102" s="17"/>
      <c r="K102" s="17">
        <f t="shared" si="2"/>
        <v>0</v>
      </c>
      <c r="L102" s="17">
        <f t="shared" si="3"/>
        <v>0</v>
      </c>
      <c r="M102" s="198"/>
      <c r="N102" s="26"/>
      <c r="O102" s="26"/>
      <c r="P102" s="26"/>
      <c r="Q102" s="26"/>
      <c r="R102" s="26"/>
      <c r="S102" s="26"/>
      <c r="T102" s="26"/>
      <c r="U102" s="26"/>
      <c r="V102" s="26"/>
      <c r="W102" s="26"/>
      <c r="X102" s="26"/>
      <c r="Y102" s="26"/>
      <c r="Z102" s="26"/>
      <c r="AA102" s="26"/>
      <c r="AB102" s="26"/>
      <c r="AC102" s="26"/>
      <c r="AD102" s="26"/>
      <c r="AE102" s="26"/>
      <c r="AF102" s="26"/>
      <c r="AG102" s="28"/>
      <c r="AH102" s="28"/>
      <c r="AI102" s="28"/>
    </row>
    <row r="103" spans="2:35" x14ac:dyDescent="0.25">
      <c r="B103" s="8">
        <v>98</v>
      </c>
      <c r="C103" s="13"/>
      <c r="D103" s="13"/>
      <c r="E103" s="14"/>
      <c r="F103" s="16"/>
      <c r="G103" s="17" t="str">
        <f>IF(C103="","",ROUNDDOWN(YEARFRAC(DATE(YEAR(F103),MONTH(F103),DAY(F103)),'中間シート（個人）'!$B$1,3),0))</f>
        <v/>
      </c>
      <c r="H103" s="17"/>
      <c r="I103" s="17"/>
      <c r="J103" s="17"/>
      <c r="K103" s="17">
        <f t="shared" si="2"/>
        <v>0</v>
      </c>
      <c r="L103" s="17">
        <f t="shared" si="3"/>
        <v>0</v>
      </c>
      <c r="M103" s="198"/>
      <c r="N103" s="26"/>
      <c r="O103" s="26"/>
      <c r="P103" s="26"/>
      <c r="Q103" s="26"/>
      <c r="R103" s="26"/>
      <c r="S103" s="26"/>
      <c r="T103" s="26"/>
      <c r="U103" s="26"/>
      <c r="V103" s="26"/>
      <c r="W103" s="26"/>
      <c r="X103" s="26"/>
      <c r="Y103" s="26"/>
      <c r="Z103" s="26"/>
      <c r="AA103" s="26"/>
      <c r="AB103" s="26"/>
      <c r="AC103" s="26"/>
      <c r="AD103" s="26"/>
      <c r="AE103" s="26"/>
      <c r="AF103" s="26"/>
      <c r="AG103" s="28"/>
      <c r="AH103" s="28"/>
      <c r="AI103" s="28"/>
    </row>
    <row r="104" spans="2:35" x14ac:dyDescent="0.25">
      <c r="B104" s="8">
        <v>99</v>
      </c>
      <c r="C104" s="13"/>
      <c r="D104" s="13"/>
      <c r="E104" s="14"/>
      <c r="F104" s="16"/>
      <c r="G104" s="17" t="str">
        <f>IF(C104="","",ROUNDDOWN(YEARFRAC(DATE(YEAR(F104),MONTH(F104),DAY(F104)),'中間シート（個人）'!$B$1,3),0))</f>
        <v/>
      </c>
      <c r="H104" s="17"/>
      <c r="I104" s="17"/>
      <c r="J104" s="17"/>
      <c r="K104" s="17">
        <f t="shared" si="2"/>
        <v>0</v>
      </c>
      <c r="L104" s="17">
        <f t="shared" si="3"/>
        <v>0</v>
      </c>
      <c r="M104" s="198"/>
      <c r="N104" s="26"/>
      <c r="O104" s="26"/>
      <c r="P104" s="26"/>
      <c r="Q104" s="26"/>
      <c r="R104" s="26"/>
      <c r="S104" s="26"/>
      <c r="T104" s="26"/>
      <c r="U104" s="26"/>
      <c r="V104" s="26"/>
      <c r="W104" s="26"/>
      <c r="X104" s="26"/>
      <c r="Y104" s="26"/>
      <c r="Z104" s="26"/>
      <c r="AA104" s="26"/>
      <c r="AB104" s="26"/>
      <c r="AC104" s="26"/>
      <c r="AD104" s="26"/>
      <c r="AE104" s="26"/>
      <c r="AF104" s="26"/>
      <c r="AG104" s="28"/>
      <c r="AH104" s="28"/>
      <c r="AI104" s="28"/>
    </row>
    <row r="105" spans="2:35" x14ac:dyDescent="0.25">
      <c r="B105" s="8">
        <v>100</v>
      </c>
      <c r="C105" s="13"/>
      <c r="D105" s="13"/>
      <c r="E105" s="14"/>
      <c r="F105" s="16"/>
      <c r="G105" s="17" t="str">
        <f>IF(C105="","",ROUNDDOWN(YEARFRAC(DATE(YEAR(F105),MONTH(F105),DAY(F105)),'中間シート（個人）'!$B$1,3),0))</f>
        <v/>
      </c>
      <c r="H105" s="17"/>
      <c r="I105" s="17"/>
      <c r="J105" s="17"/>
      <c r="K105" s="17">
        <f t="shared" si="2"/>
        <v>0</v>
      </c>
      <c r="L105" s="17">
        <f t="shared" si="3"/>
        <v>0</v>
      </c>
      <c r="M105" s="198"/>
      <c r="N105" s="26"/>
      <c r="O105" s="26"/>
      <c r="P105" s="26"/>
      <c r="Q105" s="26"/>
      <c r="R105" s="26"/>
      <c r="S105" s="26"/>
      <c r="T105" s="26"/>
      <c r="U105" s="26"/>
      <c r="V105" s="26"/>
      <c r="W105" s="26"/>
      <c r="X105" s="26"/>
      <c r="Y105" s="26"/>
      <c r="Z105" s="26"/>
      <c r="AA105" s="26"/>
      <c r="AB105" s="26"/>
      <c r="AC105" s="26"/>
      <c r="AD105" s="26"/>
      <c r="AE105" s="26"/>
      <c r="AF105" s="26"/>
      <c r="AG105" s="28"/>
      <c r="AH105" s="28"/>
      <c r="AI105" s="28"/>
    </row>
    <row r="106" spans="2:35" x14ac:dyDescent="0.25">
      <c r="B106" s="8">
        <v>101</v>
      </c>
      <c r="C106" s="13"/>
      <c r="D106" s="13"/>
      <c r="E106" s="14"/>
      <c r="F106" s="16"/>
      <c r="G106" s="17" t="str">
        <f>IF(C106="","",ROUNDDOWN(YEARFRAC(DATE(YEAR(F106),MONTH(F106),DAY(F106)),'中間シート（個人）'!$B$1,3),0))</f>
        <v/>
      </c>
      <c r="H106" s="17"/>
      <c r="I106" s="17"/>
      <c r="J106" s="17"/>
      <c r="K106" s="17">
        <f t="shared" si="2"/>
        <v>0</v>
      </c>
      <c r="L106" s="17">
        <f t="shared" si="3"/>
        <v>0</v>
      </c>
      <c r="M106" s="198"/>
      <c r="N106" s="26"/>
      <c r="O106" s="26"/>
      <c r="P106" s="26"/>
      <c r="Q106" s="26"/>
      <c r="R106" s="26"/>
      <c r="S106" s="26"/>
      <c r="T106" s="26"/>
      <c r="U106" s="26"/>
      <c r="V106" s="26"/>
      <c r="W106" s="26"/>
      <c r="X106" s="26"/>
      <c r="Y106" s="26"/>
      <c r="Z106" s="26"/>
      <c r="AA106" s="26"/>
      <c r="AB106" s="26"/>
      <c r="AC106" s="26"/>
      <c r="AD106" s="26"/>
      <c r="AE106" s="26"/>
      <c r="AF106" s="26"/>
      <c r="AG106" s="28"/>
      <c r="AH106" s="28"/>
      <c r="AI106" s="28"/>
    </row>
    <row r="107" spans="2:35" x14ac:dyDescent="0.25">
      <c r="B107" s="8">
        <v>102</v>
      </c>
      <c r="C107" s="13"/>
      <c r="D107" s="13"/>
      <c r="E107" s="14"/>
      <c r="F107" s="16"/>
      <c r="G107" s="17" t="str">
        <f>IF(C107="","",ROUNDDOWN(YEARFRAC(DATE(YEAR(F107),MONTH(F107),DAY(F107)),'中間シート（個人）'!$B$1,3),0))</f>
        <v/>
      </c>
      <c r="H107" s="17"/>
      <c r="I107" s="17"/>
      <c r="J107" s="17"/>
      <c r="K107" s="17">
        <f t="shared" si="2"/>
        <v>0</v>
      </c>
      <c r="L107" s="17">
        <f t="shared" si="3"/>
        <v>0</v>
      </c>
      <c r="M107" s="198"/>
      <c r="N107" s="26"/>
      <c r="O107" s="26"/>
      <c r="P107" s="26"/>
      <c r="Q107" s="26"/>
      <c r="R107" s="26"/>
      <c r="S107" s="26"/>
      <c r="T107" s="26"/>
      <c r="U107" s="26"/>
      <c r="V107" s="26"/>
      <c r="W107" s="26"/>
      <c r="X107" s="26"/>
      <c r="Y107" s="26"/>
      <c r="Z107" s="26"/>
      <c r="AA107" s="26"/>
      <c r="AB107" s="26"/>
      <c r="AC107" s="26"/>
      <c r="AD107" s="26"/>
      <c r="AE107" s="26"/>
      <c r="AF107" s="26"/>
      <c r="AG107" s="28"/>
      <c r="AH107" s="28"/>
      <c r="AI107" s="28"/>
    </row>
    <row r="108" spans="2:35" x14ac:dyDescent="0.25">
      <c r="B108" s="8">
        <v>103</v>
      </c>
      <c r="C108" s="13"/>
      <c r="D108" s="13"/>
      <c r="E108" s="14"/>
      <c r="F108" s="16"/>
      <c r="G108" s="17" t="str">
        <f>IF(C108="","",ROUNDDOWN(YEARFRAC(DATE(YEAR(F108),MONTH(F108),DAY(F108)),'中間シート（個人）'!$B$1,3),0))</f>
        <v/>
      </c>
      <c r="H108" s="17"/>
      <c r="I108" s="17"/>
      <c r="J108" s="17"/>
      <c r="K108" s="17">
        <f t="shared" si="2"/>
        <v>0</v>
      </c>
      <c r="L108" s="17">
        <f t="shared" si="3"/>
        <v>0</v>
      </c>
      <c r="M108" s="198"/>
      <c r="N108" s="26"/>
      <c r="O108" s="26"/>
      <c r="P108" s="26"/>
      <c r="Q108" s="26"/>
      <c r="R108" s="26"/>
      <c r="S108" s="26"/>
      <c r="T108" s="26"/>
      <c r="U108" s="26"/>
      <c r="V108" s="26"/>
      <c r="W108" s="26"/>
      <c r="X108" s="26"/>
      <c r="Y108" s="26"/>
      <c r="Z108" s="26"/>
      <c r="AA108" s="26"/>
      <c r="AB108" s="26"/>
      <c r="AC108" s="26"/>
      <c r="AD108" s="26"/>
      <c r="AE108" s="26"/>
      <c r="AF108" s="26"/>
      <c r="AG108" s="28"/>
      <c r="AH108" s="28"/>
      <c r="AI108" s="28"/>
    </row>
    <row r="109" spans="2:35" x14ac:dyDescent="0.25">
      <c r="B109" s="8">
        <v>104</v>
      </c>
      <c r="C109" s="13"/>
      <c r="D109" s="13"/>
      <c r="E109" s="14"/>
      <c r="F109" s="16"/>
      <c r="G109" s="17" t="str">
        <f>IF(C109="","",ROUNDDOWN(YEARFRAC(DATE(YEAR(F109),MONTH(F109),DAY(F109)),'中間シート（個人）'!$B$1,3),0))</f>
        <v/>
      </c>
      <c r="H109" s="17"/>
      <c r="I109" s="17"/>
      <c r="J109" s="17"/>
      <c r="K109" s="17">
        <f t="shared" si="2"/>
        <v>0</v>
      </c>
      <c r="L109" s="17">
        <f t="shared" si="3"/>
        <v>0</v>
      </c>
      <c r="M109" s="198"/>
      <c r="N109" s="26"/>
      <c r="O109" s="26"/>
      <c r="P109" s="26"/>
      <c r="Q109" s="26"/>
      <c r="R109" s="26"/>
      <c r="S109" s="26"/>
      <c r="T109" s="26"/>
      <c r="U109" s="26"/>
      <c r="V109" s="26"/>
      <c r="W109" s="26"/>
      <c r="X109" s="26"/>
      <c r="Y109" s="26"/>
      <c r="Z109" s="26"/>
      <c r="AA109" s="26"/>
      <c r="AB109" s="26"/>
      <c r="AC109" s="26"/>
      <c r="AD109" s="26"/>
      <c r="AE109" s="26"/>
      <c r="AF109" s="26"/>
      <c r="AG109" s="28"/>
      <c r="AH109" s="28"/>
      <c r="AI109" s="28"/>
    </row>
    <row r="110" spans="2:35" x14ac:dyDescent="0.25">
      <c r="B110" s="8">
        <v>105</v>
      </c>
      <c r="C110" s="13"/>
      <c r="D110" s="13"/>
      <c r="E110" s="14"/>
      <c r="F110" s="16"/>
      <c r="G110" s="17" t="str">
        <f>IF(C110="","",ROUNDDOWN(YEARFRAC(DATE(YEAR(F110),MONTH(F110),DAY(F110)),'中間シート（個人）'!$B$1,3),0))</f>
        <v/>
      </c>
      <c r="H110" s="17"/>
      <c r="I110" s="17"/>
      <c r="J110" s="17"/>
      <c r="K110" s="17">
        <f t="shared" si="2"/>
        <v>0</v>
      </c>
      <c r="L110" s="17">
        <f t="shared" si="3"/>
        <v>0</v>
      </c>
      <c r="M110" s="198"/>
      <c r="N110" s="26"/>
      <c r="O110" s="26"/>
      <c r="P110" s="26"/>
      <c r="Q110" s="26"/>
      <c r="R110" s="26"/>
      <c r="S110" s="26"/>
      <c r="T110" s="26"/>
      <c r="U110" s="26"/>
      <c r="V110" s="26"/>
      <c r="W110" s="26"/>
      <c r="X110" s="26"/>
      <c r="Y110" s="26"/>
      <c r="Z110" s="26"/>
      <c r="AA110" s="26"/>
      <c r="AB110" s="26"/>
      <c r="AC110" s="26"/>
      <c r="AD110" s="26"/>
      <c r="AE110" s="26"/>
      <c r="AF110" s="26"/>
      <c r="AG110" s="28"/>
      <c r="AH110" s="28"/>
      <c r="AI110" s="28"/>
    </row>
    <row r="111" spans="2:35" x14ac:dyDescent="0.25">
      <c r="B111" s="8">
        <v>106</v>
      </c>
      <c r="C111" s="13"/>
      <c r="D111" s="13"/>
      <c r="E111" s="14"/>
      <c r="F111" s="16"/>
      <c r="G111" s="17" t="str">
        <f>IF(C111="","",ROUNDDOWN(YEARFRAC(DATE(YEAR(F111),MONTH(F111),DAY(F111)),'中間シート（個人）'!$B$1,3),0))</f>
        <v/>
      </c>
      <c r="H111" s="17"/>
      <c r="I111" s="17"/>
      <c r="J111" s="17"/>
      <c r="K111" s="17">
        <f t="shared" si="2"/>
        <v>0</v>
      </c>
      <c r="L111" s="17">
        <f t="shared" si="3"/>
        <v>0</v>
      </c>
      <c r="M111" s="198"/>
      <c r="N111" s="26"/>
      <c r="O111" s="26"/>
      <c r="P111" s="26"/>
      <c r="Q111" s="26"/>
      <c r="R111" s="26"/>
      <c r="S111" s="26"/>
      <c r="T111" s="26"/>
      <c r="U111" s="26"/>
      <c r="V111" s="26"/>
      <c r="W111" s="26"/>
      <c r="X111" s="26"/>
      <c r="Y111" s="26"/>
      <c r="Z111" s="26"/>
      <c r="AA111" s="26"/>
      <c r="AB111" s="26"/>
      <c r="AC111" s="26"/>
      <c r="AD111" s="26"/>
      <c r="AE111" s="26"/>
      <c r="AF111" s="26"/>
      <c r="AG111" s="28"/>
      <c r="AH111" s="28"/>
      <c r="AI111" s="28"/>
    </row>
    <row r="112" spans="2:35" x14ac:dyDescent="0.25">
      <c r="B112" s="8">
        <v>107</v>
      </c>
      <c r="C112" s="13"/>
      <c r="D112" s="13"/>
      <c r="E112" s="14"/>
      <c r="F112" s="16"/>
      <c r="G112" s="17" t="str">
        <f>IF(C112="","",ROUNDDOWN(YEARFRAC(DATE(YEAR(F112),MONTH(F112),DAY(F112)),'中間シート（個人）'!$B$1,3),0))</f>
        <v/>
      </c>
      <c r="H112" s="17"/>
      <c r="I112" s="17"/>
      <c r="J112" s="17"/>
      <c r="K112" s="17">
        <f t="shared" si="2"/>
        <v>0</v>
      </c>
      <c r="L112" s="17">
        <f t="shared" si="3"/>
        <v>0</v>
      </c>
      <c r="M112" s="198"/>
      <c r="N112" s="26"/>
      <c r="O112" s="26"/>
      <c r="P112" s="26"/>
      <c r="Q112" s="26"/>
      <c r="R112" s="26"/>
      <c r="S112" s="26"/>
      <c r="T112" s="26"/>
      <c r="U112" s="26"/>
      <c r="V112" s="26"/>
      <c r="W112" s="26"/>
      <c r="X112" s="26"/>
      <c r="Y112" s="26"/>
      <c r="Z112" s="26"/>
      <c r="AA112" s="26"/>
      <c r="AB112" s="26"/>
      <c r="AC112" s="26"/>
      <c r="AD112" s="26"/>
      <c r="AE112" s="26"/>
      <c r="AF112" s="26"/>
      <c r="AG112" s="28"/>
      <c r="AH112" s="28"/>
      <c r="AI112" s="28"/>
    </row>
    <row r="113" spans="2:35" x14ac:dyDescent="0.25">
      <c r="B113" s="8">
        <v>108</v>
      </c>
      <c r="C113" s="13"/>
      <c r="D113" s="13"/>
      <c r="E113" s="14"/>
      <c r="F113" s="16"/>
      <c r="G113" s="17" t="str">
        <f>IF(C113="","",ROUNDDOWN(YEARFRAC(DATE(YEAR(F113),MONTH(F113),DAY(F113)),'中間シート（個人）'!$B$1,3),0))</f>
        <v/>
      </c>
      <c r="H113" s="17"/>
      <c r="I113" s="17"/>
      <c r="J113" s="17"/>
      <c r="K113" s="17">
        <f t="shared" si="2"/>
        <v>0</v>
      </c>
      <c r="L113" s="17">
        <f t="shared" si="3"/>
        <v>0</v>
      </c>
      <c r="M113" s="198"/>
      <c r="N113" s="26"/>
      <c r="O113" s="26"/>
      <c r="P113" s="26"/>
      <c r="Q113" s="26"/>
      <c r="R113" s="26"/>
      <c r="S113" s="26"/>
      <c r="T113" s="26"/>
      <c r="U113" s="26"/>
      <c r="V113" s="26"/>
      <c r="W113" s="26"/>
      <c r="X113" s="26"/>
      <c r="Y113" s="26"/>
      <c r="Z113" s="26"/>
      <c r="AA113" s="26"/>
      <c r="AB113" s="26"/>
      <c r="AC113" s="26"/>
      <c r="AD113" s="26"/>
      <c r="AE113" s="26"/>
      <c r="AF113" s="26"/>
      <c r="AG113" s="28"/>
      <c r="AH113" s="28"/>
      <c r="AI113" s="28"/>
    </row>
    <row r="114" spans="2:35" x14ac:dyDescent="0.25">
      <c r="B114" s="8">
        <v>109</v>
      </c>
      <c r="C114" s="13"/>
      <c r="D114" s="13"/>
      <c r="E114" s="14"/>
      <c r="F114" s="16"/>
      <c r="G114" s="17" t="str">
        <f>IF(C114="","",ROUNDDOWN(YEARFRAC(DATE(YEAR(F114),MONTH(F114),DAY(F114)),'中間シート（個人）'!$B$1,3),0))</f>
        <v/>
      </c>
      <c r="H114" s="17"/>
      <c r="I114" s="17"/>
      <c r="J114" s="17"/>
      <c r="K114" s="17">
        <f t="shared" si="2"/>
        <v>0</v>
      </c>
      <c r="L114" s="17">
        <f t="shared" si="3"/>
        <v>0</v>
      </c>
      <c r="M114" s="198"/>
      <c r="N114" s="26"/>
      <c r="O114" s="26"/>
      <c r="P114" s="26"/>
      <c r="Q114" s="26"/>
      <c r="R114" s="26"/>
      <c r="S114" s="26"/>
      <c r="T114" s="26"/>
      <c r="U114" s="26"/>
      <c r="V114" s="26"/>
      <c r="W114" s="26"/>
      <c r="X114" s="26"/>
      <c r="Y114" s="26"/>
      <c r="Z114" s="26"/>
      <c r="AA114" s="26"/>
      <c r="AB114" s="26"/>
      <c r="AC114" s="26"/>
      <c r="AD114" s="26"/>
      <c r="AE114" s="26"/>
      <c r="AF114" s="26"/>
      <c r="AG114" s="28"/>
      <c r="AH114" s="28"/>
      <c r="AI114" s="28"/>
    </row>
    <row r="115" spans="2:35" x14ac:dyDescent="0.25">
      <c r="B115" s="8">
        <v>110</v>
      </c>
      <c r="C115" s="13"/>
      <c r="D115" s="13"/>
      <c r="E115" s="14"/>
      <c r="F115" s="16"/>
      <c r="G115" s="17" t="str">
        <f>IF(C115="","",ROUNDDOWN(YEARFRAC(DATE(YEAR(F115),MONTH(F115),DAY(F115)),'中間シート（個人）'!$B$1,3),0))</f>
        <v/>
      </c>
      <c r="H115" s="17"/>
      <c r="I115" s="17"/>
      <c r="J115" s="17"/>
      <c r="K115" s="17">
        <f t="shared" si="2"/>
        <v>0</v>
      </c>
      <c r="L115" s="17">
        <f t="shared" si="3"/>
        <v>0</v>
      </c>
      <c r="M115" s="198"/>
      <c r="N115" s="26"/>
      <c r="O115" s="26"/>
      <c r="P115" s="26"/>
      <c r="Q115" s="26"/>
      <c r="R115" s="26"/>
      <c r="S115" s="26"/>
      <c r="T115" s="26"/>
      <c r="U115" s="26"/>
      <c r="V115" s="26"/>
      <c r="W115" s="26"/>
      <c r="X115" s="26"/>
      <c r="Y115" s="26"/>
      <c r="Z115" s="26"/>
      <c r="AA115" s="26"/>
      <c r="AB115" s="26"/>
      <c r="AC115" s="26"/>
      <c r="AD115" s="26"/>
      <c r="AE115" s="26"/>
      <c r="AF115" s="26"/>
      <c r="AG115" s="28"/>
      <c r="AH115" s="28"/>
      <c r="AI115" s="28"/>
    </row>
    <row r="116" spans="2:35" x14ac:dyDescent="0.25">
      <c r="B116" s="8">
        <v>111</v>
      </c>
      <c r="C116" s="13"/>
      <c r="D116" s="13"/>
      <c r="E116" s="14"/>
      <c r="F116" s="16"/>
      <c r="G116" s="17" t="str">
        <f>IF(C116="","",ROUNDDOWN(YEARFRAC(DATE(YEAR(F116),MONTH(F116),DAY(F116)),'中間シート（個人）'!$B$1,3),0))</f>
        <v/>
      </c>
      <c r="H116" s="17"/>
      <c r="I116" s="17"/>
      <c r="J116" s="17"/>
      <c r="K116" s="17">
        <f t="shared" si="2"/>
        <v>0</v>
      </c>
      <c r="L116" s="17">
        <f t="shared" si="3"/>
        <v>0</v>
      </c>
      <c r="M116" s="198"/>
      <c r="N116" s="26"/>
      <c r="O116" s="26"/>
      <c r="P116" s="26"/>
      <c r="Q116" s="26"/>
      <c r="R116" s="26"/>
      <c r="S116" s="26"/>
      <c r="T116" s="26"/>
      <c r="U116" s="26"/>
      <c r="V116" s="26"/>
      <c r="W116" s="26"/>
      <c r="X116" s="26"/>
      <c r="Y116" s="26"/>
      <c r="Z116" s="26"/>
      <c r="AA116" s="26"/>
      <c r="AB116" s="26"/>
      <c r="AC116" s="26"/>
      <c r="AD116" s="26"/>
      <c r="AE116" s="26"/>
      <c r="AF116" s="26"/>
      <c r="AG116" s="28"/>
      <c r="AH116" s="28"/>
      <c r="AI116" s="28"/>
    </row>
    <row r="117" spans="2:35" x14ac:dyDescent="0.25">
      <c r="B117" s="8">
        <v>112</v>
      </c>
      <c r="C117" s="13"/>
      <c r="D117" s="13"/>
      <c r="E117" s="14"/>
      <c r="F117" s="16"/>
      <c r="G117" s="17" t="str">
        <f>IF(C117="","",ROUNDDOWN(YEARFRAC(DATE(YEAR(F117),MONTH(F117),DAY(F117)),'中間シート（個人）'!$B$1,3),0))</f>
        <v/>
      </c>
      <c r="H117" s="17"/>
      <c r="I117" s="17"/>
      <c r="J117" s="17"/>
      <c r="K117" s="17">
        <f t="shared" si="2"/>
        <v>0</v>
      </c>
      <c r="L117" s="17">
        <f t="shared" si="3"/>
        <v>0</v>
      </c>
      <c r="M117" s="198"/>
      <c r="N117" s="26"/>
      <c r="O117" s="26"/>
      <c r="P117" s="26"/>
      <c r="Q117" s="26"/>
      <c r="R117" s="26"/>
      <c r="S117" s="26"/>
      <c r="T117" s="26"/>
      <c r="U117" s="26"/>
      <c r="V117" s="26"/>
      <c r="W117" s="26"/>
      <c r="X117" s="26"/>
      <c r="Y117" s="26"/>
      <c r="Z117" s="26"/>
      <c r="AA117" s="26"/>
      <c r="AB117" s="26"/>
      <c r="AC117" s="26"/>
      <c r="AD117" s="26"/>
      <c r="AE117" s="26"/>
      <c r="AF117" s="26"/>
      <c r="AG117" s="28"/>
      <c r="AH117" s="28"/>
      <c r="AI117" s="28"/>
    </row>
    <row r="118" spans="2:35" x14ac:dyDescent="0.25">
      <c r="B118" s="8">
        <v>113</v>
      </c>
      <c r="C118" s="13"/>
      <c r="D118" s="13"/>
      <c r="E118" s="14"/>
      <c r="F118" s="16"/>
      <c r="G118" s="17" t="str">
        <f>IF(C118="","",ROUNDDOWN(YEARFRAC(DATE(YEAR(F118),MONTH(F118),DAY(F118)),'中間シート（個人）'!$B$1,3),0))</f>
        <v/>
      </c>
      <c r="H118" s="17"/>
      <c r="I118" s="17"/>
      <c r="J118" s="17"/>
      <c r="K118" s="17">
        <f t="shared" si="2"/>
        <v>0</v>
      </c>
      <c r="L118" s="17">
        <f t="shared" si="3"/>
        <v>0</v>
      </c>
      <c r="M118" s="198"/>
      <c r="N118" s="26"/>
      <c r="O118" s="26"/>
      <c r="P118" s="26"/>
      <c r="Q118" s="26"/>
      <c r="R118" s="26"/>
      <c r="S118" s="26"/>
      <c r="T118" s="26"/>
      <c r="U118" s="26"/>
      <c r="V118" s="26"/>
      <c r="W118" s="26"/>
      <c r="X118" s="26"/>
      <c r="Y118" s="26"/>
      <c r="Z118" s="26"/>
      <c r="AA118" s="26"/>
      <c r="AB118" s="26"/>
      <c r="AC118" s="26"/>
      <c r="AD118" s="26"/>
      <c r="AE118" s="26"/>
      <c r="AF118" s="26"/>
      <c r="AG118" s="28"/>
      <c r="AH118" s="28"/>
      <c r="AI118" s="28"/>
    </row>
    <row r="119" spans="2:35" x14ac:dyDescent="0.25">
      <c r="B119" s="8">
        <v>114</v>
      </c>
      <c r="C119" s="13"/>
      <c r="D119" s="13"/>
      <c r="E119" s="14"/>
      <c r="F119" s="16"/>
      <c r="G119" s="17" t="str">
        <f>IF(C119="","",ROUNDDOWN(YEARFRAC(DATE(YEAR(F119),MONTH(F119),DAY(F119)),'中間シート（個人）'!$B$1,3),0))</f>
        <v/>
      </c>
      <c r="H119" s="17"/>
      <c r="I119" s="17"/>
      <c r="J119" s="17"/>
      <c r="K119" s="17">
        <f t="shared" si="2"/>
        <v>0</v>
      </c>
      <c r="L119" s="17">
        <f t="shared" si="3"/>
        <v>0</v>
      </c>
      <c r="M119" s="198"/>
      <c r="N119" s="26"/>
      <c r="O119" s="26"/>
      <c r="P119" s="26"/>
      <c r="Q119" s="26"/>
      <c r="R119" s="26"/>
      <c r="S119" s="26"/>
      <c r="T119" s="26"/>
      <c r="U119" s="26"/>
      <c r="V119" s="26"/>
      <c r="W119" s="26"/>
      <c r="X119" s="26"/>
      <c r="Y119" s="26"/>
      <c r="Z119" s="26"/>
      <c r="AA119" s="26"/>
      <c r="AB119" s="26"/>
      <c r="AC119" s="26"/>
      <c r="AD119" s="26"/>
      <c r="AE119" s="26"/>
      <c r="AF119" s="26"/>
      <c r="AG119" s="28"/>
      <c r="AH119" s="28"/>
      <c r="AI119" s="28"/>
    </row>
    <row r="120" spans="2:35" x14ac:dyDescent="0.25">
      <c r="B120" s="8">
        <v>115</v>
      </c>
      <c r="C120" s="13"/>
      <c r="D120" s="13"/>
      <c r="E120" s="14"/>
      <c r="F120" s="16"/>
      <c r="G120" s="17" t="str">
        <f>IF(C120="","",ROUNDDOWN(YEARFRAC(DATE(YEAR(F120),MONTH(F120),DAY(F120)),'中間シート（個人）'!$B$1,3),0))</f>
        <v/>
      </c>
      <c r="H120" s="17"/>
      <c r="I120" s="17"/>
      <c r="J120" s="17"/>
      <c r="K120" s="17">
        <f t="shared" si="2"/>
        <v>0</v>
      </c>
      <c r="L120" s="17">
        <f t="shared" si="3"/>
        <v>0</v>
      </c>
      <c r="M120" s="198"/>
      <c r="N120" s="26"/>
      <c r="O120" s="26"/>
      <c r="P120" s="26"/>
      <c r="Q120" s="26"/>
      <c r="R120" s="26"/>
      <c r="S120" s="26"/>
      <c r="T120" s="26"/>
      <c r="U120" s="26"/>
      <c r="V120" s="26"/>
      <c r="W120" s="26"/>
      <c r="X120" s="26"/>
      <c r="Y120" s="26"/>
      <c r="Z120" s="26"/>
      <c r="AA120" s="26"/>
      <c r="AB120" s="26"/>
      <c r="AC120" s="26"/>
      <c r="AD120" s="26"/>
      <c r="AE120" s="26"/>
      <c r="AF120" s="26"/>
      <c r="AG120" s="28"/>
      <c r="AH120" s="28"/>
      <c r="AI120" s="28"/>
    </row>
    <row r="121" spans="2:35" x14ac:dyDescent="0.25">
      <c r="B121" s="8">
        <v>116</v>
      </c>
      <c r="C121" s="13"/>
      <c r="D121" s="13"/>
      <c r="E121" s="14"/>
      <c r="F121" s="16"/>
      <c r="G121" s="17" t="str">
        <f>IF(C121="","",ROUNDDOWN(YEARFRAC(DATE(YEAR(F121),MONTH(F121),DAY(F121)),'中間シート（個人）'!$B$1,3),0))</f>
        <v/>
      </c>
      <c r="H121" s="17"/>
      <c r="I121" s="17"/>
      <c r="J121" s="17"/>
      <c r="K121" s="17">
        <f t="shared" si="2"/>
        <v>0</v>
      </c>
      <c r="L121" s="17">
        <f t="shared" si="3"/>
        <v>0</v>
      </c>
      <c r="M121" s="198"/>
      <c r="N121" s="26"/>
      <c r="O121" s="26"/>
      <c r="P121" s="26"/>
      <c r="Q121" s="26"/>
      <c r="R121" s="26"/>
      <c r="S121" s="26"/>
      <c r="T121" s="26"/>
      <c r="U121" s="26"/>
      <c r="V121" s="26"/>
      <c r="W121" s="26"/>
      <c r="X121" s="26"/>
      <c r="Y121" s="26"/>
      <c r="Z121" s="26"/>
      <c r="AA121" s="26"/>
      <c r="AB121" s="26"/>
      <c r="AC121" s="26"/>
      <c r="AD121" s="26"/>
      <c r="AE121" s="26"/>
      <c r="AF121" s="26"/>
      <c r="AG121" s="28"/>
      <c r="AH121" s="28"/>
      <c r="AI121" s="28"/>
    </row>
    <row r="122" spans="2:35" x14ac:dyDescent="0.25">
      <c r="B122" s="8">
        <v>117</v>
      </c>
      <c r="C122" s="13"/>
      <c r="D122" s="13"/>
      <c r="E122" s="14"/>
      <c r="F122" s="16"/>
      <c r="G122" s="17" t="str">
        <f>IF(C122="","",ROUNDDOWN(YEARFRAC(DATE(YEAR(F122),MONTH(F122),DAY(F122)),'中間シート（個人）'!$B$1,3),0))</f>
        <v/>
      </c>
      <c r="H122" s="17"/>
      <c r="I122" s="17"/>
      <c r="J122" s="17"/>
      <c r="K122" s="17">
        <f t="shared" si="2"/>
        <v>0</v>
      </c>
      <c r="L122" s="17">
        <f t="shared" si="3"/>
        <v>0</v>
      </c>
      <c r="M122" s="198"/>
      <c r="N122" s="26"/>
      <c r="O122" s="26"/>
      <c r="P122" s="26"/>
      <c r="Q122" s="26"/>
      <c r="R122" s="26"/>
      <c r="S122" s="26"/>
      <c r="T122" s="26"/>
      <c r="U122" s="26"/>
      <c r="V122" s="26"/>
      <c r="W122" s="26"/>
      <c r="X122" s="26"/>
      <c r="Y122" s="26"/>
      <c r="Z122" s="26"/>
      <c r="AA122" s="26"/>
      <c r="AB122" s="26"/>
      <c r="AC122" s="26"/>
      <c r="AD122" s="26"/>
      <c r="AE122" s="26"/>
      <c r="AF122" s="26"/>
      <c r="AG122" s="28"/>
      <c r="AH122" s="28"/>
      <c r="AI122" s="28"/>
    </row>
    <row r="123" spans="2:35" x14ac:dyDescent="0.25">
      <c r="B123" s="8">
        <v>118</v>
      </c>
      <c r="C123" s="13"/>
      <c r="D123" s="13"/>
      <c r="E123" s="14"/>
      <c r="F123" s="16"/>
      <c r="G123" s="17" t="str">
        <f>IF(C123="","",ROUNDDOWN(YEARFRAC(DATE(YEAR(F123),MONTH(F123),DAY(F123)),'中間シート（個人）'!$B$1,3),0))</f>
        <v/>
      </c>
      <c r="H123" s="17"/>
      <c r="I123" s="17"/>
      <c r="J123" s="17"/>
      <c r="K123" s="17">
        <f t="shared" si="2"/>
        <v>0</v>
      </c>
      <c r="L123" s="17">
        <f t="shared" si="3"/>
        <v>0</v>
      </c>
      <c r="M123" s="198"/>
      <c r="N123" s="26"/>
      <c r="O123" s="26"/>
      <c r="P123" s="26"/>
      <c r="Q123" s="26"/>
      <c r="R123" s="26"/>
      <c r="S123" s="26"/>
      <c r="T123" s="26"/>
      <c r="U123" s="26"/>
      <c r="V123" s="26"/>
      <c r="W123" s="26"/>
      <c r="X123" s="26"/>
      <c r="Y123" s="26"/>
      <c r="Z123" s="26"/>
      <c r="AA123" s="26"/>
      <c r="AB123" s="26"/>
      <c r="AC123" s="26"/>
      <c r="AD123" s="26"/>
      <c r="AE123" s="26"/>
      <c r="AF123" s="26"/>
      <c r="AG123" s="28"/>
      <c r="AH123" s="28"/>
      <c r="AI123" s="28"/>
    </row>
    <row r="124" spans="2:35" x14ac:dyDescent="0.25">
      <c r="B124" s="8">
        <v>119</v>
      </c>
      <c r="C124" s="13"/>
      <c r="D124" s="13"/>
      <c r="E124" s="14"/>
      <c r="F124" s="16"/>
      <c r="G124" s="17" t="str">
        <f>IF(C124="","",ROUNDDOWN(YEARFRAC(DATE(YEAR(F124),MONTH(F124),DAY(F124)),'中間シート（個人）'!$B$1,3),0))</f>
        <v/>
      </c>
      <c r="H124" s="17"/>
      <c r="I124" s="17"/>
      <c r="J124" s="17"/>
      <c r="K124" s="17">
        <f t="shared" si="2"/>
        <v>0</v>
      </c>
      <c r="L124" s="17">
        <f t="shared" si="3"/>
        <v>0</v>
      </c>
      <c r="M124" s="198"/>
      <c r="N124" s="26"/>
      <c r="O124" s="26"/>
      <c r="P124" s="26"/>
      <c r="Q124" s="26"/>
      <c r="R124" s="26"/>
      <c r="S124" s="26"/>
      <c r="T124" s="26"/>
      <c r="U124" s="26"/>
      <c r="V124" s="26"/>
      <c r="W124" s="26"/>
      <c r="X124" s="26"/>
      <c r="Y124" s="26"/>
      <c r="Z124" s="26"/>
      <c r="AA124" s="26"/>
      <c r="AB124" s="26"/>
      <c r="AC124" s="26"/>
      <c r="AD124" s="26"/>
      <c r="AE124" s="26"/>
      <c r="AF124" s="26"/>
      <c r="AG124" s="28"/>
      <c r="AH124" s="28"/>
      <c r="AI124" s="28"/>
    </row>
    <row r="125" spans="2:35" x14ac:dyDescent="0.25">
      <c r="B125" s="8">
        <v>120</v>
      </c>
      <c r="C125" s="13"/>
      <c r="D125" s="13"/>
      <c r="E125" s="14"/>
      <c r="F125" s="16"/>
      <c r="G125" s="17" t="str">
        <f>IF(C125="","",ROUNDDOWN(YEARFRAC(DATE(YEAR(F125),MONTH(F125),DAY(F125)),'中間シート（個人）'!$B$1,3),0))</f>
        <v/>
      </c>
      <c r="H125" s="17"/>
      <c r="I125" s="17"/>
      <c r="J125" s="17"/>
      <c r="K125" s="17">
        <f t="shared" si="2"/>
        <v>0</v>
      </c>
      <c r="L125" s="17">
        <f t="shared" si="3"/>
        <v>0</v>
      </c>
      <c r="M125" s="198"/>
      <c r="N125" s="26"/>
      <c r="O125" s="26"/>
      <c r="P125" s="26"/>
      <c r="Q125" s="26"/>
      <c r="R125" s="26"/>
      <c r="S125" s="26"/>
      <c r="T125" s="26"/>
      <c r="U125" s="26"/>
      <c r="V125" s="26"/>
      <c r="W125" s="26"/>
      <c r="X125" s="26"/>
      <c r="Y125" s="26"/>
      <c r="Z125" s="26"/>
      <c r="AA125" s="26"/>
      <c r="AB125" s="26"/>
      <c r="AC125" s="26"/>
      <c r="AD125" s="26"/>
      <c r="AE125" s="26"/>
      <c r="AF125" s="26"/>
      <c r="AG125" s="28"/>
      <c r="AH125" s="28"/>
      <c r="AI125" s="28"/>
    </row>
  </sheetData>
  <mergeCells count="1">
    <mergeCell ref="B2:C2"/>
  </mergeCells>
  <phoneticPr fontId="1"/>
  <dataValidations count="2">
    <dataValidation type="list" allowBlank="1" showInputMessage="1" showErrorMessage="1" sqref="E5:E125" xr:uid="{2489ED98-DE62-47BF-A080-AFA7BA57E63A}">
      <formula1>個人性別</formula1>
    </dataValidation>
    <dataValidation type="list" allowBlank="1" showInputMessage="1" showErrorMessage="1" sqref="I5:I125" xr:uid="{B845145F-5359-4723-A986-64E1D86AF743}">
      <formula1>学種</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D5CD-EF06-4695-B5B3-32D8A4254127}">
  <sheetPr codeName="Sheet3">
    <pageSetUpPr fitToPage="1"/>
  </sheetPr>
  <dimension ref="A1:AC203"/>
  <sheetViews>
    <sheetView workbookViewId="0"/>
  </sheetViews>
  <sheetFormatPr defaultColWidth="4.625" defaultRowHeight="13.5" customHeight="1" x14ac:dyDescent="0.15"/>
  <cols>
    <col min="1" max="1" width="4.625" style="97" customWidth="1"/>
    <col min="2" max="2" width="16.625" style="97" customWidth="1"/>
    <col min="3" max="4" width="6.625" style="97" customWidth="1"/>
    <col min="5" max="5" width="8.625" style="97" customWidth="1"/>
    <col min="6" max="6" width="6.625" style="97" customWidth="1"/>
    <col min="7" max="7" width="10.625" style="97" customWidth="1"/>
    <col min="8" max="10" width="6.625" style="97" customWidth="1"/>
    <col min="11" max="14" width="10.625" style="97" customWidth="1"/>
    <col min="15" max="15" width="4.625" style="97"/>
    <col min="16" max="16" width="4.625" style="102" customWidth="1"/>
    <col min="17" max="29" width="4.625" style="102"/>
    <col min="30" max="16384" width="4.625" style="97"/>
  </cols>
  <sheetData>
    <row r="1" spans="1:29" ht="13.5" customHeight="1" x14ac:dyDescent="0.15">
      <c r="B1" s="98" t="s">
        <v>275</v>
      </c>
      <c r="C1" s="99"/>
      <c r="D1" s="100" t="s">
        <v>276</v>
      </c>
      <c r="E1" s="193" t="b">
        <f>IF(申込書_兵庫県!C7&lt;&gt;"",IF(申込書_兵庫県!M9="","",ASC(申込書_兵庫県!M9)),IF(申込書_コナミ!E8&lt;&gt;"",IF(申込書_コナミ!E6="","",ASC(申込書_コナミ!E6&amp;申込書_コナミ!F6&amp;申込書_コナミ!I6&amp;申込書_コナミ!J6&amp;申込書_コナミ!K6))))</f>
        <v>0</v>
      </c>
      <c r="F1" s="193"/>
      <c r="G1" s="100" t="s">
        <v>277</v>
      </c>
      <c r="H1" s="194" t="b">
        <f>IF(申込書_兵庫県!C7&lt;&gt;"",IF(申込書_兵庫県!M7="",申込書_兵庫県!C7,申込書_兵庫県!M7),IF(申込書_コナミ!E8&lt;&gt;"",IF(申込書_コナミ!E9="",申込書_コナミ!E8,申込書_コナミ!E9)))</f>
        <v>0</v>
      </c>
      <c r="I1" s="194"/>
      <c r="J1" s="194"/>
      <c r="K1" s="101"/>
      <c r="L1" s="101"/>
      <c r="M1" s="101"/>
      <c r="N1" s="101"/>
      <c r="O1" s="102"/>
      <c r="R1" s="103"/>
      <c r="S1" s="104" t="s">
        <v>247</v>
      </c>
      <c r="AC1" s="97"/>
    </row>
    <row r="2" spans="1:29" ht="13.5" customHeight="1" x14ac:dyDescent="0.15">
      <c r="B2" s="99"/>
      <c r="C2" s="99"/>
      <c r="D2" s="100"/>
      <c r="E2" s="105"/>
      <c r="F2" s="105"/>
      <c r="G2" s="100"/>
      <c r="H2" s="101"/>
      <c r="I2" s="101"/>
      <c r="J2" s="101"/>
      <c r="K2" s="101"/>
      <c r="L2" s="101"/>
      <c r="M2" s="101"/>
      <c r="N2" s="101"/>
      <c r="O2" s="102"/>
      <c r="R2" s="106"/>
      <c r="S2" s="104" t="s">
        <v>248</v>
      </c>
      <c r="AC2" s="97"/>
    </row>
    <row r="3" spans="1:29" ht="13.5" customHeight="1" x14ac:dyDescent="0.15">
      <c r="B3" s="102" t="s">
        <v>278</v>
      </c>
      <c r="I3" s="107"/>
      <c r="J3" s="107"/>
      <c r="K3" s="107"/>
      <c r="L3" s="107"/>
      <c r="M3" s="107"/>
      <c r="N3" s="107"/>
    </row>
    <row r="4" spans="1:29" s="108" customFormat="1" ht="13.5" customHeight="1" x14ac:dyDescent="0.15">
      <c r="A4" s="183"/>
      <c r="B4" s="183" t="s">
        <v>279</v>
      </c>
      <c r="C4" s="185" t="s">
        <v>280</v>
      </c>
      <c r="D4" s="183" t="s">
        <v>3</v>
      </c>
      <c r="E4" s="187" t="s">
        <v>281</v>
      </c>
      <c r="F4" s="188"/>
      <c r="G4" s="189"/>
      <c r="H4" s="195" t="s">
        <v>83</v>
      </c>
      <c r="I4" s="195"/>
      <c r="J4" s="195"/>
      <c r="K4" s="190" t="s">
        <v>282</v>
      </c>
      <c r="L4" s="191" t="s">
        <v>283</v>
      </c>
      <c r="M4" s="191" t="s">
        <v>284</v>
      </c>
      <c r="N4" s="192" t="s">
        <v>285</v>
      </c>
      <c r="P4" s="109"/>
      <c r="Q4" s="110"/>
      <c r="R4" s="111"/>
      <c r="S4" s="104"/>
      <c r="T4" s="110"/>
      <c r="U4" s="110"/>
      <c r="V4" s="110"/>
      <c r="W4" s="110"/>
      <c r="X4" s="110"/>
      <c r="Y4" s="110"/>
      <c r="Z4" s="110"/>
      <c r="AA4" s="110"/>
      <c r="AB4" s="110"/>
      <c r="AC4" s="110"/>
    </row>
    <row r="5" spans="1:29" s="108" customFormat="1" ht="13.5" customHeight="1" x14ac:dyDescent="0.15">
      <c r="A5" s="184"/>
      <c r="B5" s="184"/>
      <c r="C5" s="186"/>
      <c r="D5" s="184"/>
      <c r="E5" s="112" t="s">
        <v>81</v>
      </c>
      <c r="F5" s="113" t="s">
        <v>82</v>
      </c>
      <c r="G5" s="114" t="s">
        <v>286</v>
      </c>
      <c r="H5" s="112" t="s">
        <v>287</v>
      </c>
      <c r="I5" s="113" t="s">
        <v>288</v>
      </c>
      <c r="J5" s="115"/>
      <c r="K5" s="190"/>
      <c r="L5" s="191"/>
      <c r="M5" s="191"/>
      <c r="N5" s="192"/>
      <c r="P5" s="109"/>
      <c r="Q5" s="110"/>
      <c r="R5" s="111"/>
      <c r="S5" s="104"/>
      <c r="T5" s="110"/>
      <c r="U5" s="110"/>
      <c r="V5" s="110"/>
      <c r="W5" s="110"/>
      <c r="X5" s="110"/>
      <c r="Y5" s="110"/>
      <c r="Z5" s="110"/>
      <c r="AA5" s="110"/>
      <c r="AB5" s="110"/>
      <c r="AC5" s="110"/>
    </row>
    <row r="6" spans="1:29" s="108" customFormat="1" ht="13.5" customHeight="1" x14ac:dyDescent="0.15">
      <c r="A6" s="116" t="s">
        <v>289</v>
      </c>
      <c r="B6" s="116" t="s">
        <v>290</v>
      </c>
      <c r="C6" s="117" t="s">
        <v>291</v>
      </c>
      <c r="D6" s="117" t="s">
        <v>21</v>
      </c>
      <c r="E6" s="118" t="s">
        <v>292</v>
      </c>
      <c r="F6" s="119" t="s">
        <v>293</v>
      </c>
      <c r="G6" s="120" t="s">
        <v>41</v>
      </c>
      <c r="H6" s="121">
        <v>3</v>
      </c>
      <c r="I6" s="122">
        <v>35</v>
      </c>
      <c r="J6" s="123">
        <v>88</v>
      </c>
      <c r="K6" s="118"/>
      <c r="L6" s="119"/>
      <c r="M6" s="119"/>
      <c r="N6" s="127"/>
      <c r="P6" s="109"/>
      <c r="Q6" s="110"/>
      <c r="R6" s="110"/>
      <c r="S6" s="110"/>
      <c r="T6" s="110"/>
      <c r="U6" s="110"/>
      <c r="V6" s="110"/>
      <c r="W6" s="110"/>
      <c r="X6" s="110"/>
      <c r="Y6" s="110"/>
      <c r="Z6" s="110"/>
      <c r="AA6" s="110"/>
      <c r="AB6" s="110"/>
      <c r="AC6" s="110"/>
    </row>
    <row r="7" spans="1:29" s="108" customFormat="1" ht="13.5" customHeight="1" x14ac:dyDescent="0.15">
      <c r="A7" s="116">
        <v>1</v>
      </c>
      <c r="B7" s="116" t="b">
        <f>IF($H$1="","",$H$1)</f>
        <v>0</v>
      </c>
      <c r="C7" s="117"/>
      <c r="D7" s="117"/>
      <c r="E7" s="118"/>
      <c r="F7" s="119"/>
      <c r="G7" s="120"/>
      <c r="H7" s="121"/>
      <c r="I7" s="122"/>
      <c r="J7" s="123"/>
      <c r="K7" s="118"/>
      <c r="L7" s="119"/>
      <c r="M7" s="119"/>
      <c r="N7" s="127"/>
      <c r="P7" s="109" t="str">
        <f>D7&amp;"@"&amp;E7</f>
        <v>@</v>
      </c>
      <c r="Q7" s="110"/>
      <c r="R7" s="124"/>
      <c r="S7" s="110"/>
      <c r="T7" s="110"/>
      <c r="U7" s="110"/>
      <c r="V7" s="110"/>
      <c r="W7" s="110"/>
      <c r="X7" s="110"/>
      <c r="Y7" s="110"/>
      <c r="Z7" s="110"/>
      <c r="AA7" s="110"/>
      <c r="AB7" s="110"/>
      <c r="AC7" s="110"/>
    </row>
    <row r="8" spans="1:29" s="108" customFormat="1" ht="13.5" customHeight="1" x14ac:dyDescent="0.15">
      <c r="A8" s="116">
        <v>2</v>
      </c>
      <c r="B8" s="116" t="b">
        <f t="shared" ref="B8:B71" si="0">IF($H$1="","",$H$1)</f>
        <v>0</v>
      </c>
      <c r="C8" s="117"/>
      <c r="D8" s="117"/>
      <c r="E8" s="118"/>
      <c r="F8" s="119"/>
      <c r="G8" s="120"/>
      <c r="H8" s="121"/>
      <c r="I8" s="122"/>
      <c r="J8" s="123"/>
      <c r="K8" s="118"/>
      <c r="L8" s="119"/>
      <c r="M8" s="119"/>
      <c r="N8" s="127"/>
      <c r="P8" s="109" t="str">
        <f t="shared" ref="P8:P71" si="1">D8&amp;"@"&amp;E8</f>
        <v>@</v>
      </c>
      <c r="Q8" s="110"/>
      <c r="R8" s="124"/>
      <c r="S8" s="110"/>
      <c r="T8" s="110"/>
      <c r="U8" s="110"/>
      <c r="V8" s="110"/>
      <c r="W8" s="110"/>
      <c r="X8" s="110"/>
      <c r="Y8" s="110"/>
      <c r="Z8" s="110"/>
      <c r="AA8" s="110"/>
      <c r="AB8" s="110"/>
      <c r="AC8" s="110"/>
    </row>
    <row r="9" spans="1:29" s="108" customFormat="1" ht="13.5" customHeight="1" x14ac:dyDescent="0.15">
      <c r="A9" s="116">
        <v>3</v>
      </c>
      <c r="B9" s="116" t="b">
        <f t="shared" si="0"/>
        <v>0</v>
      </c>
      <c r="C9" s="117"/>
      <c r="D9" s="117"/>
      <c r="E9" s="118"/>
      <c r="F9" s="119"/>
      <c r="G9" s="120"/>
      <c r="H9" s="121"/>
      <c r="I9" s="122"/>
      <c r="J9" s="123"/>
      <c r="K9" s="118"/>
      <c r="L9" s="119"/>
      <c r="M9" s="119"/>
      <c r="N9" s="127"/>
      <c r="P9" s="109" t="str">
        <f t="shared" si="1"/>
        <v>@</v>
      </c>
      <c r="Q9" s="110"/>
      <c r="R9" s="124"/>
      <c r="S9" s="110"/>
      <c r="T9" s="110"/>
      <c r="U9" s="110"/>
      <c r="V9" s="110"/>
      <c r="W9" s="110"/>
      <c r="X9" s="110"/>
      <c r="Y9" s="110"/>
      <c r="Z9" s="110"/>
      <c r="AA9" s="110"/>
      <c r="AB9" s="110"/>
      <c r="AC9" s="110"/>
    </row>
    <row r="10" spans="1:29" s="108" customFormat="1" ht="13.5" customHeight="1" x14ac:dyDescent="0.15">
      <c r="A10" s="116">
        <v>4</v>
      </c>
      <c r="B10" s="116" t="b">
        <f t="shared" si="0"/>
        <v>0</v>
      </c>
      <c r="C10" s="117"/>
      <c r="D10" s="117"/>
      <c r="E10" s="118"/>
      <c r="F10" s="119"/>
      <c r="G10" s="120"/>
      <c r="H10" s="121"/>
      <c r="I10" s="122"/>
      <c r="J10" s="123"/>
      <c r="K10" s="118"/>
      <c r="L10" s="119"/>
      <c r="M10" s="119"/>
      <c r="N10" s="127"/>
      <c r="P10" s="109" t="str">
        <f t="shared" si="1"/>
        <v>@</v>
      </c>
      <c r="Q10" s="110"/>
      <c r="R10" s="110"/>
      <c r="S10" s="110"/>
      <c r="T10" s="110"/>
      <c r="U10" s="110"/>
      <c r="V10" s="110"/>
      <c r="W10" s="110"/>
      <c r="X10" s="110"/>
      <c r="Y10" s="110"/>
      <c r="Z10" s="110"/>
      <c r="AA10" s="110"/>
      <c r="AB10" s="110"/>
      <c r="AC10" s="110"/>
    </row>
    <row r="11" spans="1:29" s="108" customFormat="1" ht="13.5" customHeight="1" x14ac:dyDescent="0.15">
      <c r="A11" s="116">
        <v>5</v>
      </c>
      <c r="B11" s="116" t="b">
        <f t="shared" si="0"/>
        <v>0</v>
      </c>
      <c r="C11" s="117"/>
      <c r="D11" s="117"/>
      <c r="E11" s="118"/>
      <c r="F11" s="119"/>
      <c r="G11" s="120"/>
      <c r="H11" s="121"/>
      <c r="I11" s="122"/>
      <c r="J11" s="123"/>
      <c r="K11" s="118"/>
      <c r="L11" s="119"/>
      <c r="M11" s="119"/>
      <c r="N11" s="127"/>
      <c r="P11" s="109" t="str">
        <f t="shared" si="1"/>
        <v>@</v>
      </c>
      <c r="Q11" s="110"/>
      <c r="R11" s="110"/>
      <c r="S11" s="110"/>
      <c r="T11" s="110"/>
      <c r="U11" s="110"/>
      <c r="V11" s="110"/>
      <c r="W11" s="110"/>
      <c r="X11" s="110"/>
      <c r="Y11" s="110"/>
      <c r="Z11" s="110"/>
      <c r="AA11" s="110"/>
      <c r="AB11" s="110"/>
      <c r="AC11" s="110"/>
    </row>
    <row r="12" spans="1:29" s="108" customFormat="1" ht="13.5" customHeight="1" x14ac:dyDescent="0.15">
      <c r="A12" s="116">
        <v>6</v>
      </c>
      <c r="B12" s="116" t="b">
        <f t="shared" si="0"/>
        <v>0</v>
      </c>
      <c r="C12" s="117"/>
      <c r="D12" s="117"/>
      <c r="E12" s="118"/>
      <c r="F12" s="119"/>
      <c r="G12" s="120"/>
      <c r="H12" s="121"/>
      <c r="I12" s="122"/>
      <c r="J12" s="123"/>
      <c r="K12" s="118"/>
      <c r="L12" s="119"/>
      <c r="M12" s="119"/>
      <c r="N12" s="127"/>
      <c r="P12" s="109" t="str">
        <f t="shared" si="1"/>
        <v>@</v>
      </c>
      <c r="Q12" s="110"/>
      <c r="R12" s="110"/>
      <c r="S12" s="110"/>
      <c r="T12" s="110"/>
      <c r="U12" s="110"/>
      <c r="V12" s="110"/>
      <c r="W12" s="110"/>
      <c r="X12" s="110"/>
      <c r="Y12" s="110"/>
      <c r="Z12" s="110"/>
      <c r="AA12" s="110"/>
      <c r="AB12" s="110"/>
      <c r="AC12" s="110"/>
    </row>
    <row r="13" spans="1:29" s="108" customFormat="1" ht="13.5" customHeight="1" x14ac:dyDescent="0.15">
      <c r="A13" s="116">
        <v>7</v>
      </c>
      <c r="B13" s="116" t="b">
        <f t="shared" si="0"/>
        <v>0</v>
      </c>
      <c r="C13" s="117"/>
      <c r="D13" s="117"/>
      <c r="E13" s="118"/>
      <c r="F13" s="119"/>
      <c r="G13" s="120"/>
      <c r="H13" s="121"/>
      <c r="I13" s="122"/>
      <c r="J13" s="123"/>
      <c r="K13" s="118"/>
      <c r="L13" s="119"/>
      <c r="M13" s="119"/>
      <c r="N13" s="127"/>
      <c r="P13" s="109" t="str">
        <f t="shared" si="1"/>
        <v>@</v>
      </c>
      <c r="Q13" s="110"/>
      <c r="R13" s="110"/>
      <c r="S13" s="110"/>
      <c r="T13" s="110"/>
      <c r="U13" s="110"/>
      <c r="V13" s="110"/>
      <c r="W13" s="110"/>
      <c r="X13" s="110"/>
      <c r="Y13" s="110"/>
      <c r="Z13" s="110"/>
      <c r="AA13" s="110"/>
      <c r="AB13" s="110"/>
      <c r="AC13" s="110"/>
    </row>
    <row r="14" spans="1:29" s="108" customFormat="1" ht="13.5" customHeight="1" x14ac:dyDescent="0.15">
      <c r="A14" s="116">
        <v>8</v>
      </c>
      <c r="B14" s="116" t="b">
        <f t="shared" si="0"/>
        <v>0</v>
      </c>
      <c r="C14" s="117"/>
      <c r="D14" s="117"/>
      <c r="E14" s="118"/>
      <c r="F14" s="119"/>
      <c r="G14" s="120"/>
      <c r="H14" s="121"/>
      <c r="I14" s="122"/>
      <c r="J14" s="123"/>
      <c r="K14" s="118"/>
      <c r="L14" s="119"/>
      <c r="M14" s="119"/>
      <c r="N14" s="127"/>
      <c r="P14" s="109" t="str">
        <f t="shared" si="1"/>
        <v>@</v>
      </c>
      <c r="Q14" s="110"/>
      <c r="R14" s="110"/>
      <c r="S14" s="110"/>
      <c r="T14" s="110"/>
      <c r="U14" s="110"/>
      <c r="V14" s="110"/>
      <c r="W14" s="110"/>
      <c r="X14" s="110"/>
      <c r="Y14" s="110"/>
      <c r="Z14" s="110"/>
      <c r="AA14" s="110"/>
      <c r="AB14" s="110"/>
      <c r="AC14" s="110"/>
    </row>
    <row r="15" spans="1:29" s="108" customFormat="1" ht="13.5" customHeight="1" x14ac:dyDescent="0.15">
      <c r="A15" s="116">
        <v>9</v>
      </c>
      <c r="B15" s="116" t="b">
        <f t="shared" si="0"/>
        <v>0</v>
      </c>
      <c r="C15" s="117"/>
      <c r="D15" s="117"/>
      <c r="E15" s="118"/>
      <c r="F15" s="119"/>
      <c r="G15" s="120"/>
      <c r="H15" s="121"/>
      <c r="I15" s="122"/>
      <c r="J15" s="123"/>
      <c r="K15" s="118"/>
      <c r="L15" s="119"/>
      <c r="M15" s="119"/>
      <c r="N15" s="127"/>
      <c r="P15" s="109" t="str">
        <f t="shared" si="1"/>
        <v>@</v>
      </c>
      <c r="Q15" s="110"/>
      <c r="R15" s="110"/>
      <c r="S15" s="110"/>
      <c r="T15" s="110"/>
      <c r="U15" s="110"/>
      <c r="V15" s="110"/>
      <c r="W15" s="110"/>
      <c r="X15" s="110"/>
      <c r="Y15" s="110"/>
      <c r="Z15" s="110"/>
      <c r="AA15" s="110"/>
      <c r="AB15" s="110"/>
      <c r="AC15" s="110"/>
    </row>
    <row r="16" spans="1:29" s="108" customFormat="1" ht="13.5" customHeight="1" x14ac:dyDescent="0.15">
      <c r="A16" s="116">
        <v>10</v>
      </c>
      <c r="B16" s="116" t="b">
        <f t="shared" si="0"/>
        <v>0</v>
      </c>
      <c r="C16" s="117"/>
      <c r="D16" s="117"/>
      <c r="E16" s="118"/>
      <c r="F16" s="119"/>
      <c r="G16" s="120"/>
      <c r="H16" s="121"/>
      <c r="I16" s="122"/>
      <c r="J16" s="123"/>
      <c r="K16" s="118"/>
      <c r="L16" s="119"/>
      <c r="M16" s="119"/>
      <c r="N16" s="127"/>
      <c r="P16" s="109" t="str">
        <f t="shared" si="1"/>
        <v>@</v>
      </c>
      <c r="Q16" s="110"/>
      <c r="R16" s="110"/>
      <c r="S16" s="110"/>
      <c r="T16" s="110"/>
      <c r="U16" s="110"/>
      <c r="V16" s="110"/>
      <c r="W16" s="110"/>
      <c r="X16" s="110"/>
      <c r="Y16" s="110"/>
      <c r="Z16" s="110"/>
      <c r="AA16" s="110"/>
      <c r="AB16" s="110"/>
      <c r="AC16" s="110"/>
    </row>
    <row r="17" spans="1:29" s="108" customFormat="1" ht="13.5" customHeight="1" x14ac:dyDescent="0.15">
      <c r="A17" s="116">
        <v>11</v>
      </c>
      <c r="B17" s="116" t="b">
        <f t="shared" si="0"/>
        <v>0</v>
      </c>
      <c r="C17" s="117"/>
      <c r="D17" s="117"/>
      <c r="E17" s="118"/>
      <c r="F17" s="119"/>
      <c r="G17" s="120"/>
      <c r="H17" s="121"/>
      <c r="I17" s="122"/>
      <c r="J17" s="123"/>
      <c r="K17" s="118"/>
      <c r="L17" s="119"/>
      <c r="M17" s="119"/>
      <c r="N17" s="127"/>
      <c r="P17" s="109" t="str">
        <f t="shared" si="1"/>
        <v>@</v>
      </c>
      <c r="Q17" s="110"/>
      <c r="R17" s="110"/>
      <c r="S17" s="110"/>
      <c r="T17" s="110"/>
      <c r="U17" s="110"/>
      <c r="V17" s="110"/>
      <c r="W17" s="110"/>
      <c r="X17" s="110"/>
      <c r="Y17" s="110"/>
      <c r="Z17" s="110"/>
      <c r="AA17" s="110"/>
      <c r="AB17" s="110"/>
      <c r="AC17" s="110"/>
    </row>
    <row r="18" spans="1:29" s="108" customFormat="1" ht="13.5" customHeight="1" x14ac:dyDescent="0.15">
      <c r="A18" s="116">
        <v>12</v>
      </c>
      <c r="B18" s="116" t="b">
        <f t="shared" si="0"/>
        <v>0</v>
      </c>
      <c r="C18" s="117"/>
      <c r="D18" s="117"/>
      <c r="E18" s="118"/>
      <c r="F18" s="119"/>
      <c r="G18" s="120"/>
      <c r="H18" s="121"/>
      <c r="I18" s="122"/>
      <c r="J18" s="123"/>
      <c r="K18" s="118"/>
      <c r="L18" s="119"/>
      <c r="M18" s="119"/>
      <c r="N18" s="127"/>
      <c r="P18" s="109" t="str">
        <f t="shared" si="1"/>
        <v>@</v>
      </c>
      <c r="Q18" s="110"/>
      <c r="R18" s="110"/>
      <c r="S18" s="110"/>
      <c r="T18" s="110"/>
      <c r="U18" s="110"/>
      <c r="V18" s="110"/>
      <c r="W18" s="110"/>
      <c r="X18" s="110"/>
      <c r="Y18" s="110"/>
      <c r="Z18" s="110"/>
      <c r="AA18" s="110"/>
      <c r="AB18" s="110"/>
      <c r="AC18" s="110"/>
    </row>
    <row r="19" spans="1:29" s="108" customFormat="1" ht="13.5" customHeight="1" x14ac:dyDescent="0.15">
      <c r="A19" s="116">
        <v>13</v>
      </c>
      <c r="B19" s="116" t="b">
        <f t="shared" si="0"/>
        <v>0</v>
      </c>
      <c r="C19" s="117"/>
      <c r="D19" s="117"/>
      <c r="E19" s="118"/>
      <c r="F19" s="119"/>
      <c r="G19" s="120"/>
      <c r="H19" s="121"/>
      <c r="I19" s="122"/>
      <c r="J19" s="123"/>
      <c r="K19" s="118"/>
      <c r="L19" s="119"/>
      <c r="M19" s="119"/>
      <c r="N19" s="127"/>
      <c r="P19" s="109" t="str">
        <f t="shared" si="1"/>
        <v>@</v>
      </c>
      <c r="Q19" s="110"/>
      <c r="R19" s="110"/>
      <c r="S19" s="110"/>
      <c r="T19" s="110"/>
      <c r="U19" s="110"/>
      <c r="V19" s="110"/>
      <c r="W19" s="110"/>
      <c r="X19" s="110"/>
      <c r="Y19" s="110"/>
      <c r="Z19" s="110"/>
      <c r="AA19" s="110"/>
      <c r="AB19" s="110"/>
      <c r="AC19" s="110"/>
    </row>
    <row r="20" spans="1:29" s="108" customFormat="1" ht="13.5" customHeight="1" x14ac:dyDescent="0.15">
      <c r="A20" s="116">
        <v>14</v>
      </c>
      <c r="B20" s="116" t="b">
        <f t="shared" si="0"/>
        <v>0</v>
      </c>
      <c r="C20" s="117"/>
      <c r="D20" s="117"/>
      <c r="E20" s="118"/>
      <c r="F20" s="119"/>
      <c r="G20" s="120"/>
      <c r="H20" s="121"/>
      <c r="I20" s="122"/>
      <c r="J20" s="123"/>
      <c r="K20" s="118"/>
      <c r="L20" s="119"/>
      <c r="M20" s="119"/>
      <c r="N20" s="127"/>
      <c r="P20" s="109" t="str">
        <f t="shared" si="1"/>
        <v>@</v>
      </c>
      <c r="Q20" s="110"/>
      <c r="R20" s="110"/>
      <c r="S20" s="110"/>
      <c r="T20" s="110"/>
      <c r="U20" s="110"/>
      <c r="V20" s="110"/>
      <c r="W20" s="110"/>
      <c r="X20" s="110"/>
      <c r="Y20" s="110"/>
      <c r="Z20" s="110"/>
      <c r="AA20" s="110"/>
      <c r="AB20" s="110"/>
      <c r="AC20" s="110"/>
    </row>
    <row r="21" spans="1:29" s="108" customFormat="1" ht="13.5" customHeight="1" x14ac:dyDescent="0.15">
      <c r="A21" s="116">
        <v>15</v>
      </c>
      <c r="B21" s="116" t="b">
        <f t="shared" si="0"/>
        <v>0</v>
      </c>
      <c r="C21" s="117"/>
      <c r="D21" s="117"/>
      <c r="E21" s="118"/>
      <c r="F21" s="119"/>
      <c r="G21" s="120"/>
      <c r="H21" s="121"/>
      <c r="I21" s="122"/>
      <c r="J21" s="123"/>
      <c r="K21" s="118"/>
      <c r="L21" s="119"/>
      <c r="M21" s="119"/>
      <c r="N21" s="127"/>
      <c r="P21" s="109" t="str">
        <f t="shared" si="1"/>
        <v>@</v>
      </c>
      <c r="Q21" s="110"/>
      <c r="R21" s="110"/>
      <c r="S21" s="110"/>
      <c r="T21" s="110"/>
      <c r="U21" s="110"/>
      <c r="V21" s="110"/>
      <c r="W21" s="110"/>
      <c r="X21" s="110"/>
      <c r="Y21" s="110"/>
      <c r="Z21" s="110"/>
      <c r="AA21" s="110"/>
      <c r="AB21" s="110"/>
      <c r="AC21" s="110"/>
    </row>
    <row r="22" spans="1:29" s="108" customFormat="1" ht="13.5" customHeight="1" x14ac:dyDescent="0.15">
      <c r="A22" s="116">
        <v>16</v>
      </c>
      <c r="B22" s="116" t="b">
        <f t="shared" si="0"/>
        <v>0</v>
      </c>
      <c r="C22" s="117"/>
      <c r="D22" s="117"/>
      <c r="E22" s="118"/>
      <c r="F22" s="119"/>
      <c r="G22" s="120"/>
      <c r="H22" s="121"/>
      <c r="I22" s="122"/>
      <c r="J22" s="123"/>
      <c r="K22" s="118"/>
      <c r="L22" s="119"/>
      <c r="M22" s="119"/>
      <c r="N22" s="127"/>
      <c r="P22" s="109" t="str">
        <f t="shared" si="1"/>
        <v>@</v>
      </c>
      <c r="Q22" s="110"/>
      <c r="R22" s="110"/>
      <c r="S22" s="110"/>
      <c r="T22" s="110"/>
      <c r="U22" s="110"/>
      <c r="V22" s="110"/>
      <c r="W22" s="110"/>
      <c r="X22" s="110"/>
      <c r="Y22" s="110"/>
      <c r="Z22" s="110"/>
      <c r="AA22" s="110"/>
      <c r="AB22" s="110"/>
      <c r="AC22" s="110"/>
    </row>
    <row r="23" spans="1:29" s="108" customFormat="1" ht="13.5" customHeight="1" x14ac:dyDescent="0.15">
      <c r="A23" s="116">
        <v>17</v>
      </c>
      <c r="B23" s="116" t="b">
        <f t="shared" si="0"/>
        <v>0</v>
      </c>
      <c r="C23" s="117"/>
      <c r="D23" s="117"/>
      <c r="E23" s="118"/>
      <c r="F23" s="119"/>
      <c r="G23" s="120"/>
      <c r="H23" s="121"/>
      <c r="I23" s="122"/>
      <c r="J23" s="123"/>
      <c r="K23" s="118"/>
      <c r="L23" s="119"/>
      <c r="M23" s="119"/>
      <c r="N23" s="127"/>
      <c r="P23" s="109" t="str">
        <f t="shared" si="1"/>
        <v>@</v>
      </c>
      <c r="Q23" s="110"/>
      <c r="R23" s="110"/>
      <c r="S23" s="110"/>
      <c r="T23" s="110"/>
      <c r="U23" s="110"/>
      <c r="V23" s="110"/>
      <c r="W23" s="110"/>
      <c r="X23" s="110"/>
      <c r="Y23" s="110"/>
      <c r="Z23" s="110"/>
      <c r="AA23" s="110"/>
      <c r="AB23" s="110"/>
      <c r="AC23" s="110"/>
    </row>
    <row r="24" spans="1:29" s="108" customFormat="1" ht="13.5" customHeight="1" x14ac:dyDescent="0.15">
      <c r="A24" s="116">
        <v>18</v>
      </c>
      <c r="B24" s="116" t="b">
        <f t="shared" si="0"/>
        <v>0</v>
      </c>
      <c r="C24" s="117"/>
      <c r="D24" s="117"/>
      <c r="E24" s="118"/>
      <c r="F24" s="119"/>
      <c r="G24" s="120"/>
      <c r="H24" s="121"/>
      <c r="I24" s="122"/>
      <c r="J24" s="123"/>
      <c r="K24" s="118"/>
      <c r="L24" s="119"/>
      <c r="M24" s="119"/>
      <c r="N24" s="127"/>
      <c r="P24" s="109" t="str">
        <f t="shared" si="1"/>
        <v>@</v>
      </c>
      <c r="Q24" s="110"/>
      <c r="R24" s="110"/>
      <c r="S24" s="110"/>
      <c r="T24" s="110"/>
      <c r="U24" s="110"/>
      <c r="V24" s="110"/>
      <c r="W24" s="110"/>
      <c r="X24" s="110"/>
      <c r="Y24" s="110"/>
      <c r="Z24" s="110"/>
      <c r="AA24" s="110"/>
      <c r="AB24" s="110"/>
      <c r="AC24" s="110"/>
    </row>
    <row r="25" spans="1:29" s="108" customFormat="1" ht="13.5" customHeight="1" x14ac:dyDescent="0.15">
      <c r="A25" s="116">
        <v>19</v>
      </c>
      <c r="B25" s="116" t="b">
        <f t="shared" si="0"/>
        <v>0</v>
      </c>
      <c r="C25" s="117"/>
      <c r="D25" s="117"/>
      <c r="E25" s="118"/>
      <c r="F25" s="119"/>
      <c r="G25" s="120"/>
      <c r="H25" s="121"/>
      <c r="I25" s="122"/>
      <c r="J25" s="123"/>
      <c r="K25" s="118"/>
      <c r="L25" s="119"/>
      <c r="M25" s="119"/>
      <c r="N25" s="127"/>
      <c r="P25" s="109" t="str">
        <f t="shared" si="1"/>
        <v>@</v>
      </c>
      <c r="Q25" s="110"/>
      <c r="R25" s="110"/>
      <c r="S25" s="110"/>
      <c r="T25" s="110"/>
      <c r="U25" s="110"/>
      <c r="V25" s="110"/>
      <c r="W25" s="110"/>
      <c r="X25" s="110"/>
      <c r="Y25" s="110"/>
      <c r="Z25" s="110"/>
      <c r="AA25" s="110"/>
      <c r="AB25" s="110"/>
      <c r="AC25" s="110"/>
    </row>
    <row r="26" spans="1:29" s="108" customFormat="1" ht="13.5" customHeight="1" x14ac:dyDescent="0.15">
      <c r="A26" s="116">
        <v>20</v>
      </c>
      <c r="B26" s="116" t="b">
        <f t="shared" si="0"/>
        <v>0</v>
      </c>
      <c r="C26" s="117"/>
      <c r="D26" s="117"/>
      <c r="E26" s="118"/>
      <c r="F26" s="119"/>
      <c r="G26" s="120"/>
      <c r="H26" s="121"/>
      <c r="I26" s="122"/>
      <c r="J26" s="123"/>
      <c r="K26" s="118"/>
      <c r="L26" s="119"/>
      <c r="M26" s="119"/>
      <c r="N26" s="127"/>
      <c r="P26" s="109" t="str">
        <f t="shared" si="1"/>
        <v>@</v>
      </c>
      <c r="Q26" s="110"/>
      <c r="R26" s="110"/>
      <c r="S26" s="110"/>
      <c r="T26" s="110"/>
      <c r="U26" s="110"/>
      <c r="V26" s="110"/>
      <c r="W26" s="110"/>
      <c r="X26" s="110"/>
      <c r="Y26" s="110"/>
      <c r="Z26" s="110"/>
      <c r="AA26" s="110"/>
      <c r="AB26" s="110"/>
      <c r="AC26" s="110"/>
    </row>
    <row r="27" spans="1:29" s="108" customFormat="1" ht="13.5" customHeight="1" x14ac:dyDescent="0.15">
      <c r="A27" s="116">
        <v>21</v>
      </c>
      <c r="B27" s="116" t="b">
        <f t="shared" si="0"/>
        <v>0</v>
      </c>
      <c r="C27" s="117"/>
      <c r="D27" s="117"/>
      <c r="E27" s="118"/>
      <c r="F27" s="119"/>
      <c r="G27" s="120"/>
      <c r="H27" s="121"/>
      <c r="I27" s="122"/>
      <c r="J27" s="123"/>
      <c r="K27" s="118"/>
      <c r="L27" s="119"/>
      <c r="M27" s="119"/>
      <c r="N27" s="127"/>
      <c r="P27" s="109" t="str">
        <f t="shared" si="1"/>
        <v>@</v>
      </c>
      <c r="Q27" s="110"/>
      <c r="R27" s="110"/>
      <c r="S27" s="110"/>
      <c r="T27" s="110"/>
      <c r="U27" s="110"/>
      <c r="V27" s="110"/>
      <c r="W27" s="110"/>
      <c r="X27" s="110"/>
      <c r="Y27" s="110"/>
      <c r="Z27" s="110"/>
      <c r="AA27" s="110"/>
      <c r="AB27" s="110"/>
      <c r="AC27" s="110"/>
    </row>
    <row r="28" spans="1:29" s="108" customFormat="1" ht="13.5" customHeight="1" x14ac:dyDescent="0.15">
      <c r="A28" s="116">
        <v>22</v>
      </c>
      <c r="B28" s="116" t="b">
        <f t="shared" si="0"/>
        <v>0</v>
      </c>
      <c r="C28" s="117"/>
      <c r="D28" s="117"/>
      <c r="E28" s="118"/>
      <c r="F28" s="119"/>
      <c r="G28" s="120"/>
      <c r="H28" s="121"/>
      <c r="I28" s="122"/>
      <c r="J28" s="123"/>
      <c r="K28" s="118"/>
      <c r="L28" s="119"/>
      <c r="M28" s="119"/>
      <c r="N28" s="127"/>
      <c r="P28" s="109" t="str">
        <f t="shared" si="1"/>
        <v>@</v>
      </c>
      <c r="Q28" s="110"/>
      <c r="R28" s="110"/>
      <c r="S28" s="110"/>
      <c r="T28" s="110"/>
      <c r="U28" s="110"/>
      <c r="V28" s="110"/>
      <c r="W28" s="110"/>
      <c r="X28" s="110"/>
      <c r="Y28" s="110"/>
      <c r="Z28" s="110"/>
      <c r="AA28" s="110"/>
      <c r="AB28" s="110"/>
      <c r="AC28" s="110"/>
    </row>
    <row r="29" spans="1:29" s="108" customFormat="1" ht="13.5" customHeight="1" x14ac:dyDescent="0.15">
      <c r="A29" s="116">
        <v>23</v>
      </c>
      <c r="B29" s="116" t="b">
        <f t="shared" si="0"/>
        <v>0</v>
      </c>
      <c r="C29" s="117"/>
      <c r="D29" s="117"/>
      <c r="E29" s="118"/>
      <c r="F29" s="119"/>
      <c r="G29" s="120"/>
      <c r="H29" s="121"/>
      <c r="I29" s="122"/>
      <c r="J29" s="123"/>
      <c r="K29" s="118"/>
      <c r="L29" s="119"/>
      <c r="M29" s="119"/>
      <c r="N29" s="127"/>
      <c r="P29" s="109" t="str">
        <f t="shared" si="1"/>
        <v>@</v>
      </c>
      <c r="Q29" s="110"/>
      <c r="R29" s="110"/>
      <c r="S29" s="110"/>
      <c r="T29" s="110"/>
      <c r="U29" s="110"/>
      <c r="V29" s="110"/>
      <c r="W29" s="110"/>
      <c r="X29" s="110"/>
      <c r="Y29" s="110"/>
      <c r="Z29" s="110"/>
      <c r="AA29" s="110"/>
      <c r="AB29" s="110"/>
      <c r="AC29" s="110"/>
    </row>
    <row r="30" spans="1:29" s="108" customFormat="1" ht="13.5" customHeight="1" x14ac:dyDescent="0.15">
      <c r="A30" s="116">
        <v>24</v>
      </c>
      <c r="B30" s="116" t="b">
        <f t="shared" si="0"/>
        <v>0</v>
      </c>
      <c r="C30" s="117"/>
      <c r="D30" s="117"/>
      <c r="E30" s="118"/>
      <c r="F30" s="119"/>
      <c r="G30" s="120"/>
      <c r="H30" s="121"/>
      <c r="I30" s="122"/>
      <c r="J30" s="123"/>
      <c r="K30" s="118"/>
      <c r="L30" s="119"/>
      <c r="M30" s="119"/>
      <c r="N30" s="127"/>
      <c r="P30" s="109" t="str">
        <f t="shared" si="1"/>
        <v>@</v>
      </c>
      <c r="Q30" s="110"/>
      <c r="R30" s="110"/>
      <c r="S30" s="110"/>
      <c r="T30" s="110"/>
      <c r="U30" s="110"/>
      <c r="V30" s="110"/>
      <c r="W30" s="110"/>
      <c r="X30" s="110"/>
      <c r="Y30" s="110"/>
      <c r="Z30" s="110"/>
      <c r="AA30" s="110"/>
      <c r="AB30" s="110"/>
      <c r="AC30" s="110"/>
    </row>
    <row r="31" spans="1:29" s="108" customFormat="1" ht="13.5" customHeight="1" x14ac:dyDescent="0.15">
      <c r="A31" s="116">
        <v>25</v>
      </c>
      <c r="B31" s="116" t="b">
        <f t="shared" si="0"/>
        <v>0</v>
      </c>
      <c r="C31" s="117"/>
      <c r="D31" s="117"/>
      <c r="E31" s="118"/>
      <c r="F31" s="119"/>
      <c r="G31" s="120"/>
      <c r="H31" s="121"/>
      <c r="I31" s="122"/>
      <c r="J31" s="123"/>
      <c r="K31" s="118"/>
      <c r="L31" s="119"/>
      <c r="M31" s="119"/>
      <c r="N31" s="127"/>
      <c r="P31" s="109" t="str">
        <f t="shared" si="1"/>
        <v>@</v>
      </c>
      <c r="Q31" s="110"/>
      <c r="R31" s="110"/>
      <c r="S31" s="110"/>
      <c r="T31" s="110"/>
      <c r="U31" s="110"/>
      <c r="V31" s="110"/>
      <c r="W31" s="110"/>
      <c r="X31" s="110"/>
      <c r="Y31" s="110"/>
      <c r="Z31" s="110"/>
      <c r="AA31" s="110"/>
      <c r="AB31" s="110"/>
      <c r="AC31" s="110"/>
    </row>
    <row r="32" spans="1:29" s="108" customFormat="1" ht="13.5" customHeight="1" x14ac:dyDescent="0.15">
      <c r="A32" s="116">
        <v>26</v>
      </c>
      <c r="B32" s="116" t="b">
        <f t="shared" si="0"/>
        <v>0</v>
      </c>
      <c r="C32" s="117"/>
      <c r="D32" s="117"/>
      <c r="E32" s="118"/>
      <c r="F32" s="119"/>
      <c r="G32" s="120"/>
      <c r="H32" s="121"/>
      <c r="I32" s="122"/>
      <c r="J32" s="123"/>
      <c r="K32" s="118"/>
      <c r="L32" s="119"/>
      <c r="M32" s="119"/>
      <c r="N32" s="127"/>
      <c r="P32" s="109" t="str">
        <f t="shared" si="1"/>
        <v>@</v>
      </c>
      <c r="Q32" s="110"/>
      <c r="R32" s="110"/>
      <c r="S32" s="110"/>
      <c r="T32" s="110"/>
      <c r="U32" s="110"/>
      <c r="V32" s="110"/>
      <c r="W32" s="110"/>
      <c r="X32" s="110"/>
      <c r="Y32" s="110"/>
      <c r="Z32" s="110"/>
      <c r="AA32" s="110"/>
      <c r="AB32" s="110"/>
      <c r="AC32" s="110"/>
    </row>
    <row r="33" spans="1:29" s="108" customFormat="1" ht="13.5" customHeight="1" x14ac:dyDescent="0.15">
      <c r="A33" s="116">
        <v>27</v>
      </c>
      <c r="B33" s="116" t="b">
        <f t="shared" si="0"/>
        <v>0</v>
      </c>
      <c r="C33" s="117"/>
      <c r="D33" s="117"/>
      <c r="E33" s="118"/>
      <c r="F33" s="119"/>
      <c r="G33" s="120"/>
      <c r="H33" s="121"/>
      <c r="I33" s="122"/>
      <c r="J33" s="123"/>
      <c r="K33" s="118"/>
      <c r="L33" s="119"/>
      <c r="M33" s="119"/>
      <c r="N33" s="127"/>
      <c r="P33" s="109" t="str">
        <f t="shared" si="1"/>
        <v>@</v>
      </c>
      <c r="Q33" s="110"/>
      <c r="R33" s="110"/>
      <c r="S33" s="110"/>
      <c r="T33" s="110"/>
      <c r="U33" s="110"/>
      <c r="V33" s="110"/>
      <c r="W33" s="110"/>
      <c r="X33" s="110"/>
      <c r="Y33" s="110"/>
      <c r="Z33" s="110"/>
      <c r="AA33" s="110"/>
      <c r="AB33" s="110"/>
      <c r="AC33" s="110"/>
    </row>
    <row r="34" spans="1:29" s="108" customFormat="1" ht="13.5" customHeight="1" x14ac:dyDescent="0.15">
      <c r="A34" s="116">
        <v>28</v>
      </c>
      <c r="B34" s="116" t="b">
        <f t="shared" si="0"/>
        <v>0</v>
      </c>
      <c r="C34" s="117"/>
      <c r="D34" s="117"/>
      <c r="E34" s="118"/>
      <c r="F34" s="119"/>
      <c r="G34" s="120"/>
      <c r="H34" s="121"/>
      <c r="I34" s="122"/>
      <c r="J34" s="123"/>
      <c r="K34" s="118"/>
      <c r="L34" s="119"/>
      <c r="M34" s="119"/>
      <c r="N34" s="127"/>
      <c r="P34" s="109" t="str">
        <f t="shared" si="1"/>
        <v>@</v>
      </c>
      <c r="Q34" s="110"/>
      <c r="R34" s="110"/>
      <c r="S34" s="110"/>
      <c r="T34" s="110"/>
      <c r="U34" s="110"/>
      <c r="V34" s="110"/>
      <c r="W34" s="110"/>
      <c r="X34" s="110"/>
      <c r="Y34" s="110"/>
      <c r="Z34" s="110"/>
      <c r="AA34" s="110"/>
      <c r="AB34" s="110"/>
      <c r="AC34" s="110"/>
    </row>
    <row r="35" spans="1:29" s="108" customFormat="1" ht="13.5" customHeight="1" x14ac:dyDescent="0.15">
      <c r="A35" s="116">
        <v>29</v>
      </c>
      <c r="B35" s="116" t="b">
        <f t="shared" si="0"/>
        <v>0</v>
      </c>
      <c r="C35" s="117"/>
      <c r="D35" s="117"/>
      <c r="E35" s="118"/>
      <c r="F35" s="119"/>
      <c r="G35" s="120"/>
      <c r="H35" s="121"/>
      <c r="I35" s="122"/>
      <c r="J35" s="123"/>
      <c r="K35" s="118"/>
      <c r="L35" s="119"/>
      <c r="M35" s="119"/>
      <c r="N35" s="127"/>
      <c r="P35" s="109" t="str">
        <f t="shared" si="1"/>
        <v>@</v>
      </c>
      <c r="Q35" s="110"/>
      <c r="R35" s="110"/>
      <c r="S35" s="110"/>
      <c r="T35" s="110"/>
      <c r="U35" s="110"/>
      <c r="V35" s="110"/>
      <c r="W35" s="110"/>
      <c r="X35" s="110"/>
      <c r="Y35" s="110"/>
      <c r="Z35" s="110"/>
      <c r="AA35" s="110"/>
      <c r="AB35" s="110"/>
      <c r="AC35" s="110"/>
    </row>
    <row r="36" spans="1:29" s="108" customFormat="1" ht="13.5" customHeight="1" x14ac:dyDescent="0.15">
      <c r="A36" s="116">
        <v>30</v>
      </c>
      <c r="B36" s="116" t="b">
        <f t="shared" si="0"/>
        <v>0</v>
      </c>
      <c r="C36" s="117"/>
      <c r="D36" s="117"/>
      <c r="E36" s="118"/>
      <c r="F36" s="119"/>
      <c r="G36" s="120"/>
      <c r="H36" s="121"/>
      <c r="I36" s="122"/>
      <c r="J36" s="123"/>
      <c r="K36" s="118"/>
      <c r="L36" s="119"/>
      <c r="M36" s="119"/>
      <c r="N36" s="127"/>
      <c r="P36" s="109" t="str">
        <f t="shared" si="1"/>
        <v>@</v>
      </c>
      <c r="Q36" s="110"/>
      <c r="R36" s="110"/>
      <c r="S36" s="110"/>
      <c r="T36" s="110"/>
      <c r="U36" s="110"/>
      <c r="V36" s="110"/>
      <c r="W36" s="110"/>
      <c r="X36" s="110"/>
      <c r="Y36" s="110"/>
      <c r="Z36" s="110"/>
      <c r="AA36" s="110"/>
      <c r="AB36" s="110"/>
      <c r="AC36" s="110"/>
    </row>
    <row r="37" spans="1:29" s="108" customFormat="1" ht="13.5" customHeight="1" x14ac:dyDescent="0.15">
      <c r="A37" s="116">
        <v>31</v>
      </c>
      <c r="B37" s="116" t="b">
        <f t="shared" si="0"/>
        <v>0</v>
      </c>
      <c r="C37" s="117"/>
      <c r="D37" s="117"/>
      <c r="E37" s="118"/>
      <c r="F37" s="119"/>
      <c r="G37" s="120"/>
      <c r="H37" s="121"/>
      <c r="I37" s="122"/>
      <c r="J37" s="123"/>
      <c r="K37" s="118"/>
      <c r="L37" s="119"/>
      <c r="M37" s="119"/>
      <c r="N37" s="127"/>
      <c r="P37" s="109" t="str">
        <f t="shared" si="1"/>
        <v>@</v>
      </c>
      <c r="Q37" s="110"/>
      <c r="R37" s="110"/>
      <c r="S37" s="110"/>
      <c r="T37" s="110"/>
      <c r="U37" s="110"/>
      <c r="V37" s="110"/>
      <c r="W37" s="110"/>
      <c r="X37" s="110"/>
      <c r="Y37" s="110"/>
      <c r="Z37" s="110"/>
      <c r="AA37" s="110"/>
      <c r="AB37" s="110"/>
      <c r="AC37" s="110"/>
    </row>
    <row r="38" spans="1:29" s="108" customFormat="1" ht="13.5" customHeight="1" x14ac:dyDescent="0.15">
      <c r="A38" s="116">
        <v>32</v>
      </c>
      <c r="B38" s="116" t="b">
        <f t="shared" si="0"/>
        <v>0</v>
      </c>
      <c r="C38" s="117"/>
      <c r="D38" s="117"/>
      <c r="E38" s="118"/>
      <c r="F38" s="119"/>
      <c r="G38" s="120"/>
      <c r="H38" s="121"/>
      <c r="I38" s="122"/>
      <c r="J38" s="123"/>
      <c r="K38" s="118"/>
      <c r="L38" s="119"/>
      <c r="M38" s="119"/>
      <c r="N38" s="127"/>
      <c r="P38" s="109" t="str">
        <f t="shared" si="1"/>
        <v>@</v>
      </c>
      <c r="Q38" s="110"/>
      <c r="R38" s="110"/>
      <c r="S38" s="110"/>
      <c r="T38" s="110"/>
      <c r="U38" s="110"/>
      <c r="V38" s="110"/>
      <c r="W38" s="110"/>
      <c r="X38" s="110"/>
      <c r="Y38" s="110"/>
      <c r="Z38" s="110"/>
      <c r="AA38" s="110"/>
      <c r="AB38" s="110"/>
      <c r="AC38" s="110"/>
    </row>
    <row r="39" spans="1:29" s="108" customFormat="1" ht="13.5" customHeight="1" x14ac:dyDescent="0.15">
      <c r="A39" s="116">
        <v>33</v>
      </c>
      <c r="B39" s="116" t="b">
        <f t="shared" si="0"/>
        <v>0</v>
      </c>
      <c r="C39" s="117"/>
      <c r="D39" s="117"/>
      <c r="E39" s="118"/>
      <c r="F39" s="119"/>
      <c r="G39" s="120"/>
      <c r="H39" s="121"/>
      <c r="I39" s="122"/>
      <c r="J39" s="123"/>
      <c r="K39" s="118"/>
      <c r="L39" s="119"/>
      <c r="M39" s="119"/>
      <c r="N39" s="127"/>
      <c r="P39" s="109" t="str">
        <f t="shared" si="1"/>
        <v>@</v>
      </c>
      <c r="Q39" s="110"/>
      <c r="R39" s="110"/>
      <c r="S39" s="110"/>
      <c r="T39" s="110"/>
      <c r="U39" s="110"/>
      <c r="V39" s="110"/>
      <c r="W39" s="110"/>
      <c r="X39" s="110"/>
      <c r="Y39" s="110"/>
      <c r="Z39" s="110"/>
      <c r="AA39" s="110"/>
      <c r="AB39" s="110"/>
      <c r="AC39" s="110"/>
    </row>
    <row r="40" spans="1:29" s="108" customFormat="1" ht="13.5" customHeight="1" x14ac:dyDescent="0.15">
      <c r="A40" s="116">
        <v>34</v>
      </c>
      <c r="B40" s="116" t="b">
        <f t="shared" si="0"/>
        <v>0</v>
      </c>
      <c r="C40" s="117"/>
      <c r="D40" s="117"/>
      <c r="E40" s="118"/>
      <c r="F40" s="119"/>
      <c r="G40" s="120"/>
      <c r="H40" s="121"/>
      <c r="I40" s="122"/>
      <c r="J40" s="123"/>
      <c r="K40" s="118"/>
      <c r="L40" s="119"/>
      <c r="M40" s="119"/>
      <c r="N40" s="127"/>
      <c r="P40" s="109" t="str">
        <f t="shared" si="1"/>
        <v>@</v>
      </c>
      <c r="Q40" s="110"/>
      <c r="R40" s="110"/>
      <c r="S40" s="110"/>
      <c r="T40" s="110"/>
      <c r="U40" s="110"/>
      <c r="V40" s="110"/>
      <c r="W40" s="110"/>
      <c r="X40" s="110"/>
      <c r="Y40" s="110"/>
      <c r="Z40" s="110"/>
      <c r="AA40" s="110"/>
      <c r="AB40" s="110"/>
      <c r="AC40" s="110"/>
    </row>
    <row r="41" spans="1:29" s="108" customFormat="1" ht="13.5" customHeight="1" x14ac:dyDescent="0.15">
      <c r="A41" s="116">
        <v>35</v>
      </c>
      <c r="B41" s="116" t="b">
        <f t="shared" si="0"/>
        <v>0</v>
      </c>
      <c r="C41" s="117"/>
      <c r="D41" s="117"/>
      <c r="E41" s="118"/>
      <c r="F41" s="119"/>
      <c r="G41" s="120"/>
      <c r="H41" s="121"/>
      <c r="I41" s="122"/>
      <c r="J41" s="123"/>
      <c r="K41" s="118"/>
      <c r="L41" s="119"/>
      <c r="M41" s="119"/>
      <c r="N41" s="127"/>
      <c r="P41" s="109" t="str">
        <f t="shared" si="1"/>
        <v>@</v>
      </c>
      <c r="Q41" s="110"/>
      <c r="R41" s="110"/>
      <c r="S41" s="110"/>
      <c r="T41" s="110"/>
      <c r="U41" s="110"/>
      <c r="V41" s="110"/>
      <c r="W41" s="110"/>
      <c r="X41" s="110"/>
      <c r="Y41" s="110"/>
      <c r="Z41" s="110"/>
      <c r="AA41" s="110"/>
      <c r="AB41" s="110"/>
      <c r="AC41" s="110"/>
    </row>
    <row r="42" spans="1:29" s="108" customFormat="1" ht="13.5" customHeight="1" x14ac:dyDescent="0.15">
      <c r="A42" s="116">
        <v>36</v>
      </c>
      <c r="B42" s="116" t="b">
        <f t="shared" si="0"/>
        <v>0</v>
      </c>
      <c r="C42" s="117"/>
      <c r="D42" s="117"/>
      <c r="E42" s="118"/>
      <c r="F42" s="119"/>
      <c r="G42" s="120"/>
      <c r="H42" s="121"/>
      <c r="I42" s="122"/>
      <c r="J42" s="123"/>
      <c r="K42" s="118"/>
      <c r="L42" s="119"/>
      <c r="M42" s="119"/>
      <c r="N42" s="127"/>
      <c r="P42" s="109" t="str">
        <f t="shared" si="1"/>
        <v>@</v>
      </c>
      <c r="Q42" s="110"/>
      <c r="R42" s="110"/>
      <c r="S42" s="110"/>
      <c r="T42" s="110"/>
      <c r="U42" s="110"/>
      <c r="V42" s="110"/>
      <c r="W42" s="110"/>
      <c r="X42" s="110"/>
      <c r="Y42" s="110"/>
      <c r="Z42" s="110"/>
      <c r="AA42" s="110"/>
      <c r="AB42" s="110"/>
      <c r="AC42" s="110"/>
    </row>
    <row r="43" spans="1:29" s="108" customFormat="1" ht="13.5" customHeight="1" x14ac:dyDescent="0.15">
      <c r="A43" s="116">
        <v>37</v>
      </c>
      <c r="B43" s="116" t="b">
        <f t="shared" si="0"/>
        <v>0</v>
      </c>
      <c r="C43" s="117"/>
      <c r="D43" s="117"/>
      <c r="E43" s="118"/>
      <c r="F43" s="119"/>
      <c r="G43" s="120"/>
      <c r="H43" s="121"/>
      <c r="I43" s="122"/>
      <c r="J43" s="123"/>
      <c r="K43" s="118"/>
      <c r="L43" s="119"/>
      <c r="M43" s="119"/>
      <c r="N43" s="127"/>
      <c r="P43" s="109" t="str">
        <f t="shared" si="1"/>
        <v>@</v>
      </c>
      <c r="Q43" s="110"/>
      <c r="R43" s="110"/>
      <c r="S43" s="110"/>
      <c r="T43" s="110"/>
      <c r="U43" s="110"/>
      <c r="V43" s="110"/>
      <c r="W43" s="110"/>
      <c r="X43" s="110"/>
      <c r="Y43" s="110"/>
      <c r="Z43" s="110"/>
      <c r="AA43" s="110"/>
      <c r="AB43" s="110"/>
      <c r="AC43" s="110"/>
    </row>
    <row r="44" spans="1:29" s="108" customFormat="1" ht="13.5" customHeight="1" x14ac:dyDescent="0.15">
      <c r="A44" s="116">
        <v>38</v>
      </c>
      <c r="B44" s="116" t="b">
        <f t="shared" si="0"/>
        <v>0</v>
      </c>
      <c r="C44" s="117"/>
      <c r="D44" s="117"/>
      <c r="E44" s="118"/>
      <c r="F44" s="119"/>
      <c r="G44" s="120"/>
      <c r="H44" s="121"/>
      <c r="I44" s="122"/>
      <c r="J44" s="123"/>
      <c r="K44" s="118"/>
      <c r="L44" s="119"/>
      <c r="M44" s="119"/>
      <c r="N44" s="127"/>
      <c r="P44" s="109" t="str">
        <f t="shared" si="1"/>
        <v>@</v>
      </c>
      <c r="Q44" s="110"/>
      <c r="R44" s="110"/>
      <c r="S44" s="110"/>
      <c r="T44" s="110"/>
      <c r="U44" s="110"/>
      <c r="V44" s="110"/>
      <c r="W44" s="110"/>
      <c r="X44" s="110"/>
      <c r="Y44" s="110"/>
      <c r="Z44" s="110"/>
      <c r="AA44" s="110"/>
      <c r="AB44" s="110"/>
      <c r="AC44" s="110"/>
    </row>
    <row r="45" spans="1:29" s="108" customFormat="1" ht="13.5" customHeight="1" x14ac:dyDescent="0.15">
      <c r="A45" s="116">
        <v>39</v>
      </c>
      <c r="B45" s="116" t="b">
        <f t="shared" si="0"/>
        <v>0</v>
      </c>
      <c r="C45" s="117"/>
      <c r="D45" s="117"/>
      <c r="E45" s="118"/>
      <c r="F45" s="119"/>
      <c r="G45" s="120"/>
      <c r="H45" s="121"/>
      <c r="I45" s="122"/>
      <c r="J45" s="123"/>
      <c r="K45" s="118"/>
      <c r="L45" s="119"/>
      <c r="M45" s="119"/>
      <c r="N45" s="127"/>
      <c r="P45" s="109" t="str">
        <f t="shared" si="1"/>
        <v>@</v>
      </c>
      <c r="Q45" s="110"/>
      <c r="R45" s="110"/>
      <c r="S45" s="110"/>
      <c r="T45" s="110"/>
      <c r="U45" s="110"/>
      <c r="V45" s="110"/>
      <c r="W45" s="110"/>
      <c r="X45" s="110"/>
      <c r="Y45" s="110"/>
      <c r="Z45" s="110"/>
      <c r="AA45" s="110"/>
      <c r="AB45" s="110"/>
      <c r="AC45" s="110"/>
    </row>
    <row r="46" spans="1:29" s="108" customFormat="1" ht="13.5" customHeight="1" x14ac:dyDescent="0.15">
      <c r="A46" s="116">
        <v>40</v>
      </c>
      <c r="B46" s="116" t="b">
        <f t="shared" si="0"/>
        <v>0</v>
      </c>
      <c r="C46" s="117"/>
      <c r="D46" s="117"/>
      <c r="E46" s="118"/>
      <c r="F46" s="119"/>
      <c r="G46" s="120"/>
      <c r="H46" s="121"/>
      <c r="I46" s="122"/>
      <c r="J46" s="123"/>
      <c r="K46" s="118"/>
      <c r="L46" s="119"/>
      <c r="M46" s="119"/>
      <c r="N46" s="127"/>
      <c r="P46" s="109" t="str">
        <f t="shared" si="1"/>
        <v>@</v>
      </c>
      <c r="Q46" s="110"/>
      <c r="R46" s="110"/>
      <c r="S46" s="110"/>
      <c r="T46" s="110"/>
      <c r="U46" s="110"/>
      <c r="V46" s="110"/>
      <c r="W46" s="110"/>
      <c r="X46" s="110"/>
      <c r="Y46" s="110"/>
      <c r="Z46" s="110"/>
      <c r="AA46" s="110"/>
      <c r="AB46" s="110"/>
      <c r="AC46" s="110"/>
    </row>
    <row r="47" spans="1:29" s="108" customFormat="1" ht="13.5" customHeight="1" x14ac:dyDescent="0.15">
      <c r="A47" s="116">
        <v>41</v>
      </c>
      <c r="B47" s="116" t="b">
        <f t="shared" si="0"/>
        <v>0</v>
      </c>
      <c r="C47" s="117"/>
      <c r="D47" s="117"/>
      <c r="E47" s="118"/>
      <c r="F47" s="119"/>
      <c r="G47" s="120"/>
      <c r="H47" s="121"/>
      <c r="I47" s="122"/>
      <c r="J47" s="123"/>
      <c r="K47" s="118"/>
      <c r="L47" s="119"/>
      <c r="M47" s="119"/>
      <c r="N47" s="127"/>
      <c r="P47" s="109" t="str">
        <f t="shared" si="1"/>
        <v>@</v>
      </c>
      <c r="Q47" s="110"/>
      <c r="R47" s="110"/>
      <c r="S47" s="110"/>
      <c r="T47" s="110"/>
      <c r="U47" s="110"/>
      <c r="V47" s="110"/>
      <c r="W47" s="110"/>
      <c r="X47" s="110"/>
      <c r="Y47" s="110"/>
      <c r="Z47" s="110"/>
      <c r="AA47" s="110"/>
      <c r="AB47" s="110"/>
      <c r="AC47" s="110"/>
    </row>
    <row r="48" spans="1:29" s="108" customFormat="1" ht="13.5" customHeight="1" x14ac:dyDescent="0.15">
      <c r="A48" s="116">
        <v>42</v>
      </c>
      <c r="B48" s="116" t="b">
        <f t="shared" si="0"/>
        <v>0</v>
      </c>
      <c r="C48" s="117"/>
      <c r="D48" s="117"/>
      <c r="E48" s="118"/>
      <c r="F48" s="119"/>
      <c r="G48" s="120"/>
      <c r="H48" s="121"/>
      <c r="I48" s="122"/>
      <c r="J48" s="123"/>
      <c r="K48" s="118"/>
      <c r="L48" s="119"/>
      <c r="M48" s="119"/>
      <c r="N48" s="127"/>
      <c r="P48" s="109" t="str">
        <f t="shared" si="1"/>
        <v>@</v>
      </c>
      <c r="Q48" s="110"/>
      <c r="R48" s="110"/>
      <c r="S48" s="110"/>
      <c r="T48" s="110"/>
      <c r="U48" s="110"/>
      <c r="V48" s="110"/>
      <c r="W48" s="110"/>
      <c r="X48" s="110"/>
      <c r="Y48" s="110"/>
      <c r="Z48" s="110"/>
      <c r="AA48" s="110"/>
      <c r="AB48" s="110"/>
      <c r="AC48" s="110"/>
    </row>
    <row r="49" spans="1:29" s="108" customFormat="1" ht="13.5" customHeight="1" x14ac:dyDescent="0.15">
      <c r="A49" s="116">
        <v>43</v>
      </c>
      <c r="B49" s="116" t="b">
        <f t="shared" si="0"/>
        <v>0</v>
      </c>
      <c r="C49" s="117"/>
      <c r="D49" s="117"/>
      <c r="E49" s="118"/>
      <c r="F49" s="119"/>
      <c r="G49" s="120"/>
      <c r="H49" s="121"/>
      <c r="I49" s="122"/>
      <c r="J49" s="123"/>
      <c r="K49" s="118"/>
      <c r="L49" s="119"/>
      <c r="M49" s="119"/>
      <c r="N49" s="127"/>
      <c r="P49" s="109" t="str">
        <f t="shared" si="1"/>
        <v>@</v>
      </c>
      <c r="Q49" s="110"/>
      <c r="R49" s="110"/>
      <c r="S49" s="110"/>
      <c r="T49" s="110"/>
      <c r="U49" s="110"/>
      <c r="V49" s="110"/>
      <c r="W49" s="110"/>
      <c r="X49" s="110"/>
      <c r="Y49" s="110"/>
      <c r="Z49" s="110"/>
      <c r="AA49" s="110"/>
      <c r="AB49" s="110"/>
      <c r="AC49" s="110"/>
    </row>
    <row r="50" spans="1:29" s="108" customFormat="1" ht="13.5" customHeight="1" x14ac:dyDescent="0.15">
      <c r="A50" s="116">
        <v>44</v>
      </c>
      <c r="B50" s="116" t="b">
        <f t="shared" si="0"/>
        <v>0</v>
      </c>
      <c r="C50" s="117"/>
      <c r="D50" s="117"/>
      <c r="E50" s="118"/>
      <c r="F50" s="119"/>
      <c r="G50" s="120"/>
      <c r="H50" s="121"/>
      <c r="I50" s="122"/>
      <c r="J50" s="123"/>
      <c r="K50" s="118"/>
      <c r="L50" s="119"/>
      <c r="M50" s="119"/>
      <c r="N50" s="127"/>
      <c r="P50" s="109" t="str">
        <f t="shared" si="1"/>
        <v>@</v>
      </c>
      <c r="Q50" s="110"/>
      <c r="R50" s="110"/>
      <c r="S50" s="110"/>
      <c r="T50" s="110"/>
      <c r="U50" s="110"/>
      <c r="V50" s="110"/>
      <c r="W50" s="110"/>
      <c r="X50" s="110"/>
      <c r="Y50" s="110"/>
      <c r="Z50" s="110"/>
      <c r="AA50" s="110"/>
      <c r="AB50" s="110"/>
      <c r="AC50" s="110"/>
    </row>
    <row r="51" spans="1:29" s="108" customFormat="1" ht="13.5" customHeight="1" x14ac:dyDescent="0.15">
      <c r="A51" s="116">
        <v>45</v>
      </c>
      <c r="B51" s="116" t="b">
        <f t="shared" si="0"/>
        <v>0</v>
      </c>
      <c r="C51" s="117"/>
      <c r="D51" s="117"/>
      <c r="E51" s="118"/>
      <c r="F51" s="119"/>
      <c r="G51" s="120"/>
      <c r="H51" s="121"/>
      <c r="I51" s="122"/>
      <c r="J51" s="123"/>
      <c r="K51" s="118"/>
      <c r="L51" s="119"/>
      <c r="M51" s="119"/>
      <c r="N51" s="127"/>
      <c r="P51" s="109" t="str">
        <f t="shared" si="1"/>
        <v>@</v>
      </c>
      <c r="Q51" s="110"/>
      <c r="R51" s="110"/>
      <c r="S51" s="110"/>
      <c r="T51" s="110"/>
      <c r="U51" s="110"/>
      <c r="V51" s="110"/>
      <c r="W51" s="110"/>
      <c r="X51" s="110"/>
      <c r="Y51" s="110"/>
      <c r="Z51" s="110"/>
      <c r="AA51" s="110"/>
      <c r="AB51" s="110"/>
      <c r="AC51" s="110"/>
    </row>
    <row r="52" spans="1:29" s="108" customFormat="1" ht="13.5" customHeight="1" x14ac:dyDescent="0.15">
      <c r="A52" s="116">
        <v>46</v>
      </c>
      <c r="B52" s="116" t="b">
        <f t="shared" si="0"/>
        <v>0</v>
      </c>
      <c r="C52" s="117"/>
      <c r="D52" s="117"/>
      <c r="E52" s="118"/>
      <c r="F52" s="119"/>
      <c r="G52" s="120"/>
      <c r="H52" s="121"/>
      <c r="I52" s="122"/>
      <c r="J52" s="123"/>
      <c r="K52" s="118"/>
      <c r="L52" s="119"/>
      <c r="M52" s="119"/>
      <c r="N52" s="127"/>
      <c r="P52" s="109" t="str">
        <f t="shared" si="1"/>
        <v>@</v>
      </c>
      <c r="Q52" s="110"/>
      <c r="R52" s="110"/>
      <c r="S52" s="110"/>
      <c r="T52" s="110"/>
      <c r="U52" s="110"/>
      <c r="V52" s="110"/>
      <c r="W52" s="110"/>
      <c r="X52" s="110"/>
      <c r="Y52" s="110"/>
      <c r="Z52" s="110"/>
      <c r="AA52" s="110"/>
      <c r="AB52" s="110"/>
      <c r="AC52" s="110"/>
    </row>
    <row r="53" spans="1:29" s="108" customFormat="1" ht="13.5" customHeight="1" x14ac:dyDescent="0.15">
      <c r="A53" s="116">
        <v>47</v>
      </c>
      <c r="B53" s="116" t="b">
        <f t="shared" si="0"/>
        <v>0</v>
      </c>
      <c r="C53" s="117"/>
      <c r="D53" s="117"/>
      <c r="E53" s="118"/>
      <c r="F53" s="119"/>
      <c r="G53" s="120"/>
      <c r="H53" s="121"/>
      <c r="I53" s="122"/>
      <c r="J53" s="123"/>
      <c r="K53" s="118"/>
      <c r="L53" s="119"/>
      <c r="M53" s="119"/>
      <c r="N53" s="127"/>
      <c r="P53" s="109" t="str">
        <f t="shared" si="1"/>
        <v>@</v>
      </c>
      <c r="Q53" s="110"/>
      <c r="R53" s="110"/>
      <c r="S53" s="110"/>
      <c r="T53" s="110"/>
      <c r="U53" s="110"/>
      <c r="V53" s="110"/>
      <c r="W53" s="110"/>
      <c r="X53" s="110"/>
      <c r="Y53" s="110"/>
      <c r="Z53" s="110"/>
      <c r="AA53" s="110"/>
      <c r="AB53" s="110"/>
      <c r="AC53" s="110"/>
    </row>
    <row r="54" spans="1:29" s="108" customFormat="1" ht="13.5" customHeight="1" x14ac:dyDescent="0.15">
      <c r="A54" s="116">
        <v>48</v>
      </c>
      <c r="B54" s="116" t="b">
        <f t="shared" si="0"/>
        <v>0</v>
      </c>
      <c r="C54" s="117"/>
      <c r="D54" s="117"/>
      <c r="E54" s="118"/>
      <c r="F54" s="119"/>
      <c r="G54" s="120"/>
      <c r="H54" s="121"/>
      <c r="I54" s="122"/>
      <c r="J54" s="123"/>
      <c r="K54" s="118"/>
      <c r="L54" s="119"/>
      <c r="M54" s="119"/>
      <c r="N54" s="127"/>
      <c r="P54" s="109" t="str">
        <f t="shared" si="1"/>
        <v>@</v>
      </c>
      <c r="Q54" s="110"/>
      <c r="R54" s="110"/>
      <c r="S54" s="110"/>
      <c r="T54" s="110"/>
      <c r="U54" s="110"/>
      <c r="V54" s="110"/>
      <c r="W54" s="110"/>
      <c r="X54" s="110"/>
      <c r="Y54" s="110"/>
      <c r="Z54" s="110"/>
      <c r="AA54" s="110"/>
      <c r="AB54" s="110"/>
      <c r="AC54" s="110"/>
    </row>
    <row r="55" spans="1:29" s="108" customFormat="1" ht="13.5" customHeight="1" x14ac:dyDescent="0.15">
      <c r="A55" s="116">
        <v>49</v>
      </c>
      <c r="B55" s="116" t="b">
        <f t="shared" si="0"/>
        <v>0</v>
      </c>
      <c r="C55" s="117"/>
      <c r="D55" s="117"/>
      <c r="E55" s="118"/>
      <c r="F55" s="119"/>
      <c r="G55" s="120"/>
      <c r="H55" s="121"/>
      <c r="I55" s="122"/>
      <c r="J55" s="123"/>
      <c r="K55" s="118"/>
      <c r="L55" s="119"/>
      <c r="M55" s="119"/>
      <c r="N55" s="127"/>
      <c r="P55" s="109" t="str">
        <f t="shared" si="1"/>
        <v>@</v>
      </c>
      <c r="Q55" s="110"/>
      <c r="R55" s="110"/>
      <c r="S55" s="110"/>
      <c r="T55" s="110"/>
      <c r="U55" s="110"/>
      <c r="V55" s="110"/>
      <c r="W55" s="110"/>
      <c r="X55" s="110"/>
      <c r="Y55" s="110"/>
      <c r="Z55" s="110"/>
      <c r="AA55" s="110"/>
      <c r="AB55" s="110"/>
      <c r="AC55" s="110"/>
    </row>
    <row r="56" spans="1:29" s="108" customFormat="1" ht="13.5" customHeight="1" x14ac:dyDescent="0.15">
      <c r="A56" s="116">
        <v>50</v>
      </c>
      <c r="B56" s="116" t="b">
        <f t="shared" si="0"/>
        <v>0</v>
      </c>
      <c r="C56" s="117"/>
      <c r="D56" s="117"/>
      <c r="E56" s="118"/>
      <c r="F56" s="119"/>
      <c r="G56" s="120"/>
      <c r="H56" s="121"/>
      <c r="I56" s="122"/>
      <c r="J56" s="123"/>
      <c r="K56" s="118"/>
      <c r="L56" s="119"/>
      <c r="M56" s="119"/>
      <c r="N56" s="127"/>
      <c r="P56" s="109" t="str">
        <f t="shared" si="1"/>
        <v>@</v>
      </c>
      <c r="Q56" s="110"/>
      <c r="R56" s="110"/>
      <c r="S56" s="110"/>
      <c r="T56" s="110"/>
      <c r="U56" s="110"/>
      <c r="V56" s="110"/>
      <c r="W56" s="110"/>
      <c r="X56" s="110"/>
      <c r="Y56" s="110"/>
      <c r="Z56" s="110"/>
      <c r="AA56" s="110"/>
      <c r="AB56" s="110"/>
      <c r="AC56" s="110"/>
    </row>
    <row r="57" spans="1:29" s="108" customFormat="1" ht="13.5" customHeight="1" x14ac:dyDescent="0.15">
      <c r="A57" s="116">
        <v>51</v>
      </c>
      <c r="B57" s="116" t="b">
        <f t="shared" si="0"/>
        <v>0</v>
      </c>
      <c r="C57" s="117"/>
      <c r="D57" s="117"/>
      <c r="E57" s="118"/>
      <c r="F57" s="119"/>
      <c r="G57" s="120"/>
      <c r="H57" s="121"/>
      <c r="I57" s="122"/>
      <c r="J57" s="123"/>
      <c r="K57" s="118"/>
      <c r="L57" s="119"/>
      <c r="M57" s="119"/>
      <c r="N57" s="127"/>
      <c r="P57" s="109" t="str">
        <f t="shared" si="1"/>
        <v>@</v>
      </c>
      <c r="Q57" s="110"/>
      <c r="R57" s="110"/>
      <c r="S57" s="110"/>
      <c r="T57" s="110"/>
      <c r="U57" s="110"/>
      <c r="V57" s="110"/>
      <c r="W57" s="110"/>
      <c r="X57" s="110"/>
      <c r="Y57" s="110"/>
      <c r="Z57" s="110"/>
      <c r="AA57" s="110"/>
      <c r="AB57" s="110"/>
      <c r="AC57" s="110"/>
    </row>
    <row r="58" spans="1:29" s="108" customFormat="1" ht="13.5" customHeight="1" x14ac:dyDescent="0.15">
      <c r="A58" s="116">
        <v>52</v>
      </c>
      <c r="B58" s="116" t="b">
        <f t="shared" si="0"/>
        <v>0</v>
      </c>
      <c r="C58" s="117"/>
      <c r="D58" s="117"/>
      <c r="E58" s="118"/>
      <c r="F58" s="119"/>
      <c r="G58" s="120"/>
      <c r="H58" s="121"/>
      <c r="I58" s="122"/>
      <c r="J58" s="123"/>
      <c r="K58" s="118"/>
      <c r="L58" s="119"/>
      <c r="M58" s="119"/>
      <c r="N58" s="127"/>
      <c r="P58" s="109" t="str">
        <f t="shared" si="1"/>
        <v>@</v>
      </c>
      <c r="Q58" s="110"/>
      <c r="R58" s="110"/>
      <c r="S58" s="110"/>
      <c r="T58" s="110"/>
      <c r="U58" s="110"/>
      <c r="V58" s="110"/>
      <c r="W58" s="110"/>
      <c r="X58" s="110"/>
      <c r="Y58" s="110"/>
      <c r="Z58" s="110"/>
      <c r="AA58" s="110"/>
      <c r="AB58" s="110"/>
      <c r="AC58" s="110"/>
    </row>
    <row r="59" spans="1:29" s="108" customFormat="1" ht="13.5" customHeight="1" x14ac:dyDescent="0.15">
      <c r="A59" s="116">
        <v>53</v>
      </c>
      <c r="B59" s="116" t="b">
        <f t="shared" si="0"/>
        <v>0</v>
      </c>
      <c r="C59" s="117"/>
      <c r="D59" s="117"/>
      <c r="E59" s="118"/>
      <c r="F59" s="119"/>
      <c r="G59" s="120"/>
      <c r="H59" s="121"/>
      <c r="I59" s="122"/>
      <c r="J59" s="123"/>
      <c r="K59" s="118"/>
      <c r="L59" s="119"/>
      <c r="M59" s="119"/>
      <c r="N59" s="127"/>
      <c r="P59" s="109" t="str">
        <f t="shared" si="1"/>
        <v>@</v>
      </c>
      <c r="Q59" s="110"/>
      <c r="R59" s="110"/>
      <c r="S59" s="110"/>
      <c r="T59" s="110"/>
      <c r="U59" s="110"/>
      <c r="V59" s="110"/>
      <c r="W59" s="110"/>
      <c r="X59" s="110"/>
      <c r="Y59" s="110"/>
      <c r="Z59" s="110"/>
      <c r="AA59" s="110"/>
      <c r="AB59" s="110"/>
      <c r="AC59" s="110"/>
    </row>
    <row r="60" spans="1:29" s="108" customFormat="1" ht="13.5" customHeight="1" x14ac:dyDescent="0.15">
      <c r="A60" s="116">
        <v>54</v>
      </c>
      <c r="B60" s="116" t="b">
        <f t="shared" si="0"/>
        <v>0</v>
      </c>
      <c r="C60" s="117"/>
      <c r="D60" s="117"/>
      <c r="E60" s="118"/>
      <c r="F60" s="119"/>
      <c r="G60" s="120"/>
      <c r="H60" s="121"/>
      <c r="I60" s="122"/>
      <c r="J60" s="123"/>
      <c r="K60" s="118"/>
      <c r="L60" s="119"/>
      <c r="M60" s="119"/>
      <c r="N60" s="127"/>
      <c r="P60" s="109" t="str">
        <f t="shared" si="1"/>
        <v>@</v>
      </c>
      <c r="Q60" s="110"/>
      <c r="R60" s="110"/>
      <c r="S60" s="110"/>
      <c r="T60" s="110"/>
      <c r="U60" s="110"/>
      <c r="V60" s="110"/>
      <c r="W60" s="110"/>
      <c r="X60" s="110"/>
      <c r="Y60" s="110"/>
      <c r="Z60" s="110"/>
      <c r="AA60" s="110"/>
      <c r="AB60" s="110"/>
      <c r="AC60" s="110"/>
    </row>
    <row r="61" spans="1:29" s="108" customFormat="1" ht="13.5" customHeight="1" x14ac:dyDescent="0.15">
      <c r="A61" s="116">
        <v>55</v>
      </c>
      <c r="B61" s="116" t="b">
        <f t="shared" si="0"/>
        <v>0</v>
      </c>
      <c r="C61" s="117"/>
      <c r="D61" s="117"/>
      <c r="E61" s="118"/>
      <c r="F61" s="119"/>
      <c r="G61" s="120"/>
      <c r="H61" s="121"/>
      <c r="I61" s="122"/>
      <c r="J61" s="123"/>
      <c r="K61" s="118"/>
      <c r="L61" s="119"/>
      <c r="M61" s="119"/>
      <c r="N61" s="127"/>
      <c r="P61" s="109" t="str">
        <f t="shared" si="1"/>
        <v>@</v>
      </c>
      <c r="Q61" s="110"/>
      <c r="R61" s="110"/>
      <c r="S61" s="110"/>
      <c r="T61" s="110"/>
      <c r="U61" s="110"/>
      <c r="V61" s="110"/>
      <c r="W61" s="110"/>
      <c r="X61" s="110"/>
      <c r="Y61" s="110"/>
      <c r="Z61" s="110"/>
      <c r="AA61" s="110"/>
      <c r="AB61" s="110"/>
      <c r="AC61" s="110"/>
    </row>
    <row r="62" spans="1:29" s="108" customFormat="1" ht="13.5" customHeight="1" x14ac:dyDescent="0.15">
      <c r="A62" s="116">
        <v>56</v>
      </c>
      <c r="B62" s="116" t="b">
        <f t="shared" si="0"/>
        <v>0</v>
      </c>
      <c r="C62" s="117"/>
      <c r="D62" s="117"/>
      <c r="E62" s="118"/>
      <c r="F62" s="119"/>
      <c r="G62" s="120"/>
      <c r="H62" s="121"/>
      <c r="I62" s="122"/>
      <c r="J62" s="123"/>
      <c r="K62" s="118"/>
      <c r="L62" s="119"/>
      <c r="M62" s="119"/>
      <c r="N62" s="127"/>
      <c r="P62" s="109" t="str">
        <f t="shared" si="1"/>
        <v>@</v>
      </c>
      <c r="Q62" s="110"/>
      <c r="R62" s="110"/>
      <c r="S62" s="110"/>
      <c r="T62" s="110"/>
      <c r="U62" s="110"/>
      <c r="V62" s="110"/>
      <c r="W62" s="110"/>
      <c r="X62" s="110"/>
      <c r="Y62" s="110"/>
      <c r="Z62" s="110"/>
      <c r="AA62" s="110"/>
      <c r="AB62" s="110"/>
      <c r="AC62" s="110"/>
    </row>
    <row r="63" spans="1:29" s="108" customFormat="1" ht="13.5" customHeight="1" x14ac:dyDescent="0.15">
      <c r="A63" s="116">
        <v>57</v>
      </c>
      <c r="B63" s="116" t="b">
        <f t="shared" si="0"/>
        <v>0</v>
      </c>
      <c r="C63" s="117"/>
      <c r="D63" s="117"/>
      <c r="E63" s="118"/>
      <c r="F63" s="119"/>
      <c r="G63" s="120"/>
      <c r="H63" s="121"/>
      <c r="I63" s="122"/>
      <c r="J63" s="123"/>
      <c r="K63" s="118"/>
      <c r="L63" s="119"/>
      <c r="M63" s="119"/>
      <c r="N63" s="127"/>
      <c r="P63" s="109" t="str">
        <f t="shared" si="1"/>
        <v>@</v>
      </c>
      <c r="Q63" s="110"/>
      <c r="R63" s="110"/>
      <c r="S63" s="110"/>
      <c r="T63" s="110"/>
      <c r="U63" s="110"/>
      <c r="V63" s="110"/>
      <c r="W63" s="110"/>
      <c r="X63" s="110"/>
      <c r="Y63" s="110"/>
      <c r="Z63" s="110"/>
      <c r="AA63" s="110"/>
      <c r="AB63" s="110"/>
      <c r="AC63" s="110"/>
    </row>
    <row r="64" spans="1:29" s="108" customFormat="1" ht="13.5" customHeight="1" x14ac:dyDescent="0.15">
      <c r="A64" s="116">
        <v>58</v>
      </c>
      <c r="B64" s="116" t="b">
        <f t="shared" si="0"/>
        <v>0</v>
      </c>
      <c r="C64" s="117"/>
      <c r="D64" s="117"/>
      <c r="E64" s="118"/>
      <c r="F64" s="119"/>
      <c r="G64" s="120"/>
      <c r="H64" s="121"/>
      <c r="I64" s="122"/>
      <c r="J64" s="123"/>
      <c r="K64" s="118"/>
      <c r="L64" s="119"/>
      <c r="M64" s="119"/>
      <c r="N64" s="127"/>
      <c r="P64" s="109" t="str">
        <f t="shared" si="1"/>
        <v>@</v>
      </c>
      <c r="Q64" s="110"/>
      <c r="R64" s="110"/>
      <c r="S64" s="110"/>
      <c r="T64" s="110"/>
      <c r="U64" s="110"/>
      <c r="V64" s="110"/>
      <c r="W64" s="110"/>
      <c r="X64" s="110"/>
      <c r="Y64" s="110"/>
      <c r="Z64" s="110"/>
      <c r="AA64" s="110"/>
      <c r="AB64" s="110"/>
      <c r="AC64" s="110"/>
    </row>
    <row r="65" spans="1:29" s="108" customFormat="1" ht="13.5" customHeight="1" x14ac:dyDescent="0.15">
      <c r="A65" s="116">
        <v>59</v>
      </c>
      <c r="B65" s="116" t="b">
        <f t="shared" si="0"/>
        <v>0</v>
      </c>
      <c r="C65" s="117"/>
      <c r="D65" s="117"/>
      <c r="E65" s="118"/>
      <c r="F65" s="119"/>
      <c r="G65" s="120"/>
      <c r="H65" s="121"/>
      <c r="I65" s="122"/>
      <c r="J65" s="123"/>
      <c r="K65" s="118"/>
      <c r="L65" s="119"/>
      <c r="M65" s="119"/>
      <c r="N65" s="127"/>
      <c r="P65" s="109" t="str">
        <f t="shared" si="1"/>
        <v>@</v>
      </c>
      <c r="Q65" s="110"/>
      <c r="R65" s="110"/>
      <c r="S65" s="110"/>
      <c r="T65" s="110"/>
      <c r="U65" s="110"/>
      <c r="V65" s="110"/>
      <c r="W65" s="110"/>
      <c r="X65" s="110"/>
      <c r="Y65" s="110"/>
      <c r="Z65" s="110"/>
      <c r="AA65" s="110"/>
      <c r="AB65" s="110"/>
      <c r="AC65" s="110"/>
    </row>
    <row r="66" spans="1:29" s="108" customFormat="1" ht="13.5" customHeight="1" x14ac:dyDescent="0.15">
      <c r="A66" s="116">
        <v>60</v>
      </c>
      <c r="B66" s="116" t="b">
        <f t="shared" si="0"/>
        <v>0</v>
      </c>
      <c r="C66" s="117"/>
      <c r="D66" s="117"/>
      <c r="E66" s="118"/>
      <c r="F66" s="119"/>
      <c r="G66" s="120"/>
      <c r="H66" s="121"/>
      <c r="I66" s="122"/>
      <c r="J66" s="123"/>
      <c r="K66" s="118"/>
      <c r="L66" s="119"/>
      <c r="M66" s="119"/>
      <c r="N66" s="127"/>
      <c r="P66" s="109" t="str">
        <f t="shared" si="1"/>
        <v>@</v>
      </c>
      <c r="Q66" s="110"/>
      <c r="R66" s="110"/>
      <c r="S66" s="110"/>
      <c r="T66" s="110"/>
      <c r="U66" s="110"/>
      <c r="V66" s="110"/>
      <c r="W66" s="110"/>
      <c r="X66" s="110"/>
      <c r="Y66" s="110"/>
      <c r="Z66" s="110"/>
      <c r="AA66" s="110"/>
      <c r="AB66" s="110"/>
      <c r="AC66" s="110"/>
    </row>
    <row r="67" spans="1:29" s="108" customFormat="1" ht="13.5" customHeight="1" x14ac:dyDescent="0.15">
      <c r="A67" s="116">
        <v>61</v>
      </c>
      <c r="B67" s="116" t="b">
        <f t="shared" si="0"/>
        <v>0</v>
      </c>
      <c r="C67" s="117"/>
      <c r="D67" s="117"/>
      <c r="E67" s="118"/>
      <c r="F67" s="119"/>
      <c r="G67" s="120"/>
      <c r="H67" s="121"/>
      <c r="I67" s="122"/>
      <c r="J67" s="123"/>
      <c r="K67" s="118"/>
      <c r="L67" s="119"/>
      <c r="M67" s="119"/>
      <c r="N67" s="127"/>
      <c r="P67" s="109" t="str">
        <f t="shared" si="1"/>
        <v>@</v>
      </c>
      <c r="Q67" s="110"/>
      <c r="R67" s="110"/>
      <c r="S67" s="110"/>
      <c r="T67" s="110"/>
      <c r="U67" s="110"/>
      <c r="V67" s="110"/>
      <c r="W67" s="110"/>
      <c r="X67" s="110"/>
      <c r="Y67" s="110"/>
      <c r="Z67" s="110"/>
      <c r="AA67" s="110"/>
      <c r="AB67" s="110"/>
      <c r="AC67" s="110"/>
    </row>
    <row r="68" spans="1:29" s="108" customFormat="1" ht="13.5" customHeight="1" x14ac:dyDescent="0.15">
      <c r="A68" s="116">
        <v>62</v>
      </c>
      <c r="B68" s="116" t="b">
        <f t="shared" si="0"/>
        <v>0</v>
      </c>
      <c r="C68" s="117"/>
      <c r="D68" s="117"/>
      <c r="E68" s="118"/>
      <c r="F68" s="119"/>
      <c r="G68" s="120"/>
      <c r="H68" s="121"/>
      <c r="I68" s="122"/>
      <c r="J68" s="123"/>
      <c r="K68" s="118"/>
      <c r="L68" s="119"/>
      <c r="M68" s="119"/>
      <c r="N68" s="127"/>
      <c r="P68" s="109" t="str">
        <f t="shared" si="1"/>
        <v>@</v>
      </c>
      <c r="Q68" s="110"/>
      <c r="R68" s="110"/>
      <c r="S68" s="110"/>
      <c r="T68" s="110"/>
      <c r="U68" s="110"/>
      <c r="V68" s="110"/>
      <c r="W68" s="110"/>
      <c r="X68" s="110"/>
      <c r="Y68" s="110"/>
      <c r="Z68" s="110"/>
      <c r="AA68" s="110"/>
      <c r="AB68" s="110"/>
      <c r="AC68" s="110"/>
    </row>
    <row r="69" spans="1:29" s="108" customFormat="1" ht="13.5" customHeight="1" x14ac:dyDescent="0.15">
      <c r="A69" s="116">
        <v>63</v>
      </c>
      <c r="B69" s="116" t="b">
        <f t="shared" si="0"/>
        <v>0</v>
      </c>
      <c r="C69" s="117"/>
      <c r="D69" s="117"/>
      <c r="E69" s="118"/>
      <c r="F69" s="119"/>
      <c r="G69" s="120"/>
      <c r="H69" s="121"/>
      <c r="I69" s="122"/>
      <c r="J69" s="123"/>
      <c r="K69" s="118"/>
      <c r="L69" s="119"/>
      <c r="M69" s="119"/>
      <c r="N69" s="127"/>
      <c r="P69" s="109" t="str">
        <f t="shared" si="1"/>
        <v>@</v>
      </c>
      <c r="Q69" s="110"/>
      <c r="R69" s="110"/>
      <c r="S69" s="110"/>
      <c r="T69" s="110"/>
      <c r="U69" s="110"/>
      <c r="V69" s="110"/>
      <c r="W69" s="110"/>
      <c r="X69" s="110"/>
      <c r="Y69" s="110"/>
      <c r="Z69" s="110"/>
      <c r="AA69" s="110"/>
      <c r="AB69" s="110"/>
      <c r="AC69" s="110"/>
    </row>
    <row r="70" spans="1:29" s="108" customFormat="1" ht="13.5" customHeight="1" x14ac:dyDescent="0.15">
      <c r="A70" s="116">
        <v>64</v>
      </c>
      <c r="B70" s="116" t="b">
        <f t="shared" si="0"/>
        <v>0</v>
      </c>
      <c r="C70" s="117"/>
      <c r="D70" s="117"/>
      <c r="E70" s="118"/>
      <c r="F70" s="119"/>
      <c r="G70" s="120"/>
      <c r="H70" s="121"/>
      <c r="I70" s="122"/>
      <c r="J70" s="123"/>
      <c r="K70" s="118"/>
      <c r="L70" s="119"/>
      <c r="M70" s="119"/>
      <c r="N70" s="127"/>
      <c r="P70" s="109" t="str">
        <f t="shared" si="1"/>
        <v>@</v>
      </c>
      <c r="Q70" s="110"/>
      <c r="R70" s="110"/>
      <c r="S70" s="110"/>
      <c r="T70" s="110"/>
      <c r="U70" s="110"/>
      <c r="V70" s="110"/>
      <c r="W70" s="110"/>
      <c r="X70" s="110"/>
      <c r="Y70" s="110"/>
      <c r="Z70" s="110"/>
      <c r="AA70" s="110"/>
      <c r="AB70" s="110"/>
      <c r="AC70" s="110"/>
    </row>
    <row r="71" spans="1:29" s="108" customFormat="1" ht="13.5" customHeight="1" x14ac:dyDescent="0.15">
      <c r="A71" s="116">
        <v>65</v>
      </c>
      <c r="B71" s="116" t="b">
        <f t="shared" si="0"/>
        <v>0</v>
      </c>
      <c r="C71" s="117"/>
      <c r="D71" s="117"/>
      <c r="E71" s="118"/>
      <c r="F71" s="119"/>
      <c r="G71" s="120"/>
      <c r="H71" s="121"/>
      <c r="I71" s="122"/>
      <c r="J71" s="123"/>
      <c r="K71" s="118"/>
      <c r="L71" s="119"/>
      <c r="M71" s="119"/>
      <c r="N71" s="127"/>
      <c r="P71" s="109" t="str">
        <f t="shared" si="1"/>
        <v>@</v>
      </c>
      <c r="Q71" s="110"/>
      <c r="R71" s="110"/>
      <c r="S71" s="110"/>
      <c r="T71" s="110"/>
      <c r="U71" s="110"/>
      <c r="V71" s="110"/>
      <c r="W71" s="110"/>
      <c r="X71" s="110"/>
      <c r="Y71" s="110"/>
      <c r="Z71" s="110"/>
      <c r="AA71" s="110"/>
      <c r="AB71" s="110"/>
      <c r="AC71" s="110"/>
    </row>
    <row r="72" spans="1:29" s="108" customFormat="1" ht="13.5" customHeight="1" x14ac:dyDescent="0.15">
      <c r="A72" s="116">
        <v>66</v>
      </c>
      <c r="B72" s="116" t="b">
        <f t="shared" ref="B72:B135" si="2">IF($H$1="","",$H$1)</f>
        <v>0</v>
      </c>
      <c r="C72" s="117"/>
      <c r="D72" s="117"/>
      <c r="E72" s="118"/>
      <c r="F72" s="119"/>
      <c r="G72" s="120"/>
      <c r="H72" s="121"/>
      <c r="I72" s="122"/>
      <c r="J72" s="123"/>
      <c r="K72" s="118"/>
      <c r="L72" s="119"/>
      <c r="M72" s="119"/>
      <c r="N72" s="127"/>
      <c r="P72" s="109" t="str">
        <f t="shared" ref="P72:P135" si="3">D72&amp;"@"&amp;E72</f>
        <v>@</v>
      </c>
      <c r="Q72" s="110"/>
      <c r="R72" s="110"/>
      <c r="S72" s="110"/>
      <c r="T72" s="110"/>
      <c r="U72" s="110"/>
      <c r="V72" s="110"/>
      <c r="W72" s="110"/>
      <c r="X72" s="110"/>
      <c r="Y72" s="110"/>
      <c r="Z72" s="110"/>
      <c r="AA72" s="110"/>
      <c r="AB72" s="110"/>
      <c r="AC72" s="110"/>
    </row>
    <row r="73" spans="1:29" s="108" customFormat="1" ht="13.5" customHeight="1" x14ac:dyDescent="0.15">
      <c r="A73" s="116">
        <v>67</v>
      </c>
      <c r="B73" s="116" t="b">
        <f t="shared" si="2"/>
        <v>0</v>
      </c>
      <c r="C73" s="117"/>
      <c r="D73" s="117"/>
      <c r="E73" s="118"/>
      <c r="F73" s="119"/>
      <c r="G73" s="120"/>
      <c r="H73" s="121"/>
      <c r="I73" s="122"/>
      <c r="J73" s="123"/>
      <c r="K73" s="118"/>
      <c r="L73" s="119"/>
      <c r="M73" s="119"/>
      <c r="N73" s="127"/>
      <c r="P73" s="109" t="str">
        <f t="shared" si="3"/>
        <v>@</v>
      </c>
      <c r="Q73" s="110"/>
      <c r="R73" s="110"/>
      <c r="S73" s="110"/>
      <c r="T73" s="110"/>
      <c r="U73" s="110"/>
      <c r="V73" s="110"/>
      <c r="W73" s="110"/>
      <c r="X73" s="110"/>
      <c r="Y73" s="110"/>
      <c r="Z73" s="110"/>
      <c r="AA73" s="110"/>
      <c r="AB73" s="110"/>
      <c r="AC73" s="110"/>
    </row>
    <row r="74" spans="1:29" s="108" customFormat="1" ht="13.5" customHeight="1" x14ac:dyDescent="0.15">
      <c r="A74" s="116">
        <v>68</v>
      </c>
      <c r="B74" s="116" t="b">
        <f t="shared" si="2"/>
        <v>0</v>
      </c>
      <c r="C74" s="117"/>
      <c r="D74" s="117"/>
      <c r="E74" s="118"/>
      <c r="F74" s="119"/>
      <c r="G74" s="120"/>
      <c r="H74" s="121"/>
      <c r="I74" s="122"/>
      <c r="J74" s="123"/>
      <c r="K74" s="118"/>
      <c r="L74" s="119"/>
      <c r="M74" s="119"/>
      <c r="N74" s="127"/>
      <c r="P74" s="109" t="str">
        <f t="shared" si="3"/>
        <v>@</v>
      </c>
      <c r="Q74" s="110"/>
      <c r="R74" s="110"/>
      <c r="S74" s="110"/>
      <c r="T74" s="110"/>
      <c r="U74" s="110"/>
      <c r="V74" s="110"/>
      <c r="W74" s="110"/>
      <c r="X74" s="110"/>
      <c r="Y74" s="110"/>
      <c r="Z74" s="110"/>
      <c r="AA74" s="110"/>
      <c r="AB74" s="110"/>
      <c r="AC74" s="110"/>
    </row>
    <row r="75" spans="1:29" s="108" customFormat="1" ht="13.5" customHeight="1" x14ac:dyDescent="0.15">
      <c r="A75" s="116">
        <v>69</v>
      </c>
      <c r="B75" s="116" t="b">
        <f t="shared" si="2"/>
        <v>0</v>
      </c>
      <c r="C75" s="117"/>
      <c r="D75" s="117"/>
      <c r="E75" s="118"/>
      <c r="F75" s="119"/>
      <c r="G75" s="120"/>
      <c r="H75" s="121"/>
      <c r="I75" s="122"/>
      <c r="J75" s="123"/>
      <c r="K75" s="118"/>
      <c r="L75" s="119"/>
      <c r="M75" s="119"/>
      <c r="N75" s="127"/>
      <c r="P75" s="109" t="str">
        <f t="shared" si="3"/>
        <v>@</v>
      </c>
      <c r="Q75" s="110"/>
      <c r="R75" s="110"/>
      <c r="S75" s="110"/>
      <c r="T75" s="110"/>
      <c r="U75" s="110"/>
      <c r="V75" s="110"/>
      <c r="W75" s="110"/>
      <c r="X75" s="110"/>
      <c r="Y75" s="110"/>
      <c r="Z75" s="110"/>
      <c r="AA75" s="110"/>
      <c r="AB75" s="110"/>
      <c r="AC75" s="110"/>
    </row>
    <row r="76" spans="1:29" s="108" customFormat="1" ht="13.5" customHeight="1" x14ac:dyDescent="0.15">
      <c r="A76" s="116">
        <v>70</v>
      </c>
      <c r="B76" s="116" t="b">
        <f t="shared" si="2"/>
        <v>0</v>
      </c>
      <c r="C76" s="117"/>
      <c r="D76" s="117"/>
      <c r="E76" s="118"/>
      <c r="F76" s="119"/>
      <c r="G76" s="120"/>
      <c r="H76" s="121"/>
      <c r="I76" s="122"/>
      <c r="J76" s="123"/>
      <c r="K76" s="118"/>
      <c r="L76" s="119"/>
      <c r="M76" s="119"/>
      <c r="N76" s="127"/>
      <c r="P76" s="109" t="str">
        <f t="shared" si="3"/>
        <v>@</v>
      </c>
      <c r="Q76" s="110"/>
      <c r="R76" s="110"/>
      <c r="S76" s="110"/>
      <c r="T76" s="110"/>
      <c r="U76" s="110"/>
      <c r="V76" s="110"/>
      <c r="W76" s="110"/>
      <c r="X76" s="110"/>
      <c r="Y76" s="110"/>
      <c r="Z76" s="110"/>
      <c r="AA76" s="110"/>
      <c r="AB76" s="110"/>
      <c r="AC76" s="110"/>
    </row>
    <row r="77" spans="1:29" s="108" customFormat="1" ht="13.5" customHeight="1" x14ac:dyDescent="0.15">
      <c r="A77" s="116">
        <v>71</v>
      </c>
      <c r="B77" s="116" t="b">
        <f t="shared" si="2"/>
        <v>0</v>
      </c>
      <c r="C77" s="117"/>
      <c r="D77" s="117"/>
      <c r="E77" s="118"/>
      <c r="F77" s="119"/>
      <c r="G77" s="120"/>
      <c r="H77" s="121"/>
      <c r="I77" s="122"/>
      <c r="J77" s="123"/>
      <c r="K77" s="118"/>
      <c r="L77" s="119"/>
      <c r="M77" s="119"/>
      <c r="N77" s="127"/>
      <c r="P77" s="109" t="str">
        <f t="shared" si="3"/>
        <v>@</v>
      </c>
      <c r="Q77" s="110"/>
      <c r="R77" s="110"/>
      <c r="S77" s="110"/>
      <c r="T77" s="110"/>
      <c r="U77" s="110"/>
      <c r="V77" s="110"/>
      <c r="W77" s="110"/>
      <c r="X77" s="110"/>
      <c r="Y77" s="110"/>
      <c r="Z77" s="110"/>
      <c r="AA77" s="110"/>
      <c r="AB77" s="110"/>
      <c r="AC77" s="110"/>
    </row>
    <row r="78" spans="1:29" s="108" customFormat="1" ht="13.5" customHeight="1" x14ac:dyDescent="0.15">
      <c r="A78" s="116">
        <v>72</v>
      </c>
      <c r="B78" s="116" t="b">
        <f t="shared" si="2"/>
        <v>0</v>
      </c>
      <c r="C78" s="117"/>
      <c r="D78" s="117"/>
      <c r="E78" s="118"/>
      <c r="F78" s="119"/>
      <c r="G78" s="120"/>
      <c r="H78" s="121"/>
      <c r="I78" s="122"/>
      <c r="J78" s="123"/>
      <c r="K78" s="118"/>
      <c r="L78" s="119"/>
      <c r="M78" s="119"/>
      <c r="N78" s="127"/>
      <c r="P78" s="109" t="str">
        <f t="shared" si="3"/>
        <v>@</v>
      </c>
      <c r="Q78" s="110"/>
      <c r="R78" s="110"/>
      <c r="S78" s="110"/>
      <c r="T78" s="110"/>
      <c r="U78" s="110"/>
      <c r="V78" s="110"/>
      <c r="W78" s="110"/>
      <c r="X78" s="110"/>
      <c r="Y78" s="110"/>
      <c r="Z78" s="110"/>
      <c r="AA78" s="110"/>
      <c r="AB78" s="110"/>
      <c r="AC78" s="110"/>
    </row>
    <row r="79" spans="1:29" s="108" customFormat="1" ht="13.5" customHeight="1" x14ac:dyDescent="0.15">
      <c r="A79" s="116">
        <v>73</v>
      </c>
      <c r="B79" s="116" t="b">
        <f t="shared" si="2"/>
        <v>0</v>
      </c>
      <c r="C79" s="117"/>
      <c r="D79" s="117"/>
      <c r="E79" s="118"/>
      <c r="F79" s="119"/>
      <c r="G79" s="120"/>
      <c r="H79" s="121"/>
      <c r="I79" s="122"/>
      <c r="J79" s="123"/>
      <c r="K79" s="118"/>
      <c r="L79" s="119"/>
      <c r="M79" s="119"/>
      <c r="N79" s="127"/>
      <c r="P79" s="109" t="str">
        <f t="shared" si="3"/>
        <v>@</v>
      </c>
      <c r="Q79" s="110"/>
      <c r="R79" s="110"/>
      <c r="S79" s="110"/>
      <c r="T79" s="110"/>
      <c r="U79" s="110"/>
      <c r="V79" s="110"/>
      <c r="W79" s="110"/>
      <c r="X79" s="110"/>
      <c r="Y79" s="110"/>
      <c r="Z79" s="110"/>
      <c r="AA79" s="110"/>
      <c r="AB79" s="110"/>
      <c r="AC79" s="110"/>
    </row>
    <row r="80" spans="1:29" s="108" customFormat="1" ht="13.5" customHeight="1" x14ac:dyDescent="0.15">
      <c r="A80" s="116">
        <v>74</v>
      </c>
      <c r="B80" s="116" t="b">
        <f t="shared" si="2"/>
        <v>0</v>
      </c>
      <c r="C80" s="117"/>
      <c r="D80" s="117"/>
      <c r="E80" s="118"/>
      <c r="F80" s="119"/>
      <c r="G80" s="120"/>
      <c r="H80" s="121"/>
      <c r="I80" s="122"/>
      <c r="J80" s="123"/>
      <c r="K80" s="118"/>
      <c r="L80" s="119"/>
      <c r="M80" s="119"/>
      <c r="N80" s="127"/>
      <c r="P80" s="109" t="str">
        <f t="shared" si="3"/>
        <v>@</v>
      </c>
      <c r="Q80" s="110"/>
      <c r="R80" s="110"/>
      <c r="S80" s="110"/>
      <c r="T80" s="110"/>
      <c r="U80" s="110"/>
      <c r="V80" s="110"/>
      <c r="W80" s="110"/>
      <c r="X80" s="110"/>
      <c r="Y80" s="110"/>
      <c r="Z80" s="110"/>
      <c r="AA80" s="110"/>
      <c r="AB80" s="110"/>
      <c r="AC80" s="110"/>
    </row>
    <row r="81" spans="1:29" s="108" customFormat="1" ht="13.5" customHeight="1" x14ac:dyDescent="0.15">
      <c r="A81" s="116">
        <v>75</v>
      </c>
      <c r="B81" s="116" t="b">
        <f t="shared" si="2"/>
        <v>0</v>
      </c>
      <c r="C81" s="117"/>
      <c r="D81" s="117"/>
      <c r="E81" s="118"/>
      <c r="F81" s="119"/>
      <c r="G81" s="120"/>
      <c r="H81" s="121"/>
      <c r="I81" s="122"/>
      <c r="J81" s="123"/>
      <c r="K81" s="118"/>
      <c r="L81" s="119"/>
      <c r="M81" s="119"/>
      <c r="N81" s="127"/>
      <c r="P81" s="109" t="str">
        <f t="shared" si="3"/>
        <v>@</v>
      </c>
      <c r="Q81" s="110"/>
      <c r="R81" s="110"/>
      <c r="S81" s="110"/>
      <c r="T81" s="110"/>
      <c r="U81" s="110"/>
      <c r="V81" s="110"/>
      <c r="W81" s="110"/>
      <c r="X81" s="110"/>
      <c r="Y81" s="110"/>
      <c r="Z81" s="110"/>
      <c r="AA81" s="110"/>
      <c r="AB81" s="110"/>
      <c r="AC81" s="110"/>
    </row>
    <row r="82" spans="1:29" s="108" customFormat="1" ht="13.5" customHeight="1" x14ac:dyDescent="0.15">
      <c r="A82" s="116">
        <v>76</v>
      </c>
      <c r="B82" s="116" t="b">
        <f t="shared" si="2"/>
        <v>0</v>
      </c>
      <c r="C82" s="117"/>
      <c r="D82" s="117"/>
      <c r="E82" s="118"/>
      <c r="F82" s="119"/>
      <c r="G82" s="120"/>
      <c r="H82" s="121"/>
      <c r="I82" s="122"/>
      <c r="J82" s="123"/>
      <c r="K82" s="118"/>
      <c r="L82" s="119"/>
      <c r="M82" s="119"/>
      <c r="N82" s="127"/>
      <c r="P82" s="109" t="str">
        <f t="shared" si="3"/>
        <v>@</v>
      </c>
      <c r="Q82" s="110"/>
      <c r="R82" s="110"/>
      <c r="S82" s="110"/>
      <c r="T82" s="110"/>
      <c r="U82" s="110"/>
      <c r="V82" s="110"/>
      <c r="W82" s="110"/>
      <c r="X82" s="110"/>
      <c r="Y82" s="110"/>
      <c r="Z82" s="110"/>
      <c r="AA82" s="110"/>
      <c r="AB82" s="110"/>
      <c r="AC82" s="110"/>
    </row>
    <row r="83" spans="1:29" s="108" customFormat="1" ht="13.5" customHeight="1" x14ac:dyDescent="0.15">
      <c r="A83" s="116">
        <v>77</v>
      </c>
      <c r="B83" s="116" t="b">
        <f t="shared" si="2"/>
        <v>0</v>
      </c>
      <c r="C83" s="117"/>
      <c r="D83" s="117"/>
      <c r="E83" s="118"/>
      <c r="F83" s="119"/>
      <c r="G83" s="120"/>
      <c r="H83" s="121"/>
      <c r="I83" s="122"/>
      <c r="J83" s="123"/>
      <c r="K83" s="118"/>
      <c r="L83" s="119"/>
      <c r="M83" s="119"/>
      <c r="N83" s="127"/>
      <c r="P83" s="109" t="str">
        <f t="shared" si="3"/>
        <v>@</v>
      </c>
      <c r="Q83" s="110"/>
      <c r="R83" s="110"/>
      <c r="S83" s="110"/>
      <c r="T83" s="110"/>
      <c r="U83" s="110"/>
      <c r="V83" s="110"/>
      <c r="W83" s="110"/>
      <c r="X83" s="110"/>
      <c r="Y83" s="110"/>
      <c r="Z83" s="110"/>
      <c r="AA83" s="110"/>
      <c r="AB83" s="110"/>
      <c r="AC83" s="110"/>
    </row>
    <row r="84" spans="1:29" s="108" customFormat="1" ht="13.5" customHeight="1" x14ac:dyDescent="0.15">
      <c r="A84" s="116">
        <v>78</v>
      </c>
      <c r="B84" s="116" t="b">
        <f t="shared" si="2"/>
        <v>0</v>
      </c>
      <c r="C84" s="117"/>
      <c r="D84" s="117"/>
      <c r="E84" s="118"/>
      <c r="F84" s="119"/>
      <c r="G84" s="120"/>
      <c r="H84" s="121"/>
      <c r="I84" s="122"/>
      <c r="J84" s="123"/>
      <c r="K84" s="118"/>
      <c r="L84" s="119"/>
      <c r="M84" s="119"/>
      <c r="N84" s="127"/>
      <c r="P84" s="109" t="str">
        <f t="shared" si="3"/>
        <v>@</v>
      </c>
      <c r="Q84" s="110"/>
      <c r="R84" s="110"/>
      <c r="S84" s="110"/>
      <c r="T84" s="110"/>
      <c r="U84" s="110"/>
      <c r="V84" s="110"/>
      <c r="W84" s="110"/>
      <c r="X84" s="110"/>
      <c r="Y84" s="110"/>
      <c r="Z84" s="110"/>
      <c r="AA84" s="110"/>
      <c r="AB84" s="110"/>
      <c r="AC84" s="110"/>
    </row>
    <row r="85" spans="1:29" s="108" customFormat="1" ht="13.5" customHeight="1" x14ac:dyDescent="0.15">
      <c r="A85" s="116">
        <v>79</v>
      </c>
      <c r="B85" s="116" t="b">
        <f t="shared" si="2"/>
        <v>0</v>
      </c>
      <c r="C85" s="117"/>
      <c r="D85" s="117"/>
      <c r="E85" s="118"/>
      <c r="F85" s="119"/>
      <c r="G85" s="120"/>
      <c r="H85" s="121"/>
      <c r="I85" s="122"/>
      <c r="J85" s="123"/>
      <c r="K85" s="118"/>
      <c r="L85" s="119"/>
      <c r="M85" s="119"/>
      <c r="N85" s="127"/>
      <c r="P85" s="109" t="str">
        <f t="shared" si="3"/>
        <v>@</v>
      </c>
      <c r="Q85" s="110"/>
      <c r="R85" s="110"/>
      <c r="S85" s="110"/>
      <c r="T85" s="110"/>
      <c r="U85" s="110"/>
      <c r="V85" s="110"/>
      <c r="W85" s="110"/>
      <c r="X85" s="110"/>
      <c r="Y85" s="110"/>
      <c r="Z85" s="110"/>
      <c r="AA85" s="110"/>
      <c r="AB85" s="110"/>
      <c r="AC85" s="110"/>
    </row>
    <row r="86" spans="1:29" s="108" customFormat="1" ht="13.5" customHeight="1" x14ac:dyDescent="0.15">
      <c r="A86" s="116">
        <v>80</v>
      </c>
      <c r="B86" s="116" t="b">
        <f t="shared" si="2"/>
        <v>0</v>
      </c>
      <c r="C86" s="117"/>
      <c r="D86" s="117"/>
      <c r="E86" s="118"/>
      <c r="F86" s="119"/>
      <c r="G86" s="120"/>
      <c r="H86" s="121"/>
      <c r="I86" s="122"/>
      <c r="J86" s="123"/>
      <c r="K86" s="118"/>
      <c r="L86" s="119"/>
      <c r="M86" s="119"/>
      <c r="N86" s="127"/>
      <c r="P86" s="109" t="str">
        <f t="shared" si="3"/>
        <v>@</v>
      </c>
      <c r="Q86" s="110"/>
      <c r="R86" s="110"/>
      <c r="S86" s="110"/>
      <c r="T86" s="110"/>
      <c r="U86" s="110"/>
      <c r="V86" s="110"/>
      <c r="W86" s="110"/>
      <c r="X86" s="110"/>
      <c r="Y86" s="110"/>
      <c r="Z86" s="110"/>
      <c r="AA86" s="110"/>
      <c r="AB86" s="110"/>
      <c r="AC86" s="110"/>
    </row>
    <row r="87" spans="1:29" s="108" customFormat="1" ht="13.5" customHeight="1" x14ac:dyDescent="0.15">
      <c r="A87" s="116">
        <v>81</v>
      </c>
      <c r="B87" s="116" t="b">
        <f t="shared" si="2"/>
        <v>0</v>
      </c>
      <c r="C87" s="117"/>
      <c r="D87" s="117"/>
      <c r="E87" s="118"/>
      <c r="F87" s="119"/>
      <c r="G87" s="120"/>
      <c r="H87" s="121"/>
      <c r="I87" s="122"/>
      <c r="J87" s="123"/>
      <c r="K87" s="118"/>
      <c r="L87" s="119"/>
      <c r="M87" s="119"/>
      <c r="N87" s="127"/>
      <c r="P87" s="109" t="str">
        <f t="shared" si="3"/>
        <v>@</v>
      </c>
      <c r="Q87" s="110"/>
      <c r="R87" s="110"/>
      <c r="S87" s="110"/>
      <c r="T87" s="110"/>
      <c r="U87" s="110"/>
      <c r="V87" s="110"/>
      <c r="W87" s="110"/>
      <c r="X87" s="110"/>
      <c r="Y87" s="110"/>
      <c r="Z87" s="110"/>
      <c r="AA87" s="110"/>
      <c r="AB87" s="110"/>
      <c r="AC87" s="110"/>
    </row>
    <row r="88" spans="1:29" s="108" customFormat="1" ht="13.5" customHeight="1" x14ac:dyDescent="0.15">
      <c r="A88" s="116">
        <v>82</v>
      </c>
      <c r="B88" s="116" t="b">
        <f t="shared" si="2"/>
        <v>0</v>
      </c>
      <c r="C88" s="117"/>
      <c r="D88" s="117"/>
      <c r="E88" s="118"/>
      <c r="F88" s="119"/>
      <c r="G88" s="120"/>
      <c r="H88" s="121"/>
      <c r="I88" s="122"/>
      <c r="J88" s="123"/>
      <c r="K88" s="118"/>
      <c r="L88" s="119"/>
      <c r="M88" s="119"/>
      <c r="N88" s="127"/>
      <c r="P88" s="109" t="str">
        <f t="shared" si="3"/>
        <v>@</v>
      </c>
      <c r="Q88" s="110"/>
      <c r="R88" s="110"/>
      <c r="S88" s="110"/>
      <c r="T88" s="110"/>
      <c r="U88" s="110"/>
      <c r="V88" s="110"/>
      <c r="W88" s="110"/>
      <c r="X88" s="110"/>
      <c r="Y88" s="110"/>
      <c r="Z88" s="110"/>
      <c r="AA88" s="110"/>
      <c r="AB88" s="110"/>
      <c r="AC88" s="110"/>
    </row>
    <row r="89" spans="1:29" s="108" customFormat="1" ht="13.5" customHeight="1" x14ac:dyDescent="0.15">
      <c r="A89" s="116">
        <v>83</v>
      </c>
      <c r="B89" s="116" t="b">
        <f t="shared" si="2"/>
        <v>0</v>
      </c>
      <c r="C89" s="117"/>
      <c r="D89" s="117"/>
      <c r="E89" s="118"/>
      <c r="F89" s="119"/>
      <c r="G89" s="120"/>
      <c r="H89" s="121"/>
      <c r="I89" s="122"/>
      <c r="J89" s="123"/>
      <c r="K89" s="118"/>
      <c r="L89" s="119"/>
      <c r="M89" s="119"/>
      <c r="N89" s="127"/>
      <c r="P89" s="109" t="str">
        <f t="shared" si="3"/>
        <v>@</v>
      </c>
      <c r="Q89" s="110"/>
      <c r="R89" s="110"/>
      <c r="S89" s="110"/>
      <c r="T89" s="110"/>
      <c r="U89" s="110"/>
      <c r="V89" s="110"/>
      <c r="W89" s="110"/>
      <c r="X89" s="110"/>
      <c r="Y89" s="110"/>
      <c r="Z89" s="110"/>
      <c r="AA89" s="110"/>
      <c r="AB89" s="110"/>
      <c r="AC89" s="110"/>
    </row>
    <row r="90" spans="1:29" s="108" customFormat="1" ht="13.5" customHeight="1" x14ac:dyDescent="0.15">
      <c r="A90" s="116">
        <v>84</v>
      </c>
      <c r="B90" s="116" t="b">
        <f t="shared" si="2"/>
        <v>0</v>
      </c>
      <c r="C90" s="117"/>
      <c r="D90" s="117"/>
      <c r="E90" s="118"/>
      <c r="F90" s="119"/>
      <c r="G90" s="120"/>
      <c r="H90" s="121"/>
      <c r="I90" s="122"/>
      <c r="J90" s="123"/>
      <c r="K90" s="118"/>
      <c r="L90" s="119"/>
      <c r="M90" s="119"/>
      <c r="N90" s="127"/>
      <c r="P90" s="109" t="str">
        <f t="shared" si="3"/>
        <v>@</v>
      </c>
      <c r="Q90" s="110"/>
      <c r="R90" s="110"/>
      <c r="S90" s="110"/>
      <c r="T90" s="110"/>
      <c r="U90" s="110"/>
      <c r="V90" s="110"/>
      <c r="W90" s="110"/>
      <c r="X90" s="110"/>
      <c r="Y90" s="110"/>
      <c r="Z90" s="110"/>
      <c r="AA90" s="110"/>
      <c r="AB90" s="110"/>
      <c r="AC90" s="110"/>
    </row>
    <row r="91" spans="1:29" s="108" customFormat="1" ht="13.5" customHeight="1" x14ac:dyDescent="0.15">
      <c r="A91" s="116">
        <v>85</v>
      </c>
      <c r="B91" s="116" t="b">
        <f t="shared" si="2"/>
        <v>0</v>
      </c>
      <c r="C91" s="117"/>
      <c r="D91" s="117"/>
      <c r="E91" s="118"/>
      <c r="F91" s="119"/>
      <c r="G91" s="120"/>
      <c r="H91" s="121"/>
      <c r="I91" s="122"/>
      <c r="J91" s="123"/>
      <c r="K91" s="118"/>
      <c r="L91" s="119"/>
      <c r="M91" s="119"/>
      <c r="N91" s="127"/>
      <c r="P91" s="109" t="str">
        <f t="shared" si="3"/>
        <v>@</v>
      </c>
      <c r="Q91" s="110"/>
      <c r="R91" s="110"/>
      <c r="S91" s="110"/>
      <c r="T91" s="110"/>
      <c r="U91" s="110"/>
      <c r="V91" s="110"/>
      <c r="W91" s="110"/>
      <c r="X91" s="110"/>
      <c r="Y91" s="110"/>
      <c r="Z91" s="110"/>
      <c r="AA91" s="110"/>
      <c r="AB91" s="110"/>
      <c r="AC91" s="110"/>
    </row>
    <row r="92" spans="1:29" s="108" customFormat="1" ht="13.5" customHeight="1" x14ac:dyDescent="0.15">
      <c r="A92" s="116">
        <v>86</v>
      </c>
      <c r="B92" s="116" t="b">
        <f t="shared" si="2"/>
        <v>0</v>
      </c>
      <c r="C92" s="117"/>
      <c r="D92" s="117"/>
      <c r="E92" s="118"/>
      <c r="F92" s="119"/>
      <c r="G92" s="120"/>
      <c r="H92" s="121"/>
      <c r="I92" s="122"/>
      <c r="J92" s="123"/>
      <c r="K92" s="118"/>
      <c r="L92" s="119"/>
      <c r="M92" s="119"/>
      <c r="N92" s="127"/>
      <c r="P92" s="109" t="str">
        <f t="shared" si="3"/>
        <v>@</v>
      </c>
      <c r="Q92" s="110"/>
      <c r="R92" s="110"/>
      <c r="S92" s="110"/>
      <c r="T92" s="110"/>
      <c r="U92" s="110"/>
      <c r="V92" s="110"/>
      <c r="W92" s="110"/>
      <c r="X92" s="110"/>
      <c r="Y92" s="110"/>
      <c r="Z92" s="110"/>
      <c r="AA92" s="110"/>
      <c r="AB92" s="110"/>
      <c r="AC92" s="110"/>
    </row>
    <row r="93" spans="1:29" s="108" customFormat="1" ht="13.5" customHeight="1" x14ac:dyDescent="0.15">
      <c r="A93" s="116">
        <v>87</v>
      </c>
      <c r="B93" s="116" t="b">
        <f t="shared" si="2"/>
        <v>0</v>
      </c>
      <c r="C93" s="117"/>
      <c r="D93" s="117"/>
      <c r="E93" s="118"/>
      <c r="F93" s="119"/>
      <c r="G93" s="120"/>
      <c r="H93" s="121"/>
      <c r="I93" s="122"/>
      <c r="J93" s="123"/>
      <c r="K93" s="118"/>
      <c r="L93" s="119"/>
      <c r="M93" s="119"/>
      <c r="N93" s="127"/>
      <c r="P93" s="109" t="str">
        <f t="shared" si="3"/>
        <v>@</v>
      </c>
      <c r="Q93" s="110"/>
      <c r="R93" s="110"/>
      <c r="S93" s="110"/>
      <c r="T93" s="110"/>
      <c r="U93" s="110"/>
      <c r="V93" s="110"/>
      <c r="W93" s="110"/>
      <c r="X93" s="110"/>
      <c r="Y93" s="110"/>
      <c r="Z93" s="110"/>
      <c r="AA93" s="110"/>
      <c r="AB93" s="110"/>
      <c r="AC93" s="110"/>
    </row>
    <row r="94" spans="1:29" s="108" customFormat="1" ht="13.5" customHeight="1" x14ac:dyDescent="0.15">
      <c r="A94" s="116">
        <v>88</v>
      </c>
      <c r="B94" s="116" t="b">
        <f t="shared" si="2"/>
        <v>0</v>
      </c>
      <c r="C94" s="117"/>
      <c r="D94" s="117"/>
      <c r="E94" s="118"/>
      <c r="F94" s="119"/>
      <c r="G94" s="120"/>
      <c r="H94" s="121"/>
      <c r="I94" s="122"/>
      <c r="J94" s="123"/>
      <c r="K94" s="118"/>
      <c r="L94" s="119"/>
      <c r="M94" s="119"/>
      <c r="N94" s="127"/>
      <c r="P94" s="109" t="str">
        <f t="shared" si="3"/>
        <v>@</v>
      </c>
      <c r="Q94" s="110"/>
      <c r="R94" s="110"/>
      <c r="S94" s="110"/>
      <c r="T94" s="110"/>
      <c r="U94" s="110"/>
      <c r="V94" s="110"/>
      <c r="W94" s="110"/>
      <c r="X94" s="110"/>
      <c r="Y94" s="110"/>
      <c r="Z94" s="110"/>
      <c r="AA94" s="110"/>
      <c r="AB94" s="110"/>
      <c r="AC94" s="110"/>
    </row>
    <row r="95" spans="1:29" s="108" customFormat="1" ht="13.5" customHeight="1" x14ac:dyDescent="0.15">
      <c r="A95" s="116">
        <v>89</v>
      </c>
      <c r="B95" s="116" t="b">
        <f t="shared" si="2"/>
        <v>0</v>
      </c>
      <c r="C95" s="117"/>
      <c r="D95" s="117"/>
      <c r="E95" s="118"/>
      <c r="F95" s="119"/>
      <c r="G95" s="120"/>
      <c r="H95" s="121"/>
      <c r="I95" s="122"/>
      <c r="J95" s="123"/>
      <c r="K95" s="118"/>
      <c r="L95" s="119"/>
      <c r="M95" s="119"/>
      <c r="N95" s="127"/>
      <c r="P95" s="109" t="str">
        <f t="shared" si="3"/>
        <v>@</v>
      </c>
      <c r="Q95" s="110"/>
      <c r="R95" s="110"/>
      <c r="S95" s="110"/>
      <c r="T95" s="110"/>
      <c r="U95" s="110"/>
      <c r="V95" s="110"/>
      <c r="W95" s="110"/>
      <c r="X95" s="110"/>
      <c r="Y95" s="110"/>
      <c r="Z95" s="110"/>
      <c r="AA95" s="110"/>
      <c r="AB95" s="110"/>
      <c r="AC95" s="110"/>
    </row>
    <row r="96" spans="1:29" s="108" customFormat="1" ht="13.5" customHeight="1" x14ac:dyDescent="0.15">
      <c r="A96" s="116">
        <v>90</v>
      </c>
      <c r="B96" s="116" t="b">
        <f t="shared" si="2"/>
        <v>0</v>
      </c>
      <c r="C96" s="117"/>
      <c r="D96" s="117"/>
      <c r="E96" s="118"/>
      <c r="F96" s="119"/>
      <c r="G96" s="120"/>
      <c r="H96" s="121"/>
      <c r="I96" s="122"/>
      <c r="J96" s="123"/>
      <c r="K96" s="118"/>
      <c r="L96" s="119"/>
      <c r="M96" s="119"/>
      <c r="N96" s="127"/>
      <c r="P96" s="109" t="str">
        <f t="shared" si="3"/>
        <v>@</v>
      </c>
      <c r="Q96" s="110"/>
      <c r="R96" s="110"/>
      <c r="S96" s="110"/>
      <c r="T96" s="110"/>
      <c r="U96" s="110"/>
      <c r="V96" s="110"/>
      <c r="W96" s="110"/>
      <c r="X96" s="110"/>
      <c r="Y96" s="110"/>
      <c r="Z96" s="110"/>
      <c r="AA96" s="110"/>
      <c r="AB96" s="110"/>
      <c r="AC96" s="110"/>
    </row>
    <row r="97" spans="1:29" s="108" customFormat="1" ht="13.5" customHeight="1" x14ac:dyDescent="0.15">
      <c r="A97" s="116">
        <v>91</v>
      </c>
      <c r="B97" s="116" t="b">
        <f t="shared" si="2"/>
        <v>0</v>
      </c>
      <c r="C97" s="117"/>
      <c r="D97" s="117"/>
      <c r="E97" s="118"/>
      <c r="F97" s="119"/>
      <c r="G97" s="120"/>
      <c r="H97" s="121"/>
      <c r="I97" s="122"/>
      <c r="J97" s="123"/>
      <c r="K97" s="118"/>
      <c r="L97" s="119"/>
      <c r="M97" s="119"/>
      <c r="N97" s="127"/>
      <c r="P97" s="109" t="str">
        <f t="shared" si="3"/>
        <v>@</v>
      </c>
      <c r="Q97" s="110"/>
      <c r="R97" s="110"/>
      <c r="S97" s="110"/>
      <c r="T97" s="110"/>
      <c r="U97" s="110"/>
      <c r="V97" s="110"/>
      <c r="W97" s="110"/>
      <c r="X97" s="110"/>
      <c r="Y97" s="110"/>
      <c r="Z97" s="110"/>
      <c r="AA97" s="110"/>
      <c r="AB97" s="110"/>
      <c r="AC97" s="110"/>
    </row>
    <row r="98" spans="1:29" s="108" customFormat="1" ht="13.5" customHeight="1" x14ac:dyDescent="0.15">
      <c r="A98" s="116">
        <v>92</v>
      </c>
      <c r="B98" s="116" t="b">
        <f t="shared" si="2"/>
        <v>0</v>
      </c>
      <c r="C98" s="117"/>
      <c r="D98" s="117"/>
      <c r="E98" s="118"/>
      <c r="F98" s="119"/>
      <c r="G98" s="120"/>
      <c r="H98" s="121"/>
      <c r="I98" s="122"/>
      <c r="J98" s="123"/>
      <c r="K98" s="118"/>
      <c r="L98" s="119"/>
      <c r="M98" s="119"/>
      <c r="N98" s="127"/>
      <c r="P98" s="109" t="str">
        <f t="shared" si="3"/>
        <v>@</v>
      </c>
      <c r="Q98" s="110"/>
      <c r="R98" s="110"/>
      <c r="S98" s="110"/>
      <c r="T98" s="110"/>
      <c r="U98" s="110"/>
      <c r="V98" s="110"/>
      <c r="W98" s="110"/>
      <c r="X98" s="110"/>
      <c r="Y98" s="110"/>
      <c r="Z98" s="110"/>
      <c r="AA98" s="110"/>
      <c r="AB98" s="110"/>
      <c r="AC98" s="110"/>
    </row>
    <row r="99" spans="1:29" s="108" customFormat="1" ht="13.5" customHeight="1" x14ac:dyDescent="0.15">
      <c r="A99" s="116">
        <v>93</v>
      </c>
      <c r="B99" s="116" t="b">
        <f t="shared" si="2"/>
        <v>0</v>
      </c>
      <c r="C99" s="117"/>
      <c r="D99" s="117"/>
      <c r="E99" s="118"/>
      <c r="F99" s="119"/>
      <c r="G99" s="120"/>
      <c r="H99" s="121"/>
      <c r="I99" s="122"/>
      <c r="J99" s="123"/>
      <c r="K99" s="118"/>
      <c r="L99" s="119"/>
      <c r="M99" s="119"/>
      <c r="N99" s="127"/>
      <c r="P99" s="109" t="str">
        <f t="shared" si="3"/>
        <v>@</v>
      </c>
      <c r="Q99" s="110"/>
      <c r="R99" s="110"/>
      <c r="S99" s="110"/>
      <c r="T99" s="110"/>
      <c r="U99" s="110"/>
      <c r="V99" s="110"/>
      <c r="W99" s="110"/>
      <c r="X99" s="110"/>
      <c r="Y99" s="110"/>
      <c r="Z99" s="110"/>
      <c r="AA99" s="110"/>
      <c r="AB99" s="110"/>
      <c r="AC99" s="110"/>
    </row>
    <row r="100" spans="1:29" s="108" customFormat="1" ht="13.5" customHeight="1" x14ac:dyDescent="0.15">
      <c r="A100" s="116">
        <v>94</v>
      </c>
      <c r="B100" s="116" t="b">
        <f t="shared" si="2"/>
        <v>0</v>
      </c>
      <c r="C100" s="117"/>
      <c r="D100" s="117"/>
      <c r="E100" s="118"/>
      <c r="F100" s="119"/>
      <c r="G100" s="120"/>
      <c r="H100" s="121"/>
      <c r="I100" s="122"/>
      <c r="J100" s="123"/>
      <c r="K100" s="118"/>
      <c r="L100" s="119"/>
      <c r="M100" s="119"/>
      <c r="N100" s="127"/>
      <c r="P100" s="109" t="str">
        <f t="shared" si="3"/>
        <v>@</v>
      </c>
      <c r="Q100" s="110"/>
      <c r="R100" s="110"/>
      <c r="S100" s="110"/>
      <c r="T100" s="110"/>
      <c r="U100" s="110"/>
      <c r="V100" s="110"/>
      <c r="W100" s="110"/>
      <c r="X100" s="110"/>
      <c r="Y100" s="110"/>
      <c r="Z100" s="110"/>
      <c r="AA100" s="110"/>
      <c r="AB100" s="110"/>
      <c r="AC100" s="110"/>
    </row>
    <row r="101" spans="1:29" s="108" customFormat="1" ht="13.5" customHeight="1" x14ac:dyDescent="0.15">
      <c r="A101" s="116">
        <v>95</v>
      </c>
      <c r="B101" s="116" t="b">
        <f t="shared" si="2"/>
        <v>0</v>
      </c>
      <c r="C101" s="117"/>
      <c r="D101" s="117"/>
      <c r="E101" s="118"/>
      <c r="F101" s="119"/>
      <c r="G101" s="120"/>
      <c r="H101" s="121"/>
      <c r="I101" s="122"/>
      <c r="J101" s="123"/>
      <c r="K101" s="118"/>
      <c r="L101" s="119"/>
      <c r="M101" s="119"/>
      <c r="N101" s="127"/>
      <c r="P101" s="109" t="str">
        <f t="shared" si="3"/>
        <v>@</v>
      </c>
      <c r="Q101" s="110"/>
      <c r="R101" s="110"/>
      <c r="S101" s="110"/>
      <c r="T101" s="110"/>
      <c r="U101" s="110"/>
      <c r="V101" s="110"/>
      <c r="W101" s="110"/>
      <c r="X101" s="110"/>
      <c r="Y101" s="110"/>
      <c r="Z101" s="110"/>
      <c r="AA101" s="110"/>
      <c r="AB101" s="110"/>
      <c r="AC101" s="110"/>
    </row>
    <row r="102" spans="1:29" s="108" customFormat="1" ht="13.5" customHeight="1" x14ac:dyDescent="0.15">
      <c r="A102" s="116">
        <v>96</v>
      </c>
      <c r="B102" s="116" t="b">
        <f t="shared" si="2"/>
        <v>0</v>
      </c>
      <c r="C102" s="117"/>
      <c r="D102" s="117"/>
      <c r="E102" s="118"/>
      <c r="F102" s="119"/>
      <c r="G102" s="120"/>
      <c r="H102" s="121"/>
      <c r="I102" s="122"/>
      <c r="J102" s="123"/>
      <c r="K102" s="118"/>
      <c r="L102" s="119"/>
      <c r="M102" s="119"/>
      <c r="N102" s="127"/>
      <c r="P102" s="109" t="str">
        <f t="shared" si="3"/>
        <v>@</v>
      </c>
      <c r="Q102" s="110"/>
      <c r="R102" s="110"/>
      <c r="S102" s="110"/>
      <c r="T102" s="110"/>
      <c r="U102" s="110"/>
      <c r="V102" s="110"/>
      <c r="W102" s="110"/>
      <c r="X102" s="110"/>
      <c r="Y102" s="110"/>
      <c r="Z102" s="110"/>
      <c r="AA102" s="110"/>
      <c r="AB102" s="110"/>
      <c r="AC102" s="110"/>
    </row>
    <row r="103" spans="1:29" s="108" customFormat="1" ht="13.5" customHeight="1" x14ac:dyDescent="0.15">
      <c r="A103" s="116">
        <v>97</v>
      </c>
      <c r="B103" s="116" t="b">
        <f t="shared" si="2"/>
        <v>0</v>
      </c>
      <c r="C103" s="117"/>
      <c r="D103" s="117"/>
      <c r="E103" s="118"/>
      <c r="F103" s="119"/>
      <c r="G103" s="120"/>
      <c r="H103" s="121"/>
      <c r="I103" s="122"/>
      <c r="J103" s="123"/>
      <c r="K103" s="118"/>
      <c r="L103" s="119"/>
      <c r="M103" s="119"/>
      <c r="N103" s="127"/>
      <c r="P103" s="109" t="str">
        <f t="shared" si="3"/>
        <v>@</v>
      </c>
      <c r="Q103" s="110"/>
      <c r="R103" s="110"/>
      <c r="S103" s="110"/>
      <c r="T103" s="110"/>
      <c r="U103" s="110"/>
      <c r="V103" s="110"/>
      <c r="W103" s="110"/>
      <c r="X103" s="110"/>
      <c r="Y103" s="110"/>
      <c r="Z103" s="110"/>
      <c r="AA103" s="110"/>
      <c r="AB103" s="110"/>
      <c r="AC103" s="110"/>
    </row>
    <row r="104" spans="1:29" s="108" customFormat="1" ht="13.5" customHeight="1" x14ac:dyDescent="0.15">
      <c r="A104" s="116">
        <v>98</v>
      </c>
      <c r="B104" s="116" t="b">
        <f t="shared" si="2"/>
        <v>0</v>
      </c>
      <c r="C104" s="117"/>
      <c r="D104" s="117"/>
      <c r="E104" s="118"/>
      <c r="F104" s="119"/>
      <c r="G104" s="120"/>
      <c r="H104" s="121"/>
      <c r="I104" s="122"/>
      <c r="J104" s="123"/>
      <c r="K104" s="118"/>
      <c r="L104" s="119"/>
      <c r="M104" s="119"/>
      <c r="N104" s="127"/>
      <c r="P104" s="109" t="str">
        <f t="shared" si="3"/>
        <v>@</v>
      </c>
      <c r="Q104" s="110"/>
      <c r="R104" s="110"/>
      <c r="S104" s="110"/>
      <c r="T104" s="110"/>
      <c r="U104" s="110"/>
      <c r="V104" s="110"/>
      <c r="W104" s="110"/>
      <c r="X104" s="110"/>
      <c r="Y104" s="110"/>
      <c r="Z104" s="110"/>
      <c r="AA104" s="110"/>
      <c r="AB104" s="110"/>
      <c r="AC104" s="110"/>
    </row>
    <row r="105" spans="1:29" s="108" customFormat="1" ht="13.5" customHeight="1" x14ac:dyDescent="0.15">
      <c r="A105" s="116">
        <v>99</v>
      </c>
      <c r="B105" s="116" t="b">
        <f t="shared" si="2"/>
        <v>0</v>
      </c>
      <c r="C105" s="117"/>
      <c r="D105" s="117"/>
      <c r="E105" s="118"/>
      <c r="F105" s="119"/>
      <c r="G105" s="120"/>
      <c r="H105" s="121"/>
      <c r="I105" s="122"/>
      <c r="J105" s="123"/>
      <c r="K105" s="118"/>
      <c r="L105" s="119"/>
      <c r="M105" s="119"/>
      <c r="N105" s="127"/>
      <c r="P105" s="109" t="str">
        <f t="shared" si="3"/>
        <v>@</v>
      </c>
      <c r="Q105" s="110"/>
      <c r="R105" s="110"/>
      <c r="S105" s="110"/>
      <c r="T105" s="110"/>
      <c r="U105" s="110"/>
      <c r="V105" s="110"/>
      <c r="W105" s="110"/>
      <c r="X105" s="110"/>
      <c r="Y105" s="110"/>
      <c r="Z105" s="110"/>
      <c r="AA105" s="110"/>
      <c r="AB105" s="110"/>
      <c r="AC105" s="110"/>
    </row>
    <row r="106" spans="1:29" s="108" customFormat="1" ht="13.5" customHeight="1" x14ac:dyDescent="0.15">
      <c r="A106" s="116">
        <v>100</v>
      </c>
      <c r="B106" s="116" t="b">
        <f t="shared" si="2"/>
        <v>0</v>
      </c>
      <c r="C106" s="117"/>
      <c r="D106" s="117"/>
      <c r="E106" s="118"/>
      <c r="F106" s="119"/>
      <c r="G106" s="120"/>
      <c r="H106" s="121"/>
      <c r="I106" s="122"/>
      <c r="J106" s="123"/>
      <c r="K106" s="118"/>
      <c r="L106" s="119"/>
      <c r="M106" s="119"/>
      <c r="N106" s="127"/>
      <c r="P106" s="109" t="str">
        <f t="shared" si="3"/>
        <v>@</v>
      </c>
      <c r="Q106" s="110"/>
      <c r="R106" s="110"/>
      <c r="S106" s="110"/>
      <c r="T106" s="110"/>
      <c r="U106" s="110"/>
      <c r="V106" s="110"/>
      <c r="W106" s="110"/>
      <c r="X106" s="110"/>
      <c r="Y106" s="110"/>
      <c r="Z106" s="110"/>
      <c r="AA106" s="110"/>
      <c r="AB106" s="110"/>
      <c r="AC106" s="110"/>
    </row>
    <row r="107" spans="1:29" s="108" customFormat="1" ht="13.5" customHeight="1" x14ac:dyDescent="0.15">
      <c r="A107" s="116">
        <v>101</v>
      </c>
      <c r="B107" s="116" t="b">
        <f t="shared" si="2"/>
        <v>0</v>
      </c>
      <c r="C107" s="117"/>
      <c r="D107" s="117"/>
      <c r="E107" s="118"/>
      <c r="F107" s="119"/>
      <c r="G107" s="120"/>
      <c r="H107" s="121"/>
      <c r="I107" s="122"/>
      <c r="J107" s="123"/>
      <c r="K107" s="118"/>
      <c r="L107" s="119"/>
      <c r="M107" s="119"/>
      <c r="N107" s="127"/>
      <c r="P107" s="109" t="str">
        <f t="shared" si="3"/>
        <v>@</v>
      </c>
      <c r="Q107" s="110"/>
      <c r="R107" s="110"/>
      <c r="S107" s="110"/>
      <c r="T107" s="110"/>
      <c r="U107" s="110"/>
      <c r="V107" s="110"/>
      <c r="W107" s="110"/>
      <c r="X107" s="110"/>
      <c r="Y107" s="110"/>
      <c r="Z107" s="110"/>
      <c r="AA107" s="110"/>
      <c r="AB107" s="110"/>
      <c r="AC107" s="110"/>
    </row>
    <row r="108" spans="1:29" s="108" customFormat="1" ht="13.5" customHeight="1" x14ac:dyDescent="0.15">
      <c r="A108" s="116">
        <v>102</v>
      </c>
      <c r="B108" s="116" t="b">
        <f t="shared" si="2"/>
        <v>0</v>
      </c>
      <c r="C108" s="117"/>
      <c r="D108" s="117"/>
      <c r="E108" s="118"/>
      <c r="F108" s="119"/>
      <c r="G108" s="120"/>
      <c r="H108" s="121"/>
      <c r="I108" s="122"/>
      <c r="J108" s="123"/>
      <c r="K108" s="118"/>
      <c r="L108" s="119"/>
      <c r="M108" s="119"/>
      <c r="N108" s="127"/>
      <c r="P108" s="109" t="str">
        <f t="shared" si="3"/>
        <v>@</v>
      </c>
      <c r="Q108" s="110"/>
      <c r="R108" s="110"/>
      <c r="S108" s="110"/>
      <c r="T108" s="110"/>
      <c r="U108" s="110"/>
      <c r="V108" s="110"/>
      <c r="W108" s="110"/>
      <c r="X108" s="110"/>
      <c r="Y108" s="110"/>
      <c r="Z108" s="110"/>
      <c r="AA108" s="110"/>
      <c r="AB108" s="110"/>
      <c r="AC108" s="110"/>
    </row>
    <row r="109" spans="1:29" s="108" customFormat="1" ht="13.5" customHeight="1" x14ac:dyDescent="0.15">
      <c r="A109" s="116">
        <v>103</v>
      </c>
      <c r="B109" s="116" t="b">
        <f t="shared" si="2"/>
        <v>0</v>
      </c>
      <c r="C109" s="117"/>
      <c r="D109" s="117"/>
      <c r="E109" s="118"/>
      <c r="F109" s="119"/>
      <c r="G109" s="120"/>
      <c r="H109" s="121"/>
      <c r="I109" s="122"/>
      <c r="J109" s="123"/>
      <c r="K109" s="118"/>
      <c r="L109" s="119"/>
      <c r="M109" s="119"/>
      <c r="N109" s="127"/>
      <c r="P109" s="109" t="str">
        <f t="shared" si="3"/>
        <v>@</v>
      </c>
      <c r="Q109" s="110"/>
      <c r="R109" s="110"/>
      <c r="S109" s="110"/>
      <c r="T109" s="110"/>
      <c r="U109" s="110"/>
      <c r="V109" s="110"/>
      <c r="W109" s="110"/>
      <c r="X109" s="110"/>
      <c r="Y109" s="110"/>
      <c r="Z109" s="110"/>
      <c r="AA109" s="110"/>
      <c r="AB109" s="110"/>
      <c r="AC109" s="110"/>
    </row>
    <row r="110" spans="1:29" s="108" customFormat="1" ht="13.5" customHeight="1" x14ac:dyDescent="0.15">
      <c r="A110" s="116">
        <v>104</v>
      </c>
      <c r="B110" s="116" t="b">
        <f t="shared" si="2"/>
        <v>0</v>
      </c>
      <c r="C110" s="117"/>
      <c r="D110" s="117"/>
      <c r="E110" s="118"/>
      <c r="F110" s="119"/>
      <c r="G110" s="120"/>
      <c r="H110" s="121"/>
      <c r="I110" s="122"/>
      <c r="J110" s="123"/>
      <c r="K110" s="118"/>
      <c r="L110" s="119"/>
      <c r="M110" s="119"/>
      <c r="N110" s="127"/>
      <c r="P110" s="109" t="str">
        <f t="shared" si="3"/>
        <v>@</v>
      </c>
      <c r="Q110" s="110"/>
      <c r="R110" s="110"/>
      <c r="S110" s="110"/>
      <c r="T110" s="110"/>
      <c r="U110" s="110"/>
      <c r="V110" s="110"/>
      <c r="W110" s="110"/>
      <c r="X110" s="110"/>
      <c r="Y110" s="110"/>
      <c r="Z110" s="110"/>
      <c r="AA110" s="110"/>
      <c r="AB110" s="110"/>
      <c r="AC110" s="110"/>
    </row>
    <row r="111" spans="1:29" s="108" customFormat="1" ht="13.5" customHeight="1" x14ac:dyDescent="0.15">
      <c r="A111" s="116">
        <v>105</v>
      </c>
      <c r="B111" s="116" t="b">
        <f t="shared" si="2"/>
        <v>0</v>
      </c>
      <c r="C111" s="117"/>
      <c r="D111" s="117"/>
      <c r="E111" s="118"/>
      <c r="F111" s="119"/>
      <c r="G111" s="120"/>
      <c r="H111" s="121"/>
      <c r="I111" s="122"/>
      <c r="J111" s="123"/>
      <c r="K111" s="118"/>
      <c r="L111" s="119"/>
      <c r="M111" s="119"/>
      <c r="N111" s="127"/>
      <c r="P111" s="109" t="str">
        <f t="shared" si="3"/>
        <v>@</v>
      </c>
      <c r="Q111" s="110"/>
      <c r="R111" s="110"/>
      <c r="S111" s="110"/>
      <c r="T111" s="110"/>
      <c r="U111" s="110"/>
      <c r="V111" s="110"/>
      <c r="W111" s="110"/>
      <c r="X111" s="110"/>
      <c r="Y111" s="110"/>
      <c r="Z111" s="110"/>
      <c r="AA111" s="110"/>
      <c r="AB111" s="110"/>
      <c r="AC111" s="110"/>
    </row>
    <row r="112" spans="1:29" s="108" customFormat="1" ht="13.5" customHeight="1" x14ac:dyDescent="0.15">
      <c r="A112" s="116">
        <v>106</v>
      </c>
      <c r="B112" s="116" t="b">
        <f t="shared" si="2"/>
        <v>0</v>
      </c>
      <c r="C112" s="117"/>
      <c r="D112" s="117"/>
      <c r="E112" s="118"/>
      <c r="F112" s="119"/>
      <c r="G112" s="120"/>
      <c r="H112" s="121"/>
      <c r="I112" s="122"/>
      <c r="J112" s="123"/>
      <c r="K112" s="118"/>
      <c r="L112" s="119"/>
      <c r="M112" s="119"/>
      <c r="N112" s="127"/>
      <c r="P112" s="109" t="str">
        <f t="shared" si="3"/>
        <v>@</v>
      </c>
      <c r="Q112" s="110"/>
      <c r="R112" s="110"/>
      <c r="S112" s="110"/>
      <c r="T112" s="110"/>
      <c r="U112" s="110"/>
      <c r="V112" s="110"/>
      <c r="W112" s="110"/>
      <c r="X112" s="110"/>
      <c r="Y112" s="110"/>
      <c r="Z112" s="110"/>
      <c r="AA112" s="110"/>
      <c r="AB112" s="110"/>
      <c r="AC112" s="110"/>
    </row>
    <row r="113" spans="1:29" s="108" customFormat="1" ht="13.5" customHeight="1" x14ac:dyDescent="0.15">
      <c r="A113" s="116">
        <v>107</v>
      </c>
      <c r="B113" s="116" t="b">
        <f t="shared" si="2"/>
        <v>0</v>
      </c>
      <c r="C113" s="117"/>
      <c r="D113" s="117"/>
      <c r="E113" s="118"/>
      <c r="F113" s="119"/>
      <c r="G113" s="120"/>
      <c r="H113" s="121"/>
      <c r="I113" s="122"/>
      <c r="J113" s="123"/>
      <c r="K113" s="118"/>
      <c r="L113" s="119"/>
      <c r="M113" s="119"/>
      <c r="N113" s="127"/>
      <c r="P113" s="109" t="str">
        <f t="shared" si="3"/>
        <v>@</v>
      </c>
      <c r="Q113" s="110"/>
      <c r="R113" s="110"/>
      <c r="S113" s="110"/>
      <c r="T113" s="110"/>
      <c r="U113" s="110"/>
      <c r="V113" s="110"/>
      <c r="W113" s="110"/>
      <c r="X113" s="110"/>
      <c r="Y113" s="110"/>
      <c r="Z113" s="110"/>
      <c r="AA113" s="110"/>
      <c r="AB113" s="110"/>
      <c r="AC113" s="110"/>
    </row>
    <row r="114" spans="1:29" s="108" customFormat="1" ht="13.5" customHeight="1" x14ac:dyDescent="0.15">
      <c r="A114" s="116">
        <v>108</v>
      </c>
      <c r="B114" s="116" t="b">
        <f t="shared" si="2"/>
        <v>0</v>
      </c>
      <c r="C114" s="117"/>
      <c r="D114" s="117"/>
      <c r="E114" s="118"/>
      <c r="F114" s="119"/>
      <c r="G114" s="120"/>
      <c r="H114" s="121"/>
      <c r="I114" s="122"/>
      <c r="J114" s="123"/>
      <c r="K114" s="118"/>
      <c r="L114" s="119"/>
      <c r="M114" s="119"/>
      <c r="N114" s="127"/>
      <c r="P114" s="109" t="str">
        <f t="shared" si="3"/>
        <v>@</v>
      </c>
      <c r="Q114" s="110"/>
      <c r="R114" s="110"/>
      <c r="S114" s="110"/>
      <c r="T114" s="110"/>
      <c r="U114" s="110"/>
      <c r="V114" s="110"/>
      <c r="W114" s="110"/>
      <c r="X114" s="110"/>
      <c r="Y114" s="110"/>
      <c r="Z114" s="110"/>
      <c r="AA114" s="110"/>
      <c r="AB114" s="110"/>
      <c r="AC114" s="110"/>
    </row>
    <row r="115" spans="1:29" s="108" customFormat="1" ht="13.5" customHeight="1" x14ac:dyDescent="0.15">
      <c r="A115" s="116">
        <v>109</v>
      </c>
      <c r="B115" s="116" t="b">
        <f t="shared" si="2"/>
        <v>0</v>
      </c>
      <c r="C115" s="117"/>
      <c r="D115" s="117"/>
      <c r="E115" s="118"/>
      <c r="F115" s="119"/>
      <c r="G115" s="120"/>
      <c r="H115" s="121"/>
      <c r="I115" s="122"/>
      <c r="J115" s="123"/>
      <c r="K115" s="118"/>
      <c r="L115" s="119"/>
      <c r="M115" s="119"/>
      <c r="N115" s="127"/>
      <c r="P115" s="109" t="str">
        <f t="shared" si="3"/>
        <v>@</v>
      </c>
      <c r="Q115" s="110"/>
      <c r="R115" s="110"/>
      <c r="S115" s="110"/>
      <c r="T115" s="110"/>
      <c r="U115" s="110"/>
      <c r="V115" s="110"/>
      <c r="W115" s="110"/>
      <c r="X115" s="110"/>
      <c r="Y115" s="110"/>
      <c r="Z115" s="110"/>
      <c r="AA115" s="110"/>
      <c r="AB115" s="110"/>
      <c r="AC115" s="110"/>
    </row>
    <row r="116" spans="1:29" s="108" customFormat="1" ht="13.5" customHeight="1" x14ac:dyDescent="0.15">
      <c r="A116" s="116">
        <v>110</v>
      </c>
      <c r="B116" s="116" t="b">
        <f t="shared" si="2"/>
        <v>0</v>
      </c>
      <c r="C116" s="117"/>
      <c r="D116" s="117"/>
      <c r="E116" s="118"/>
      <c r="F116" s="119"/>
      <c r="G116" s="120"/>
      <c r="H116" s="121"/>
      <c r="I116" s="122"/>
      <c r="J116" s="123"/>
      <c r="K116" s="118"/>
      <c r="L116" s="119"/>
      <c r="M116" s="119"/>
      <c r="N116" s="127"/>
      <c r="P116" s="109" t="str">
        <f t="shared" si="3"/>
        <v>@</v>
      </c>
      <c r="Q116" s="110"/>
      <c r="R116" s="110"/>
      <c r="S116" s="110"/>
      <c r="T116" s="110"/>
      <c r="U116" s="110"/>
      <c r="V116" s="110"/>
      <c r="W116" s="110"/>
      <c r="X116" s="110"/>
      <c r="Y116" s="110"/>
      <c r="Z116" s="110"/>
      <c r="AA116" s="110"/>
      <c r="AB116" s="110"/>
      <c r="AC116" s="110"/>
    </row>
    <row r="117" spans="1:29" s="108" customFormat="1" ht="13.5" customHeight="1" x14ac:dyDescent="0.15">
      <c r="A117" s="116">
        <v>111</v>
      </c>
      <c r="B117" s="116" t="b">
        <f t="shared" si="2"/>
        <v>0</v>
      </c>
      <c r="C117" s="117"/>
      <c r="D117" s="117"/>
      <c r="E117" s="118"/>
      <c r="F117" s="119"/>
      <c r="G117" s="120"/>
      <c r="H117" s="121"/>
      <c r="I117" s="122"/>
      <c r="J117" s="123"/>
      <c r="K117" s="118"/>
      <c r="L117" s="119"/>
      <c r="M117" s="119"/>
      <c r="N117" s="127"/>
      <c r="P117" s="109" t="str">
        <f t="shared" si="3"/>
        <v>@</v>
      </c>
      <c r="Q117" s="110"/>
      <c r="R117" s="110"/>
      <c r="S117" s="110"/>
      <c r="T117" s="110"/>
      <c r="U117" s="110"/>
      <c r="V117" s="110"/>
      <c r="W117" s="110"/>
      <c r="X117" s="110"/>
      <c r="Y117" s="110"/>
      <c r="Z117" s="110"/>
      <c r="AA117" s="110"/>
      <c r="AB117" s="110"/>
      <c r="AC117" s="110"/>
    </row>
    <row r="118" spans="1:29" s="108" customFormat="1" ht="13.5" customHeight="1" x14ac:dyDescent="0.15">
      <c r="A118" s="116">
        <v>112</v>
      </c>
      <c r="B118" s="116" t="b">
        <f t="shared" si="2"/>
        <v>0</v>
      </c>
      <c r="C118" s="117"/>
      <c r="D118" s="117"/>
      <c r="E118" s="118"/>
      <c r="F118" s="119"/>
      <c r="G118" s="120"/>
      <c r="H118" s="121"/>
      <c r="I118" s="122"/>
      <c r="J118" s="123"/>
      <c r="K118" s="118"/>
      <c r="L118" s="119"/>
      <c r="M118" s="119"/>
      <c r="N118" s="127"/>
      <c r="P118" s="109" t="str">
        <f t="shared" si="3"/>
        <v>@</v>
      </c>
      <c r="Q118" s="110"/>
      <c r="R118" s="110"/>
      <c r="S118" s="110"/>
      <c r="T118" s="110"/>
      <c r="U118" s="110"/>
      <c r="V118" s="110"/>
      <c r="W118" s="110"/>
      <c r="X118" s="110"/>
      <c r="Y118" s="110"/>
      <c r="Z118" s="110"/>
      <c r="AA118" s="110"/>
      <c r="AB118" s="110"/>
      <c r="AC118" s="110"/>
    </row>
    <row r="119" spans="1:29" s="108" customFormat="1" ht="13.5" customHeight="1" x14ac:dyDescent="0.15">
      <c r="A119" s="116">
        <v>113</v>
      </c>
      <c r="B119" s="116" t="b">
        <f t="shared" si="2"/>
        <v>0</v>
      </c>
      <c r="C119" s="117"/>
      <c r="D119" s="117"/>
      <c r="E119" s="118"/>
      <c r="F119" s="119"/>
      <c r="G119" s="120"/>
      <c r="H119" s="121"/>
      <c r="I119" s="122"/>
      <c r="J119" s="123"/>
      <c r="K119" s="118"/>
      <c r="L119" s="119"/>
      <c r="M119" s="119"/>
      <c r="N119" s="127"/>
      <c r="P119" s="109" t="str">
        <f t="shared" si="3"/>
        <v>@</v>
      </c>
      <c r="Q119" s="110"/>
      <c r="R119" s="110"/>
      <c r="S119" s="110"/>
      <c r="T119" s="110"/>
      <c r="U119" s="110"/>
      <c r="V119" s="110"/>
      <c r="W119" s="110"/>
      <c r="X119" s="110"/>
      <c r="Y119" s="110"/>
      <c r="Z119" s="110"/>
      <c r="AA119" s="110"/>
      <c r="AB119" s="110"/>
      <c r="AC119" s="110"/>
    </row>
    <row r="120" spans="1:29" s="108" customFormat="1" ht="13.5" customHeight="1" x14ac:dyDescent="0.15">
      <c r="A120" s="116">
        <v>114</v>
      </c>
      <c r="B120" s="116" t="b">
        <f t="shared" si="2"/>
        <v>0</v>
      </c>
      <c r="C120" s="117"/>
      <c r="D120" s="117"/>
      <c r="E120" s="118"/>
      <c r="F120" s="119"/>
      <c r="G120" s="120"/>
      <c r="H120" s="121"/>
      <c r="I120" s="122"/>
      <c r="J120" s="123"/>
      <c r="K120" s="118"/>
      <c r="L120" s="119"/>
      <c r="M120" s="119"/>
      <c r="N120" s="127"/>
      <c r="P120" s="109" t="str">
        <f t="shared" si="3"/>
        <v>@</v>
      </c>
      <c r="Q120" s="110"/>
      <c r="R120" s="110"/>
      <c r="S120" s="110"/>
      <c r="T120" s="110"/>
      <c r="U120" s="110"/>
      <c r="V120" s="110"/>
      <c r="W120" s="110"/>
      <c r="X120" s="110"/>
      <c r="Y120" s="110"/>
      <c r="Z120" s="110"/>
      <c r="AA120" s="110"/>
      <c r="AB120" s="110"/>
      <c r="AC120" s="110"/>
    </row>
    <row r="121" spans="1:29" s="108" customFormat="1" ht="13.5" customHeight="1" x14ac:dyDescent="0.15">
      <c r="A121" s="116">
        <v>115</v>
      </c>
      <c r="B121" s="116" t="b">
        <f t="shared" si="2"/>
        <v>0</v>
      </c>
      <c r="C121" s="117"/>
      <c r="D121" s="117"/>
      <c r="E121" s="118"/>
      <c r="F121" s="119"/>
      <c r="G121" s="120"/>
      <c r="H121" s="121"/>
      <c r="I121" s="122"/>
      <c r="J121" s="123"/>
      <c r="K121" s="118"/>
      <c r="L121" s="119"/>
      <c r="M121" s="119"/>
      <c r="N121" s="127"/>
      <c r="P121" s="109" t="str">
        <f t="shared" si="3"/>
        <v>@</v>
      </c>
      <c r="Q121" s="110"/>
      <c r="R121" s="110"/>
      <c r="S121" s="110"/>
      <c r="T121" s="110"/>
      <c r="U121" s="110"/>
      <c r="V121" s="110"/>
      <c r="W121" s="110"/>
      <c r="X121" s="110"/>
      <c r="Y121" s="110"/>
      <c r="Z121" s="110"/>
      <c r="AA121" s="110"/>
      <c r="AB121" s="110"/>
      <c r="AC121" s="110"/>
    </row>
    <row r="122" spans="1:29" s="108" customFormat="1" ht="13.5" customHeight="1" x14ac:dyDescent="0.15">
      <c r="A122" s="116">
        <v>116</v>
      </c>
      <c r="B122" s="116" t="b">
        <f t="shared" si="2"/>
        <v>0</v>
      </c>
      <c r="C122" s="117"/>
      <c r="D122" s="117"/>
      <c r="E122" s="118"/>
      <c r="F122" s="119"/>
      <c r="G122" s="120"/>
      <c r="H122" s="121"/>
      <c r="I122" s="122"/>
      <c r="J122" s="123"/>
      <c r="K122" s="118"/>
      <c r="L122" s="119"/>
      <c r="M122" s="119"/>
      <c r="N122" s="127"/>
      <c r="P122" s="109" t="str">
        <f t="shared" si="3"/>
        <v>@</v>
      </c>
      <c r="Q122" s="110"/>
      <c r="R122" s="110"/>
      <c r="S122" s="110"/>
      <c r="T122" s="110"/>
      <c r="U122" s="110"/>
      <c r="V122" s="110"/>
      <c r="W122" s="110"/>
      <c r="X122" s="110"/>
      <c r="Y122" s="110"/>
      <c r="Z122" s="110"/>
      <c r="AA122" s="110"/>
      <c r="AB122" s="110"/>
      <c r="AC122" s="110"/>
    </row>
    <row r="123" spans="1:29" s="108" customFormat="1" ht="13.5" customHeight="1" x14ac:dyDescent="0.15">
      <c r="A123" s="116">
        <v>117</v>
      </c>
      <c r="B123" s="116" t="b">
        <f t="shared" si="2"/>
        <v>0</v>
      </c>
      <c r="C123" s="117"/>
      <c r="D123" s="117"/>
      <c r="E123" s="118"/>
      <c r="F123" s="119"/>
      <c r="G123" s="120"/>
      <c r="H123" s="121"/>
      <c r="I123" s="122"/>
      <c r="J123" s="123"/>
      <c r="K123" s="118"/>
      <c r="L123" s="119"/>
      <c r="M123" s="119"/>
      <c r="N123" s="127"/>
      <c r="P123" s="109" t="str">
        <f t="shared" si="3"/>
        <v>@</v>
      </c>
      <c r="Q123" s="110"/>
      <c r="R123" s="110"/>
      <c r="S123" s="110"/>
      <c r="T123" s="110"/>
      <c r="U123" s="110"/>
      <c r="V123" s="110"/>
      <c r="W123" s="110"/>
      <c r="X123" s="110"/>
      <c r="Y123" s="110"/>
      <c r="Z123" s="110"/>
      <c r="AA123" s="110"/>
      <c r="AB123" s="110"/>
      <c r="AC123" s="110"/>
    </row>
    <row r="124" spans="1:29" s="108" customFormat="1" ht="13.5" customHeight="1" x14ac:dyDescent="0.15">
      <c r="A124" s="116">
        <v>118</v>
      </c>
      <c r="B124" s="116" t="b">
        <f t="shared" si="2"/>
        <v>0</v>
      </c>
      <c r="C124" s="117"/>
      <c r="D124" s="117"/>
      <c r="E124" s="118"/>
      <c r="F124" s="119"/>
      <c r="G124" s="120"/>
      <c r="H124" s="121"/>
      <c r="I124" s="122"/>
      <c r="J124" s="123"/>
      <c r="K124" s="118"/>
      <c r="L124" s="119"/>
      <c r="M124" s="119"/>
      <c r="N124" s="127"/>
      <c r="P124" s="109" t="str">
        <f t="shared" si="3"/>
        <v>@</v>
      </c>
      <c r="Q124" s="110"/>
      <c r="R124" s="110"/>
      <c r="S124" s="110"/>
      <c r="T124" s="110"/>
      <c r="U124" s="110"/>
      <c r="V124" s="110"/>
      <c r="W124" s="110"/>
      <c r="X124" s="110"/>
      <c r="Y124" s="110"/>
      <c r="Z124" s="110"/>
      <c r="AA124" s="110"/>
      <c r="AB124" s="110"/>
      <c r="AC124" s="110"/>
    </row>
    <row r="125" spans="1:29" s="108" customFormat="1" ht="13.5" customHeight="1" x14ac:dyDescent="0.15">
      <c r="A125" s="116">
        <v>119</v>
      </c>
      <c r="B125" s="116" t="b">
        <f t="shared" si="2"/>
        <v>0</v>
      </c>
      <c r="C125" s="117"/>
      <c r="D125" s="117"/>
      <c r="E125" s="118"/>
      <c r="F125" s="119"/>
      <c r="G125" s="120"/>
      <c r="H125" s="121"/>
      <c r="I125" s="122"/>
      <c r="J125" s="123"/>
      <c r="K125" s="118"/>
      <c r="L125" s="119"/>
      <c r="M125" s="119"/>
      <c r="N125" s="127"/>
      <c r="P125" s="109" t="str">
        <f t="shared" si="3"/>
        <v>@</v>
      </c>
      <c r="Q125" s="110"/>
      <c r="R125" s="110"/>
      <c r="S125" s="110"/>
      <c r="T125" s="110"/>
      <c r="U125" s="110"/>
      <c r="V125" s="110"/>
      <c r="W125" s="110"/>
      <c r="X125" s="110"/>
      <c r="Y125" s="110"/>
      <c r="Z125" s="110"/>
      <c r="AA125" s="110"/>
      <c r="AB125" s="110"/>
      <c r="AC125" s="110"/>
    </row>
    <row r="126" spans="1:29" s="108" customFormat="1" ht="13.5" customHeight="1" x14ac:dyDescent="0.15">
      <c r="A126" s="116">
        <v>120</v>
      </c>
      <c r="B126" s="116" t="b">
        <f t="shared" si="2"/>
        <v>0</v>
      </c>
      <c r="C126" s="117"/>
      <c r="D126" s="117"/>
      <c r="E126" s="118"/>
      <c r="F126" s="119"/>
      <c r="G126" s="120"/>
      <c r="H126" s="121"/>
      <c r="I126" s="122"/>
      <c r="J126" s="123"/>
      <c r="K126" s="118"/>
      <c r="L126" s="119"/>
      <c r="M126" s="119"/>
      <c r="N126" s="127"/>
      <c r="P126" s="109" t="str">
        <f t="shared" si="3"/>
        <v>@</v>
      </c>
      <c r="Q126" s="110"/>
      <c r="R126" s="110"/>
      <c r="S126" s="110"/>
      <c r="T126" s="110"/>
      <c r="U126" s="110"/>
      <c r="V126" s="110"/>
      <c r="W126" s="110"/>
      <c r="X126" s="110"/>
      <c r="Y126" s="110"/>
      <c r="Z126" s="110"/>
      <c r="AA126" s="110"/>
      <c r="AB126" s="110"/>
      <c r="AC126" s="110"/>
    </row>
    <row r="127" spans="1:29" s="108" customFormat="1" ht="13.5" customHeight="1" x14ac:dyDescent="0.15">
      <c r="A127" s="116">
        <v>121</v>
      </c>
      <c r="B127" s="116" t="b">
        <f t="shared" si="2"/>
        <v>0</v>
      </c>
      <c r="C127" s="117"/>
      <c r="D127" s="117"/>
      <c r="E127" s="118"/>
      <c r="F127" s="119"/>
      <c r="G127" s="120"/>
      <c r="H127" s="121"/>
      <c r="I127" s="122"/>
      <c r="J127" s="123"/>
      <c r="K127" s="118"/>
      <c r="L127" s="119"/>
      <c r="M127" s="119"/>
      <c r="N127" s="127"/>
      <c r="P127" s="109" t="str">
        <f t="shared" si="3"/>
        <v>@</v>
      </c>
      <c r="Q127" s="110"/>
      <c r="R127" s="110"/>
      <c r="S127" s="110"/>
      <c r="T127" s="110"/>
      <c r="U127" s="110"/>
      <c r="V127" s="110"/>
      <c r="W127" s="110"/>
      <c r="X127" s="110"/>
      <c r="Y127" s="110"/>
      <c r="Z127" s="110"/>
      <c r="AA127" s="110"/>
      <c r="AB127" s="110"/>
      <c r="AC127" s="110"/>
    </row>
    <row r="128" spans="1:29" s="108" customFormat="1" ht="13.5" customHeight="1" x14ac:dyDescent="0.15">
      <c r="A128" s="116">
        <v>122</v>
      </c>
      <c r="B128" s="116" t="b">
        <f t="shared" si="2"/>
        <v>0</v>
      </c>
      <c r="C128" s="117"/>
      <c r="D128" s="117"/>
      <c r="E128" s="118"/>
      <c r="F128" s="119"/>
      <c r="G128" s="120"/>
      <c r="H128" s="121"/>
      <c r="I128" s="122"/>
      <c r="J128" s="123"/>
      <c r="K128" s="118"/>
      <c r="L128" s="119"/>
      <c r="M128" s="119"/>
      <c r="N128" s="127"/>
      <c r="P128" s="109" t="str">
        <f t="shared" si="3"/>
        <v>@</v>
      </c>
      <c r="Q128" s="110"/>
      <c r="R128" s="110"/>
      <c r="S128" s="110"/>
      <c r="T128" s="110"/>
      <c r="U128" s="110"/>
      <c r="V128" s="110"/>
      <c r="W128" s="110"/>
      <c r="X128" s="110"/>
      <c r="Y128" s="110"/>
      <c r="Z128" s="110"/>
      <c r="AA128" s="110"/>
      <c r="AB128" s="110"/>
      <c r="AC128" s="110"/>
    </row>
    <row r="129" spans="1:29" s="108" customFormat="1" ht="13.5" customHeight="1" x14ac:dyDescent="0.15">
      <c r="A129" s="116">
        <v>123</v>
      </c>
      <c r="B129" s="116" t="b">
        <f t="shared" si="2"/>
        <v>0</v>
      </c>
      <c r="C129" s="117"/>
      <c r="D129" s="117"/>
      <c r="E129" s="118"/>
      <c r="F129" s="119"/>
      <c r="G129" s="120"/>
      <c r="H129" s="121"/>
      <c r="I129" s="122"/>
      <c r="J129" s="123"/>
      <c r="K129" s="118"/>
      <c r="L129" s="119"/>
      <c r="M129" s="119"/>
      <c r="N129" s="127"/>
      <c r="P129" s="109" t="str">
        <f t="shared" si="3"/>
        <v>@</v>
      </c>
      <c r="Q129" s="110"/>
      <c r="R129" s="110"/>
      <c r="S129" s="110"/>
      <c r="T129" s="110"/>
      <c r="U129" s="110"/>
      <c r="V129" s="110"/>
      <c r="W129" s="110"/>
      <c r="X129" s="110"/>
      <c r="Y129" s="110"/>
      <c r="Z129" s="110"/>
      <c r="AA129" s="110"/>
      <c r="AB129" s="110"/>
      <c r="AC129" s="110"/>
    </row>
    <row r="130" spans="1:29" s="108" customFormat="1" ht="13.5" customHeight="1" x14ac:dyDescent="0.15">
      <c r="A130" s="116">
        <v>124</v>
      </c>
      <c r="B130" s="116" t="b">
        <f t="shared" si="2"/>
        <v>0</v>
      </c>
      <c r="C130" s="117"/>
      <c r="D130" s="117"/>
      <c r="E130" s="118"/>
      <c r="F130" s="119"/>
      <c r="G130" s="120"/>
      <c r="H130" s="121"/>
      <c r="I130" s="122"/>
      <c r="J130" s="123"/>
      <c r="K130" s="118"/>
      <c r="L130" s="119"/>
      <c r="M130" s="119"/>
      <c r="N130" s="127"/>
      <c r="P130" s="109" t="str">
        <f t="shared" si="3"/>
        <v>@</v>
      </c>
      <c r="Q130" s="110"/>
      <c r="R130" s="110"/>
      <c r="S130" s="110"/>
      <c r="T130" s="110"/>
      <c r="U130" s="110"/>
      <c r="V130" s="110"/>
      <c r="W130" s="110"/>
      <c r="X130" s="110"/>
      <c r="Y130" s="110"/>
      <c r="Z130" s="110"/>
      <c r="AA130" s="110"/>
      <c r="AB130" s="110"/>
      <c r="AC130" s="110"/>
    </row>
    <row r="131" spans="1:29" s="108" customFormat="1" ht="13.5" customHeight="1" x14ac:dyDescent="0.15">
      <c r="A131" s="116">
        <v>125</v>
      </c>
      <c r="B131" s="116" t="b">
        <f t="shared" si="2"/>
        <v>0</v>
      </c>
      <c r="C131" s="117"/>
      <c r="D131" s="117"/>
      <c r="E131" s="118"/>
      <c r="F131" s="119"/>
      <c r="G131" s="120"/>
      <c r="H131" s="121"/>
      <c r="I131" s="122"/>
      <c r="J131" s="123"/>
      <c r="K131" s="118"/>
      <c r="L131" s="119"/>
      <c r="M131" s="119"/>
      <c r="N131" s="127"/>
      <c r="P131" s="109" t="str">
        <f t="shared" si="3"/>
        <v>@</v>
      </c>
      <c r="Q131" s="110"/>
      <c r="R131" s="110"/>
      <c r="S131" s="110"/>
      <c r="T131" s="110"/>
      <c r="U131" s="110"/>
      <c r="V131" s="110"/>
      <c r="W131" s="110"/>
      <c r="X131" s="110"/>
      <c r="Y131" s="110"/>
      <c r="Z131" s="110"/>
      <c r="AA131" s="110"/>
      <c r="AB131" s="110"/>
      <c r="AC131" s="110"/>
    </row>
    <row r="132" spans="1:29" s="108" customFormat="1" ht="13.5" customHeight="1" x14ac:dyDescent="0.15">
      <c r="A132" s="116">
        <v>126</v>
      </c>
      <c r="B132" s="116" t="b">
        <f t="shared" si="2"/>
        <v>0</v>
      </c>
      <c r="C132" s="117"/>
      <c r="D132" s="117"/>
      <c r="E132" s="118"/>
      <c r="F132" s="119"/>
      <c r="G132" s="120"/>
      <c r="H132" s="121"/>
      <c r="I132" s="122"/>
      <c r="J132" s="123"/>
      <c r="K132" s="118"/>
      <c r="L132" s="119"/>
      <c r="M132" s="119"/>
      <c r="N132" s="127"/>
      <c r="P132" s="109" t="str">
        <f t="shared" si="3"/>
        <v>@</v>
      </c>
      <c r="Q132" s="110"/>
      <c r="R132" s="110"/>
      <c r="S132" s="110"/>
      <c r="T132" s="110"/>
      <c r="U132" s="110"/>
      <c r="V132" s="110"/>
      <c r="W132" s="110"/>
      <c r="X132" s="110"/>
      <c r="Y132" s="110"/>
      <c r="Z132" s="110"/>
      <c r="AA132" s="110"/>
      <c r="AB132" s="110"/>
      <c r="AC132" s="110"/>
    </row>
    <row r="133" spans="1:29" s="108" customFormat="1" ht="13.5" customHeight="1" x14ac:dyDescent="0.15">
      <c r="A133" s="116">
        <v>127</v>
      </c>
      <c r="B133" s="116" t="b">
        <f t="shared" si="2"/>
        <v>0</v>
      </c>
      <c r="C133" s="117"/>
      <c r="D133" s="117"/>
      <c r="E133" s="118"/>
      <c r="F133" s="119"/>
      <c r="G133" s="120"/>
      <c r="H133" s="121"/>
      <c r="I133" s="122"/>
      <c r="J133" s="123"/>
      <c r="K133" s="118"/>
      <c r="L133" s="119"/>
      <c r="M133" s="119"/>
      <c r="N133" s="127"/>
      <c r="P133" s="109" t="str">
        <f t="shared" si="3"/>
        <v>@</v>
      </c>
      <c r="Q133" s="110"/>
      <c r="R133" s="110"/>
      <c r="S133" s="110"/>
      <c r="T133" s="110"/>
      <c r="U133" s="110"/>
      <c r="V133" s="110"/>
      <c r="W133" s="110"/>
      <c r="X133" s="110"/>
      <c r="Y133" s="110"/>
      <c r="Z133" s="110"/>
      <c r="AA133" s="110"/>
      <c r="AB133" s="110"/>
      <c r="AC133" s="110"/>
    </row>
    <row r="134" spans="1:29" s="108" customFormat="1" ht="13.5" customHeight="1" x14ac:dyDescent="0.15">
      <c r="A134" s="116">
        <v>128</v>
      </c>
      <c r="B134" s="116" t="b">
        <f t="shared" si="2"/>
        <v>0</v>
      </c>
      <c r="C134" s="117"/>
      <c r="D134" s="117"/>
      <c r="E134" s="118"/>
      <c r="F134" s="119"/>
      <c r="G134" s="120"/>
      <c r="H134" s="121"/>
      <c r="I134" s="122"/>
      <c r="J134" s="123"/>
      <c r="K134" s="118"/>
      <c r="L134" s="119"/>
      <c r="M134" s="119"/>
      <c r="N134" s="127"/>
      <c r="P134" s="109" t="str">
        <f t="shared" si="3"/>
        <v>@</v>
      </c>
      <c r="Q134" s="110"/>
      <c r="R134" s="110"/>
      <c r="S134" s="110"/>
      <c r="T134" s="110"/>
      <c r="U134" s="110"/>
      <c r="V134" s="110"/>
      <c r="W134" s="110"/>
      <c r="X134" s="110"/>
      <c r="Y134" s="110"/>
      <c r="Z134" s="110"/>
      <c r="AA134" s="110"/>
      <c r="AB134" s="110"/>
      <c r="AC134" s="110"/>
    </row>
    <row r="135" spans="1:29" s="108" customFormat="1" ht="13.5" customHeight="1" x14ac:dyDescent="0.15">
      <c r="A135" s="116">
        <v>129</v>
      </c>
      <c r="B135" s="116" t="b">
        <f t="shared" si="2"/>
        <v>0</v>
      </c>
      <c r="C135" s="117"/>
      <c r="D135" s="117"/>
      <c r="E135" s="118"/>
      <c r="F135" s="119"/>
      <c r="G135" s="120"/>
      <c r="H135" s="121"/>
      <c r="I135" s="122"/>
      <c r="J135" s="123"/>
      <c r="K135" s="118"/>
      <c r="L135" s="119"/>
      <c r="M135" s="119"/>
      <c r="N135" s="127"/>
      <c r="P135" s="109" t="str">
        <f t="shared" si="3"/>
        <v>@</v>
      </c>
      <c r="Q135" s="110"/>
      <c r="R135" s="110"/>
      <c r="S135" s="110"/>
      <c r="T135" s="110"/>
      <c r="U135" s="110"/>
      <c r="V135" s="110"/>
      <c r="W135" s="110"/>
      <c r="X135" s="110"/>
      <c r="Y135" s="110"/>
      <c r="Z135" s="110"/>
      <c r="AA135" s="110"/>
      <c r="AB135" s="110"/>
      <c r="AC135" s="110"/>
    </row>
    <row r="136" spans="1:29" s="108" customFormat="1" ht="13.5" customHeight="1" x14ac:dyDescent="0.15">
      <c r="A136" s="116">
        <v>130</v>
      </c>
      <c r="B136" s="116" t="b">
        <f t="shared" ref="B136:B199" si="4">IF($H$1="","",$H$1)</f>
        <v>0</v>
      </c>
      <c r="C136" s="117"/>
      <c r="D136" s="117"/>
      <c r="E136" s="118"/>
      <c r="F136" s="119"/>
      <c r="G136" s="120"/>
      <c r="H136" s="121"/>
      <c r="I136" s="122"/>
      <c r="J136" s="123"/>
      <c r="K136" s="118"/>
      <c r="L136" s="119"/>
      <c r="M136" s="119"/>
      <c r="N136" s="127"/>
      <c r="P136" s="109" t="str">
        <f t="shared" ref="P136:P199" si="5">D136&amp;"@"&amp;E136</f>
        <v>@</v>
      </c>
      <c r="Q136" s="110"/>
      <c r="R136" s="110"/>
      <c r="S136" s="110"/>
      <c r="T136" s="110"/>
      <c r="U136" s="110"/>
      <c r="V136" s="110"/>
      <c r="W136" s="110"/>
      <c r="X136" s="110"/>
      <c r="Y136" s="110"/>
      <c r="Z136" s="110"/>
      <c r="AA136" s="110"/>
      <c r="AB136" s="110"/>
      <c r="AC136" s="110"/>
    </row>
    <row r="137" spans="1:29" s="108" customFormat="1" ht="13.5" customHeight="1" x14ac:dyDescent="0.15">
      <c r="A137" s="116">
        <v>131</v>
      </c>
      <c r="B137" s="116" t="b">
        <f t="shared" si="4"/>
        <v>0</v>
      </c>
      <c r="C137" s="117"/>
      <c r="D137" s="117"/>
      <c r="E137" s="118"/>
      <c r="F137" s="119"/>
      <c r="G137" s="120"/>
      <c r="H137" s="121"/>
      <c r="I137" s="122"/>
      <c r="J137" s="123"/>
      <c r="K137" s="118"/>
      <c r="L137" s="119"/>
      <c r="M137" s="119"/>
      <c r="N137" s="127"/>
      <c r="P137" s="109" t="str">
        <f t="shared" si="5"/>
        <v>@</v>
      </c>
      <c r="Q137" s="110"/>
      <c r="R137" s="110"/>
      <c r="S137" s="110"/>
      <c r="T137" s="110"/>
      <c r="U137" s="110"/>
      <c r="V137" s="110"/>
      <c r="W137" s="110"/>
      <c r="X137" s="110"/>
      <c r="Y137" s="110"/>
      <c r="Z137" s="110"/>
      <c r="AA137" s="110"/>
      <c r="AB137" s="110"/>
      <c r="AC137" s="110"/>
    </row>
    <row r="138" spans="1:29" s="108" customFormat="1" ht="13.5" customHeight="1" x14ac:dyDescent="0.15">
      <c r="A138" s="116">
        <v>132</v>
      </c>
      <c r="B138" s="116" t="b">
        <f t="shared" si="4"/>
        <v>0</v>
      </c>
      <c r="C138" s="117"/>
      <c r="D138" s="117"/>
      <c r="E138" s="118"/>
      <c r="F138" s="119"/>
      <c r="G138" s="120"/>
      <c r="H138" s="121"/>
      <c r="I138" s="122"/>
      <c r="J138" s="123"/>
      <c r="K138" s="118"/>
      <c r="L138" s="119"/>
      <c r="M138" s="119"/>
      <c r="N138" s="127"/>
      <c r="P138" s="109" t="str">
        <f t="shared" si="5"/>
        <v>@</v>
      </c>
      <c r="Q138" s="110"/>
      <c r="R138" s="110"/>
      <c r="S138" s="110"/>
      <c r="T138" s="110"/>
      <c r="U138" s="110"/>
      <c r="V138" s="110"/>
      <c r="W138" s="110"/>
      <c r="X138" s="110"/>
      <c r="Y138" s="110"/>
      <c r="Z138" s="110"/>
      <c r="AA138" s="110"/>
      <c r="AB138" s="110"/>
      <c r="AC138" s="110"/>
    </row>
    <row r="139" spans="1:29" s="108" customFormat="1" ht="13.5" customHeight="1" x14ac:dyDescent="0.15">
      <c r="A139" s="116">
        <v>133</v>
      </c>
      <c r="B139" s="116" t="b">
        <f t="shared" si="4"/>
        <v>0</v>
      </c>
      <c r="C139" s="117"/>
      <c r="D139" s="117"/>
      <c r="E139" s="118"/>
      <c r="F139" s="119"/>
      <c r="G139" s="120"/>
      <c r="H139" s="121"/>
      <c r="I139" s="122"/>
      <c r="J139" s="123"/>
      <c r="K139" s="118"/>
      <c r="L139" s="119"/>
      <c r="M139" s="119"/>
      <c r="N139" s="127"/>
      <c r="P139" s="109" t="str">
        <f t="shared" si="5"/>
        <v>@</v>
      </c>
      <c r="Q139" s="110"/>
      <c r="R139" s="110"/>
      <c r="S139" s="110"/>
      <c r="T139" s="110"/>
      <c r="U139" s="110"/>
      <c r="V139" s="110"/>
      <c r="W139" s="110"/>
      <c r="X139" s="110"/>
      <c r="Y139" s="110"/>
      <c r="Z139" s="110"/>
      <c r="AA139" s="110"/>
      <c r="AB139" s="110"/>
      <c r="AC139" s="110"/>
    </row>
    <row r="140" spans="1:29" s="108" customFormat="1" ht="13.5" customHeight="1" x14ac:dyDescent="0.15">
      <c r="A140" s="116">
        <v>134</v>
      </c>
      <c r="B140" s="116" t="b">
        <f t="shared" si="4"/>
        <v>0</v>
      </c>
      <c r="C140" s="117"/>
      <c r="D140" s="117"/>
      <c r="E140" s="118"/>
      <c r="F140" s="119"/>
      <c r="G140" s="120"/>
      <c r="H140" s="121"/>
      <c r="I140" s="122"/>
      <c r="J140" s="123"/>
      <c r="K140" s="118"/>
      <c r="L140" s="119"/>
      <c r="M140" s="119"/>
      <c r="N140" s="127"/>
      <c r="P140" s="109" t="str">
        <f t="shared" si="5"/>
        <v>@</v>
      </c>
      <c r="Q140" s="110"/>
      <c r="R140" s="110"/>
      <c r="S140" s="110"/>
      <c r="T140" s="110"/>
      <c r="U140" s="110"/>
      <c r="V140" s="110"/>
      <c r="W140" s="110"/>
      <c r="X140" s="110"/>
      <c r="Y140" s="110"/>
      <c r="Z140" s="110"/>
      <c r="AA140" s="110"/>
      <c r="AB140" s="110"/>
      <c r="AC140" s="110"/>
    </row>
    <row r="141" spans="1:29" s="108" customFormat="1" ht="13.5" customHeight="1" x14ac:dyDescent="0.15">
      <c r="A141" s="116">
        <v>135</v>
      </c>
      <c r="B141" s="116" t="b">
        <f t="shared" si="4"/>
        <v>0</v>
      </c>
      <c r="C141" s="117"/>
      <c r="D141" s="117"/>
      <c r="E141" s="118"/>
      <c r="F141" s="119"/>
      <c r="G141" s="120"/>
      <c r="H141" s="121"/>
      <c r="I141" s="122"/>
      <c r="J141" s="123"/>
      <c r="K141" s="118"/>
      <c r="L141" s="119"/>
      <c r="M141" s="119"/>
      <c r="N141" s="127"/>
      <c r="P141" s="109" t="str">
        <f t="shared" si="5"/>
        <v>@</v>
      </c>
      <c r="Q141" s="110"/>
      <c r="R141" s="110"/>
      <c r="S141" s="110"/>
      <c r="T141" s="110"/>
      <c r="U141" s="110"/>
      <c r="V141" s="110"/>
      <c r="W141" s="110"/>
      <c r="X141" s="110"/>
      <c r="Y141" s="110"/>
      <c r="Z141" s="110"/>
      <c r="AA141" s="110"/>
      <c r="AB141" s="110"/>
      <c r="AC141" s="110"/>
    </row>
    <row r="142" spans="1:29" s="108" customFormat="1" ht="13.5" customHeight="1" x14ac:dyDescent="0.15">
      <c r="A142" s="116">
        <v>136</v>
      </c>
      <c r="B142" s="116" t="b">
        <f t="shared" si="4"/>
        <v>0</v>
      </c>
      <c r="C142" s="117"/>
      <c r="D142" s="117"/>
      <c r="E142" s="118"/>
      <c r="F142" s="119"/>
      <c r="G142" s="120"/>
      <c r="H142" s="121"/>
      <c r="I142" s="122"/>
      <c r="J142" s="123"/>
      <c r="K142" s="118"/>
      <c r="L142" s="119"/>
      <c r="M142" s="119"/>
      <c r="N142" s="127"/>
      <c r="P142" s="109" t="str">
        <f t="shared" si="5"/>
        <v>@</v>
      </c>
      <c r="Q142" s="110"/>
      <c r="R142" s="110"/>
      <c r="S142" s="110"/>
      <c r="T142" s="110"/>
      <c r="U142" s="110"/>
      <c r="V142" s="110"/>
      <c r="W142" s="110"/>
      <c r="X142" s="110"/>
      <c r="Y142" s="110"/>
      <c r="Z142" s="110"/>
      <c r="AA142" s="110"/>
      <c r="AB142" s="110"/>
      <c r="AC142" s="110"/>
    </row>
    <row r="143" spans="1:29" s="108" customFormat="1" ht="13.5" customHeight="1" x14ac:dyDescent="0.15">
      <c r="A143" s="116">
        <v>137</v>
      </c>
      <c r="B143" s="116" t="b">
        <f t="shared" si="4"/>
        <v>0</v>
      </c>
      <c r="C143" s="117"/>
      <c r="D143" s="117"/>
      <c r="E143" s="118"/>
      <c r="F143" s="119"/>
      <c r="G143" s="120"/>
      <c r="H143" s="121"/>
      <c r="I143" s="122"/>
      <c r="J143" s="123"/>
      <c r="K143" s="118"/>
      <c r="L143" s="119"/>
      <c r="M143" s="119"/>
      <c r="N143" s="127"/>
      <c r="P143" s="109" t="str">
        <f t="shared" si="5"/>
        <v>@</v>
      </c>
      <c r="Q143" s="110"/>
      <c r="R143" s="110"/>
      <c r="S143" s="110"/>
      <c r="T143" s="110"/>
      <c r="U143" s="110"/>
      <c r="V143" s="110"/>
      <c r="W143" s="110"/>
      <c r="X143" s="110"/>
      <c r="Y143" s="110"/>
      <c r="Z143" s="110"/>
      <c r="AA143" s="110"/>
      <c r="AB143" s="110"/>
      <c r="AC143" s="110"/>
    </row>
    <row r="144" spans="1:29" s="108" customFormat="1" ht="13.5" customHeight="1" x14ac:dyDescent="0.15">
      <c r="A144" s="116">
        <v>138</v>
      </c>
      <c r="B144" s="116" t="b">
        <f t="shared" si="4"/>
        <v>0</v>
      </c>
      <c r="C144" s="117"/>
      <c r="D144" s="117"/>
      <c r="E144" s="118"/>
      <c r="F144" s="119"/>
      <c r="G144" s="120"/>
      <c r="H144" s="121"/>
      <c r="I144" s="122"/>
      <c r="J144" s="123"/>
      <c r="K144" s="118"/>
      <c r="L144" s="119"/>
      <c r="M144" s="119"/>
      <c r="N144" s="127"/>
      <c r="P144" s="109" t="str">
        <f t="shared" si="5"/>
        <v>@</v>
      </c>
      <c r="Q144" s="110"/>
      <c r="R144" s="110"/>
      <c r="S144" s="110"/>
      <c r="T144" s="110"/>
      <c r="U144" s="110"/>
      <c r="V144" s="110"/>
      <c r="W144" s="110"/>
      <c r="X144" s="110"/>
      <c r="Y144" s="110"/>
      <c r="Z144" s="110"/>
      <c r="AA144" s="110"/>
      <c r="AB144" s="110"/>
      <c r="AC144" s="110"/>
    </row>
    <row r="145" spans="1:29" s="108" customFormat="1" ht="13.5" customHeight="1" x14ac:dyDescent="0.15">
      <c r="A145" s="116">
        <v>139</v>
      </c>
      <c r="B145" s="116" t="b">
        <f t="shared" si="4"/>
        <v>0</v>
      </c>
      <c r="C145" s="117"/>
      <c r="D145" s="117"/>
      <c r="E145" s="118"/>
      <c r="F145" s="119"/>
      <c r="G145" s="120"/>
      <c r="H145" s="121"/>
      <c r="I145" s="122"/>
      <c r="J145" s="123"/>
      <c r="K145" s="118"/>
      <c r="L145" s="119"/>
      <c r="M145" s="119"/>
      <c r="N145" s="127"/>
      <c r="P145" s="109" t="str">
        <f t="shared" si="5"/>
        <v>@</v>
      </c>
      <c r="Q145" s="110"/>
      <c r="R145" s="110"/>
      <c r="S145" s="110"/>
      <c r="T145" s="110"/>
      <c r="U145" s="110"/>
      <c r="V145" s="110"/>
      <c r="W145" s="110"/>
      <c r="X145" s="110"/>
      <c r="Y145" s="110"/>
      <c r="Z145" s="110"/>
      <c r="AA145" s="110"/>
      <c r="AB145" s="110"/>
      <c r="AC145" s="110"/>
    </row>
    <row r="146" spans="1:29" s="108" customFormat="1" ht="13.5" customHeight="1" x14ac:dyDescent="0.15">
      <c r="A146" s="116">
        <v>140</v>
      </c>
      <c r="B146" s="116" t="b">
        <f t="shared" si="4"/>
        <v>0</v>
      </c>
      <c r="C146" s="117"/>
      <c r="D146" s="117"/>
      <c r="E146" s="118"/>
      <c r="F146" s="119"/>
      <c r="G146" s="120"/>
      <c r="H146" s="121"/>
      <c r="I146" s="122"/>
      <c r="J146" s="123"/>
      <c r="K146" s="118"/>
      <c r="L146" s="119"/>
      <c r="M146" s="119"/>
      <c r="N146" s="127"/>
      <c r="P146" s="109" t="str">
        <f t="shared" si="5"/>
        <v>@</v>
      </c>
      <c r="Q146" s="110"/>
      <c r="R146" s="110"/>
      <c r="S146" s="110"/>
      <c r="T146" s="110"/>
      <c r="U146" s="110"/>
      <c r="V146" s="110"/>
      <c r="W146" s="110"/>
      <c r="X146" s="110"/>
      <c r="Y146" s="110"/>
      <c r="Z146" s="110"/>
      <c r="AA146" s="110"/>
      <c r="AB146" s="110"/>
      <c r="AC146" s="110"/>
    </row>
    <row r="147" spans="1:29" s="108" customFormat="1" ht="13.5" customHeight="1" x14ac:dyDescent="0.15">
      <c r="A147" s="116">
        <v>141</v>
      </c>
      <c r="B147" s="116" t="b">
        <f t="shared" si="4"/>
        <v>0</v>
      </c>
      <c r="C147" s="117"/>
      <c r="D147" s="117"/>
      <c r="E147" s="118"/>
      <c r="F147" s="119"/>
      <c r="G147" s="120"/>
      <c r="H147" s="121"/>
      <c r="I147" s="122"/>
      <c r="J147" s="123"/>
      <c r="K147" s="118"/>
      <c r="L147" s="119"/>
      <c r="M147" s="119"/>
      <c r="N147" s="127"/>
      <c r="P147" s="109" t="str">
        <f t="shared" si="5"/>
        <v>@</v>
      </c>
      <c r="Q147" s="110"/>
      <c r="R147" s="110"/>
      <c r="S147" s="110"/>
      <c r="T147" s="110"/>
      <c r="U147" s="110"/>
      <c r="V147" s="110"/>
      <c r="W147" s="110"/>
      <c r="X147" s="110"/>
      <c r="Y147" s="110"/>
      <c r="Z147" s="110"/>
      <c r="AA147" s="110"/>
      <c r="AB147" s="110"/>
      <c r="AC147" s="110"/>
    </row>
    <row r="148" spans="1:29" s="108" customFormat="1" ht="13.5" customHeight="1" x14ac:dyDescent="0.15">
      <c r="A148" s="116">
        <v>142</v>
      </c>
      <c r="B148" s="116" t="b">
        <f t="shared" si="4"/>
        <v>0</v>
      </c>
      <c r="C148" s="117"/>
      <c r="D148" s="117"/>
      <c r="E148" s="118"/>
      <c r="F148" s="119"/>
      <c r="G148" s="120"/>
      <c r="H148" s="121"/>
      <c r="I148" s="122"/>
      <c r="J148" s="123"/>
      <c r="K148" s="118"/>
      <c r="L148" s="119"/>
      <c r="M148" s="119"/>
      <c r="N148" s="127"/>
      <c r="P148" s="109" t="str">
        <f t="shared" si="5"/>
        <v>@</v>
      </c>
      <c r="Q148" s="110"/>
      <c r="R148" s="110"/>
      <c r="S148" s="110"/>
      <c r="T148" s="110"/>
      <c r="U148" s="110"/>
      <c r="V148" s="110"/>
      <c r="W148" s="110"/>
      <c r="X148" s="110"/>
      <c r="Y148" s="110"/>
      <c r="Z148" s="110"/>
      <c r="AA148" s="110"/>
      <c r="AB148" s="110"/>
      <c r="AC148" s="110"/>
    </row>
    <row r="149" spans="1:29" s="108" customFormat="1" ht="13.5" customHeight="1" x14ac:dyDescent="0.15">
      <c r="A149" s="116">
        <v>143</v>
      </c>
      <c r="B149" s="116" t="b">
        <f t="shared" si="4"/>
        <v>0</v>
      </c>
      <c r="C149" s="117"/>
      <c r="D149" s="117"/>
      <c r="E149" s="118"/>
      <c r="F149" s="119"/>
      <c r="G149" s="120"/>
      <c r="H149" s="121"/>
      <c r="I149" s="122"/>
      <c r="J149" s="123"/>
      <c r="K149" s="118"/>
      <c r="L149" s="119"/>
      <c r="M149" s="119"/>
      <c r="N149" s="127"/>
      <c r="P149" s="109" t="str">
        <f t="shared" si="5"/>
        <v>@</v>
      </c>
      <c r="Q149" s="110"/>
      <c r="R149" s="110"/>
      <c r="S149" s="110"/>
      <c r="T149" s="110"/>
      <c r="U149" s="110"/>
      <c r="V149" s="110"/>
      <c r="W149" s="110"/>
      <c r="X149" s="110"/>
      <c r="Y149" s="110"/>
      <c r="Z149" s="110"/>
      <c r="AA149" s="110"/>
      <c r="AB149" s="110"/>
      <c r="AC149" s="110"/>
    </row>
    <row r="150" spans="1:29" s="108" customFormat="1" ht="13.5" customHeight="1" x14ac:dyDescent="0.15">
      <c r="A150" s="116">
        <v>144</v>
      </c>
      <c r="B150" s="116" t="b">
        <f t="shared" si="4"/>
        <v>0</v>
      </c>
      <c r="C150" s="117"/>
      <c r="D150" s="117"/>
      <c r="E150" s="118"/>
      <c r="F150" s="119"/>
      <c r="G150" s="120"/>
      <c r="H150" s="121"/>
      <c r="I150" s="122"/>
      <c r="J150" s="123"/>
      <c r="K150" s="118"/>
      <c r="L150" s="119"/>
      <c r="M150" s="119"/>
      <c r="N150" s="127"/>
      <c r="P150" s="109" t="str">
        <f t="shared" si="5"/>
        <v>@</v>
      </c>
      <c r="Q150" s="110"/>
      <c r="R150" s="110"/>
      <c r="S150" s="110"/>
      <c r="T150" s="110"/>
      <c r="U150" s="110"/>
      <c r="V150" s="110"/>
      <c r="W150" s="110"/>
      <c r="X150" s="110"/>
      <c r="Y150" s="110"/>
      <c r="Z150" s="110"/>
      <c r="AA150" s="110"/>
      <c r="AB150" s="110"/>
      <c r="AC150" s="110"/>
    </row>
    <row r="151" spans="1:29" s="108" customFormat="1" ht="13.5" customHeight="1" x14ac:dyDescent="0.15">
      <c r="A151" s="116">
        <v>145</v>
      </c>
      <c r="B151" s="116" t="b">
        <f t="shared" si="4"/>
        <v>0</v>
      </c>
      <c r="C151" s="117"/>
      <c r="D151" s="117"/>
      <c r="E151" s="118"/>
      <c r="F151" s="119"/>
      <c r="G151" s="120"/>
      <c r="H151" s="121"/>
      <c r="I151" s="122"/>
      <c r="J151" s="123"/>
      <c r="K151" s="118"/>
      <c r="L151" s="119"/>
      <c r="M151" s="119"/>
      <c r="N151" s="127"/>
      <c r="P151" s="109" t="str">
        <f t="shared" si="5"/>
        <v>@</v>
      </c>
      <c r="Q151" s="110"/>
      <c r="R151" s="110"/>
      <c r="S151" s="110"/>
      <c r="T151" s="110"/>
      <c r="U151" s="110"/>
      <c r="V151" s="110"/>
      <c r="W151" s="110"/>
      <c r="X151" s="110"/>
      <c r="Y151" s="110"/>
      <c r="Z151" s="110"/>
      <c r="AA151" s="110"/>
      <c r="AB151" s="110"/>
      <c r="AC151" s="110"/>
    </row>
    <row r="152" spans="1:29" s="108" customFormat="1" ht="13.5" customHeight="1" x14ac:dyDescent="0.15">
      <c r="A152" s="116">
        <v>146</v>
      </c>
      <c r="B152" s="116" t="b">
        <f t="shared" si="4"/>
        <v>0</v>
      </c>
      <c r="C152" s="117"/>
      <c r="D152" s="117"/>
      <c r="E152" s="118"/>
      <c r="F152" s="119"/>
      <c r="G152" s="120"/>
      <c r="H152" s="121"/>
      <c r="I152" s="122"/>
      <c r="J152" s="123"/>
      <c r="K152" s="118"/>
      <c r="L152" s="119"/>
      <c r="M152" s="119"/>
      <c r="N152" s="127"/>
      <c r="P152" s="109" t="str">
        <f t="shared" si="5"/>
        <v>@</v>
      </c>
      <c r="Q152" s="110"/>
      <c r="R152" s="110"/>
      <c r="S152" s="110"/>
      <c r="T152" s="110"/>
      <c r="U152" s="110"/>
      <c r="V152" s="110"/>
      <c r="W152" s="110"/>
      <c r="X152" s="110"/>
      <c r="Y152" s="110"/>
      <c r="Z152" s="110"/>
      <c r="AA152" s="110"/>
      <c r="AB152" s="110"/>
      <c r="AC152" s="110"/>
    </row>
    <row r="153" spans="1:29" s="108" customFormat="1" ht="13.5" customHeight="1" x14ac:dyDescent="0.15">
      <c r="A153" s="116">
        <v>147</v>
      </c>
      <c r="B153" s="116" t="b">
        <f t="shared" si="4"/>
        <v>0</v>
      </c>
      <c r="C153" s="117"/>
      <c r="D153" s="117"/>
      <c r="E153" s="118"/>
      <c r="F153" s="119"/>
      <c r="G153" s="120"/>
      <c r="H153" s="121"/>
      <c r="I153" s="122"/>
      <c r="J153" s="123"/>
      <c r="K153" s="118"/>
      <c r="L153" s="119"/>
      <c r="M153" s="119"/>
      <c r="N153" s="127"/>
      <c r="P153" s="109" t="str">
        <f t="shared" si="5"/>
        <v>@</v>
      </c>
      <c r="Q153" s="110"/>
      <c r="R153" s="110"/>
      <c r="S153" s="110"/>
      <c r="T153" s="110"/>
      <c r="U153" s="110"/>
      <c r="V153" s="110"/>
      <c r="W153" s="110"/>
      <c r="X153" s="110"/>
      <c r="Y153" s="110"/>
      <c r="Z153" s="110"/>
      <c r="AA153" s="110"/>
      <c r="AB153" s="110"/>
      <c r="AC153" s="110"/>
    </row>
    <row r="154" spans="1:29" s="108" customFormat="1" ht="13.5" customHeight="1" x14ac:dyDescent="0.15">
      <c r="A154" s="116">
        <v>148</v>
      </c>
      <c r="B154" s="116" t="b">
        <f t="shared" si="4"/>
        <v>0</v>
      </c>
      <c r="C154" s="117"/>
      <c r="D154" s="117"/>
      <c r="E154" s="118"/>
      <c r="F154" s="119"/>
      <c r="G154" s="120"/>
      <c r="H154" s="121"/>
      <c r="I154" s="122"/>
      <c r="J154" s="123"/>
      <c r="K154" s="118"/>
      <c r="L154" s="119"/>
      <c r="M154" s="119"/>
      <c r="N154" s="127"/>
      <c r="P154" s="109" t="str">
        <f t="shared" si="5"/>
        <v>@</v>
      </c>
      <c r="Q154" s="110"/>
      <c r="R154" s="110"/>
      <c r="S154" s="110"/>
      <c r="T154" s="110"/>
      <c r="U154" s="110"/>
      <c r="V154" s="110"/>
      <c r="W154" s="110"/>
      <c r="X154" s="110"/>
      <c r="Y154" s="110"/>
      <c r="Z154" s="110"/>
      <c r="AA154" s="110"/>
      <c r="AB154" s="110"/>
      <c r="AC154" s="110"/>
    </row>
    <row r="155" spans="1:29" s="108" customFormat="1" ht="13.5" customHeight="1" x14ac:dyDescent="0.15">
      <c r="A155" s="116">
        <v>149</v>
      </c>
      <c r="B155" s="116" t="b">
        <f t="shared" si="4"/>
        <v>0</v>
      </c>
      <c r="C155" s="117"/>
      <c r="D155" s="117"/>
      <c r="E155" s="118"/>
      <c r="F155" s="119"/>
      <c r="G155" s="120"/>
      <c r="H155" s="121"/>
      <c r="I155" s="122"/>
      <c r="J155" s="123"/>
      <c r="K155" s="118"/>
      <c r="L155" s="119"/>
      <c r="M155" s="119"/>
      <c r="N155" s="127"/>
      <c r="P155" s="109" t="str">
        <f t="shared" si="5"/>
        <v>@</v>
      </c>
      <c r="Q155" s="110"/>
      <c r="R155" s="110"/>
      <c r="S155" s="110"/>
      <c r="T155" s="110"/>
      <c r="U155" s="110"/>
      <c r="V155" s="110"/>
      <c r="W155" s="110"/>
      <c r="X155" s="110"/>
      <c r="Y155" s="110"/>
      <c r="Z155" s="110"/>
      <c r="AA155" s="110"/>
      <c r="AB155" s="110"/>
      <c r="AC155" s="110"/>
    </row>
    <row r="156" spans="1:29" s="108" customFormat="1" ht="13.5" customHeight="1" x14ac:dyDescent="0.15">
      <c r="A156" s="116">
        <v>150</v>
      </c>
      <c r="B156" s="116" t="b">
        <f t="shared" si="4"/>
        <v>0</v>
      </c>
      <c r="C156" s="117"/>
      <c r="D156" s="117"/>
      <c r="E156" s="118"/>
      <c r="F156" s="119"/>
      <c r="G156" s="120"/>
      <c r="H156" s="121"/>
      <c r="I156" s="122"/>
      <c r="J156" s="123"/>
      <c r="K156" s="118"/>
      <c r="L156" s="119"/>
      <c r="M156" s="119"/>
      <c r="N156" s="127"/>
      <c r="P156" s="109" t="str">
        <f t="shared" si="5"/>
        <v>@</v>
      </c>
      <c r="Q156" s="110"/>
      <c r="R156" s="110"/>
      <c r="S156" s="110"/>
      <c r="T156" s="110"/>
      <c r="U156" s="110"/>
      <c r="V156" s="110"/>
      <c r="W156" s="110"/>
      <c r="X156" s="110"/>
      <c r="Y156" s="110"/>
      <c r="Z156" s="110"/>
      <c r="AA156" s="110"/>
      <c r="AB156" s="110"/>
      <c r="AC156" s="110"/>
    </row>
    <row r="157" spans="1:29" s="108" customFormat="1" ht="13.5" customHeight="1" x14ac:dyDescent="0.15">
      <c r="A157" s="116">
        <v>151</v>
      </c>
      <c r="B157" s="116" t="b">
        <f t="shared" si="4"/>
        <v>0</v>
      </c>
      <c r="C157" s="117"/>
      <c r="D157" s="117"/>
      <c r="E157" s="118"/>
      <c r="F157" s="119"/>
      <c r="G157" s="120"/>
      <c r="H157" s="121"/>
      <c r="I157" s="122"/>
      <c r="J157" s="123"/>
      <c r="K157" s="118"/>
      <c r="L157" s="119"/>
      <c r="M157" s="119"/>
      <c r="N157" s="127"/>
      <c r="P157" s="109" t="str">
        <f t="shared" si="5"/>
        <v>@</v>
      </c>
      <c r="Q157" s="110"/>
      <c r="R157" s="110"/>
      <c r="S157" s="110"/>
      <c r="T157" s="110"/>
      <c r="U157" s="110"/>
      <c r="V157" s="110"/>
      <c r="W157" s="110"/>
      <c r="X157" s="110"/>
      <c r="Y157" s="110"/>
      <c r="Z157" s="110"/>
      <c r="AA157" s="110"/>
      <c r="AB157" s="110"/>
      <c r="AC157" s="110"/>
    </row>
    <row r="158" spans="1:29" s="108" customFormat="1" ht="13.5" customHeight="1" x14ac:dyDescent="0.15">
      <c r="A158" s="116">
        <v>152</v>
      </c>
      <c r="B158" s="116" t="b">
        <f t="shared" si="4"/>
        <v>0</v>
      </c>
      <c r="C158" s="117"/>
      <c r="D158" s="117"/>
      <c r="E158" s="118"/>
      <c r="F158" s="119"/>
      <c r="G158" s="120"/>
      <c r="H158" s="121"/>
      <c r="I158" s="122"/>
      <c r="J158" s="123"/>
      <c r="K158" s="118"/>
      <c r="L158" s="119"/>
      <c r="M158" s="119"/>
      <c r="N158" s="127"/>
      <c r="P158" s="109" t="str">
        <f t="shared" si="5"/>
        <v>@</v>
      </c>
      <c r="Q158" s="110"/>
      <c r="R158" s="110"/>
      <c r="S158" s="110"/>
      <c r="T158" s="110"/>
      <c r="U158" s="110"/>
      <c r="V158" s="110"/>
      <c r="W158" s="110"/>
      <c r="X158" s="110"/>
      <c r="Y158" s="110"/>
      <c r="Z158" s="110"/>
      <c r="AA158" s="110"/>
      <c r="AB158" s="110"/>
      <c r="AC158" s="110"/>
    </row>
    <row r="159" spans="1:29" s="108" customFormat="1" ht="13.5" customHeight="1" x14ac:dyDescent="0.15">
      <c r="A159" s="116">
        <v>153</v>
      </c>
      <c r="B159" s="116" t="b">
        <f t="shared" si="4"/>
        <v>0</v>
      </c>
      <c r="C159" s="117"/>
      <c r="D159" s="117"/>
      <c r="E159" s="118"/>
      <c r="F159" s="119"/>
      <c r="G159" s="120"/>
      <c r="H159" s="121"/>
      <c r="I159" s="122"/>
      <c r="J159" s="123"/>
      <c r="K159" s="118"/>
      <c r="L159" s="119"/>
      <c r="M159" s="119"/>
      <c r="N159" s="127"/>
      <c r="P159" s="109" t="str">
        <f t="shared" si="5"/>
        <v>@</v>
      </c>
      <c r="Q159" s="110"/>
      <c r="R159" s="110"/>
      <c r="S159" s="110"/>
      <c r="T159" s="110"/>
      <c r="U159" s="110"/>
      <c r="V159" s="110"/>
      <c r="W159" s="110"/>
      <c r="X159" s="110"/>
      <c r="Y159" s="110"/>
      <c r="Z159" s="110"/>
      <c r="AA159" s="110"/>
      <c r="AB159" s="110"/>
      <c r="AC159" s="110"/>
    </row>
    <row r="160" spans="1:29" s="108" customFormat="1" ht="13.5" customHeight="1" x14ac:dyDescent="0.15">
      <c r="A160" s="116">
        <v>154</v>
      </c>
      <c r="B160" s="116" t="b">
        <f t="shared" si="4"/>
        <v>0</v>
      </c>
      <c r="C160" s="117"/>
      <c r="D160" s="117"/>
      <c r="E160" s="118"/>
      <c r="F160" s="119"/>
      <c r="G160" s="120"/>
      <c r="H160" s="121"/>
      <c r="I160" s="122"/>
      <c r="J160" s="123"/>
      <c r="K160" s="118"/>
      <c r="L160" s="119"/>
      <c r="M160" s="119"/>
      <c r="N160" s="127"/>
      <c r="P160" s="109" t="str">
        <f t="shared" si="5"/>
        <v>@</v>
      </c>
      <c r="Q160" s="110"/>
      <c r="R160" s="110"/>
      <c r="S160" s="110"/>
      <c r="T160" s="110"/>
      <c r="U160" s="110"/>
      <c r="V160" s="110"/>
      <c r="W160" s="110"/>
      <c r="X160" s="110"/>
      <c r="Y160" s="110"/>
      <c r="Z160" s="110"/>
      <c r="AA160" s="110"/>
      <c r="AB160" s="110"/>
      <c r="AC160" s="110"/>
    </row>
    <row r="161" spans="1:29" s="108" customFormat="1" ht="13.5" customHeight="1" x14ac:dyDescent="0.15">
      <c r="A161" s="116">
        <v>155</v>
      </c>
      <c r="B161" s="116" t="b">
        <f t="shared" si="4"/>
        <v>0</v>
      </c>
      <c r="C161" s="117"/>
      <c r="D161" s="117"/>
      <c r="E161" s="118"/>
      <c r="F161" s="119"/>
      <c r="G161" s="120"/>
      <c r="H161" s="121"/>
      <c r="I161" s="122"/>
      <c r="J161" s="123"/>
      <c r="K161" s="118"/>
      <c r="L161" s="119"/>
      <c r="M161" s="119"/>
      <c r="N161" s="127"/>
      <c r="P161" s="109" t="str">
        <f t="shared" si="5"/>
        <v>@</v>
      </c>
      <c r="Q161" s="110"/>
      <c r="R161" s="110"/>
      <c r="S161" s="110"/>
      <c r="T161" s="110"/>
      <c r="U161" s="110"/>
      <c r="V161" s="110"/>
      <c r="W161" s="110"/>
      <c r="X161" s="110"/>
      <c r="Y161" s="110"/>
      <c r="Z161" s="110"/>
      <c r="AA161" s="110"/>
      <c r="AB161" s="110"/>
      <c r="AC161" s="110"/>
    </row>
    <row r="162" spans="1:29" s="108" customFormat="1" ht="13.5" customHeight="1" x14ac:dyDescent="0.15">
      <c r="A162" s="116">
        <v>156</v>
      </c>
      <c r="B162" s="116" t="b">
        <f t="shared" si="4"/>
        <v>0</v>
      </c>
      <c r="C162" s="117"/>
      <c r="D162" s="117"/>
      <c r="E162" s="118"/>
      <c r="F162" s="119"/>
      <c r="G162" s="120"/>
      <c r="H162" s="121"/>
      <c r="I162" s="122"/>
      <c r="J162" s="123"/>
      <c r="K162" s="118"/>
      <c r="L162" s="119"/>
      <c r="M162" s="119"/>
      <c r="N162" s="127"/>
      <c r="P162" s="109" t="str">
        <f t="shared" si="5"/>
        <v>@</v>
      </c>
      <c r="Q162" s="110"/>
      <c r="R162" s="110"/>
      <c r="S162" s="110"/>
      <c r="T162" s="110"/>
      <c r="U162" s="110"/>
      <c r="V162" s="110"/>
      <c r="W162" s="110"/>
      <c r="X162" s="110"/>
      <c r="Y162" s="110"/>
      <c r="Z162" s="110"/>
      <c r="AA162" s="110"/>
      <c r="AB162" s="110"/>
      <c r="AC162" s="110"/>
    </row>
    <row r="163" spans="1:29" s="108" customFormat="1" ht="13.5" customHeight="1" x14ac:dyDescent="0.15">
      <c r="A163" s="116">
        <v>157</v>
      </c>
      <c r="B163" s="116" t="b">
        <f t="shared" si="4"/>
        <v>0</v>
      </c>
      <c r="C163" s="117"/>
      <c r="D163" s="117"/>
      <c r="E163" s="118"/>
      <c r="F163" s="119"/>
      <c r="G163" s="120"/>
      <c r="H163" s="121"/>
      <c r="I163" s="122"/>
      <c r="J163" s="123"/>
      <c r="K163" s="118"/>
      <c r="L163" s="119"/>
      <c r="M163" s="119"/>
      <c r="N163" s="127"/>
      <c r="P163" s="109" t="str">
        <f t="shared" si="5"/>
        <v>@</v>
      </c>
      <c r="Q163" s="110"/>
      <c r="R163" s="110"/>
      <c r="S163" s="110"/>
      <c r="T163" s="110"/>
      <c r="U163" s="110"/>
      <c r="V163" s="110"/>
      <c r="W163" s="110"/>
      <c r="X163" s="110"/>
      <c r="Y163" s="110"/>
      <c r="Z163" s="110"/>
      <c r="AA163" s="110"/>
      <c r="AB163" s="110"/>
      <c r="AC163" s="110"/>
    </row>
    <row r="164" spans="1:29" s="108" customFormat="1" ht="13.5" customHeight="1" x14ac:dyDescent="0.15">
      <c r="A164" s="116">
        <v>158</v>
      </c>
      <c r="B164" s="116" t="b">
        <f t="shared" si="4"/>
        <v>0</v>
      </c>
      <c r="C164" s="117"/>
      <c r="D164" s="117"/>
      <c r="E164" s="118"/>
      <c r="F164" s="119"/>
      <c r="G164" s="120"/>
      <c r="H164" s="121"/>
      <c r="I164" s="122"/>
      <c r="J164" s="123"/>
      <c r="K164" s="118"/>
      <c r="L164" s="119"/>
      <c r="M164" s="119"/>
      <c r="N164" s="127"/>
      <c r="P164" s="109" t="str">
        <f t="shared" si="5"/>
        <v>@</v>
      </c>
      <c r="Q164" s="110"/>
      <c r="R164" s="110"/>
      <c r="S164" s="110"/>
      <c r="T164" s="110"/>
      <c r="U164" s="110"/>
      <c r="V164" s="110"/>
      <c r="W164" s="110"/>
      <c r="X164" s="110"/>
      <c r="Y164" s="110"/>
      <c r="Z164" s="110"/>
      <c r="AA164" s="110"/>
      <c r="AB164" s="110"/>
      <c r="AC164" s="110"/>
    </row>
    <row r="165" spans="1:29" s="108" customFormat="1" ht="13.5" customHeight="1" x14ac:dyDescent="0.15">
      <c r="A165" s="116">
        <v>159</v>
      </c>
      <c r="B165" s="116" t="b">
        <f t="shared" si="4"/>
        <v>0</v>
      </c>
      <c r="C165" s="117"/>
      <c r="D165" s="117"/>
      <c r="E165" s="118"/>
      <c r="F165" s="119"/>
      <c r="G165" s="120"/>
      <c r="H165" s="121"/>
      <c r="I165" s="122"/>
      <c r="J165" s="123"/>
      <c r="K165" s="118"/>
      <c r="L165" s="119"/>
      <c r="M165" s="119"/>
      <c r="N165" s="127"/>
      <c r="P165" s="109" t="str">
        <f t="shared" si="5"/>
        <v>@</v>
      </c>
      <c r="Q165" s="110"/>
      <c r="R165" s="110"/>
      <c r="S165" s="110"/>
      <c r="T165" s="110"/>
      <c r="U165" s="110"/>
      <c r="V165" s="110"/>
      <c r="W165" s="110"/>
      <c r="X165" s="110"/>
      <c r="Y165" s="110"/>
      <c r="Z165" s="110"/>
      <c r="AA165" s="110"/>
      <c r="AB165" s="110"/>
      <c r="AC165" s="110"/>
    </row>
    <row r="166" spans="1:29" s="108" customFormat="1" ht="13.5" customHeight="1" x14ac:dyDescent="0.15">
      <c r="A166" s="116">
        <v>160</v>
      </c>
      <c r="B166" s="116" t="b">
        <f t="shared" si="4"/>
        <v>0</v>
      </c>
      <c r="C166" s="117"/>
      <c r="D166" s="117"/>
      <c r="E166" s="118"/>
      <c r="F166" s="119"/>
      <c r="G166" s="120"/>
      <c r="H166" s="121"/>
      <c r="I166" s="122"/>
      <c r="J166" s="123"/>
      <c r="K166" s="118"/>
      <c r="L166" s="119"/>
      <c r="M166" s="119"/>
      <c r="N166" s="127"/>
      <c r="P166" s="109" t="str">
        <f t="shared" si="5"/>
        <v>@</v>
      </c>
      <c r="Q166" s="110"/>
      <c r="R166" s="110"/>
      <c r="S166" s="110"/>
      <c r="T166" s="110"/>
      <c r="U166" s="110"/>
      <c r="V166" s="110"/>
      <c r="W166" s="110"/>
      <c r="X166" s="110"/>
      <c r="Y166" s="110"/>
      <c r="Z166" s="110"/>
      <c r="AA166" s="110"/>
      <c r="AB166" s="110"/>
      <c r="AC166" s="110"/>
    </row>
    <row r="167" spans="1:29" s="108" customFormat="1" ht="13.5" customHeight="1" x14ac:dyDescent="0.15">
      <c r="A167" s="116">
        <v>161</v>
      </c>
      <c r="B167" s="116" t="b">
        <f t="shared" si="4"/>
        <v>0</v>
      </c>
      <c r="C167" s="117"/>
      <c r="D167" s="117"/>
      <c r="E167" s="118"/>
      <c r="F167" s="119"/>
      <c r="G167" s="120"/>
      <c r="H167" s="121"/>
      <c r="I167" s="122"/>
      <c r="J167" s="123"/>
      <c r="K167" s="118"/>
      <c r="L167" s="119"/>
      <c r="M167" s="119"/>
      <c r="N167" s="127"/>
      <c r="P167" s="109" t="str">
        <f t="shared" si="5"/>
        <v>@</v>
      </c>
      <c r="Q167" s="110"/>
      <c r="R167" s="110"/>
      <c r="S167" s="110"/>
      <c r="T167" s="110"/>
      <c r="U167" s="110"/>
      <c r="V167" s="110"/>
      <c r="W167" s="110"/>
      <c r="X167" s="110"/>
      <c r="Y167" s="110"/>
      <c r="Z167" s="110"/>
      <c r="AA167" s="110"/>
      <c r="AB167" s="110"/>
      <c r="AC167" s="110"/>
    </row>
    <row r="168" spans="1:29" s="108" customFormat="1" ht="13.5" customHeight="1" x14ac:dyDescent="0.15">
      <c r="A168" s="116">
        <v>162</v>
      </c>
      <c r="B168" s="116" t="b">
        <f t="shared" si="4"/>
        <v>0</v>
      </c>
      <c r="C168" s="117"/>
      <c r="D168" s="117"/>
      <c r="E168" s="118"/>
      <c r="F168" s="119"/>
      <c r="G168" s="120"/>
      <c r="H168" s="121"/>
      <c r="I168" s="122"/>
      <c r="J168" s="123"/>
      <c r="K168" s="118"/>
      <c r="L168" s="119"/>
      <c r="M168" s="119"/>
      <c r="N168" s="127"/>
      <c r="P168" s="109" t="str">
        <f t="shared" si="5"/>
        <v>@</v>
      </c>
      <c r="Q168" s="110"/>
      <c r="R168" s="110"/>
      <c r="S168" s="110"/>
      <c r="T168" s="110"/>
      <c r="U168" s="110"/>
      <c r="V168" s="110"/>
      <c r="W168" s="110"/>
      <c r="X168" s="110"/>
      <c r="Y168" s="110"/>
      <c r="Z168" s="110"/>
      <c r="AA168" s="110"/>
      <c r="AB168" s="110"/>
      <c r="AC168" s="110"/>
    </row>
    <row r="169" spans="1:29" s="108" customFormat="1" ht="13.5" customHeight="1" x14ac:dyDescent="0.15">
      <c r="A169" s="116">
        <v>163</v>
      </c>
      <c r="B169" s="116" t="b">
        <f t="shared" si="4"/>
        <v>0</v>
      </c>
      <c r="C169" s="117"/>
      <c r="D169" s="117"/>
      <c r="E169" s="118"/>
      <c r="F169" s="119"/>
      <c r="G169" s="120"/>
      <c r="H169" s="121"/>
      <c r="I169" s="122"/>
      <c r="J169" s="123"/>
      <c r="K169" s="118"/>
      <c r="L169" s="119"/>
      <c r="M169" s="119"/>
      <c r="N169" s="127"/>
      <c r="P169" s="109" t="str">
        <f t="shared" si="5"/>
        <v>@</v>
      </c>
      <c r="Q169" s="110"/>
      <c r="R169" s="110"/>
      <c r="S169" s="110"/>
      <c r="T169" s="110"/>
      <c r="U169" s="110"/>
      <c r="V169" s="110"/>
      <c r="W169" s="110"/>
      <c r="X169" s="110"/>
      <c r="Y169" s="110"/>
      <c r="Z169" s="110"/>
      <c r="AA169" s="110"/>
      <c r="AB169" s="110"/>
      <c r="AC169" s="110"/>
    </row>
    <row r="170" spans="1:29" s="108" customFormat="1" ht="13.5" customHeight="1" x14ac:dyDescent="0.15">
      <c r="A170" s="116">
        <v>164</v>
      </c>
      <c r="B170" s="116" t="b">
        <f t="shared" si="4"/>
        <v>0</v>
      </c>
      <c r="C170" s="117"/>
      <c r="D170" s="117"/>
      <c r="E170" s="118"/>
      <c r="F170" s="119"/>
      <c r="G170" s="120"/>
      <c r="H170" s="121"/>
      <c r="I170" s="122"/>
      <c r="J170" s="123"/>
      <c r="K170" s="118"/>
      <c r="L170" s="119"/>
      <c r="M170" s="119"/>
      <c r="N170" s="127"/>
      <c r="P170" s="109" t="str">
        <f t="shared" si="5"/>
        <v>@</v>
      </c>
      <c r="Q170" s="110"/>
      <c r="R170" s="110"/>
      <c r="S170" s="110"/>
      <c r="T170" s="110"/>
      <c r="U170" s="110"/>
      <c r="V170" s="110"/>
      <c r="W170" s="110"/>
      <c r="X170" s="110"/>
      <c r="Y170" s="110"/>
      <c r="Z170" s="110"/>
      <c r="AA170" s="110"/>
      <c r="AB170" s="110"/>
      <c r="AC170" s="110"/>
    </row>
    <row r="171" spans="1:29" s="108" customFormat="1" ht="13.5" customHeight="1" x14ac:dyDescent="0.15">
      <c r="A171" s="116">
        <v>165</v>
      </c>
      <c r="B171" s="116" t="b">
        <f t="shared" si="4"/>
        <v>0</v>
      </c>
      <c r="C171" s="117"/>
      <c r="D171" s="117"/>
      <c r="E171" s="118"/>
      <c r="F171" s="119"/>
      <c r="G171" s="120"/>
      <c r="H171" s="121"/>
      <c r="I171" s="122"/>
      <c r="J171" s="123"/>
      <c r="K171" s="118"/>
      <c r="L171" s="119"/>
      <c r="M171" s="119"/>
      <c r="N171" s="127"/>
      <c r="P171" s="109" t="str">
        <f t="shared" si="5"/>
        <v>@</v>
      </c>
      <c r="Q171" s="110"/>
      <c r="R171" s="110"/>
      <c r="S171" s="110"/>
      <c r="T171" s="110"/>
      <c r="U171" s="110"/>
      <c r="V171" s="110"/>
      <c r="W171" s="110"/>
      <c r="X171" s="110"/>
      <c r="Y171" s="110"/>
      <c r="Z171" s="110"/>
      <c r="AA171" s="110"/>
      <c r="AB171" s="110"/>
      <c r="AC171" s="110"/>
    </row>
    <row r="172" spans="1:29" s="108" customFormat="1" ht="13.5" customHeight="1" x14ac:dyDescent="0.15">
      <c r="A172" s="116">
        <v>166</v>
      </c>
      <c r="B172" s="116" t="b">
        <f t="shared" si="4"/>
        <v>0</v>
      </c>
      <c r="C172" s="117"/>
      <c r="D172" s="117"/>
      <c r="E172" s="118"/>
      <c r="F172" s="119"/>
      <c r="G172" s="120"/>
      <c r="H172" s="121"/>
      <c r="I172" s="122"/>
      <c r="J172" s="123"/>
      <c r="K172" s="118"/>
      <c r="L172" s="119"/>
      <c r="M172" s="119"/>
      <c r="N172" s="127"/>
      <c r="P172" s="109" t="str">
        <f t="shared" si="5"/>
        <v>@</v>
      </c>
      <c r="Q172" s="110"/>
      <c r="R172" s="110"/>
      <c r="S172" s="110"/>
      <c r="T172" s="110"/>
      <c r="U172" s="110"/>
      <c r="V172" s="110"/>
      <c r="W172" s="110"/>
      <c r="X172" s="110"/>
      <c r="Y172" s="110"/>
      <c r="Z172" s="110"/>
      <c r="AA172" s="110"/>
      <c r="AB172" s="110"/>
      <c r="AC172" s="110"/>
    </row>
    <row r="173" spans="1:29" s="108" customFormat="1" ht="13.5" customHeight="1" x14ac:dyDescent="0.15">
      <c r="A173" s="116">
        <v>167</v>
      </c>
      <c r="B173" s="116" t="b">
        <f t="shared" si="4"/>
        <v>0</v>
      </c>
      <c r="C173" s="117"/>
      <c r="D173" s="117"/>
      <c r="E173" s="118"/>
      <c r="F173" s="119"/>
      <c r="G173" s="120"/>
      <c r="H173" s="121"/>
      <c r="I173" s="122"/>
      <c r="J173" s="123"/>
      <c r="K173" s="118"/>
      <c r="L173" s="119"/>
      <c r="M173" s="119"/>
      <c r="N173" s="127"/>
      <c r="P173" s="109" t="str">
        <f t="shared" si="5"/>
        <v>@</v>
      </c>
      <c r="Q173" s="110"/>
      <c r="R173" s="110"/>
      <c r="S173" s="110"/>
      <c r="T173" s="110"/>
      <c r="U173" s="110"/>
      <c r="V173" s="110"/>
      <c r="W173" s="110"/>
      <c r="X173" s="110"/>
      <c r="Y173" s="110"/>
      <c r="Z173" s="110"/>
      <c r="AA173" s="110"/>
      <c r="AB173" s="110"/>
      <c r="AC173" s="110"/>
    </row>
    <row r="174" spans="1:29" s="108" customFormat="1" ht="13.5" customHeight="1" x14ac:dyDescent="0.15">
      <c r="A174" s="116">
        <v>168</v>
      </c>
      <c r="B174" s="116" t="b">
        <f t="shared" si="4"/>
        <v>0</v>
      </c>
      <c r="C174" s="117"/>
      <c r="D174" s="117"/>
      <c r="E174" s="118"/>
      <c r="F174" s="119"/>
      <c r="G174" s="120"/>
      <c r="H174" s="121"/>
      <c r="I174" s="122"/>
      <c r="J174" s="123"/>
      <c r="K174" s="118"/>
      <c r="L174" s="119"/>
      <c r="M174" s="119"/>
      <c r="N174" s="127"/>
      <c r="P174" s="109" t="str">
        <f t="shared" si="5"/>
        <v>@</v>
      </c>
      <c r="Q174" s="110"/>
      <c r="R174" s="110"/>
      <c r="S174" s="110"/>
      <c r="T174" s="110"/>
      <c r="U174" s="110"/>
      <c r="V174" s="110"/>
      <c r="W174" s="110"/>
      <c r="X174" s="110"/>
      <c r="Y174" s="110"/>
      <c r="Z174" s="110"/>
      <c r="AA174" s="110"/>
      <c r="AB174" s="110"/>
      <c r="AC174" s="110"/>
    </row>
    <row r="175" spans="1:29" s="108" customFormat="1" ht="13.5" customHeight="1" x14ac:dyDescent="0.15">
      <c r="A175" s="116">
        <v>169</v>
      </c>
      <c r="B175" s="116" t="b">
        <f t="shared" si="4"/>
        <v>0</v>
      </c>
      <c r="C175" s="117"/>
      <c r="D175" s="117"/>
      <c r="E175" s="118"/>
      <c r="F175" s="119"/>
      <c r="G175" s="120"/>
      <c r="H175" s="121"/>
      <c r="I175" s="122"/>
      <c r="J175" s="123"/>
      <c r="K175" s="118"/>
      <c r="L175" s="119"/>
      <c r="M175" s="119"/>
      <c r="N175" s="127"/>
      <c r="P175" s="109" t="str">
        <f t="shared" si="5"/>
        <v>@</v>
      </c>
      <c r="Q175" s="110"/>
      <c r="R175" s="110"/>
      <c r="S175" s="110"/>
      <c r="T175" s="110"/>
      <c r="U175" s="110"/>
      <c r="V175" s="110"/>
      <c r="W175" s="110"/>
      <c r="X175" s="110"/>
      <c r="Y175" s="110"/>
      <c r="Z175" s="110"/>
      <c r="AA175" s="110"/>
      <c r="AB175" s="110"/>
      <c r="AC175" s="110"/>
    </row>
    <row r="176" spans="1:29" s="108" customFormat="1" ht="13.5" customHeight="1" x14ac:dyDescent="0.15">
      <c r="A176" s="116">
        <v>170</v>
      </c>
      <c r="B176" s="116" t="b">
        <f t="shared" si="4"/>
        <v>0</v>
      </c>
      <c r="C176" s="117"/>
      <c r="D176" s="117"/>
      <c r="E176" s="118"/>
      <c r="F176" s="119"/>
      <c r="G176" s="120"/>
      <c r="H176" s="121"/>
      <c r="I176" s="122"/>
      <c r="J176" s="123"/>
      <c r="K176" s="118"/>
      <c r="L176" s="119"/>
      <c r="M176" s="119"/>
      <c r="N176" s="127"/>
      <c r="P176" s="109" t="str">
        <f t="shared" si="5"/>
        <v>@</v>
      </c>
      <c r="Q176" s="110"/>
      <c r="R176" s="110"/>
      <c r="S176" s="110"/>
      <c r="T176" s="110"/>
      <c r="U176" s="110"/>
      <c r="V176" s="110"/>
      <c r="W176" s="110"/>
      <c r="X176" s="110"/>
      <c r="Y176" s="110"/>
      <c r="Z176" s="110"/>
      <c r="AA176" s="110"/>
      <c r="AB176" s="110"/>
      <c r="AC176" s="110"/>
    </row>
    <row r="177" spans="1:29" s="108" customFormat="1" ht="13.5" customHeight="1" x14ac:dyDescent="0.15">
      <c r="A177" s="116">
        <v>171</v>
      </c>
      <c r="B177" s="116" t="b">
        <f t="shared" si="4"/>
        <v>0</v>
      </c>
      <c r="C177" s="117"/>
      <c r="D177" s="117"/>
      <c r="E177" s="118"/>
      <c r="F177" s="119"/>
      <c r="G177" s="120"/>
      <c r="H177" s="121"/>
      <c r="I177" s="122"/>
      <c r="J177" s="123"/>
      <c r="K177" s="118"/>
      <c r="L177" s="119"/>
      <c r="M177" s="119"/>
      <c r="N177" s="127"/>
      <c r="P177" s="109" t="str">
        <f t="shared" si="5"/>
        <v>@</v>
      </c>
      <c r="Q177" s="110"/>
      <c r="R177" s="110"/>
      <c r="S177" s="110"/>
      <c r="T177" s="110"/>
      <c r="U177" s="110"/>
      <c r="V177" s="110"/>
      <c r="W177" s="110"/>
      <c r="X177" s="110"/>
      <c r="Y177" s="110"/>
      <c r="Z177" s="110"/>
      <c r="AA177" s="110"/>
      <c r="AB177" s="110"/>
      <c r="AC177" s="110"/>
    </row>
    <row r="178" spans="1:29" s="108" customFormat="1" ht="13.5" customHeight="1" x14ac:dyDescent="0.15">
      <c r="A178" s="116">
        <v>172</v>
      </c>
      <c r="B178" s="116" t="b">
        <f t="shared" si="4"/>
        <v>0</v>
      </c>
      <c r="C178" s="117"/>
      <c r="D178" s="117"/>
      <c r="E178" s="118"/>
      <c r="F178" s="119"/>
      <c r="G178" s="120"/>
      <c r="H178" s="121"/>
      <c r="I178" s="122"/>
      <c r="J178" s="123"/>
      <c r="K178" s="118"/>
      <c r="L178" s="119"/>
      <c r="M178" s="119"/>
      <c r="N178" s="127"/>
      <c r="P178" s="109" t="str">
        <f t="shared" si="5"/>
        <v>@</v>
      </c>
      <c r="Q178" s="110"/>
      <c r="R178" s="110"/>
      <c r="S178" s="110"/>
      <c r="T178" s="110"/>
      <c r="U178" s="110"/>
      <c r="V178" s="110"/>
      <c r="W178" s="110"/>
      <c r="X178" s="110"/>
      <c r="Y178" s="110"/>
      <c r="Z178" s="110"/>
      <c r="AA178" s="110"/>
      <c r="AB178" s="110"/>
      <c r="AC178" s="110"/>
    </row>
    <row r="179" spans="1:29" s="108" customFormat="1" ht="13.5" customHeight="1" x14ac:dyDescent="0.15">
      <c r="A179" s="116">
        <v>173</v>
      </c>
      <c r="B179" s="116" t="b">
        <f t="shared" si="4"/>
        <v>0</v>
      </c>
      <c r="C179" s="117"/>
      <c r="D179" s="117"/>
      <c r="E179" s="118"/>
      <c r="F179" s="119"/>
      <c r="G179" s="120"/>
      <c r="H179" s="121"/>
      <c r="I179" s="122"/>
      <c r="J179" s="123"/>
      <c r="K179" s="118"/>
      <c r="L179" s="119"/>
      <c r="M179" s="119"/>
      <c r="N179" s="127"/>
      <c r="P179" s="109" t="str">
        <f t="shared" si="5"/>
        <v>@</v>
      </c>
      <c r="Q179" s="110"/>
      <c r="R179" s="110"/>
      <c r="S179" s="110"/>
      <c r="T179" s="110"/>
      <c r="U179" s="110"/>
      <c r="V179" s="110"/>
      <c r="W179" s="110"/>
      <c r="X179" s="110"/>
      <c r="Y179" s="110"/>
      <c r="Z179" s="110"/>
      <c r="AA179" s="110"/>
      <c r="AB179" s="110"/>
      <c r="AC179" s="110"/>
    </row>
    <row r="180" spans="1:29" s="108" customFormat="1" ht="13.5" customHeight="1" x14ac:dyDescent="0.15">
      <c r="A180" s="116">
        <v>174</v>
      </c>
      <c r="B180" s="116" t="b">
        <f t="shared" si="4"/>
        <v>0</v>
      </c>
      <c r="C180" s="117"/>
      <c r="D180" s="117"/>
      <c r="E180" s="118"/>
      <c r="F180" s="119"/>
      <c r="G180" s="120"/>
      <c r="H180" s="121"/>
      <c r="I180" s="122"/>
      <c r="J180" s="123"/>
      <c r="K180" s="118"/>
      <c r="L180" s="119"/>
      <c r="M180" s="119"/>
      <c r="N180" s="127"/>
      <c r="P180" s="109" t="str">
        <f t="shared" si="5"/>
        <v>@</v>
      </c>
      <c r="Q180" s="110"/>
      <c r="R180" s="110"/>
      <c r="S180" s="110"/>
      <c r="T180" s="110"/>
      <c r="U180" s="110"/>
      <c r="V180" s="110"/>
      <c r="W180" s="110"/>
      <c r="X180" s="110"/>
      <c r="Y180" s="110"/>
      <c r="Z180" s="110"/>
      <c r="AA180" s="110"/>
      <c r="AB180" s="110"/>
      <c r="AC180" s="110"/>
    </row>
    <row r="181" spans="1:29" s="108" customFormat="1" ht="13.5" customHeight="1" x14ac:dyDescent="0.15">
      <c r="A181" s="116">
        <v>175</v>
      </c>
      <c r="B181" s="116" t="b">
        <f t="shared" si="4"/>
        <v>0</v>
      </c>
      <c r="C181" s="117"/>
      <c r="D181" s="117"/>
      <c r="E181" s="118"/>
      <c r="F181" s="119"/>
      <c r="G181" s="120"/>
      <c r="H181" s="121"/>
      <c r="I181" s="122"/>
      <c r="J181" s="123"/>
      <c r="K181" s="118"/>
      <c r="L181" s="119"/>
      <c r="M181" s="119"/>
      <c r="N181" s="127"/>
      <c r="P181" s="109" t="str">
        <f t="shared" si="5"/>
        <v>@</v>
      </c>
      <c r="Q181" s="110"/>
      <c r="R181" s="110"/>
      <c r="S181" s="110"/>
      <c r="T181" s="110"/>
      <c r="U181" s="110"/>
      <c r="V181" s="110"/>
      <c r="W181" s="110"/>
      <c r="X181" s="110"/>
      <c r="Y181" s="110"/>
      <c r="Z181" s="110"/>
      <c r="AA181" s="110"/>
      <c r="AB181" s="110"/>
      <c r="AC181" s="110"/>
    </row>
    <row r="182" spans="1:29" s="108" customFormat="1" ht="13.5" customHeight="1" x14ac:dyDescent="0.15">
      <c r="A182" s="116">
        <v>176</v>
      </c>
      <c r="B182" s="116" t="b">
        <f t="shared" si="4"/>
        <v>0</v>
      </c>
      <c r="C182" s="117"/>
      <c r="D182" s="117"/>
      <c r="E182" s="118"/>
      <c r="F182" s="119"/>
      <c r="G182" s="120"/>
      <c r="H182" s="121"/>
      <c r="I182" s="122"/>
      <c r="J182" s="123"/>
      <c r="K182" s="118"/>
      <c r="L182" s="119"/>
      <c r="M182" s="119"/>
      <c r="N182" s="127"/>
      <c r="P182" s="109" t="str">
        <f t="shared" si="5"/>
        <v>@</v>
      </c>
      <c r="Q182" s="110"/>
      <c r="R182" s="110"/>
      <c r="S182" s="110"/>
      <c r="T182" s="110"/>
      <c r="U182" s="110"/>
      <c r="V182" s="110"/>
      <c r="W182" s="110"/>
      <c r="X182" s="110"/>
      <c r="Y182" s="110"/>
      <c r="Z182" s="110"/>
      <c r="AA182" s="110"/>
      <c r="AB182" s="110"/>
      <c r="AC182" s="110"/>
    </row>
    <row r="183" spans="1:29" s="108" customFormat="1" ht="13.5" customHeight="1" x14ac:dyDescent="0.15">
      <c r="A183" s="116">
        <v>177</v>
      </c>
      <c r="B183" s="116" t="b">
        <f t="shared" si="4"/>
        <v>0</v>
      </c>
      <c r="C183" s="117"/>
      <c r="D183" s="117"/>
      <c r="E183" s="118"/>
      <c r="F183" s="119"/>
      <c r="G183" s="120"/>
      <c r="H183" s="121"/>
      <c r="I183" s="122"/>
      <c r="J183" s="123"/>
      <c r="K183" s="118"/>
      <c r="L183" s="119"/>
      <c r="M183" s="119"/>
      <c r="N183" s="127"/>
      <c r="P183" s="109" t="str">
        <f t="shared" si="5"/>
        <v>@</v>
      </c>
      <c r="Q183" s="110"/>
      <c r="R183" s="110"/>
      <c r="S183" s="110"/>
      <c r="T183" s="110"/>
      <c r="U183" s="110"/>
      <c r="V183" s="110"/>
      <c r="W183" s="110"/>
      <c r="X183" s="110"/>
      <c r="Y183" s="110"/>
      <c r="Z183" s="110"/>
      <c r="AA183" s="110"/>
      <c r="AB183" s="110"/>
      <c r="AC183" s="110"/>
    </row>
    <row r="184" spans="1:29" s="108" customFormat="1" ht="13.5" customHeight="1" x14ac:dyDescent="0.15">
      <c r="A184" s="116">
        <v>178</v>
      </c>
      <c r="B184" s="116" t="b">
        <f t="shared" si="4"/>
        <v>0</v>
      </c>
      <c r="C184" s="117"/>
      <c r="D184" s="117"/>
      <c r="E184" s="118"/>
      <c r="F184" s="119"/>
      <c r="G184" s="120"/>
      <c r="H184" s="121"/>
      <c r="I184" s="122"/>
      <c r="J184" s="123"/>
      <c r="K184" s="118"/>
      <c r="L184" s="119"/>
      <c r="M184" s="119"/>
      <c r="N184" s="127"/>
      <c r="P184" s="109" t="str">
        <f t="shared" si="5"/>
        <v>@</v>
      </c>
      <c r="Q184" s="110"/>
      <c r="R184" s="110"/>
      <c r="S184" s="110"/>
      <c r="T184" s="110"/>
      <c r="U184" s="110"/>
      <c r="V184" s="110"/>
      <c r="W184" s="110"/>
      <c r="X184" s="110"/>
      <c r="Y184" s="110"/>
      <c r="Z184" s="110"/>
      <c r="AA184" s="110"/>
      <c r="AB184" s="110"/>
      <c r="AC184" s="110"/>
    </row>
    <row r="185" spans="1:29" s="108" customFormat="1" ht="13.5" customHeight="1" x14ac:dyDescent="0.15">
      <c r="A185" s="116">
        <v>179</v>
      </c>
      <c r="B185" s="116" t="b">
        <f t="shared" si="4"/>
        <v>0</v>
      </c>
      <c r="C185" s="117"/>
      <c r="D185" s="117"/>
      <c r="E185" s="118"/>
      <c r="F185" s="119"/>
      <c r="G185" s="120"/>
      <c r="H185" s="121"/>
      <c r="I185" s="122"/>
      <c r="J185" s="123"/>
      <c r="K185" s="118"/>
      <c r="L185" s="119"/>
      <c r="M185" s="119"/>
      <c r="N185" s="127"/>
      <c r="P185" s="109" t="str">
        <f t="shared" si="5"/>
        <v>@</v>
      </c>
      <c r="Q185" s="110"/>
      <c r="R185" s="110"/>
      <c r="S185" s="110"/>
      <c r="T185" s="110"/>
      <c r="U185" s="110"/>
      <c r="V185" s="110"/>
      <c r="W185" s="110"/>
      <c r="X185" s="110"/>
      <c r="Y185" s="110"/>
      <c r="Z185" s="110"/>
      <c r="AA185" s="110"/>
      <c r="AB185" s="110"/>
      <c r="AC185" s="110"/>
    </row>
    <row r="186" spans="1:29" s="108" customFormat="1" ht="13.5" customHeight="1" x14ac:dyDescent="0.15">
      <c r="A186" s="116">
        <v>180</v>
      </c>
      <c r="B186" s="116" t="b">
        <f t="shared" si="4"/>
        <v>0</v>
      </c>
      <c r="C186" s="117"/>
      <c r="D186" s="117"/>
      <c r="E186" s="118"/>
      <c r="F186" s="119"/>
      <c r="G186" s="120"/>
      <c r="H186" s="121"/>
      <c r="I186" s="122"/>
      <c r="J186" s="123"/>
      <c r="K186" s="118"/>
      <c r="L186" s="119"/>
      <c r="M186" s="119"/>
      <c r="N186" s="127"/>
      <c r="P186" s="109" t="str">
        <f t="shared" si="5"/>
        <v>@</v>
      </c>
      <c r="Q186" s="110"/>
      <c r="R186" s="110"/>
      <c r="S186" s="110"/>
      <c r="T186" s="110"/>
      <c r="U186" s="110"/>
      <c r="V186" s="110"/>
      <c r="W186" s="110"/>
      <c r="X186" s="110"/>
      <c r="Y186" s="110"/>
      <c r="Z186" s="110"/>
      <c r="AA186" s="110"/>
      <c r="AB186" s="110"/>
      <c r="AC186" s="110"/>
    </row>
    <row r="187" spans="1:29" s="108" customFormat="1" ht="13.5" customHeight="1" x14ac:dyDescent="0.15">
      <c r="A187" s="116">
        <v>181</v>
      </c>
      <c r="B187" s="116" t="b">
        <f t="shared" si="4"/>
        <v>0</v>
      </c>
      <c r="C187" s="117"/>
      <c r="D187" s="117"/>
      <c r="E187" s="118"/>
      <c r="F187" s="119"/>
      <c r="G187" s="120"/>
      <c r="H187" s="121"/>
      <c r="I187" s="122"/>
      <c r="J187" s="123"/>
      <c r="K187" s="118"/>
      <c r="L187" s="119"/>
      <c r="M187" s="119"/>
      <c r="N187" s="127"/>
      <c r="P187" s="109" t="str">
        <f t="shared" si="5"/>
        <v>@</v>
      </c>
      <c r="Q187" s="110"/>
      <c r="R187" s="110"/>
      <c r="S187" s="110"/>
      <c r="T187" s="110"/>
      <c r="U187" s="110"/>
      <c r="V187" s="110"/>
      <c r="W187" s="110"/>
      <c r="X187" s="110"/>
      <c r="Y187" s="110"/>
      <c r="Z187" s="110"/>
      <c r="AA187" s="110"/>
      <c r="AB187" s="110"/>
      <c r="AC187" s="110"/>
    </row>
    <row r="188" spans="1:29" s="108" customFormat="1" ht="13.5" customHeight="1" x14ac:dyDescent="0.15">
      <c r="A188" s="116">
        <v>182</v>
      </c>
      <c r="B188" s="116" t="b">
        <f t="shared" si="4"/>
        <v>0</v>
      </c>
      <c r="C188" s="117"/>
      <c r="D188" s="117"/>
      <c r="E188" s="118"/>
      <c r="F188" s="119"/>
      <c r="G188" s="120"/>
      <c r="H188" s="121"/>
      <c r="I188" s="122"/>
      <c r="J188" s="123"/>
      <c r="K188" s="118"/>
      <c r="L188" s="119"/>
      <c r="M188" s="119"/>
      <c r="N188" s="127"/>
      <c r="P188" s="109" t="str">
        <f t="shared" si="5"/>
        <v>@</v>
      </c>
      <c r="Q188" s="110"/>
      <c r="R188" s="110"/>
      <c r="S188" s="110"/>
      <c r="T188" s="110"/>
      <c r="U188" s="110"/>
      <c r="V188" s="110"/>
      <c r="W188" s="110"/>
      <c r="X188" s="110"/>
      <c r="Y188" s="110"/>
      <c r="Z188" s="110"/>
      <c r="AA188" s="110"/>
      <c r="AB188" s="110"/>
      <c r="AC188" s="110"/>
    </row>
    <row r="189" spans="1:29" s="108" customFormat="1" ht="13.5" customHeight="1" x14ac:dyDescent="0.15">
      <c r="A189" s="116">
        <v>183</v>
      </c>
      <c r="B189" s="116" t="b">
        <f t="shared" si="4"/>
        <v>0</v>
      </c>
      <c r="C189" s="117"/>
      <c r="D189" s="117"/>
      <c r="E189" s="118"/>
      <c r="F189" s="119"/>
      <c r="G189" s="120"/>
      <c r="H189" s="121"/>
      <c r="I189" s="122"/>
      <c r="J189" s="123"/>
      <c r="K189" s="118"/>
      <c r="L189" s="119"/>
      <c r="M189" s="119"/>
      <c r="N189" s="127"/>
      <c r="P189" s="109" t="str">
        <f t="shared" si="5"/>
        <v>@</v>
      </c>
      <c r="Q189" s="110"/>
      <c r="R189" s="110"/>
      <c r="S189" s="110"/>
      <c r="T189" s="110"/>
      <c r="U189" s="110"/>
      <c r="V189" s="110"/>
      <c r="W189" s="110"/>
      <c r="X189" s="110"/>
      <c r="Y189" s="110"/>
      <c r="Z189" s="110"/>
      <c r="AA189" s="110"/>
      <c r="AB189" s="110"/>
      <c r="AC189" s="110"/>
    </row>
    <row r="190" spans="1:29" s="108" customFormat="1" ht="13.5" customHeight="1" x14ac:dyDescent="0.15">
      <c r="A190" s="116">
        <v>184</v>
      </c>
      <c r="B190" s="116" t="b">
        <f t="shared" si="4"/>
        <v>0</v>
      </c>
      <c r="C190" s="117"/>
      <c r="D190" s="117"/>
      <c r="E190" s="118"/>
      <c r="F190" s="119"/>
      <c r="G190" s="120"/>
      <c r="H190" s="121"/>
      <c r="I190" s="122"/>
      <c r="J190" s="123"/>
      <c r="K190" s="118"/>
      <c r="L190" s="119"/>
      <c r="M190" s="119"/>
      <c r="N190" s="127"/>
      <c r="P190" s="109" t="str">
        <f t="shared" si="5"/>
        <v>@</v>
      </c>
      <c r="Q190" s="110"/>
      <c r="R190" s="110"/>
      <c r="S190" s="110"/>
      <c r="T190" s="110"/>
      <c r="U190" s="110"/>
      <c r="V190" s="110"/>
      <c r="W190" s="110"/>
      <c r="X190" s="110"/>
      <c r="Y190" s="110"/>
      <c r="Z190" s="110"/>
      <c r="AA190" s="110"/>
      <c r="AB190" s="110"/>
      <c r="AC190" s="110"/>
    </row>
    <row r="191" spans="1:29" s="108" customFormat="1" ht="13.5" customHeight="1" x14ac:dyDescent="0.15">
      <c r="A191" s="116">
        <v>185</v>
      </c>
      <c r="B191" s="116" t="b">
        <f t="shared" si="4"/>
        <v>0</v>
      </c>
      <c r="C191" s="117"/>
      <c r="D191" s="117"/>
      <c r="E191" s="118"/>
      <c r="F191" s="119"/>
      <c r="G191" s="120"/>
      <c r="H191" s="121"/>
      <c r="I191" s="122"/>
      <c r="J191" s="123"/>
      <c r="K191" s="118"/>
      <c r="L191" s="119"/>
      <c r="M191" s="119"/>
      <c r="N191" s="127"/>
      <c r="P191" s="109" t="str">
        <f t="shared" si="5"/>
        <v>@</v>
      </c>
      <c r="Q191" s="110"/>
      <c r="R191" s="110"/>
      <c r="S191" s="110"/>
      <c r="T191" s="110"/>
      <c r="U191" s="110"/>
      <c r="V191" s="110"/>
      <c r="W191" s="110"/>
      <c r="X191" s="110"/>
      <c r="Y191" s="110"/>
      <c r="Z191" s="110"/>
      <c r="AA191" s="110"/>
      <c r="AB191" s="110"/>
      <c r="AC191" s="110"/>
    </row>
    <row r="192" spans="1:29" s="108" customFormat="1" ht="13.5" customHeight="1" x14ac:dyDescent="0.15">
      <c r="A192" s="116">
        <v>186</v>
      </c>
      <c r="B192" s="116" t="b">
        <f t="shared" si="4"/>
        <v>0</v>
      </c>
      <c r="C192" s="117"/>
      <c r="D192" s="117"/>
      <c r="E192" s="118"/>
      <c r="F192" s="119"/>
      <c r="G192" s="120"/>
      <c r="H192" s="121"/>
      <c r="I192" s="122"/>
      <c r="J192" s="123"/>
      <c r="K192" s="118"/>
      <c r="L192" s="119"/>
      <c r="M192" s="119"/>
      <c r="N192" s="127"/>
      <c r="P192" s="109" t="str">
        <f t="shared" si="5"/>
        <v>@</v>
      </c>
      <c r="Q192" s="110"/>
      <c r="R192" s="110"/>
      <c r="S192" s="110"/>
      <c r="T192" s="110"/>
      <c r="U192" s="110"/>
      <c r="V192" s="110"/>
      <c r="W192" s="110"/>
      <c r="X192" s="110"/>
      <c r="Y192" s="110"/>
      <c r="Z192" s="110"/>
      <c r="AA192" s="110"/>
      <c r="AB192" s="110"/>
      <c r="AC192" s="110"/>
    </row>
    <row r="193" spans="1:29" s="108" customFormat="1" ht="13.5" customHeight="1" x14ac:dyDescent="0.15">
      <c r="A193" s="116">
        <v>187</v>
      </c>
      <c r="B193" s="116" t="b">
        <f t="shared" si="4"/>
        <v>0</v>
      </c>
      <c r="C193" s="117"/>
      <c r="D193" s="117"/>
      <c r="E193" s="118"/>
      <c r="F193" s="119"/>
      <c r="G193" s="120"/>
      <c r="H193" s="121"/>
      <c r="I193" s="122"/>
      <c r="J193" s="123"/>
      <c r="K193" s="118"/>
      <c r="L193" s="119"/>
      <c r="M193" s="119"/>
      <c r="N193" s="127"/>
      <c r="P193" s="109" t="str">
        <f t="shared" si="5"/>
        <v>@</v>
      </c>
      <c r="Q193" s="110"/>
      <c r="R193" s="110"/>
      <c r="S193" s="110"/>
      <c r="T193" s="110"/>
      <c r="U193" s="110"/>
      <c r="V193" s="110"/>
      <c r="W193" s="110"/>
      <c r="X193" s="110"/>
      <c r="Y193" s="110"/>
      <c r="Z193" s="110"/>
      <c r="AA193" s="110"/>
      <c r="AB193" s="110"/>
      <c r="AC193" s="110"/>
    </row>
    <row r="194" spans="1:29" s="108" customFormat="1" ht="13.5" customHeight="1" x14ac:dyDescent="0.15">
      <c r="A194" s="116">
        <v>188</v>
      </c>
      <c r="B194" s="116" t="b">
        <f t="shared" si="4"/>
        <v>0</v>
      </c>
      <c r="C194" s="117"/>
      <c r="D194" s="117"/>
      <c r="E194" s="118"/>
      <c r="F194" s="119"/>
      <c r="G194" s="120"/>
      <c r="H194" s="121"/>
      <c r="I194" s="122"/>
      <c r="J194" s="123"/>
      <c r="K194" s="118"/>
      <c r="L194" s="119"/>
      <c r="M194" s="119"/>
      <c r="N194" s="127"/>
      <c r="P194" s="109" t="str">
        <f t="shared" si="5"/>
        <v>@</v>
      </c>
      <c r="Q194" s="110"/>
      <c r="R194" s="110"/>
      <c r="S194" s="110"/>
      <c r="T194" s="110"/>
      <c r="U194" s="110"/>
      <c r="V194" s="110"/>
      <c r="W194" s="110"/>
      <c r="X194" s="110"/>
      <c r="Y194" s="110"/>
      <c r="Z194" s="110"/>
      <c r="AA194" s="110"/>
      <c r="AB194" s="110"/>
      <c r="AC194" s="110"/>
    </row>
    <row r="195" spans="1:29" s="108" customFormat="1" ht="13.5" customHeight="1" x14ac:dyDescent="0.15">
      <c r="A195" s="116">
        <v>189</v>
      </c>
      <c r="B195" s="116" t="b">
        <f t="shared" si="4"/>
        <v>0</v>
      </c>
      <c r="C195" s="117"/>
      <c r="D195" s="117"/>
      <c r="E195" s="118"/>
      <c r="F195" s="119"/>
      <c r="G195" s="120"/>
      <c r="H195" s="121"/>
      <c r="I195" s="122"/>
      <c r="J195" s="123"/>
      <c r="K195" s="118"/>
      <c r="L195" s="119"/>
      <c r="M195" s="119"/>
      <c r="N195" s="127"/>
      <c r="P195" s="109" t="str">
        <f t="shared" si="5"/>
        <v>@</v>
      </c>
      <c r="Q195" s="110"/>
      <c r="R195" s="110"/>
      <c r="S195" s="110"/>
      <c r="T195" s="110"/>
      <c r="U195" s="110"/>
      <c r="V195" s="110"/>
      <c r="W195" s="110"/>
      <c r="X195" s="110"/>
      <c r="Y195" s="110"/>
      <c r="Z195" s="110"/>
      <c r="AA195" s="110"/>
      <c r="AB195" s="110"/>
      <c r="AC195" s="110"/>
    </row>
    <row r="196" spans="1:29" s="108" customFormat="1" ht="13.5" customHeight="1" x14ac:dyDescent="0.15">
      <c r="A196" s="116">
        <v>190</v>
      </c>
      <c r="B196" s="116" t="b">
        <f t="shared" si="4"/>
        <v>0</v>
      </c>
      <c r="C196" s="117"/>
      <c r="D196" s="117"/>
      <c r="E196" s="118"/>
      <c r="F196" s="119"/>
      <c r="G196" s="120"/>
      <c r="H196" s="121"/>
      <c r="I196" s="122"/>
      <c r="J196" s="123"/>
      <c r="K196" s="118"/>
      <c r="L196" s="119"/>
      <c r="M196" s="119"/>
      <c r="N196" s="127"/>
      <c r="P196" s="109" t="str">
        <f t="shared" si="5"/>
        <v>@</v>
      </c>
      <c r="Q196" s="110"/>
      <c r="R196" s="110"/>
      <c r="S196" s="110"/>
      <c r="T196" s="110"/>
      <c r="U196" s="110"/>
      <c r="V196" s="110"/>
      <c r="W196" s="110"/>
      <c r="X196" s="110"/>
      <c r="Y196" s="110"/>
      <c r="Z196" s="110"/>
      <c r="AA196" s="110"/>
      <c r="AB196" s="110"/>
      <c r="AC196" s="110"/>
    </row>
    <row r="197" spans="1:29" s="108" customFormat="1" ht="13.5" customHeight="1" x14ac:dyDescent="0.15">
      <c r="A197" s="116">
        <v>191</v>
      </c>
      <c r="B197" s="116" t="b">
        <f t="shared" si="4"/>
        <v>0</v>
      </c>
      <c r="C197" s="117"/>
      <c r="D197" s="117"/>
      <c r="E197" s="118"/>
      <c r="F197" s="119"/>
      <c r="G197" s="120"/>
      <c r="H197" s="121"/>
      <c r="I197" s="122"/>
      <c r="J197" s="123"/>
      <c r="K197" s="118"/>
      <c r="L197" s="119"/>
      <c r="M197" s="119"/>
      <c r="N197" s="127"/>
      <c r="P197" s="109" t="str">
        <f t="shared" si="5"/>
        <v>@</v>
      </c>
      <c r="Q197" s="110"/>
      <c r="R197" s="110"/>
      <c r="S197" s="110"/>
      <c r="T197" s="110"/>
      <c r="U197" s="110"/>
      <c r="V197" s="110"/>
      <c r="W197" s="110"/>
      <c r="X197" s="110"/>
      <c r="Y197" s="110"/>
      <c r="Z197" s="110"/>
      <c r="AA197" s="110"/>
      <c r="AB197" s="110"/>
      <c r="AC197" s="110"/>
    </row>
    <row r="198" spans="1:29" s="108" customFormat="1" ht="13.5" customHeight="1" x14ac:dyDescent="0.15">
      <c r="A198" s="116">
        <v>192</v>
      </c>
      <c r="B198" s="116" t="b">
        <f t="shared" si="4"/>
        <v>0</v>
      </c>
      <c r="C198" s="117"/>
      <c r="D198" s="117"/>
      <c r="E198" s="118"/>
      <c r="F198" s="119"/>
      <c r="G198" s="120"/>
      <c r="H198" s="121"/>
      <c r="I198" s="122"/>
      <c r="J198" s="123"/>
      <c r="K198" s="118"/>
      <c r="L198" s="119"/>
      <c r="M198" s="119"/>
      <c r="N198" s="127"/>
      <c r="P198" s="109" t="str">
        <f t="shared" si="5"/>
        <v>@</v>
      </c>
      <c r="Q198" s="110"/>
      <c r="R198" s="110"/>
      <c r="S198" s="110"/>
      <c r="T198" s="110"/>
      <c r="U198" s="110"/>
      <c r="V198" s="110"/>
      <c r="W198" s="110"/>
      <c r="X198" s="110"/>
      <c r="Y198" s="110"/>
      <c r="Z198" s="110"/>
      <c r="AA198" s="110"/>
      <c r="AB198" s="110"/>
      <c r="AC198" s="110"/>
    </row>
    <row r="199" spans="1:29" s="108" customFormat="1" ht="13.5" customHeight="1" x14ac:dyDescent="0.15">
      <c r="A199" s="116">
        <v>193</v>
      </c>
      <c r="B199" s="116" t="b">
        <f t="shared" si="4"/>
        <v>0</v>
      </c>
      <c r="C199" s="117"/>
      <c r="D199" s="117"/>
      <c r="E199" s="118"/>
      <c r="F199" s="119"/>
      <c r="G199" s="120"/>
      <c r="H199" s="121"/>
      <c r="I199" s="122"/>
      <c r="J199" s="123"/>
      <c r="K199" s="118"/>
      <c r="L199" s="119"/>
      <c r="M199" s="119"/>
      <c r="N199" s="127"/>
      <c r="P199" s="109" t="str">
        <f t="shared" si="5"/>
        <v>@</v>
      </c>
      <c r="Q199" s="110"/>
      <c r="R199" s="110"/>
      <c r="S199" s="110"/>
      <c r="T199" s="110"/>
      <c r="U199" s="110"/>
      <c r="V199" s="110"/>
      <c r="W199" s="110"/>
      <c r="X199" s="110"/>
      <c r="Y199" s="110"/>
      <c r="Z199" s="110"/>
      <c r="AA199" s="110"/>
      <c r="AB199" s="110"/>
      <c r="AC199" s="110"/>
    </row>
    <row r="200" spans="1:29" s="108" customFormat="1" ht="13.5" customHeight="1" x14ac:dyDescent="0.15">
      <c r="A200" s="116">
        <v>194</v>
      </c>
      <c r="B200" s="116" t="b">
        <f>IF($H$1="","",$H$1)</f>
        <v>0</v>
      </c>
      <c r="C200" s="117"/>
      <c r="D200" s="117"/>
      <c r="E200" s="118"/>
      <c r="F200" s="119"/>
      <c r="G200" s="120"/>
      <c r="H200" s="121"/>
      <c r="I200" s="122"/>
      <c r="J200" s="123"/>
      <c r="K200" s="118"/>
      <c r="L200" s="119"/>
      <c r="M200" s="119"/>
      <c r="N200" s="127"/>
      <c r="P200" s="109" t="str">
        <f>D200&amp;"@"&amp;E200</f>
        <v>@</v>
      </c>
      <c r="Q200" s="110"/>
      <c r="R200" s="110"/>
      <c r="S200" s="110"/>
      <c r="T200" s="110"/>
      <c r="U200" s="110"/>
      <c r="V200" s="110"/>
      <c r="W200" s="110"/>
      <c r="X200" s="110"/>
      <c r="Y200" s="110"/>
      <c r="Z200" s="110"/>
      <c r="AA200" s="110"/>
      <c r="AB200" s="110"/>
      <c r="AC200" s="110"/>
    </row>
    <row r="201" spans="1:29" s="108" customFormat="1" ht="13.5" customHeight="1" x14ac:dyDescent="0.15">
      <c r="A201" s="116">
        <v>195</v>
      </c>
      <c r="B201" s="116" t="b">
        <f>IF($H$1="","",$H$1)</f>
        <v>0</v>
      </c>
      <c r="C201" s="117"/>
      <c r="D201" s="117"/>
      <c r="E201" s="118"/>
      <c r="F201" s="119"/>
      <c r="G201" s="120"/>
      <c r="H201" s="121"/>
      <c r="I201" s="122"/>
      <c r="J201" s="123"/>
      <c r="K201" s="118"/>
      <c r="L201" s="119"/>
      <c r="M201" s="119"/>
      <c r="N201" s="127"/>
      <c r="P201" s="109" t="str">
        <f>D201&amp;"@"&amp;E201</f>
        <v>@</v>
      </c>
      <c r="Q201" s="110"/>
      <c r="R201" s="110"/>
      <c r="S201" s="110"/>
      <c r="T201" s="110"/>
      <c r="U201" s="110"/>
      <c r="V201" s="110"/>
      <c r="W201" s="110"/>
      <c r="X201" s="110"/>
      <c r="Y201" s="110"/>
      <c r="Z201" s="110"/>
      <c r="AA201" s="110"/>
      <c r="AB201" s="110"/>
      <c r="AC201" s="110"/>
    </row>
    <row r="202" spans="1:29" s="108" customFormat="1" ht="13.5" customHeight="1" x14ac:dyDescent="0.15">
      <c r="A202" s="116">
        <v>196</v>
      </c>
      <c r="B202" s="116" t="b">
        <f>IF($H$1="","",$H$1)</f>
        <v>0</v>
      </c>
      <c r="C202" s="117"/>
      <c r="D202" s="117"/>
      <c r="E202" s="118"/>
      <c r="F202" s="119"/>
      <c r="G202" s="120"/>
      <c r="H202" s="121"/>
      <c r="I202" s="122"/>
      <c r="J202" s="123"/>
      <c r="K202" s="118"/>
      <c r="L202" s="119"/>
      <c r="M202" s="119"/>
      <c r="N202" s="127"/>
      <c r="P202" s="109" t="str">
        <f>D202&amp;"@"&amp;E202</f>
        <v>@</v>
      </c>
      <c r="Q202" s="110"/>
      <c r="R202" s="110"/>
      <c r="S202" s="110"/>
      <c r="T202" s="110"/>
      <c r="U202" s="110"/>
      <c r="V202" s="110"/>
      <c r="W202" s="110"/>
      <c r="X202" s="110"/>
      <c r="Y202" s="110"/>
      <c r="Z202" s="110"/>
      <c r="AA202" s="110"/>
      <c r="AB202" s="110"/>
      <c r="AC202" s="110"/>
    </row>
    <row r="203" spans="1:29" s="108" customFormat="1" ht="13.5" customHeight="1" x14ac:dyDescent="0.15">
      <c r="A203" s="116">
        <v>197</v>
      </c>
      <c r="B203" s="116" t="b">
        <f>IF($H$1="","",$H$1)</f>
        <v>0</v>
      </c>
      <c r="C203" s="117"/>
      <c r="D203" s="117"/>
      <c r="E203" s="118"/>
      <c r="F203" s="119"/>
      <c r="G203" s="120"/>
      <c r="H203" s="121"/>
      <c r="I203" s="122"/>
      <c r="J203" s="123"/>
      <c r="K203" s="118"/>
      <c r="L203" s="119"/>
      <c r="M203" s="119"/>
      <c r="N203" s="127"/>
      <c r="P203" s="109" t="str">
        <f>D203&amp;"@"&amp;E203</f>
        <v>@</v>
      </c>
      <c r="Q203" s="110"/>
      <c r="R203" s="110"/>
      <c r="S203" s="110"/>
      <c r="T203" s="110"/>
      <c r="U203" s="110"/>
      <c r="V203" s="110"/>
      <c r="W203" s="110"/>
      <c r="X203" s="110"/>
      <c r="Y203" s="110"/>
      <c r="Z203" s="110"/>
      <c r="AA203" s="110"/>
      <c r="AB203" s="110"/>
      <c r="AC203" s="110"/>
    </row>
  </sheetData>
  <mergeCells count="12">
    <mergeCell ref="K4:K5"/>
    <mergeCell ref="L4:L5"/>
    <mergeCell ref="M4:M5"/>
    <mergeCell ref="N4:N5"/>
    <mergeCell ref="E1:F1"/>
    <mergeCell ref="H1:J1"/>
    <mergeCell ref="H4:J4"/>
    <mergeCell ref="A4:A5"/>
    <mergeCell ref="B4:B5"/>
    <mergeCell ref="C4:C5"/>
    <mergeCell ref="D4:D5"/>
    <mergeCell ref="E4:G4"/>
  </mergeCells>
  <phoneticPr fontId="1"/>
  <dataValidations count="6">
    <dataValidation type="list" allowBlank="1" showInputMessage="1" showErrorMessage="1" sqref="K6:N203" xr:uid="{5884F06C-1DBA-4131-B5F0-C46E9B9361F3}">
      <formula1>選手名</formula1>
    </dataValidation>
    <dataValidation type="list" allowBlank="1" showInputMessage="1" showErrorMessage="1" sqref="C6:C7" xr:uid="{084C7DAC-E48C-45A0-89A0-FAAB11E030F5}">
      <formula1>チーム区分</formula1>
    </dataValidation>
    <dataValidation type="list" allowBlank="1" showInputMessage="1" showErrorMessage="1" sqref="F6:F203" xr:uid="{42C4AB04-70B3-40EB-B026-3A5D9FE8E75C}">
      <formula1>リレー距離</formula1>
    </dataValidation>
    <dataValidation type="list" allowBlank="1" showInputMessage="1" showErrorMessage="1" sqref="E6:E203" xr:uid="{3BAB7E40-FFFA-4A4E-9ECD-B9EE71C0F426}">
      <formula1>リレー種目</formula1>
    </dataValidation>
    <dataValidation type="list" allowBlank="1" showInputMessage="1" showErrorMessage="1" sqref="D6:D203" xr:uid="{EE1F25C7-E005-4472-B7DA-016F9ACF0BB0}">
      <formula1>リレー性別</formula1>
    </dataValidation>
    <dataValidation type="list" allowBlank="1" showInputMessage="1" showErrorMessage="1" sqref="G6:G203" xr:uid="{3B3A0476-76A5-4AEA-9687-8ACF668D4AAB}">
      <formula1>クラスコード</formula1>
    </dataValidation>
  </dataValidations>
  <printOptions horizontalCentered="1"/>
  <pageMargins left="0.19685039370078741" right="0.19685039370078741" top="0.19685039370078741" bottom="0.19685039370078741"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A9F20-E9C6-43FE-865A-BE408663C9C4}">
  <sheetPr codeName="Sheet4"/>
  <dimension ref="A1:AG24"/>
  <sheetViews>
    <sheetView workbookViewId="0"/>
  </sheetViews>
  <sheetFormatPr defaultRowHeight="13.5" x14ac:dyDescent="0.15"/>
  <cols>
    <col min="1" max="16384" width="9" style="18"/>
  </cols>
  <sheetData>
    <row r="1" spans="1:33" x14ac:dyDescent="0.15">
      <c r="A1" s="18" t="s">
        <v>10</v>
      </c>
      <c r="C1" s="18" t="s">
        <v>11</v>
      </c>
      <c r="E1" s="18" t="s">
        <v>12</v>
      </c>
      <c r="G1" s="18" t="s">
        <v>13</v>
      </c>
      <c r="J1" s="18" t="s">
        <v>14</v>
      </c>
      <c r="L1" s="18" t="s">
        <v>15</v>
      </c>
      <c r="N1" s="18" t="s">
        <v>16</v>
      </c>
      <c r="P1" s="18" t="s">
        <v>17</v>
      </c>
      <c r="S1" s="18" t="s">
        <v>84</v>
      </c>
      <c r="U1" s="18" t="s">
        <v>18</v>
      </c>
      <c r="V1" s="18" t="s">
        <v>19</v>
      </c>
      <c r="W1" s="18" t="s">
        <v>20</v>
      </c>
      <c r="AA1" s="18" t="s">
        <v>85</v>
      </c>
      <c r="AE1" s="18" t="s">
        <v>105</v>
      </c>
    </row>
    <row r="2" spans="1:33" x14ac:dyDescent="0.15">
      <c r="A2" s="18" t="s">
        <v>21</v>
      </c>
      <c r="B2" s="18">
        <v>1</v>
      </c>
      <c r="C2" s="18" t="s">
        <v>68</v>
      </c>
      <c r="D2" s="18">
        <v>0</v>
      </c>
      <c r="E2" s="18" t="s">
        <v>23</v>
      </c>
      <c r="F2" s="18">
        <v>1</v>
      </c>
      <c r="G2" s="19" t="s">
        <v>98</v>
      </c>
      <c r="H2" s="19" t="s">
        <v>163</v>
      </c>
      <c r="I2" s="18">
        <v>1</v>
      </c>
      <c r="J2" s="18" t="s">
        <v>26</v>
      </c>
      <c r="K2" s="18">
        <v>1</v>
      </c>
      <c r="L2" s="18" t="s">
        <v>21</v>
      </c>
      <c r="M2" s="18">
        <v>1</v>
      </c>
      <c r="N2" s="18" t="s">
        <v>27</v>
      </c>
      <c r="O2" s="18">
        <v>6</v>
      </c>
      <c r="P2" s="18" t="s">
        <v>28</v>
      </c>
      <c r="Q2" s="19" t="s">
        <v>29</v>
      </c>
      <c r="R2" s="18">
        <v>4</v>
      </c>
      <c r="S2" s="18" t="s">
        <v>30</v>
      </c>
      <c r="T2" s="18">
        <v>1</v>
      </c>
      <c r="U2" s="18" t="s">
        <v>31</v>
      </c>
      <c r="V2" s="18" t="s">
        <v>32</v>
      </c>
      <c r="W2" s="18" t="s">
        <v>33</v>
      </c>
      <c r="AA2" s="18" t="s">
        <v>86</v>
      </c>
      <c r="AB2" s="18">
        <v>1</v>
      </c>
      <c r="AC2" s="18" t="s">
        <v>68</v>
      </c>
      <c r="AE2" s="18" t="s">
        <v>93</v>
      </c>
      <c r="AF2" s="18">
        <v>0</v>
      </c>
      <c r="AG2" s="18">
        <v>71</v>
      </c>
    </row>
    <row r="3" spans="1:33" x14ac:dyDescent="0.15">
      <c r="A3" s="18" t="s">
        <v>34</v>
      </c>
      <c r="B3" s="18">
        <v>2</v>
      </c>
      <c r="C3" s="18" t="s">
        <v>69</v>
      </c>
      <c r="D3" s="18">
        <v>1</v>
      </c>
      <c r="E3" s="18" t="s">
        <v>36</v>
      </c>
      <c r="F3" s="18">
        <v>2</v>
      </c>
      <c r="G3" s="19" t="s">
        <v>99</v>
      </c>
      <c r="H3" s="19" t="s">
        <v>164</v>
      </c>
      <c r="I3" s="18">
        <v>2</v>
      </c>
      <c r="J3" s="18" t="s">
        <v>39</v>
      </c>
      <c r="K3" s="18">
        <v>2</v>
      </c>
      <c r="L3" s="18" t="s">
        <v>34</v>
      </c>
      <c r="M3" s="18">
        <v>2</v>
      </c>
      <c r="N3" s="18" t="s">
        <v>40</v>
      </c>
      <c r="O3" s="18">
        <v>7</v>
      </c>
      <c r="Q3" s="19"/>
      <c r="S3" s="18" t="s">
        <v>41</v>
      </c>
      <c r="T3" s="18">
        <v>2</v>
      </c>
      <c r="U3" s="18" t="s">
        <v>42</v>
      </c>
      <c r="V3" s="18" t="s">
        <v>43</v>
      </c>
      <c r="W3" s="18" t="s">
        <v>44</v>
      </c>
      <c r="AA3" s="18" t="s">
        <v>87</v>
      </c>
      <c r="AB3" s="18">
        <v>2</v>
      </c>
      <c r="AC3" s="18" t="s">
        <v>68</v>
      </c>
      <c r="AE3" s="18" t="s">
        <v>94</v>
      </c>
      <c r="AF3" s="18">
        <v>0</v>
      </c>
      <c r="AG3" s="18">
        <v>72</v>
      </c>
    </row>
    <row r="4" spans="1:33" x14ac:dyDescent="0.15">
      <c r="C4" s="18" t="s">
        <v>72</v>
      </c>
      <c r="D4" s="18">
        <v>2</v>
      </c>
      <c r="E4" s="18" t="s">
        <v>46</v>
      </c>
      <c r="F4" s="18">
        <v>3</v>
      </c>
      <c r="G4" s="19" t="s">
        <v>100</v>
      </c>
      <c r="H4" s="19" t="s">
        <v>165</v>
      </c>
      <c r="I4" s="18">
        <v>3</v>
      </c>
      <c r="J4" s="18" t="s">
        <v>48</v>
      </c>
      <c r="K4" s="18">
        <v>3</v>
      </c>
      <c r="L4" s="18" t="s">
        <v>49</v>
      </c>
      <c r="M4" s="18">
        <v>3</v>
      </c>
      <c r="Q4" s="19"/>
      <c r="S4" s="18" t="s">
        <v>50</v>
      </c>
      <c r="T4" s="18">
        <v>3</v>
      </c>
      <c r="U4" s="18" t="s">
        <v>51</v>
      </c>
      <c r="V4" s="18" t="s">
        <v>52</v>
      </c>
      <c r="W4" s="18" t="s">
        <v>53</v>
      </c>
      <c r="AA4" s="18" t="s">
        <v>88</v>
      </c>
      <c r="AB4" s="18">
        <v>3</v>
      </c>
      <c r="AC4" s="18" t="s">
        <v>68</v>
      </c>
      <c r="AE4" s="18" t="s">
        <v>179</v>
      </c>
      <c r="AF4" s="18">
        <v>0</v>
      </c>
      <c r="AG4" s="18">
        <v>73</v>
      </c>
    </row>
    <row r="5" spans="1:33" x14ac:dyDescent="0.15">
      <c r="C5" s="18" t="s">
        <v>22</v>
      </c>
      <c r="D5" s="18">
        <v>3</v>
      </c>
      <c r="E5" s="18" t="s">
        <v>55</v>
      </c>
      <c r="F5" s="18">
        <v>4</v>
      </c>
      <c r="G5" s="19" t="s">
        <v>166</v>
      </c>
      <c r="H5" s="19" t="s">
        <v>167</v>
      </c>
      <c r="J5" s="18" t="s">
        <v>56</v>
      </c>
      <c r="K5" s="18">
        <v>4</v>
      </c>
      <c r="S5" s="18" t="s">
        <v>57</v>
      </c>
      <c r="T5" s="18">
        <v>4</v>
      </c>
      <c r="V5" s="18" t="s">
        <v>58</v>
      </c>
      <c r="W5" s="18" t="s">
        <v>59</v>
      </c>
      <c r="AA5" s="18" t="s">
        <v>89</v>
      </c>
      <c r="AB5" s="18">
        <v>4</v>
      </c>
      <c r="AC5" s="18" t="s">
        <v>69</v>
      </c>
      <c r="AE5" s="18" t="s">
        <v>95</v>
      </c>
      <c r="AF5" s="18">
        <v>0</v>
      </c>
      <c r="AG5" s="18">
        <v>74</v>
      </c>
    </row>
    <row r="6" spans="1:33" x14ac:dyDescent="0.15">
      <c r="C6" s="18" t="s">
        <v>35</v>
      </c>
      <c r="D6" s="18">
        <v>4</v>
      </c>
      <c r="E6" s="18" t="s">
        <v>60</v>
      </c>
      <c r="F6" s="18">
        <v>5</v>
      </c>
      <c r="G6" s="18" t="s">
        <v>168</v>
      </c>
      <c r="H6" s="19" t="s">
        <v>169</v>
      </c>
      <c r="J6" s="18" t="s">
        <v>61</v>
      </c>
      <c r="K6" s="18">
        <v>5</v>
      </c>
      <c r="S6" s="18" t="s">
        <v>62</v>
      </c>
      <c r="T6" s="18">
        <v>5</v>
      </c>
      <c r="W6" s="18" t="s">
        <v>63</v>
      </c>
      <c r="AA6" s="18" t="s">
        <v>90</v>
      </c>
      <c r="AB6" s="18">
        <v>4</v>
      </c>
      <c r="AC6" s="18" t="s">
        <v>69</v>
      </c>
      <c r="AE6" s="18" t="s">
        <v>96</v>
      </c>
      <c r="AF6" s="18">
        <v>0</v>
      </c>
      <c r="AG6" s="18">
        <v>75</v>
      </c>
    </row>
    <row r="7" spans="1:33" x14ac:dyDescent="0.15">
      <c r="C7" s="18" t="s">
        <v>45</v>
      </c>
      <c r="D7" s="18">
        <v>6</v>
      </c>
      <c r="E7" s="18" t="s">
        <v>178</v>
      </c>
      <c r="F7" s="18">
        <v>6</v>
      </c>
      <c r="G7" s="18" t="s">
        <v>170</v>
      </c>
      <c r="H7" s="19" t="s">
        <v>171</v>
      </c>
      <c r="S7" s="18" t="s">
        <v>64</v>
      </c>
      <c r="T7" s="18">
        <v>6</v>
      </c>
      <c r="W7" s="18" t="s">
        <v>65</v>
      </c>
      <c r="AA7" s="18" t="s">
        <v>91</v>
      </c>
      <c r="AB7" s="18">
        <v>5</v>
      </c>
      <c r="AC7" s="18" t="s">
        <v>69</v>
      </c>
      <c r="AE7" s="18" t="s">
        <v>97</v>
      </c>
      <c r="AF7" s="18">
        <v>0</v>
      </c>
      <c r="AG7" s="18">
        <v>76</v>
      </c>
    </row>
    <row r="8" spans="1:33" x14ac:dyDescent="0.15">
      <c r="C8" s="18" t="s">
        <v>54</v>
      </c>
      <c r="D8" s="18">
        <v>5</v>
      </c>
      <c r="E8" s="18" t="s">
        <v>40</v>
      </c>
      <c r="F8" s="18">
        <v>7</v>
      </c>
      <c r="G8" s="18" t="s">
        <v>172</v>
      </c>
      <c r="H8" s="19" t="s">
        <v>173</v>
      </c>
      <c r="S8" s="18" t="s">
        <v>66</v>
      </c>
      <c r="T8" s="18">
        <v>7</v>
      </c>
      <c r="AA8" s="18" t="s">
        <v>92</v>
      </c>
      <c r="AB8" s="18">
        <v>5</v>
      </c>
      <c r="AC8" s="18" t="s">
        <v>69</v>
      </c>
    </row>
    <row r="9" spans="1:33" x14ac:dyDescent="0.15">
      <c r="G9" s="18" t="s">
        <v>174</v>
      </c>
      <c r="H9" s="19" t="s">
        <v>175</v>
      </c>
      <c r="S9" s="18" t="s">
        <v>67</v>
      </c>
      <c r="T9" s="18">
        <v>8</v>
      </c>
      <c r="AA9" s="18" t="s">
        <v>9</v>
      </c>
      <c r="AB9" s="18">
        <v>6</v>
      </c>
      <c r="AC9" s="18" t="s">
        <v>69</v>
      </c>
    </row>
    <row r="10" spans="1:33" x14ac:dyDescent="0.15">
      <c r="G10" s="18" t="s">
        <v>176</v>
      </c>
      <c r="H10" s="19" t="s">
        <v>177</v>
      </c>
      <c r="I10" s="18">
        <v>4</v>
      </c>
      <c r="AA10" s="18" t="s">
        <v>8</v>
      </c>
      <c r="AB10" s="18">
        <v>6</v>
      </c>
      <c r="AC10" s="18" t="s">
        <v>69</v>
      </c>
    </row>
    <row r="11" spans="1:33" x14ac:dyDescent="0.15">
      <c r="H11" s="19"/>
      <c r="P11" s="18" t="s">
        <v>47</v>
      </c>
      <c r="Q11" s="19" t="s">
        <v>29</v>
      </c>
      <c r="AA11" s="18" t="s">
        <v>181</v>
      </c>
      <c r="AB11" s="18">
        <v>7</v>
      </c>
      <c r="AC11" s="18" t="s">
        <v>72</v>
      </c>
    </row>
    <row r="12" spans="1:33" x14ac:dyDescent="0.15">
      <c r="H12" s="19"/>
      <c r="P12" s="18" t="s">
        <v>37</v>
      </c>
      <c r="Q12" s="19" t="s">
        <v>38</v>
      </c>
      <c r="S12" s="18" t="s">
        <v>30</v>
      </c>
      <c r="T12" s="18">
        <v>1</v>
      </c>
      <c r="AA12" s="18" t="s">
        <v>180</v>
      </c>
      <c r="AB12" s="18">
        <v>7</v>
      </c>
      <c r="AC12" s="18" t="s">
        <v>72</v>
      </c>
    </row>
    <row r="13" spans="1:33" x14ac:dyDescent="0.15">
      <c r="H13" s="19"/>
      <c r="P13" s="18" t="s">
        <v>47</v>
      </c>
      <c r="Q13" s="19" t="s">
        <v>29</v>
      </c>
      <c r="S13" s="18" t="s">
        <v>41</v>
      </c>
      <c r="T13" s="18">
        <v>2</v>
      </c>
      <c r="AA13" s="18" t="s">
        <v>182</v>
      </c>
      <c r="AB13" s="18">
        <v>7</v>
      </c>
      <c r="AC13" s="18" t="s">
        <v>72</v>
      </c>
    </row>
    <row r="14" spans="1:33" x14ac:dyDescent="0.15">
      <c r="C14" s="18" t="s">
        <v>68</v>
      </c>
      <c r="D14" s="18">
        <v>1</v>
      </c>
      <c r="P14" s="18" t="s">
        <v>73</v>
      </c>
      <c r="Q14" s="19" t="s">
        <v>74</v>
      </c>
      <c r="S14" s="18" t="s">
        <v>50</v>
      </c>
      <c r="T14" s="18">
        <v>3</v>
      </c>
      <c r="AA14" s="18" t="s">
        <v>183</v>
      </c>
      <c r="AB14" s="18">
        <v>8</v>
      </c>
      <c r="AC14" s="18" t="s">
        <v>22</v>
      </c>
    </row>
    <row r="15" spans="1:33" x14ac:dyDescent="0.15">
      <c r="C15" s="18" t="s">
        <v>69</v>
      </c>
      <c r="D15" s="18">
        <v>2</v>
      </c>
      <c r="P15" s="18" t="s">
        <v>75</v>
      </c>
      <c r="Q15" s="19" t="s">
        <v>76</v>
      </c>
      <c r="S15" s="18" t="s">
        <v>57</v>
      </c>
      <c r="T15" s="18">
        <v>4</v>
      </c>
      <c r="AA15" s="18" t="s">
        <v>184</v>
      </c>
      <c r="AB15" s="18">
        <v>8</v>
      </c>
      <c r="AC15" s="18" t="s">
        <v>22</v>
      </c>
    </row>
    <row r="16" spans="1:33" x14ac:dyDescent="0.15">
      <c r="C16" s="18" t="s">
        <v>72</v>
      </c>
      <c r="D16" s="18">
        <v>3</v>
      </c>
      <c r="S16" s="18" t="s">
        <v>62</v>
      </c>
      <c r="T16" s="18">
        <v>5</v>
      </c>
      <c r="AA16" s="18" t="s">
        <v>185</v>
      </c>
      <c r="AB16" s="18">
        <v>8</v>
      </c>
      <c r="AC16" s="18" t="s">
        <v>22</v>
      </c>
    </row>
    <row r="17" spans="3:29" x14ac:dyDescent="0.15">
      <c r="C17" s="18" t="s">
        <v>22</v>
      </c>
      <c r="D17" s="18">
        <v>4</v>
      </c>
      <c r="H17" s="19"/>
      <c r="S17" s="18" t="s">
        <v>64</v>
      </c>
      <c r="T17" s="18">
        <v>6</v>
      </c>
      <c r="AA17" s="18" t="s">
        <v>54</v>
      </c>
      <c r="AB17" s="18">
        <v>9</v>
      </c>
      <c r="AC17" s="18" t="s">
        <v>54</v>
      </c>
    </row>
    <row r="18" spans="3:29" x14ac:dyDescent="0.15">
      <c r="C18" s="18" t="s">
        <v>35</v>
      </c>
      <c r="D18" s="18">
        <v>5</v>
      </c>
      <c r="G18" s="18" t="s">
        <v>70</v>
      </c>
      <c r="H18" s="19" t="s">
        <v>71</v>
      </c>
      <c r="S18" s="18" t="s">
        <v>66</v>
      </c>
      <c r="T18" s="18">
        <v>7</v>
      </c>
      <c r="AB18" s="18">
        <v>10</v>
      </c>
    </row>
    <row r="19" spans="3:29" x14ac:dyDescent="0.15">
      <c r="C19" s="18" t="s">
        <v>45</v>
      </c>
      <c r="D19" s="18">
        <v>6</v>
      </c>
      <c r="G19" s="18" t="s">
        <v>24</v>
      </c>
      <c r="H19" s="19" t="s">
        <v>25</v>
      </c>
      <c r="S19" s="18" t="s">
        <v>66</v>
      </c>
      <c r="T19" s="18">
        <v>7</v>
      </c>
    </row>
    <row r="20" spans="3:29" x14ac:dyDescent="0.15">
      <c r="C20" s="18" t="s">
        <v>54</v>
      </c>
      <c r="D20" s="18">
        <v>7</v>
      </c>
      <c r="G20" s="18" t="s">
        <v>37</v>
      </c>
      <c r="H20" s="19" t="s">
        <v>38</v>
      </c>
      <c r="S20" s="18" t="s">
        <v>67</v>
      </c>
      <c r="T20" s="18">
        <v>8</v>
      </c>
    </row>
    <row r="21" spans="3:29" x14ac:dyDescent="0.15">
      <c r="G21" s="18" t="s">
        <v>47</v>
      </c>
      <c r="H21" s="19" t="s">
        <v>29</v>
      </c>
    </row>
    <row r="22" spans="3:29" x14ac:dyDescent="0.15">
      <c r="G22" s="18" t="s">
        <v>73</v>
      </c>
      <c r="H22" s="19" t="s">
        <v>74</v>
      </c>
    </row>
    <row r="23" spans="3:29" x14ac:dyDescent="0.15">
      <c r="G23" s="18" t="s">
        <v>75</v>
      </c>
      <c r="H23" s="19" t="s">
        <v>76</v>
      </c>
    </row>
    <row r="24" spans="3:29" x14ac:dyDescent="0.15">
      <c r="G24" s="18" t="s">
        <v>77</v>
      </c>
      <c r="H24" s="19" t="s">
        <v>78</v>
      </c>
    </row>
  </sheetData>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39847-B858-487D-B318-45F699AF48E2}">
  <sheetPr codeName="Sheet5"/>
  <dimension ref="A1:Q2645"/>
  <sheetViews>
    <sheetView workbookViewId="0">
      <selection activeCell="K21" sqref="K21"/>
    </sheetView>
  </sheetViews>
  <sheetFormatPr defaultColWidth="9" defaultRowHeight="13.5" x14ac:dyDescent="0.15"/>
  <cols>
    <col min="1" max="1" width="9" style="20"/>
    <col min="2" max="2" width="9" style="20" customWidth="1"/>
    <col min="3" max="16384" width="9" style="20"/>
  </cols>
  <sheetData>
    <row r="1" spans="1:17" x14ac:dyDescent="0.15">
      <c r="A1" s="20" t="s">
        <v>79</v>
      </c>
      <c r="B1" s="21">
        <v>44926</v>
      </c>
    </row>
    <row r="3" spans="1:17" x14ac:dyDescent="0.15">
      <c r="C3" s="20">
        <v>1</v>
      </c>
      <c r="H3" s="20">
        <v>5</v>
      </c>
    </row>
    <row r="5" spans="1:17" x14ac:dyDescent="0.15">
      <c r="A5" s="20" t="s">
        <v>0</v>
      </c>
      <c r="G5" s="20" t="s">
        <v>1</v>
      </c>
      <c r="H5" s="20" t="s">
        <v>80</v>
      </c>
      <c r="I5" s="20" t="s">
        <v>81</v>
      </c>
      <c r="J5" s="20" t="s">
        <v>82</v>
      </c>
      <c r="K5" s="20" t="s">
        <v>83</v>
      </c>
    </row>
    <row r="6" spans="1:17" s="22" customFormat="1" x14ac:dyDescent="0.15">
      <c r="C6" s="22" t="str">
        <f>IF(INDEX(個人!$C$6:$AH$125,$N6,$C$3)&lt;&gt;"",DBCS(TRIM(INDEX(個人!$C$6:$AH$125,$N6,$C$3))),"")</f>
        <v/>
      </c>
      <c r="D6" s="22" t="str">
        <f>IF(C5=C6,"○","×")</f>
        <v>○</v>
      </c>
      <c r="E6" s="22">
        <f>IF(AND(INDEX(個人!$C$6:$AH$125,$N6,$C$3)&lt;&gt;"",INDEX(個人!$C$6:$AH$125,$N6,$O6)&lt;&gt;""),1,0)</f>
        <v>0</v>
      </c>
      <c r="F6" s="22" t="str">
        <f>C6&amp;"@"&amp;E6</f>
        <v>@0</v>
      </c>
      <c r="H6" s="22" t="str">
        <f>IF(AND(INDEX(個人!$C$6:$AH$125,$N6,$C$3)&lt;&gt;"",INDEX(個人!$C$6:$AH$125,$N6,$O6)&lt;&gt;""),IF(INDEX(個人!$C$6:$AH$125,$N6,$H$3)&lt;20,11,ROUNDDOWN(INDEX(個人!$C$6:$AH$125,$N6,$H$3)/5,0)+7),"")</f>
        <v/>
      </c>
      <c r="I6" s="22" t="str">
        <f>IF(AND(INDEX(個人!$C$6:$AH$125,$N6,$C$3)&lt;&gt;"",INDEX(個人!$C$6:$AH$125,$N6,$O6)&lt;&gt;""),IF(ISERROR(VLOOKUP(DBCS($Q6),コード一覧!$E$1:$F$6,2,FALSE)),1,VLOOKUP(DBCS($Q6),コード一覧!$E$1:$F$6,2,FALSE)),"")</f>
        <v/>
      </c>
      <c r="J6" s="22" t="str">
        <f>IF(AND(INDEX(個人!$C$6:$AH$125,$N6,$C$3)&lt;&gt;"",INDEX(個人!$C$6:$AH$125,$N6,$O6)&lt;&gt;""),VLOOKUP($P6,コード一覧!$G$1:$H$10,2,FALSE),"")</f>
        <v/>
      </c>
      <c r="K6" s="22" t="str">
        <f>IF(AND(INDEX(個人!$C$6:$AH$125,$N6,$C$3)&lt;&gt;"",INDEX(個人!$C$6:$AH$125,$N6,$O6)&lt;&gt;""),LEFT(TEXT(INDEX(個人!$C$6:$AH$125,$N6,$O6),"mm:ss.00"),2),"")</f>
        <v/>
      </c>
      <c r="L6" s="22" t="str">
        <f>IF(AND(INDEX(個人!$C$6:$AH$125,$N6,$C$3)&lt;&gt;"",INDEX(個人!$C$6:$AH$125,$N6,$O6)&lt;&gt;""),MID(TEXT(INDEX(個人!$C$6:$AH$125,$N6,$O6),"mm:ss.00"),4,2),"")</f>
        <v/>
      </c>
      <c r="M6" s="22" t="str">
        <f>IF(AND(INDEX(個人!$C$6:$AH$125,$N6,$C$3)&lt;&gt;"",INDEX(個人!$C$6:$AH$125,$N6,$O6)&lt;&gt;""),RIGHT(TEXT(INDEX(個人!$C$6:$AH$125,$N6,$O6),"mm:ss.00"),2),"")</f>
        <v/>
      </c>
      <c r="N6" s="22">
        <v>1</v>
      </c>
      <c r="O6" s="22">
        <v>11</v>
      </c>
      <c r="P6" s="24" t="s">
        <v>70</v>
      </c>
      <c r="Q6" s="22" t="s">
        <v>102</v>
      </c>
    </row>
    <row r="7" spans="1:17" s="22" customFormat="1" x14ac:dyDescent="0.15">
      <c r="C7" s="22" t="str">
        <f>IF(INDEX(個人!$C$6:$AH$125,$N7,$C$3)&lt;&gt;"",DBCS(TRIM(INDEX(個人!$C$6:$AH$125,$N7,$C$3))),"")</f>
        <v/>
      </c>
      <c r="D7" s="22" t="str">
        <f>IF(C6=C7,"○","×")</f>
        <v>○</v>
      </c>
      <c r="E7" s="22">
        <f>IF(AND(INDEX(個人!$C$6:$AH$125,$N6,$C$3)&lt;&gt;"",INDEX(個人!$C$6:$AH$125,$N7,$O7)&lt;&gt;""),E6+1,E6)</f>
        <v>0</v>
      </c>
      <c r="F7" s="22" t="str">
        <f>C7&amp;"@"&amp;E7</f>
        <v>@0</v>
      </c>
      <c r="H7" s="22" t="str">
        <f>IF(AND(INDEX(個人!$C$6:$AH$125,$N7,$C$3)&lt;&gt;"",INDEX(個人!$C$6:$AH$125,$N7,$O7)&lt;&gt;""),IF(INDEX(個人!$C$6:$AH$125,$N7,$H$3)&lt;20,11,ROUNDDOWN(INDEX(個人!$C$6:$AH$125,$N7,$H$3)/5,0)+7),"")</f>
        <v/>
      </c>
      <c r="I7" s="22" t="str">
        <f>IF(AND(INDEX(個人!$C$6:$AH$125,$N7,$C$3)&lt;&gt;"",INDEX(個人!$C$6:$AH$125,$N7,$O7)&lt;&gt;""),IF(ISERROR(VLOOKUP(DBCS($Q7),コード一覧!$E$1:$F$6,2,FALSE)),1,VLOOKUP(DBCS($Q7),コード一覧!$E$1:$F$6,2,FALSE)),"")</f>
        <v/>
      </c>
      <c r="J7" s="22" t="str">
        <f>IF(AND(INDEX(個人!$C$6:$AH$125,$N7,$C$3)&lt;&gt;"",INDEX(個人!$C$6:$AH$125,$N7,$O7)&lt;&gt;""),VLOOKUP($P7,コード一覧!$G$1:$H$10,2,FALSE),"")</f>
        <v/>
      </c>
      <c r="K7" s="22" t="str">
        <f>IF(AND(INDEX(個人!$C$6:$AH$125,$N7,$C$3)&lt;&gt;"",INDEX(個人!$C$6:$AH$125,$N7,$O7)&lt;&gt;""),LEFT(TEXT(INDEX(個人!$C$6:$AH$125,$N7,$O7),"mm:ss.00"),2),"")</f>
        <v/>
      </c>
      <c r="L7" s="22" t="str">
        <f>IF(AND(INDEX(個人!$C$6:$AH$125,$N7,$C$3)&lt;&gt;"",INDEX(個人!$C$6:$AH$125,$N7,$O7)&lt;&gt;""),MID(TEXT(INDEX(個人!$C$6:$AH$125,$N7,$O7),"mm:ss.00"),4,2),"")</f>
        <v/>
      </c>
      <c r="M7" s="22" t="str">
        <f>IF(AND(INDEX(個人!$C$6:$AH$125,$N7,$C$3)&lt;&gt;"",INDEX(個人!$C$6:$AH$125,$N7,$O7)&lt;&gt;""),RIGHT(TEXT(INDEX(個人!$C$6:$AH$125,$N7,$O7),"mm:ss.00"),2),"")</f>
        <v/>
      </c>
      <c r="N7" s="22">
        <f>$N6</f>
        <v>1</v>
      </c>
      <c r="O7" s="22">
        <v>12</v>
      </c>
      <c r="P7" s="24" t="s">
        <v>24</v>
      </c>
      <c r="Q7" s="22" t="s">
        <v>102</v>
      </c>
    </row>
    <row r="8" spans="1:17" s="22" customFormat="1" x14ac:dyDescent="0.15">
      <c r="C8" s="22" t="str">
        <f>IF(INDEX(個人!$C$6:$AH$125,$N8,$C$3)&lt;&gt;"",DBCS(TRIM(INDEX(個人!$C$6:$AH$125,$N8,$C$3))),"")</f>
        <v/>
      </c>
      <c r="D8" s="22" t="str">
        <f t="shared" ref="D8:D27" si="0">IF(C7=C8,"○","×")</f>
        <v>○</v>
      </c>
      <c r="E8" s="22">
        <f>IF(AND(INDEX(個人!$C$6:$AH$125,$N7,$C$3)&lt;&gt;"",INDEX(個人!$C$6:$AH$125,$N8,$O8)&lt;&gt;""),E7+1,E7)</f>
        <v>0</v>
      </c>
      <c r="F8" s="22" t="str">
        <f t="shared" ref="F8:F27" si="1">C8&amp;"@"&amp;E8</f>
        <v>@0</v>
      </c>
      <c r="H8" s="22" t="str">
        <f>IF(AND(INDEX(個人!$C$6:$AH$125,$N8,$C$3)&lt;&gt;"",INDEX(個人!$C$6:$AH$125,$N8,$O8)&lt;&gt;""),IF(INDEX(個人!$C$6:$AH$125,$N8,$H$3)&lt;20,11,ROUNDDOWN(INDEX(個人!$C$6:$AH$125,$N8,$H$3)/5,0)+7),"")</f>
        <v/>
      </c>
      <c r="I8" s="22" t="str">
        <f>IF(AND(INDEX(個人!$C$6:$AH$125,$N8,$C$3)&lt;&gt;"",INDEX(個人!$C$6:$AH$125,$N8,$O8)&lt;&gt;""),IF(ISERROR(VLOOKUP(DBCS($Q8),コード一覧!$E$1:$F$6,2,FALSE)),1,VLOOKUP(DBCS($Q8),コード一覧!$E$1:$F$6,2,FALSE)),"")</f>
        <v/>
      </c>
      <c r="J8" s="22" t="str">
        <f>IF(AND(INDEX(個人!$C$6:$AH$125,$N8,$C$3)&lt;&gt;"",INDEX(個人!$C$6:$AH$125,$N8,$O8)&lt;&gt;""),VLOOKUP($P8,コード一覧!$G$1:$H$10,2,FALSE),"")</f>
        <v/>
      </c>
      <c r="K8" s="22" t="str">
        <f>IF(AND(INDEX(個人!$C$6:$AH$125,$N8,$C$3)&lt;&gt;"",INDEX(個人!$C$6:$AH$125,$N8,$O8)&lt;&gt;""),LEFT(TEXT(INDEX(個人!$C$6:$AH$125,$N8,$O8),"mm:ss.00"),2),"")</f>
        <v/>
      </c>
      <c r="L8" s="22" t="str">
        <f>IF(AND(INDEX(個人!$C$6:$AH$125,$N8,$C$3)&lt;&gt;"",INDEX(個人!$C$6:$AH$125,$N8,$O8)&lt;&gt;""),MID(TEXT(INDEX(個人!$C$6:$AH$125,$N8,$O8),"mm:ss.00"),4,2),"")</f>
        <v/>
      </c>
      <c r="M8" s="22" t="str">
        <f>IF(AND(INDEX(個人!$C$6:$AH$125,$N8,$C$3)&lt;&gt;"",INDEX(個人!$C$6:$AH$125,$N8,$O8)&lt;&gt;""),RIGHT(TEXT(INDEX(個人!$C$6:$AH$125,$N8,$O8),"mm:ss.00"),2),"")</f>
        <v/>
      </c>
      <c r="N8" s="22">
        <f t="shared" ref="N8:N27" si="2">$N7</f>
        <v>1</v>
      </c>
      <c r="O8" s="22">
        <v>13</v>
      </c>
      <c r="P8" s="24" t="s">
        <v>37</v>
      </c>
      <c r="Q8" s="22" t="s">
        <v>102</v>
      </c>
    </row>
    <row r="9" spans="1:17" s="22" customFormat="1" x14ac:dyDescent="0.15">
      <c r="C9" s="22" t="str">
        <f>IF(INDEX(個人!$C$6:$AH$125,$N9,$C$3)&lt;&gt;"",DBCS(TRIM(INDEX(個人!$C$6:$AH$125,$N9,$C$3))),"")</f>
        <v/>
      </c>
      <c r="D9" s="22" t="str">
        <f t="shared" si="0"/>
        <v>○</v>
      </c>
      <c r="E9" s="22">
        <f>IF(AND(INDEX(個人!$C$6:$AH$125,$N8,$C$3)&lt;&gt;"",INDEX(個人!$C$6:$AH$125,$N9,$O9)&lt;&gt;""),E8+1,E8)</f>
        <v>0</v>
      </c>
      <c r="F9" s="22" t="str">
        <f t="shared" si="1"/>
        <v>@0</v>
      </c>
      <c r="H9" s="22" t="str">
        <f>IF(AND(INDEX(個人!$C$6:$AH$125,$N9,$C$3)&lt;&gt;"",INDEX(個人!$C$6:$AH$125,$N9,$O9)&lt;&gt;""),IF(INDEX(個人!$C$6:$AH$125,$N9,$H$3)&lt;20,11,ROUNDDOWN(INDEX(個人!$C$6:$AH$125,$N9,$H$3)/5,0)+7),"")</f>
        <v/>
      </c>
      <c r="I9" s="22" t="str">
        <f>IF(AND(INDEX(個人!$C$6:$AH$125,$N9,$C$3)&lt;&gt;"",INDEX(個人!$C$6:$AH$125,$N9,$O9)&lt;&gt;""),IF(ISERROR(VLOOKUP(DBCS($Q9),コード一覧!$E$1:$F$6,2,FALSE)),1,VLOOKUP(DBCS($Q9),コード一覧!$E$1:$F$6,2,FALSE)),"")</f>
        <v/>
      </c>
      <c r="J9" s="22" t="str">
        <f>IF(AND(INDEX(個人!$C$6:$AH$125,$N9,$C$3)&lt;&gt;"",INDEX(個人!$C$6:$AH$125,$N9,$O9)&lt;&gt;""),VLOOKUP($P9,コード一覧!$G$1:$H$10,2,FALSE),"")</f>
        <v/>
      </c>
      <c r="K9" s="22" t="str">
        <f>IF(AND(INDEX(個人!$C$6:$AH$125,$N9,$C$3)&lt;&gt;"",INDEX(個人!$C$6:$AH$125,$N9,$O9)&lt;&gt;""),LEFT(TEXT(INDEX(個人!$C$6:$AH$125,$N9,$O9),"mm:ss.00"),2),"")</f>
        <v/>
      </c>
      <c r="L9" s="22" t="str">
        <f>IF(AND(INDEX(個人!$C$6:$AH$125,$N9,$C$3)&lt;&gt;"",INDEX(個人!$C$6:$AH$125,$N9,$O9)&lt;&gt;""),MID(TEXT(INDEX(個人!$C$6:$AH$125,$N9,$O9),"mm:ss.00"),4,2),"")</f>
        <v/>
      </c>
      <c r="M9" s="22" t="str">
        <f>IF(AND(INDEX(個人!$C$6:$AH$125,$N9,$C$3)&lt;&gt;"",INDEX(個人!$C$6:$AH$125,$N9,$O9)&lt;&gt;""),RIGHT(TEXT(INDEX(個人!$C$6:$AH$125,$N9,$O9),"mm:ss.00"),2),"")</f>
        <v/>
      </c>
      <c r="N9" s="22">
        <f t="shared" si="2"/>
        <v>1</v>
      </c>
      <c r="O9" s="22">
        <v>14</v>
      </c>
      <c r="P9" s="24" t="s">
        <v>47</v>
      </c>
      <c r="Q9" s="22" t="s">
        <v>102</v>
      </c>
    </row>
    <row r="10" spans="1:17" s="22" customFormat="1" x14ac:dyDescent="0.15">
      <c r="C10" s="22" t="str">
        <f>IF(INDEX(個人!$C$6:$AH$125,$N10,$C$3)&lt;&gt;"",DBCS(TRIM(INDEX(個人!$C$6:$AH$125,$N10,$C$3))),"")</f>
        <v/>
      </c>
      <c r="D10" s="22" t="str">
        <f t="shared" si="0"/>
        <v>○</v>
      </c>
      <c r="E10" s="22">
        <f>IF(AND(INDEX(個人!$C$6:$AH$125,$N9,$C$3)&lt;&gt;"",INDEX(個人!$C$6:$AH$125,$N10,$O10)&lt;&gt;""),E9+1,E9)</f>
        <v>0</v>
      </c>
      <c r="F10" s="22" t="str">
        <f t="shared" si="1"/>
        <v>@0</v>
      </c>
      <c r="H10" s="22" t="str">
        <f>IF(AND(INDEX(個人!$C$6:$AH$125,$N10,$C$3)&lt;&gt;"",INDEX(個人!$C$6:$AH$125,$N10,$O10)&lt;&gt;""),IF(INDEX(個人!$C$6:$AH$125,$N10,$H$3)&lt;20,11,ROUNDDOWN(INDEX(個人!$C$6:$AH$125,$N10,$H$3)/5,0)+7),"")</f>
        <v/>
      </c>
      <c r="I10" s="22" t="str">
        <f>IF(AND(INDEX(個人!$C$6:$AH$125,$N10,$C$3)&lt;&gt;"",INDEX(個人!$C$6:$AH$125,$N10,$O10)&lt;&gt;""),IF(ISERROR(VLOOKUP(DBCS($Q10),コード一覧!$E$1:$F$6,2,FALSE)),1,VLOOKUP(DBCS($Q10),コード一覧!$E$1:$F$6,2,FALSE)),"")</f>
        <v/>
      </c>
      <c r="J10" s="22" t="str">
        <f>IF(AND(INDEX(個人!$C$6:$AH$125,$N10,$C$3)&lt;&gt;"",INDEX(個人!$C$6:$AH$125,$N10,$O10)&lt;&gt;""),VLOOKUP($P10,コード一覧!$G$1:$H$10,2,FALSE),"")</f>
        <v/>
      </c>
      <c r="K10" s="22" t="str">
        <f>IF(AND(INDEX(個人!$C$6:$AH$125,$N10,$C$3)&lt;&gt;"",INDEX(個人!$C$6:$AH$125,$N10,$O10)&lt;&gt;""),LEFT(TEXT(INDEX(個人!$C$6:$AH$125,$N10,$O10),"mm:ss.00"),2),"")</f>
        <v/>
      </c>
      <c r="L10" s="22" t="str">
        <f>IF(AND(INDEX(個人!$C$6:$AH$125,$N10,$C$3)&lt;&gt;"",INDEX(個人!$C$6:$AH$125,$N10,$O10)&lt;&gt;""),MID(TEXT(INDEX(個人!$C$6:$AH$125,$N10,$O10),"mm:ss.00"),4,2),"")</f>
        <v/>
      </c>
      <c r="M10" s="22" t="str">
        <f>IF(AND(INDEX(個人!$C$6:$AH$125,$N10,$C$3)&lt;&gt;"",INDEX(個人!$C$6:$AH$125,$N10,$O10)&lt;&gt;""),RIGHT(TEXT(INDEX(個人!$C$6:$AH$125,$N10,$O10),"mm:ss.00"),2),"")</f>
        <v/>
      </c>
      <c r="N10" s="22">
        <f t="shared" si="2"/>
        <v>1</v>
      </c>
      <c r="O10" s="22">
        <v>15</v>
      </c>
      <c r="P10" s="24" t="s">
        <v>73</v>
      </c>
      <c r="Q10" s="22" t="s">
        <v>102</v>
      </c>
    </row>
    <row r="11" spans="1:17" s="22" customFormat="1" x14ac:dyDescent="0.15">
      <c r="C11" s="22" t="str">
        <f>IF(INDEX(個人!$C$6:$AH$125,$N11,$C$3)&lt;&gt;"",DBCS(TRIM(INDEX(個人!$C$6:$AH$125,$N11,$C$3))),"")</f>
        <v/>
      </c>
      <c r="D11" s="22" t="str">
        <f t="shared" si="0"/>
        <v>○</v>
      </c>
      <c r="E11" s="22">
        <f>IF(AND(INDEX(個人!$C$6:$AH$125,$N10,$C$3)&lt;&gt;"",INDEX(個人!$C$6:$AH$125,$N11,$O11)&lt;&gt;""),E10+1,E10)</f>
        <v>0</v>
      </c>
      <c r="F11" s="22" t="str">
        <f t="shared" si="1"/>
        <v>@0</v>
      </c>
      <c r="H11" s="22" t="str">
        <f>IF(AND(INDEX(個人!$C$6:$AH$125,$N11,$C$3)&lt;&gt;"",INDEX(個人!$C$6:$AH$125,$N11,$O11)&lt;&gt;""),IF(INDEX(個人!$C$6:$AH$125,$N11,$H$3)&lt;20,11,ROUNDDOWN(INDEX(個人!$C$6:$AH$125,$N11,$H$3)/5,0)+7),"")</f>
        <v/>
      </c>
      <c r="I11" s="22" t="str">
        <f>IF(AND(INDEX(個人!$C$6:$AH$125,$N11,$C$3)&lt;&gt;"",INDEX(個人!$C$6:$AH$125,$N11,$O11)&lt;&gt;""),IF(ISERROR(VLOOKUP(DBCS($Q11),コード一覧!$E$1:$F$6,2,FALSE)),1,VLOOKUP(DBCS($Q11),コード一覧!$E$1:$F$6,2,FALSE)),"")</f>
        <v/>
      </c>
      <c r="J11" s="22" t="str">
        <f>IF(AND(INDEX(個人!$C$6:$AH$125,$N11,$C$3)&lt;&gt;"",INDEX(個人!$C$6:$AH$125,$N11,$O11)&lt;&gt;""),VLOOKUP($P11,コード一覧!$G$1:$H$10,2,FALSE),"")</f>
        <v/>
      </c>
      <c r="K11" s="22" t="str">
        <f>IF(AND(INDEX(個人!$C$6:$AH$125,$N11,$C$3)&lt;&gt;"",INDEX(個人!$C$6:$AH$125,$N11,$O11)&lt;&gt;""),LEFT(TEXT(INDEX(個人!$C$6:$AH$125,$N11,$O11),"mm:ss.00"),2),"")</f>
        <v/>
      </c>
      <c r="L11" s="22" t="str">
        <f>IF(AND(INDEX(個人!$C$6:$AH$125,$N11,$C$3)&lt;&gt;"",INDEX(個人!$C$6:$AH$125,$N11,$O11)&lt;&gt;""),MID(TEXT(INDEX(個人!$C$6:$AH$125,$N11,$O11),"mm:ss.00"),4,2),"")</f>
        <v/>
      </c>
      <c r="M11" s="22" t="str">
        <f>IF(AND(INDEX(個人!$C$6:$AH$125,$N11,$C$3)&lt;&gt;"",INDEX(個人!$C$6:$AH$125,$N11,$O11)&lt;&gt;""),RIGHT(TEXT(INDEX(個人!$C$6:$AH$125,$N11,$O11),"mm:ss.00"),2),"")</f>
        <v/>
      </c>
      <c r="N11" s="22">
        <f t="shared" si="2"/>
        <v>1</v>
      </c>
      <c r="O11" s="22">
        <v>16</v>
      </c>
      <c r="P11" s="24" t="s">
        <v>75</v>
      </c>
      <c r="Q11" s="22" t="s">
        <v>102</v>
      </c>
    </row>
    <row r="12" spans="1:17" s="22" customFormat="1" x14ac:dyDescent="0.15">
      <c r="C12" s="22" t="str">
        <f>IF(INDEX(個人!$C$6:$AH$125,$N12,$C$3)&lt;&gt;"",DBCS(TRIM(INDEX(個人!$C$6:$AH$125,$N12,$C$3))),"")</f>
        <v/>
      </c>
      <c r="D12" s="22" t="str">
        <f t="shared" si="0"/>
        <v>○</v>
      </c>
      <c r="E12" s="22">
        <f>IF(AND(INDEX(個人!$C$6:$AH$125,$N11,$C$3)&lt;&gt;"",INDEX(個人!$C$6:$AH$125,$N12,$O12)&lt;&gt;""),E11+1,E11)</f>
        <v>0</v>
      </c>
      <c r="F12" s="22" t="str">
        <f t="shared" si="1"/>
        <v>@0</v>
      </c>
      <c r="H12" s="22" t="str">
        <f>IF(AND(INDEX(個人!$C$6:$AH$125,$N12,$C$3)&lt;&gt;"",INDEX(個人!$C$6:$AH$125,$N12,$O12)&lt;&gt;""),IF(INDEX(個人!$C$6:$AH$125,$N12,$H$3)&lt;20,11,ROUNDDOWN(INDEX(個人!$C$6:$AH$125,$N12,$H$3)/5,0)+7),"")</f>
        <v/>
      </c>
      <c r="I12" s="22" t="str">
        <f>IF(AND(INDEX(個人!$C$6:$AH$125,$N12,$C$3)&lt;&gt;"",INDEX(個人!$C$6:$AH$125,$N12,$O12)&lt;&gt;""),IF(ISERROR(VLOOKUP(DBCS($Q12),コード一覧!$E$1:$F$6,2,FALSE)),1,VLOOKUP(DBCS($Q12),コード一覧!$E$1:$F$6,2,FALSE)),"")</f>
        <v/>
      </c>
      <c r="J12" s="22" t="str">
        <f>IF(AND(INDEX(個人!$C$6:$AH$125,$N12,$C$3)&lt;&gt;"",INDEX(個人!$C$6:$AH$125,$N12,$O12)&lt;&gt;""),VLOOKUP($P12,コード一覧!$G$1:$H$10,2,FALSE),"")</f>
        <v/>
      </c>
      <c r="K12" s="22" t="str">
        <f>IF(AND(INDEX(個人!$C$6:$AH$125,$N12,$C$3)&lt;&gt;"",INDEX(個人!$C$6:$AH$125,$N12,$O12)&lt;&gt;""),LEFT(TEXT(INDEX(個人!$C$6:$AH$125,$N12,$O12),"mm:ss.00"),2),"")</f>
        <v/>
      </c>
      <c r="L12" s="22" t="str">
        <f>IF(AND(INDEX(個人!$C$6:$AH$125,$N12,$C$3)&lt;&gt;"",INDEX(個人!$C$6:$AH$125,$N12,$O12)&lt;&gt;""),MID(TEXT(INDEX(個人!$C$6:$AH$125,$N12,$O12),"mm:ss.00"),4,2),"")</f>
        <v/>
      </c>
      <c r="M12" s="22" t="str">
        <f>IF(AND(INDEX(個人!$C$6:$AH$125,$N12,$C$3)&lt;&gt;"",INDEX(個人!$C$6:$AH$125,$N12,$O12)&lt;&gt;""),RIGHT(TEXT(INDEX(個人!$C$6:$AH$125,$N12,$O12),"mm:ss.00"),2),"")</f>
        <v/>
      </c>
      <c r="N12" s="22">
        <f t="shared" si="2"/>
        <v>1</v>
      </c>
      <c r="O12" s="22">
        <v>17</v>
      </c>
      <c r="P12" s="24" t="s">
        <v>77</v>
      </c>
      <c r="Q12" s="22" t="s">
        <v>102</v>
      </c>
    </row>
    <row r="13" spans="1:17" s="22" customFormat="1" x14ac:dyDescent="0.15">
      <c r="C13" s="22" t="str">
        <f>IF(INDEX(個人!$C$6:$AH$125,$N13,$C$3)&lt;&gt;"",DBCS(TRIM(INDEX(個人!$C$6:$AH$125,$N13,$C$3))),"")</f>
        <v/>
      </c>
      <c r="D13" s="22" t="str">
        <f t="shared" si="0"/>
        <v>○</v>
      </c>
      <c r="E13" s="22">
        <f>IF(AND(INDEX(個人!$C$6:$AH$125,$N12,$C$3)&lt;&gt;"",INDEX(個人!$C$6:$AH$125,$N13,$O13)&lt;&gt;""),E12+1,E12)</f>
        <v>0</v>
      </c>
      <c r="F13" s="22" t="str">
        <f t="shared" si="1"/>
        <v>@0</v>
      </c>
      <c r="H13" s="22" t="str">
        <f>IF(AND(INDEX(個人!$C$6:$AH$125,$N13,$C$3)&lt;&gt;"",INDEX(個人!$C$6:$AH$125,$N13,$O13)&lt;&gt;""),IF(INDEX(個人!$C$6:$AH$125,$N13,$H$3)&lt;20,11,ROUNDDOWN(INDEX(個人!$C$6:$AH$125,$N13,$H$3)/5,0)+7),"")</f>
        <v/>
      </c>
      <c r="I13" s="22" t="str">
        <f>IF(AND(INDEX(個人!$C$6:$AH$125,$N13,$C$3)&lt;&gt;"",INDEX(個人!$C$6:$AH$125,$N13,$O13)&lt;&gt;""),IF(ISERROR(VLOOKUP(DBCS($Q13),コード一覧!$E$1:$F$6,2,FALSE)),1,VLOOKUP(DBCS($Q13),コード一覧!$E$1:$F$6,2,FALSE)),"")</f>
        <v/>
      </c>
      <c r="J13" s="22" t="str">
        <f>IF(AND(INDEX(個人!$C$6:$AH$125,$N13,$C$3)&lt;&gt;"",INDEX(個人!$C$6:$AH$125,$N13,$O13)&lt;&gt;""),VLOOKUP($P13,コード一覧!$G$1:$H$10,2,FALSE),"")</f>
        <v/>
      </c>
      <c r="K13" s="22" t="str">
        <f>IF(AND(INDEX(個人!$C$6:$AH$125,$N13,$C$3)&lt;&gt;"",INDEX(個人!$C$6:$AH$125,$N13,$O13)&lt;&gt;""),LEFT(TEXT(INDEX(個人!$C$6:$AH$125,$N13,$O13),"mm:ss.00"),2),"")</f>
        <v/>
      </c>
      <c r="L13" s="22" t="str">
        <f>IF(AND(INDEX(個人!$C$6:$AH$125,$N13,$C$3)&lt;&gt;"",INDEX(個人!$C$6:$AH$125,$N13,$O13)&lt;&gt;""),MID(TEXT(INDEX(個人!$C$6:$AH$125,$N13,$O13),"mm:ss.00"),4,2),"")</f>
        <v/>
      </c>
      <c r="M13" s="22" t="str">
        <f>IF(AND(INDEX(個人!$C$6:$AH$125,$N13,$C$3)&lt;&gt;"",INDEX(個人!$C$6:$AH$125,$N13,$O13)&lt;&gt;""),RIGHT(TEXT(INDEX(個人!$C$6:$AH$125,$N13,$O13),"mm:ss.00"),2),"")</f>
        <v/>
      </c>
      <c r="N13" s="22">
        <f t="shared" si="2"/>
        <v>1</v>
      </c>
      <c r="O13" s="22">
        <v>18</v>
      </c>
      <c r="P13" s="24" t="s">
        <v>70</v>
      </c>
      <c r="Q13" s="22" t="s">
        <v>103</v>
      </c>
    </row>
    <row r="14" spans="1:17" s="22" customFormat="1" x14ac:dyDescent="0.15">
      <c r="C14" s="22" t="str">
        <f>IF(INDEX(個人!$C$6:$AH$125,$N14,$C$3)&lt;&gt;"",DBCS(TRIM(INDEX(個人!$C$6:$AH$125,$N14,$C$3))),"")</f>
        <v/>
      </c>
      <c r="D14" s="22" t="str">
        <f t="shared" si="0"/>
        <v>○</v>
      </c>
      <c r="E14" s="22">
        <f>IF(AND(INDEX(個人!$C$6:$AH$125,$N13,$C$3)&lt;&gt;"",INDEX(個人!$C$6:$AH$125,$N14,$O14)&lt;&gt;""),E13+1,E13)</f>
        <v>0</v>
      </c>
      <c r="F14" s="22" t="str">
        <f t="shared" si="1"/>
        <v>@0</v>
      </c>
      <c r="H14" s="22" t="str">
        <f>IF(AND(INDEX(個人!$C$6:$AH$125,$N14,$C$3)&lt;&gt;"",INDEX(個人!$C$6:$AH$125,$N14,$O14)&lt;&gt;""),IF(INDEX(個人!$C$6:$AH$125,$N14,$H$3)&lt;20,11,ROUNDDOWN(INDEX(個人!$C$6:$AH$125,$N14,$H$3)/5,0)+7),"")</f>
        <v/>
      </c>
      <c r="I14" s="22" t="str">
        <f>IF(AND(INDEX(個人!$C$6:$AH$125,$N14,$C$3)&lt;&gt;"",INDEX(個人!$C$6:$AH$125,$N14,$O14)&lt;&gt;""),IF(ISERROR(VLOOKUP(DBCS($Q14),コード一覧!$E$1:$F$6,2,FALSE)),1,VLOOKUP(DBCS($Q14),コード一覧!$E$1:$F$6,2,FALSE)),"")</f>
        <v/>
      </c>
      <c r="J14" s="22" t="str">
        <f>IF(AND(INDEX(個人!$C$6:$AH$125,$N14,$C$3)&lt;&gt;"",INDEX(個人!$C$6:$AH$125,$N14,$O14)&lt;&gt;""),VLOOKUP($P14,コード一覧!$G$1:$H$10,2,FALSE),"")</f>
        <v/>
      </c>
      <c r="K14" s="22" t="str">
        <f>IF(AND(INDEX(個人!$C$6:$AH$125,$N14,$C$3)&lt;&gt;"",INDEX(個人!$C$6:$AH$125,$N14,$O14)&lt;&gt;""),LEFT(TEXT(INDEX(個人!$C$6:$AH$125,$N14,$O14),"mm:ss.00"),2),"")</f>
        <v/>
      </c>
      <c r="L14" s="22" t="str">
        <f>IF(AND(INDEX(個人!$C$6:$AH$125,$N14,$C$3)&lt;&gt;"",INDEX(個人!$C$6:$AH$125,$N14,$O14)&lt;&gt;""),MID(TEXT(INDEX(個人!$C$6:$AH$125,$N14,$O14),"mm:ss.00"),4,2),"")</f>
        <v/>
      </c>
      <c r="M14" s="22" t="str">
        <f>IF(AND(INDEX(個人!$C$6:$AH$125,$N14,$C$3)&lt;&gt;"",INDEX(個人!$C$6:$AH$125,$N14,$O14)&lt;&gt;""),RIGHT(TEXT(INDEX(個人!$C$6:$AH$125,$N14,$O14),"mm:ss.00"),2),"")</f>
        <v/>
      </c>
      <c r="N14" s="22">
        <f t="shared" si="2"/>
        <v>1</v>
      </c>
      <c r="O14" s="22">
        <v>19</v>
      </c>
      <c r="P14" s="24" t="s">
        <v>24</v>
      </c>
      <c r="Q14" s="22" t="s">
        <v>103</v>
      </c>
    </row>
    <row r="15" spans="1:17" s="22" customFormat="1" x14ac:dyDescent="0.15">
      <c r="C15" s="22" t="str">
        <f>IF(INDEX(個人!$C$6:$AH$125,$N15,$C$3)&lt;&gt;"",DBCS(TRIM(INDEX(個人!$C$6:$AH$125,$N15,$C$3))),"")</f>
        <v/>
      </c>
      <c r="D15" s="22" t="str">
        <f t="shared" si="0"/>
        <v>○</v>
      </c>
      <c r="E15" s="22">
        <f>IF(AND(INDEX(個人!$C$6:$AH$125,$N14,$C$3)&lt;&gt;"",INDEX(個人!$C$6:$AH$125,$N15,$O15)&lt;&gt;""),E14+1,E14)</f>
        <v>0</v>
      </c>
      <c r="F15" s="22" t="str">
        <f t="shared" si="1"/>
        <v>@0</v>
      </c>
      <c r="H15" s="22" t="str">
        <f>IF(AND(INDEX(個人!$C$6:$AH$125,$N15,$C$3)&lt;&gt;"",INDEX(個人!$C$6:$AH$125,$N15,$O15)&lt;&gt;""),IF(INDEX(個人!$C$6:$AH$125,$N15,$H$3)&lt;20,11,ROUNDDOWN(INDEX(個人!$C$6:$AH$125,$N15,$H$3)/5,0)+7),"")</f>
        <v/>
      </c>
      <c r="I15" s="22" t="str">
        <f>IF(AND(INDEX(個人!$C$6:$AH$125,$N15,$C$3)&lt;&gt;"",INDEX(個人!$C$6:$AH$125,$N15,$O15)&lt;&gt;""),IF(ISERROR(VLOOKUP(DBCS($Q15),コード一覧!$E$1:$F$6,2,FALSE)),1,VLOOKUP(DBCS($Q15),コード一覧!$E$1:$F$6,2,FALSE)),"")</f>
        <v/>
      </c>
      <c r="J15" s="22" t="str">
        <f>IF(AND(INDEX(個人!$C$6:$AH$125,$N15,$C$3)&lt;&gt;"",INDEX(個人!$C$6:$AH$125,$N15,$O15)&lt;&gt;""),VLOOKUP($P15,コード一覧!$G$1:$H$10,2,FALSE),"")</f>
        <v/>
      </c>
      <c r="K15" s="22" t="str">
        <f>IF(AND(INDEX(個人!$C$6:$AH$125,$N15,$C$3)&lt;&gt;"",INDEX(個人!$C$6:$AH$125,$N15,$O15)&lt;&gt;""),LEFT(TEXT(INDEX(個人!$C$6:$AH$125,$N15,$O15),"mm:ss.00"),2),"")</f>
        <v/>
      </c>
      <c r="L15" s="22" t="str">
        <f>IF(AND(INDEX(個人!$C$6:$AH$125,$N15,$C$3)&lt;&gt;"",INDEX(個人!$C$6:$AH$125,$N15,$O15)&lt;&gt;""),MID(TEXT(INDEX(個人!$C$6:$AH$125,$N15,$O15),"mm:ss.00"),4,2),"")</f>
        <v/>
      </c>
      <c r="M15" s="22" t="str">
        <f>IF(AND(INDEX(個人!$C$6:$AH$125,$N15,$C$3)&lt;&gt;"",INDEX(個人!$C$6:$AH$125,$N15,$O15)&lt;&gt;""),RIGHT(TEXT(INDEX(個人!$C$6:$AH$125,$N15,$O15),"mm:ss.00"),2),"")</f>
        <v/>
      </c>
      <c r="N15" s="22">
        <f t="shared" si="2"/>
        <v>1</v>
      </c>
      <c r="O15" s="22">
        <v>20</v>
      </c>
      <c r="P15" s="24" t="s">
        <v>37</v>
      </c>
      <c r="Q15" s="22" t="s">
        <v>103</v>
      </c>
    </row>
    <row r="16" spans="1:17" s="22" customFormat="1" x14ac:dyDescent="0.15">
      <c r="C16" s="22" t="str">
        <f>IF(INDEX(個人!$C$6:$AH$125,$N16,$C$3)&lt;&gt;"",DBCS(TRIM(INDEX(個人!$C$6:$AH$125,$N16,$C$3))),"")</f>
        <v/>
      </c>
      <c r="D16" s="22" t="str">
        <f t="shared" si="0"/>
        <v>○</v>
      </c>
      <c r="E16" s="22">
        <f>IF(AND(INDEX(個人!$C$6:$AH$125,$N15,$C$3)&lt;&gt;"",INDEX(個人!$C$6:$AH$125,$N16,$O16)&lt;&gt;""),E15+1,E15)</f>
        <v>0</v>
      </c>
      <c r="F16" s="22" t="str">
        <f t="shared" si="1"/>
        <v>@0</v>
      </c>
      <c r="H16" s="22" t="str">
        <f>IF(AND(INDEX(個人!$C$6:$AH$125,$N16,$C$3)&lt;&gt;"",INDEX(個人!$C$6:$AH$125,$N16,$O16)&lt;&gt;""),IF(INDEX(個人!$C$6:$AH$125,$N16,$H$3)&lt;20,11,ROUNDDOWN(INDEX(個人!$C$6:$AH$125,$N16,$H$3)/5,0)+7),"")</f>
        <v/>
      </c>
      <c r="I16" s="22" t="str">
        <f>IF(AND(INDEX(個人!$C$6:$AH$125,$N16,$C$3)&lt;&gt;"",INDEX(個人!$C$6:$AH$125,$N16,$O16)&lt;&gt;""),IF(ISERROR(VLOOKUP(DBCS($Q16),コード一覧!$E$1:$F$6,2,FALSE)),1,VLOOKUP(DBCS($Q16),コード一覧!$E$1:$F$6,2,FALSE)),"")</f>
        <v/>
      </c>
      <c r="J16" s="22" t="str">
        <f>IF(AND(INDEX(個人!$C$6:$AH$125,$N16,$C$3)&lt;&gt;"",INDEX(個人!$C$6:$AH$125,$N16,$O16)&lt;&gt;""),VLOOKUP($P16,コード一覧!$G$1:$H$10,2,FALSE),"")</f>
        <v/>
      </c>
      <c r="K16" s="22" t="str">
        <f>IF(AND(INDEX(個人!$C$6:$AH$125,$N16,$C$3)&lt;&gt;"",INDEX(個人!$C$6:$AH$125,$N16,$O16)&lt;&gt;""),LEFT(TEXT(INDEX(個人!$C$6:$AH$125,$N16,$O16),"mm:ss.00"),2),"")</f>
        <v/>
      </c>
      <c r="L16" s="22" t="str">
        <f>IF(AND(INDEX(個人!$C$6:$AH$125,$N16,$C$3)&lt;&gt;"",INDEX(個人!$C$6:$AH$125,$N16,$O16)&lt;&gt;""),MID(TEXT(INDEX(個人!$C$6:$AH$125,$N16,$O16),"mm:ss.00"),4,2),"")</f>
        <v/>
      </c>
      <c r="M16" s="22" t="str">
        <f>IF(AND(INDEX(個人!$C$6:$AH$125,$N16,$C$3)&lt;&gt;"",INDEX(個人!$C$6:$AH$125,$N16,$O16)&lt;&gt;""),RIGHT(TEXT(INDEX(個人!$C$6:$AH$125,$N16,$O16),"mm:ss.00"),2),"")</f>
        <v/>
      </c>
      <c r="N16" s="22">
        <f t="shared" si="2"/>
        <v>1</v>
      </c>
      <c r="O16" s="22">
        <v>21</v>
      </c>
      <c r="P16" s="24" t="s">
        <v>47</v>
      </c>
      <c r="Q16" s="22" t="s">
        <v>103</v>
      </c>
    </row>
    <row r="17" spans="3:17" s="22" customFormat="1" x14ac:dyDescent="0.15">
      <c r="C17" s="22" t="str">
        <f>IF(INDEX(個人!$C$6:$AH$125,$N17,$C$3)&lt;&gt;"",DBCS(TRIM(INDEX(個人!$C$6:$AH$125,$N17,$C$3))),"")</f>
        <v/>
      </c>
      <c r="D17" s="22" t="str">
        <f t="shared" si="0"/>
        <v>○</v>
      </c>
      <c r="E17" s="22">
        <f>IF(AND(INDEX(個人!$C$6:$AH$125,$N16,$C$3)&lt;&gt;"",INDEX(個人!$C$6:$AH$125,$N17,$O17)&lt;&gt;""),E16+1,E16)</f>
        <v>0</v>
      </c>
      <c r="F17" s="22" t="str">
        <f t="shared" si="1"/>
        <v>@0</v>
      </c>
      <c r="H17" s="22" t="str">
        <f>IF(AND(INDEX(個人!$C$6:$AH$125,$N17,$C$3)&lt;&gt;"",INDEX(個人!$C$6:$AH$125,$N17,$O17)&lt;&gt;""),IF(INDEX(個人!$C$6:$AH$125,$N17,$H$3)&lt;20,11,ROUNDDOWN(INDEX(個人!$C$6:$AH$125,$N17,$H$3)/5,0)+7),"")</f>
        <v/>
      </c>
      <c r="I17" s="22" t="str">
        <f>IF(AND(INDEX(個人!$C$6:$AH$125,$N17,$C$3)&lt;&gt;"",INDEX(個人!$C$6:$AH$125,$N17,$O17)&lt;&gt;""),IF(ISERROR(VLOOKUP(DBCS($Q17),コード一覧!$E$1:$F$6,2,FALSE)),1,VLOOKUP(DBCS($Q17),コード一覧!$E$1:$F$6,2,FALSE)),"")</f>
        <v/>
      </c>
      <c r="J17" s="22" t="str">
        <f>IF(AND(INDEX(個人!$C$6:$AH$125,$N17,$C$3)&lt;&gt;"",INDEX(個人!$C$6:$AH$125,$N17,$O17)&lt;&gt;""),VLOOKUP($P17,コード一覧!$G$1:$H$10,2,FALSE),"")</f>
        <v/>
      </c>
      <c r="K17" s="22" t="str">
        <f>IF(AND(INDEX(個人!$C$6:$AH$125,$N17,$C$3)&lt;&gt;"",INDEX(個人!$C$6:$AH$125,$N17,$O17)&lt;&gt;""),LEFT(TEXT(INDEX(個人!$C$6:$AH$125,$N17,$O17),"mm:ss.00"),2),"")</f>
        <v/>
      </c>
      <c r="L17" s="22" t="str">
        <f>IF(AND(INDEX(個人!$C$6:$AH$125,$N17,$C$3)&lt;&gt;"",INDEX(個人!$C$6:$AH$125,$N17,$O17)&lt;&gt;""),MID(TEXT(INDEX(個人!$C$6:$AH$125,$N17,$O17),"mm:ss.00"),4,2),"")</f>
        <v/>
      </c>
      <c r="M17" s="22" t="str">
        <f>IF(AND(INDEX(個人!$C$6:$AH$125,$N17,$C$3)&lt;&gt;"",INDEX(個人!$C$6:$AH$125,$N17,$O17)&lt;&gt;""),RIGHT(TEXT(INDEX(個人!$C$6:$AH$125,$N17,$O17),"mm:ss.00"),2),"")</f>
        <v/>
      </c>
      <c r="N17" s="22">
        <f t="shared" si="2"/>
        <v>1</v>
      </c>
      <c r="O17" s="22">
        <v>22</v>
      </c>
      <c r="P17" s="24" t="s">
        <v>70</v>
      </c>
      <c r="Q17" s="22" t="s">
        <v>104</v>
      </c>
    </row>
    <row r="18" spans="3:17" s="22" customFormat="1" x14ac:dyDescent="0.15">
      <c r="C18" s="22" t="str">
        <f>IF(INDEX(個人!$C$6:$AH$125,$N18,$C$3)&lt;&gt;"",DBCS(TRIM(INDEX(個人!$C$6:$AH$125,$N18,$C$3))),"")</f>
        <v/>
      </c>
      <c r="D18" s="22" t="str">
        <f t="shared" si="0"/>
        <v>○</v>
      </c>
      <c r="E18" s="22">
        <f>IF(AND(INDEX(個人!$C$6:$AH$125,$N17,$C$3)&lt;&gt;"",INDEX(個人!$C$6:$AH$125,$N18,$O18)&lt;&gt;""),E17+1,E17)</f>
        <v>0</v>
      </c>
      <c r="F18" s="22" t="str">
        <f t="shared" si="1"/>
        <v>@0</v>
      </c>
      <c r="H18" s="22" t="str">
        <f>IF(AND(INDEX(個人!$C$6:$AH$125,$N18,$C$3)&lt;&gt;"",INDEX(個人!$C$6:$AH$125,$N18,$O18)&lt;&gt;""),IF(INDEX(個人!$C$6:$AH$125,$N18,$H$3)&lt;20,11,ROUNDDOWN(INDEX(個人!$C$6:$AH$125,$N18,$H$3)/5,0)+7),"")</f>
        <v/>
      </c>
      <c r="I18" s="22" t="str">
        <f>IF(AND(INDEX(個人!$C$6:$AH$125,$N18,$C$3)&lt;&gt;"",INDEX(個人!$C$6:$AH$125,$N18,$O18)&lt;&gt;""),IF(ISERROR(VLOOKUP(DBCS($Q18),コード一覧!$E$1:$F$6,2,FALSE)),1,VLOOKUP(DBCS($Q18),コード一覧!$E$1:$F$6,2,FALSE)),"")</f>
        <v/>
      </c>
      <c r="J18" s="22" t="str">
        <f>IF(AND(INDEX(個人!$C$6:$AH$125,$N18,$C$3)&lt;&gt;"",INDEX(個人!$C$6:$AH$125,$N18,$O18)&lt;&gt;""),VLOOKUP($P18,コード一覧!$G$1:$H$10,2,FALSE),"")</f>
        <v/>
      </c>
      <c r="K18" s="22" t="str">
        <f>IF(AND(INDEX(個人!$C$6:$AH$125,$N18,$C$3)&lt;&gt;"",INDEX(個人!$C$6:$AH$125,$N18,$O18)&lt;&gt;""),LEFT(TEXT(INDEX(個人!$C$6:$AH$125,$N18,$O18),"mm:ss.00"),2),"")</f>
        <v/>
      </c>
      <c r="L18" s="22" t="str">
        <f>IF(AND(INDEX(個人!$C$6:$AH$125,$N18,$C$3)&lt;&gt;"",INDEX(個人!$C$6:$AH$125,$N18,$O18)&lt;&gt;""),MID(TEXT(INDEX(個人!$C$6:$AH$125,$N18,$O18),"mm:ss.00"),4,2),"")</f>
        <v/>
      </c>
      <c r="M18" s="22" t="str">
        <f>IF(AND(INDEX(個人!$C$6:$AH$125,$N18,$C$3)&lt;&gt;"",INDEX(個人!$C$6:$AH$125,$N18,$O18)&lt;&gt;""),RIGHT(TEXT(INDEX(個人!$C$6:$AH$125,$N18,$O18),"mm:ss.00"),2),"")</f>
        <v/>
      </c>
      <c r="N18" s="22">
        <f t="shared" si="2"/>
        <v>1</v>
      </c>
      <c r="O18" s="22">
        <v>23</v>
      </c>
      <c r="P18" s="24" t="s">
        <v>24</v>
      </c>
      <c r="Q18" s="22" t="s">
        <v>104</v>
      </c>
    </row>
    <row r="19" spans="3:17" s="22" customFormat="1" x14ac:dyDescent="0.15">
      <c r="C19" s="22" t="str">
        <f>IF(INDEX(個人!$C$6:$AH$125,$N19,$C$3)&lt;&gt;"",DBCS(TRIM(INDEX(個人!$C$6:$AH$125,$N19,$C$3))),"")</f>
        <v/>
      </c>
      <c r="D19" s="22" t="str">
        <f t="shared" si="0"/>
        <v>○</v>
      </c>
      <c r="E19" s="22">
        <f>IF(AND(INDEX(個人!$C$6:$AH$125,$N18,$C$3)&lt;&gt;"",INDEX(個人!$C$6:$AH$125,$N19,$O19)&lt;&gt;""),E18+1,E18)</f>
        <v>0</v>
      </c>
      <c r="F19" s="22" t="str">
        <f t="shared" si="1"/>
        <v>@0</v>
      </c>
      <c r="H19" s="22" t="str">
        <f>IF(AND(INDEX(個人!$C$6:$AH$125,$N19,$C$3)&lt;&gt;"",INDEX(個人!$C$6:$AH$125,$N19,$O19)&lt;&gt;""),IF(INDEX(個人!$C$6:$AH$125,$N19,$H$3)&lt;20,11,ROUNDDOWN(INDEX(個人!$C$6:$AH$125,$N19,$H$3)/5,0)+7),"")</f>
        <v/>
      </c>
      <c r="I19" s="22" t="str">
        <f>IF(AND(INDEX(個人!$C$6:$AH$125,$N19,$C$3)&lt;&gt;"",INDEX(個人!$C$6:$AH$125,$N19,$O19)&lt;&gt;""),IF(ISERROR(VLOOKUP(DBCS($Q19),コード一覧!$E$1:$F$6,2,FALSE)),1,VLOOKUP(DBCS($Q19),コード一覧!$E$1:$F$6,2,FALSE)),"")</f>
        <v/>
      </c>
      <c r="J19" s="22" t="str">
        <f>IF(AND(INDEX(個人!$C$6:$AH$125,$N19,$C$3)&lt;&gt;"",INDEX(個人!$C$6:$AH$125,$N19,$O19)&lt;&gt;""),VLOOKUP($P19,コード一覧!$G$1:$H$10,2,FALSE),"")</f>
        <v/>
      </c>
      <c r="K19" s="22" t="str">
        <f>IF(AND(INDEX(個人!$C$6:$AH$125,$N19,$C$3)&lt;&gt;"",INDEX(個人!$C$6:$AH$125,$N19,$O19)&lt;&gt;""),LEFT(TEXT(INDEX(個人!$C$6:$AH$125,$N19,$O19),"mm:ss.00"),2),"")</f>
        <v/>
      </c>
      <c r="L19" s="22" t="str">
        <f>IF(AND(INDEX(個人!$C$6:$AH$125,$N19,$C$3)&lt;&gt;"",INDEX(個人!$C$6:$AH$125,$N19,$O19)&lt;&gt;""),MID(TEXT(INDEX(個人!$C$6:$AH$125,$N19,$O19),"mm:ss.00"),4,2),"")</f>
        <v/>
      </c>
      <c r="M19" s="22" t="str">
        <f>IF(AND(INDEX(個人!$C$6:$AH$125,$N19,$C$3)&lt;&gt;"",INDEX(個人!$C$6:$AH$125,$N19,$O19)&lt;&gt;""),RIGHT(TEXT(INDEX(個人!$C$6:$AH$125,$N19,$O19),"mm:ss.00"),2),"")</f>
        <v/>
      </c>
      <c r="N19" s="22">
        <f t="shared" si="2"/>
        <v>1</v>
      </c>
      <c r="O19" s="22">
        <v>24</v>
      </c>
      <c r="P19" s="24" t="s">
        <v>37</v>
      </c>
      <c r="Q19" s="22" t="s">
        <v>104</v>
      </c>
    </row>
    <row r="20" spans="3:17" s="22" customFormat="1" x14ac:dyDescent="0.15">
      <c r="C20" s="22" t="str">
        <f>IF(INDEX(個人!$C$6:$AH$125,$N20,$C$3)&lt;&gt;"",DBCS(TRIM(INDEX(個人!$C$6:$AH$125,$N20,$C$3))),"")</f>
        <v/>
      </c>
      <c r="D20" s="22" t="str">
        <f t="shared" si="0"/>
        <v>○</v>
      </c>
      <c r="E20" s="22">
        <f>IF(AND(INDEX(個人!$C$6:$AH$125,$N19,$C$3)&lt;&gt;"",INDEX(個人!$C$6:$AH$125,$N20,$O20)&lt;&gt;""),E19+1,E19)</f>
        <v>0</v>
      </c>
      <c r="F20" s="22" t="str">
        <f t="shared" si="1"/>
        <v>@0</v>
      </c>
      <c r="H20" s="22" t="str">
        <f>IF(AND(INDEX(個人!$C$6:$AH$125,$N20,$C$3)&lt;&gt;"",INDEX(個人!$C$6:$AH$125,$N20,$O20)&lt;&gt;""),IF(INDEX(個人!$C$6:$AH$125,$N20,$H$3)&lt;20,11,ROUNDDOWN(INDEX(個人!$C$6:$AH$125,$N20,$H$3)/5,0)+7),"")</f>
        <v/>
      </c>
      <c r="I20" s="22" t="str">
        <f>IF(AND(INDEX(個人!$C$6:$AH$125,$N20,$C$3)&lt;&gt;"",INDEX(個人!$C$6:$AH$125,$N20,$O20)&lt;&gt;""),IF(ISERROR(VLOOKUP(DBCS($Q20),コード一覧!$E$1:$F$6,2,FALSE)),1,VLOOKUP(DBCS($Q20),コード一覧!$E$1:$F$6,2,FALSE)),"")</f>
        <v/>
      </c>
      <c r="J20" s="22" t="str">
        <f>IF(AND(INDEX(個人!$C$6:$AH$125,$N20,$C$3)&lt;&gt;"",INDEX(個人!$C$6:$AH$125,$N20,$O20)&lt;&gt;""),VLOOKUP($P20,コード一覧!$G$1:$H$10,2,FALSE),"")</f>
        <v/>
      </c>
      <c r="K20" s="22" t="str">
        <f>IF(AND(INDEX(個人!$C$6:$AH$125,$N20,$C$3)&lt;&gt;"",INDEX(個人!$C$6:$AH$125,$N20,$O20)&lt;&gt;""),LEFT(TEXT(INDEX(個人!$C$6:$AH$125,$N20,$O20),"mm:ss.00"),2),"")</f>
        <v/>
      </c>
      <c r="L20" s="22" t="str">
        <f>IF(AND(INDEX(個人!$C$6:$AH$125,$N20,$C$3)&lt;&gt;"",INDEX(個人!$C$6:$AH$125,$N20,$O20)&lt;&gt;""),MID(TEXT(INDEX(個人!$C$6:$AH$125,$N20,$O20),"mm:ss.00"),4,2),"")</f>
        <v/>
      </c>
      <c r="M20" s="22" t="str">
        <f>IF(AND(INDEX(個人!$C$6:$AH$125,$N20,$C$3)&lt;&gt;"",INDEX(個人!$C$6:$AH$125,$N20,$O20)&lt;&gt;""),RIGHT(TEXT(INDEX(個人!$C$6:$AH$125,$N20,$O20),"mm:ss.00"),2),"")</f>
        <v/>
      </c>
      <c r="N20" s="22">
        <f t="shared" si="2"/>
        <v>1</v>
      </c>
      <c r="O20" s="22">
        <v>25</v>
      </c>
      <c r="P20" s="24" t="s">
        <v>47</v>
      </c>
      <c r="Q20" s="22" t="s">
        <v>104</v>
      </c>
    </row>
    <row r="21" spans="3:17" s="22" customFormat="1" x14ac:dyDescent="0.15">
      <c r="C21" s="22" t="str">
        <f>IF(INDEX(個人!$C$6:$AH$125,$N21,$C$3)&lt;&gt;"",DBCS(TRIM(INDEX(個人!$C$6:$AH$125,$N21,$C$3))),"")</f>
        <v/>
      </c>
      <c r="D21" s="22" t="str">
        <f t="shared" si="0"/>
        <v>○</v>
      </c>
      <c r="E21" s="22">
        <f>IF(AND(INDEX(個人!$C$6:$AH$125,$N20,$C$3)&lt;&gt;"",INDEX(個人!$C$6:$AH$125,$N21,$O21)&lt;&gt;""),E20+1,E20)</f>
        <v>0</v>
      </c>
      <c r="F21" s="22" t="str">
        <f t="shared" si="1"/>
        <v>@0</v>
      </c>
      <c r="H21" s="22" t="str">
        <f>IF(AND(INDEX(個人!$C$6:$AH$125,$N21,$C$3)&lt;&gt;"",INDEX(個人!$C$6:$AH$125,$N21,$O21)&lt;&gt;""),IF(INDEX(個人!$C$6:$AH$125,$N21,$H$3)&lt;20,11,ROUNDDOWN(INDEX(個人!$C$6:$AH$125,$N21,$H$3)/5,0)+7),"")</f>
        <v/>
      </c>
      <c r="I21" s="22" t="str">
        <f>IF(AND(INDEX(個人!$C$6:$AH$125,$N21,$C$3)&lt;&gt;"",INDEX(個人!$C$6:$AH$125,$N21,$O21)&lt;&gt;""),IF(ISERROR(VLOOKUP(DBCS($Q21),コード一覧!$E$1:$F$6,2,FALSE)),1,VLOOKUP(DBCS($Q21),コード一覧!$E$1:$F$6,2,FALSE)),"")</f>
        <v/>
      </c>
      <c r="J21" s="22" t="str">
        <f>IF(AND(INDEX(個人!$C$6:$AH$125,$N21,$C$3)&lt;&gt;"",INDEX(個人!$C$6:$AH$125,$N21,$O21)&lt;&gt;""),VLOOKUP($P21,コード一覧!$G$1:$H$10,2,FALSE),"")</f>
        <v/>
      </c>
      <c r="K21" s="22" t="str">
        <f>IF(AND(INDEX(個人!$C$6:$AH$125,$N21,$C$3)&lt;&gt;"",INDEX(個人!$C$6:$AH$125,$N21,$O21)&lt;&gt;""),LEFT(TEXT(INDEX(個人!$C$6:$AH$125,$N21,$O21),"mm:ss.00"),2),"")</f>
        <v/>
      </c>
      <c r="L21" s="22" t="str">
        <f>IF(AND(INDEX(個人!$C$6:$AH$125,$N21,$C$3)&lt;&gt;"",INDEX(個人!$C$6:$AH$125,$N21,$O21)&lt;&gt;""),MID(TEXT(INDEX(個人!$C$6:$AH$125,$N21,$O21),"mm:ss.00"),4,2),"")</f>
        <v/>
      </c>
      <c r="M21" s="22" t="str">
        <f>IF(AND(INDEX(個人!$C$6:$AH$125,$N21,$C$3)&lt;&gt;"",INDEX(個人!$C$6:$AH$125,$N21,$O21)&lt;&gt;""),RIGHT(TEXT(INDEX(個人!$C$6:$AH$125,$N21,$O21),"mm:ss.00"),2),"")</f>
        <v/>
      </c>
      <c r="N21" s="22">
        <f t="shared" si="2"/>
        <v>1</v>
      </c>
      <c r="O21" s="22">
        <v>26</v>
      </c>
      <c r="P21" s="24" t="s">
        <v>70</v>
      </c>
      <c r="Q21" s="22" t="s">
        <v>55</v>
      </c>
    </row>
    <row r="22" spans="3:17" s="22" customFormat="1" x14ac:dyDescent="0.15">
      <c r="C22" s="22" t="str">
        <f>IF(INDEX(個人!$C$6:$AH$125,$N22,$C$3)&lt;&gt;"",DBCS(TRIM(INDEX(個人!$C$6:$AH$125,$N22,$C$3))),"")</f>
        <v/>
      </c>
      <c r="D22" s="22" t="str">
        <f t="shared" si="0"/>
        <v>○</v>
      </c>
      <c r="E22" s="22">
        <f>IF(AND(INDEX(個人!$C$6:$AH$125,$N21,$C$3)&lt;&gt;"",INDEX(個人!$C$6:$AH$125,$N22,$O22)&lt;&gt;""),E21+1,E21)</f>
        <v>0</v>
      </c>
      <c r="F22" s="22" t="str">
        <f t="shared" si="1"/>
        <v>@0</v>
      </c>
      <c r="H22" s="22" t="str">
        <f>IF(AND(INDEX(個人!$C$6:$AH$125,$N22,$C$3)&lt;&gt;"",INDEX(個人!$C$6:$AH$125,$N22,$O22)&lt;&gt;""),IF(INDEX(個人!$C$6:$AH$125,$N22,$H$3)&lt;20,11,ROUNDDOWN(INDEX(個人!$C$6:$AH$125,$N22,$H$3)/5,0)+7),"")</f>
        <v/>
      </c>
      <c r="I22" s="22" t="str">
        <f>IF(AND(INDEX(個人!$C$6:$AH$125,$N22,$C$3)&lt;&gt;"",INDEX(個人!$C$6:$AH$125,$N22,$O22)&lt;&gt;""),IF(ISERROR(VLOOKUP(DBCS($Q22),コード一覧!$E$1:$F$6,2,FALSE)),1,VLOOKUP(DBCS($Q22),コード一覧!$E$1:$F$6,2,FALSE)),"")</f>
        <v/>
      </c>
      <c r="J22" s="22" t="str">
        <f>IF(AND(INDEX(個人!$C$6:$AH$125,$N22,$C$3)&lt;&gt;"",INDEX(個人!$C$6:$AH$125,$N22,$O22)&lt;&gt;""),VLOOKUP($P22,コード一覧!$G$1:$H$10,2,FALSE),"")</f>
        <v/>
      </c>
      <c r="K22" s="22" t="str">
        <f>IF(AND(INDEX(個人!$C$6:$AH$125,$N22,$C$3)&lt;&gt;"",INDEX(個人!$C$6:$AH$125,$N22,$O22)&lt;&gt;""),LEFT(TEXT(INDEX(個人!$C$6:$AH$125,$N22,$O22),"mm:ss.00"),2),"")</f>
        <v/>
      </c>
      <c r="L22" s="22" t="str">
        <f>IF(AND(INDEX(個人!$C$6:$AH$125,$N22,$C$3)&lt;&gt;"",INDEX(個人!$C$6:$AH$125,$N22,$O22)&lt;&gt;""),MID(TEXT(INDEX(個人!$C$6:$AH$125,$N22,$O22),"mm:ss.00"),4,2),"")</f>
        <v/>
      </c>
      <c r="M22" s="22" t="str">
        <f>IF(AND(INDEX(個人!$C$6:$AH$125,$N22,$C$3)&lt;&gt;"",INDEX(個人!$C$6:$AH$125,$N22,$O22)&lt;&gt;""),RIGHT(TEXT(INDEX(個人!$C$6:$AH$125,$N22,$O22),"mm:ss.00"),2),"")</f>
        <v/>
      </c>
      <c r="N22" s="22">
        <f t="shared" si="2"/>
        <v>1</v>
      </c>
      <c r="O22" s="22">
        <v>27</v>
      </c>
      <c r="P22" s="24" t="s">
        <v>24</v>
      </c>
      <c r="Q22" s="22" t="s">
        <v>55</v>
      </c>
    </row>
    <row r="23" spans="3:17" s="22" customFormat="1" x14ac:dyDescent="0.15">
      <c r="C23" s="22" t="str">
        <f>IF(INDEX(個人!$C$6:$AH$125,$N23,$C$3)&lt;&gt;"",DBCS(TRIM(INDEX(個人!$C$6:$AH$125,$N23,$C$3))),"")</f>
        <v/>
      </c>
      <c r="D23" s="22" t="str">
        <f t="shared" si="0"/>
        <v>○</v>
      </c>
      <c r="E23" s="22">
        <f>IF(AND(INDEX(個人!$C$6:$AH$125,$N22,$C$3)&lt;&gt;"",INDEX(個人!$C$6:$AH$125,$N23,$O23)&lt;&gt;""),E22+1,E22)</f>
        <v>0</v>
      </c>
      <c r="F23" s="22" t="str">
        <f t="shared" si="1"/>
        <v>@0</v>
      </c>
      <c r="H23" s="22" t="str">
        <f>IF(AND(INDEX(個人!$C$6:$AH$125,$N23,$C$3)&lt;&gt;"",INDEX(個人!$C$6:$AH$125,$N23,$O23)&lt;&gt;""),IF(INDEX(個人!$C$6:$AH$125,$N23,$H$3)&lt;20,11,ROUNDDOWN(INDEX(個人!$C$6:$AH$125,$N23,$H$3)/5,0)+7),"")</f>
        <v/>
      </c>
      <c r="I23" s="22" t="str">
        <f>IF(AND(INDEX(個人!$C$6:$AH$125,$N23,$C$3)&lt;&gt;"",INDEX(個人!$C$6:$AH$125,$N23,$O23)&lt;&gt;""),IF(ISERROR(VLOOKUP(DBCS($Q23),コード一覧!$E$1:$F$6,2,FALSE)),1,VLOOKUP(DBCS($Q23),コード一覧!$E$1:$F$6,2,FALSE)),"")</f>
        <v/>
      </c>
      <c r="J23" s="22" t="str">
        <f>IF(AND(INDEX(個人!$C$6:$AH$125,$N23,$C$3)&lt;&gt;"",INDEX(個人!$C$6:$AH$125,$N23,$O23)&lt;&gt;""),VLOOKUP($P23,コード一覧!$G$1:$H$10,2,FALSE),"")</f>
        <v/>
      </c>
      <c r="K23" s="22" t="str">
        <f>IF(AND(INDEX(個人!$C$6:$AH$125,$N23,$C$3)&lt;&gt;"",INDEX(個人!$C$6:$AH$125,$N23,$O23)&lt;&gt;""),LEFT(TEXT(INDEX(個人!$C$6:$AH$125,$N23,$O23),"mm:ss.00"),2),"")</f>
        <v/>
      </c>
      <c r="L23" s="22" t="str">
        <f>IF(AND(INDEX(個人!$C$6:$AH$125,$N23,$C$3)&lt;&gt;"",INDEX(個人!$C$6:$AH$125,$N23,$O23)&lt;&gt;""),MID(TEXT(INDEX(個人!$C$6:$AH$125,$N23,$O23),"mm:ss.00"),4,2),"")</f>
        <v/>
      </c>
      <c r="M23" s="22" t="str">
        <f>IF(AND(INDEX(個人!$C$6:$AH$125,$N23,$C$3)&lt;&gt;"",INDEX(個人!$C$6:$AH$125,$N23,$O23)&lt;&gt;""),RIGHT(TEXT(INDEX(個人!$C$6:$AH$125,$N23,$O23),"mm:ss.00"),2),"")</f>
        <v/>
      </c>
      <c r="N23" s="22">
        <f t="shared" si="2"/>
        <v>1</v>
      </c>
      <c r="O23" s="22">
        <v>28</v>
      </c>
      <c r="P23" s="24" t="s">
        <v>37</v>
      </c>
      <c r="Q23" s="22" t="s">
        <v>55</v>
      </c>
    </row>
    <row r="24" spans="3:17" s="22" customFormat="1" x14ac:dyDescent="0.15">
      <c r="C24" s="22" t="str">
        <f>IF(INDEX(個人!$C$6:$AH$125,$N24,$C$3)&lt;&gt;"",DBCS(TRIM(INDEX(個人!$C$6:$AH$125,$N24,$C$3))),"")</f>
        <v/>
      </c>
      <c r="D24" s="22" t="str">
        <f t="shared" si="0"/>
        <v>○</v>
      </c>
      <c r="E24" s="22">
        <f>IF(AND(INDEX(個人!$C$6:$AH$125,$N23,$C$3)&lt;&gt;"",INDEX(個人!$C$6:$AH$125,$N24,$O24)&lt;&gt;""),E23+1,E23)</f>
        <v>0</v>
      </c>
      <c r="F24" s="22" t="str">
        <f t="shared" si="1"/>
        <v>@0</v>
      </c>
      <c r="H24" s="22" t="str">
        <f>IF(AND(INDEX(個人!$C$6:$AH$125,$N24,$C$3)&lt;&gt;"",INDEX(個人!$C$6:$AH$125,$N24,$O24)&lt;&gt;""),IF(INDEX(個人!$C$6:$AH$125,$N24,$H$3)&lt;20,11,ROUNDDOWN(INDEX(個人!$C$6:$AH$125,$N24,$H$3)/5,0)+7),"")</f>
        <v/>
      </c>
      <c r="I24" s="22" t="str">
        <f>IF(AND(INDEX(個人!$C$6:$AH$125,$N24,$C$3)&lt;&gt;"",INDEX(個人!$C$6:$AH$125,$N24,$O24)&lt;&gt;""),IF(ISERROR(VLOOKUP(DBCS($Q24),コード一覧!$E$1:$F$6,2,FALSE)),1,VLOOKUP(DBCS($Q24),コード一覧!$E$1:$F$6,2,FALSE)),"")</f>
        <v/>
      </c>
      <c r="J24" s="22" t="str">
        <f>IF(AND(INDEX(個人!$C$6:$AH$125,$N24,$C$3)&lt;&gt;"",INDEX(個人!$C$6:$AH$125,$N24,$O24)&lt;&gt;""),VLOOKUP($P24,コード一覧!$G$1:$H$10,2,FALSE),"")</f>
        <v/>
      </c>
      <c r="K24" s="22" t="str">
        <f>IF(AND(INDEX(個人!$C$6:$AH$125,$N24,$C$3)&lt;&gt;"",INDEX(個人!$C$6:$AH$125,$N24,$O24)&lt;&gt;""),LEFT(TEXT(INDEX(個人!$C$6:$AH$125,$N24,$O24),"mm:ss.00"),2),"")</f>
        <v/>
      </c>
      <c r="L24" s="22" t="str">
        <f>IF(AND(INDEX(個人!$C$6:$AH$125,$N24,$C$3)&lt;&gt;"",INDEX(個人!$C$6:$AH$125,$N24,$O24)&lt;&gt;""),MID(TEXT(INDEX(個人!$C$6:$AH$125,$N24,$O24),"mm:ss.00"),4,2),"")</f>
        <v/>
      </c>
      <c r="M24" s="22" t="str">
        <f>IF(AND(INDEX(個人!$C$6:$AH$125,$N24,$C$3)&lt;&gt;"",INDEX(個人!$C$6:$AH$125,$N24,$O24)&lt;&gt;""),RIGHT(TEXT(INDEX(個人!$C$6:$AH$125,$N24,$O24),"mm:ss.00"),2),"")</f>
        <v/>
      </c>
      <c r="N24" s="22">
        <f t="shared" si="2"/>
        <v>1</v>
      </c>
      <c r="O24" s="22">
        <v>29</v>
      </c>
      <c r="P24" s="24" t="s">
        <v>47</v>
      </c>
      <c r="Q24" s="22" t="s">
        <v>55</v>
      </c>
    </row>
    <row r="25" spans="3:17" s="22" customFormat="1" x14ac:dyDescent="0.15">
      <c r="C25" s="22" t="str">
        <f>IF(INDEX(個人!$C$6:$AH$125,$N25,$C$3)&lt;&gt;"",DBCS(TRIM(INDEX(個人!$C$6:$AH$125,$N25,$C$3))),"")</f>
        <v/>
      </c>
      <c r="D25" s="22" t="str">
        <f t="shared" si="0"/>
        <v>○</v>
      </c>
      <c r="E25" s="22">
        <f>IF(AND(INDEX(個人!$C$6:$AH$125,$N24,$C$3)&lt;&gt;"",INDEX(個人!$C$6:$AH$125,$N25,$O25)&lt;&gt;""),E24+1,E24)</f>
        <v>0</v>
      </c>
      <c r="F25" s="22" t="str">
        <f t="shared" si="1"/>
        <v>@0</v>
      </c>
      <c r="H25" s="22" t="str">
        <f>IF(AND(INDEX(個人!$C$6:$AH$125,$N25,$C$3)&lt;&gt;"",INDEX(個人!$C$6:$AH$125,$N25,$O25)&lt;&gt;""),IF(INDEX(個人!$C$6:$AH$125,$N25,$H$3)&lt;20,11,ROUNDDOWN(INDEX(個人!$C$6:$AH$125,$N25,$H$3)/5,0)+7),"")</f>
        <v/>
      </c>
      <c r="I25" s="22" t="str">
        <f>IF(AND(INDEX(個人!$C$6:$AH$125,$N25,$C$3)&lt;&gt;"",INDEX(個人!$C$6:$AH$125,$N25,$O25)&lt;&gt;""),IF(ISERROR(VLOOKUP(DBCS($Q25),コード一覧!$E$1:$F$6,2,FALSE)),1,VLOOKUP(DBCS($Q25),コード一覧!$E$1:$F$6,2,FALSE)),"")</f>
        <v/>
      </c>
      <c r="J25" s="22" t="str">
        <f>IF(AND(INDEX(個人!$C$6:$AH$125,$N25,$C$3)&lt;&gt;"",INDEX(個人!$C$6:$AH$125,$N25,$O25)&lt;&gt;""),VLOOKUP($P25,コード一覧!$G$1:$H$10,2,FALSE),"")</f>
        <v/>
      </c>
      <c r="K25" s="22" t="str">
        <f>IF(AND(INDEX(個人!$C$6:$AH$125,$N25,$C$3)&lt;&gt;"",INDEX(個人!$C$6:$AH$125,$N25,$O25)&lt;&gt;""),LEFT(TEXT(INDEX(個人!$C$6:$AH$125,$N25,$O25),"mm:ss.00"),2),"")</f>
        <v/>
      </c>
      <c r="L25" s="22" t="str">
        <f>IF(AND(INDEX(個人!$C$6:$AH$125,$N25,$C$3)&lt;&gt;"",INDEX(個人!$C$6:$AH$125,$N25,$O25)&lt;&gt;""),MID(TEXT(INDEX(個人!$C$6:$AH$125,$N25,$O25),"mm:ss.00"),4,2),"")</f>
        <v/>
      </c>
      <c r="M25" s="22" t="str">
        <f>IF(AND(INDEX(個人!$C$6:$AH$125,$N25,$C$3)&lt;&gt;"",INDEX(個人!$C$6:$AH$125,$N25,$O25)&lt;&gt;""),RIGHT(TEXT(INDEX(個人!$C$6:$AH$125,$N25,$O25),"mm:ss.00"),2),"")</f>
        <v/>
      </c>
      <c r="N25" s="22">
        <f t="shared" si="2"/>
        <v>1</v>
      </c>
      <c r="O25" s="22">
        <v>30</v>
      </c>
      <c r="P25" s="24" t="s">
        <v>37</v>
      </c>
      <c r="Q25" s="22" t="s">
        <v>101</v>
      </c>
    </row>
    <row r="26" spans="3:17" s="22" customFormat="1" x14ac:dyDescent="0.15">
      <c r="C26" s="22" t="str">
        <f>IF(INDEX(個人!$C$6:$AH$125,$N26,$C$3)&lt;&gt;"",DBCS(TRIM(INDEX(個人!$C$6:$AH$125,$N26,$C$3))),"")</f>
        <v/>
      </c>
      <c r="D26" s="22" t="str">
        <f t="shared" si="0"/>
        <v>○</v>
      </c>
      <c r="E26" s="22">
        <f>IF(AND(INDEX(個人!$C$6:$AH$125,$N25,$C$3)&lt;&gt;"",INDEX(個人!$C$6:$AH$125,$N26,$O26)&lt;&gt;""),E25+1,E25)</f>
        <v>0</v>
      </c>
      <c r="F26" s="22" t="str">
        <f t="shared" si="1"/>
        <v>@0</v>
      </c>
      <c r="H26" s="22" t="str">
        <f>IF(AND(INDEX(個人!$C$6:$AH$125,$N26,$C$3)&lt;&gt;"",INDEX(個人!$C$6:$AH$125,$N26,$O26)&lt;&gt;""),IF(INDEX(個人!$C$6:$AH$125,$N26,$H$3)&lt;20,11,ROUNDDOWN(INDEX(個人!$C$6:$AH$125,$N26,$H$3)/5,0)+7),"")</f>
        <v/>
      </c>
      <c r="I26" s="22" t="str">
        <f>IF(AND(INDEX(個人!$C$6:$AH$125,$N26,$C$3)&lt;&gt;"",INDEX(個人!$C$6:$AH$125,$N26,$O26)&lt;&gt;""),IF(ISERROR(VLOOKUP(DBCS($Q26),コード一覧!$E$1:$F$6,2,FALSE)),1,VLOOKUP(DBCS($Q26),コード一覧!$E$1:$F$6,2,FALSE)),"")</f>
        <v/>
      </c>
      <c r="J26" s="22" t="str">
        <f>IF(AND(INDEX(個人!$C$6:$AH$125,$N26,$C$3)&lt;&gt;"",INDEX(個人!$C$6:$AH$125,$N26,$O26)&lt;&gt;""),VLOOKUP($P26,コード一覧!$G$1:$H$10,2,FALSE),"")</f>
        <v/>
      </c>
      <c r="K26" s="22" t="str">
        <f>IF(AND(INDEX(個人!$C$6:$AH$125,$N26,$C$3)&lt;&gt;"",INDEX(個人!$C$6:$AH$125,$N26,$O26)&lt;&gt;""),LEFT(TEXT(INDEX(個人!$C$6:$AH$125,$N26,$O26),"mm:ss.00"),2),"")</f>
        <v/>
      </c>
      <c r="L26" s="22" t="str">
        <f>IF(AND(INDEX(個人!$C$6:$AH$125,$N26,$C$3)&lt;&gt;"",INDEX(個人!$C$6:$AH$125,$N26,$O26)&lt;&gt;""),MID(TEXT(INDEX(個人!$C$6:$AH$125,$N26,$O26),"mm:ss.00"),4,2),"")</f>
        <v/>
      </c>
      <c r="M26" s="22" t="str">
        <f>IF(AND(INDEX(個人!$C$6:$AH$125,$N26,$C$3)&lt;&gt;"",INDEX(個人!$C$6:$AH$125,$N26,$O26)&lt;&gt;""),RIGHT(TEXT(INDEX(個人!$C$6:$AH$125,$N26,$O26),"mm:ss.00"),2),"")</f>
        <v/>
      </c>
      <c r="N26" s="22">
        <f t="shared" si="2"/>
        <v>1</v>
      </c>
      <c r="O26" s="22">
        <v>31</v>
      </c>
      <c r="P26" s="24" t="s">
        <v>47</v>
      </c>
      <c r="Q26" s="22" t="s">
        <v>101</v>
      </c>
    </row>
    <row r="27" spans="3:17" s="22" customFormat="1" x14ac:dyDescent="0.15">
      <c r="C27" s="22" t="str">
        <f>IF(INDEX(個人!$C$6:$AH$125,$N27,$C$3)&lt;&gt;"",DBCS(TRIM(INDEX(個人!$C$6:$AH$125,$N27,$C$3))),"")</f>
        <v/>
      </c>
      <c r="D27" s="22" t="str">
        <f t="shared" si="0"/>
        <v>○</v>
      </c>
      <c r="E27" s="22">
        <f>IF(AND(INDEX(個人!$C$6:$AH$125,$N26,$C$3)&lt;&gt;"",INDEX(個人!$C$6:$AH$125,$N27,$O27)&lt;&gt;""),E26+1,E26)</f>
        <v>0</v>
      </c>
      <c r="F27" s="22" t="str">
        <f t="shared" si="1"/>
        <v>@0</v>
      </c>
      <c r="H27" s="22" t="str">
        <f>IF(AND(INDEX(個人!$C$6:$AH$125,$N27,$C$3)&lt;&gt;"",INDEX(個人!$C$6:$AH$125,$N27,$O27)&lt;&gt;""),IF(INDEX(個人!$C$6:$AH$125,$N27,$H$3)&lt;20,11,ROUNDDOWN(INDEX(個人!$C$6:$AH$125,$N27,$H$3)/5,0)+7),"")</f>
        <v/>
      </c>
      <c r="I27" s="22" t="str">
        <f>IF(AND(INDEX(個人!$C$6:$AH$125,$N27,$C$3)&lt;&gt;"",INDEX(個人!$C$6:$AH$125,$N27,$O27)&lt;&gt;""),IF(ISERROR(VLOOKUP(DBCS($Q27),コード一覧!$E$1:$F$6,2,FALSE)),1,VLOOKUP(DBCS($Q27),コード一覧!$E$1:$F$6,2,FALSE)),"")</f>
        <v/>
      </c>
      <c r="J27" s="22" t="str">
        <f>IF(AND(INDEX(個人!$C$6:$AH$125,$N27,$C$3)&lt;&gt;"",INDEX(個人!$C$6:$AH$125,$N27,$O27)&lt;&gt;""),VLOOKUP($P27,コード一覧!$G$1:$H$10,2,FALSE),"")</f>
        <v/>
      </c>
      <c r="K27" s="22" t="str">
        <f>IF(AND(INDEX(個人!$C$6:$AH$125,$N27,$C$3)&lt;&gt;"",INDEX(個人!$C$6:$AH$125,$N27,$O27)&lt;&gt;""),LEFT(TEXT(INDEX(個人!$C$6:$AH$125,$N27,$O27),"mm:ss.00"),2),"")</f>
        <v/>
      </c>
      <c r="L27" s="22" t="str">
        <f>IF(AND(INDEX(個人!$C$6:$AH$125,$N27,$C$3)&lt;&gt;"",INDEX(個人!$C$6:$AH$125,$N27,$O27)&lt;&gt;""),MID(TEXT(INDEX(個人!$C$6:$AH$125,$N27,$O27),"mm:ss.00"),4,2),"")</f>
        <v/>
      </c>
      <c r="M27" s="22" t="str">
        <f>IF(AND(INDEX(個人!$C$6:$AH$125,$N27,$C$3)&lt;&gt;"",INDEX(個人!$C$6:$AH$125,$N27,$O27)&lt;&gt;""),RIGHT(TEXT(INDEX(個人!$C$6:$AH$125,$N27,$O27),"mm:ss.00"),2),"")</f>
        <v/>
      </c>
      <c r="N27" s="22">
        <f t="shared" si="2"/>
        <v>1</v>
      </c>
      <c r="O27" s="22">
        <v>32</v>
      </c>
      <c r="P27" s="24" t="s">
        <v>73</v>
      </c>
      <c r="Q27" s="22" t="s">
        <v>101</v>
      </c>
    </row>
    <row r="28" spans="3:17" s="23" customFormat="1" x14ac:dyDescent="0.15">
      <c r="C28" s="23" t="str">
        <f>IF(INDEX(個人!$C$6:$AH$125,$N28,$C$3)&lt;&gt;"",DBCS(TRIM(INDEX(個人!$C$6:$AH$125,$N28,$C$3))),"")</f>
        <v/>
      </c>
      <c r="D28" s="23" t="str">
        <f>IF(C27=C28,"○","×")</f>
        <v>○</v>
      </c>
      <c r="E28" s="23">
        <f>IF(AND(INDEX(個人!$C$6:$AH$125,$N28,$C$3)&lt;&gt;"",INDEX(個人!$C$6:$AH$125,$N28,$O28)&lt;&gt;""),1,0)</f>
        <v>0</v>
      </c>
      <c r="F28" s="23" t="str">
        <f>C28&amp;"@"&amp;E28</f>
        <v>@0</v>
      </c>
      <c r="H28" s="23" t="str">
        <f>IF(AND(INDEX(個人!$C$6:$AH$125,$N28,$C$3)&lt;&gt;"",INDEX(個人!$C$6:$AH$125,$N28,$O28)&lt;&gt;""),IF(INDEX(個人!$C$6:$AH$125,$N28,$H$3)&lt;20,11,ROUNDDOWN(INDEX(個人!$C$6:$AH$125,$N28,$H$3)/5,0)+7),"")</f>
        <v/>
      </c>
      <c r="I28" s="23" t="str">
        <f>IF(AND(INDEX(個人!$C$6:$AH$125,$N28,$C$3)&lt;&gt;"",INDEX(個人!$C$6:$AH$125,$N28,$O28)&lt;&gt;""),IF(ISERROR(VLOOKUP(DBCS($Q28),コード一覧!$E$1:$F$6,2,FALSE)),1,VLOOKUP(DBCS($Q28),コード一覧!$E$1:$F$6,2,FALSE)),"")</f>
        <v/>
      </c>
      <c r="J28" s="23" t="str">
        <f>IF(AND(INDEX(個人!$C$6:$AH$125,$N28,$C$3)&lt;&gt;"",INDEX(個人!$C$6:$AH$125,$N28,$O28)&lt;&gt;""),VLOOKUP($P28,コード一覧!$G$1:$H$10,2,FALSE),"")</f>
        <v/>
      </c>
      <c r="K28" s="23" t="str">
        <f>IF(AND(INDEX(個人!$C$6:$AH$125,$N28,$C$3)&lt;&gt;"",INDEX(個人!$C$6:$AH$125,$N28,$O28)&lt;&gt;""),LEFT(TEXT(INDEX(個人!$C$6:$AH$125,$N28,$O28),"mm:ss.00"),2),"")</f>
        <v/>
      </c>
      <c r="L28" s="23" t="str">
        <f>IF(AND(INDEX(個人!$C$6:$AH$125,$N28,$C$3)&lt;&gt;"",INDEX(個人!$C$6:$AH$125,$N28,$O28)&lt;&gt;""),MID(TEXT(INDEX(個人!$C$6:$AH$125,$N28,$O28),"mm:ss.00"),4,2),"")</f>
        <v/>
      </c>
      <c r="M28" s="23" t="str">
        <f>IF(AND(INDEX(個人!$C$6:$AH$125,$N28,$C$3)&lt;&gt;"",INDEX(個人!$C$6:$AH$125,$N28,$O28)&lt;&gt;""),RIGHT(TEXT(INDEX(個人!$C$6:$AH$125,$N28,$O28),"mm:ss.00"),2),"")</f>
        <v/>
      </c>
      <c r="N28" s="23">
        <f>N6+1</f>
        <v>2</v>
      </c>
      <c r="O28" s="23">
        <v>11</v>
      </c>
      <c r="P28" s="200" t="s">
        <v>70</v>
      </c>
      <c r="Q28" s="23" t="s">
        <v>318</v>
      </c>
    </row>
    <row r="29" spans="3:17" s="23" customFormat="1" x14ac:dyDescent="0.15">
      <c r="C29" s="23" t="str">
        <f>IF(INDEX(個人!$C$6:$AH$125,$N29,$C$3)&lt;&gt;"",DBCS(TRIM(INDEX(個人!$C$6:$AH$125,$N29,$C$3))),"")</f>
        <v/>
      </c>
      <c r="D29" s="23" t="str">
        <f>IF(C28=C29,"○","×")</f>
        <v>○</v>
      </c>
      <c r="E29" s="23">
        <f>IF(AND(INDEX(個人!$C$6:$AH$125,$N28,$C$3)&lt;&gt;"",INDEX(個人!$C$6:$AH$125,$N29,$O29)&lt;&gt;""),E28+1,E28)</f>
        <v>0</v>
      </c>
      <c r="F29" s="23" t="str">
        <f>C29&amp;"@"&amp;E29</f>
        <v>@0</v>
      </c>
      <c r="H29" s="23" t="str">
        <f>IF(AND(INDEX(個人!$C$6:$AH$125,$N29,$C$3)&lt;&gt;"",INDEX(個人!$C$6:$AH$125,$N29,$O29)&lt;&gt;""),IF(INDEX(個人!$C$6:$AH$125,$N29,$H$3)&lt;20,11,ROUNDDOWN(INDEX(個人!$C$6:$AH$125,$N29,$H$3)/5,0)+7),"")</f>
        <v/>
      </c>
      <c r="I29" s="23" t="str">
        <f>IF(AND(INDEX(個人!$C$6:$AH$125,$N29,$C$3)&lt;&gt;"",INDEX(個人!$C$6:$AH$125,$N29,$O29)&lt;&gt;""),IF(ISERROR(VLOOKUP(DBCS($Q29),コード一覧!$E$1:$F$6,2,FALSE)),1,VLOOKUP(DBCS($Q29),コード一覧!$E$1:$F$6,2,FALSE)),"")</f>
        <v/>
      </c>
      <c r="J29" s="23" t="str">
        <f>IF(AND(INDEX(個人!$C$6:$AH$125,$N29,$C$3)&lt;&gt;"",INDEX(個人!$C$6:$AH$125,$N29,$O29)&lt;&gt;""),VLOOKUP($P29,コード一覧!$G$1:$H$10,2,FALSE),"")</f>
        <v/>
      </c>
      <c r="K29" s="23" t="str">
        <f>IF(AND(INDEX(個人!$C$6:$AH$125,$N29,$C$3)&lt;&gt;"",INDEX(個人!$C$6:$AH$125,$N29,$O29)&lt;&gt;""),LEFT(TEXT(INDEX(個人!$C$6:$AH$125,$N29,$O29),"mm:ss.00"),2),"")</f>
        <v/>
      </c>
      <c r="L29" s="23" t="str">
        <f>IF(AND(INDEX(個人!$C$6:$AH$125,$N29,$C$3)&lt;&gt;"",INDEX(個人!$C$6:$AH$125,$N29,$O29)&lt;&gt;""),MID(TEXT(INDEX(個人!$C$6:$AH$125,$N29,$O29),"mm:ss.00"),4,2),"")</f>
        <v/>
      </c>
      <c r="M29" s="23" t="str">
        <f>IF(AND(INDEX(個人!$C$6:$AH$125,$N29,$C$3)&lt;&gt;"",INDEX(個人!$C$6:$AH$125,$N29,$O29)&lt;&gt;""),RIGHT(TEXT(INDEX(個人!$C$6:$AH$125,$N29,$O29),"mm:ss.00"),2),"")</f>
        <v/>
      </c>
      <c r="N29" s="23">
        <f>$N28</f>
        <v>2</v>
      </c>
      <c r="O29" s="23">
        <v>12</v>
      </c>
      <c r="P29" s="200" t="s">
        <v>24</v>
      </c>
      <c r="Q29" s="23" t="s">
        <v>318</v>
      </c>
    </row>
    <row r="30" spans="3:17" s="23" customFormat="1" x14ac:dyDescent="0.15">
      <c r="C30" s="23" t="str">
        <f>IF(INDEX(個人!$C$6:$AH$125,$N30,$C$3)&lt;&gt;"",DBCS(TRIM(INDEX(個人!$C$6:$AH$125,$N30,$C$3))),"")</f>
        <v/>
      </c>
      <c r="D30" s="23" t="str">
        <f t="shared" ref="D30:D49" si="3">IF(C29=C30,"○","×")</f>
        <v>○</v>
      </c>
      <c r="E30" s="23">
        <f>IF(AND(INDEX(個人!$C$6:$AH$125,$N29,$C$3)&lt;&gt;"",INDEX(個人!$C$6:$AH$125,$N30,$O30)&lt;&gt;""),E29+1,E29)</f>
        <v>0</v>
      </c>
      <c r="F30" s="23" t="str">
        <f t="shared" ref="F30:F49" si="4">C30&amp;"@"&amp;E30</f>
        <v>@0</v>
      </c>
      <c r="H30" s="23" t="str">
        <f>IF(AND(INDEX(個人!$C$6:$AH$125,$N30,$C$3)&lt;&gt;"",INDEX(個人!$C$6:$AH$125,$N30,$O30)&lt;&gt;""),IF(INDEX(個人!$C$6:$AH$125,$N30,$H$3)&lt;20,11,ROUNDDOWN(INDEX(個人!$C$6:$AH$125,$N30,$H$3)/5,0)+7),"")</f>
        <v/>
      </c>
      <c r="I30" s="23" t="str">
        <f>IF(AND(INDEX(個人!$C$6:$AH$125,$N30,$C$3)&lt;&gt;"",INDEX(個人!$C$6:$AH$125,$N30,$O30)&lt;&gt;""),IF(ISERROR(VLOOKUP(DBCS($Q30),コード一覧!$E$1:$F$6,2,FALSE)),1,VLOOKUP(DBCS($Q30),コード一覧!$E$1:$F$6,2,FALSE)),"")</f>
        <v/>
      </c>
      <c r="J30" s="23" t="str">
        <f>IF(AND(INDEX(個人!$C$6:$AH$125,$N30,$C$3)&lt;&gt;"",INDEX(個人!$C$6:$AH$125,$N30,$O30)&lt;&gt;""),VLOOKUP($P30,コード一覧!$G$1:$H$10,2,FALSE),"")</f>
        <v/>
      </c>
      <c r="K30" s="23" t="str">
        <f>IF(AND(INDEX(個人!$C$6:$AH$125,$N30,$C$3)&lt;&gt;"",INDEX(個人!$C$6:$AH$125,$N30,$O30)&lt;&gt;""),LEFT(TEXT(INDEX(個人!$C$6:$AH$125,$N30,$O30),"mm:ss.00"),2),"")</f>
        <v/>
      </c>
      <c r="L30" s="23" t="str">
        <f>IF(AND(INDEX(個人!$C$6:$AH$125,$N30,$C$3)&lt;&gt;"",INDEX(個人!$C$6:$AH$125,$N30,$O30)&lt;&gt;""),MID(TEXT(INDEX(個人!$C$6:$AH$125,$N30,$O30),"mm:ss.00"),4,2),"")</f>
        <v/>
      </c>
      <c r="M30" s="23" t="str">
        <f>IF(AND(INDEX(個人!$C$6:$AH$125,$N30,$C$3)&lt;&gt;"",INDEX(個人!$C$6:$AH$125,$N30,$O30)&lt;&gt;""),RIGHT(TEXT(INDEX(個人!$C$6:$AH$125,$N30,$O30),"mm:ss.00"),2),"")</f>
        <v/>
      </c>
      <c r="N30" s="23">
        <f t="shared" ref="N30:N49" si="5">$N29</f>
        <v>2</v>
      </c>
      <c r="O30" s="23">
        <v>13</v>
      </c>
      <c r="P30" s="200" t="s">
        <v>37</v>
      </c>
      <c r="Q30" s="23" t="s">
        <v>318</v>
      </c>
    </row>
    <row r="31" spans="3:17" s="23" customFormat="1" x14ac:dyDescent="0.15">
      <c r="C31" s="23" t="str">
        <f>IF(INDEX(個人!$C$6:$AH$125,$N31,$C$3)&lt;&gt;"",DBCS(TRIM(INDEX(個人!$C$6:$AH$125,$N31,$C$3))),"")</f>
        <v/>
      </c>
      <c r="D31" s="23" t="str">
        <f t="shared" si="3"/>
        <v>○</v>
      </c>
      <c r="E31" s="23">
        <f>IF(AND(INDEX(個人!$C$6:$AH$125,$N30,$C$3)&lt;&gt;"",INDEX(個人!$C$6:$AH$125,$N31,$O31)&lt;&gt;""),E30+1,E30)</f>
        <v>0</v>
      </c>
      <c r="F31" s="23" t="str">
        <f t="shared" si="4"/>
        <v>@0</v>
      </c>
      <c r="H31" s="23" t="str">
        <f>IF(AND(INDEX(個人!$C$6:$AH$125,$N31,$C$3)&lt;&gt;"",INDEX(個人!$C$6:$AH$125,$N31,$O31)&lt;&gt;""),IF(INDEX(個人!$C$6:$AH$125,$N31,$H$3)&lt;20,11,ROUNDDOWN(INDEX(個人!$C$6:$AH$125,$N31,$H$3)/5,0)+7),"")</f>
        <v/>
      </c>
      <c r="I31" s="23" t="str">
        <f>IF(AND(INDEX(個人!$C$6:$AH$125,$N31,$C$3)&lt;&gt;"",INDEX(個人!$C$6:$AH$125,$N31,$O31)&lt;&gt;""),IF(ISERROR(VLOOKUP(DBCS($Q31),コード一覧!$E$1:$F$6,2,FALSE)),1,VLOOKUP(DBCS($Q31),コード一覧!$E$1:$F$6,2,FALSE)),"")</f>
        <v/>
      </c>
      <c r="J31" s="23" t="str">
        <f>IF(AND(INDEX(個人!$C$6:$AH$125,$N31,$C$3)&lt;&gt;"",INDEX(個人!$C$6:$AH$125,$N31,$O31)&lt;&gt;""),VLOOKUP($P31,コード一覧!$G$1:$H$10,2,FALSE),"")</f>
        <v/>
      </c>
      <c r="K31" s="23" t="str">
        <f>IF(AND(INDEX(個人!$C$6:$AH$125,$N31,$C$3)&lt;&gt;"",INDEX(個人!$C$6:$AH$125,$N31,$O31)&lt;&gt;""),LEFT(TEXT(INDEX(個人!$C$6:$AH$125,$N31,$O31),"mm:ss.00"),2),"")</f>
        <v/>
      </c>
      <c r="L31" s="23" t="str">
        <f>IF(AND(INDEX(個人!$C$6:$AH$125,$N31,$C$3)&lt;&gt;"",INDEX(個人!$C$6:$AH$125,$N31,$O31)&lt;&gt;""),MID(TEXT(INDEX(個人!$C$6:$AH$125,$N31,$O31),"mm:ss.00"),4,2),"")</f>
        <v/>
      </c>
      <c r="M31" s="23" t="str">
        <f>IF(AND(INDEX(個人!$C$6:$AH$125,$N31,$C$3)&lt;&gt;"",INDEX(個人!$C$6:$AH$125,$N31,$O31)&lt;&gt;""),RIGHT(TEXT(INDEX(個人!$C$6:$AH$125,$N31,$O31),"mm:ss.00"),2),"")</f>
        <v/>
      </c>
      <c r="N31" s="23">
        <f t="shared" si="5"/>
        <v>2</v>
      </c>
      <c r="O31" s="23">
        <v>14</v>
      </c>
      <c r="P31" s="200" t="s">
        <v>47</v>
      </c>
      <c r="Q31" s="23" t="s">
        <v>318</v>
      </c>
    </row>
    <row r="32" spans="3:17" s="23" customFormat="1" x14ac:dyDescent="0.15">
      <c r="C32" s="23" t="str">
        <f>IF(INDEX(個人!$C$6:$AH$125,$N32,$C$3)&lt;&gt;"",DBCS(TRIM(INDEX(個人!$C$6:$AH$125,$N32,$C$3))),"")</f>
        <v/>
      </c>
      <c r="D32" s="23" t="str">
        <f t="shared" si="3"/>
        <v>○</v>
      </c>
      <c r="E32" s="23">
        <f>IF(AND(INDEX(個人!$C$6:$AH$125,$N31,$C$3)&lt;&gt;"",INDEX(個人!$C$6:$AH$125,$N32,$O32)&lt;&gt;""),E31+1,E31)</f>
        <v>0</v>
      </c>
      <c r="F32" s="23" t="str">
        <f t="shared" si="4"/>
        <v>@0</v>
      </c>
      <c r="H32" s="23" t="str">
        <f>IF(AND(INDEX(個人!$C$6:$AH$125,$N32,$C$3)&lt;&gt;"",INDEX(個人!$C$6:$AH$125,$N32,$O32)&lt;&gt;""),IF(INDEX(個人!$C$6:$AH$125,$N32,$H$3)&lt;20,11,ROUNDDOWN(INDEX(個人!$C$6:$AH$125,$N32,$H$3)/5,0)+7),"")</f>
        <v/>
      </c>
      <c r="I32" s="23" t="str">
        <f>IF(AND(INDEX(個人!$C$6:$AH$125,$N32,$C$3)&lt;&gt;"",INDEX(個人!$C$6:$AH$125,$N32,$O32)&lt;&gt;""),IF(ISERROR(VLOOKUP(DBCS($Q32),コード一覧!$E$1:$F$6,2,FALSE)),1,VLOOKUP(DBCS($Q32),コード一覧!$E$1:$F$6,2,FALSE)),"")</f>
        <v/>
      </c>
      <c r="J32" s="23" t="str">
        <f>IF(AND(INDEX(個人!$C$6:$AH$125,$N32,$C$3)&lt;&gt;"",INDEX(個人!$C$6:$AH$125,$N32,$O32)&lt;&gt;""),VLOOKUP($P32,コード一覧!$G$1:$H$10,2,FALSE),"")</f>
        <v/>
      </c>
      <c r="K32" s="23" t="str">
        <f>IF(AND(INDEX(個人!$C$6:$AH$125,$N32,$C$3)&lt;&gt;"",INDEX(個人!$C$6:$AH$125,$N32,$O32)&lt;&gt;""),LEFT(TEXT(INDEX(個人!$C$6:$AH$125,$N32,$O32),"mm:ss.00"),2),"")</f>
        <v/>
      </c>
      <c r="L32" s="23" t="str">
        <f>IF(AND(INDEX(個人!$C$6:$AH$125,$N32,$C$3)&lt;&gt;"",INDEX(個人!$C$6:$AH$125,$N32,$O32)&lt;&gt;""),MID(TEXT(INDEX(個人!$C$6:$AH$125,$N32,$O32),"mm:ss.00"),4,2),"")</f>
        <v/>
      </c>
      <c r="M32" s="23" t="str">
        <f>IF(AND(INDEX(個人!$C$6:$AH$125,$N32,$C$3)&lt;&gt;"",INDEX(個人!$C$6:$AH$125,$N32,$O32)&lt;&gt;""),RIGHT(TEXT(INDEX(個人!$C$6:$AH$125,$N32,$O32),"mm:ss.00"),2),"")</f>
        <v/>
      </c>
      <c r="N32" s="23">
        <f t="shared" si="5"/>
        <v>2</v>
      </c>
      <c r="O32" s="23">
        <v>15</v>
      </c>
      <c r="P32" s="200" t="s">
        <v>73</v>
      </c>
      <c r="Q32" s="23" t="s">
        <v>318</v>
      </c>
    </row>
    <row r="33" spans="3:17" s="23" customFormat="1" x14ac:dyDescent="0.15">
      <c r="C33" s="23" t="str">
        <f>IF(INDEX(個人!$C$6:$AH$125,$N33,$C$3)&lt;&gt;"",DBCS(TRIM(INDEX(個人!$C$6:$AH$125,$N33,$C$3))),"")</f>
        <v/>
      </c>
      <c r="D33" s="23" t="str">
        <f t="shared" si="3"/>
        <v>○</v>
      </c>
      <c r="E33" s="23">
        <f>IF(AND(INDEX(個人!$C$6:$AH$125,$N32,$C$3)&lt;&gt;"",INDEX(個人!$C$6:$AH$125,$N33,$O33)&lt;&gt;""),E32+1,E32)</f>
        <v>0</v>
      </c>
      <c r="F33" s="23" t="str">
        <f t="shared" si="4"/>
        <v>@0</v>
      </c>
      <c r="H33" s="23" t="str">
        <f>IF(AND(INDEX(個人!$C$6:$AH$125,$N33,$C$3)&lt;&gt;"",INDEX(個人!$C$6:$AH$125,$N33,$O33)&lt;&gt;""),IF(INDEX(個人!$C$6:$AH$125,$N33,$H$3)&lt;20,11,ROUNDDOWN(INDEX(個人!$C$6:$AH$125,$N33,$H$3)/5,0)+7),"")</f>
        <v/>
      </c>
      <c r="I33" s="23" t="str">
        <f>IF(AND(INDEX(個人!$C$6:$AH$125,$N33,$C$3)&lt;&gt;"",INDEX(個人!$C$6:$AH$125,$N33,$O33)&lt;&gt;""),IF(ISERROR(VLOOKUP(DBCS($Q33),コード一覧!$E$1:$F$6,2,FALSE)),1,VLOOKUP(DBCS($Q33),コード一覧!$E$1:$F$6,2,FALSE)),"")</f>
        <v/>
      </c>
      <c r="J33" s="23" t="str">
        <f>IF(AND(INDEX(個人!$C$6:$AH$125,$N33,$C$3)&lt;&gt;"",INDEX(個人!$C$6:$AH$125,$N33,$O33)&lt;&gt;""),VLOOKUP($P33,コード一覧!$G$1:$H$10,2,FALSE),"")</f>
        <v/>
      </c>
      <c r="K33" s="23" t="str">
        <f>IF(AND(INDEX(個人!$C$6:$AH$125,$N33,$C$3)&lt;&gt;"",INDEX(個人!$C$6:$AH$125,$N33,$O33)&lt;&gt;""),LEFT(TEXT(INDEX(個人!$C$6:$AH$125,$N33,$O33),"mm:ss.00"),2),"")</f>
        <v/>
      </c>
      <c r="L33" s="23" t="str">
        <f>IF(AND(INDEX(個人!$C$6:$AH$125,$N33,$C$3)&lt;&gt;"",INDEX(個人!$C$6:$AH$125,$N33,$O33)&lt;&gt;""),MID(TEXT(INDEX(個人!$C$6:$AH$125,$N33,$O33),"mm:ss.00"),4,2),"")</f>
        <v/>
      </c>
      <c r="M33" s="23" t="str">
        <f>IF(AND(INDEX(個人!$C$6:$AH$125,$N33,$C$3)&lt;&gt;"",INDEX(個人!$C$6:$AH$125,$N33,$O33)&lt;&gt;""),RIGHT(TEXT(INDEX(個人!$C$6:$AH$125,$N33,$O33),"mm:ss.00"),2),"")</f>
        <v/>
      </c>
      <c r="N33" s="23">
        <f t="shared" si="5"/>
        <v>2</v>
      </c>
      <c r="O33" s="23">
        <v>16</v>
      </c>
      <c r="P33" s="200" t="s">
        <v>75</v>
      </c>
      <c r="Q33" s="23" t="s">
        <v>318</v>
      </c>
    </row>
    <row r="34" spans="3:17" s="23" customFormat="1" x14ac:dyDescent="0.15">
      <c r="C34" s="23" t="str">
        <f>IF(INDEX(個人!$C$6:$AH$125,$N34,$C$3)&lt;&gt;"",DBCS(TRIM(INDEX(個人!$C$6:$AH$125,$N34,$C$3))),"")</f>
        <v/>
      </c>
      <c r="D34" s="23" t="str">
        <f t="shared" si="3"/>
        <v>○</v>
      </c>
      <c r="E34" s="23">
        <f>IF(AND(INDEX(個人!$C$6:$AH$125,$N33,$C$3)&lt;&gt;"",INDEX(個人!$C$6:$AH$125,$N34,$O34)&lt;&gt;""),E33+1,E33)</f>
        <v>0</v>
      </c>
      <c r="F34" s="23" t="str">
        <f t="shared" si="4"/>
        <v>@0</v>
      </c>
      <c r="H34" s="23" t="str">
        <f>IF(AND(INDEX(個人!$C$6:$AH$125,$N34,$C$3)&lt;&gt;"",INDEX(個人!$C$6:$AH$125,$N34,$O34)&lt;&gt;""),IF(INDEX(個人!$C$6:$AH$125,$N34,$H$3)&lt;20,11,ROUNDDOWN(INDEX(個人!$C$6:$AH$125,$N34,$H$3)/5,0)+7),"")</f>
        <v/>
      </c>
      <c r="I34" s="23" t="str">
        <f>IF(AND(INDEX(個人!$C$6:$AH$125,$N34,$C$3)&lt;&gt;"",INDEX(個人!$C$6:$AH$125,$N34,$O34)&lt;&gt;""),IF(ISERROR(VLOOKUP(DBCS($Q34),コード一覧!$E$1:$F$6,2,FALSE)),1,VLOOKUP(DBCS($Q34),コード一覧!$E$1:$F$6,2,FALSE)),"")</f>
        <v/>
      </c>
      <c r="J34" s="23" t="str">
        <f>IF(AND(INDEX(個人!$C$6:$AH$125,$N34,$C$3)&lt;&gt;"",INDEX(個人!$C$6:$AH$125,$N34,$O34)&lt;&gt;""),VLOOKUP($P34,コード一覧!$G$1:$H$10,2,FALSE),"")</f>
        <v/>
      </c>
      <c r="K34" s="23" t="str">
        <f>IF(AND(INDEX(個人!$C$6:$AH$125,$N34,$C$3)&lt;&gt;"",INDEX(個人!$C$6:$AH$125,$N34,$O34)&lt;&gt;""),LEFT(TEXT(INDEX(個人!$C$6:$AH$125,$N34,$O34),"mm:ss.00"),2),"")</f>
        <v/>
      </c>
      <c r="L34" s="23" t="str">
        <f>IF(AND(INDEX(個人!$C$6:$AH$125,$N34,$C$3)&lt;&gt;"",INDEX(個人!$C$6:$AH$125,$N34,$O34)&lt;&gt;""),MID(TEXT(INDEX(個人!$C$6:$AH$125,$N34,$O34),"mm:ss.00"),4,2),"")</f>
        <v/>
      </c>
      <c r="M34" s="23" t="str">
        <f>IF(AND(INDEX(個人!$C$6:$AH$125,$N34,$C$3)&lt;&gt;"",INDEX(個人!$C$6:$AH$125,$N34,$O34)&lt;&gt;""),RIGHT(TEXT(INDEX(個人!$C$6:$AH$125,$N34,$O34),"mm:ss.00"),2),"")</f>
        <v/>
      </c>
      <c r="N34" s="23">
        <f t="shared" si="5"/>
        <v>2</v>
      </c>
      <c r="O34" s="23">
        <v>17</v>
      </c>
      <c r="P34" s="200" t="s">
        <v>77</v>
      </c>
      <c r="Q34" s="23" t="s">
        <v>318</v>
      </c>
    </row>
    <row r="35" spans="3:17" s="23" customFormat="1" x14ac:dyDescent="0.15">
      <c r="C35" s="23" t="str">
        <f>IF(INDEX(個人!$C$6:$AH$125,$N35,$C$3)&lt;&gt;"",DBCS(TRIM(INDEX(個人!$C$6:$AH$125,$N35,$C$3))),"")</f>
        <v/>
      </c>
      <c r="D35" s="23" t="str">
        <f t="shared" si="3"/>
        <v>○</v>
      </c>
      <c r="E35" s="23">
        <f>IF(AND(INDEX(個人!$C$6:$AH$125,$N34,$C$3)&lt;&gt;"",INDEX(個人!$C$6:$AH$125,$N35,$O35)&lt;&gt;""),E34+1,E34)</f>
        <v>0</v>
      </c>
      <c r="F35" s="23" t="str">
        <f t="shared" si="4"/>
        <v>@0</v>
      </c>
      <c r="H35" s="23" t="str">
        <f>IF(AND(INDEX(個人!$C$6:$AH$125,$N35,$C$3)&lt;&gt;"",INDEX(個人!$C$6:$AH$125,$N35,$O35)&lt;&gt;""),IF(INDEX(個人!$C$6:$AH$125,$N35,$H$3)&lt;20,11,ROUNDDOWN(INDEX(個人!$C$6:$AH$125,$N35,$H$3)/5,0)+7),"")</f>
        <v/>
      </c>
      <c r="I35" s="23" t="str">
        <f>IF(AND(INDEX(個人!$C$6:$AH$125,$N35,$C$3)&lt;&gt;"",INDEX(個人!$C$6:$AH$125,$N35,$O35)&lt;&gt;""),IF(ISERROR(VLOOKUP(DBCS($Q35),コード一覧!$E$1:$F$6,2,FALSE)),1,VLOOKUP(DBCS($Q35),コード一覧!$E$1:$F$6,2,FALSE)),"")</f>
        <v/>
      </c>
      <c r="J35" s="23" t="str">
        <f>IF(AND(INDEX(個人!$C$6:$AH$125,$N35,$C$3)&lt;&gt;"",INDEX(個人!$C$6:$AH$125,$N35,$O35)&lt;&gt;""),VLOOKUP($P35,コード一覧!$G$1:$H$10,2,FALSE),"")</f>
        <v/>
      </c>
      <c r="K35" s="23" t="str">
        <f>IF(AND(INDEX(個人!$C$6:$AH$125,$N35,$C$3)&lt;&gt;"",INDEX(個人!$C$6:$AH$125,$N35,$O35)&lt;&gt;""),LEFT(TEXT(INDEX(個人!$C$6:$AH$125,$N35,$O35),"mm:ss.00"),2),"")</f>
        <v/>
      </c>
      <c r="L35" s="23" t="str">
        <f>IF(AND(INDEX(個人!$C$6:$AH$125,$N35,$C$3)&lt;&gt;"",INDEX(個人!$C$6:$AH$125,$N35,$O35)&lt;&gt;""),MID(TEXT(INDEX(個人!$C$6:$AH$125,$N35,$O35),"mm:ss.00"),4,2),"")</f>
        <v/>
      </c>
      <c r="M35" s="23" t="str">
        <f>IF(AND(INDEX(個人!$C$6:$AH$125,$N35,$C$3)&lt;&gt;"",INDEX(個人!$C$6:$AH$125,$N35,$O35)&lt;&gt;""),RIGHT(TEXT(INDEX(個人!$C$6:$AH$125,$N35,$O35),"mm:ss.00"),2),"")</f>
        <v/>
      </c>
      <c r="N35" s="23">
        <f t="shared" si="5"/>
        <v>2</v>
      </c>
      <c r="O35" s="23">
        <v>18</v>
      </c>
      <c r="P35" s="200" t="s">
        <v>70</v>
      </c>
      <c r="Q35" s="23" t="s">
        <v>319</v>
      </c>
    </row>
    <row r="36" spans="3:17" s="23" customFormat="1" x14ac:dyDescent="0.15">
      <c r="C36" s="23" t="str">
        <f>IF(INDEX(個人!$C$6:$AH$125,$N36,$C$3)&lt;&gt;"",DBCS(TRIM(INDEX(個人!$C$6:$AH$125,$N36,$C$3))),"")</f>
        <v/>
      </c>
      <c r="D36" s="23" t="str">
        <f t="shared" si="3"/>
        <v>○</v>
      </c>
      <c r="E36" s="23">
        <f>IF(AND(INDEX(個人!$C$6:$AH$125,$N35,$C$3)&lt;&gt;"",INDEX(個人!$C$6:$AH$125,$N36,$O36)&lt;&gt;""),E35+1,E35)</f>
        <v>0</v>
      </c>
      <c r="F36" s="23" t="str">
        <f t="shared" si="4"/>
        <v>@0</v>
      </c>
      <c r="H36" s="23" t="str">
        <f>IF(AND(INDEX(個人!$C$6:$AH$125,$N36,$C$3)&lt;&gt;"",INDEX(個人!$C$6:$AH$125,$N36,$O36)&lt;&gt;""),IF(INDEX(個人!$C$6:$AH$125,$N36,$H$3)&lt;20,11,ROUNDDOWN(INDEX(個人!$C$6:$AH$125,$N36,$H$3)/5,0)+7),"")</f>
        <v/>
      </c>
      <c r="I36" s="23" t="str">
        <f>IF(AND(INDEX(個人!$C$6:$AH$125,$N36,$C$3)&lt;&gt;"",INDEX(個人!$C$6:$AH$125,$N36,$O36)&lt;&gt;""),IF(ISERROR(VLOOKUP(DBCS($Q36),コード一覧!$E$1:$F$6,2,FALSE)),1,VLOOKUP(DBCS($Q36),コード一覧!$E$1:$F$6,2,FALSE)),"")</f>
        <v/>
      </c>
      <c r="J36" s="23" t="str">
        <f>IF(AND(INDEX(個人!$C$6:$AH$125,$N36,$C$3)&lt;&gt;"",INDEX(個人!$C$6:$AH$125,$N36,$O36)&lt;&gt;""),VLOOKUP($P36,コード一覧!$G$1:$H$10,2,FALSE),"")</f>
        <v/>
      </c>
      <c r="K36" s="23" t="str">
        <f>IF(AND(INDEX(個人!$C$6:$AH$125,$N36,$C$3)&lt;&gt;"",INDEX(個人!$C$6:$AH$125,$N36,$O36)&lt;&gt;""),LEFT(TEXT(INDEX(個人!$C$6:$AH$125,$N36,$O36),"mm:ss.00"),2),"")</f>
        <v/>
      </c>
      <c r="L36" s="23" t="str">
        <f>IF(AND(INDEX(個人!$C$6:$AH$125,$N36,$C$3)&lt;&gt;"",INDEX(個人!$C$6:$AH$125,$N36,$O36)&lt;&gt;""),MID(TEXT(INDEX(個人!$C$6:$AH$125,$N36,$O36),"mm:ss.00"),4,2),"")</f>
        <v/>
      </c>
      <c r="M36" s="23" t="str">
        <f>IF(AND(INDEX(個人!$C$6:$AH$125,$N36,$C$3)&lt;&gt;"",INDEX(個人!$C$6:$AH$125,$N36,$O36)&lt;&gt;""),RIGHT(TEXT(INDEX(個人!$C$6:$AH$125,$N36,$O36),"mm:ss.00"),2),"")</f>
        <v/>
      </c>
      <c r="N36" s="23">
        <f t="shared" si="5"/>
        <v>2</v>
      </c>
      <c r="O36" s="23">
        <v>19</v>
      </c>
      <c r="P36" s="200" t="s">
        <v>24</v>
      </c>
      <c r="Q36" s="23" t="s">
        <v>319</v>
      </c>
    </row>
    <row r="37" spans="3:17" s="23" customFormat="1" x14ac:dyDescent="0.15">
      <c r="C37" s="23" t="str">
        <f>IF(INDEX(個人!$C$6:$AH$125,$N37,$C$3)&lt;&gt;"",DBCS(TRIM(INDEX(個人!$C$6:$AH$125,$N37,$C$3))),"")</f>
        <v/>
      </c>
      <c r="D37" s="23" t="str">
        <f t="shared" si="3"/>
        <v>○</v>
      </c>
      <c r="E37" s="23">
        <f>IF(AND(INDEX(個人!$C$6:$AH$125,$N36,$C$3)&lt;&gt;"",INDEX(個人!$C$6:$AH$125,$N37,$O37)&lt;&gt;""),E36+1,E36)</f>
        <v>0</v>
      </c>
      <c r="F37" s="23" t="str">
        <f t="shared" si="4"/>
        <v>@0</v>
      </c>
      <c r="H37" s="23" t="str">
        <f>IF(AND(INDEX(個人!$C$6:$AH$125,$N37,$C$3)&lt;&gt;"",INDEX(個人!$C$6:$AH$125,$N37,$O37)&lt;&gt;""),IF(INDEX(個人!$C$6:$AH$125,$N37,$H$3)&lt;20,11,ROUNDDOWN(INDEX(個人!$C$6:$AH$125,$N37,$H$3)/5,0)+7),"")</f>
        <v/>
      </c>
      <c r="I37" s="23" t="str">
        <f>IF(AND(INDEX(個人!$C$6:$AH$125,$N37,$C$3)&lt;&gt;"",INDEX(個人!$C$6:$AH$125,$N37,$O37)&lt;&gt;""),IF(ISERROR(VLOOKUP(DBCS($Q37),コード一覧!$E$1:$F$6,2,FALSE)),1,VLOOKUP(DBCS($Q37),コード一覧!$E$1:$F$6,2,FALSE)),"")</f>
        <v/>
      </c>
      <c r="J37" s="23" t="str">
        <f>IF(AND(INDEX(個人!$C$6:$AH$125,$N37,$C$3)&lt;&gt;"",INDEX(個人!$C$6:$AH$125,$N37,$O37)&lt;&gt;""),VLOOKUP($P37,コード一覧!$G$1:$H$10,2,FALSE),"")</f>
        <v/>
      </c>
      <c r="K37" s="23" t="str">
        <f>IF(AND(INDEX(個人!$C$6:$AH$125,$N37,$C$3)&lt;&gt;"",INDEX(個人!$C$6:$AH$125,$N37,$O37)&lt;&gt;""),LEFT(TEXT(INDEX(個人!$C$6:$AH$125,$N37,$O37),"mm:ss.00"),2),"")</f>
        <v/>
      </c>
      <c r="L37" s="23" t="str">
        <f>IF(AND(INDEX(個人!$C$6:$AH$125,$N37,$C$3)&lt;&gt;"",INDEX(個人!$C$6:$AH$125,$N37,$O37)&lt;&gt;""),MID(TEXT(INDEX(個人!$C$6:$AH$125,$N37,$O37),"mm:ss.00"),4,2),"")</f>
        <v/>
      </c>
      <c r="M37" s="23" t="str">
        <f>IF(AND(INDEX(個人!$C$6:$AH$125,$N37,$C$3)&lt;&gt;"",INDEX(個人!$C$6:$AH$125,$N37,$O37)&lt;&gt;""),RIGHT(TEXT(INDEX(個人!$C$6:$AH$125,$N37,$O37),"mm:ss.00"),2),"")</f>
        <v/>
      </c>
      <c r="N37" s="23">
        <f t="shared" si="5"/>
        <v>2</v>
      </c>
      <c r="O37" s="23">
        <v>20</v>
      </c>
      <c r="P37" s="200" t="s">
        <v>37</v>
      </c>
      <c r="Q37" s="23" t="s">
        <v>319</v>
      </c>
    </row>
    <row r="38" spans="3:17" s="23" customFormat="1" x14ac:dyDescent="0.15">
      <c r="C38" s="23" t="str">
        <f>IF(INDEX(個人!$C$6:$AH$125,$N38,$C$3)&lt;&gt;"",DBCS(TRIM(INDEX(個人!$C$6:$AH$125,$N38,$C$3))),"")</f>
        <v/>
      </c>
      <c r="D38" s="23" t="str">
        <f t="shared" si="3"/>
        <v>○</v>
      </c>
      <c r="E38" s="23">
        <f>IF(AND(INDEX(個人!$C$6:$AH$125,$N37,$C$3)&lt;&gt;"",INDEX(個人!$C$6:$AH$125,$N38,$O38)&lt;&gt;""),E37+1,E37)</f>
        <v>0</v>
      </c>
      <c r="F38" s="23" t="str">
        <f t="shared" si="4"/>
        <v>@0</v>
      </c>
      <c r="H38" s="23" t="str">
        <f>IF(AND(INDEX(個人!$C$6:$AH$125,$N38,$C$3)&lt;&gt;"",INDEX(個人!$C$6:$AH$125,$N38,$O38)&lt;&gt;""),IF(INDEX(個人!$C$6:$AH$125,$N38,$H$3)&lt;20,11,ROUNDDOWN(INDEX(個人!$C$6:$AH$125,$N38,$H$3)/5,0)+7),"")</f>
        <v/>
      </c>
      <c r="I38" s="23" t="str">
        <f>IF(AND(INDEX(個人!$C$6:$AH$125,$N38,$C$3)&lt;&gt;"",INDEX(個人!$C$6:$AH$125,$N38,$O38)&lt;&gt;""),IF(ISERROR(VLOOKUP(DBCS($Q38),コード一覧!$E$1:$F$6,2,FALSE)),1,VLOOKUP(DBCS($Q38),コード一覧!$E$1:$F$6,2,FALSE)),"")</f>
        <v/>
      </c>
      <c r="J38" s="23" t="str">
        <f>IF(AND(INDEX(個人!$C$6:$AH$125,$N38,$C$3)&lt;&gt;"",INDEX(個人!$C$6:$AH$125,$N38,$O38)&lt;&gt;""),VLOOKUP($P38,コード一覧!$G$1:$H$10,2,FALSE),"")</f>
        <v/>
      </c>
      <c r="K38" s="23" t="str">
        <f>IF(AND(INDEX(個人!$C$6:$AH$125,$N38,$C$3)&lt;&gt;"",INDEX(個人!$C$6:$AH$125,$N38,$O38)&lt;&gt;""),LEFT(TEXT(INDEX(個人!$C$6:$AH$125,$N38,$O38),"mm:ss.00"),2),"")</f>
        <v/>
      </c>
      <c r="L38" s="23" t="str">
        <f>IF(AND(INDEX(個人!$C$6:$AH$125,$N38,$C$3)&lt;&gt;"",INDEX(個人!$C$6:$AH$125,$N38,$O38)&lt;&gt;""),MID(TEXT(INDEX(個人!$C$6:$AH$125,$N38,$O38),"mm:ss.00"),4,2),"")</f>
        <v/>
      </c>
      <c r="M38" s="23" t="str">
        <f>IF(AND(INDEX(個人!$C$6:$AH$125,$N38,$C$3)&lt;&gt;"",INDEX(個人!$C$6:$AH$125,$N38,$O38)&lt;&gt;""),RIGHT(TEXT(INDEX(個人!$C$6:$AH$125,$N38,$O38),"mm:ss.00"),2),"")</f>
        <v/>
      </c>
      <c r="N38" s="23">
        <f t="shared" si="5"/>
        <v>2</v>
      </c>
      <c r="O38" s="23">
        <v>21</v>
      </c>
      <c r="P38" s="200" t="s">
        <v>47</v>
      </c>
      <c r="Q38" s="23" t="s">
        <v>319</v>
      </c>
    </row>
    <row r="39" spans="3:17" s="23" customFormat="1" x14ac:dyDescent="0.15">
      <c r="C39" s="23" t="str">
        <f>IF(INDEX(個人!$C$6:$AH$125,$N39,$C$3)&lt;&gt;"",DBCS(TRIM(INDEX(個人!$C$6:$AH$125,$N39,$C$3))),"")</f>
        <v/>
      </c>
      <c r="D39" s="23" t="str">
        <f t="shared" si="3"/>
        <v>○</v>
      </c>
      <c r="E39" s="23">
        <f>IF(AND(INDEX(個人!$C$6:$AH$125,$N38,$C$3)&lt;&gt;"",INDEX(個人!$C$6:$AH$125,$N39,$O39)&lt;&gt;""),E38+1,E38)</f>
        <v>0</v>
      </c>
      <c r="F39" s="23" t="str">
        <f t="shared" si="4"/>
        <v>@0</v>
      </c>
      <c r="H39" s="23" t="str">
        <f>IF(AND(INDEX(個人!$C$6:$AH$125,$N39,$C$3)&lt;&gt;"",INDEX(個人!$C$6:$AH$125,$N39,$O39)&lt;&gt;""),IF(INDEX(個人!$C$6:$AH$125,$N39,$H$3)&lt;20,11,ROUNDDOWN(INDEX(個人!$C$6:$AH$125,$N39,$H$3)/5,0)+7),"")</f>
        <v/>
      </c>
      <c r="I39" s="23" t="str">
        <f>IF(AND(INDEX(個人!$C$6:$AH$125,$N39,$C$3)&lt;&gt;"",INDEX(個人!$C$6:$AH$125,$N39,$O39)&lt;&gt;""),IF(ISERROR(VLOOKUP(DBCS($Q39),コード一覧!$E$1:$F$6,2,FALSE)),1,VLOOKUP(DBCS($Q39),コード一覧!$E$1:$F$6,2,FALSE)),"")</f>
        <v/>
      </c>
      <c r="J39" s="23" t="str">
        <f>IF(AND(INDEX(個人!$C$6:$AH$125,$N39,$C$3)&lt;&gt;"",INDEX(個人!$C$6:$AH$125,$N39,$O39)&lt;&gt;""),VLOOKUP($P39,コード一覧!$G$1:$H$10,2,FALSE),"")</f>
        <v/>
      </c>
      <c r="K39" s="23" t="str">
        <f>IF(AND(INDEX(個人!$C$6:$AH$125,$N39,$C$3)&lt;&gt;"",INDEX(個人!$C$6:$AH$125,$N39,$O39)&lt;&gt;""),LEFT(TEXT(INDEX(個人!$C$6:$AH$125,$N39,$O39),"mm:ss.00"),2),"")</f>
        <v/>
      </c>
      <c r="L39" s="23" t="str">
        <f>IF(AND(INDEX(個人!$C$6:$AH$125,$N39,$C$3)&lt;&gt;"",INDEX(個人!$C$6:$AH$125,$N39,$O39)&lt;&gt;""),MID(TEXT(INDEX(個人!$C$6:$AH$125,$N39,$O39),"mm:ss.00"),4,2),"")</f>
        <v/>
      </c>
      <c r="M39" s="23" t="str">
        <f>IF(AND(INDEX(個人!$C$6:$AH$125,$N39,$C$3)&lt;&gt;"",INDEX(個人!$C$6:$AH$125,$N39,$O39)&lt;&gt;""),RIGHT(TEXT(INDEX(個人!$C$6:$AH$125,$N39,$O39),"mm:ss.00"),2),"")</f>
        <v/>
      </c>
      <c r="N39" s="23">
        <f t="shared" si="5"/>
        <v>2</v>
      </c>
      <c r="O39" s="23">
        <v>22</v>
      </c>
      <c r="P39" s="200" t="s">
        <v>70</v>
      </c>
      <c r="Q39" s="23" t="s">
        <v>320</v>
      </c>
    </row>
    <row r="40" spans="3:17" s="23" customFormat="1" x14ac:dyDescent="0.15">
      <c r="C40" s="23" t="str">
        <f>IF(INDEX(個人!$C$6:$AH$125,$N40,$C$3)&lt;&gt;"",DBCS(TRIM(INDEX(個人!$C$6:$AH$125,$N40,$C$3))),"")</f>
        <v/>
      </c>
      <c r="D40" s="23" t="str">
        <f t="shared" si="3"/>
        <v>○</v>
      </c>
      <c r="E40" s="23">
        <f>IF(AND(INDEX(個人!$C$6:$AH$125,$N39,$C$3)&lt;&gt;"",INDEX(個人!$C$6:$AH$125,$N40,$O40)&lt;&gt;""),E39+1,E39)</f>
        <v>0</v>
      </c>
      <c r="F40" s="23" t="str">
        <f t="shared" si="4"/>
        <v>@0</v>
      </c>
      <c r="H40" s="23" t="str">
        <f>IF(AND(INDEX(個人!$C$6:$AH$125,$N40,$C$3)&lt;&gt;"",INDEX(個人!$C$6:$AH$125,$N40,$O40)&lt;&gt;""),IF(INDEX(個人!$C$6:$AH$125,$N40,$H$3)&lt;20,11,ROUNDDOWN(INDEX(個人!$C$6:$AH$125,$N40,$H$3)/5,0)+7),"")</f>
        <v/>
      </c>
      <c r="I40" s="23" t="str">
        <f>IF(AND(INDEX(個人!$C$6:$AH$125,$N40,$C$3)&lt;&gt;"",INDEX(個人!$C$6:$AH$125,$N40,$O40)&lt;&gt;""),IF(ISERROR(VLOOKUP(DBCS($Q40),コード一覧!$E$1:$F$6,2,FALSE)),1,VLOOKUP(DBCS($Q40),コード一覧!$E$1:$F$6,2,FALSE)),"")</f>
        <v/>
      </c>
      <c r="J40" s="23" t="str">
        <f>IF(AND(INDEX(個人!$C$6:$AH$125,$N40,$C$3)&lt;&gt;"",INDEX(個人!$C$6:$AH$125,$N40,$O40)&lt;&gt;""),VLOOKUP($P40,コード一覧!$G$1:$H$10,2,FALSE),"")</f>
        <v/>
      </c>
      <c r="K40" s="23" t="str">
        <f>IF(AND(INDEX(個人!$C$6:$AH$125,$N40,$C$3)&lt;&gt;"",INDEX(個人!$C$6:$AH$125,$N40,$O40)&lt;&gt;""),LEFT(TEXT(INDEX(個人!$C$6:$AH$125,$N40,$O40),"mm:ss.00"),2),"")</f>
        <v/>
      </c>
      <c r="L40" s="23" t="str">
        <f>IF(AND(INDEX(個人!$C$6:$AH$125,$N40,$C$3)&lt;&gt;"",INDEX(個人!$C$6:$AH$125,$N40,$O40)&lt;&gt;""),MID(TEXT(INDEX(個人!$C$6:$AH$125,$N40,$O40),"mm:ss.00"),4,2),"")</f>
        <v/>
      </c>
      <c r="M40" s="23" t="str">
        <f>IF(AND(INDEX(個人!$C$6:$AH$125,$N40,$C$3)&lt;&gt;"",INDEX(個人!$C$6:$AH$125,$N40,$O40)&lt;&gt;""),RIGHT(TEXT(INDEX(個人!$C$6:$AH$125,$N40,$O40),"mm:ss.00"),2),"")</f>
        <v/>
      </c>
      <c r="N40" s="23">
        <f t="shared" si="5"/>
        <v>2</v>
      </c>
      <c r="O40" s="23">
        <v>23</v>
      </c>
      <c r="P40" s="200" t="s">
        <v>24</v>
      </c>
      <c r="Q40" s="23" t="s">
        <v>320</v>
      </c>
    </row>
    <row r="41" spans="3:17" s="23" customFormat="1" x14ac:dyDescent="0.15">
      <c r="C41" s="23" t="str">
        <f>IF(INDEX(個人!$C$6:$AH$125,$N41,$C$3)&lt;&gt;"",DBCS(TRIM(INDEX(個人!$C$6:$AH$125,$N41,$C$3))),"")</f>
        <v/>
      </c>
      <c r="D41" s="23" t="str">
        <f t="shared" si="3"/>
        <v>○</v>
      </c>
      <c r="E41" s="23">
        <f>IF(AND(INDEX(個人!$C$6:$AH$125,$N40,$C$3)&lt;&gt;"",INDEX(個人!$C$6:$AH$125,$N41,$O41)&lt;&gt;""),E40+1,E40)</f>
        <v>0</v>
      </c>
      <c r="F41" s="23" t="str">
        <f t="shared" si="4"/>
        <v>@0</v>
      </c>
      <c r="H41" s="23" t="str">
        <f>IF(AND(INDEX(個人!$C$6:$AH$125,$N41,$C$3)&lt;&gt;"",INDEX(個人!$C$6:$AH$125,$N41,$O41)&lt;&gt;""),IF(INDEX(個人!$C$6:$AH$125,$N41,$H$3)&lt;20,11,ROUNDDOWN(INDEX(個人!$C$6:$AH$125,$N41,$H$3)/5,0)+7),"")</f>
        <v/>
      </c>
      <c r="I41" s="23" t="str">
        <f>IF(AND(INDEX(個人!$C$6:$AH$125,$N41,$C$3)&lt;&gt;"",INDEX(個人!$C$6:$AH$125,$N41,$O41)&lt;&gt;""),IF(ISERROR(VLOOKUP(DBCS($Q41),コード一覧!$E$1:$F$6,2,FALSE)),1,VLOOKUP(DBCS($Q41),コード一覧!$E$1:$F$6,2,FALSE)),"")</f>
        <v/>
      </c>
      <c r="J41" s="23" t="str">
        <f>IF(AND(INDEX(個人!$C$6:$AH$125,$N41,$C$3)&lt;&gt;"",INDEX(個人!$C$6:$AH$125,$N41,$O41)&lt;&gt;""),VLOOKUP($P41,コード一覧!$G$1:$H$10,2,FALSE),"")</f>
        <v/>
      </c>
      <c r="K41" s="23" t="str">
        <f>IF(AND(INDEX(個人!$C$6:$AH$125,$N41,$C$3)&lt;&gt;"",INDEX(個人!$C$6:$AH$125,$N41,$O41)&lt;&gt;""),LEFT(TEXT(INDEX(個人!$C$6:$AH$125,$N41,$O41),"mm:ss.00"),2),"")</f>
        <v/>
      </c>
      <c r="L41" s="23" t="str">
        <f>IF(AND(INDEX(個人!$C$6:$AH$125,$N41,$C$3)&lt;&gt;"",INDEX(個人!$C$6:$AH$125,$N41,$O41)&lt;&gt;""),MID(TEXT(INDEX(個人!$C$6:$AH$125,$N41,$O41),"mm:ss.00"),4,2),"")</f>
        <v/>
      </c>
      <c r="M41" s="23" t="str">
        <f>IF(AND(INDEX(個人!$C$6:$AH$125,$N41,$C$3)&lt;&gt;"",INDEX(個人!$C$6:$AH$125,$N41,$O41)&lt;&gt;""),RIGHT(TEXT(INDEX(個人!$C$6:$AH$125,$N41,$O41),"mm:ss.00"),2),"")</f>
        <v/>
      </c>
      <c r="N41" s="23">
        <f t="shared" si="5"/>
        <v>2</v>
      </c>
      <c r="O41" s="23">
        <v>24</v>
      </c>
      <c r="P41" s="200" t="s">
        <v>37</v>
      </c>
      <c r="Q41" s="23" t="s">
        <v>320</v>
      </c>
    </row>
    <row r="42" spans="3:17" s="23" customFormat="1" x14ac:dyDescent="0.15">
      <c r="C42" s="23" t="str">
        <f>IF(INDEX(個人!$C$6:$AH$125,$N42,$C$3)&lt;&gt;"",DBCS(TRIM(INDEX(個人!$C$6:$AH$125,$N42,$C$3))),"")</f>
        <v/>
      </c>
      <c r="D42" s="23" t="str">
        <f t="shared" si="3"/>
        <v>○</v>
      </c>
      <c r="E42" s="23">
        <f>IF(AND(INDEX(個人!$C$6:$AH$125,$N41,$C$3)&lt;&gt;"",INDEX(個人!$C$6:$AH$125,$N42,$O42)&lt;&gt;""),E41+1,E41)</f>
        <v>0</v>
      </c>
      <c r="F42" s="23" t="str">
        <f t="shared" si="4"/>
        <v>@0</v>
      </c>
      <c r="H42" s="23" t="str">
        <f>IF(AND(INDEX(個人!$C$6:$AH$125,$N42,$C$3)&lt;&gt;"",INDEX(個人!$C$6:$AH$125,$N42,$O42)&lt;&gt;""),IF(INDEX(個人!$C$6:$AH$125,$N42,$H$3)&lt;20,11,ROUNDDOWN(INDEX(個人!$C$6:$AH$125,$N42,$H$3)/5,0)+7),"")</f>
        <v/>
      </c>
      <c r="I42" s="23" t="str">
        <f>IF(AND(INDEX(個人!$C$6:$AH$125,$N42,$C$3)&lt;&gt;"",INDEX(個人!$C$6:$AH$125,$N42,$O42)&lt;&gt;""),IF(ISERROR(VLOOKUP(DBCS($Q42),コード一覧!$E$1:$F$6,2,FALSE)),1,VLOOKUP(DBCS($Q42),コード一覧!$E$1:$F$6,2,FALSE)),"")</f>
        <v/>
      </c>
      <c r="J42" s="23" t="str">
        <f>IF(AND(INDEX(個人!$C$6:$AH$125,$N42,$C$3)&lt;&gt;"",INDEX(個人!$C$6:$AH$125,$N42,$O42)&lt;&gt;""),VLOOKUP($P42,コード一覧!$G$1:$H$10,2,FALSE),"")</f>
        <v/>
      </c>
      <c r="K42" s="23" t="str">
        <f>IF(AND(INDEX(個人!$C$6:$AH$125,$N42,$C$3)&lt;&gt;"",INDEX(個人!$C$6:$AH$125,$N42,$O42)&lt;&gt;""),LEFT(TEXT(INDEX(個人!$C$6:$AH$125,$N42,$O42),"mm:ss.00"),2),"")</f>
        <v/>
      </c>
      <c r="L42" s="23" t="str">
        <f>IF(AND(INDEX(個人!$C$6:$AH$125,$N42,$C$3)&lt;&gt;"",INDEX(個人!$C$6:$AH$125,$N42,$O42)&lt;&gt;""),MID(TEXT(INDEX(個人!$C$6:$AH$125,$N42,$O42),"mm:ss.00"),4,2),"")</f>
        <v/>
      </c>
      <c r="M42" s="23" t="str">
        <f>IF(AND(INDEX(個人!$C$6:$AH$125,$N42,$C$3)&lt;&gt;"",INDEX(個人!$C$6:$AH$125,$N42,$O42)&lt;&gt;""),RIGHT(TEXT(INDEX(個人!$C$6:$AH$125,$N42,$O42),"mm:ss.00"),2),"")</f>
        <v/>
      </c>
      <c r="N42" s="23">
        <f t="shared" si="5"/>
        <v>2</v>
      </c>
      <c r="O42" s="23">
        <v>25</v>
      </c>
      <c r="P42" s="200" t="s">
        <v>47</v>
      </c>
      <c r="Q42" s="23" t="s">
        <v>320</v>
      </c>
    </row>
    <row r="43" spans="3:17" s="23" customFormat="1" x14ac:dyDescent="0.15">
      <c r="C43" s="23" t="str">
        <f>IF(INDEX(個人!$C$6:$AH$125,$N43,$C$3)&lt;&gt;"",DBCS(TRIM(INDEX(個人!$C$6:$AH$125,$N43,$C$3))),"")</f>
        <v/>
      </c>
      <c r="D43" s="23" t="str">
        <f t="shared" si="3"/>
        <v>○</v>
      </c>
      <c r="E43" s="23">
        <f>IF(AND(INDEX(個人!$C$6:$AH$125,$N42,$C$3)&lt;&gt;"",INDEX(個人!$C$6:$AH$125,$N43,$O43)&lt;&gt;""),E42+1,E42)</f>
        <v>0</v>
      </c>
      <c r="F43" s="23" t="str">
        <f t="shared" si="4"/>
        <v>@0</v>
      </c>
      <c r="H43" s="23" t="str">
        <f>IF(AND(INDEX(個人!$C$6:$AH$125,$N43,$C$3)&lt;&gt;"",INDEX(個人!$C$6:$AH$125,$N43,$O43)&lt;&gt;""),IF(INDEX(個人!$C$6:$AH$125,$N43,$H$3)&lt;20,11,ROUNDDOWN(INDEX(個人!$C$6:$AH$125,$N43,$H$3)/5,0)+7),"")</f>
        <v/>
      </c>
      <c r="I43" s="23" t="str">
        <f>IF(AND(INDEX(個人!$C$6:$AH$125,$N43,$C$3)&lt;&gt;"",INDEX(個人!$C$6:$AH$125,$N43,$O43)&lt;&gt;""),IF(ISERROR(VLOOKUP(DBCS($Q43),コード一覧!$E$1:$F$6,2,FALSE)),1,VLOOKUP(DBCS($Q43),コード一覧!$E$1:$F$6,2,FALSE)),"")</f>
        <v/>
      </c>
      <c r="J43" s="23" t="str">
        <f>IF(AND(INDEX(個人!$C$6:$AH$125,$N43,$C$3)&lt;&gt;"",INDEX(個人!$C$6:$AH$125,$N43,$O43)&lt;&gt;""),VLOOKUP($P43,コード一覧!$G$1:$H$10,2,FALSE),"")</f>
        <v/>
      </c>
      <c r="K43" s="23" t="str">
        <f>IF(AND(INDEX(個人!$C$6:$AH$125,$N43,$C$3)&lt;&gt;"",INDEX(個人!$C$6:$AH$125,$N43,$O43)&lt;&gt;""),LEFT(TEXT(INDEX(個人!$C$6:$AH$125,$N43,$O43),"mm:ss.00"),2),"")</f>
        <v/>
      </c>
      <c r="L43" s="23" t="str">
        <f>IF(AND(INDEX(個人!$C$6:$AH$125,$N43,$C$3)&lt;&gt;"",INDEX(個人!$C$6:$AH$125,$N43,$O43)&lt;&gt;""),MID(TEXT(INDEX(個人!$C$6:$AH$125,$N43,$O43),"mm:ss.00"),4,2),"")</f>
        <v/>
      </c>
      <c r="M43" s="23" t="str">
        <f>IF(AND(INDEX(個人!$C$6:$AH$125,$N43,$C$3)&lt;&gt;"",INDEX(個人!$C$6:$AH$125,$N43,$O43)&lt;&gt;""),RIGHT(TEXT(INDEX(個人!$C$6:$AH$125,$N43,$O43),"mm:ss.00"),2),"")</f>
        <v/>
      </c>
      <c r="N43" s="23">
        <f t="shared" si="5"/>
        <v>2</v>
      </c>
      <c r="O43" s="23">
        <v>26</v>
      </c>
      <c r="P43" s="200" t="s">
        <v>70</v>
      </c>
      <c r="Q43" s="23" t="s">
        <v>321</v>
      </c>
    </row>
    <row r="44" spans="3:17" s="23" customFormat="1" x14ac:dyDescent="0.15">
      <c r="C44" s="23" t="str">
        <f>IF(INDEX(個人!$C$6:$AH$125,$N44,$C$3)&lt;&gt;"",DBCS(TRIM(INDEX(個人!$C$6:$AH$125,$N44,$C$3))),"")</f>
        <v/>
      </c>
      <c r="D44" s="23" t="str">
        <f t="shared" si="3"/>
        <v>○</v>
      </c>
      <c r="E44" s="23">
        <f>IF(AND(INDEX(個人!$C$6:$AH$125,$N43,$C$3)&lt;&gt;"",INDEX(個人!$C$6:$AH$125,$N44,$O44)&lt;&gt;""),E43+1,E43)</f>
        <v>0</v>
      </c>
      <c r="F44" s="23" t="str">
        <f t="shared" si="4"/>
        <v>@0</v>
      </c>
      <c r="H44" s="23" t="str">
        <f>IF(AND(INDEX(個人!$C$6:$AH$125,$N44,$C$3)&lt;&gt;"",INDEX(個人!$C$6:$AH$125,$N44,$O44)&lt;&gt;""),IF(INDEX(個人!$C$6:$AH$125,$N44,$H$3)&lt;20,11,ROUNDDOWN(INDEX(個人!$C$6:$AH$125,$N44,$H$3)/5,0)+7),"")</f>
        <v/>
      </c>
      <c r="I44" s="23" t="str">
        <f>IF(AND(INDEX(個人!$C$6:$AH$125,$N44,$C$3)&lt;&gt;"",INDEX(個人!$C$6:$AH$125,$N44,$O44)&lt;&gt;""),IF(ISERROR(VLOOKUP(DBCS($Q44),コード一覧!$E$1:$F$6,2,FALSE)),1,VLOOKUP(DBCS($Q44),コード一覧!$E$1:$F$6,2,FALSE)),"")</f>
        <v/>
      </c>
      <c r="J44" s="23" t="str">
        <f>IF(AND(INDEX(個人!$C$6:$AH$125,$N44,$C$3)&lt;&gt;"",INDEX(個人!$C$6:$AH$125,$N44,$O44)&lt;&gt;""),VLOOKUP($P44,コード一覧!$G$1:$H$10,2,FALSE),"")</f>
        <v/>
      </c>
      <c r="K44" s="23" t="str">
        <f>IF(AND(INDEX(個人!$C$6:$AH$125,$N44,$C$3)&lt;&gt;"",INDEX(個人!$C$6:$AH$125,$N44,$O44)&lt;&gt;""),LEFT(TEXT(INDEX(個人!$C$6:$AH$125,$N44,$O44),"mm:ss.00"),2),"")</f>
        <v/>
      </c>
      <c r="L44" s="23" t="str">
        <f>IF(AND(INDEX(個人!$C$6:$AH$125,$N44,$C$3)&lt;&gt;"",INDEX(個人!$C$6:$AH$125,$N44,$O44)&lt;&gt;""),MID(TEXT(INDEX(個人!$C$6:$AH$125,$N44,$O44),"mm:ss.00"),4,2),"")</f>
        <v/>
      </c>
      <c r="M44" s="23" t="str">
        <f>IF(AND(INDEX(個人!$C$6:$AH$125,$N44,$C$3)&lt;&gt;"",INDEX(個人!$C$6:$AH$125,$N44,$O44)&lt;&gt;""),RIGHT(TEXT(INDEX(個人!$C$6:$AH$125,$N44,$O44),"mm:ss.00"),2),"")</f>
        <v/>
      </c>
      <c r="N44" s="23">
        <f t="shared" si="5"/>
        <v>2</v>
      </c>
      <c r="O44" s="23">
        <v>27</v>
      </c>
      <c r="P44" s="200" t="s">
        <v>24</v>
      </c>
      <c r="Q44" s="23" t="s">
        <v>321</v>
      </c>
    </row>
    <row r="45" spans="3:17" s="23" customFormat="1" x14ac:dyDescent="0.15">
      <c r="C45" s="23" t="str">
        <f>IF(INDEX(個人!$C$6:$AH$125,$N45,$C$3)&lt;&gt;"",DBCS(TRIM(INDEX(個人!$C$6:$AH$125,$N45,$C$3))),"")</f>
        <v/>
      </c>
      <c r="D45" s="23" t="str">
        <f t="shared" si="3"/>
        <v>○</v>
      </c>
      <c r="E45" s="23">
        <f>IF(AND(INDEX(個人!$C$6:$AH$125,$N44,$C$3)&lt;&gt;"",INDEX(個人!$C$6:$AH$125,$N45,$O45)&lt;&gt;""),E44+1,E44)</f>
        <v>0</v>
      </c>
      <c r="F45" s="23" t="str">
        <f t="shared" si="4"/>
        <v>@0</v>
      </c>
      <c r="H45" s="23" t="str">
        <f>IF(AND(INDEX(個人!$C$6:$AH$125,$N45,$C$3)&lt;&gt;"",INDEX(個人!$C$6:$AH$125,$N45,$O45)&lt;&gt;""),IF(INDEX(個人!$C$6:$AH$125,$N45,$H$3)&lt;20,11,ROUNDDOWN(INDEX(個人!$C$6:$AH$125,$N45,$H$3)/5,0)+7),"")</f>
        <v/>
      </c>
      <c r="I45" s="23" t="str">
        <f>IF(AND(INDEX(個人!$C$6:$AH$125,$N45,$C$3)&lt;&gt;"",INDEX(個人!$C$6:$AH$125,$N45,$O45)&lt;&gt;""),IF(ISERROR(VLOOKUP(DBCS($Q45),コード一覧!$E$1:$F$6,2,FALSE)),1,VLOOKUP(DBCS($Q45),コード一覧!$E$1:$F$6,2,FALSE)),"")</f>
        <v/>
      </c>
      <c r="J45" s="23" t="str">
        <f>IF(AND(INDEX(個人!$C$6:$AH$125,$N45,$C$3)&lt;&gt;"",INDEX(個人!$C$6:$AH$125,$N45,$O45)&lt;&gt;""),VLOOKUP($P45,コード一覧!$G$1:$H$10,2,FALSE),"")</f>
        <v/>
      </c>
      <c r="K45" s="23" t="str">
        <f>IF(AND(INDEX(個人!$C$6:$AH$125,$N45,$C$3)&lt;&gt;"",INDEX(個人!$C$6:$AH$125,$N45,$O45)&lt;&gt;""),LEFT(TEXT(INDEX(個人!$C$6:$AH$125,$N45,$O45),"mm:ss.00"),2),"")</f>
        <v/>
      </c>
      <c r="L45" s="23" t="str">
        <f>IF(AND(INDEX(個人!$C$6:$AH$125,$N45,$C$3)&lt;&gt;"",INDEX(個人!$C$6:$AH$125,$N45,$O45)&lt;&gt;""),MID(TEXT(INDEX(個人!$C$6:$AH$125,$N45,$O45),"mm:ss.00"),4,2),"")</f>
        <v/>
      </c>
      <c r="M45" s="23" t="str">
        <f>IF(AND(INDEX(個人!$C$6:$AH$125,$N45,$C$3)&lt;&gt;"",INDEX(個人!$C$6:$AH$125,$N45,$O45)&lt;&gt;""),RIGHT(TEXT(INDEX(個人!$C$6:$AH$125,$N45,$O45),"mm:ss.00"),2),"")</f>
        <v/>
      </c>
      <c r="N45" s="23">
        <f t="shared" si="5"/>
        <v>2</v>
      </c>
      <c r="O45" s="23">
        <v>28</v>
      </c>
      <c r="P45" s="200" t="s">
        <v>37</v>
      </c>
      <c r="Q45" s="23" t="s">
        <v>321</v>
      </c>
    </row>
    <row r="46" spans="3:17" s="23" customFormat="1" x14ac:dyDescent="0.15">
      <c r="C46" s="23" t="str">
        <f>IF(INDEX(個人!$C$6:$AH$125,$N46,$C$3)&lt;&gt;"",DBCS(TRIM(INDEX(個人!$C$6:$AH$125,$N46,$C$3))),"")</f>
        <v/>
      </c>
      <c r="D46" s="23" t="str">
        <f t="shared" si="3"/>
        <v>○</v>
      </c>
      <c r="E46" s="23">
        <f>IF(AND(INDEX(個人!$C$6:$AH$125,$N45,$C$3)&lt;&gt;"",INDEX(個人!$C$6:$AH$125,$N46,$O46)&lt;&gt;""),E45+1,E45)</f>
        <v>0</v>
      </c>
      <c r="F46" s="23" t="str">
        <f t="shared" si="4"/>
        <v>@0</v>
      </c>
      <c r="H46" s="23" t="str">
        <f>IF(AND(INDEX(個人!$C$6:$AH$125,$N46,$C$3)&lt;&gt;"",INDEX(個人!$C$6:$AH$125,$N46,$O46)&lt;&gt;""),IF(INDEX(個人!$C$6:$AH$125,$N46,$H$3)&lt;20,11,ROUNDDOWN(INDEX(個人!$C$6:$AH$125,$N46,$H$3)/5,0)+7),"")</f>
        <v/>
      </c>
      <c r="I46" s="23" t="str">
        <f>IF(AND(INDEX(個人!$C$6:$AH$125,$N46,$C$3)&lt;&gt;"",INDEX(個人!$C$6:$AH$125,$N46,$O46)&lt;&gt;""),IF(ISERROR(VLOOKUP(DBCS($Q46),コード一覧!$E$1:$F$6,2,FALSE)),1,VLOOKUP(DBCS($Q46),コード一覧!$E$1:$F$6,2,FALSE)),"")</f>
        <v/>
      </c>
      <c r="J46" s="23" t="str">
        <f>IF(AND(INDEX(個人!$C$6:$AH$125,$N46,$C$3)&lt;&gt;"",INDEX(個人!$C$6:$AH$125,$N46,$O46)&lt;&gt;""),VLOOKUP($P46,コード一覧!$G$1:$H$10,2,FALSE),"")</f>
        <v/>
      </c>
      <c r="K46" s="23" t="str">
        <f>IF(AND(INDEX(個人!$C$6:$AH$125,$N46,$C$3)&lt;&gt;"",INDEX(個人!$C$6:$AH$125,$N46,$O46)&lt;&gt;""),LEFT(TEXT(INDEX(個人!$C$6:$AH$125,$N46,$O46),"mm:ss.00"),2),"")</f>
        <v/>
      </c>
      <c r="L46" s="23" t="str">
        <f>IF(AND(INDEX(個人!$C$6:$AH$125,$N46,$C$3)&lt;&gt;"",INDEX(個人!$C$6:$AH$125,$N46,$O46)&lt;&gt;""),MID(TEXT(INDEX(個人!$C$6:$AH$125,$N46,$O46),"mm:ss.00"),4,2),"")</f>
        <v/>
      </c>
      <c r="M46" s="23" t="str">
        <f>IF(AND(INDEX(個人!$C$6:$AH$125,$N46,$C$3)&lt;&gt;"",INDEX(個人!$C$6:$AH$125,$N46,$O46)&lt;&gt;""),RIGHT(TEXT(INDEX(個人!$C$6:$AH$125,$N46,$O46),"mm:ss.00"),2),"")</f>
        <v/>
      </c>
      <c r="N46" s="23">
        <f t="shared" si="5"/>
        <v>2</v>
      </c>
      <c r="O46" s="23">
        <v>29</v>
      </c>
      <c r="P46" s="200" t="s">
        <v>47</v>
      </c>
      <c r="Q46" s="23" t="s">
        <v>321</v>
      </c>
    </row>
    <row r="47" spans="3:17" s="23" customFormat="1" x14ac:dyDescent="0.15">
      <c r="C47" s="23" t="str">
        <f>IF(INDEX(個人!$C$6:$AH$125,$N47,$C$3)&lt;&gt;"",DBCS(TRIM(INDEX(個人!$C$6:$AH$125,$N47,$C$3))),"")</f>
        <v/>
      </c>
      <c r="D47" s="23" t="str">
        <f t="shared" si="3"/>
        <v>○</v>
      </c>
      <c r="E47" s="23">
        <f>IF(AND(INDEX(個人!$C$6:$AH$125,$N46,$C$3)&lt;&gt;"",INDEX(個人!$C$6:$AH$125,$N47,$O47)&lt;&gt;""),E46+1,E46)</f>
        <v>0</v>
      </c>
      <c r="F47" s="23" t="str">
        <f t="shared" si="4"/>
        <v>@0</v>
      </c>
      <c r="H47" s="23" t="str">
        <f>IF(AND(INDEX(個人!$C$6:$AH$125,$N47,$C$3)&lt;&gt;"",INDEX(個人!$C$6:$AH$125,$N47,$O47)&lt;&gt;""),IF(INDEX(個人!$C$6:$AH$125,$N47,$H$3)&lt;20,11,ROUNDDOWN(INDEX(個人!$C$6:$AH$125,$N47,$H$3)/5,0)+7),"")</f>
        <v/>
      </c>
      <c r="I47" s="23" t="str">
        <f>IF(AND(INDEX(個人!$C$6:$AH$125,$N47,$C$3)&lt;&gt;"",INDEX(個人!$C$6:$AH$125,$N47,$O47)&lt;&gt;""),IF(ISERROR(VLOOKUP(DBCS($Q47),コード一覧!$E$1:$F$6,2,FALSE)),1,VLOOKUP(DBCS($Q47),コード一覧!$E$1:$F$6,2,FALSE)),"")</f>
        <v/>
      </c>
      <c r="J47" s="23" t="str">
        <f>IF(AND(INDEX(個人!$C$6:$AH$125,$N47,$C$3)&lt;&gt;"",INDEX(個人!$C$6:$AH$125,$N47,$O47)&lt;&gt;""),VLOOKUP($P47,コード一覧!$G$1:$H$10,2,FALSE),"")</f>
        <v/>
      </c>
      <c r="K47" s="23" t="str">
        <f>IF(AND(INDEX(個人!$C$6:$AH$125,$N47,$C$3)&lt;&gt;"",INDEX(個人!$C$6:$AH$125,$N47,$O47)&lt;&gt;""),LEFT(TEXT(INDEX(個人!$C$6:$AH$125,$N47,$O47),"mm:ss.00"),2),"")</f>
        <v/>
      </c>
      <c r="L47" s="23" t="str">
        <f>IF(AND(INDEX(個人!$C$6:$AH$125,$N47,$C$3)&lt;&gt;"",INDEX(個人!$C$6:$AH$125,$N47,$O47)&lt;&gt;""),MID(TEXT(INDEX(個人!$C$6:$AH$125,$N47,$O47),"mm:ss.00"),4,2),"")</f>
        <v/>
      </c>
      <c r="M47" s="23" t="str">
        <f>IF(AND(INDEX(個人!$C$6:$AH$125,$N47,$C$3)&lt;&gt;"",INDEX(個人!$C$6:$AH$125,$N47,$O47)&lt;&gt;""),RIGHT(TEXT(INDEX(個人!$C$6:$AH$125,$N47,$O47),"mm:ss.00"),2),"")</f>
        <v/>
      </c>
      <c r="N47" s="23">
        <f t="shared" si="5"/>
        <v>2</v>
      </c>
      <c r="O47" s="23">
        <v>30</v>
      </c>
      <c r="P47" s="200" t="s">
        <v>37</v>
      </c>
      <c r="Q47" s="23" t="s">
        <v>101</v>
      </c>
    </row>
    <row r="48" spans="3:17" s="23" customFormat="1" x14ac:dyDescent="0.15">
      <c r="C48" s="23" t="str">
        <f>IF(INDEX(個人!$C$6:$AH$125,$N48,$C$3)&lt;&gt;"",DBCS(TRIM(INDEX(個人!$C$6:$AH$125,$N48,$C$3))),"")</f>
        <v/>
      </c>
      <c r="D48" s="23" t="str">
        <f t="shared" si="3"/>
        <v>○</v>
      </c>
      <c r="E48" s="23">
        <f>IF(AND(INDEX(個人!$C$6:$AH$125,$N47,$C$3)&lt;&gt;"",INDEX(個人!$C$6:$AH$125,$N48,$O48)&lt;&gt;""),E47+1,E47)</f>
        <v>0</v>
      </c>
      <c r="F48" s="23" t="str">
        <f t="shared" si="4"/>
        <v>@0</v>
      </c>
      <c r="H48" s="23" t="str">
        <f>IF(AND(INDEX(個人!$C$6:$AH$125,$N48,$C$3)&lt;&gt;"",INDEX(個人!$C$6:$AH$125,$N48,$O48)&lt;&gt;""),IF(INDEX(個人!$C$6:$AH$125,$N48,$H$3)&lt;20,11,ROUNDDOWN(INDEX(個人!$C$6:$AH$125,$N48,$H$3)/5,0)+7),"")</f>
        <v/>
      </c>
      <c r="I48" s="23" t="str">
        <f>IF(AND(INDEX(個人!$C$6:$AH$125,$N48,$C$3)&lt;&gt;"",INDEX(個人!$C$6:$AH$125,$N48,$O48)&lt;&gt;""),IF(ISERROR(VLOOKUP(DBCS($Q48),コード一覧!$E$1:$F$6,2,FALSE)),1,VLOOKUP(DBCS($Q48),コード一覧!$E$1:$F$6,2,FALSE)),"")</f>
        <v/>
      </c>
      <c r="J48" s="23" t="str">
        <f>IF(AND(INDEX(個人!$C$6:$AH$125,$N48,$C$3)&lt;&gt;"",INDEX(個人!$C$6:$AH$125,$N48,$O48)&lt;&gt;""),VLOOKUP($P48,コード一覧!$G$1:$H$10,2,FALSE),"")</f>
        <v/>
      </c>
      <c r="K48" s="23" t="str">
        <f>IF(AND(INDEX(個人!$C$6:$AH$125,$N48,$C$3)&lt;&gt;"",INDEX(個人!$C$6:$AH$125,$N48,$O48)&lt;&gt;""),LEFT(TEXT(INDEX(個人!$C$6:$AH$125,$N48,$O48),"mm:ss.00"),2),"")</f>
        <v/>
      </c>
      <c r="L48" s="23" t="str">
        <f>IF(AND(INDEX(個人!$C$6:$AH$125,$N48,$C$3)&lt;&gt;"",INDEX(個人!$C$6:$AH$125,$N48,$O48)&lt;&gt;""),MID(TEXT(INDEX(個人!$C$6:$AH$125,$N48,$O48),"mm:ss.00"),4,2),"")</f>
        <v/>
      </c>
      <c r="M48" s="23" t="str">
        <f>IF(AND(INDEX(個人!$C$6:$AH$125,$N48,$C$3)&lt;&gt;"",INDEX(個人!$C$6:$AH$125,$N48,$O48)&lt;&gt;""),RIGHT(TEXT(INDEX(個人!$C$6:$AH$125,$N48,$O48),"mm:ss.00"),2),"")</f>
        <v/>
      </c>
      <c r="N48" s="23">
        <f t="shared" si="5"/>
        <v>2</v>
      </c>
      <c r="O48" s="23">
        <v>31</v>
      </c>
      <c r="P48" s="200" t="s">
        <v>47</v>
      </c>
      <c r="Q48" s="23" t="s">
        <v>101</v>
      </c>
    </row>
    <row r="49" spans="3:17" s="23" customFormat="1" x14ac:dyDescent="0.15">
      <c r="C49" s="23" t="str">
        <f>IF(INDEX(個人!$C$6:$AH$125,$N49,$C$3)&lt;&gt;"",DBCS(TRIM(INDEX(個人!$C$6:$AH$125,$N49,$C$3))),"")</f>
        <v/>
      </c>
      <c r="D49" s="23" t="str">
        <f t="shared" si="3"/>
        <v>○</v>
      </c>
      <c r="E49" s="23">
        <f>IF(AND(INDEX(個人!$C$6:$AH$125,$N48,$C$3)&lt;&gt;"",INDEX(個人!$C$6:$AH$125,$N49,$O49)&lt;&gt;""),E48+1,E48)</f>
        <v>0</v>
      </c>
      <c r="F49" s="23" t="str">
        <f t="shared" si="4"/>
        <v>@0</v>
      </c>
      <c r="H49" s="23" t="str">
        <f>IF(AND(INDEX(個人!$C$6:$AH$125,$N49,$C$3)&lt;&gt;"",INDEX(個人!$C$6:$AH$125,$N49,$O49)&lt;&gt;""),IF(INDEX(個人!$C$6:$AH$125,$N49,$H$3)&lt;20,11,ROUNDDOWN(INDEX(個人!$C$6:$AH$125,$N49,$H$3)/5,0)+7),"")</f>
        <v/>
      </c>
      <c r="I49" s="23" t="str">
        <f>IF(AND(INDEX(個人!$C$6:$AH$125,$N49,$C$3)&lt;&gt;"",INDEX(個人!$C$6:$AH$125,$N49,$O49)&lt;&gt;""),IF(ISERROR(VLOOKUP(DBCS($Q49),コード一覧!$E$1:$F$6,2,FALSE)),1,VLOOKUP(DBCS($Q49),コード一覧!$E$1:$F$6,2,FALSE)),"")</f>
        <v/>
      </c>
      <c r="J49" s="23" t="str">
        <f>IF(AND(INDEX(個人!$C$6:$AH$125,$N49,$C$3)&lt;&gt;"",INDEX(個人!$C$6:$AH$125,$N49,$O49)&lt;&gt;""),VLOOKUP($P49,コード一覧!$G$1:$H$10,2,FALSE),"")</f>
        <v/>
      </c>
      <c r="K49" s="23" t="str">
        <f>IF(AND(INDEX(個人!$C$6:$AH$125,$N49,$C$3)&lt;&gt;"",INDEX(個人!$C$6:$AH$125,$N49,$O49)&lt;&gt;""),LEFT(TEXT(INDEX(個人!$C$6:$AH$125,$N49,$O49),"mm:ss.00"),2),"")</f>
        <v/>
      </c>
      <c r="L49" s="23" t="str">
        <f>IF(AND(INDEX(個人!$C$6:$AH$125,$N49,$C$3)&lt;&gt;"",INDEX(個人!$C$6:$AH$125,$N49,$O49)&lt;&gt;""),MID(TEXT(INDEX(個人!$C$6:$AH$125,$N49,$O49),"mm:ss.00"),4,2),"")</f>
        <v/>
      </c>
      <c r="M49" s="23" t="str">
        <f>IF(AND(INDEX(個人!$C$6:$AH$125,$N49,$C$3)&lt;&gt;"",INDEX(個人!$C$6:$AH$125,$N49,$O49)&lt;&gt;""),RIGHT(TEXT(INDEX(個人!$C$6:$AH$125,$N49,$O49),"mm:ss.00"),2),"")</f>
        <v/>
      </c>
      <c r="N49" s="23">
        <f t="shared" si="5"/>
        <v>2</v>
      </c>
      <c r="O49" s="23">
        <v>32</v>
      </c>
      <c r="P49" s="200" t="s">
        <v>73</v>
      </c>
      <c r="Q49" s="23" t="s">
        <v>101</v>
      </c>
    </row>
    <row r="50" spans="3:17" s="22" customFormat="1" x14ac:dyDescent="0.15">
      <c r="C50" s="22" t="str">
        <f>IF(INDEX(個人!$C$6:$AH$125,$N50,$C$3)&lt;&gt;"",DBCS(TRIM(INDEX(個人!$C$6:$AH$125,$N50,$C$3))),"")</f>
        <v/>
      </c>
      <c r="D50" s="22" t="str">
        <f>IF(C49=C50,"○","×")</f>
        <v>○</v>
      </c>
      <c r="E50" s="22">
        <f>IF(AND(INDEX(個人!$C$6:$AH$125,$N50,$C$3)&lt;&gt;"",INDEX(個人!$C$6:$AH$125,$N50,$O50)&lt;&gt;""),1,0)</f>
        <v>0</v>
      </c>
      <c r="F50" s="22" t="str">
        <f>C50&amp;"@"&amp;E50</f>
        <v>@0</v>
      </c>
      <c r="H50" s="22" t="str">
        <f>IF(AND(INDEX(個人!$C$6:$AH$125,$N50,$C$3)&lt;&gt;"",INDEX(個人!$C$6:$AH$125,$N50,$O50)&lt;&gt;""),IF(INDEX(個人!$C$6:$AH$125,$N50,$H$3)&lt;20,11,ROUNDDOWN(INDEX(個人!$C$6:$AH$125,$N50,$H$3)/5,0)+7),"")</f>
        <v/>
      </c>
      <c r="I50" s="22" t="str">
        <f>IF(AND(INDEX(個人!$C$6:$AH$125,$N50,$C$3)&lt;&gt;"",INDEX(個人!$C$6:$AH$125,$N50,$O50)&lt;&gt;""),IF(ISERROR(VLOOKUP(DBCS($Q50),コード一覧!$E$1:$F$6,2,FALSE)),1,VLOOKUP(DBCS($Q50),コード一覧!$E$1:$F$6,2,FALSE)),"")</f>
        <v/>
      </c>
      <c r="J50" s="22" t="str">
        <f>IF(AND(INDEX(個人!$C$6:$AH$125,$N50,$C$3)&lt;&gt;"",INDEX(個人!$C$6:$AH$125,$N50,$O50)&lt;&gt;""),VLOOKUP($P50,コード一覧!$G$1:$H$10,2,FALSE),"")</f>
        <v/>
      </c>
      <c r="K50" s="22" t="str">
        <f>IF(AND(INDEX(個人!$C$6:$AH$125,$N50,$C$3)&lt;&gt;"",INDEX(個人!$C$6:$AH$125,$N50,$O50)&lt;&gt;""),LEFT(TEXT(INDEX(個人!$C$6:$AH$125,$N50,$O50),"mm:ss.00"),2),"")</f>
        <v/>
      </c>
      <c r="L50" s="22" t="str">
        <f>IF(AND(INDEX(個人!$C$6:$AH$125,$N50,$C$3)&lt;&gt;"",INDEX(個人!$C$6:$AH$125,$N50,$O50)&lt;&gt;""),MID(TEXT(INDEX(個人!$C$6:$AH$125,$N50,$O50),"mm:ss.00"),4,2),"")</f>
        <v/>
      </c>
      <c r="M50" s="22" t="str">
        <f>IF(AND(INDEX(個人!$C$6:$AH$125,$N50,$C$3)&lt;&gt;"",INDEX(個人!$C$6:$AH$125,$N50,$O50)&lt;&gt;""),RIGHT(TEXT(INDEX(個人!$C$6:$AH$125,$N50,$O50),"mm:ss.00"),2),"")</f>
        <v/>
      </c>
      <c r="N50" s="22">
        <f>N28+1</f>
        <v>3</v>
      </c>
      <c r="O50" s="22">
        <v>11</v>
      </c>
      <c r="P50" s="24" t="s">
        <v>70</v>
      </c>
      <c r="Q50" s="22" t="s">
        <v>102</v>
      </c>
    </row>
    <row r="51" spans="3:17" s="22" customFormat="1" x14ac:dyDescent="0.15">
      <c r="C51" s="22" t="str">
        <f>IF(INDEX(個人!$C$6:$AH$125,$N51,$C$3)&lt;&gt;"",DBCS(TRIM(INDEX(個人!$C$6:$AH$125,$N51,$C$3))),"")</f>
        <v/>
      </c>
      <c r="D51" s="22" t="str">
        <f>IF(C50=C51,"○","×")</f>
        <v>○</v>
      </c>
      <c r="E51" s="22">
        <f>IF(AND(INDEX(個人!$C$6:$AH$125,$N50,$C$3)&lt;&gt;"",INDEX(個人!$C$6:$AH$125,$N51,$O51)&lt;&gt;""),E50+1,E50)</f>
        <v>0</v>
      </c>
      <c r="F51" s="22" t="str">
        <f>C51&amp;"@"&amp;E51</f>
        <v>@0</v>
      </c>
      <c r="H51" s="22" t="str">
        <f>IF(AND(INDEX(個人!$C$6:$AH$125,$N51,$C$3)&lt;&gt;"",INDEX(個人!$C$6:$AH$125,$N51,$O51)&lt;&gt;""),IF(INDEX(個人!$C$6:$AH$125,$N51,$H$3)&lt;20,11,ROUNDDOWN(INDEX(個人!$C$6:$AH$125,$N51,$H$3)/5,0)+7),"")</f>
        <v/>
      </c>
      <c r="I51" s="22" t="str">
        <f>IF(AND(INDEX(個人!$C$6:$AH$125,$N51,$C$3)&lt;&gt;"",INDEX(個人!$C$6:$AH$125,$N51,$O51)&lt;&gt;""),IF(ISERROR(VLOOKUP(DBCS($Q51),コード一覧!$E$1:$F$6,2,FALSE)),1,VLOOKUP(DBCS($Q51),コード一覧!$E$1:$F$6,2,FALSE)),"")</f>
        <v/>
      </c>
      <c r="J51" s="22" t="str">
        <f>IF(AND(INDEX(個人!$C$6:$AH$125,$N51,$C$3)&lt;&gt;"",INDEX(個人!$C$6:$AH$125,$N51,$O51)&lt;&gt;""),VLOOKUP($P51,コード一覧!$G$1:$H$10,2,FALSE),"")</f>
        <v/>
      </c>
      <c r="K51" s="22" t="str">
        <f>IF(AND(INDEX(個人!$C$6:$AH$125,$N51,$C$3)&lt;&gt;"",INDEX(個人!$C$6:$AH$125,$N51,$O51)&lt;&gt;""),LEFT(TEXT(INDEX(個人!$C$6:$AH$125,$N51,$O51),"mm:ss.00"),2),"")</f>
        <v/>
      </c>
      <c r="L51" s="22" t="str">
        <f>IF(AND(INDEX(個人!$C$6:$AH$125,$N51,$C$3)&lt;&gt;"",INDEX(個人!$C$6:$AH$125,$N51,$O51)&lt;&gt;""),MID(TEXT(INDEX(個人!$C$6:$AH$125,$N51,$O51),"mm:ss.00"),4,2),"")</f>
        <v/>
      </c>
      <c r="M51" s="22" t="str">
        <f>IF(AND(INDEX(個人!$C$6:$AH$125,$N51,$C$3)&lt;&gt;"",INDEX(個人!$C$6:$AH$125,$N51,$O51)&lt;&gt;""),RIGHT(TEXT(INDEX(個人!$C$6:$AH$125,$N51,$O51),"mm:ss.00"),2),"")</f>
        <v/>
      </c>
      <c r="N51" s="22">
        <f>$N50</f>
        <v>3</v>
      </c>
      <c r="O51" s="22">
        <v>12</v>
      </c>
      <c r="P51" s="24" t="s">
        <v>24</v>
      </c>
      <c r="Q51" s="22" t="s">
        <v>102</v>
      </c>
    </row>
    <row r="52" spans="3:17" s="22" customFormat="1" x14ac:dyDescent="0.15">
      <c r="C52" s="22" t="str">
        <f>IF(INDEX(個人!$C$6:$AH$125,$N52,$C$3)&lt;&gt;"",DBCS(TRIM(INDEX(個人!$C$6:$AH$125,$N52,$C$3))),"")</f>
        <v/>
      </c>
      <c r="D52" s="22" t="str">
        <f t="shared" ref="D52:D71" si="6">IF(C51=C52,"○","×")</f>
        <v>○</v>
      </c>
      <c r="E52" s="22">
        <f>IF(AND(INDEX(個人!$C$6:$AH$125,$N51,$C$3)&lt;&gt;"",INDEX(個人!$C$6:$AH$125,$N52,$O52)&lt;&gt;""),E51+1,E51)</f>
        <v>0</v>
      </c>
      <c r="F52" s="22" t="str">
        <f t="shared" ref="F52:F71" si="7">C52&amp;"@"&amp;E52</f>
        <v>@0</v>
      </c>
      <c r="H52" s="22" t="str">
        <f>IF(AND(INDEX(個人!$C$6:$AH$125,$N52,$C$3)&lt;&gt;"",INDEX(個人!$C$6:$AH$125,$N52,$O52)&lt;&gt;""),IF(INDEX(個人!$C$6:$AH$125,$N52,$H$3)&lt;20,11,ROUNDDOWN(INDEX(個人!$C$6:$AH$125,$N52,$H$3)/5,0)+7),"")</f>
        <v/>
      </c>
      <c r="I52" s="22" t="str">
        <f>IF(AND(INDEX(個人!$C$6:$AH$125,$N52,$C$3)&lt;&gt;"",INDEX(個人!$C$6:$AH$125,$N52,$O52)&lt;&gt;""),IF(ISERROR(VLOOKUP(DBCS($Q52),コード一覧!$E$1:$F$6,2,FALSE)),1,VLOOKUP(DBCS($Q52),コード一覧!$E$1:$F$6,2,FALSE)),"")</f>
        <v/>
      </c>
      <c r="J52" s="22" t="str">
        <f>IF(AND(INDEX(個人!$C$6:$AH$125,$N52,$C$3)&lt;&gt;"",INDEX(個人!$C$6:$AH$125,$N52,$O52)&lt;&gt;""),VLOOKUP($P52,コード一覧!$G$1:$H$10,2,FALSE),"")</f>
        <v/>
      </c>
      <c r="K52" s="22" t="str">
        <f>IF(AND(INDEX(個人!$C$6:$AH$125,$N52,$C$3)&lt;&gt;"",INDEX(個人!$C$6:$AH$125,$N52,$O52)&lt;&gt;""),LEFT(TEXT(INDEX(個人!$C$6:$AH$125,$N52,$O52),"mm:ss.00"),2),"")</f>
        <v/>
      </c>
      <c r="L52" s="22" t="str">
        <f>IF(AND(INDEX(個人!$C$6:$AH$125,$N52,$C$3)&lt;&gt;"",INDEX(個人!$C$6:$AH$125,$N52,$O52)&lt;&gt;""),MID(TEXT(INDEX(個人!$C$6:$AH$125,$N52,$O52),"mm:ss.00"),4,2),"")</f>
        <v/>
      </c>
      <c r="M52" s="22" t="str">
        <f>IF(AND(INDEX(個人!$C$6:$AH$125,$N52,$C$3)&lt;&gt;"",INDEX(個人!$C$6:$AH$125,$N52,$O52)&lt;&gt;""),RIGHT(TEXT(INDEX(個人!$C$6:$AH$125,$N52,$O52),"mm:ss.00"),2),"")</f>
        <v/>
      </c>
      <c r="N52" s="22">
        <f t="shared" ref="N52:N71" si="8">$N51</f>
        <v>3</v>
      </c>
      <c r="O52" s="22">
        <v>13</v>
      </c>
      <c r="P52" s="24" t="s">
        <v>37</v>
      </c>
      <c r="Q52" s="22" t="s">
        <v>102</v>
      </c>
    </row>
    <row r="53" spans="3:17" s="22" customFormat="1" x14ac:dyDescent="0.15">
      <c r="C53" s="22" t="str">
        <f>IF(INDEX(個人!$C$6:$AH$125,$N53,$C$3)&lt;&gt;"",DBCS(TRIM(INDEX(個人!$C$6:$AH$125,$N53,$C$3))),"")</f>
        <v/>
      </c>
      <c r="D53" s="22" t="str">
        <f t="shared" si="6"/>
        <v>○</v>
      </c>
      <c r="E53" s="22">
        <f>IF(AND(INDEX(個人!$C$6:$AH$125,$N52,$C$3)&lt;&gt;"",INDEX(個人!$C$6:$AH$125,$N53,$O53)&lt;&gt;""),E52+1,E52)</f>
        <v>0</v>
      </c>
      <c r="F53" s="22" t="str">
        <f t="shared" si="7"/>
        <v>@0</v>
      </c>
      <c r="H53" s="22" t="str">
        <f>IF(AND(INDEX(個人!$C$6:$AH$125,$N53,$C$3)&lt;&gt;"",INDEX(個人!$C$6:$AH$125,$N53,$O53)&lt;&gt;""),IF(INDEX(個人!$C$6:$AH$125,$N53,$H$3)&lt;20,11,ROUNDDOWN(INDEX(個人!$C$6:$AH$125,$N53,$H$3)/5,0)+7),"")</f>
        <v/>
      </c>
      <c r="I53" s="22" t="str">
        <f>IF(AND(INDEX(個人!$C$6:$AH$125,$N53,$C$3)&lt;&gt;"",INDEX(個人!$C$6:$AH$125,$N53,$O53)&lt;&gt;""),IF(ISERROR(VLOOKUP(DBCS($Q53),コード一覧!$E$1:$F$6,2,FALSE)),1,VLOOKUP(DBCS($Q53),コード一覧!$E$1:$F$6,2,FALSE)),"")</f>
        <v/>
      </c>
      <c r="J53" s="22" t="str">
        <f>IF(AND(INDEX(個人!$C$6:$AH$125,$N53,$C$3)&lt;&gt;"",INDEX(個人!$C$6:$AH$125,$N53,$O53)&lt;&gt;""),VLOOKUP($P53,コード一覧!$G$1:$H$10,2,FALSE),"")</f>
        <v/>
      </c>
      <c r="K53" s="22" t="str">
        <f>IF(AND(INDEX(個人!$C$6:$AH$125,$N53,$C$3)&lt;&gt;"",INDEX(個人!$C$6:$AH$125,$N53,$O53)&lt;&gt;""),LEFT(TEXT(INDEX(個人!$C$6:$AH$125,$N53,$O53),"mm:ss.00"),2),"")</f>
        <v/>
      </c>
      <c r="L53" s="22" t="str">
        <f>IF(AND(INDEX(個人!$C$6:$AH$125,$N53,$C$3)&lt;&gt;"",INDEX(個人!$C$6:$AH$125,$N53,$O53)&lt;&gt;""),MID(TEXT(INDEX(個人!$C$6:$AH$125,$N53,$O53),"mm:ss.00"),4,2),"")</f>
        <v/>
      </c>
      <c r="M53" s="22" t="str">
        <f>IF(AND(INDEX(個人!$C$6:$AH$125,$N53,$C$3)&lt;&gt;"",INDEX(個人!$C$6:$AH$125,$N53,$O53)&lt;&gt;""),RIGHT(TEXT(INDEX(個人!$C$6:$AH$125,$N53,$O53),"mm:ss.00"),2),"")</f>
        <v/>
      </c>
      <c r="N53" s="22">
        <f t="shared" si="8"/>
        <v>3</v>
      </c>
      <c r="O53" s="22">
        <v>14</v>
      </c>
      <c r="P53" s="24" t="s">
        <v>47</v>
      </c>
      <c r="Q53" s="22" t="s">
        <v>102</v>
      </c>
    </row>
    <row r="54" spans="3:17" s="22" customFormat="1" x14ac:dyDescent="0.15">
      <c r="C54" s="22" t="str">
        <f>IF(INDEX(個人!$C$6:$AH$125,$N54,$C$3)&lt;&gt;"",DBCS(TRIM(INDEX(個人!$C$6:$AH$125,$N54,$C$3))),"")</f>
        <v/>
      </c>
      <c r="D54" s="22" t="str">
        <f t="shared" si="6"/>
        <v>○</v>
      </c>
      <c r="E54" s="22">
        <f>IF(AND(INDEX(個人!$C$6:$AH$125,$N53,$C$3)&lt;&gt;"",INDEX(個人!$C$6:$AH$125,$N54,$O54)&lt;&gt;""),E53+1,E53)</f>
        <v>0</v>
      </c>
      <c r="F54" s="22" t="str">
        <f t="shared" si="7"/>
        <v>@0</v>
      </c>
      <c r="H54" s="22" t="str">
        <f>IF(AND(INDEX(個人!$C$6:$AH$125,$N54,$C$3)&lt;&gt;"",INDEX(個人!$C$6:$AH$125,$N54,$O54)&lt;&gt;""),IF(INDEX(個人!$C$6:$AH$125,$N54,$H$3)&lt;20,11,ROUNDDOWN(INDEX(個人!$C$6:$AH$125,$N54,$H$3)/5,0)+7),"")</f>
        <v/>
      </c>
      <c r="I54" s="22" t="str">
        <f>IF(AND(INDEX(個人!$C$6:$AH$125,$N54,$C$3)&lt;&gt;"",INDEX(個人!$C$6:$AH$125,$N54,$O54)&lt;&gt;""),IF(ISERROR(VLOOKUP(DBCS($Q54),コード一覧!$E$1:$F$6,2,FALSE)),1,VLOOKUP(DBCS($Q54),コード一覧!$E$1:$F$6,2,FALSE)),"")</f>
        <v/>
      </c>
      <c r="J54" s="22" t="str">
        <f>IF(AND(INDEX(個人!$C$6:$AH$125,$N54,$C$3)&lt;&gt;"",INDEX(個人!$C$6:$AH$125,$N54,$O54)&lt;&gt;""),VLOOKUP($P54,コード一覧!$G$1:$H$10,2,FALSE),"")</f>
        <v/>
      </c>
      <c r="K54" s="22" t="str">
        <f>IF(AND(INDEX(個人!$C$6:$AH$125,$N54,$C$3)&lt;&gt;"",INDEX(個人!$C$6:$AH$125,$N54,$O54)&lt;&gt;""),LEFT(TEXT(INDEX(個人!$C$6:$AH$125,$N54,$O54),"mm:ss.00"),2),"")</f>
        <v/>
      </c>
      <c r="L54" s="22" t="str">
        <f>IF(AND(INDEX(個人!$C$6:$AH$125,$N54,$C$3)&lt;&gt;"",INDEX(個人!$C$6:$AH$125,$N54,$O54)&lt;&gt;""),MID(TEXT(INDEX(個人!$C$6:$AH$125,$N54,$O54),"mm:ss.00"),4,2),"")</f>
        <v/>
      </c>
      <c r="M54" s="22" t="str">
        <f>IF(AND(INDEX(個人!$C$6:$AH$125,$N54,$C$3)&lt;&gt;"",INDEX(個人!$C$6:$AH$125,$N54,$O54)&lt;&gt;""),RIGHT(TEXT(INDEX(個人!$C$6:$AH$125,$N54,$O54),"mm:ss.00"),2),"")</f>
        <v/>
      </c>
      <c r="N54" s="22">
        <f t="shared" si="8"/>
        <v>3</v>
      </c>
      <c r="O54" s="22">
        <v>15</v>
      </c>
      <c r="P54" s="24" t="s">
        <v>73</v>
      </c>
      <c r="Q54" s="22" t="s">
        <v>102</v>
      </c>
    </row>
    <row r="55" spans="3:17" s="22" customFormat="1" x14ac:dyDescent="0.15">
      <c r="C55" s="22" t="str">
        <f>IF(INDEX(個人!$C$6:$AH$125,$N55,$C$3)&lt;&gt;"",DBCS(TRIM(INDEX(個人!$C$6:$AH$125,$N55,$C$3))),"")</f>
        <v/>
      </c>
      <c r="D55" s="22" t="str">
        <f t="shared" si="6"/>
        <v>○</v>
      </c>
      <c r="E55" s="22">
        <f>IF(AND(INDEX(個人!$C$6:$AH$125,$N54,$C$3)&lt;&gt;"",INDEX(個人!$C$6:$AH$125,$N55,$O55)&lt;&gt;""),E54+1,E54)</f>
        <v>0</v>
      </c>
      <c r="F55" s="22" t="str">
        <f t="shared" si="7"/>
        <v>@0</v>
      </c>
      <c r="H55" s="22" t="str">
        <f>IF(AND(INDEX(個人!$C$6:$AH$125,$N55,$C$3)&lt;&gt;"",INDEX(個人!$C$6:$AH$125,$N55,$O55)&lt;&gt;""),IF(INDEX(個人!$C$6:$AH$125,$N55,$H$3)&lt;20,11,ROUNDDOWN(INDEX(個人!$C$6:$AH$125,$N55,$H$3)/5,0)+7),"")</f>
        <v/>
      </c>
      <c r="I55" s="22" t="str">
        <f>IF(AND(INDEX(個人!$C$6:$AH$125,$N55,$C$3)&lt;&gt;"",INDEX(個人!$C$6:$AH$125,$N55,$O55)&lt;&gt;""),IF(ISERROR(VLOOKUP(DBCS($Q55),コード一覧!$E$1:$F$6,2,FALSE)),1,VLOOKUP(DBCS($Q55),コード一覧!$E$1:$F$6,2,FALSE)),"")</f>
        <v/>
      </c>
      <c r="J55" s="22" t="str">
        <f>IF(AND(INDEX(個人!$C$6:$AH$125,$N55,$C$3)&lt;&gt;"",INDEX(個人!$C$6:$AH$125,$N55,$O55)&lt;&gt;""),VLOOKUP($P55,コード一覧!$G$1:$H$10,2,FALSE),"")</f>
        <v/>
      </c>
      <c r="K55" s="22" t="str">
        <f>IF(AND(INDEX(個人!$C$6:$AH$125,$N55,$C$3)&lt;&gt;"",INDEX(個人!$C$6:$AH$125,$N55,$O55)&lt;&gt;""),LEFT(TEXT(INDEX(個人!$C$6:$AH$125,$N55,$O55),"mm:ss.00"),2),"")</f>
        <v/>
      </c>
      <c r="L55" s="22" t="str">
        <f>IF(AND(INDEX(個人!$C$6:$AH$125,$N55,$C$3)&lt;&gt;"",INDEX(個人!$C$6:$AH$125,$N55,$O55)&lt;&gt;""),MID(TEXT(INDEX(個人!$C$6:$AH$125,$N55,$O55),"mm:ss.00"),4,2),"")</f>
        <v/>
      </c>
      <c r="M55" s="22" t="str">
        <f>IF(AND(INDEX(個人!$C$6:$AH$125,$N55,$C$3)&lt;&gt;"",INDEX(個人!$C$6:$AH$125,$N55,$O55)&lt;&gt;""),RIGHT(TEXT(INDEX(個人!$C$6:$AH$125,$N55,$O55),"mm:ss.00"),2),"")</f>
        <v/>
      </c>
      <c r="N55" s="22">
        <f t="shared" si="8"/>
        <v>3</v>
      </c>
      <c r="O55" s="22">
        <v>16</v>
      </c>
      <c r="P55" s="24" t="s">
        <v>75</v>
      </c>
      <c r="Q55" s="22" t="s">
        <v>102</v>
      </c>
    </row>
    <row r="56" spans="3:17" s="22" customFormat="1" x14ac:dyDescent="0.15">
      <c r="C56" s="22" t="str">
        <f>IF(INDEX(個人!$C$6:$AH$125,$N56,$C$3)&lt;&gt;"",DBCS(TRIM(INDEX(個人!$C$6:$AH$125,$N56,$C$3))),"")</f>
        <v/>
      </c>
      <c r="D56" s="22" t="str">
        <f t="shared" si="6"/>
        <v>○</v>
      </c>
      <c r="E56" s="22">
        <f>IF(AND(INDEX(個人!$C$6:$AH$125,$N55,$C$3)&lt;&gt;"",INDEX(個人!$C$6:$AH$125,$N56,$O56)&lt;&gt;""),E55+1,E55)</f>
        <v>0</v>
      </c>
      <c r="F56" s="22" t="str">
        <f t="shared" si="7"/>
        <v>@0</v>
      </c>
      <c r="H56" s="22" t="str">
        <f>IF(AND(INDEX(個人!$C$6:$AH$125,$N56,$C$3)&lt;&gt;"",INDEX(個人!$C$6:$AH$125,$N56,$O56)&lt;&gt;""),IF(INDEX(個人!$C$6:$AH$125,$N56,$H$3)&lt;20,11,ROUNDDOWN(INDEX(個人!$C$6:$AH$125,$N56,$H$3)/5,0)+7),"")</f>
        <v/>
      </c>
      <c r="I56" s="22" t="str">
        <f>IF(AND(INDEX(個人!$C$6:$AH$125,$N56,$C$3)&lt;&gt;"",INDEX(個人!$C$6:$AH$125,$N56,$O56)&lt;&gt;""),IF(ISERROR(VLOOKUP(DBCS($Q56),コード一覧!$E$1:$F$6,2,FALSE)),1,VLOOKUP(DBCS($Q56),コード一覧!$E$1:$F$6,2,FALSE)),"")</f>
        <v/>
      </c>
      <c r="J56" s="22" t="str">
        <f>IF(AND(INDEX(個人!$C$6:$AH$125,$N56,$C$3)&lt;&gt;"",INDEX(個人!$C$6:$AH$125,$N56,$O56)&lt;&gt;""),VLOOKUP($P56,コード一覧!$G$1:$H$10,2,FALSE),"")</f>
        <v/>
      </c>
      <c r="K56" s="22" t="str">
        <f>IF(AND(INDEX(個人!$C$6:$AH$125,$N56,$C$3)&lt;&gt;"",INDEX(個人!$C$6:$AH$125,$N56,$O56)&lt;&gt;""),LEFT(TEXT(INDEX(個人!$C$6:$AH$125,$N56,$O56),"mm:ss.00"),2),"")</f>
        <v/>
      </c>
      <c r="L56" s="22" t="str">
        <f>IF(AND(INDEX(個人!$C$6:$AH$125,$N56,$C$3)&lt;&gt;"",INDEX(個人!$C$6:$AH$125,$N56,$O56)&lt;&gt;""),MID(TEXT(INDEX(個人!$C$6:$AH$125,$N56,$O56),"mm:ss.00"),4,2),"")</f>
        <v/>
      </c>
      <c r="M56" s="22" t="str">
        <f>IF(AND(INDEX(個人!$C$6:$AH$125,$N56,$C$3)&lt;&gt;"",INDEX(個人!$C$6:$AH$125,$N56,$O56)&lt;&gt;""),RIGHT(TEXT(INDEX(個人!$C$6:$AH$125,$N56,$O56),"mm:ss.00"),2),"")</f>
        <v/>
      </c>
      <c r="N56" s="22">
        <f t="shared" si="8"/>
        <v>3</v>
      </c>
      <c r="O56" s="22">
        <v>17</v>
      </c>
      <c r="P56" s="24" t="s">
        <v>77</v>
      </c>
      <c r="Q56" s="22" t="s">
        <v>102</v>
      </c>
    </row>
    <row r="57" spans="3:17" s="22" customFormat="1" x14ac:dyDescent="0.15">
      <c r="C57" s="22" t="str">
        <f>IF(INDEX(個人!$C$6:$AH$125,$N57,$C$3)&lt;&gt;"",DBCS(TRIM(INDEX(個人!$C$6:$AH$125,$N57,$C$3))),"")</f>
        <v/>
      </c>
      <c r="D57" s="22" t="str">
        <f t="shared" si="6"/>
        <v>○</v>
      </c>
      <c r="E57" s="22">
        <f>IF(AND(INDEX(個人!$C$6:$AH$125,$N56,$C$3)&lt;&gt;"",INDEX(個人!$C$6:$AH$125,$N57,$O57)&lt;&gt;""),E56+1,E56)</f>
        <v>0</v>
      </c>
      <c r="F57" s="22" t="str">
        <f t="shared" si="7"/>
        <v>@0</v>
      </c>
      <c r="H57" s="22" t="str">
        <f>IF(AND(INDEX(個人!$C$6:$AH$125,$N57,$C$3)&lt;&gt;"",INDEX(個人!$C$6:$AH$125,$N57,$O57)&lt;&gt;""),IF(INDEX(個人!$C$6:$AH$125,$N57,$H$3)&lt;20,11,ROUNDDOWN(INDEX(個人!$C$6:$AH$125,$N57,$H$3)/5,0)+7),"")</f>
        <v/>
      </c>
      <c r="I57" s="22" t="str">
        <f>IF(AND(INDEX(個人!$C$6:$AH$125,$N57,$C$3)&lt;&gt;"",INDEX(個人!$C$6:$AH$125,$N57,$O57)&lt;&gt;""),IF(ISERROR(VLOOKUP(DBCS($Q57),コード一覧!$E$1:$F$6,2,FALSE)),1,VLOOKUP(DBCS($Q57),コード一覧!$E$1:$F$6,2,FALSE)),"")</f>
        <v/>
      </c>
      <c r="J57" s="22" t="str">
        <f>IF(AND(INDEX(個人!$C$6:$AH$125,$N57,$C$3)&lt;&gt;"",INDEX(個人!$C$6:$AH$125,$N57,$O57)&lt;&gt;""),VLOOKUP($P57,コード一覧!$G$1:$H$10,2,FALSE),"")</f>
        <v/>
      </c>
      <c r="K57" s="22" t="str">
        <f>IF(AND(INDEX(個人!$C$6:$AH$125,$N57,$C$3)&lt;&gt;"",INDEX(個人!$C$6:$AH$125,$N57,$O57)&lt;&gt;""),LEFT(TEXT(INDEX(個人!$C$6:$AH$125,$N57,$O57),"mm:ss.00"),2),"")</f>
        <v/>
      </c>
      <c r="L57" s="22" t="str">
        <f>IF(AND(INDEX(個人!$C$6:$AH$125,$N57,$C$3)&lt;&gt;"",INDEX(個人!$C$6:$AH$125,$N57,$O57)&lt;&gt;""),MID(TEXT(INDEX(個人!$C$6:$AH$125,$N57,$O57),"mm:ss.00"),4,2),"")</f>
        <v/>
      </c>
      <c r="M57" s="22" t="str">
        <f>IF(AND(INDEX(個人!$C$6:$AH$125,$N57,$C$3)&lt;&gt;"",INDEX(個人!$C$6:$AH$125,$N57,$O57)&lt;&gt;""),RIGHT(TEXT(INDEX(個人!$C$6:$AH$125,$N57,$O57),"mm:ss.00"),2),"")</f>
        <v/>
      </c>
      <c r="N57" s="22">
        <f t="shared" si="8"/>
        <v>3</v>
      </c>
      <c r="O57" s="22">
        <v>18</v>
      </c>
      <c r="P57" s="24" t="s">
        <v>70</v>
      </c>
      <c r="Q57" s="22" t="s">
        <v>103</v>
      </c>
    </row>
    <row r="58" spans="3:17" s="22" customFormat="1" x14ac:dyDescent="0.15">
      <c r="C58" s="22" t="str">
        <f>IF(INDEX(個人!$C$6:$AH$125,$N58,$C$3)&lt;&gt;"",DBCS(TRIM(INDEX(個人!$C$6:$AH$125,$N58,$C$3))),"")</f>
        <v/>
      </c>
      <c r="D58" s="22" t="str">
        <f t="shared" si="6"/>
        <v>○</v>
      </c>
      <c r="E58" s="22">
        <f>IF(AND(INDEX(個人!$C$6:$AH$125,$N57,$C$3)&lt;&gt;"",INDEX(個人!$C$6:$AH$125,$N58,$O58)&lt;&gt;""),E57+1,E57)</f>
        <v>0</v>
      </c>
      <c r="F58" s="22" t="str">
        <f t="shared" si="7"/>
        <v>@0</v>
      </c>
      <c r="H58" s="22" t="str">
        <f>IF(AND(INDEX(個人!$C$6:$AH$125,$N58,$C$3)&lt;&gt;"",INDEX(個人!$C$6:$AH$125,$N58,$O58)&lt;&gt;""),IF(INDEX(個人!$C$6:$AH$125,$N58,$H$3)&lt;20,11,ROUNDDOWN(INDEX(個人!$C$6:$AH$125,$N58,$H$3)/5,0)+7),"")</f>
        <v/>
      </c>
      <c r="I58" s="22" t="str">
        <f>IF(AND(INDEX(個人!$C$6:$AH$125,$N58,$C$3)&lt;&gt;"",INDEX(個人!$C$6:$AH$125,$N58,$O58)&lt;&gt;""),IF(ISERROR(VLOOKUP(DBCS($Q58),コード一覧!$E$1:$F$6,2,FALSE)),1,VLOOKUP(DBCS($Q58),コード一覧!$E$1:$F$6,2,FALSE)),"")</f>
        <v/>
      </c>
      <c r="J58" s="22" t="str">
        <f>IF(AND(INDEX(個人!$C$6:$AH$125,$N58,$C$3)&lt;&gt;"",INDEX(個人!$C$6:$AH$125,$N58,$O58)&lt;&gt;""),VLOOKUP($P58,コード一覧!$G$1:$H$10,2,FALSE),"")</f>
        <v/>
      </c>
      <c r="K58" s="22" t="str">
        <f>IF(AND(INDEX(個人!$C$6:$AH$125,$N58,$C$3)&lt;&gt;"",INDEX(個人!$C$6:$AH$125,$N58,$O58)&lt;&gt;""),LEFT(TEXT(INDEX(個人!$C$6:$AH$125,$N58,$O58),"mm:ss.00"),2),"")</f>
        <v/>
      </c>
      <c r="L58" s="22" t="str">
        <f>IF(AND(INDEX(個人!$C$6:$AH$125,$N58,$C$3)&lt;&gt;"",INDEX(個人!$C$6:$AH$125,$N58,$O58)&lt;&gt;""),MID(TEXT(INDEX(個人!$C$6:$AH$125,$N58,$O58),"mm:ss.00"),4,2),"")</f>
        <v/>
      </c>
      <c r="M58" s="22" t="str">
        <f>IF(AND(INDEX(個人!$C$6:$AH$125,$N58,$C$3)&lt;&gt;"",INDEX(個人!$C$6:$AH$125,$N58,$O58)&lt;&gt;""),RIGHT(TEXT(INDEX(個人!$C$6:$AH$125,$N58,$O58),"mm:ss.00"),2),"")</f>
        <v/>
      </c>
      <c r="N58" s="22">
        <f t="shared" si="8"/>
        <v>3</v>
      </c>
      <c r="O58" s="22">
        <v>19</v>
      </c>
      <c r="P58" s="24" t="s">
        <v>24</v>
      </c>
      <c r="Q58" s="22" t="s">
        <v>103</v>
      </c>
    </row>
    <row r="59" spans="3:17" s="22" customFormat="1" x14ac:dyDescent="0.15">
      <c r="C59" s="22" t="str">
        <f>IF(INDEX(個人!$C$6:$AH$125,$N59,$C$3)&lt;&gt;"",DBCS(TRIM(INDEX(個人!$C$6:$AH$125,$N59,$C$3))),"")</f>
        <v/>
      </c>
      <c r="D59" s="22" t="str">
        <f t="shared" si="6"/>
        <v>○</v>
      </c>
      <c r="E59" s="22">
        <f>IF(AND(INDEX(個人!$C$6:$AH$125,$N58,$C$3)&lt;&gt;"",INDEX(個人!$C$6:$AH$125,$N59,$O59)&lt;&gt;""),E58+1,E58)</f>
        <v>0</v>
      </c>
      <c r="F59" s="22" t="str">
        <f t="shared" si="7"/>
        <v>@0</v>
      </c>
      <c r="H59" s="22" t="str">
        <f>IF(AND(INDEX(個人!$C$6:$AH$125,$N59,$C$3)&lt;&gt;"",INDEX(個人!$C$6:$AH$125,$N59,$O59)&lt;&gt;""),IF(INDEX(個人!$C$6:$AH$125,$N59,$H$3)&lt;20,11,ROUNDDOWN(INDEX(個人!$C$6:$AH$125,$N59,$H$3)/5,0)+7),"")</f>
        <v/>
      </c>
      <c r="I59" s="22" t="str">
        <f>IF(AND(INDEX(個人!$C$6:$AH$125,$N59,$C$3)&lt;&gt;"",INDEX(個人!$C$6:$AH$125,$N59,$O59)&lt;&gt;""),IF(ISERROR(VLOOKUP(DBCS($Q59),コード一覧!$E$1:$F$6,2,FALSE)),1,VLOOKUP(DBCS($Q59),コード一覧!$E$1:$F$6,2,FALSE)),"")</f>
        <v/>
      </c>
      <c r="J59" s="22" t="str">
        <f>IF(AND(INDEX(個人!$C$6:$AH$125,$N59,$C$3)&lt;&gt;"",INDEX(個人!$C$6:$AH$125,$N59,$O59)&lt;&gt;""),VLOOKUP($P59,コード一覧!$G$1:$H$10,2,FALSE),"")</f>
        <v/>
      </c>
      <c r="K59" s="22" t="str">
        <f>IF(AND(INDEX(個人!$C$6:$AH$125,$N59,$C$3)&lt;&gt;"",INDEX(個人!$C$6:$AH$125,$N59,$O59)&lt;&gt;""),LEFT(TEXT(INDEX(個人!$C$6:$AH$125,$N59,$O59),"mm:ss.00"),2),"")</f>
        <v/>
      </c>
      <c r="L59" s="22" t="str">
        <f>IF(AND(INDEX(個人!$C$6:$AH$125,$N59,$C$3)&lt;&gt;"",INDEX(個人!$C$6:$AH$125,$N59,$O59)&lt;&gt;""),MID(TEXT(INDEX(個人!$C$6:$AH$125,$N59,$O59),"mm:ss.00"),4,2),"")</f>
        <v/>
      </c>
      <c r="M59" s="22" t="str">
        <f>IF(AND(INDEX(個人!$C$6:$AH$125,$N59,$C$3)&lt;&gt;"",INDEX(個人!$C$6:$AH$125,$N59,$O59)&lt;&gt;""),RIGHT(TEXT(INDEX(個人!$C$6:$AH$125,$N59,$O59),"mm:ss.00"),2),"")</f>
        <v/>
      </c>
      <c r="N59" s="22">
        <f t="shared" si="8"/>
        <v>3</v>
      </c>
      <c r="O59" s="22">
        <v>20</v>
      </c>
      <c r="P59" s="24" t="s">
        <v>37</v>
      </c>
      <c r="Q59" s="22" t="s">
        <v>103</v>
      </c>
    </row>
    <row r="60" spans="3:17" s="22" customFormat="1" x14ac:dyDescent="0.15">
      <c r="C60" s="22" t="str">
        <f>IF(INDEX(個人!$C$6:$AH$125,$N60,$C$3)&lt;&gt;"",DBCS(TRIM(INDEX(個人!$C$6:$AH$125,$N60,$C$3))),"")</f>
        <v/>
      </c>
      <c r="D60" s="22" t="str">
        <f t="shared" si="6"/>
        <v>○</v>
      </c>
      <c r="E60" s="22">
        <f>IF(AND(INDEX(個人!$C$6:$AH$125,$N59,$C$3)&lt;&gt;"",INDEX(個人!$C$6:$AH$125,$N60,$O60)&lt;&gt;""),E59+1,E59)</f>
        <v>0</v>
      </c>
      <c r="F60" s="22" t="str">
        <f t="shared" si="7"/>
        <v>@0</v>
      </c>
      <c r="H60" s="22" t="str">
        <f>IF(AND(INDEX(個人!$C$6:$AH$125,$N60,$C$3)&lt;&gt;"",INDEX(個人!$C$6:$AH$125,$N60,$O60)&lt;&gt;""),IF(INDEX(個人!$C$6:$AH$125,$N60,$H$3)&lt;20,11,ROUNDDOWN(INDEX(個人!$C$6:$AH$125,$N60,$H$3)/5,0)+7),"")</f>
        <v/>
      </c>
      <c r="I60" s="22" t="str">
        <f>IF(AND(INDEX(個人!$C$6:$AH$125,$N60,$C$3)&lt;&gt;"",INDEX(個人!$C$6:$AH$125,$N60,$O60)&lt;&gt;""),IF(ISERROR(VLOOKUP(DBCS($Q60),コード一覧!$E$1:$F$6,2,FALSE)),1,VLOOKUP(DBCS($Q60),コード一覧!$E$1:$F$6,2,FALSE)),"")</f>
        <v/>
      </c>
      <c r="J60" s="22" t="str">
        <f>IF(AND(INDEX(個人!$C$6:$AH$125,$N60,$C$3)&lt;&gt;"",INDEX(個人!$C$6:$AH$125,$N60,$O60)&lt;&gt;""),VLOOKUP($P60,コード一覧!$G$1:$H$10,2,FALSE),"")</f>
        <v/>
      </c>
      <c r="K60" s="22" t="str">
        <f>IF(AND(INDEX(個人!$C$6:$AH$125,$N60,$C$3)&lt;&gt;"",INDEX(個人!$C$6:$AH$125,$N60,$O60)&lt;&gt;""),LEFT(TEXT(INDEX(個人!$C$6:$AH$125,$N60,$O60),"mm:ss.00"),2),"")</f>
        <v/>
      </c>
      <c r="L60" s="22" t="str">
        <f>IF(AND(INDEX(個人!$C$6:$AH$125,$N60,$C$3)&lt;&gt;"",INDEX(個人!$C$6:$AH$125,$N60,$O60)&lt;&gt;""),MID(TEXT(INDEX(個人!$C$6:$AH$125,$N60,$O60),"mm:ss.00"),4,2),"")</f>
        <v/>
      </c>
      <c r="M60" s="22" t="str">
        <f>IF(AND(INDEX(個人!$C$6:$AH$125,$N60,$C$3)&lt;&gt;"",INDEX(個人!$C$6:$AH$125,$N60,$O60)&lt;&gt;""),RIGHT(TEXT(INDEX(個人!$C$6:$AH$125,$N60,$O60),"mm:ss.00"),2),"")</f>
        <v/>
      </c>
      <c r="N60" s="22">
        <f t="shared" si="8"/>
        <v>3</v>
      </c>
      <c r="O60" s="22">
        <v>21</v>
      </c>
      <c r="P60" s="24" t="s">
        <v>47</v>
      </c>
      <c r="Q60" s="22" t="s">
        <v>103</v>
      </c>
    </row>
    <row r="61" spans="3:17" s="22" customFormat="1" x14ac:dyDescent="0.15">
      <c r="C61" s="22" t="str">
        <f>IF(INDEX(個人!$C$6:$AH$125,$N61,$C$3)&lt;&gt;"",DBCS(TRIM(INDEX(個人!$C$6:$AH$125,$N61,$C$3))),"")</f>
        <v/>
      </c>
      <c r="D61" s="22" t="str">
        <f t="shared" si="6"/>
        <v>○</v>
      </c>
      <c r="E61" s="22">
        <f>IF(AND(INDEX(個人!$C$6:$AH$125,$N60,$C$3)&lt;&gt;"",INDEX(個人!$C$6:$AH$125,$N61,$O61)&lt;&gt;""),E60+1,E60)</f>
        <v>0</v>
      </c>
      <c r="F61" s="22" t="str">
        <f t="shared" si="7"/>
        <v>@0</v>
      </c>
      <c r="H61" s="22" t="str">
        <f>IF(AND(INDEX(個人!$C$6:$AH$125,$N61,$C$3)&lt;&gt;"",INDEX(個人!$C$6:$AH$125,$N61,$O61)&lt;&gt;""),IF(INDEX(個人!$C$6:$AH$125,$N61,$H$3)&lt;20,11,ROUNDDOWN(INDEX(個人!$C$6:$AH$125,$N61,$H$3)/5,0)+7),"")</f>
        <v/>
      </c>
      <c r="I61" s="22" t="str">
        <f>IF(AND(INDEX(個人!$C$6:$AH$125,$N61,$C$3)&lt;&gt;"",INDEX(個人!$C$6:$AH$125,$N61,$O61)&lt;&gt;""),IF(ISERROR(VLOOKUP(DBCS($Q61),コード一覧!$E$1:$F$6,2,FALSE)),1,VLOOKUP(DBCS($Q61),コード一覧!$E$1:$F$6,2,FALSE)),"")</f>
        <v/>
      </c>
      <c r="J61" s="22" t="str">
        <f>IF(AND(INDEX(個人!$C$6:$AH$125,$N61,$C$3)&lt;&gt;"",INDEX(個人!$C$6:$AH$125,$N61,$O61)&lt;&gt;""),VLOOKUP($P61,コード一覧!$G$1:$H$10,2,FALSE),"")</f>
        <v/>
      </c>
      <c r="K61" s="22" t="str">
        <f>IF(AND(INDEX(個人!$C$6:$AH$125,$N61,$C$3)&lt;&gt;"",INDEX(個人!$C$6:$AH$125,$N61,$O61)&lt;&gt;""),LEFT(TEXT(INDEX(個人!$C$6:$AH$125,$N61,$O61),"mm:ss.00"),2),"")</f>
        <v/>
      </c>
      <c r="L61" s="22" t="str">
        <f>IF(AND(INDEX(個人!$C$6:$AH$125,$N61,$C$3)&lt;&gt;"",INDEX(個人!$C$6:$AH$125,$N61,$O61)&lt;&gt;""),MID(TEXT(INDEX(個人!$C$6:$AH$125,$N61,$O61),"mm:ss.00"),4,2),"")</f>
        <v/>
      </c>
      <c r="M61" s="22" t="str">
        <f>IF(AND(INDEX(個人!$C$6:$AH$125,$N61,$C$3)&lt;&gt;"",INDEX(個人!$C$6:$AH$125,$N61,$O61)&lt;&gt;""),RIGHT(TEXT(INDEX(個人!$C$6:$AH$125,$N61,$O61),"mm:ss.00"),2),"")</f>
        <v/>
      </c>
      <c r="N61" s="22">
        <f t="shared" si="8"/>
        <v>3</v>
      </c>
      <c r="O61" s="22">
        <v>22</v>
      </c>
      <c r="P61" s="24" t="s">
        <v>70</v>
      </c>
      <c r="Q61" s="22" t="s">
        <v>104</v>
      </c>
    </row>
    <row r="62" spans="3:17" s="22" customFormat="1" x14ac:dyDescent="0.15">
      <c r="C62" s="22" t="str">
        <f>IF(INDEX(個人!$C$6:$AH$125,$N62,$C$3)&lt;&gt;"",DBCS(TRIM(INDEX(個人!$C$6:$AH$125,$N62,$C$3))),"")</f>
        <v/>
      </c>
      <c r="D62" s="22" t="str">
        <f t="shared" si="6"/>
        <v>○</v>
      </c>
      <c r="E62" s="22">
        <f>IF(AND(INDEX(個人!$C$6:$AH$125,$N61,$C$3)&lt;&gt;"",INDEX(個人!$C$6:$AH$125,$N62,$O62)&lt;&gt;""),E61+1,E61)</f>
        <v>0</v>
      </c>
      <c r="F62" s="22" t="str">
        <f t="shared" si="7"/>
        <v>@0</v>
      </c>
      <c r="H62" s="22" t="str">
        <f>IF(AND(INDEX(個人!$C$6:$AH$125,$N62,$C$3)&lt;&gt;"",INDEX(個人!$C$6:$AH$125,$N62,$O62)&lt;&gt;""),IF(INDEX(個人!$C$6:$AH$125,$N62,$H$3)&lt;20,11,ROUNDDOWN(INDEX(個人!$C$6:$AH$125,$N62,$H$3)/5,0)+7),"")</f>
        <v/>
      </c>
      <c r="I62" s="22" t="str">
        <f>IF(AND(INDEX(個人!$C$6:$AH$125,$N62,$C$3)&lt;&gt;"",INDEX(個人!$C$6:$AH$125,$N62,$O62)&lt;&gt;""),IF(ISERROR(VLOOKUP(DBCS($Q62),コード一覧!$E$1:$F$6,2,FALSE)),1,VLOOKUP(DBCS($Q62),コード一覧!$E$1:$F$6,2,FALSE)),"")</f>
        <v/>
      </c>
      <c r="J62" s="22" t="str">
        <f>IF(AND(INDEX(個人!$C$6:$AH$125,$N62,$C$3)&lt;&gt;"",INDEX(個人!$C$6:$AH$125,$N62,$O62)&lt;&gt;""),VLOOKUP($P62,コード一覧!$G$1:$H$10,2,FALSE),"")</f>
        <v/>
      </c>
      <c r="K62" s="22" t="str">
        <f>IF(AND(INDEX(個人!$C$6:$AH$125,$N62,$C$3)&lt;&gt;"",INDEX(個人!$C$6:$AH$125,$N62,$O62)&lt;&gt;""),LEFT(TEXT(INDEX(個人!$C$6:$AH$125,$N62,$O62),"mm:ss.00"),2),"")</f>
        <v/>
      </c>
      <c r="L62" s="22" t="str">
        <f>IF(AND(INDEX(個人!$C$6:$AH$125,$N62,$C$3)&lt;&gt;"",INDEX(個人!$C$6:$AH$125,$N62,$O62)&lt;&gt;""),MID(TEXT(INDEX(個人!$C$6:$AH$125,$N62,$O62),"mm:ss.00"),4,2),"")</f>
        <v/>
      </c>
      <c r="M62" s="22" t="str">
        <f>IF(AND(INDEX(個人!$C$6:$AH$125,$N62,$C$3)&lt;&gt;"",INDEX(個人!$C$6:$AH$125,$N62,$O62)&lt;&gt;""),RIGHT(TEXT(INDEX(個人!$C$6:$AH$125,$N62,$O62),"mm:ss.00"),2),"")</f>
        <v/>
      </c>
      <c r="N62" s="22">
        <f t="shared" si="8"/>
        <v>3</v>
      </c>
      <c r="O62" s="22">
        <v>23</v>
      </c>
      <c r="P62" s="24" t="s">
        <v>24</v>
      </c>
      <c r="Q62" s="22" t="s">
        <v>104</v>
      </c>
    </row>
    <row r="63" spans="3:17" s="22" customFormat="1" x14ac:dyDescent="0.15">
      <c r="C63" s="22" t="str">
        <f>IF(INDEX(個人!$C$6:$AH$125,$N63,$C$3)&lt;&gt;"",DBCS(TRIM(INDEX(個人!$C$6:$AH$125,$N63,$C$3))),"")</f>
        <v/>
      </c>
      <c r="D63" s="22" t="str">
        <f t="shared" si="6"/>
        <v>○</v>
      </c>
      <c r="E63" s="22">
        <f>IF(AND(INDEX(個人!$C$6:$AH$125,$N62,$C$3)&lt;&gt;"",INDEX(個人!$C$6:$AH$125,$N63,$O63)&lt;&gt;""),E62+1,E62)</f>
        <v>0</v>
      </c>
      <c r="F63" s="22" t="str">
        <f t="shared" si="7"/>
        <v>@0</v>
      </c>
      <c r="H63" s="22" t="str">
        <f>IF(AND(INDEX(個人!$C$6:$AH$125,$N63,$C$3)&lt;&gt;"",INDEX(個人!$C$6:$AH$125,$N63,$O63)&lt;&gt;""),IF(INDEX(個人!$C$6:$AH$125,$N63,$H$3)&lt;20,11,ROUNDDOWN(INDEX(個人!$C$6:$AH$125,$N63,$H$3)/5,0)+7),"")</f>
        <v/>
      </c>
      <c r="I63" s="22" t="str">
        <f>IF(AND(INDEX(個人!$C$6:$AH$125,$N63,$C$3)&lt;&gt;"",INDEX(個人!$C$6:$AH$125,$N63,$O63)&lt;&gt;""),IF(ISERROR(VLOOKUP(DBCS($Q63),コード一覧!$E$1:$F$6,2,FALSE)),1,VLOOKUP(DBCS($Q63),コード一覧!$E$1:$F$6,2,FALSE)),"")</f>
        <v/>
      </c>
      <c r="J63" s="22" t="str">
        <f>IF(AND(INDEX(個人!$C$6:$AH$125,$N63,$C$3)&lt;&gt;"",INDEX(個人!$C$6:$AH$125,$N63,$O63)&lt;&gt;""),VLOOKUP($P63,コード一覧!$G$1:$H$10,2,FALSE),"")</f>
        <v/>
      </c>
      <c r="K63" s="22" t="str">
        <f>IF(AND(INDEX(個人!$C$6:$AH$125,$N63,$C$3)&lt;&gt;"",INDEX(個人!$C$6:$AH$125,$N63,$O63)&lt;&gt;""),LEFT(TEXT(INDEX(個人!$C$6:$AH$125,$N63,$O63),"mm:ss.00"),2),"")</f>
        <v/>
      </c>
      <c r="L63" s="22" t="str">
        <f>IF(AND(INDEX(個人!$C$6:$AH$125,$N63,$C$3)&lt;&gt;"",INDEX(個人!$C$6:$AH$125,$N63,$O63)&lt;&gt;""),MID(TEXT(INDEX(個人!$C$6:$AH$125,$N63,$O63),"mm:ss.00"),4,2),"")</f>
        <v/>
      </c>
      <c r="M63" s="22" t="str">
        <f>IF(AND(INDEX(個人!$C$6:$AH$125,$N63,$C$3)&lt;&gt;"",INDEX(個人!$C$6:$AH$125,$N63,$O63)&lt;&gt;""),RIGHT(TEXT(INDEX(個人!$C$6:$AH$125,$N63,$O63),"mm:ss.00"),2),"")</f>
        <v/>
      </c>
      <c r="N63" s="22">
        <f t="shared" si="8"/>
        <v>3</v>
      </c>
      <c r="O63" s="22">
        <v>24</v>
      </c>
      <c r="P63" s="24" t="s">
        <v>37</v>
      </c>
      <c r="Q63" s="22" t="s">
        <v>104</v>
      </c>
    </row>
    <row r="64" spans="3:17" s="22" customFormat="1" x14ac:dyDescent="0.15">
      <c r="C64" s="22" t="str">
        <f>IF(INDEX(個人!$C$6:$AH$125,$N64,$C$3)&lt;&gt;"",DBCS(TRIM(INDEX(個人!$C$6:$AH$125,$N64,$C$3))),"")</f>
        <v/>
      </c>
      <c r="D64" s="22" t="str">
        <f t="shared" si="6"/>
        <v>○</v>
      </c>
      <c r="E64" s="22">
        <f>IF(AND(INDEX(個人!$C$6:$AH$125,$N63,$C$3)&lt;&gt;"",INDEX(個人!$C$6:$AH$125,$N64,$O64)&lt;&gt;""),E63+1,E63)</f>
        <v>0</v>
      </c>
      <c r="F64" s="22" t="str">
        <f t="shared" si="7"/>
        <v>@0</v>
      </c>
      <c r="H64" s="22" t="str">
        <f>IF(AND(INDEX(個人!$C$6:$AH$125,$N64,$C$3)&lt;&gt;"",INDEX(個人!$C$6:$AH$125,$N64,$O64)&lt;&gt;""),IF(INDEX(個人!$C$6:$AH$125,$N64,$H$3)&lt;20,11,ROUNDDOWN(INDEX(個人!$C$6:$AH$125,$N64,$H$3)/5,0)+7),"")</f>
        <v/>
      </c>
      <c r="I64" s="22" t="str">
        <f>IF(AND(INDEX(個人!$C$6:$AH$125,$N64,$C$3)&lt;&gt;"",INDEX(個人!$C$6:$AH$125,$N64,$O64)&lt;&gt;""),IF(ISERROR(VLOOKUP(DBCS($Q64),コード一覧!$E$1:$F$6,2,FALSE)),1,VLOOKUP(DBCS($Q64),コード一覧!$E$1:$F$6,2,FALSE)),"")</f>
        <v/>
      </c>
      <c r="J64" s="22" t="str">
        <f>IF(AND(INDEX(個人!$C$6:$AH$125,$N64,$C$3)&lt;&gt;"",INDEX(個人!$C$6:$AH$125,$N64,$O64)&lt;&gt;""),VLOOKUP($P64,コード一覧!$G$1:$H$10,2,FALSE),"")</f>
        <v/>
      </c>
      <c r="K64" s="22" t="str">
        <f>IF(AND(INDEX(個人!$C$6:$AH$125,$N64,$C$3)&lt;&gt;"",INDEX(個人!$C$6:$AH$125,$N64,$O64)&lt;&gt;""),LEFT(TEXT(INDEX(個人!$C$6:$AH$125,$N64,$O64),"mm:ss.00"),2),"")</f>
        <v/>
      </c>
      <c r="L64" s="22" t="str">
        <f>IF(AND(INDEX(個人!$C$6:$AH$125,$N64,$C$3)&lt;&gt;"",INDEX(個人!$C$6:$AH$125,$N64,$O64)&lt;&gt;""),MID(TEXT(INDEX(個人!$C$6:$AH$125,$N64,$O64),"mm:ss.00"),4,2),"")</f>
        <v/>
      </c>
      <c r="M64" s="22" t="str">
        <f>IF(AND(INDEX(個人!$C$6:$AH$125,$N64,$C$3)&lt;&gt;"",INDEX(個人!$C$6:$AH$125,$N64,$O64)&lt;&gt;""),RIGHT(TEXT(INDEX(個人!$C$6:$AH$125,$N64,$O64),"mm:ss.00"),2),"")</f>
        <v/>
      </c>
      <c r="N64" s="22">
        <f t="shared" si="8"/>
        <v>3</v>
      </c>
      <c r="O64" s="22">
        <v>25</v>
      </c>
      <c r="P64" s="24" t="s">
        <v>47</v>
      </c>
      <c r="Q64" s="22" t="s">
        <v>104</v>
      </c>
    </row>
    <row r="65" spans="3:17" s="22" customFormat="1" x14ac:dyDescent="0.15">
      <c r="C65" s="22" t="str">
        <f>IF(INDEX(個人!$C$6:$AH$125,$N65,$C$3)&lt;&gt;"",DBCS(TRIM(INDEX(個人!$C$6:$AH$125,$N65,$C$3))),"")</f>
        <v/>
      </c>
      <c r="D65" s="22" t="str">
        <f t="shared" si="6"/>
        <v>○</v>
      </c>
      <c r="E65" s="22">
        <f>IF(AND(INDEX(個人!$C$6:$AH$125,$N64,$C$3)&lt;&gt;"",INDEX(個人!$C$6:$AH$125,$N65,$O65)&lt;&gt;""),E64+1,E64)</f>
        <v>0</v>
      </c>
      <c r="F65" s="22" t="str">
        <f t="shared" si="7"/>
        <v>@0</v>
      </c>
      <c r="H65" s="22" t="str">
        <f>IF(AND(INDEX(個人!$C$6:$AH$125,$N65,$C$3)&lt;&gt;"",INDEX(個人!$C$6:$AH$125,$N65,$O65)&lt;&gt;""),IF(INDEX(個人!$C$6:$AH$125,$N65,$H$3)&lt;20,11,ROUNDDOWN(INDEX(個人!$C$6:$AH$125,$N65,$H$3)/5,0)+7),"")</f>
        <v/>
      </c>
      <c r="I65" s="22" t="str">
        <f>IF(AND(INDEX(個人!$C$6:$AH$125,$N65,$C$3)&lt;&gt;"",INDEX(個人!$C$6:$AH$125,$N65,$O65)&lt;&gt;""),IF(ISERROR(VLOOKUP(DBCS($Q65),コード一覧!$E$1:$F$6,2,FALSE)),1,VLOOKUP(DBCS($Q65),コード一覧!$E$1:$F$6,2,FALSE)),"")</f>
        <v/>
      </c>
      <c r="J65" s="22" t="str">
        <f>IF(AND(INDEX(個人!$C$6:$AH$125,$N65,$C$3)&lt;&gt;"",INDEX(個人!$C$6:$AH$125,$N65,$O65)&lt;&gt;""),VLOOKUP($P65,コード一覧!$G$1:$H$10,2,FALSE),"")</f>
        <v/>
      </c>
      <c r="K65" s="22" t="str">
        <f>IF(AND(INDEX(個人!$C$6:$AH$125,$N65,$C$3)&lt;&gt;"",INDEX(個人!$C$6:$AH$125,$N65,$O65)&lt;&gt;""),LEFT(TEXT(INDEX(個人!$C$6:$AH$125,$N65,$O65),"mm:ss.00"),2),"")</f>
        <v/>
      </c>
      <c r="L65" s="22" t="str">
        <f>IF(AND(INDEX(個人!$C$6:$AH$125,$N65,$C$3)&lt;&gt;"",INDEX(個人!$C$6:$AH$125,$N65,$O65)&lt;&gt;""),MID(TEXT(INDEX(個人!$C$6:$AH$125,$N65,$O65),"mm:ss.00"),4,2),"")</f>
        <v/>
      </c>
      <c r="M65" s="22" t="str">
        <f>IF(AND(INDEX(個人!$C$6:$AH$125,$N65,$C$3)&lt;&gt;"",INDEX(個人!$C$6:$AH$125,$N65,$O65)&lt;&gt;""),RIGHT(TEXT(INDEX(個人!$C$6:$AH$125,$N65,$O65),"mm:ss.00"),2),"")</f>
        <v/>
      </c>
      <c r="N65" s="22">
        <f t="shared" si="8"/>
        <v>3</v>
      </c>
      <c r="O65" s="22">
        <v>26</v>
      </c>
      <c r="P65" s="24" t="s">
        <v>70</v>
      </c>
      <c r="Q65" s="22" t="s">
        <v>55</v>
      </c>
    </row>
    <row r="66" spans="3:17" s="22" customFormat="1" x14ac:dyDescent="0.15">
      <c r="C66" s="22" t="str">
        <f>IF(INDEX(個人!$C$6:$AH$125,$N66,$C$3)&lt;&gt;"",DBCS(TRIM(INDEX(個人!$C$6:$AH$125,$N66,$C$3))),"")</f>
        <v/>
      </c>
      <c r="D66" s="22" t="str">
        <f t="shared" si="6"/>
        <v>○</v>
      </c>
      <c r="E66" s="22">
        <f>IF(AND(INDEX(個人!$C$6:$AH$125,$N65,$C$3)&lt;&gt;"",INDEX(個人!$C$6:$AH$125,$N66,$O66)&lt;&gt;""),E65+1,E65)</f>
        <v>0</v>
      </c>
      <c r="F66" s="22" t="str">
        <f t="shared" si="7"/>
        <v>@0</v>
      </c>
      <c r="H66" s="22" t="str">
        <f>IF(AND(INDEX(個人!$C$6:$AH$125,$N66,$C$3)&lt;&gt;"",INDEX(個人!$C$6:$AH$125,$N66,$O66)&lt;&gt;""),IF(INDEX(個人!$C$6:$AH$125,$N66,$H$3)&lt;20,11,ROUNDDOWN(INDEX(個人!$C$6:$AH$125,$N66,$H$3)/5,0)+7),"")</f>
        <v/>
      </c>
      <c r="I66" s="22" t="str">
        <f>IF(AND(INDEX(個人!$C$6:$AH$125,$N66,$C$3)&lt;&gt;"",INDEX(個人!$C$6:$AH$125,$N66,$O66)&lt;&gt;""),IF(ISERROR(VLOOKUP(DBCS($Q66),コード一覧!$E$1:$F$6,2,FALSE)),1,VLOOKUP(DBCS($Q66),コード一覧!$E$1:$F$6,2,FALSE)),"")</f>
        <v/>
      </c>
      <c r="J66" s="22" t="str">
        <f>IF(AND(INDEX(個人!$C$6:$AH$125,$N66,$C$3)&lt;&gt;"",INDEX(個人!$C$6:$AH$125,$N66,$O66)&lt;&gt;""),VLOOKUP($P66,コード一覧!$G$1:$H$10,2,FALSE),"")</f>
        <v/>
      </c>
      <c r="K66" s="22" t="str">
        <f>IF(AND(INDEX(個人!$C$6:$AH$125,$N66,$C$3)&lt;&gt;"",INDEX(個人!$C$6:$AH$125,$N66,$O66)&lt;&gt;""),LEFT(TEXT(INDEX(個人!$C$6:$AH$125,$N66,$O66),"mm:ss.00"),2),"")</f>
        <v/>
      </c>
      <c r="L66" s="22" t="str">
        <f>IF(AND(INDEX(個人!$C$6:$AH$125,$N66,$C$3)&lt;&gt;"",INDEX(個人!$C$6:$AH$125,$N66,$O66)&lt;&gt;""),MID(TEXT(INDEX(個人!$C$6:$AH$125,$N66,$O66),"mm:ss.00"),4,2),"")</f>
        <v/>
      </c>
      <c r="M66" s="22" t="str">
        <f>IF(AND(INDEX(個人!$C$6:$AH$125,$N66,$C$3)&lt;&gt;"",INDEX(個人!$C$6:$AH$125,$N66,$O66)&lt;&gt;""),RIGHT(TEXT(INDEX(個人!$C$6:$AH$125,$N66,$O66),"mm:ss.00"),2),"")</f>
        <v/>
      </c>
      <c r="N66" s="22">
        <f t="shared" si="8"/>
        <v>3</v>
      </c>
      <c r="O66" s="22">
        <v>27</v>
      </c>
      <c r="P66" s="24" t="s">
        <v>24</v>
      </c>
      <c r="Q66" s="22" t="s">
        <v>55</v>
      </c>
    </row>
    <row r="67" spans="3:17" s="22" customFormat="1" x14ac:dyDescent="0.15">
      <c r="C67" s="22" t="str">
        <f>IF(INDEX(個人!$C$6:$AH$125,$N67,$C$3)&lt;&gt;"",DBCS(TRIM(INDEX(個人!$C$6:$AH$125,$N67,$C$3))),"")</f>
        <v/>
      </c>
      <c r="D67" s="22" t="str">
        <f t="shared" si="6"/>
        <v>○</v>
      </c>
      <c r="E67" s="22">
        <f>IF(AND(INDEX(個人!$C$6:$AH$125,$N66,$C$3)&lt;&gt;"",INDEX(個人!$C$6:$AH$125,$N67,$O67)&lt;&gt;""),E66+1,E66)</f>
        <v>0</v>
      </c>
      <c r="F67" s="22" t="str">
        <f t="shared" si="7"/>
        <v>@0</v>
      </c>
      <c r="H67" s="22" t="str">
        <f>IF(AND(INDEX(個人!$C$6:$AH$125,$N67,$C$3)&lt;&gt;"",INDEX(個人!$C$6:$AH$125,$N67,$O67)&lt;&gt;""),IF(INDEX(個人!$C$6:$AH$125,$N67,$H$3)&lt;20,11,ROUNDDOWN(INDEX(個人!$C$6:$AH$125,$N67,$H$3)/5,0)+7),"")</f>
        <v/>
      </c>
      <c r="I67" s="22" t="str">
        <f>IF(AND(INDEX(個人!$C$6:$AH$125,$N67,$C$3)&lt;&gt;"",INDEX(個人!$C$6:$AH$125,$N67,$O67)&lt;&gt;""),IF(ISERROR(VLOOKUP(DBCS($Q67),コード一覧!$E$1:$F$6,2,FALSE)),1,VLOOKUP(DBCS($Q67),コード一覧!$E$1:$F$6,2,FALSE)),"")</f>
        <v/>
      </c>
      <c r="J67" s="22" t="str">
        <f>IF(AND(INDEX(個人!$C$6:$AH$125,$N67,$C$3)&lt;&gt;"",INDEX(個人!$C$6:$AH$125,$N67,$O67)&lt;&gt;""),VLOOKUP($P67,コード一覧!$G$1:$H$10,2,FALSE),"")</f>
        <v/>
      </c>
      <c r="K67" s="22" t="str">
        <f>IF(AND(INDEX(個人!$C$6:$AH$125,$N67,$C$3)&lt;&gt;"",INDEX(個人!$C$6:$AH$125,$N67,$O67)&lt;&gt;""),LEFT(TEXT(INDEX(個人!$C$6:$AH$125,$N67,$O67),"mm:ss.00"),2),"")</f>
        <v/>
      </c>
      <c r="L67" s="22" t="str">
        <f>IF(AND(INDEX(個人!$C$6:$AH$125,$N67,$C$3)&lt;&gt;"",INDEX(個人!$C$6:$AH$125,$N67,$O67)&lt;&gt;""),MID(TEXT(INDEX(個人!$C$6:$AH$125,$N67,$O67),"mm:ss.00"),4,2),"")</f>
        <v/>
      </c>
      <c r="M67" s="22" t="str">
        <f>IF(AND(INDEX(個人!$C$6:$AH$125,$N67,$C$3)&lt;&gt;"",INDEX(個人!$C$6:$AH$125,$N67,$O67)&lt;&gt;""),RIGHT(TEXT(INDEX(個人!$C$6:$AH$125,$N67,$O67),"mm:ss.00"),2),"")</f>
        <v/>
      </c>
      <c r="N67" s="22">
        <f t="shared" si="8"/>
        <v>3</v>
      </c>
      <c r="O67" s="22">
        <v>28</v>
      </c>
      <c r="P67" s="24" t="s">
        <v>37</v>
      </c>
      <c r="Q67" s="22" t="s">
        <v>55</v>
      </c>
    </row>
    <row r="68" spans="3:17" s="22" customFormat="1" x14ac:dyDescent="0.15">
      <c r="C68" s="22" t="str">
        <f>IF(INDEX(個人!$C$6:$AH$125,$N68,$C$3)&lt;&gt;"",DBCS(TRIM(INDEX(個人!$C$6:$AH$125,$N68,$C$3))),"")</f>
        <v/>
      </c>
      <c r="D68" s="22" t="str">
        <f t="shared" si="6"/>
        <v>○</v>
      </c>
      <c r="E68" s="22">
        <f>IF(AND(INDEX(個人!$C$6:$AH$125,$N67,$C$3)&lt;&gt;"",INDEX(個人!$C$6:$AH$125,$N68,$O68)&lt;&gt;""),E67+1,E67)</f>
        <v>0</v>
      </c>
      <c r="F68" s="22" t="str">
        <f t="shared" si="7"/>
        <v>@0</v>
      </c>
      <c r="H68" s="22" t="str">
        <f>IF(AND(INDEX(個人!$C$6:$AH$125,$N68,$C$3)&lt;&gt;"",INDEX(個人!$C$6:$AH$125,$N68,$O68)&lt;&gt;""),IF(INDEX(個人!$C$6:$AH$125,$N68,$H$3)&lt;20,11,ROUNDDOWN(INDEX(個人!$C$6:$AH$125,$N68,$H$3)/5,0)+7),"")</f>
        <v/>
      </c>
      <c r="I68" s="22" t="str">
        <f>IF(AND(INDEX(個人!$C$6:$AH$125,$N68,$C$3)&lt;&gt;"",INDEX(個人!$C$6:$AH$125,$N68,$O68)&lt;&gt;""),IF(ISERROR(VLOOKUP(DBCS($Q68),コード一覧!$E$1:$F$6,2,FALSE)),1,VLOOKUP(DBCS($Q68),コード一覧!$E$1:$F$6,2,FALSE)),"")</f>
        <v/>
      </c>
      <c r="J68" s="22" t="str">
        <f>IF(AND(INDEX(個人!$C$6:$AH$125,$N68,$C$3)&lt;&gt;"",INDEX(個人!$C$6:$AH$125,$N68,$O68)&lt;&gt;""),VLOOKUP($P68,コード一覧!$G$1:$H$10,2,FALSE),"")</f>
        <v/>
      </c>
      <c r="K68" s="22" t="str">
        <f>IF(AND(INDEX(個人!$C$6:$AH$125,$N68,$C$3)&lt;&gt;"",INDEX(個人!$C$6:$AH$125,$N68,$O68)&lt;&gt;""),LEFT(TEXT(INDEX(個人!$C$6:$AH$125,$N68,$O68),"mm:ss.00"),2),"")</f>
        <v/>
      </c>
      <c r="L68" s="22" t="str">
        <f>IF(AND(INDEX(個人!$C$6:$AH$125,$N68,$C$3)&lt;&gt;"",INDEX(個人!$C$6:$AH$125,$N68,$O68)&lt;&gt;""),MID(TEXT(INDEX(個人!$C$6:$AH$125,$N68,$O68),"mm:ss.00"),4,2),"")</f>
        <v/>
      </c>
      <c r="M68" s="22" t="str">
        <f>IF(AND(INDEX(個人!$C$6:$AH$125,$N68,$C$3)&lt;&gt;"",INDEX(個人!$C$6:$AH$125,$N68,$O68)&lt;&gt;""),RIGHT(TEXT(INDEX(個人!$C$6:$AH$125,$N68,$O68),"mm:ss.00"),2),"")</f>
        <v/>
      </c>
      <c r="N68" s="22">
        <f t="shared" si="8"/>
        <v>3</v>
      </c>
      <c r="O68" s="22">
        <v>29</v>
      </c>
      <c r="P68" s="24" t="s">
        <v>47</v>
      </c>
      <c r="Q68" s="22" t="s">
        <v>55</v>
      </c>
    </row>
    <row r="69" spans="3:17" s="22" customFormat="1" x14ac:dyDescent="0.15">
      <c r="C69" s="22" t="str">
        <f>IF(INDEX(個人!$C$6:$AH$125,$N69,$C$3)&lt;&gt;"",DBCS(TRIM(INDEX(個人!$C$6:$AH$125,$N69,$C$3))),"")</f>
        <v/>
      </c>
      <c r="D69" s="22" t="str">
        <f t="shared" si="6"/>
        <v>○</v>
      </c>
      <c r="E69" s="22">
        <f>IF(AND(INDEX(個人!$C$6:$AH$125,$N68,$C$3)&lt;&gt;"",INDEX(個人!$C$6:$AH$125,$N69,$O69)&lt;&gt;""),E68+1,E68)</f>
        <v>0</v>
      </c>
      <c r="F69" s="22" t="str">
        <f t="shared" si="7"/>
        <v>@0</v>
      </c>
      <c r="H69" s="22" t="str">
        <f>IF(AND(INDEX(個人!$C$6:$AH$125,$N69,$C$3)&lt;&gt;"",INDEX(個人!$C$6:$AH$125,$N69,$O69)&lt;&gt;""),IF(INDEX(個人!$C$6:$AH$125,$N69,$H$3)&lt;20,11,ROUNDDOWN(INDEX(個人!$C$6:$AH$125,$N69,$H$3)/5,0)+7),"")</f>
        <v/>
      </c>
      <c r="I69" s="22" t="str">
        <f>IF(AND(INDEX(個人!$C$6:$AH$125,$N69,$C$3)&lt;&gt;"",INDEX(個人!$C$6:$AH$125,$N69,$O69)&lt;&gt;""),IF(ISERROR(VLOOKUP(DBCS($Q69),コード一覧!$E$1:$F$6,2,FALSE)),1,VLOOKUP(DBCS($Q69),コード一覧!$E$1:$F$6,2,FALSE)),"")</f>
        <v/>
      </c>
      <c r="J69" s="22" t="str">
        <f>IF(AND(INDEX(個人!$C$6:$AH$125,$N69,$C$3)&lt;&gt;"",INDEX(個人!$C$6:$AH$125,$N69,$O69)&lt;&gt;""),VLOOKUP($P69,コード一覧!$G$1:$H$10,2,FALSE),"")</f>
        <v/>
      </c>
      <c r="K69" s="22" t="str">
        <f>IF(AND(INDEX(個人!$C$6:$AH$125,$N69,$C$3)&lt;&gt;"",INDEX(個人!$C$6:$AH$125,$N69,$O69)&lt;&gt;""),LEFT(TEXT(INDEX(個人!$C$6:$AH$125,$N69,$O69),"mm:ss.00"),2),"")</f>
        <v/>
      </c>
      <c r="L69" s="22" t="str">
        <f>IF(AND(INDEX(個人!$C$6:$AH$125,$N69,$C$3)&lt;&gt;"",INDEX(個人!$C$6:$AH$125,$N69,$O69)&lt;&gt;""),MID(TEXT(INDEX(個人!$C$6:$AH$125,$N69,$O69),"mm:ss.00"),4,2),"")</f>
        <v/>
      </c>
      <c r="M69" s="22" t="str">
        <f>IF(AND(INDEX(個人!$C$6:$AH$125,$N69,$C$3)&lt;&gt;"",INDEX(個人!$C$6:$AH$125,$N69,$O69)&lt;&gt;""),RIGHT(TEXT(INDEX(個人!$C$6:$AH$125,$N69,$O69),"mm:ss.00"),2),"")</f>
        <v/>
      </c>
      <c r="N69" s="22">
        <f t="shared" si="8"/>
        <v>3</v>
      </c>
      <c r="O69" s="22">
        <v>30</v>
      </c>
      <c r="P69" s="24" t="s">
        <v>37</v>
      </c>
      <c r="Q69" s="22" t="s">
        <v>101</v>
      </c>
    </row>
    <row r="70" spans="3:17" s="22" customFormat="1" x14ac:dyDescent="0.15">
      <c r="C70" s="22" t="str">
        <f>IF(INDEX(個人!$C$6:$AH$125,$N70,$C$3)&lt;&gt;"",DBCS(TRIM(INDEX(個人!$C$6:$AH$125,$N70,$C$3))),"")</f>
        <v/>
      </c>
      <c r="D70" s="22" t="str">
        <f t="shared" si="6"/>
        <v>○</v>
      </c>
      <c r="E70" s="22">
        <f>IF(AND(INDEX(個人!$C$6:$AH$125,$N69,$C$3)&lt;&gt;"",INDEX(個人!$C$6:$AH$125,$N70,$O70)&lt;&gt;""),E69+1,E69)</f>
        <v>0</v>
      </c>
      <c r="F70" s="22" t="str">
        <f t="shared" si="7"/>
        <v>@0</v>
      </c>
      <c r="H70" s="22" t="str">
        <f>IF(AND(INDEX(個人!$C$6:$AH$125,$N70,$C$3)&lt;&gt;"",INDEX(個人!$C$6:$AH$125,$N70,$O70)&lt;&gt;""),IF(INDEX(個人!$C$6:$AH$125,$N70,$H$3)&lt;20,11,ROUNDDOWN(INDEX(個人!$C$6:$AH$125,$N70,$H$3)/5,0)+7),"")</f>
        <v/>
      </c>
      <c r="I70" s="22" t="str">
        <f>IF(AND(INDEX(個人!$C$6:$AH$125,$N70,$C$3)&lt;&gt;"",INDEX(個人!$C$6:$AH$125,$N70,$O70)&lt;&gt;""),IF(ISERROR(VLOOKUP(DBCS($Q70),コード一覧!$E$1:$F$6,2,FALSE)),1,VLOOKUP(DBCS($Q70),コード一覧!$E$1:$F$6,2,FALSE)),"")</f>
        <v/>
      </c>
      <c r="J70" s="22" t="str">
        <f>IF(AND(INDEX(個人!$C$6:$AH$125,$N70,$C$3)&lt;&gt;"",INDEX(個人!$C$6:$AH$125,$N70,$O70)&lt;&gt;""),VLOOKUP($P70,コード一覧!$G$1:$H$10,2,FALSE),"")</f>
        <v/>
      </c>
      <c r="K70" s="22" t="str">
        <f>IF(AND(INDEX(個人!$C$6:$AH$125,$N70,$C$3)&lt;&gt;"",INDEX(個人!$C$6:$AH$125,$N70,$O70)&lt;&gt;""),LEFT(TEXT(INDEX(個人!$C$6:$AH$125,$N70,$O70),"mm:ss.00"),2),"")</f>
        <v/>
      </c>
      <c r="L70" s="22" t="str">
        <f>IF(AND(INDEX(個人!$C$6:$AH$125,$N70,$C$3)&lt;&gt;"",INDEX(個人!$C$6:$AH$125,$N70,$O70)&lt;&gt;""),MID(TEXT(INDEX(個人!$C$6:$AH$125,$N70,$O70),"mm:ss.00"),4,2),"")</f>
        <v/>
      </c>
      <c r="M70" s="22" t="str">
        <f>IF(AND(INDEX(個人!$C$6:$AH$125,$N70,$C$3)&lt;&gt;"",INDEX(個人!$C$6:$AH$125,$N70,$O70)&lt;&gt;""),RIGHT(TEXT(INDEX(個人!$C$6:$AH$125,$N70,$O70),"mm:ss.00"),2),"")</f>
        <v/>
      </c>
      <c r="N70" s="22">
        <f t="shared" si="8"/>
        <v>3</v>
      </c>
      <c r="O70" s="22">
        <v>31</v>
      </c>
      <c r="P70" s="24" t="s">
        <v>47</v>
      </c>
      <c r="Q70" s="22" t="s">
        <v>101</v>
      </c>
    </row>
    <row r="71" spans="3:17" s="22" customFormat="1" x14ac:dyDescent="0.15">
      <c r="C71" s="22" t="str">
        <f>IF(INDEX(個人!$C$6:$AH$125,$N71,$C$3)&lt;&gt;"",DBCS(TRIM(INDEX(個人!$C$6:$AH$125,$N71,$C$3))),"")</f>
        <v/>
      </c>
      <c r="D71" s="22" t="str">
        <f t="shared" si="6"/>
        <v>○</v>
      </c>
      <c r="E71" s="22">
        <f>IF(AND(INDEX(個人!$C$6:$AH$125,$N70,$C$3)&lt;&gt;"",INDEX(個人!$C$6:$AH$125,$N71,$O71)&lt;&gt;""),E70+1,E70)</f>
        <v>0</v>
      </c>
      <c r="F71" s="22" t="str">
        <f t="shared" si="7"/>
        <v>@0</v>
      </c>
      <c r="H71" s="22" t="str">
        <f>IF(AND(INDEX(個人!$C$6:$AH$125,$N71,$C$3)&lt;&gt;"",INDEX(個人!$C$6:$AH$125,$N71,$O71)&lt;&gt;""),IF(INDEX(個人!$C$6:$AH$125,$N71,$H$3)&lt;20,11,ROUNDDOWN(INDEX(個人!$C$6:$AH$125,$N71,$H$3)/5,0)+7),"")</f>
        <v/>
      </c>
      <c r="I71" s="22" t="str">
        <f>IF(AND(INDEX(個人!$C$6:$AH$125,$N71,$C$3)&lt;&gt;"",INDEX(個人!$C$6:$AH$125,$N71,$O71)&lt;&gt;""),IF(ISERROR(VLOOKUP(DBCS($Q71),コード一覧!$E$1:$F$6,2,FALSE)),1,VLOOKUP(DBCS($Q71),コード一覧!$E$1:$F$6,2,FALSE)),"")</f>
        <v/>
      </c>
      <c r="J71" s="22" t="str">
        <f>IF(AND(INDEX(個人!$C$6:$AH$125,$N71,$C$3)&lt;&gt;"",INDEX(個人!$C$6:$AH$125,$N71,$O71)&lt;&gt;""),VLOOKUP($P71,コード一覧!$G$1:$H$10,2,FALSE),"")</f>
        <v/>
      </c>
      <c r="K71" s="22" t="str">
        <f>IF(AND(INDEX(個人!$C$6:$AH$125,$N71,$C$3)&lt;&gt;"",INDEX(個人!$C$6:$AH$125,$N71,$O71)&lt;&gt;""),LEFT(TEXT(INDEX(個人!$C$6:$AH$125,$N71,$O71),"mm:ss.00"),2),"")</f>
        <v/>
      </c>
      <c r="L71" s="22" t="str">
        <f>IF(AND(INDEX(個人!$C$6:$AH$125,$N71,$C$3)&lt;&gt;"",INDEX(個人!$C$6:$AH$125,$N71,$O71)&lt;&gt;""),MID(TEXT(INDEX(個人!$C$6:$AH$125,$N71,$O71),"mm:ss.00"),4,2),"")</f>
        <v/>
      </c>
      <c r="M71" s="22" t="str">
        <f>IF(AND(INDEX(個人!$C$6:$AH$125,$N71,$C$3)&lt;&gt;"",INDEX(個人!$C$6:$AH$125,$N71,$O71)&lt;&gt;""),RIGHT(TEXT(INDEX(個人!$C$6:$AH$125,$N71,$O71),"mm:ss.00"),2),"")</f>
        <v/>
      </c>
      <c r="N71" s="22">
        <f t="shared" si="8"/>
        <v>3</v>
      </c>
      <c r="O71" s="22">
        <v>32</v>
      </c>
      <c r="P71" s="24" t="s">
        <v>73</v>
      </c>
      <c r="Q71" s="22" t="s">
        <v>101</v>
      </c>
    </row>
    <row r="72" spans="3:17" s="23" customFormat="1" x14ac:dyDescent="0.15">
      <c r="C72" s="23" t="str">
        <f>IF(INDEX(個人!$C$6:$AH$125,$N72,$C$3)&lt;&gt;"",DBCS(TRIM(INDEX(個人!$C$6:$AH$125,$N72,$C$3))),"")</f>
        <v/>
      </c>
      <c r="D72" s="23" t="str">
        <f>IF(C71=C72,"○","×")</f>
        <v>○</v>
      </c>
      <c r="E72" s="23">
        <f>IF(AND(INDEX(個人!$C$6:$AH$125,$N72,$C$3)&lt;&gt;"",INDEX(個人!$C$6:$AH$125,$N72,$O72)&lt;&gt;""),1,0)</f>
        <v>0</v>
      </c>
      <c r="F72" s="23" t="str">
        <f>C72&amp;"@"&amp;E72</f>
        <v>@0</v>
      </c>
      <c r="H72" s="23" t="str">
        <f>IF(AND(INDEX(個人!$C$6:$AH$125,$N72,$C$3)&lt;&gt;"",INDEX(個人!$C$6:$AH$125,$N72,$O72)&lt;&gt;""),IF(INDEX(個人!$C$6:$AH$125,$N72,$H$3)&lt;20,11,ROUNDDOWN(INDEX(個人!$C$6:$AH$125,$N72,$H$3)/5,0)+7),"")</f>
        <v/>
      </c>
      <c r="I72" s="23" t="str">
        <f>IF(AND(INDEX(個人!$C$6:$AH$125,$N72,$C$3)&lt;&gt;"",INDEX(個人!$C$6:$AH$125,$N72,$O72)&lt;&gt;""),IF(ISERROR(VLOOKUP(DBCS($Q72),コード一覧!$E$1:$F$6,2,FALSE)),1,VLOOKUP(DBCS($Q72),コード一覧!$E$1:$F$6,2,FALSE)),"")</f>
        <v/>
      </c>
      <c r="J72" s="23" t="str">
        <f>IF(AND(INDEX(個人!$C$6:$AH$125,$N72,$C$3)&lt;&gt;"",INDEX(個人!$C$6:$AH$125,$N72,$O72)&lt;&gt;""),VLOOKUP($P72,コード一覧!$G$1:$H$10,2,FALSE),"")</f>
        <v/>
      </c>
      <c r="K72" s="23" t="str">
        <f>IF(AND(INDEX(個人!$C$6:$AH$125,$N72,$C$3)&lt;&gt;"",INDEX(個人!$C$6:$AH$125,$N72,$O72)&lt;&gt;""),LEFT(TEXT(INDEX(個人!$C$6:$AH$125,$N72,$O72),"mm:ss.00"),2),"")</f>
        <v/>
      </c>
      <c r="L72" s="23" t="str">
        <f>IF(AND(INDEX(個人!$C$6:$AH$125,$N72,$C$3)&lt;&gt;"",INDEX(個人!$C$6:$AH$125,$N72,$O72)&lt;&gt;""),MID(TEXT(INDEX(個人!$C$6:$AH$125,$N72,$O72),"mm:ss.00"),4,2),"")</f>
        <v/>
      </c>
      <c r="M72" s="23" t="str">
        <f>IF(AND(INDEX(個人!$C$6:$AH$125,$N72,$C$3)&lt;&gt;"",INDEX(個人!$C$6:$AH$125,$N72,$O72)&lt;&gt;""),RIGHT(TEXT(INDEX(個人!$C$6:$AH$125,$N72,$O72),"mm:ss.00"),2),"")</f>
        <v/>
      </c>
      <c r="N72" s="23">
        <f>N50+1</f>
        <v>4</v>
      </c>
      <c r="O72" s="23">
        <v>11</v>
      </c>
      <c r="P72" s="200" t="s">
        <v>70</v>
      </c>
      <c r="Q72" s="23" t="s">
        <v>318</v>
      </c>
    </row>
    <row r="73" spans="3:17" s="23" customFormat="1" x14ac:dyDescent="0.15">
      <c r="C73" s="23" t="str">
        <f>IF(INDEX(個人!$C$6:$AH$125,$N73,$C$3)&lt;&gt;"",DBCS(TRIM(INDEX(個人!$C$6:$AH$125,$N73,$C$3))),"")</f>
        <v/>
      </c>
      <c r="D73" s="23" t="str">
        <f>IF(C72=C73,"○","×")</f>
        <v>○</v>
      </c>
      <c r="E73" s="23">
        <f>IF(AND(INDEX(個人!$C$6:$AH$125,$N72,$C$3)&lt;&gt;"",INDEX(個人!$C$6:$AH$125,$N73,$O73)&lt;&gt;""),E72+1,E72)</f>
        <v>0</v>
      </c>
      <c r="F73" s="23" t="str">
        <f>C73&amp;"@"&amp;E73</f>
        <v>@0</v>
      </c>
      <c r="H73" s="23" t="str">
        <f>IF(AND(INDEX(個人!$C$6:$AH$125,$N73,$C$3)&lt;&gt;"",INDEX(個人!$C$6:$AH$125,$N73,$O73)&lt;&gt;""),IF(INDEX(個人!$C$6:$AH$125,$N73,$H$3)&lt;20,11,ROUNDDOWN(INDEX(個人!$C$6:$AH$125,$N73,$H$3)/5,0)+7),"")</f>
        <v/>
      </c>
      <c r="I73" s="23" t="str">
        <f>IF(AND(INDEX(個人!$C$6:$AH$125,$N73,$C$3)&lt;&gt;"",INDEX(個人!$C$6:$AH$125,$N73,$O73)&lt;&gt;""),IF(ISERROR(VLOOKUP(DBCS($Q73),コード一覧!$E$1:$F$6,2,FALSE)),1,VLOOKUP(DBCS($Q73),コード一覧!$E$1:$F$6,2,FALSE)),"")</f>
        <v/>
      </c>
      <c r="J73" s="23" t="str">
        <f>IF(AND(INDEX(個人!$C$6:$AH$125,$N73,$C$3)&lt;&gt;"",INDEX(個人!$C$6:$AH$125,$N73,$O73)&lt;&gt;""),VLOOKUP($P73,コード一覧!$G$1:$H$10,2,FALSE),"")</f>
        <v/>
      </c>
      <c r="K73" s="23" t="str">
        <f>IF(AND(INDEX(個人!$C$6:$AH$125,$N73,$C$3)&lt;&gt;"",INDEX(個人!$C$6:$AH$125,$N73,$O73)&lt;&gt;""),LEFT(TEXT(INDEX(個人!$C$6:$AH$125,$N73,$O73),"mm:ss.00"),2),"")</f>
        <v/>
      </c>
      <c r="L73" s="23" t="str">
        <f>IF(AND(INDEX(個人!$C$6:$AH$125,$N73,$C$3)&lt;&gt;"",INDEX(個人!$C$6:$AH$125,$N73,$O73)&lt;&gt;""),MID(TEXT(INDEX(個人!$C$6:$AH$125,$N73,$O73),"mm:ss.00"),4,2),"")</f>
        <v/>
      </c>
      <c r="M73" s="23" t="str">
        <f>IF(AND(INDEX(個人!$C$6:$AH$125,$N73,$C$3)&lt;&gt;"",INDEX(個人!$C$6:$AH$125,$N73,$O73)&lt;&gt;""),RIGHT(TEXT(INDEX(個人!$C$6:$AH$125,$N73,$O73),"mm:ss.00"),2),"")</f>
        <v/>
      </c>
      <c r="N73" s="23">
        <f>$N72</f>
        <v>4</v>
      </c>
      <c r="O73" s="23">
        <v>12</v>
      </c>
      <c r="P73" s="200" t="s">
        <v>24</v>
      </c>
      <c r="Q73" s="23" t="s">
        <v>318</v>
      </c>
    </row>
    <row r="74" spans="3:17" s="23" customFormat="1" x14ac:dyDescent="0.15">
      <c r="C74" s="23" t="str">
        <f>IF(INDEX(個人!$C$6:$AH$125,$N74,$C$3)&lt;&gt;"",DBCS(TRIM(INDEX(個人!$C$6:$AH$125,$N74,$C$3))),"")</f>
        <v/>
      </c>
      <c r="D74" s="23" t="str">
        <f t="shared" ref="D74:D93" si="9">IF(C73=C74,"○","×")</f>
        <v>○</v>
      </c>
      <c r="E74" s="23">
        <f>IF(AND(INDEX(個人!$C$6:$AH$125,$N73,$C$3)&lt;&gt;"",INDEX(個人!$C$6:$AH$125,$N74,$O74)&lt;&gt;""),E73+1,E73)</f>
        <v>0</v>
      </c>
      <c r="F74" s="23" t="str">
        <f t="shared" ref="F74:F93" si="10">C74&amp;"@"&amp;E74</f>
        <v>@0</v>
      </c>
      <c r="H74" s="23" t="str">
        <f>IF(AND(INDEX(個人!$C$6:$AH$125,$N74,$C$3)&lt;&gt;"",INDEX(個人!$C$6:$AH$125,$N74,$O74)&lt;&gt;""),IF(INDEX(個人!$C$6:$AH$125,$N74,$H$3)&lt;20,11,ROUNDDOWN(INDEX(個人!$C$6:$AH$125,$N74,$H$3)/5,0)+7),"")</f>
        <v/>
      </c>
      <c r="I74" s="23" t="str">
        <f>IF(AND(INDEX(個人!$C$6:$AH$125,$N74,$C$3)&lt;&gt;"",INDEX(個人!$C$6:$AH$125,$N74,$O74)&lt;&gt;""),IF(ISERROR(VLOOKUP(DBCS($Q74),コード一覧!$E$1:$F$6,2,FALSE)),1,VLOOKUP(DBCS($Q74),コード一覧!$E$1:$F$6,2,FALSE)),"")</f>
        <v/>
      </c>
      <c r="J74" s="23" t="str">
        <f>IF(AND(INDEX(個人!$C$6:$AH$125,$N74,$C$3)&lt;&gt;"",INDEX(個人!$C$6:$AH$125,$N74,$O74)&lt;&gt;""),VLOOKUP($P74,コード一覧!$G$1:$H$10,2,FALSE),"")</f>
        <v/>
      </c>
      <c r="K74" s="23" t="str">
        <f>IF(AND(INDEX(個人!$C$6:$AH$125,$N74,$C$3)&lt;&gt;"",INDEX(個人!$C$6:$AH$125,$N74,$O74)&lt;&gt;""),LEFT(TEXT(INDEX(個人!$C$6:$AH$125,$N74,$O74),"mm:ss.00"),2),"")</f>
        <v/>
      </c>
      <c r="L74" s="23" t="str">
        <f>IF(AND(INDEX(個人!$C$6:$AH$125,$N74,$C$3)&lt;&gt;"",INDEX(個人!$C$6:$AH$125,$N74,$O74)&lt;&gt;""),MID(TEXT(INDEX(個人!$C$6:$AH$125,$N74,$O74),"mm:ss.00"),4,2),"")</f>
        <v/>
      </c>
      <c r="M74" s="23" t="str">
        <f>IF(AND(INDEX(個人!$C$6:$AH$125,$N74,$C$3)&lt;&gt;"",INDEX(個人!$C$6:$AH$125,$N74,$O74)&lt;&gt;""),RIGHT(TEXT(INDEX(個人!$C$6:$AH$125,$N74,$O74),"mm:ss.00"),2),"")</f>
        <v/>
      </c>
      <c r="N74" s="23">
        <f t="shared" ref="N74:N93" si="11">$N73</f>
        <v>4</v>
      </c>
      <c r="O74" s="23">
        <v>13</v>
      </c>
      <c r="P74" s="200" t="s">
        <v>37</v>
      </c>
      <c r="Q74" s="23" t="s">
        <v>318</v>
      </c>
    </row>
    <row r="75" spans="3:17" s="23" customFormat="1" x14ac:dyDescent="0.15">
      <c r="C75" s="23" t="str">
        <f>IF(INDEX(個人!$C$6:$AH$125,$N75,$C$3)&lt;&gt;"",DBCS(TRIM(INDEX(個人!$C$6:$AH$125,$N75,$C$3))),"")</f>
        <v/>
      </c>
      <c r="D75" s="23" t="str">
        <f t="shared" si="9"/>
        <v>○</v>
      </c>
      <c r="E75" s="23">
        <f>IF(AND(INDEX(個人!$C$6:$AH$125,$N74,$C$3)&lt;&gt;"",INDEX(個人!$C$6:$AH$125,$N75,$O75)&lt;&gt;""),E74+1,E74)</f>
        <v>0</v>
      </c>
      <c r="F75" s="23" t="str">
        <f t="shared" si="10"/>
        <v>@0</v>
      </c>
      <c r="H75" s="23" t="str">
        <f>IF(AND(INDEX(個人!$C$6:$AH$125,$N75,$C$3)&lt;&gt;"",INDEX(個人!$C$6:$AH$125,$N75,$O75)&lt;&gt;""),IF(INDEX(個人!$C$6:$AH$125,$N75,$H$3)&lt;20,11,ROUNDDOWN(INDEX(個人!$C$6:$AH$125,$N75,$H$3)/5,0)+7),"")</f>
        <v/>
      </c>
      <c r="I75" s="23" t="str">
        <f>IF(AND(INDEX(個人!$C$6:$AH$125,$N75,$C$3)&lt;&gt;"",INDEX(個人!$C$6:$AH$125,$N75,$O75)&lt;&gt;""),IF(ISERROR(VLOOKUP(DBCS($Q75),コード一覧!$E$1:$F$6,2,FALSE)),1,VLOOKUP(DBCS($Q75),コード一覧!$E$1:$F$6,2,FALSE)),"")</f>
        <v/>
      </c>
      <c r="J75" s="23" t="str">
        <f>IF(AND(INDEX(個人!$C$6:$AH$125,$N75,$C$3)&lt;&gt;"",INDEX(個人!$C$6:$AH$125,$N75,$O75)&lt;&gt;""),VLOOKUP($P75,コード一覧!$G$1:$H$10,2,FALSE),"")</f>
        <v/>
      </c>
      <c r="K75" s="23" t="str">
        <f>IF(AND(INDEX(個人!$C$6:$AH$125,$N75,$C$3)&lt;&gt;"",INDEX(個人!$C$6:$AH$125,$N75,$O75)&lt;&gt;""),LEFT(TEXT(INDEX(個人!$C$6:$AH$125,$N75,$O75),"mm:ss.00"),2),"")</f>
        <v/>
      </c>
      <c r="L75" s="23" t="str">
        <f>IF(AND(INDEX(個人!$C$6:$AH$125,$N75,$C$3)&lt;&gt;"",INDEX(個人!$C$6:$AH$125,$N75,$O75)&lt;&gt;""),MID(TEXT(INDEX(個人!$C$6:$AH$125,$N75,$O75),"mm:ss.00"),4,2),"")</f>
        <v/>
      </c>
      <c r="M75" s="23" t="str">
        <f>IF(AND(INDEX(個人!$C$6:$AH$125,$N75,$C$3)&lt;&gt;"",INDEX(個人!$C$6:$AH$125,$N75,$O75)&lt;&gt;""),RIGHT(TEXT(INDEX(個人!$C$6:$AH$125,$N75,$O75),"mm:ss.00"),2),"")</f>
        <v/>
      </c>
      <c r="N75" s="23">
        <f t="shared" si="11"/>
        <v>4</v>
      </c>
      <c r="O75" s="23">
        <v>14</v>
      </c>
      <c r="P75" s="200" t="s">
        <v>47</v>
      </c>
      <c r="Q75" s="23" t="s">
        <v>318</v>
      </c>
    </row>
    <row r="76" spans="3:17" s="23" customFormat="1" x14ac:dyDescent="0.15">
      <c r="C76" s="23" t="str">
        <f>IF(INDEX(個人!$C$6:$AH$125,$N76,$C$3)&lt;&gt;"",DBCS(TRIM(INDEX(個人!$C$6:$AH$125,$N76,$C$3))),"")</f>
        <v/>
      </c>
      <c r="D76" s="23" t="str">
        <f t="shared" si="9"/>
        <v>○</v>
      </c>
      <c r="E76" s="23">
        <f>IF(AND(INDEX(個人!$C$6:$AH$125,$N75,$C$3)&lt;&gt;"",INDEX(個人!$C$6:$AH$125,$N76,$O76)&lt;&gt;""),E75+1,E75)</f>
        <v>0</v>
      </c>
      <c r="F76" s="23" t="str">
        <f t="shared" si="10"/>
        <v>@0</v>
      </c>
      <c r="H76" s="23" t="str">
        <f>IF(AND(INDEX(個人!$C$6:$AH$125,$N76,$C$3)&lt;&gt;"",INDEX(個人!$C$6:$AH$125,$N76,$O76)&lt;&gt;""),IF(INDEX(個人!$C$6:$AH$125,$N76,$H$3)&lt;20,11,ROUNDDOWN(INDEX(個人!$C$6:$AH$125,$N76,$H$3)/5,0)+7),"")</f>
        <v/>
      </c>
      <c r="I76" s="23" t="str">
        <f>IF(AND(INDEX(個人!$C$6:$AH$125,$N76,$C$3)&lt;&gt;"",INDEX(個人!$C$6:$AH$125,$N76,$O76)&lt;&gt;""),IF(ISERROR(VLOOKUP(DBCS($Q76),コード一覧!$E$1:$F$6,2,FALSE)),1,VLOOKUP(DBCS($Q76),コード一覧!$E$1:$F$6,2,FALSE)),"")</f>
        <v/>
      </c>
      <c r="J76" s="23" t="str">
        <f>IF(AND(INDEX(個人!$C$6:$AH$125,$N76,$C$3)&lt;&gt;"",INDEX(個人!$C$6:$AH$125,$N76,$O76)&lt;&gt;""),VLOOKUP($P76,コード一覧!$G$1:$H$10,2,FALSE),"")</f>
        <v/>
      </c>
      <c r="K76" s="23" t="str">
        <f>IF(AND(INDEX(個人!$C$6:$AH$125,$N76,$C$3)&lt;&gt;"",INDEX(個人!$C$6:$AH$125,$N76,$O76)&lt;&gt;""),LEFT(TEXT(INDEX(個人!$C$6:$AH$125,$N76,$O76),"mm:ss.00"),2),"")</f>
        <v/>
      </c>
      <c r="L76" s="23" t="str">
        <f>IF(AND(INDEX(個人!$C$6:$AH$125,$N76,$C$3)&lt;&gt;"",INDEX(個人!$C$6:$AH$125,$N76,$O76)&lt;&gt;""),MID(TEXT(INDEX(個人!$C$6:$AH$125,$N76,$O76),"mm:ss.00"),4,2),"")</f>
        <v/>
      </c>
      <c r="M76" s="23" t="str">
        <f>IF(AND(INDEX(個人!$C$6:$AH$125,$N76,$C$3)&lt;&gt;"",INDEX(個人!$C$6:$AH$125,$N76,$O76)&lt;&gt;""),RIGHT(TEXT(INDEX(個人!$C$6:$AH$125,$N76,$O76),"mm:ss.00"),2),"")</f>
        <v/>
      </c>
      <c r="N76" s="23">
        <f t="shared" si="11"/>
        <v>4</v>
      </c>
      <c r="O76" s="23">
        <v>15</v>
      </c>
      <c r="P76" s="200" t="s">
        <v>73</v>
      </c>
      <c r="Q76" s="23" t="s">
        <v>318</v>
      </c>
    </row>
    <row r="77" spans="3:17" s="23" customFormat="1" x14ac:dyDescent="0.15">
      <c r="C77" s="23" t="str">
        <f>IF(INDEX(個人!$C$6:$AH$125,$N77,$C$3)&lt;&gt;"",DBCS(TRIM(INDEX(個人!$C$6:$AH$125,$N77,$C$3))),"")</f>
        <v/>
      </c>
      <c r="D77" s="23" t="str">
        <f t="shared" si="9"/>
        <v>○</v>
      </c>
      <c r="E77" s="23">
        <f>IF(AND(INDEX(個人!$C$6:$AH$125,$N76,$C$3)&lt;&gt;"",INDEX(個人!$C$6:$AH$125,$N77,$O77)&lt;&gt;""),E76+1,E76)</f>
        <v>0</v>
      </c>
      <c r="F77" s="23" t="str">
        <f t="shared" si="10"/>
        <v>@0</v>
      </c>
      <c r="H77" s="23" t="str">
        <f>IF(AND(INDEX(個人!$C$6:$AH$125,$N77,$C$3)&lt;&gt;"",INDEX(個人!$C$6:$AH$125,$N77,$O77)&lt;&gt;""),IF(INDEX(個人!$C$6:$AH$125,$N77,$H$3)&lt;20,11,ROUNDDOWN(INDEX(個人!$C$6:$AH$125,$N77,$H$3)/5,0)+7),"")</f>
        <v/>
      </c>
      <c r="I77" s="23" t="str">
        <f>IF(AND(INDEX(個人!$C$6:$AH$125,$N77,$C$3)&lt;&gt;"",INDEX(個人!$C$6:$AH$125,$N77,$O77)&lt;&gt;""),IF(ISERROR(VLOOKUP(DBCS($Q77),コード一覧!$E$1:$F$6,2,FALSE)),1,VLOOKUP(DBCS($Q77),コード一覧!$E$1:$F$6,2,FALSE)),"")</f>
        <v/>
      </c>
      <c r="J77" s="23" t="str">
        <f>IF(AND(INDEX(個人!$C$6:$AH$125,$N77,$C$3)&lt;&gt;"",INDEX(個人!$C$6:$AH$125,$N77,$O77)&lt;&gt;""),VLOOKUP($P77,コード一覧!$G$1:$H$10,2,FALSE),"")</f>
        <v/>
      </c>
      <c r="K77" s="23" t="str">
        <f>IF(AND(INDEX(個人!$C$6:$AH$125,$N77,$C$3)&lt;&gt;"",INDEX(個人!$C$6:$AH$125,$N77,$O77)&lt;&gt;""),LEFT(TEXT(INDEX(個人!$C$6:$AH$125,$N77,$O77),"mm:ss.00"),2),"")</f>
        <v/>
      </c>
      <c r="L77" s="23" t="str">
        <f>IF(AND(INDEX(個人!$C$6:$AH$125,$N77,$C$3)&lt;&gt;"",INDEX(個人!$C$6:$AH$125,$N77,$O77)&lt;&gt;""),MID(TEXT(INDEX(個人!$C$6:$AH$125,$N77,$O77),"mm:ss.00"),4,2),"")</f>
        <v/>
      </c>
      <c r="M77" s="23" t="str">
        <f>IF(AND(INDEX(個人!$C$6:$AH$125,$N77,$C$3)&lt;&gt;"",INDEX(個人!$C$6:$AH$125,$N77,$O77)&lt;&gt;""),RIGHT(TEXT(INDEX(個人!$C$6:$AH$125,$N77,$O77),"mm:ss.00"),2),"")</f>
        <v/>
      </c>
      <c r="N77" s="23">
        <f t="shared" si="11"/>
        <v>4</v>
      </c>
      <c r="O77" s="23">
        <v>16</v>
      </c>
      <c r="P77" s="200" t="s">
        <v>75</v>
      </c>
      <c r="Q77" s="23" t="s">
        <v>318</v>
      </c>
    </row>
    <row r="78" spans="3:17" s="23" customFormat="1" x14ac:dyDescent="0.15">
      <c r="C78" s="23" t="str">
        <f>IF(INDEX(個人!$C$6:$AH$125,$N78,$C$3)&lt;&gt;"",DBCS(TRIM(INDEX(個人!$C$6:$AH$125,$N78,$C$3))),"")</f>
        <v/>
      </c>
      <c r="D78" s="23" t="str">
        <f t="shared" si="9"/>
        <v>○</v>
      </c>
      <c r="E78" s="23">
        <f>IF(AND(INDEX(個人!$C$6:$AH$125,$N77,$C$3)&lt;&gt;"",INDEX(個人!$C$6:$AH$125,$N78,$O78)&lt;&gt;""),E77+1,E77)</f>
        <v>0</v>
      </c>
      <c r="F78" s="23" t="str">
        <f t="shared" si="10"/>
        <v>@0</v>
      </c>
      <c r="H78" s="23" t="str">
        <f>IF(AND(INDEX(個人!$C$6:$AH$125,$N78,$C$3)&lt;&gt;"",INDEX(個人!$C$6:$AH$125,$N78,$O78)&lt;&gt;""),IF(INDEX(個人!$C$6:$AH$125,$N78,$H$3)&lt;20,11,ROUNDDOWN(INDEX(個人!$C$6:$AH$125,$N78,$H$3)/5,0)+7),"")</f>
        <v/>
      </c>
      <c r="I78" s="23" t="str">
        <f>IF(AND(INDEX(個人!$C$6:$AH$125,$N78,$C$3)&lt;&gt;"",INDEX(個人!$C$6:$AH$125,$N78,$O78)&lt;&gt;""),IF(ISERROR(VLOOKUP(DBCS($Q78),コード一覧!$E$1:$F$6,2,FALSE)),1,VLOOKUP(DBCS($Q78),コード一覧!$E$1:$F$6,2,FALSE)),"")</f>
        <v/>
      </c>
      <c r="J78" s="23" t="str">
        <f>IF(AND(INDEX(個人!$C$6:$AH$125,$N78,$C$3)&lt;&gt;"",INDEX(個人!$C$6:$AH$125,$N78,$O78)&lt;&gt;""),VLOOKUP($P78,コード一覧!$G$1:$H$10,2,FALSE),"")</f>
        <v/>
      </c>
      <c r="K78" s="23" t="str">
        <f>IF(AND(INDEX(個人!$C$6:$AH$125,$N78,$C$3)&lt;&gt;"",INDEX(個人!$C$6:$AH$125,$N78,$O78)&lt;&gt;""),LEFT(TEXT(INDEX(個人!$C$6:$AH$125,$N78,$O78),"mm:ss.00"),2),"")</f>
        <v/>
      </c>
      <c r="L78" s="23" t="str">
        <f>IF(AND(INDEX(個人!$C$6:$AH$125,$N78,$C$3)&lt;&gt;"",INDEX(個人!$C$6:$AH$125,$N78,$O78)&lt;&gt;""),MID(TEXT(INDEX(個人!$C$6:$AH$125,$N78,$O78),"mm:ss.00"),4,2),"")</f>
        <v/>
      </c>
      <c r="M78" s="23" t="str">
        <f>IF(AND(INDEX(個人!$C$6:$AH$125,$N78,$C$3)&lt;&gt;"",INDEX(個人!$C$6:$AH$125,$N78,$O78)&lt;&gt;""),RIGHT(TEXT(INDEX(個人!$C$6:$AH$125,$N78,$O78),"mm:ss.00"),2),"")</f>
        <v/>
      </c>
      <c r="N78" s="23">
        <f t="shared" si="11"/>
        <v>4</v>
      </c>
      <c r="O78" s="23">
        <v>17</v>
      </c>
      <c r="P78" s="200" t="s">
        <v>77</v>
      </c>
      <c r="Q78" s="23" t="s">
        <v>318</v>
      </c>
    </row>
    <row r="79" spans="3:17" s="23" customFormat="1" x14ac:dyDescent="0.15">
      <c r="C79" s="23" t="str">
        <f>IF(INDEX(個人!$C$6:$AH$125,$N79,$C$3)&lt;&gt;"",DBCS(TRIM(INDEX(個人!$C$6:$AH$125,$N79,$C$3))),"")</f>
        <v/>
      </c>
      <c r="D79" s="23" t="str">
        <f t="shared" si="9"/>
        <v>○</v>
      </c>
      <c r="E79" s="23">
        <f>IF(AND(INDEX(個人!$C$6:$AH$125,$N78,$C$3)&lt;&gt;"",INDEX(個人!$C$6:$AH$125,$N79,$O79)&lt;&gt;""),E78+1,E78)</f>
        <v>0</v>
      </c>
      <c r="F79" s="23" t="str">
        <f t="shared" si="10"/>
        <v>@0</v>
      </c>
      <c r="H79" s="23" t="str">
        <f>IF(AND(INDEX(個人!$C$6:$AH$125,$N79,$C$3)&lt;&gt;"",INDEX(個人!$C$6:$AH$125,$N79,$O79)&lt;&gt;""),IF(INDEX(個人!$C$6:$AH$125,$N79,$H$3)&lt;20,11,ROUNDDOWN(INDEX(個人!$C$6:$AH$125,$N79,$H$3)/5,0)+7),"")</f>
        <v/>
      </c>
      <c r="I79" s="23" t="str">
        <f>IF(AND(INDEX(個人!$C$6:$AH$125,$N79,$C$3)&lt;&gt;"",INDEX(個人!$C$6:$AH$125,$N79,$O79)&lt;&gt;""),IF(ISERROR(VLOOKUP(DBCS($Q79),コード一覧!$E$1:$F$6,2,FALSE)),1,VLOOKUP(DBCS($Q79),コード一覧!$E$1:$F$6,2,FALSE)),"")</f>
        <v/>
      </c>
      <c r="J79" s="23" t="str">
        <f>IF(AND(INDEX(個人!$C$6:$AH$125,$N79,$C$3)&lt;&gt;"",INDEX(個人!$C$6:$AH$125,$N79,$O79)&lt;&gt;""),VLOOKUP($P79,コード一覧!$G$1:$H$10,2,FALSE),"")</f>
        <v/>
      </c>
      <c r="K79" s="23" t="str">
        <f>IF(AND(INDEX(個人!$C$6:$AH$125,$N79,$C$3)&lt;&gt;"",INDEX(個人!$C$6:$AH$125,$N79,$O79)&lt;&gt;""),LEFT(TEXT(INDEX(個人!$C$6:$AH$125,$N79,$O79),"mm:ss.00"),2),"")</f>
        <v/>
      </c>
      <c r="L79" s="23" t="str">
        <f>IF(AND(INDEX(個人!$C$6:$AH$125,$N79,$C$3)&lt;&gt;"",INDEX(個人!$C$6:$AH$125,$N79,$O79)&lt;&gt;""),MID(TEXT(INDEX(個人!$C$6:$AH$125,$N79,$O79),"mm:ss.00"),4,2),"")</f>
        <v/>
      </c>
      <c r="M79" s="23" t="str">
        <f>IF(AND(INDEX(個人!$C$6:$AH$125,$N79,$C$3)&lt;&gt;"",INDEX(個人!$C$6:$AH$125,$N79,$O79)&lt;&gt;""),RIGHT(TEXT(INDEX(個人!$C$6:$AH$125,$N79,$O79),"mm:ss.00"),2),"")</f>
        <v/>
      </c>
      <c r="N79" s="23">
        <f t="shared" si="11"/>
        <v>4</v>
      </c>
      <c r="O79" s="23">
        <v>18</v>
      </c>
      <c r="P79" s="200" t="s">
        <v>70</v>
      </c>
      <c r="Q79" s="23" t="s">
        <v>319</v>
      </c>
    </row>
    <row r="80" spans="3:17" s="23" customFormat="1" x14ac:dyDescent="0.15">
      <c r="C80" s="23" t="str">
        <f>IF(INDEX(個人!$C$6:$AH$125,$N80,$C$3)&lt;&gt;"",DBCS(TRIM(INDEX(個人!$C$6:$AH$125,$N80,$C$3))),"")</f>
        <v/>
      </c>
      <c r="D80" s="23" t="str">
        <f t="shared" si="9"/>
        <v>○</v>
      </c>
      <c r="E80" s="23">
        <f>IF(AND(INDEX(個人!$C$6:$AH$125,$N79,$C$3)&lt;&gt;"",INDEX(個人!$C$6:$AH$125,$N80,$O80)&lt;&gt;""),E79+1,E79)</f>
        <v>0</v>
      </c>
      <c r="F80" s="23" t="str">
        <f t="shared" si="10"/>
        <v>@0</v>
      </c>
      <c r="H80" s="23" t="str">
        <f>IF(AND(INDEX(個人!$C$6:$AH$125,$N80,$C$3)&lt;&gt;"",INDEX(個人!$C$6:$AH$125,$N80,$O80)&lt;&gt;""),IF(INDEX(個人!$C$6:$AH$125,$N80,$H$3)&lt;20,11,ROUNDDOWN(INDEX(個人!$C$6:$AH$125,$N80,$H$3)/5,0)+7),"")</f>
        <v/>
      </c>
      <c r="I80" s="23" t="str">
        <f>IF(AND(INDEX(個人!$C$6:$AH$125,$N80,$C$3)&lt;&gt;"",INDEX(個人!$C$6:$AH$125,$N80,$O80)&lt;&gt;""),IF(ISERROR(VLOOKUP(DBCS($Q80),コード一覧!$E$1:$F$6,2,FALSE)),1,VLOOKUP(DBCS($Q80),コード一覧!$E$1:$F$6,2,FALSE)),"")</f>
        <v/>
      </c>
      <c r="J80" s="23" t="str">
        <f>IF(AND(INDEX(個人!$C$6:$AH$125,$N80,$C$3)&lt;&gt;"",INDEX(個人!$C$6:$AH$125,$N80,$O80)&lt;&gt;""),VLOOKUP($P80,コード一覧!$G$1:$H$10,2,FALSE),"")</f>
        <v/>
      </c>
      <c r="K80" s="23" t="str">
        <f>IF(AND(INDEX(個人!$C$6:$AH$125,$N80,$C$3)&lt;&gt;"",INDEX(個人!$C$6:$AH$125,$N80,$O80)&lt;&gt;""),LEFT(TEXT(INDEX(個人!$C$6:$AH$125,$N80,$O80),"mm:ss.00"),2),"")</f>
        <v/>
      </c>
      <c r="L80" s="23" t="str">
        <f>IF(AND(INDEX(個人!$C$6:$AH$125,$N80,$C$3)&lt;&gt;"",INDEX(個人!$C$6:$AH$125,$N80,$O80)&lt;&gt;""),MID(TEXT(INDEX(個人!$C$6:$AH$125,$N80,$O80),"mm:ss.00"),4,2),"")</f>
        <v/>
      </c>
      <c r="M80" s="23" t="str">
        <f>IF(AND(INDEX(個人!$C$6:$AH$125,$N80,$C$3)&lt;&gt;"",INDEX(個人!$C$6:$AH$125,$N80,$O80)&lt;&gt;""),RIGHT(TEXT(INDEX(個人!$C$6:$AH$125,$N80,$O80),"mm:ss.00"),2),"")</f>
        <v/>
      </c>
      <c r="N80" s="23">
        <f t="shared" si="11"/>
        <v>4</v>
      </c>
      <c r="O80" s="23">
        <v>19</v>
      </c>
      <c r="P80" s="200" t="s">
        <v>24</v>
      </c>
      <c r="Q80" s="23" t="s">
        <v>319</v>
      </c>
    </row>
    <row r="81" spans="3:17" s="23" customFormat="1" x14ac:dyDescent="0.15">
      <c r="C81" s="23" t="str">
        <f>IF(INDEX(個人!$C$6:$AH$125,$N81,$C$3)&lt;&gt;"",DBCS(TRIM(INDEX(個人!$C$6:$AH$125,$N81,$C$3))),"")</f>
        <v/>
      </c>
      <c r="D81" s="23" t="str">
        <f t="shared" si="9"/>
        <v>○</v>
      </c>
      <c r="E81" s="23">
        <f>IF(AND(INDEX(個人!$C$6:$AH$125,$N80,$C$3)&lt;&gt;"",INDEX(個人!$C$6:$AH$125,$N81,$O81)&lt;&gt;""),E80+1,E80)</f>
        <v>0</v>
      </c>
      <c r="F81" s="23" t="str">
        <f t="shared" si="10"/>
        <v>@0</v>
      </c>
      <c r="H81" s="23" t="str">
        <f>IF(AND(INDEX(個人!$C$6:$AH$125,$N81,$C$3)&lt;&gt;"",INDEX(個人!$C$6:$AH$125,$N81,$O81)&lt;&gt;""),IF(INDEX(個人!$C$6:$AH$125,$N81,$H$3)&lt;20,11,ROUNDDOWN(INDEX(個人!$C$6:$AH$125,$N81,$H$3)/5,0)+7),"")</f>
        <v/>
      </c>
      <c r="I81" s="23" t="str">
        <f>IF(AND(INDEX(個人!$C$6:$AH$125,$N81,$C$3)&lt;&gt;"",INDEX(個人!$C$6:$AH$125,$N81,$O81)&lt;&gt;""),IF(ISERROR(VLOOKUP(DBCS($Q81),コード一覧!$E$1:$F$6,2,FALSE)),1,VLOOKUP(DBCS($Q81),コード一覧!$E$1:$F$6,2,FALSE)),"")</f>
        <v/>
      </c>
      <c r="J81" s="23" t="str">
        <f>IF(AND(INDEX(個人!$C$6:$AH$125,$N81,$C$3)&lt;&gt;"",INDEX(個人!$C$6:$AH$125,$N81,$O81)&lt;&gt;""),VLOOKUP($P81,コード一覧!$G$1:$H$10,2,FALSE),"")</f>
        <v/>
      </c>
      <c r="K81" s="23" t="str">
        <f>IF(AND(INDEX(個人!$C$6:$AH$125,$N81,$C$3)&lt;&gt;"",INDEX(個人!$C$6:$AH$125,$N81,$O81)&lt;&gt;""),LEFT(TEXT(INDEX(個人!$C$6:$AH$125,$N81,$O81),"mm:ss.00"),2),"")</f>
        <v/>
      </c>
      <c r="L81" s="23" t="str">
        <f>IF(AND(INDEX(個人!$C$6:$AH$125,$N81,$C$3)&lt;&gt;"",INDEX(個人!$C$6:$AH$125,$N81,$O81)&lt;&gt;""),MID(TEXT(INDEX(個人!$C$6:$AH$125,$N81,$O81),"mm:ss.00"),4,2),"")</f>
        <v/>
      </c>
      <c r="M81" s="23" t="str">
        <f>IF(AND(INDEX(個人!$C$6:$AH$125,$N81,$C$3)&lt;&gt;"",INDEX(個人!$C$6:$AH$125,$N81,$O81)&lt;&gt;""),RIGHT(TEXT(INDEX(個人!$C$6:$AH$125,$N81,$O81),"mm:ss.00"),2),"")</f>
        <v/>
      </c>
      <c r="N81" s="23">
        <f t="shared" si="11"/>
        <v>4</v>
      </c>
      <c r="O81" s="23">
        <v>20</v>
      </c>
      <c r="P81" s="200" t="s">
        <v>37</v>
      </c>
      <c r="Q81" s="23" t="s">
        <v>319</v>
      </c>
    </row>
    <row r="82" spans="3:17" s="23" customFormat="1" x14ac:dyDescent="0.15">
      <c r="C82" s="23" t="str">
        <f>IF(INDEX(個人!$C$6:$AH$125,$N82,$C$3)&lt;&gt;"",DBCS(TRIM(INDEX(個人!$C$6:$AH$125,$N82,$C$3))),"")</f>
        <v/>
      </c>
      <c r="D82" s="23" t="str">
        <f t="shared" si="9"/>
        <v>○</v>
      </c>
      <c r="E82" s="23">
        <f>IF(AND(INDEX(個人!$C$6:$AH$125,$N81,$C$3)&lt;&gt;"",INDEX(個人!$C$6:$AH$125,$N82,$O82)&lt;&gt;""),E81+1,E81)</f>
        <v>0</v>
      </c>
      <c r="F82" s="23" t="str">
        <f t="shared" si="10"/>
        <v>@0</v>
      </c>
      <c r="H82" s="23" t="str">
        <f>IF(AND(INDEX(個人!$C$6:$AH$125,$N82,$C$3)&lt;&gt;"",INDEX(個人!$C$6:$AH$125,$N82,$O82)&lt;&gt;""),IF(INDEX(個人!$C$6:$AH$125,$N82,$H$3)&lt;20,11,ROUNDDOWN(INDEX(個人!$C$6:$AH$125,$N82,$H$3)/5,0)+7),"")</f>
        <v/>
      </c>
      <c r="I82" s="23" t="str">
        <f>IF(AND(INDEX(個人!$C$6:$AH$125,$N82,$C$3)&lt;&gt;"",INDEX(個人!$C$6:$AH$125,$N82,$O82)&lt;&gt;""),IF(ISERROR(VLOOKUP(DBCS($Q82),コード一覧!$E$1:$F$6,2,FALSE)),1,VLOOKUP(DBCS($Q82),コード一覧!$E$1:$F$6,2,FALSE)),"")</f>
        <v/>
      </c>
      <c r="J82" s="23" t="str">
        <f>IF(AND(INDEX(個人!$C$6:$AH$125,$N82,$C$3)&lt;&gt;"",INDEX(個人!$C$6:$AH$125,$N82,$O82)&lt;&gt;""),VLOOKUP($P82,コード一覧!$G$1:$H$10,2,FALSE),"")</f>
        <v/>
      </c>
      <c r="K82" s="23" t="str">
        <f>IF(AND(INDEX(個人!$C$6:$AH$125,$N82,$C$3)&lt;&gt;"",INDEX(個人!$C$6:$AH$125,$N82,$O82)&lt;&gt;""),LEFT(TEXT(INDEX(個人!$C$6:$AH$125,$N82,$O82),"mm:ss.00"),2),"")</f>
        <v/>
      </c>
      <c r="L82" s="23" t="str">
        <f>IF(AND(INDEX(個人!$C$6:$AH$125,$N82,$C$3)&lt;&gt;"",INDEX(個人!$C$6:$AH$125,$N82,$O82)&lt;&gt;""),MID(TEXT(INDEX(個人!$C$6:$AH$125,$N82,$O82),"mm:ss.00"),4,2),"")</f>
        <v/>
      </c>
      <c r="M82" s="23" t="str">
        <f>IF(AND(INDEX(個人!$C$6:$AH$125,$N82,$C$3)&lt;&gt;"",INDEX(個人!$C$6:$AH$125,$N82,$O82)&lt;&gt;""),RIGHT(TEXT(INDEX(個人!$C$6:$AH$125,$N82,$O82),"mm:ss.00"),2),"")</f>
        <v/>
      </c>
      <c r="N82" s="23">
        <f t="shared" si="11"/>
        <v>4</v>
      </c>
      <c r="O82" s="23">
        <v>21</v>
      </c>
      <c r="P82" s="200" t="s">
        <v>47</v>
      </c>
      <c r="Q82" s="23" t="s">
        <v>319</v>
      </c>
    </row>
    <row r="83" spans="3:17" s="23" customFormat="1" x14ac:dyDescent="0.15">
      <c r="C83" s="23" t="str">
        <f>IF(INDEX(個人!$C$6:$AH$125,$N83,$C$3)&lt;&gt;"",DBCS(TRIM(INDEX(個人!$C$6:$AH$125,$N83,$C$3))),"")</f>
        <v/>
      </c>
      <c r="D83" s="23" t="str">
        <f t="shared" si="9"/>
        <v>○</v>
      </c>
      <c r="E83" s="23">
        <f>IF(AND(INDEX(個人!$C$6:$AH$125,$N82,$C$3)&lt;&gt;"",INDEX(個人!$C$6:$AH$125,$N83,$O83)&lt;&gt;""),E82+1,E82)</f>
        <v>0</v>
      </c>
      <c r="F83" s="23" t="str">
        <f t="shared" si="10"/>
        <v>@0</v>
      </c>
      <c r="H83" s="23" t="str">
        <f>IF(AND(INDEX(個人!$C$6:$AH$125,$N83,$C$3)&lt;&gt;"",INDEX(個人!$C$6:$AH$125,$N83,$O83)&lt;&gt;""),IF(INDEX(個人!$C$6:$AH$125,$N83,$H$3)&lt;20,11,ROUNDDOWN(INDEX(個人!$C$6:$AH$125,$N83,$H$3)/5,0)+7),"")</f>
        <v/>
      </c>
      <c r="I83" s="23" t="str">
        <f>IF(AND(INDEX(個人!$C$6:$AH$125,$N83,$C$3)&lt;&gt;"",INDEX(個人!$C$6:$AH$125,$N83,$O83)&lt;&gt;""),IF(ISERROR(VLOOKUP(DBCS($Q83),コード一覧!$E$1:$F$6,2,FALSE)),1,VLOOKUP(DBCS($Q83),コード一覧!$E$1:$F$6,2,FALSE)),"")</f>
        <v/>
      </c>
      <c r="J83" s="23" t="str">
        <f>IF(AND(INDEX(個人!$C$6:$AH$125,$N83,$C$3)&lt;&gt;"",INDEX(個人!$C$6:$AH$125,$N83,$O83)&lt;&gt;""),VLOOKUP($P83,コード一覧!$G$1:$H$10,2,FALSE),"")</f>
        <v/>
      </c>
      <c r="K83" s="23" t="str">
        <f>IF(AND(INDEX(個人!$C$6:$AH$125,$N83,$C$3)&lt;&gt;"",INDEX(個人!$C$6:$AH$125,$N83,$O83)&lt;&gt;""),LEFT(TEXT(INDEX(個人!$C$6:$AH$125,$N83,$O83),"mm:ss.00"),2),"")</f>
        <v/>
      </c>
      <c r="L83" s="23" t="str">
        <f>IF(AND(INDEX(個人!$C$6:$AH$125,$N83,$C$3)&lt;&gt;"",INDEX(個人!$C$6:$AH$125,$N83,$O83)&lt;&gt;""),MID(TEXT(INDEX(個人!$C$6:$AH$125,$N83,$O83),"mm:ss.00"),4,2),"")</f>
        <v/>
      </c>
      <c r="M83" s="23" t="str">
        <f>IF(AND(INDEX(個人!$C$6:$AH$125,$N83,$C$3)&lt;&gt;"",INDEX(個人!$C$6:$AH$125,$N83,$O83)&lt;&gt;""),RIGHT(TEXT(INDEX(個人!$C$6:$AH$125,$N83,$O83),"mm:ss.00"),2),"")</f>
        <v/>
      </c>
      <c r="N83" s="23">
        <f t="shared" si="11"/>
        <v>4</v>
      </c>
      <c r="O83" s="23">
        <v>22</v>
      </c>
      <c r="P83" s="200" t="s">
        <v>70</v>
      </c>
      <c r="Q83" s="23" t="s">
        <v>320</v>
      </c>
    </row>
    <row r="84" spans="3:17" s="23" customFormat="1" x14ac:dyDescent="0.15">
      <c r="C84" s="23" t="str">
        <f>IF(INDEX(個人!$C$6:$AH$125,$N84,$C$3)&lt;&gt;"",DBCS(TRIM(INDEX(個人!$C$6:$AH$125,$N84,$C$3))),"")</f>
        <v/>
      </c>
      <c r="D84" s="23" t="str">
        <f t="shared" si="9"/>
        <v>○</v>
      </c>
      <c r="E84" s="23">
        <f>IF(AND(INDEX(個人!$C$6:$AH$125,$N83,$C$3)&lt;&gt;"",INDEX(個人!$C$6:$AH$125,$N84,$O84)&lt;&gt;""),E83+1,E83)</f>
        <v>0</v>
      </c>
      <c r="F84" s="23" t="str">
        <f t="shared" si="10"/>
        <v>@0</v>
      </c>
      <c r="H84" s="23" t="str">
        <f>IF(AND(INDEX(個人!$C$6:$AH$125,$N84,$C$3)&lt;&gt;"",INDEX(個人!$C$6:$AH$125,$N84,$O84)&lt;&gt;""),IF(INDEX(個人!$C$6:$AH$125,$N84,$H$3)&lt;20,11,ROUNDDOWN(INDEX(個人!$C$6:$AH$125,$N84,$H$3)/5,0)+7),"")</f>
        <v/>
      </c>
      <c r="I84" s="23" t="str">
        <f>IF(AND(INDEX(個人!$C$6:$AH$125,$N84,$C$3)&lt;&gt;"",INDEX(個人!$C$6:$AH$125,$N84,$O84)&lt;&gt;""),IF(ISERROR(VLOOKUP(DBCS($Q84),コード一覧!$E$1:$F$6,2,FALSE)),1,VLOOKUP(DBCS($Q84),コード一覧!$E$1:$F$6,2,FALSE)),"")</f>
        <v/>
      </c>
      <c r="J84" s="23" t="str">
        <f>IF(AND(INDEX(個人!$C$6:$AH$125,$N84,$C$3)&lt;&gt;"",INDEX(個人!$C$6:$AH$125,$N84,$O84)&lt;&gt;""),VLOOKUP($P84,コード一覧!$G$1:$H$10,2,FALSE),"")</f>
        <v/>
      </c>
      <c r="K84" s="23" t="str">
        <f>IF(AND(INDEX(個人!$C$6:$AH$125,$N84,$C$3)&lt;&gt;"",INDEX(個人!$C$6:$AH$125,$N84,$O84)&lt;&gt;""),LEFT(TEXT(INDEX(個人!$C$6:$AH$125,$N84,$O84),"mm:ss.00"),2),"")</f>
        <v/>
      </c>
      <c r="L84" s="23" t="str">
        <f>IF(AND(INDEX(個人!$C$6:$AH$125,$N84,$C$3)&lt;&gt;"",INDEX(個人!$C$6:$AH$125,$N84,$O84)&lt;&gt;""),MID(TEXT(INDEX(個人!$C$6:$AH$125,$N84,$O84),"mm:ss.00"),4,2),"")</f>
        <v/>
      </c>
      <c r="M84" s="23" t="str">
        <f>IF(AND(INDEX(個人!$C$6:$AH$125,$N84,$C$3)&lt;&gt;"",INDEX(個人!$C$6:$AH$125,$N84,$O84)&lt;&gt;""),RIGHT(TEXT(INDEX(個人!$C$6:$AH$125,$N84,$O84),"mm:ss.00"),2),"")</f>
        <v/>
      </c>
      <c r="N84" s="23">
        <f t="shared" si="11"/>
        <v>4</v>
      </c>
      <c r="O84" s="23">
        <v>23</v>
      </c>
      <c r="P84" s="200" t="s">
        <v>24</v>
      </c>
      <c r="Q84" s="23" t="s">
        <v>320</v>
      </c>
    </row>
    <row r="85" spans="3:17" s="23" customFormat="1" x14ac:dyDescent="0.15">
      <c r="C85" s="23" t="str">
        <f>IF(INDEX(個人!$C$6:$AH$125,$N85,$C$3)&lt;&gt;"",DBCS(TRIM(INDEX(個人!$C$6:$AH$125,$N85,$C$3))),"")</f>
        <v/>
      </c>
      <c r="D85" s="23" t="str">
        <f t="shared" si="9"/>
        <v>○</v>
      </c>
      <c r="E85" s="23">
        <f>IF(AND(INDEX(個人!$C$6:$AH$125,$N84,$C$3)&lt;&gt;"",INDEX(個人!$C$6:$AH$125,$N85,$O85)&lt;&gt;""),E84+1,E84)</f>
        <v>0</v>
      </c>
      <c r="F85" s="23" t="str">
        <f t="shared" si="10"/>
        <v>@0</v>
      </c>
      <c r="H85" s="23" t="str">
        <f>IF(AND(INDEX(個人!$C$6:$AH$125,$N85,$C$3)&lt;&gt;"",INDEX(個人!$C$6:$AH$125,$N85,$O85)&lt;&gt;""),IF(INDEX(個人!$C$6:$AH$125,$N85,$H$3)&lt;20,11,ROUNDDOWN(INDEX(個人!$C$6:$AH$125,$N85,$H$3)/5,0)+7),"")</f>
        <v/>
      </c>
      <c r="I85" s="23" t="str">
        <f>IF(AND(INDEX(個人!$C$6:$AH$125,$N85,$C$3)&lt;&gt;"",INDEX(個人!$C$6:$AH$125,$N85,$O85)&lt;&gt;""),IF(ISERROR(VLOOKUP(DBCS($Q85),コード一覧!$E$1:$F$6,2,FALSE)),1,VLOOKUP(DBCS($Q85),コード一覧!$E$1:$F$6,2,FALSE)),"")</f>
        <v/>
      </c>
      <c r="J85" s="23" t="str">
        <f>IF(AND(INDEX(個人!$C$6:$AH$125,$N85,$C$3)&lt;&gt;"",INDEX(個人!$C$6:$AH$125,$N85,$O85)&lt;&gt;""),VLOOKUP($P85,コード一覧!$G$1:$H$10,2,FALSE),"")</f>
        <v/>
      </c>
      <c r="K85" s="23" t="str">
        <f>IF(AND(INDEX(個人!$C$6:$AH$125,$N85,$C$3)&lt;&gt;"",INDEX(個人!$C$6:$AH$125,$N85,$O85)&lt;&gt;""),LEFT(TEXT(INDEX(個人!$C$6:$AH$125,$N85,$O85),"mm:ss.00"),2),"")</f>
        <v/>
      </c>
      <c r="L85" s="23" t="str">
        <f>IF(AND(INDEX(個人!$C$6:$AH$125,$N85,$C$3)&lt;&gt;"",INDEX(個人!$C$6:$AH$125,$N85,$O85)&lt;&gt;""),MID(TEXT(INDEX(個人!$C$6:$AH$125,$N85,$O85),"mm:ss.00"),4,2),"")</f>
        <v/>
      </c>
      <c r="M85" s="23" t="str">
        <f>IF(AND(INDEX(個人!$C$6:$AH$125,$N85,$C$3)&lt;&gt;"",INDEX(個人!$C$6:$AH$125,$N85,$O85)&lt;&gt;""),RIGHT(TEXT(INDEX(個人!$C$6:$AH$125,$N85,$O85),"mm:ss.00"),2),"")</f>
        <v/>
      </c>
      <c r="N85" s="23">
        <f t="shared" si="11"/>
        <v>4</v>
      </c>
      <c r="O85" s="23">
        <v>24</v>
      </c>
      <c r="P85" s="200" t="s">
        <v>37</v>
      </c>
      <c r="Q85" s="23" t="s">
        <v>320</v>
      </c>
    </row>
    <row r="86" spans="3:17" s="23" customFormat="1" x14ac:dyDescent="0.15">
      <c r="C86" s="23" t="str">
        <f>IF(INDEX(個人!$C$6:$AH$125,$N86,$C$3)&lt;&gt;"",DBCS(TRIM(INDEX(個人!$C$6:$AH$125,$N86,$C$3))),"")</f>
        <v/>
      </c>
      <c r="D86" s="23" t="str">
        <f t="shared" si="9"/>
        <v>○</v>
      </c>
      <c r="E86" s="23">
        <f>IF(AND(INDEX(個人!$C$6:$AH$125,$N85,$C$3)&lt;&gt;"",INDEX(個人!$C$6:$AH$125,$N86,$O86)&lt;&gt;""),E85+1,E85)</f>
        <v>0</v>
      </c>
      <c r="F86" s="23" t="str">
        <f t="shared" si="10"/>
        <v>@0</v>
      </c>
      <c r="H86" s="23" t="str">
        <f>IF(AND(INDEX(個人!$C$6:$AH$125,$N86,$C$3)&lt;&gt;"",INDEX(個人!$C$6:$AH$125,$N86,$O86)&lt;&gt;""),IF(INDEX(個人!$C$6:$AH$125,$N86,$H$3)&lt;20,11,ROUNDDOWN(INDEX(個人!$C$6:$AH$125,$N86,$H$3)/5,0)+7),"")</f>
        <v/>
      </c>
      <c r="I86" s="23" t="str">
        <f>IF(AND(INDEX(個人!$C$6:$AH$125,$N86,$C$3)&lt;&gt;"",INDEX(個人!$C$6:$AH$125,$N86,$O86)&lt;&gt;""),IF(ISERROR(VLOOKUP(DBCS($Q86),コード一覧!$E$1:$F$6,2,FALSE)),1,VLOOKUP(DBCS($Q86),コード一覧!$E$1:$F$6,2,FALSE)),"")</f>
        <v/>
      </c>
      <c r="J86" s="23" t="str">
        <f>IF(AND(INDEX(個人!$C$6:$AH$125,$N86,$C$3)&lt;&gt;"",INDEX(個人!$C$6:$AH$125,$N86,$O86)&lt;&gt;""),VLOOKUP($P86,コード一覧!$G$1:$H$10,2,FALSE),"")</f>
        <v/>
      </c>
      <c r="K86" s="23" t="str">
        <f>IF(AND(INDEX(個人!$C$6:$AH$125,$N86,$C$3)&lt;&gt;"",INDEX(個人!$C$6:$AH$125,$N86,$O86)&lt;&gt;""),LEFT(TEXT(INDEX(個人!$C$6:$AH$125,$N86,$O86),"mm:ss.00"),2),"")</f>
        <v/>
      </c>
      <c r="L86" s="23" t="str">
        <f>IF(AND(INDEX(個人!$C$6:$AH$125,$N86,$C$3)&lt;&gt;"",INDEX(個人!$C$6:$AH$125,$N86,$O86)&lt;&gt;""),MID(TEXT(INDEX(個人!$C$6:$AH$125,$N86,$O86),"mm:ss.00"),4,2),"")</f>
        <v/>
      </c>
      <c r="M86" s="23" t="str">
        <f>IF(AND(INDEX(個人!$C$6:$AH$125,$N86,$C$3)&lt;&gt;"",INDEX(個人!$C$6:$AH$125,$N86,$O86)&lt;&gt;""),RIGHT(TEXT(INDEX(個人!$C$6:$AH$125,$N86,$O86),"mm:ss.00"),2),"")</f>
        <v/>
      </c>
      <c r="N86" s="23">
        <f t="shared" si="11"/>
        <v>4</v>
      </c>
      <c r="O86" s="23">
        <v>25</v>
      </c>
      <c r="P86" s="200" t="s">
        <v>47</v>
      </c>
      <c r="Q86" s="23" t="s">
        <v>320</v>
      </c>
    </row>
    <row r="87" spans="3:17" s="23" customFormat="1" x14ac:dyDescent="0.15">
      <c r="C87" s="23" t="str">
        <f>IF(INDEX(個人!$C$6:$AH$125,$N87,$C$3)&lt;&gt;"",DBCS(TRIM(INDEX(個人!$C$6:$AH$125,$N87,$C$3))),"")</f>
        <v/>
      </c>
      <c r="D87" s="23" t="str">
        <f t="shared" si="9"/>
        <v>○</v>
      </c>
      <c r="E87" s="23">
        <f>IF(AND(INDEX(個人!$C$6:$AH$125,$N86,$C$3)&lt;&gt;"",INDEX(個人!$C$6:$AH$125,$N87,$O87)&lt;&gt;""),E86+1,E86)</f>
        <v>0</v>
      </c>
      <c r="F87" s="23" t="str">
        <f t="shared" si="10"/>
        <v>@0</v>
      </c>
      <c r="H87" s="23" t="str">
        <f>IF(AND(INDEX(個人!$C$6:$AH$125,$N87,$C$3)&lt;&gt;"",INDEX(個人!$C$6:$AH$125,$N87,$O87)&lt;&gt;""),IF(INDEX(個人!$C$6:$AH$125,$N87,$H$3)&lt;20,11,ROUNDDOWN(INDEX(個人!$C$6:$AH$125,$N87,$H$3)/5,0)+7),"")</f>
        <v/>
      </c>
      <c r="I87" s="23" t="str">
        <f>IF(AND(INDEX(個人!$C$6:$AH$125,$N87,$C$3)&lt;&gt;"",INDEX(個人!$C$6:$AH$125,$N87,$O87)&lt;&gt;""),IF(ISERROR(VLOOKUP(DBCS($Q87),コード一覧!$E$1:$F$6,2,FALSE)),1,VLOOKUP(DBCS($Q87),コード一覧!$E$1:$F$6,2,FALSE)),"")</f>
        <v/>
      </c>
      <c r="J87" s="23" t="str">
        <f>IF(AND(INDEX(個人!$C$6:$AH$125,$N87,$C$3)&lt;&gt;"",INDEX(個人!$C$6:$AH$125,$N87,$O87)&lt;&gt;""),VLOOKUP($P87,コード一覧!$G$1:$H$10,2,FALSE),"")</f>
        <v/>
      </c>
      <c r="K87" s="23" t="str">
        <f>IF(AND(INDEX(個人!$C$6:$AH$125,$N87,$C$3)&lt;&gt;"",INDEX(個人!$C$6:$AH$125,$N87,$O87)&lt;&gt;""),LEFT(TEXT(INDEX(個人!$C$6:$AH$125,$N87,$O87),"mm:ss.00"),2),"")</f>
        <v/>
      </c>
      <c r="L87" s="23" t="str">
        <f>IF(AND(INDEX(個人!$C$6:$AH$125,$N87,$C$3)&lt;&gt;"",INDEX(個人!$C$6:$AH$125,$N87,$O87)&lt;&gt;""),MID(TEXT(INDEX(個人!$C$6:$AH$125,$N87,$O87),"mm:ss.00"),4,2),"")</f>
        <v/>
      </c>
      <c r="M87" s="23" t="str">
        <f>IF(AND(INDEX(個人!$C$6:$AH$125,$N87,$C$3)&lt;&gt;"",INDEX(個人!$C$6:$AH$125,$N87,$O87)&lt;&gt;""),RIGHT(TEXT(INDEX(個人!$C$6:$AH$125,$N87,$O87),"mm:ss.00"),2),"")</f>
        <v/>
      </c>
      <c r="N87" s="23">
        <f t="shared" si="11"/>
        <v>4</v>
      </c>
      <c r="O87" s="23">
        <v>26</v>
      </c>
      <c r="P87" s="200" t="s">
        <v>70</v>
      </c>
      <c r="Q87" s="23" t="s">
        <v>321</v>
      </c>
    </row>
    <row r="88" spans="3:17" s="23" customFormat="1" x14ac:dyDescent="0.15">
      <c r="C88" s="23" t="str">
        <f>IF(INDEX(個人!$C$6:$AH$125,$N88,$C$3)&lt;&gt;"",DBCS(TRIM(INDEX(個人!$C$6:$AH$125,$N88,$C$3))),"")</f>
        <v/>
      </c>
      <c r="D88" s="23" t="str">
        <f t="shared" si="9"/>
        <v>○</v>
      </c>
      <c r="E88" s="23">
        <f>IF(AND(INDEX(個人!$C$6:$AH$125,$N87,$C$3)&lt;&gt;"",INDEX(個人!$C$6:$AH$125,$N88,$O88)&lt;&gt;""),E87+1,E87)</f>
        <v>0</v>
      </c>
      <c r="F88" s="23" t="str">
        <f t="shared" si="10"/>
        <v>@0</v>
      </c>
      <c r="H88" s="23" t="str">
        <f>IF(AND(INDEX(個人!$C$6:$AH$125,$N88,$C$3)&lt;&gt;"",INDEX(個人!$C$6:$AH$125,$N88,$O88)&lt;&gt;""),IF(INDEX(個人!$C$6:$AH$125,$N88,$H$3)&lt;20,11,ROUNDDOWN(INDEX(個人!$C$6:$AH$125,$N88,$H$3)/5,0)+7),"")</f>
        <v/>
      </c>
      <c r="I88" s="23" t="str">
        <f>IF(AND(INDEX(個人!$C$6:$AH$125,$N88,$C$3)&lt;&gt;"",INDEX(個人!$C$6:$AH$125,$N88,$O88)&lt;&gt;""),IF(ISERROR(VLOOKUP(DBCS($Q88),コード一覧!$E$1:$F$6,2,FALSE)),1,VLOOKUP(DBCS($Q88),コード一覧!$E$1:$F$6,2,FALSE)),"")</f>
        <v/>
      </c>
      <c r="J88" s="23" t="str">
        <f>IF(AND(INDEX(個人!$C$6:$AH$125,$N88,$C$3)&lt;&gt;"",INDEX(個人!$C$6:$AH$125,$N88,$O88)&lt;&gt;""),VLOOKUP($P88,コード一覧!$G$1:$H$10,2,FALSE),"")</f>
        <v/>
      </c>
      <c r="K88" s="23" t="str">
        <f>IF(AND(INDEX(個人!$C$6:$AH$125,$N88,$C$3)&lt;&gt;"",INDEX(個人!$C$6:$AH$125,$N88,$O88)&lt;&gt;""),LEFT(TEXT(INDEX(個人!$C$6:$AH$125,$N88,$O88),"mm:ss.00"),2),"")</f>
        <v/>
      </c>
      <c r="L88" s="23" t="str">
        <f>IF(AND(INDEX(個人!$C$6:$AH$125,$N88,$C$3)&lt;&gt;"",INDEX(個人!$C$6:$AH$125,$N88,$O88)&lt;&gt;""),MID(TEXT(INDEX(個人!$C$6:$AH$125,$N88,$O88),"mm:ss.00"),4,2),"")</f>
        <v/>
      </c>
      <c r="M88" s="23" t="str">
        <f>IF(AND(INDEX(個人!$C$6:$AH$125,$N88,$C$3)&lt;&gt;"",INDEX(個人!$C$6:$AH$125,$N88,$O88)&lt;&gt;""),RIGHT(TEXT(INDEX(個人!$C$6:$AH$125,$N88,$O88),"mm:ss.00"),2),"")</f>
        <v/>
      </c>
      <c r="N88" s="23">
        <f t="shared" si="11"/>
        <v>4</v>
      </c>
      <c r="O88" s="23">
        <v>27</v>
      </c>
      <c r="P88" s="200" t="s">
        <v>24</v>
      </c>
      <c r="Q88" s="23" t="s">
        <v>321</v>
      </c>
    </row>
    <row r="89" spans="3:17" s="23" customFormat="1" x14ac:dyDescent="0.15">
      <c r="C89" s="23" t="str">
        <f>IF(INDEX(個人!$C$6:$AH$125,$N89,$C$3)&lt;&gt;"",DBCS(TRIM(INDEX(個人!$C$6:$AH$125,$N89,$C$3))),"")</f>
        <v/>
      </c>
      <c r="D89" s="23" t="str">
        <f t="shared" si="9"/>
        <v>○</v>
      </c>
      <c r="E89" s="23">
        <f>IF(AND(INDEX(個人!$C$6:$AH$125,$N88,$C$3)&lt;&gt;"",INDEX(個人!$C$6:$AH$125,$N89,$O89)&lt;&gt;""),E88+1,E88)</f>
        <v>0</v>
      </c>
      <c r="F89" s="23" t="str">
        <f t="shared" si="10"/>
        <v>@0</v>
      </c>
      <c r="H89" s="23" t="str">
        <f>IF(AND(INDEX(個人!$C$6:$AH$125,$N89,$C$3)&lt;&gt;"",INDEX(個人!$C$6:$AH$125,$N89,$O89)&lt;&gt;""),IF(INDEX(個人!$C$6:$AH$125,$N89,$H$3)&lt;20,11,ROUNDDOWN(INDEX(個人!$C$6:$AH$125,$N89,$H$3)/5,0)+7),"")</f>
        <v/>
      </c>
      <c r="I89" s="23" t="str">
        <f>IF(AND(INDEX(個人!$C$6:$AH$125,$N89,$C$3)&lt;&gt;"",INDEX(個人!$C$6:$AH$125,$N89,$O89)&lt;&gt;""),IF(ISERROR(VLOOKUP(DBCS($Q89),コード一覧!$E$1:$F$6,2,FALSE)),1,VLOOKUP(DBCS($Q89),コード一覧!$E$1:$F$6,2,FALSE)),"")</f>
        <v/>
      </c>
      <c r="J89" s="23" t="str">
        <f>IF(AND(INDEX(個人!$C$6:$AH$125,$N89,$C$3)&lt;&gt;"",INDEX(個人!$C$6:$AH$125,$N89,$O89)&lt;&gt;""),VLOOKUP($P89,コード一覧!$G$1:$H$10,2,FALSE),"")</f>
        <v/>
      </c>
      <c r="K89" s="23" t="str">
        <f>IF(AND(INDEX(個人!$C$6:$AH$125,$N89,$C$3)&lt;&gt;"",INDEX(個人!$C$6:$AH$125,$N89,$O89)&lt;&gt;""),LEFT(TEXT(INDEX(個人!$C$6:$AH$125,$N89,$O89),"mm:ss.00"),2),"")</f>
        <v/>
      </c>
      <c r="L89" s="23" t="str">
        <f>IF(AND(INDEX(個人!$C$6:$AH$125,$N89,$C$3)&lt;&gt;"",INDEX(個人!$C$6:$AH$125,$N89,$O89)&lt;&gt;""),MID(TEXT(INDEX(個人!$C$6:$AH$125,$N89,$O89),"mm:ss.00"),4,2),"")</f>
        <v/>
      </c>
      <c r="M89" s="23" t="str">
        <f>IF(AND(INDEX(個人!$C$6:$AH$125,$N89,$C$3)&lt;&gt;"",INDEX(個人!$C$6:$AH$125,$N89,$O89)&lt;&gt;""),RIGHT(TEXT(INDEX(個人!$C$6:$AH$125,$N89,$O89),"mm:ss.00"),2),"")</f>
        <v/>
      </c>
      <c r="N89" s="23">
        <f t="shared" si="11"/>
        <v>4</v>
      </c>
      <c r="O89" s="23">
        <v>28</v>
      </c>
      <c r="P89" s="200" t="s">
        <v>37</v>
      </c>
      <c r="Q89" s="23" t="s">
        <v>321</v>
      </c>
    </row>
    <row r="90" spans="3:17" s="23" customFormat="1" x14ac:dyDescent="0.15">
      <c r="C90" s="23" t="str">
        <f>IF(INDEX(個人!$C$6:$AH$125,$N90,$C$3)&lt;&gt;"",DBCS(TRIM(INDEX(個人!$C$6:$AH$125,$N90,$C$3))),"")</f>
        <v/>
      </c>
      <c r="D90" s="23" t="str">
        <f t="shared" si="9"/>
        <v>○</v>
      </c>
      <c r="E90" s="23">
        <f>IF(AND(INDEX(個人!$C$6:$AH$125,$N89,$C$3)&lt;&gt;"",INDEX(個人!$C$6:$AH$125,$N90,$O90)&lt;&gt;""),E89+1,E89)</f>
        <v>0</v>
      </c>
      <c r="F90" s="23" t="str">
        <f t="shared" si="10"/>
        <v>@0</v>
      </c>
      <c r="H90" s="23" t="str">
        <f>IF(AND(INDEX(個人!$C$6:$AH$125,$N90,$C$3)&lt;&gt;"",INDEX(個人!$C$6:$AH$125,$N90,$O90)&lt;&gt;""),IF(INDEX(個人!$C$6:$AH$125,$N90,$H$3)&lt;20,11,ROUNDDOWN(INDEX(個人!$C$6:$AH$125,$N90,$H$3)/5,0)+7),"")</f>
        <v/>
      </c>
      <c r="I90" s="23" t="str">
        <f>IF(AND(INDEX(個人!$C$6:$AH$125,$N90,$C$3)&lt;&gt;"",INDEX(個人!$C$6:$AH$125,$N90,$O90)&lt;&gt;""),IF(ISERROR(VLOOKUP(DBCS($Q90),コード一覧!$E$1:$F$6,2,FALSE)),1,VLOOKUP(DBCS($Q90),コード一覧!$E$1:$F$6,2,FALSE)),"")</f>
        <v/>
      </c>
      <c r="J90" s="23" t="str">
        <f>IF(AND(INDEX(個人!$C$6:$AH$125,$N90,$C$3)&lt;&gt;"",INDEX(個人!$C$6:$AH$125,$N90,$O90)&lt;&gt;""),VLOOKUP($P90,コード一覧!$G$1:$H$10,2,FALSE),"")</f>
        <v/>
      </c>
      <c r="K90" s="23" t="str">
        <f>IF(AND(INDEX(個人!$C$6:$AH$125,$N90,$C$3)&lt;&gt;"",INDEX(個人!$C$6:$AH$125,$N90,$O90)&lt;&gt;""),LEFT(TEXT(INDEX(個人!$C$6:$AH$125,$N90,$O90),"mm:ss.00"),2),"")</f>
        <v/>
      </c>
      <c r="L90" s="23" t="str">
        <f>IF(AND(INDEX(個人!$C$6:$AH$125,$N90,$C$3)&lt;&gt;"",INDEX(個人!$C$6:$AH$125,$N90,$O90)&lt;&gt;""),MID(TEXT(INDEX(個人!$C$6:$AH$125,$N90,$O90),"mm:ss.00"),4,2),"")</f>
        <v/>
      </c>
      <c r="M90" s="23" t="str">
        <f>IF(AND(INDEX(個人!$C$6:$AH$125,$N90,$C$3)&lt;&gt;"",INDEX(個人!$C$6:$AH$125,$N90,$O90)&lt;&gt;""),RIGHT(TEXT(INDEX(個人!$C$6:$AH$125,$N90,$O90),"mm:ss.00"),2),"")</f>
        <v/>
      </c>
      <c r="N90" s="23">
        <f t="shared" si="11"/>
        <v>4</v>
      </c>
      <c r="O90" s="23">
        <v>29</v>
      </c>
      <c r="P90" s="200" t="s">
        <v>47</v>
      </c>
      <c r="Q90" s="23" t="s">
        <v>321</v>
      </c>
    </row>
    <row r="91" spans="3:17" s="23" customFormat="1" x14ac:dyDescent="0.15">
      <c r="C91" s="23" t="str">
        <f>IF(INDEX(個人!$C$6:$AH$125,$N91,$C$3)&lt;&gt;"",DBCS(TRIM(INDEX(個人!$C$6:$AH$125,$N91,$C$3))),"")</f>
        <v/>
      </c>
      <c r="D91" s="23" t="str">
        <f t="shared" si="9"/>
        <v>○</v>
      </c>
      <c r="E91" s="23">
        <f>IF(AND(INDEX(個人!$C$6:$AH$125,$N90,$C$3)&lt;&gt;"",INDEX(個人!$C$6:$AH$125,$N91,$O91)&lt;&gt;""),E90+1,E90)</f>
        <v>0</v>
      </c>
      <c r="F91" s="23" t="str">
        <f t="shared" si="10"/>
        <v>@0</v>
      </c>
      <c r="H91" s="23" t="str">
        <f>IF(AND(INDEX(個人!$C$6:$AH$125,$N91,$C$3)&lt;&gt;"",INDEX(個人!$C$6:$AH$125,$N91,$O91)&lt;&gt;""),IF(INDEX(個人!$C$6:$AH$125,$N91,$H$3)&lt;20,11,ROUNDDOWN(INDEX(個人!$C$6:$AH$125,$N91,$H$3)/5,0)+7),"")</f>
        <v/>
      </c>
      <c r="I91" s="23" t="str">
        <f>IF(AND(INDEX(個人!$C$6:$AH$125,$N91,$C$3)&lt;&gt;"",INDEX(個人!$C$6:$AH$125,$N91,$O91)&lt;&gt;""),IF(ISERROR(VLOOKUP(DBCS($Q91),コード一覧!$E$1:$F$6,2,FALSE)),1,VLOOKUP(DBCS($Q91),コード一覧!$E$1:$F$6,2,FALSE)),"")</f>
        <v/>
      </c>
      <c r="J91" s="23" t="str">
        <f>IF(AND(INDEX(個人!$C$6:$AH$125,$N91,$C$3)&lt;&gt;"",INDEX(個人!$C$6:$AH$125,$N91,$O91)&lt;&gt;""),VLOOKUP($P91,コード一覧!$G$1:$H$10,2,FALSE),"")</f>
        <v/>
      </c>
      <c r="K91" s="23" t="str">
        <f>IF(AND(INDEX(個人!$C$6:$AH$125,$N91,$C$3)&lt;&gt;"",INDEX(個人!$C$6:$AH$125,$N91,$O91)&lt;&gt;""),LEFT(TEXT(INDEX(個人!$C$6:$AH$125,$N91,$O91),"mm:ss.00"),2),"")</f>
        <v/>
      </c>
      <c r="L91" s="23" t="str">
        <f>IF(AND(INDEX(個人!$C$6:$AH$125,$N91,$C$3)&lt;&gt;"",INDEX(個人!$C$6:$AH$125,$N91,$O91)&lt;&gt;""),MID(TEXT(INDEX(個人!$C$6:$AH$125,$N91,$O91),"mm:ss.00"),4,2),"")</f>
        <v/>
      </c>
      <c r="M91" s="23" t="str">
        <f>IF(AND(INDEX(個人!$C$6:$AH$125,$N91,$C$3)&lt;&gt;"",INDEX(個人!$C$6:$AH$125,$N91,$O91)&lt;&gt;""),RIGHT(TEXT(INDEX(個人!$C$6:$AH$125,$N91,$O91),"mm:ss.00"),2),"")</f>
        <v/>
      </c>
      <c r="N91" s="23">
        <f t="shared" si="11"/>
        <v>4</v>
      </c>
      <c r="O91" s="23">
        <v>30</v>
      </c>
      <c r="P91" s="200" t="s">
        <v>37</v>
      </c>
      <c r="Q91" s="23" t="s">
        <v>101</v>
      </c>
    </row>
    <row r="92" spans="3:17" s="23" customFormat="1" x14ac:dyDescent="0.15">
      <c r="C92" s="23" t="str">
        <f>IF(INDEX(個人!$C$6:$AH$125,$N92,$C$3)&lt;&gt;"",DBCS(TRIM(INDEX(個人!$C$6:$AH$125,$N92,$C$3))),"")</f>
        <v/>
      </c>
      <c r="D92" s="23" t="str">
        <f t="shared" si="9"/>
        <v>○</v>
      </c>
      <c r="E92" s="23">
        <f>IF(AND(INDEX(個人!$C$6:$AH$125,$N91,$C$3)&lt;&gt;"",INDEX(個人!$C$6:$AH$125,$N92,$O92)&lt;&gt;""),E91+1,E91)</f>
        <v>0</v>
      </c>
      <c r="F92" s="23" t="str">
        <f t="shared" si="10"/>
        <v>@0</v>
      </c>
      <c r="H92" s="23" t="str">
        <f>IF(AND(INDEX(個人!$C$6:$AH$125,$N92,$C$3)&lt;&gt;"",INDEX(個人!$C$6:$AH$125,$N92,$O92)&lt;&gt;""),IF(INDEX(個人!$C$6:$AH$125,$N92,$H$3)&lt;20,11,ROUNDDOWN(INDEX(個人!$C$6:$AH$125,$N92,$H$3)/5,0)+7),"")</f>
        <v/>
      </c>
      <c r="I92" s="23" t="str">
        <f>IF(AND(INDEX(個人!$C$6:$AH$125,$N92,$C$3)&lt;&gt;"",INDEX(個人!$C$6:$AH$125,$N92,$O92)&lt;&gt;""),IF(ISERROR(VLOOKUP(DBCS($Q92),コード一覧!$E$1:$F$6,2,FALSE)),1,VLOOKUP(DBCS($Q92),コード一覧!$E$1:$F$6,2,FALSE)),"")</f>
        <v/>
      </c>
      <c r="J92" s="23" t="str">
        <f>IF(AND(INDEX(個人!$C$6:$AH$125,$N92,$C$3)&lt;&gt;"",INDEX(個人!$C$6:$AH$125,$N92,$O92)&lt;&gt;""),VLOOKUP($P92,コード一覧!$G$1:$H$10,2,FALSE),"")</f>
        <v/>
      </c>
      <c r="K92" s="23" t="str">
        <f>IF(AND(INDEX(個人!$C$6:$AH$125,$N92,$C$3)&lt;&gt;"",INDEX(個人!$C$6:$AH$125,$N92,$O92)&lt;&gt;""),LEFT(TEXT(INDEX(個人!$C$6:$AH$125,$N92,$O92),"mm:ss.00"),2),"")</f>
        <v/>
      </c>
      <c r="L92" s="23" t="str">
        <f>IF(AND(INDEX(個人!$C$6:$AH$125,$N92,$C$3)&lt;&gt;"",INDEX(個人!$C$6:$AH$125,$N92,$O92)&lt;&gt;""),MID(TEXT(INDEX(個人!$C$6:$AH$125,$N92,$O92),"mm:ss.00"),4,2),"")</f>
        <v/>
      </c>
      <c r="M92" s="23" t="str">
        <f>IF(AND(INDEX(個人!$C$6:$AH$125,$N92,$C$3)&lt;&gt;"",INDEX(個人!$C$6:$AH$125,$N92,$O92)&lt;&gt;""),RIGHT(TEXT(INDEX(個人!$C$6:$AH$125,$N92,$O92),"mm:ss.00"),2),"")</f>
        <v/>
      </c>
      <c r="N92" s="23">
        <f t="shared" si="11"/>
        <v>4</v>
      </c>
      <c r="O92" s="23">
        <v>31</v>
      </c>
      <c r="P92" s="200" t="s">
        <v>47</v>
      </c>
      <c r="Q92" s="23" t="s">
        <v>101</v>
      </c>
    </row>
    <row r="93" spans="3:17" s="23" customFormat="1" x14ac:dyDescent="0.15">
      <c r="C93" s="23" t="str">
        <f>IF(INDEX(個人!$C$6:$AH$125,$N93,$C$3)&lt;&gt;"",DBCS(TRIM(INDEX(個人!$C$6:$AH$125,$N93,$C$3))),"")</f>
        <v/>
      </c>
      <c r="D93" s="23" t="str">
        <f t="shared" si="9"/>
        <v>○</v>
      </c>
      <c r="E93" s="23">
        <f>IF(AND(INDEX(個人!$C$6:$AH$125,$N92,$C$3)&lt;&gt;"",INDEX(個人!$C$6:$AH$125,$N93,$O93)&lt;&gt;""),E92+1,E92)</f>
        <v>0</v>
      </c>
      <c r="F93" s="23" t="str">
        <f t="shared" si="10"/>
        <v>@0</v>
      </c>
      <c r="H93" s="23" t="str">
        <f>IF(AND(INDEX(個人!$C$6:$AH$125,$N93,$C$3)&lt;&gt;"",INDEX(個人!$C$6:$AH$125,$N93,$O93)&lt;&gt;""),IF(INDEX(個人!$C$6:$AH$125,$N93,$H$3)&lt;20,11,ROUNDDOWN(INDEX(個人!$C$6:$AH$125,$N93,$H$3)/5,0)+7),"")</f>
        <v/>
      </c>
      <c r="I93" s="23" t="str">
        <f>IF(AND(INDEX(個人!$C$6:$AH$125,$N93,$C$3)&lt;&gt;"",INDEX(個人!$C$6:$AH$125,$N93,$O93)&lt;&gt;""),IF(ISERROR(VLOOKUP(DBCS($Q93),コード一覧!$E$1:$F$6,2,FALSE)),1,VLOOKUP(DBCS($Q93),コード一覧!$E$1:$F$6,2,FALSE)),"")</f>
        <v/>
      </c>
      <c r="J93" s="23" t="str">
        <f>IF(AND(INDEX(個人!$C$6:$AH$125,$N93,$C$3)&lt;&gt;"",INDEX(個人!$C$6:$AH$125,$N93,$O93)&lt;&gt;""),VLOOKUP($P93,コード一覧!$G$1:$H$10,2,FALSE),"")</f>
        <v/>
      </c>
      <c r="K93" s="23" t="str">
        <f>IF(AND(INDEX(個人!$C$6:$AH$125,$N93,$C$3)&lt;&gt;"",INDEX(個人!$C$6:$AH$125,$N93,$O93)&lt;&gt;""),LEFT(TEXT(INDEX(個人!$C$6:$AH$125,$N93,$O93),"mm:ss.00"),2),"")</f>
        <v/>
      </c>
      <c r="L93" s="23" t="str">
        <f>IF(AND(INDEX(個人!$C$6:$AH$125,$N93,$C$3)&lt;&gt;"",INDEX(個人!$C$6:$AH$125,$N93,$O93)&lt;&gt;""),MID(TEXT(INDEX(個人!$C$6:$AH$125,$N93,$O93),"mm:ss.00"),4,2),"")</f>
        <v/>
      </c>
      <c r="M93" s="23" t="str">
        <f>IF(AND(INDEX(個人!$C$6:$AH$125,$N93,$C$3)&lt;&gt;"",INDEX(個人!$C$6:$AH$125,$N93,$O93)&lt;&gt;""),RIGHT(TEXT(INDEX(個人!$C$6:$AH$125,$N93,$O93),"mm:ss.00"),2),"")</f>
        <v/>
      </c>
      <c r="N93" s="23">
        <f t="shared" si="11"/>
        <v>4</v>
      </c>
      <c r="O93" s="23">
        <v>32</v>
      </c>
      <c r="P93" s="200" t="s">
        <v>73</v>
      </c>
      <c r="Q93" s="23" t="s">
        <v>101</v>
      </c>
    </row>
    <row r="94" spans="3:17" s="22" customFormat="1" x14ac:dyDescent="0.15">
      <c r="C94" s="22" t="str">
        <f>IF(INDEX(個人!$C$6:$AH$125,$N94,$C$3)&lt;&gt;"",DBCS(TRIM(INDEX(個人!$C$6:$AH$125,$N94,$C$3))),"")</f>
        <v/>
      </c>
      <c r="D94" s="22" t="str">
        <f>IF(C93=C94,"○","×")</f>
        <v>○</v>
      </c>
      <c r="E94" s="22">
        <f>IF(AND(INDEX(個人!$C$6:$AH$125,$N94,$C$3)&lt;&gt;"",INDEX(個人!$C$6:$AH$125,$N94,$O94)&lt;&gt;""),1,0)</f>
        <v>0</v>
      </c>
      <c r="F94" s="22" t="str">
        <f>C94&amp;"@"&amp;E94</f>
        <v>@0</v>
      </c>
      <c r="H94" s="22" t="str">
        <f>IF(AND(INDEX(個人!$C$6:$AH$125,$N94,$C$3)&lt;&gt;"",INDEX(個人!$C$6:$AH$125,$N94,$O94)&lt;&gt;""),IF(INDEX(個人!$C$6:$AH$125,$N94,$H$3)&lt;20,11,ROUNDDOWN(INDEX(個人!$C$6:$AH$125,$N94,$H$3)/5,0)+7),"")</f>
        <v/>
      </c>
      <c r="I94" s="22" t="str">
        <f>IF(AND(INDEX(個人!$C$6:$AH$125,$N94,$C$3)&lt;&gt;"",INDEX(個人!$C$6:$AH$125,$N94,$O94)&lt;&gt;""),IF(ISERROR(VLOOKUP(DBCS($Q94),コード一覧!$E$1:$F$6,2,FALSE)),1,VLOOKUP(DBCS($Q94),コード一覧!$E$1:$F$6,2,FALSE)),"")</f>
        <v/>
      </c>
      <c r="J94" s="22" t="str">
        <f>IF(AND(INDEX(個人!$C$6:$AH$125,$N94,$C$3)&lt;&gt;"",INDEX(個人!$C$6:$AH$125,$N94,$O94)&lt;&gt;""),VLOOKUP($P94,コード一覧!$G$1:$H$10,2,FALSE),"")</f>
        <v/>
      </c>
      <c r="K94" s="22" t="str">
        <f>IF(AND(INDEX(個人!$C$6:$AH$125,$N94,$C$3)&lt;&gt;"",INDEX(個人!$C$6:$AH$125,$N94,$O94)&lt;&gt;""),LEFT(TEXT(INDEX(個人!$C$6:$AH$125,$N94,$O94),"mm:ss.00"),2),"")</f>
        <v/>
      </c>
      <c r="L94" s="22" t="str">
        <f>IF(AND(INDEX(個人!$C$6:$AH$125,$N94,$C$3)&lt;&gt;"",INDEX(個人!$C$6:$AH$125,$N94,$O94)&lt;&gt;""),MID(TEXT(INDEX(個人!$C$6:$AH$125,$N94,$O94),"mm:ss.00"),4,2),"")</f>
        <v/>
      </c>
      <c r="M94" s="22" t="str">
        <f>IF(AND(INDEX(個人!$C$6:$AH$125,$N94,$C$3)&lt;&gt;"",INDEX(個人!$C$6:$AH$125,$N94,$O94)&lt;&gt;""),RIGHT(TEXT(INDEX(個人!$C$6:$AH$125,$N94,$O94),"mm:ss.00"),2),"")</f>
        <v/>
      </c>
      <c r="N94" s="22">
        <f>N72+1</f>
        <v>5</v>
      </c>
      <c r="O94" s="22">
        <v>11</v>
      </c>
      <c r="P94" s="24" t="s">
        <v>70</v>
      </c>
      <c r="Q94" s="22" t="s">
        <v>102</v>
      </c>
    </row>
    <row r="95" spans="3:17" s="22" customFormat="1" x14ac:dyDescent="0.15">
      <c r="C95" s="22" t="str">
        <f>IF(INDEX(個人!$C$6:$AH$125,$N95,$C$3)&lt;&gt;"",DBCS(TRIM(INDEX(個人!$C$6:$AH$125,$N95,$C$3))),"")</f>
        <v/>
      </c>
      <c r="D95" s="22" t="str">
        <f>IF(C94=C95,"○","×")</f>
        <v>○</v>
      </c>
      <c r="E95" s="22">
        <f>IF(AND(INDEX(個人!$C$6:$AH$125,$N94,$C$3)&lt;&gt;"",INDEX(個人!$C$6:$AH$125,$N95,$O95)&lt;&gt;""),E94+1,E94)</f>
        <v>0</v>
      </c>
      <c r="F95" s="22" t="str">
        <f>C95&amp;"@"&amp;E95</f>
        <v>@0</v>
      </c>
      <c r="H95" s="22" t="str">
        <f>IF(AND(INDEX(個人!$C$6:$AH$125,$N95,$C$3)&lt;&gt;"",INDEX(個人!$C$6:$AH$125,$N95,$O95)&lt;&gt;""),IF(INDEX(個人!$C$6:$AH$125,$N95,$H$3)&lt;20,11,ROUNDDOWN(INDEX(個人!$C$6:$AH$125,$N95,$H$3)/5,0)+7),"")</f>
        <v/>
      </c>
      <c r="I95" s="22" t="str">
        <f>IF(AND(INDEX(個人!$C$6:$AH$125,$N95,$C$3)&lt;&gt;"",INDEX(個人!$C$6:$AH$125,$N95,$O95)&lt;&gt;""),IF(ISERROR(VLOOKUP(DBCS($Q95),コード一覧!$E$1:$F$6,2,FALSE)),1,VLOOKUP(DBCS($Q95),コード一覧!$E$1:$F$6,2,FALSE)),"")</f>
        <v/>
      </c>
      <c r="J95" s="22" t="str">
        <f>IF(AND(INDEX(個人!$C$6:$AH$125,$N95,$C$3)&lt;&gt;"",INDEX(個人!$C$6:$AH$125,$N95,$O95)&lt;&gt;""),VLOOKUP($P95,コード一覧!$G$1:$H$10,2,FALSE),"")</f>
        <v/>
      </c>
      <c r="K95" s="22" t="str">
        <f>IF(AND(INDEX(個人!$C$6:$AH$125,$N95,$C$3)&lt;&gt;"",INDEX(個人!$C$6:$AH$125,$N95,$O95)&lt;&gt;""),LEFT(TEXT(INDEX(個人!$C$6:$AH$125,$N95,$O95),"mm:ss.00"),2),"")</f>
        <v/>
      </c>
      <c r="L95" s="22" t="str">
        <f>IF(AND(INDEX(個人!$C$6:$AH$125,$N95,$C$3)&lt;&gt;"",INDEX(個人!$C$6:$AH$125,$N95,$O95)&lt;&gt;""),MID(TEXT(INDEX(個人!$C$6:$AH$125,$N95,$O95),"mm:ss.00"),4,2),"")</f>
        <v/>
      </c>
      <c r="M95" s="22" t="str">
        <f>IF(AND(INDEX(個人!$C$6:$AH$125,$N95,$C$3)&lt;&gt;"",INDEX(個人!$C$6:$AH$125,$N95,$O95)&lt;&gt;""),RIGHT(TEXT(INDEX(個人!$C$6:$AH$125,$N95,$O95),"mm:ss.00"),2),"")</f>
        <v/>
      </c>
      <c r="N95" s="22">
        <f>$N94</f>
        <v>5</v>
      </c>
      <c r="O95" s="22">
        <v>12</v>
      </c>
      <c r="P95" s="24" t="s">
        <v>24</v>
      </c>
      <c r="Q95" s="22" t="s">
        <v>102</v>
      </c>
    </row>
    <row r="96" spans="3:17" s="22" customFormat="1" x14ac:dyDescent="0.15">
      <c r="C96" s="22" t="str">
        <f>IF(INDEX(個人!$C$6:$AH$125,$N96,$C$3)&lt;&gt;"",DBCS(TRIM(INDEX(個人!$C$6:$AH$125,$N96,$C$3))),"")</f>
        <v/>
      </c>
      <c r="D96" s="22" t="str">
        <f t="shared" ref="D96:D115" si="12">IF(C95=C96,"○","×")</f>
        <v>○</v>
      </c>
      <c r="E96" s="22">
        <f>IF(AND(INDEX(個人!$C$6:$AH$125,$N95,$C$3)&lt;&gt;"",INDEX(個人!$C$6:$AH$125,$N96,$O96)&lt;&gt;""),E95+1,E95)</f>
        <v>0</v>
      </c>
      <c r="F96" s="22" t="str">
        <f t="shared" ref="F96:F115" si="13">C96&amp;"@"&amp;E96</f>
        <v>@0</v>
      </c>
      <c r="H96" s="22" t="str">
        <f>IF(AND(INDEX(個人!$C$6:$AH$125,$N96,$C$3)&lt;&gt;"",INDEX(個人!$C$6:$AH$125,$N96,$O96)&lt;&gt;""),IF(INDEX(個人!$C$6:$AH$125,$N96,$H$3)&lt;20,11,ROUNDDOWN(INDEX(個人!$C$6:$AH$125,$N96,$H$3)/5,0)+7),"")</f>
        <v/>
      </c>
      <c r="I96" s="22" t="str">
        <f>IF(AND(INDEX(個人!$C$6:$AH$125,$N96,$C$3)&lt;&gt;"",INDEX(個人!$C$6:$AH$125,$N96,$O96)&lt;&gt;""),IF(ISERROR(VLOOKUP(DBCS($Q96),コード一覧!$E$1:$F$6,2,FALSE)),1,VLOOKUP(DBCS($Q96),コード一覧!$E$1:$F$6,2,FALSE)),"")</f>
        <v/>
      </c>
      <c r="J96" s="22" t="str">
        <f>IF(AND(INDEX(個人!$C$6:$AH$125,$N96,$C$3)&lt;&gt;"",INDEX(個人!$C$6:$AH$125,$N96,$O96)&lt;&gt;""),VLOOKUP($P96,コード一覧!$G$1:$H$10,2,FALSE),"")</f>
        <v/>
      </c>
      <c r="K96" s="22" t="str">
        <f>IF(AND(INDEX(個人!$C$6:$AH$125,$N96,$C$3)&lt;&gt;"",INDEX(個人!$C$6:$AH$125,$N96,$O96)&lt;&gt;""),LEFT(TEXT(INDEX(個人!$C$6:$AH$125,$N96,$O96),"mm:ss.00"),2),"")</f>
        <v/>
      </c>
      <c r="L96" s="22" t="str">
        <f>IF(AND(INDEX(個人!$C$6:$AH$125,$N96,$C$3)&lt;&gt;"",INDEX(個人!$C$6:$AH$125,$N96,$O96)&lt;&gt;""),MID(TEXT(INDEX(個人!$C$6:$AH$125,$N96,$O96),"mm:ss.00"),4,2),"")</f>
        <v/>
      </c>
      <c r="M96" s="22" t="str">
        <f>IF(AND(INDEX(個人!$C$6:$AH$125,$N96,$C$3)&lt;&gt;"",INDEX(個人!$C$6:$AH$125,$N96,$O96)&lt;&gt;""),RIGHT(TEXT(INDEX(個人!$C$6:$AH$125,$N96,$O96),"mm:ss.00"),2),"")</f>
        <v/>
      </c>
      <c r="N96" s="22">
        <f t="shared" ref="N96:N115" si="14">$N95</f>
        <v>5</v>
      </c>
      <c r="O96" s="22">
        <v>13</v>
      </c>
      <c r="P96" s="24" t="s">
        <v>37</v>
      </c>
      <c r="Q96" s="22" t="s">
        <v>102</v>
      </c>
    </row>
    <row r="97" spans="3:17" s="22" customFormat="1" x14ac:dyDescent="0.15">
      <c r="C97" s="22" t="str">
        <f>IF(INDEX(個人!$C$6:$AH$125,$N97,$C$3)&lt;&gt;"",DBCS(TRIM(INDEX(個人!$C$6:$AH$125,$N97,$C$3))),"")</f>
        <v/>
      </c>
      <c r="D97" s="22" t="str">
        <f t="shared" si="12"/>
        <v>○</v>
      </c>
      <c r="E97" s="22">
        <f>IF(AND(INDEX(個人!$C$6:$AH$125,$N96,$C$3)&lt;&gt;"",INDEX(個人!$C$6:$AH$125,$N97,$O97)&lt;&gt;""),E96+1,E96)</f>
        <v>0</v>
      </c>
      <c r="F97" s="22" t="str">
        <f t="shared" si="13"/>
        <v>@0</v>
      </c>
      <c r="H97" s="22" t="str">
        <f>IF(AND(INDEX(個人!$C$6:$AH$125,$N97,$C$3)&lt;&gt;"",INDEX(個人!$C$6:$AH$125,$N97,$O97)&lt;&gt;""),IF(INDEX(個人!$C$6:$AH$125,$N97,$H$3)&lt;20,11,ROUNDDOWN(INDEX(個人!$C$6:$AH$125,$N97,$H$3)/5,0)+7),"")</f>
        <v/>
      </c>
      <c r="I97" s="22" t="str">
        <f>IF(AND(INDEX(個人!$C$6:$AH$125,$N97,$C$3)&lt;&gt;"",INDEX(個人!$C$6:$AH$125,$N97,$O97)&lt;&gt;""),IF(ISERROR(VLOOKUP(DBCS($Q97),コード一覧!$E$1:$F$6,2,FALSE)),1,VLOOKUP(DBCS($Q97),コード一覧!$E$1:$F$6,2,FALSE)),"")</f>
        <v/>
      </c>
      <c r="J97" s="22" t="str">
        <f>IF(AND(INDEX(個人!$C$6:$AH$125,$N97,$C$3)&lt;&gt;"",INDEX(個人!$C$6:$AH$125,$N97,$O97)&lt;&gt;""),VLOOKUP($P97,コード一覧!$G$1:$H$10,2,FALSE),"")</f>
        <v/>
      </c>
      <c r="K97" s="22" t="str">
        <f>IF(AND(INDEX(個人!$C$6:$AH$125,$N97,$C$3)&lt;&gt;"",INDEX(個人!$C$6:$AH$125,$N97,$O97)&lt;&gt;""),LEFT(TEXT(INDEX(個人!$C$6:$AH$125,$N97,$O97),"mm:ss.00"),2),"")</f>
        <v/>
      </c>
      <c r="L97" s="22" t="str">
        <f>IF(AND(INDEX(個人!$C$6:$AH$125,$N97,$C$3)&lt;&gt;"",INDEX(個人!$C$6:$AH$125,$N97,$O97)&lt;&gt;""),MID(TEXT(INDEX(個人!$C$6:$AH$125,$N97,$O97),"mm:ss.00"),4,2),"")</f>
        <v/>
      </c>
      <c r="M97" s="22" t="str">
        <f>IF(AND(INDEX(個人!$C$6:$AH$125,$N97,$C$3)&lt;&gt;"",INDEX(個人!$C$6:$AH$125,$N97,$O97)&lt;&gt;""),RIGHT(TEXT(INDEX(個人!$C$6:$AH$125,$N97,$O97),"mm:ss.00"),2),"")</f>
        <v/>
      </c>
      <c r="N97" s="22">
        <f t="shared" si="14"/>
        <v>5</v>
      </c>
      <c r="O97" s="22">
        <v>14</v>
      </c>
      <c r="P97" s="24" t="s">
        <v>47</v>
      </c>
      <c r="Q97" s="22" t="s">
        <v>102</v>
      </c>
    </row>
    <row r="98" spans="3:17" s="22" customFormat="1" x14ac:dyDescent="0.15">
      <c r="C98" s="22" t="str">
        <f>IF(INDEX(個人!$C$6:$AH$125,$N98,$C$3)&lt;&gt;"",DBCS(TRIM(INDEX(個人!$C$6:$AH$125,$N98,$C$3))),"")</f>
        <v/>
      </c>
      <c r="D98" s="22" t="str">
        <f t="shared" si="12"/>
        <v>○</v>
      </c>
      <c r="E98" s="22">
        <f>IF(AND(INDEX(個人!$C$6:$AH$125,$N97,$C$3)&lt;&gt;"",INDEX(個人!$C$6:$AH$125,$N98,$O98)&lt;&gt;""),E97+1,E97)</f>
        <v>0</v>
      </c>
      <c r="F98" s="22" t="str">
        <f t="shared" si="13"/>
        <v>@0</v>
      </c>
      <c r="H98" s="22" t="str">
        <f>IF(AND(INDEX(個人!$C$6:$AH$125,$N98,$C$3)&lt;&gt;"",INDEX(個人!$C$6:$AH$125,$N98,$O98)&lt;&gt;""),IF(INDEX(個人!$C$6:$AH$125,$N98,$H$3)&lt;20,11,ROUNDDOWN(INDEX(個人!$C$6:$AH$125,$N98,$H$3)/5,0)+7),"")</f>
        <v/>
      </c>
      <c r="I98" s="22" t="str">
        <f>IF(AND(INDEX(個人!$C$6:$AH$125,$N98,$C$3)&lt;&gt;"",INDEX(個人!$C$6:$AH$125,$N98,$O98)&lt;&gt;""),IF(ISERROR(VLOOKUP(DBCS($Q98),コード一覧!$E$1:$F$6,2,FALSE)),1,VLOOKUP(DBCS($Q98),コード一覧!$E$1:$F$6,2,FALSE)),"")</f>
        <v/>
      </c>
      <c r="J98" s="22" t="str">
        <f>IF(AND(INDEX(個人!$C$6:$AH$125,$N98,$C$3)&lt;&gt;"",INDEX(個人!$C$6:$AH$125,$N98,$O98)&lt;&gt;""),VLOOKUP($P98,コード一覧!$G$1:$H$10,2,FALSE),"")</f>
        <v/>
      </c>
      <c r="K98" s="22" t="str">
        <f>IF(AND(INDEX(個人!$C$6:$AH$125,$N98,$C$3)&lt;&gt;"",INDEX(個人!$C$6:$AH$125,$N98,$O98)&lt;&gt;""),LEFT(TEXT(INDEX(個人!$C$6:$AH$125,$N98,$O98),"mm:ss.00"),2),"")</f>
        <v/>
      </c>
      <c r="L98" s="22" t="str">
        <f>IF(AND(INDEX(個人!$C$6:$AH$125,$N98,$C$3)&lt;&gt;"",INDEX(個人!$C$6:$AH$125,$N98,$O98)&lt;&gt;""),MID(TEXT(INDEX(個人!$C$6:$AH$125,$N98,$O98),"mm:ss.00"),4,2),"")</f>
        <v/>
      </c>
      <c r="M98" s="22" t="str">
        <f>IF(AND(INDEX(個人!$C$6:$AH$125,$N98,$C$3)&lt;&gt;"",INDEX(個人!$C$6:$AH$125,$N98,$O98)&lt;&gt;""),RIGHT(TEXT(INDEX(個人!$C$6:$AH$125,$N98,$O98),"mm:ss.00"),2),"")</f>
        <v/>
      </c>
      <c r="N98" s="22">
        <f t="shared" si="14"/>
        <v>5</v>
      </c>
      <c r="O98" s="22">
        <v>15</v>
      </c>
      <c r="P98" s="24" t="s">
        <v>73</v>
      </c>
      <c r="Q98" s="22" t="s">
        <v>102</v>
      </c>
    </row>
    <row r="99" spans="3:17" s="22" customFormat="1" x14ac:dyDescent="0.15">
      <c r="C99" s="22" t="str">
        <f>IF(INDEX(個人!$C$6:$AH$125,$N99,$C$3)&lt;&gt;"",DBCS(TRIM(INDEX(個人!$C$6:$AH$125,$N99,$C$3))),"")</f>
        <v/>
      </c>
      <c r="D99" s="22" t="str">
        <f t="shared" si="12"/>
        <v>○</v>
      </c>
      <c r="E99" s="22">
        <f>IF(AND(INDEX(個人!$C$6:$AH$125,$N98,$C$3)&lt;&gt;"",INDEX(個人!$C$6:$AH$125,$N99,$O99)&lt;&gt;""),E98+1,E98)</f>
        <v>0</v>
      </c>
      <c r="F99" s="22" t="str">
        <f t="shared" si="13"/>
        <v>@0</v>
      </c>
      <c r="H99" s="22" t="str">
        <f>IF(AND(INDEX(個人!$C$6:$AH$125,$N99,$C$3)&lt;&gt;"",INDEX(個人!$C$6:$AH$125,$N99,$O99)&lt;&gt;""),IF(INDEX(個人!$C$6:$AH$125,$N99,$H$3)&lt;20,11,ROUNDDOWN(INDEX(個人!$C$6:$AH$125,$N99,$H$3)/5,0)+7),"")</f>
        <v/>
      </c>
      <c r="I99" s="22" t="str">
        <f>IF(AND(INDEX(個人!$C$6:$AH$125,$N99,$C$3)&lt;&gt;"",INDEX(個人!$C$6:$AH$125,$N99,$O99)&lt;&gt;""),IF(ISERROR(VLOOKUP(DBCS($Q99),コード一覧!$E$1:$F$6,2,FALSE)),1,VLOOKUP(DBCS($Q99),コード一覧!$E$1:$F$6,2,FALSE)),"")</f>
        <v/>
      </c>
      <c r="J99" s="22" t="str">
        <f>IF(AND(INDEX(個人!$C$6:$AH$125,$N99,$C$3)&lt;&gt;"",INDEX(個人!$C$6:$AH$125,$N99,$O99)&lt;&gt;""),VLOOKUP($P99,コード一覧!$G$1:$H$10,2,FALSE),"")</f>
        <v/>
      </c>
      <c r="K99" s="22" t="str">
        <f>IF(AND(INDEX(個人!$C$6:$AH$125,$N99,$C$3)&lt;&gt;"",INDEX(個人!$C$6:$AH$125,$N99,$O99)&lt;&gt;""),LEFT(TEXT(INDEX(個人!$C$6:$AH$125,$N99,$O99),"mm:ss.00"),2),"")</f>
        <v/>
      </c>
      <c r="L99" s="22" t="str">
        <f>IF(AND(INDEX(個人!$C$6:$AH$125,$N99,$C$3)&lt;&gt;"",INDEX(個人!$C$6:$AH$125,$N99,$O99)&lt;&gt;""),MID(TEXT(INDEX(個人!$C$6:$AH$125,$N99,$O99),"mm:ss.00"),4,2),"")</f>
        <v/>
      </c>
      <c r="M99" s="22" t="str">
        <f>IF(AND(INDEX(個人!$C$6:$AH$125,$N99,$C$3)&lt;&gt;"",INDEX(個人!$C$6:$AH$125,$N99,$O99)&lt;&gt;""),RIGHT(TEXT(INDEX(個人!$C$6:$AH$125,$N99,$O99),"mm:ss.00"),2),"")</f>
        <v/>
      </c>
      <c r="N99" s="22">
        <f t="shared" si="14"/>
        <v>5</v>
      </c>
      <c r="O99" s="22">
        <v>16</v>
      </c>
      <c r="P99" s="24" t="s">
        <v>75</v>
      </c>
      <c r="Q99" s="22" t="s">
        <v>102</v>
      </c>
    </row>
    <row r="100" spans="3:17" s="22" customFormat="1" x14ac:dyDescent="0.15">
      <c r="C100" s="22" t="str">
        <f>IF(INDEX(個人!$C$6:$AH$125,$N100,$C$3)&lt;&gt;"",DBCS(TRIM(INDEX(個人!$C$6:$AH$125,$N100,$C$3))),"")</f>
        <v/>
      </c>
      <c r="D100" s="22" t="str">
        <f t="shared" si="12"/>
        <v>○</v>
      </c>
      <c r="E100" s="22">
        <f>IF(AND(INDEX(個人!$C$6:$AH$125,$N99,$C$3)&lt;&gt;"",INDEX(個人!$C$6:$AH$125,$N100,$O100)&lt;&gt;""),E99+1,E99)</f>
        <v>0</v>
      </c>
      <c r="F100" s="22" t="str">
        <f t="shared" si="13"/>
        <v>@0</v>
      </c>
      <c r="H100" s="22" t="str">
        <f>IF(AND(INDEX(個人!$C$6:$AH$125,$N100,$C$3)&lt;&gt;"",INDEX(個人!$C$6:$AH$125,$N100,$O100)&lt;&gt;""),IF(INDEX(個人!$C$6:$AH$125,$N100,$H$3)&lt;20,11,ROUNDDOWN(INDEX(個人!$C$6:$AH$125,$N100,$H$3)/5,0)+7),"")</f>
        <v/>
      </c>
      <c r="I100" s="22" t="str">
        <f>IF(AND(INDEX(個人!$C$6:$AH$125,$N100,$C$3)&lt;&gt;"",INDEX(個人!$C$6:$AH$125,$N100,$O100)&lt;&gt;""),IF(ISERROR(VLOOKUP(DBCS($Q100),コード一覧!$E$1:$F$6,2,FALSE)),1,VLOOKUP(DBCS($Q100),コード一覧!$E$1:$F$6,2,FALSE)),"")</f>
        <v/>
      </c>
      <c r="J100" s="22" t="str">
        <f>IF(AND(INDEX(個人!$C$6:$AH$125,$N100,$C$3)&lt;&gt;"",INDEX(個人!$C$6:$AH$125,$N100,$O100)&lt;&gt;""),VLOOKUP($P100,コード一覧!$G$1:$H$10,2,FALSE),"")</f>
        <v/>
      </c>
      <c r="K100" s="22" t="str">
        <f>IF(AND(INDEX(個人!$C$6:$AH$125,$N100,$C$3)&lt;&gt;"",INDEX(個人!$C$6:$AH$125,$N100,$O100)&lt;&gt;""),LEFT(TEXT(INDEX(個人!$C$6:$AH$125,$N100,$O100),"mm:ss.00"),2),"")</f>
        <v/>
      </c>
      <c r="L100" s="22" t="str">
        <f>IF(AND(INDEX(個人!$C$6:$AH$125,$N100,$C$3)&lt;&gt;"",INDEX(個人!$C$6:$AH$125,$N100,$O100)&lt;&gt;""),MID(TEXT(INDEX(個人!$C$6:$AH$125,$N100,$O100),"mm:ss.00"),4,2),"")</f>
        <v/>
      </c>
      <c r="M100" s="22" t="str">
        <f>IF(AND(INDEX(個人!$C$6:$AH$125,$N100,$C$3)&lt;&gt;"",INDEX(個人!$C$6:$AH$125,$N100,$O100)&lt;&gt;""),RIGHT(TEXT(INDEX(個人!$C$6:$AH$125,$N100,$O100),"mm:ss.00"),2),"")</f>
        <v/>
      </c>
      <c r="N100" s="22">
        <f t="shared" si="14"/>
        <v>5</v>
      </c>
      <c r="O100" s="22">
        <v>17</v>
      </c>
      <c r="P100" s="24" t="s">
        <v>77</v>
      </c>
      <c r="Q100" s="22" t="s">
        <v>102</v>
      </c>
    </row>
    <row r="101" spans="3:17" s="22" customFormat="1" x14ac:dyDescent="0.15">
      <c r="C101" s="22" t="str">
        <f>IF(INDEX(個人!$C$6:$AH$125,$N101,$C$3)&lt;&gt;"",DBCS(TRIM(INDEX(個人!$C$6:$AH$125,$N101,$C$3))),"")</f>
        <v/>
      </c>
      <c r="D101" s="22" t="str">
        <f t="shared" si="12"/>
        <v>○</v>
      </c>
      <c r="E101" s="22">
        <f>IF(AND(INDEX(個人!$C$6:$AH$125,$N100,$C$3)&lt;&gt;"",INDEX(個人!$C$6:$AH$125,$N101,$O101)&lt;&gt;""),E100+1,E100)</f>
        <v>0</v>
      </c>
      <c r="F101" s="22" t="str">
        <f t="shared" si="13"/>
        <v>@0</v>
      </c>
      <c r="H101" s="22" t="str">
        <f>IF(AND(INDEX(個人!$C$6:$AH$125,$N101,$C$3)&lt;&gt;"",INDEX(個人!$C$6:$AH$125,$N101,$O101)&lt;&gt;""),IF(INDEX(個人!$C$6:$AH$125,$N101,$H$3)&lt;20,11,ROUNDDOWN(INDEX(個人!$C$6:$AH$125,$N101,$H$3)/5,0)+7),"")</f>
        <v/>
      </c>
      <c r="I101" s="22" t="str">
        <f>IF(AND(INDEX(個人!$C$6:$AH$125,$N101,$C$3)&lt;&gt;"",INDEX(個人!$C$6:$AH$125,$N101,$O101)&lt;&gt;""),IF(ISERROR(VLOOKUP(DBCS($Q101),コード一覧!$E$1:$F$6,2,FALSE)),1,VLOOKUP(DBCS($Q101),コード一覧!$E$1:$F$6,2,FALSE)),"")</f>
        <v/>
      </c>
      <c r="J101" s="22" t="str">
        <f>IF(AND(INDEX(個人!$C$6:$AH$125,$N101,$C$3)&lt;&gt;"",INDEX(個人!$C$6:$AH$125,$N101,$O101)&lt;&gt;""),VLOOKUP($P101,コード一覧!$G$1:$H$10,2,FALSE),"")</f>
        <v/>
      </c>
      <c r="K101" s="22" t="str">
        <f>IF(AND(INDEX(個人!$C$6:$AH$125,$N101,$C$3)&lt;&gt;"",INDEX(個人!$C$6:$AH$125,$N101,$O101)&lt;&gt;""),LEFT(TEXT(INDEX(個人!$C$6:$AH$125,$N101,$O101),"mm:ss.00"),2),"")</f>
        <v/>
      </c>
      <c r="L101" s="22" t="str">
        <f>IF(AND(INDEX(個人!$C$6:$AH$125,$N101,$C$3)&lt;&gt;"",INDEX(個人!$C$6:$AH$125,$N101,$O101)&lt;&gt;""),MID(TEXT(INDEX(個人!$C$6:$AH$125,$N101,$O101),"mm:ss.00"),4,2),"")</f>
        <v/>
      </c>
      <c r="M101" s="22" t="str">
        <f>IF(AND(INDEX(個人!$C$6:$AH$125,$N101,$C$3)&lt;&gt;"",INDEX(個人!$C$6:$AH$125,$N101,$O101)&lt;&gt;""),RIGHT(TEXT(INDEX(個人!$C$6:$AH$125,$N101,$O101),"mm:ss.00"),2),"")</f>
        <v/>
      </c>
      <c r="N101" s="22">
        <f t="shared" si="14"/>
        <v>5</v>
      </c>
      <c r="O101" s="22">
        <v>18</v>
      </c>
      <c r="P101" s="24" t="s">
        <v>70</v>
      </c>
      <c r="Q101" s="22" t="s">
        <v>103</v>
      </c>
    </row>
    <row r="102" spans="3:17" s="22" customFormat="1" x14ac:dyDescent="0.15">
      <c r="C102" s="22" t="str">
        <f>IF(INDEX(個人!$C$6:$AH$125,$N102,$C$3)&lt;&gt;"",DBCS(TRIM(INDEX(個人!$C$6:$AH$125,$N102,$C$3))),"")</f>
        <v/>
      </c>
      <c r="D102" s="22" t="str">
        <f t="shared" si="12"/>
        <v>○</v>
      </c>
      <c r="E102" s="22">
        <f>IF(AND(INDEX(個人!$C$6:$AH$125,$N101,$C$3)&lt;&gt;"",INDEX(個人!$C$6:$AH$125,$N102,$O102)&lt;&gt;""),E101+1,E101)</f>
        <v>0</v>
      </c>
      <c r="F102" s="22" t="str">
        <f t="shared" si="13"/>
        <v>@0</v>
      </c>
      <c r="H102" s="22" t="str">
        <f>IF(AND(INDEX(個人!$C$6:$AH$125,$N102,$C$3)&lt;&gt;"",INDEX(個人!$C$6:$AH$125,$N102,$O102)&lt;&gt;""),IF(INDEX(個人!$C$6:$AH$125,$N102,$H$3)&lt;20,11,ROUNDDOWN(INDEX(個人!$C$6:$AH$125,$N102,$H$3)/5,0)+7),"")</f>
        <v/>
      </c>
      <c r="I102" s="22" t="str">
        <f>IF(AND(INDEX(個人!$C$6:$AH$125,$N102,$C$3)&lt;&gt;"",INDEX(個人!$C$6:$AH$125,$N102,$O102)&lt;&gt;""),IF(ISERROR(VLOOKUP(DBCS($Q102),コード一覧!$E$1:$F$6,2,FALSE)),1,VLOOKUP(DBCS($Q102),コード一覧!$E$1:$F$6,2,FALSE)),"")</f>
        <v/>
      </c>
      <c r="J102" s="22" t="str">
        <f>IF(AND(INDEX(個人!$C$6:$AH$125,$N102,$C$3)&lt;&gt;"",INDEX(個人!$C$6:$AH$125,$N102,$O102)&lt;&gt;""),VLOOKUP($P102,コード一覧!$G$1:$H$10,2,FALSE),"")</f>
        <v/>
      </c>
      <c r="K102" s="22" t="str">
        <f>IF(AND(INDEX(個人!$C$6:$AH$125,$N102,$C$3)&lt;&gt;"",INDEX(個人!$C$6:$AH$125,$N102,$O102)&lt;&gt;""),LEFT(TEXT(INDEX(個人!$C$6:$AH$125,$N102,$O102),"mm:ss.00"),2),"")</f>
        <v/>
      </c>
      <c r="L102" s="22" t="str">
        <f>IF(AND(INDEX(個人!$C$6:$AH$125,$N102,$C$3)&lt;&gt;"",INDEX(個人!$C$6:$AH$125,$N102,$O102)&lt;&gt;""),MID(TEXT(INDEX(個人!$C$6:$AH$125,$N102,$O102),"mm:ss.00"),4,2),"")</f>
        <v/>
      </c>
      <c r="M102" s="22" t="str">
        <f>IF(AND(INDEX(個人!$C$6:$AH$125,$N102,$C$3)&lt;&gt;"",INDEX(個人!$C$6:$AH$125,$N102,$O102)&lt;&gt;""),RIGHT(TEXT(INDEX(個人!$C$6:$AH$125,$N102,$O102),"mm:ss.00"),2),"")</f>
        <v/>
      </c>
      <c r="N102" s="22">
        <f t="shared" si="14"/>
        <v>5</v>
      </c>
      <c r="O102" s="22">
        <v>19</v>
      </c>
      <c r="P102" s="24" t="s">
        <v>24</v>
      </c>
      <c r="Q102" s="22" t="s">
        <v>103</v>
      </c>
    </row>
    <row r="103" spans="3:17" s="22" customFormat="1" x14ac:dyDescent="0.15">
      <c r="C103" s="22" t="str">
        <f>IF(INDEX(個人!$C$6:$AH$125,$N103,$C$3)&lt;&gt;"",DBCS(TRIM(INDEX(個人!$C$6:$AH$125,$N103,$C$3))),"")</f>
        <v/>
      </c>
      <c r="D103" s="22" t="str">
        <f t="shared" si="12"/>
        <v>○</v>
      </c>
      <c r="E103" s="22">
        <f>IF(AND(INDEX(個人!$C$6:$AH$125,$N102,$C$3)&lt;&gt;"",INDEX(個人!$C$6:$AH$125,$N103,$O103)&lt;&gt;""),E102+1,E102)</f>
        <v>0</v>
      </c>
      <c r="F103" s="22" t="str">
        <f t="shared" si="13"/>
        <v>@0</v>
      </c>
      <c r="H103" s="22" t="str">
        <f>IF(AND(INDEX(個人!$C$6:$AH$125,$N103,$C$3)&lt;&gt;"",INDEX(個人!$C$6:$AH$125,$N103,$O103)&lt;&gt;""),IF(INDEX(個人!$C$6:$AH$125,$N103,$H$3)&lt;20,11,ROUNDDOWN(INDEX(個人!$C$6:$AH$125,$N103,$H$3)/5,0)+7),"")</f>
        <v/>
      </c>
      <c r="I103" s="22" t="str">
        <f>IF(AND(INDEX(個人!$C$6:$AH$125,$N103,$C$3)&lt;&gt;"",INDEX(個人!$C$6:$AH$125,$N103,$O103)&lt;&gt;""),IF(ISERROR(VLOOKUP(DBCS($Q103),コード一覧!$E$1:$F$6,2,FALSE)),1,VLOOKUP(DBCS($Q103),コード一覧!$E$1:$F$6,2,FALSE)),"")</f>
        <v/>
      </c>
      <c r="J103" s="22" t="str">
        <f>IF(AND(INDEX(個人!$C$6:$AH$125,$N103,$C$3)&lt;&gt;"",INDEX(個人!$C$6:$AH$125,$N103,$O103)&lt;&gt;""),VLOOKUP($P103,コード一覧!$G$1:$H$10,2,FALSE),"")</f>
        <v/>
      </c>
      <c r="K103" s="22" t="str">
        <f>IF(AND(INDEX(個人!$C$6:$AH$125,$N103,$C$3)&lt;&gt;"",INDEX(個人!$C$6:$AH$125,$N103,$O103)&lt;&gt;""),LEFT(TEXT(INDEX(個人!$C$6:$AH$125,$N103,$O103),"mm:ss.00"),2),"")</f>
        <v/>
      </c>
      <c r="L103" s="22" t="str">
        <f>IF(AND(INDEX(個人!$C$6:$AH$125,$N103,$C$3)&lt;&gt;"",INDEX(個人!$C$6:$AH$125,$N103,$O103)&lt;&gt;""),MID(TEXT(INDEX(個人!$C$6:$AH$125,$N103,$O103),"mm:ss.00"),4,2),"")</f>
        <v/>
      </c>
      <c r="M103" s="22" t="str">
        <f>IF(AND(INDEX(個人!$C$6:$AH$125,$N103,$C$3)&lt;&gt;"",INDEX(個人!$C$6:$AH$125,$N103,$O103)&lt;&gt;""),RIGHT(TEXT(INDEX(個人!$C$6:$AH$125,$N103,$O103),"mm:ss.00"),2),"")</f>
        <v/>
      </c>
      <c r="N103" s="22">
        <f t="shared" si="14"/>
        <v>5</v>
      </c>
      <c r="O103" s="22">
        <v>20</v>
      </c>
      <c r="P103" s="24" t="s">
        <v>37</v>
      </c>
      <c r="Q103" s="22" t="s">
        <v>103</v>
      </c>
    </row>
    <row r="104" spans="3:17" s="22" customFormat="1" x14ac:dyDescent="0.15">
      <c r="C104" s="22" t="str">
        <f>IF(INDEX(個人!$C$6:$AH$125,$N104,$C$3)&lt;&gt;"",DBCS(TRIM(INDEX(個人!$C$6:$AH$125,$N104,$C$3))),"")</f>
        <v/>
      </c>
      <c r="D104" s="22" t="str">
        <f t="shared" si="12"/>
        <v>○</v>
      </c>
      <c r="E104" s="22">
        <f>IF(AND(INDEX(個人!$C$6:$AH$125,$N103,$C$3)&lt;&gt;"",INDEX(個人!$C$6:$AH$125,$N104,$O104)&lt;&gt;""),E103+1,E103)</f>
        <v>0</v>
      </c>
      <c r="F104" s="22" t="str">
        <f t="shared" si="13"/>
        <v>@0</v>
      </c>
      <c r="H104" s="22" t="str">
        <f>IF(AND(INDEX(個人!$C$6:$AH$125,$N104,$C$3)&lt;&gt;"",INDEX(個人!$C$6:$AH$125,$N104,$O104)&lt;&gt;""),IF(INDEX(個人!$C$6:$AH$125,$N104,$H$3)&lt;20,11,ROUNDDOWN(INDEX(個人!$C$6:$AH$125,$N104,$H$3)/5,0)+7),"")</f>
        <v/>
      </c>
      <c r="I104" s="22" t="str">
        <f>IF(AND(INDEX(個人!$C$6:$AH$125,$N104,$C$3)&lt;&gt;"",INDEX(個人!$C$6:$AH$125,$N104,$O104)&lt;&gt;""),IF(ISERROR(VLOOKUP(DBCS($Q104),コード一覧!$E$1:$F$6,2,FALSE)),1,VLOOKUP(DBCS($Q104),コード一覧!$E$1:$F$6,2,FALSE)),"")</f>
        <v/>
      </c>
      <c r="J104" s="22" t="str">
        <f>IF(AND(INDEX(個人!$C$6:$AH$125,$N104,$C$3)&lt;&gt;"",INDEX(個人!$C$6:$AH$125,$N104,$O104)&lt;&gt;""),VLOOKUP($P104,コード一覧!$G$1:$H$10,2,FALSE),"")</f>
        <v/>
      </c>
      <c r="K104" s="22" t="str">
        <f>IF(AND(INDEX(個人!$C$6:$AH$125,$N104,$C$3)&lt;&gt;"",INDEX(個人!$C$6:$AH$125,$N104,$O104)&lt;&gt;""),LEFT(TEXT(INDEX(個人!$C$6:$AH$125,$N104,$O104),"mm:ss.00"),2),"")</f>
        <v/>
      </c>
      <c r="L104" s="22" t="str">
        <f>IF(AND(INDEX(個人!$C$6:$AH$125,$N104,$C$3)&lt;&gt;"",INDEX(個人!$C$6:$AH$125,$N104,$O104)&lt;&gt;""),MID(TEXT(INDEX(個人!$C$6:$AH$125,$N104,$O104),"mm:ss.00"),4,2),"")</f>
        <v/>
      </c>
      <c r="M104" s="22" t="str">
        <f>IF(AND(INDEX(個人!$C$6:$AH$125,$N104,$C$3)&lt;&gt;"",INDEX(個人!$C$6:$AH$125,$N104,$O104)&lt;&gt;""),RIGHT(TEXT(INDEX(個人!$C$6:$AH$125,$N104,$O104),"mm:ss.00"),2),"")</f>
        <v/>
      </c>
      <c r="N104" s="22">
        <f t="shared" si="14"/>
        <v>5</v>
      </c>
      <c r="O104" s="22">
        <v>21</v>
      </c>
      <c r="P104" s="24" t="s">
        <v>47</v>
      </c>
      <c r="Q104" s="22" t="s">
        <v>103</v>
      </c>
    </row>
    <row r="105" spans="3:17" s="22" customFormat="1" x14ac:dyDescent="0.15">
      <c r="C105" s="22" t="str">
        <f>IF(INDEX(個人!$C$6:$AH$125,$N105,$C$3)&lt;&gt;"",DBCS(TRIM(INDEX(個人!$C$6:$AH$125,$N105,$C$3))),"")</f>
        <v/>
      </c>
      <c r="D105" s="22" t="str">
        <f t="shared" si="12"/>
        <v>○</v>
      </c>
      <c r="E105" s="22">
        <f>IF(AND(INDEX(個人!$C$6:$AH$125,$N104,$C$3)&lt;&gt;"",INDEX(個人!$C$6:$AH$125,$N105,$O105)&lt;&gt;""),E104+1,E104)</f>
        <v>0</v>
      </c>
      <c r="F105" s="22" t="str">
        <f t="shared" si="13"/>
        <v>@0</v>
      </c>
      <c r="H105" s="22" t="str">
        <f>IF(AND(INDEX(個人!$C$6:$AH$125,$N105,$C$3)&lt;&gt;"",INDEX(個人!$C$6:$AH$125,$N105,$O105)&lt;&gt;""),IF(INDEX(個人!$C$6:$AH$125,$N105,$H$3)&lt;20,11,ROUNDDOWN(INDEX(個人!$C$6:$AH$125,$N105,$H$3)/5,0)+7),"")</f>
        <v/>
      </c>
      <c r="I105" s="22" t="str">
        <f>IF(AND(INDEX(個人!$C$6:$AH$125,$N105,$C$3)&lt;&gt;"",INDEX(個人!$C$6:$AH$125,$N105,$O105)&lt;&gt;""),IF(ISERROR(VLOOKUP(DBCS($Q105),コード一覧!$E$1:$F$6,2,FALSE)),1,VLOOKUP(DBCS($Q105),コード一覧!$E$1:$F$6,2,FALSE)),"")</f>
        <v/>
      </c>
      <c r="J105" s="22" t="str">
        <f>IF(AND(INDEX(個人!$C$6:$AH$125,$N105,$C$3)&lt;&gt;"",INDEX(個人!$C$6:$AH$125,$N105,$O105)&lt;&gt;""),VLOOKUP($P105,コード一覧!$G$1:$H$10,2,FALSE),"")</f>
        <v/>
      </c>
      <c r="K105" s="22" t="str">
        <f>IF(AND(INDEX(個人!$C$6:$AH$125,$N105,$C$3)&lt;&gt;"",INDEX(個人!$C$6:$AH$125,$N105,$O105)&lt;&gt;""),LEFT(TEXT(INDEX(個人!$C$6:$AH$125,$N105,$O105),"mm:ss.00"),2),"")</f>
        <v/>
      </c>
      <c r="L105" s="22" t="str">
        <f>IF(AND(INDEX(個人!$C$6:$AH$125,$N105,$C$3)&lt;&gt;"",INDEX(個人!$C$6:$AH$125,$N105,$O105)&lt;&gt;""),MID(TEXT(INDEX(個人!$C$6:$AH$125,$N105,$O105),"mm:ss.00"),4,2),"")</f>
        <v/>
      </c>
      <c r="M105" s="22" t="str">
        <f>IF(AND(INDEX(個人!$C$6:$AH$125,$N105,$C$3)&lt;&gt;"",INDEX(個人!$C$6:$AH$125,$N105,$O105)&lt;&gt;""),RIGHT(TEXT(INDEX(個人!$C$6:$AH$125,$N105,$O105),"mm:ss.00"),2),"")</f>
        <v/>
      </c>
      <c r="N105" s="22">
        <f t="shared" si="14"/>
        <v>5</v>
      </c>
      <c r="O105" s="22">
        <v>22</v>
      </c>
      <c r="P105" s="24" t="s">
        <v>70</v>
      </c>
      <c r="Q105" s="22" t="s">
        <v>104</v>
      </c>
    </row>
    <row r="106" spans="3:17" s="22" customFormat="1" x14ac:dyDescent="0.15">
      <c r="C106" s="22" t="str">
        <f>IF(INDEX(個人!$C$6:$AH$125,$N106,$C$3)&lt;&gt;"",DBCS(TRIM(INDEX(個人!$C$6:$AH$125,$N106,$C$3))),"")</f>
        <v/>
      </c>
      <c r="D106" s="22" t="str">
        <f t="shared" si="12"/>
        <v>○</v>
      </c>
      <c r="E106" s="22">
        <f>IF(AND(INDEX(個人!$C$6:$AH$125,$N105,$C$3)&lt;&gt;"",INDEX(個人!$C$6:$AH$125,$N106,$O106)&lt;&gt;""),E105+1,E105)</f>
        <v>0</v>
      </c>
      <c r="F106" s="22" t="str">
        <f t="shared" si="13"/>
        <v>@0</v>
      </c>
      <c r="H106" s="22" t="str">
        <f>IF(AND(INDEX(個人!$C$6:$AH$125,$N106,$C$3)&lt;&gt;"",INDEX(個人!$C$6:$AH$125,$N106,$O106)&lt;&gt;""),IF(INDEX(個人!$C$6:$AH$125,$N106,$H$3)&lt;20,11,ROUNDDOWN(INDEX(個人!$C$6:$AH$125,$N106,$H$3)/5,0)+7),"")</f>
        <v/>
      </c>
      <c r="I106" s="22" t="str">
        <f>IF(AND(INDEX(個人!$C$6:$AH$125,$N106,$C$3)&lt;&gt;"",INDEX(個人!$C$6:$AH$125,$N106,$O106)&lt;&gt;""),IF(ISERROR(VLOOKUP(DBCS($Q106),コード一覧!$E$1:$F$6,2,FALSE)),1,VLOOKUP(DBCS($Q106),コード一覧!$E$1:$F$6,2,FALSE)),"")</f>
        <v/>
      </c>
      <c r="J106" s="22" t="str">
        <f>IF(AND(INDEX(個人!$C$6:$AH$125,$N106,$C$3)&lt;&gt;"",INDEX(個人!$C$6:$AH$125,$N106,$O106)&lt;&gt;""),VLOOKUP($P106,コード一覧!$G$1:$H$10,2,FALSE),"")</f>
        <v/>
      </c>
      <c r="K106" s="22" t="str">
        <f>IF(AND(INDEX(個人!$C$6:$AH$125,$N106,$C$3)&lt;&gt;"",INDEX(個人!$C$6:$AH$125,$N106,$O106)&lt;&gt;""),LEFT(TEXT(INDEX(個人!$C$6:$AH$125,$N106,$O106),"mm:ss.00"),2),"")</f>
        <v/>
      </c>
      <c r="L106" s="22" t="str">
        <f>IF(AND(INDEX(個人!$C$6:$AH$125,$N106,$C$3)&lt;&gt;"",INDEX(個人!$C$6:$AH$125,$N106,$O106)&lt;&gt;""),MID(TEXT(INDEX(個人!$C$6:$AH$125,$N106,$O106),"mm:ss.00"),4,2),"")</f>
        <v/>
      </c>
      <c r="M106" s="22" t="str">
        <f>IF(AND(INDEX(個人!$C$6:$AH$125,$N106,$C$3)&lt;&gt;"",INDEX(個人!$C$6:$AH$125,$N106,$O106)&lt;&gt;""),RIGHT(TEXT(INDEX(個人!$C$6:$AH$125,$N106,$O106),"mm:ss.00"),2),"")</f>
        <v/>
      </c>
      <c r="N106" s="22">
        <f t="shared" si="14"/>
        <v>5</v>
      </c>
      <c r="O106" s="22">
        <v>23</v>
      </c>
      <c r="P106" s="24" t="s">
        <v>24</v>
      </c>
      <c r="Q106" s="22" t="s">
        <v>104</v>
      </c>
    </row>
    <row r="107" spans="3:17" s="22" customFormat="1" x14ac:dyDescent="0.15">
      <c r="C107" s="22" t="str">
        <f>IF(INDEX(個人!$C$6:$AH$125,$N107,$C$3)&lt;&gt;"",DBCS(TRIM(INDEX(個人!$C$6:$AH$125,$N107,$C$3))),"")</f>
        <v/>
      </c>
      <c r="D107" s="22" t="str">
        <f t="shared" si="12"/>
        <v>○</v>
      </c>
      <c r="E107" s="22">
        <f>IF(AND(INDEX(個人!$C$6:$AH$125,$N106,$C$3)&lt;&gt;"",INDEX(個人!$C$6:$AH$125,$N107,$O107)&lt;&gt;""),E106+1,E106)</f>
        <v>0</v>
      </c>
      <c r="F107" s="22" t="str">
        <f t="shared" si="13"/>
        <v>@0</v>
      </c>
      <c r="H107" s="22" t="str">
        <f>IF(AND(INDEX(個人!$C$6:$AH$125,$N107,$C$3)&lt;&gt;"",INDEX(個人!$C$6:$AH$125,$N107,$O107)&lt;&gt;""),IF(INDEX(個人!$C$6:$AH$125,$N107,$H$3)&lt;20,11,ROUNDDOWN(INDEX(個人!$C$6:$AH$125,$N107,$H$3)/5,0)+7),"")</f>
        <v/>
      </c>
      <c r="I107" s="22" t="str">
        <f>IF(AND(INDEX(個人!$C$6:$AH$125,$N107,$C$3)&lt;&gt;"",INDEX(個人!$C$6:$AH$125,$N107,$O107)&lt;&gt;""),IF(ISERROR(VLOOKUP(DBCS($Q107),コード一覧!$E$1:$F$6,2,FALSE)),1,VLOOKUP(DBCS($Q107),コード一覧!$E$1:$F$6,2,FALSE)),"")</f>
        <v/>
      </c>
      <c r="J107" s="22" t="str">
        <f>IF(AND(INDEX(個人!$C$6:$AH$125,$N107,$C$3)&lt;&gt;"",INDEX(個人!$C$6:$AH$125,$N107,$O107)&lt;&gt;""),VLOOKUP($P107,コード一覧!$G$1:$H$10,2,FALSE),"")</f>
        <v/>
      </c>
      <c r="K107" s="22" t="str">
        <f>IF(AND(INDEX(個人!$C$6:$AH$125,$N107,$C$3)&lt;&gt;"",INDEX(個人!$C$6:$AH$125,$N107,$O107)&lt;&gt;""),LEFT(TEXT(INDEX(個人!$C$6:$AH$125,$N107,$O107),"mm:ss.00"),2),"")</f>
        <v/>
      </c>
      <c r="L107" s="22" t="str">
        <f>IF(AND(INDEX(個人!$C$6:$AH$125,$N107,$C$3)&lt;&gt;"",INDEX(個人!$C$6:$AH$125,$N107,$O107)&lt;&gt;""),MID(TEXT(INDEX(個人!$C$6:$AH$125,$N107,$O107),"mm:ss.00"),4,2),"")</f>
        <v/>
      </c>
      <c r="M107" s="22" t="str">
        <f>IF(AND(INDEX(個人!$C$6:$AH$125,$N107,$C$3)&lt;&gt;"",INDEX(個人!$C$6:$AH$125,$N107,$O107)&lt;&gt;""),RIGHT(TEXT(INDEX(個人!$C$6:$AH$125,$N107,$O107),"mm:ss.00"),2),"")</f>
        <v/>
      </c>
      <c r="N107" s="22">
        <f t="shared" si="14"/>
        <v>5</v>
      </c>
      <c r="O107" s="22">
        <v>24</v>
      </c>
      <c r="P107" s="24" t="s">
        <v>37</v>
      </c>
      <c r="Q107" s="22" t="s">
        <v>104</v>
      </c>
    </row>
    <row r="108" spans="3:17" s="22" customFormat="1" x14ac:dyDescent="0.15">
      <c r="C108" s="22" t="str">
        <f>IF(INDEX(個人!$C$6:$AH$125,$N108,$C$3)&lt;&gt;"",DBCS(TRIM(INDEX(個人!$C$6:$AH$125,$N108,$C$3))),"")</f>
        <v/>
      </c>
      <c r="D108" s="22" t="str">
        <f t="shared" si="12"/>
        <v>○</v>
      </c>
      <c r="E108" s="22">
        <f>IF(AND(INDEX(個人!$C$6:$AH$125,$N107,$C$3)&lt;&gt;"",INDEX(個人!$C$6:$AH$125,$N108,$O108)&lt;&gt;""),E107+1,E107)</f>
        <v>0</v>
      </c>
      <c r="F108" s="22" t="str">
        <f t="shared" si="13"/>
        <v>@0</v>
      </c>
      <c r="H108" s="22" t="str">
        <f>IF(AND(INDEX(個人!$C$6:$AH$125,$N108,$C$3)&lt;&gt;"",INDEX(個人!$C$6:$AH$125,$N108,$O108)&lt;&gt;""),IF(INDEX(個人!$C$6:$AH$125,$N108,$H$3)&lt;20,11,ROUNDDOWN(INDEX(個人!$C$6:$AH$125,$N108,$H$3)/5,0)+7),"")</f>
        <v/>
      </c>
      <c r="I108" s="22" t="str">
        <f>IF(AND(INDEX(個人!$C$6:$AH$125,$N108,$C$3)&lt;&gt;"",INDEX(個人!$C$6:$AH$125,$N108,$O108)&lt;&gt;""),IF(ISERROR(VLOOKUP(DBCS($Q108),コード一覧!$E$1:$F$6,2,FALSE)),1,VLOOKUP(DBCS($Q108),コード一覧!$E$1:$F$6,2,FALSE)),"")</f>
        <v/>
      </c>
      <c r="J108" s="22" t="str">
        <f>IF(AND(INDEX(個人!$C$6:$AH$125,$N108,$C$3)&lt;&gt;"",INDEX(個人!$C$6:$AH$125,$N108,$O108)&lt;&gt;""),VLOOKUP($P108,コード一覧!$G$1:$H$10,2,FALSE),"")</f>
        <v/>
      </c>
      <c r="K108" s="22" t="str">
        <f>IF(AND(INDEX(個人!$C$6:$AH$125,$N108,$C$3)&lt;&gt;"",INDEX(個人!$C$6:$AH$125,$N108,$O108)&lt;&gt;""),LEFT(TEXT(INDEX(個人!$C$6:$AH$125,$N108,$O108),"mm:ss.00"),2),"")</f>
        <v/>
      </c>
      <c r="L108" s="22" t="str">
        <f>IF(AND(INDEX(個人!$C$6:$AH$125,$N108,$C$3)&lt;&gt;"",INDEX(個人!$C$6:$AH$125,$N108,$O108)&lt;&gt;""),MID(TEXT(INDEX(個人!$C$6:$AH$125,$N108,$O108),"mm:ss.00"),4,2),"")</f>
        <v/>
      </c>
      <c r="M108" s="22" t="str">
        <f>IF(AND(INDEX(個人!$C$6:$AH$125,$N108,$C$3)&lt;&gt;"",INDEX(個人!$C$6:$AH$125,$N108,$O108)&lt;&gt;""),RIGHT(TEXT(INDEX(個人!$C$6:$AH$125,$N108,$O108),"mm:ss.00"),2),"")</f>
        <v/>
      </c>
      <c r="N108" s="22">
        <f t="shared" si="14"/>
        <v>5</v>
      </c>
      <c r="O108" s="22">
        <v>25</v>
      </c>
      <c r="P108" s="24" t="s">
        <v>47</v>
      </c>
      <c r="Q108" s="22" t="s">
        <v>104</v>
      </c>
    </row>
    <row r="109" spans="3:17" s="22" customFormat="1" x14ac:dyDescent="0.15">
      <c r="C109" s="22" t="str">
        <f>IF(INDEX(個人!$C$6:$AH$125,$N109,$C$3)&lt;&gt;"",DBCS(TRIM(INDEX(個人!$C$6:$AH$125,$N109,$C$3))),"")</f>
        <v/>
      </c>
      <c r="D109" s="22" t="str">
        <f t="shared" si="12"/>
        <v>○</v>
      </c>
      <c r="E109" s="22">
        <f>IF(AND(INDEX(個人!$C$6:$AH$125,$N108,$C$3)&lt;&gt;"",INDEX(個人!$C$6:$AH$125,$N109,$O109)&lt;&gt;""),E108+1,E108)</f>
        <v>0</v>
      </c>
      <c r="F109" s="22" t="str">
        <f t="shared" si="13"/>
        <v>@0</v>
      </c>
      <c r="H109" s="22" t="str">
        <f>IF(AND(INDEX(個人!$C$6:$AH$125,$N109,$C$3)&lt;&gt;"",INDEX(個人!$C$6:$AH$125,$N109,$O109)&lt;&gt;""),IF(INDEX(個人!$C$6:$AH$125,$N109,$H$3)&lt;20,11,ROUNDDOWN(INDEX(個人!$C$6:$AH$125,$N109,$H$3)/5,0)+7),"")</f>
        <v/>
      </c>
      <c r="I109" s="22" t="str">
        <f>IF(AND(INDEX(個人!$C$6:$AH$125,$N109,$C$3)&lt;&gt;"",INDEX(個人!$C$6:$AH$125,$N109,$O109)&lt;&gt;""),IF(ISERROR(VLOOKUP(DBCS($Q109),コード一覧!$E$1:$F$6,2,FALSE)),1,VLOOKUP(DBCS($Q109),コード一覧!$E$1:$F$6,2,FALSE)),"")</f>
        <v/>
      </c>
      <c r="J109" s="22" t="str">
        <f>IF(AND(INDEX(個人!$C$6:$AH$125,$N109,$C$3)&lt;&gt;"",INDEX(個人!$C$6:$AH$125,$N109,$O109)&lt;&gt;""),VLOOKUP($P109,コード一覧!$G$1:$H$10,2,FALSE),"")</f>
        <v/>
      </c>
      <c r="K109" s="22" t="str">
        <f>IF(AND(INDEX(個人!$C$6:$AH$125,$N109,$C$3)&lt;&gt;"",INDEX(個人!$C$6:$AH$125,$N109,$O109)&lt;&gt;""),LEFT(TEXT(INDEX(個人!$C$6:$AH$125,$N109,$O109),"mm:ss.00"),2),"")</f>
        <v/>
      </c>
      <c r="L109" s="22" t="str">
        <f>IF(AND(INDEX(個人!$C$6:$AH$125,$N109,$C$3)&lt;&gt;"",INDEX(個人!$C$6:$AH$125,$N109,$O109)&lt;&gt;""),MID(TEXT(INDEX(個人!$C$6:$AH$125,$N109,$O109),"mm:ss.00"),4,2),"")</f>
        <v/>
      </c>
      <c r="M109" s="22" t="str">
        <f>IF(AND(INDEX(個人!$C$6:$AH$125,$N109,$C$3)&lt;&gt;"",INDEX(個人!$C$6:$AH$125,$N109,$O109)&lt;&gt;""),RIGHT(TEXT(INDEX(個人!$C$6:$AH$125,$N109,$O109),"mm:ss.00"),2),"")</f>
        <v/>
      </c>
      <c r="N109" s="22">
        <f t="shared" si="14"/>
        <v>5</v>
      </c>
      <c r="O109" s="22">
        <v>26</v>
      </c>
      <c r="P109" s="24" t="s">
        <v>70</v>
      </c>
      <c r="Q109" s="22" t="s">
        <v>55</v>
      </c>
    </row>
    <row r="110" spans="3:17" s="22" customFormat="1" x14ac:dyDescent="0.15">
      <c r="C110" s="22" t="str">
        <f>IF(INDEX(個人!$C$6:$AH$125,$N110,$C$3)&lt;&gt;"",DBCS(TRIM(INDEX(個人!$C$6:$AH$125,$N110,$C$3))),"")</f>
        <v/>
      </c>
      <c r="D110" s="22" t="str">
        <f t="shared" si="12"/>
        <v>○</v>
      </c>
      <c r="E110" s="22">
        <f>IF(AND(INDEX(個人!$C$6:$AH$125,$N109,$C$3)&lt;&gt;"",INDEX(個人!$C$6:$AH$125,$N110,$O110)&lt;&gt;""),E109+1,E109)</f>
        <v>0</v>
      </c>
      <c r="F110" s="22" t="str">
        <f t="shared" si="13"/>
        <v>@0</v>
      </c>
      <c r="H110" s="22" t="str">
        <f>IF(AND(INDEX(個人!$C$6:$AH$125,$N110,$C$3)&lt;&gt;"",INDEX(個人!$C$6:$AH$125,$N110,$O110)&lt;&gt;""),IF(INDEX(個人!$C$6:$AH$125,$N110,$H$3)&lt;20,11,ROUNDDOWN(INDEX(個人!$C$6:$AH$125,$N110,$H$3)/5,0)+7),"")</f>
        <v/>
      </c>
      <c r="I110" s="22" t="str">
        <f>IF(AND(INDEX(個人!$C$6:$AH$125,$N110,$C$3)&lt;&gt;"",INDEX(個人!$C$6:$AH$125,$N110,$O110)&lt;&gt;""),IF(ISERROR(VLOOKUP(DBCS($Q110),コード一覧!$E$1:$F$6,2,FALSE)),1,VLOOKUP(DBCS($Q110),コード一覧!$E$1:$F$6,2,FALSE)),"")</f>
        <v/>
      </c>
      <c r="J110" s="22" t="str">
        <f>IF(AND(INDEX(個人!$C$6:$AH$125,$N110,$C$3)&lt;&gt;"",INDEX(個人!$C$6:$AH$125,$N110,$O110)&lt;&gt;""),VLOOKUP($P110,コード一覧!$G$1:$H$10,2,FALSE),"")</f>
        <v/>
      </c>
      <c r="K110" s="22" t="str">
        <f>IF(AND(INDEX(個人!$C$6:$AH$125,$N110,$C$3)&lt;&gt;"",INDEX(個人!$C$6:$AH$125,$N110,$O110)&lt;&gt;""),LEFT(TEXT(INDEX(個人!$C$6:$AH$125,$N110,$O110),"mm:ss.00"),2),"")</f>
        <v/>
      </c>
      <c r="L110" s="22" t="str">
        <f>IF(AND(INDEX(個人!$C$6:$AH$125,$N110,$C$3)&lt;&gt;"",INDEX(個人!$C$6:$AH$125,$N110,$O110)&lt;&gt;""),MID(TEXT(INDEX(個人!$C$6:$AH$125,$N110,$O110),"mm:ss.00"),4,2),"")</f>
        <v/>
      </c>
      <c r="M110" s="22" t="str">
        <f>IF(AND(INDEX(個人!$C$6:$AH$125,$N110,$C$3)&lt;&gt;"",INDEX(個人!$C$6:$AH$125,$N110,$O110)&lt;&gt;""),RIGHT(TEXT(INDEX(個人!$C$6:$AH$125,$N110,$O110),"mm:ss.00"),2),"")</f>
        <v/>
      </c>
      <c r="N110" s="22">
        <f t="shared" si="14"/>
        <v>5</v>
      </c>
      <c r="O110" s="22">
        <v>27</v>
      </c>
      <c r="P110" s="24" t="s">
        <v>24</v>
      </c>
      <c r="Q110" s="22" t="s">
        <v>55</v>
      </c>
    </row>
    <row r="111" spans="3:17" s="22" customFormat="1" x14ac:dyDescent="0.15">
      <c r="C111" s="22" t="str">
        <f>IF(INDEX(個人!$C$6:$AH$125,$N111,$C$3)&lt;&gt;"",DBCS(TRIM(INDEX(個人!$C$6:$AH$125,$N111,$C$3))),"")</f>
        <v/>
      </c>
      <c r="D111" s="22" t="str">
        <f t="shared" si="12"/>
        <v>○</v>
      </c>
      <c r="E111" s="22">
        <f>IF(AND(INDEX(個人!$C$6:$AH$125,$N110,$C$3)&lt;&gt;"",INDEX(個人!$C$6:$AH$125,$N111,$O111)&lt;&gt;""),E110+1,E110)</f>
        <v>0</v>
      </c>
      <c r="F111" s="22" t="str">
        <f t="shared" si="13"/>
        <v>@0</v>
      </c>
      <c r="H111" s="22" t="str">
        <f>IF(AND(INDEX(個人!$C$6:$AH$125,$N111,$C$3)&lt;&gt;"",INDEX(個人!$C$6:$AH$125,$N111,$O111)&lt;&gt;""),IF(INDEX(個人!$C$6:$AH$125,$N111,$H$3)&lt;20,11,ROUNDDOWN(INDEX(個人!$C$6:$AH$125,$N111,$H$3)/5,0)+7),"")</f>
        <v/>
      </c>
      <c r="I111" s="22" t="str">
        <f>IF(AND(INDEX(個人!$C$6:$AH$125,$N111,$C$3)&lt;&gt;"",INDEX(個人!$C$6:$AH$125,$N111,$O111)&lt;&gt;""),IF(ISERROR(VLOOKUP(DBCS($Q111),コード一覧!$E$1:$F$6,2,FALSE)),1,VLOOKUP(DBCS($Q111),コード一覧!$E$1:$F$6,2,FALSE)),"")</f>
        <v/>
      </c>
      <c r="J111" s="22" t="str">
        <f>IF(AND(INDEX(個人!$C$6:$AH$125,$N111,$C$3)&lt;&gt;"",INDEX(個人!$C$6:$AH$125,$N111,$O111)&lt;&gt;""),VLOOKUP($P111,コード一覧!$G$1:$H$10,2,FALSE),"")</f>
        <v/>
      </c>
      <c r="K111" s="22" t="str">
        <f>IF(AND(INDEX(個人!$C$6:$AH$125,$N111,$C$3)&lt;&gt;"",INDEX(個人!$C$6:$AH$125,$N111,$O111)&lt;&gt;""),LEFT(TEXT(INDEX(個人!$C$6:$AH$125,$N111,$O111),"mm:ss.00"),2),"")</f>
        <v/>
      </c>
      <c r="L111" s="22" t="str">
        <f>IF(AND(INDEX(個人!$C$6:$AH$125,$N111,$C$3)&lt;&gt;"",INDEX(個人!$C$6:$AH$125,$N111,$O111)&lt;&gt;""),MID(TEXT(INDEX(個人!$C$6:$AH$125,$N111,$O111),"mm:ss.00"),4,2),"")</f>
        <v/>
      </c>
      <c r="M111" s="22" t="str">
        <f>IF(AND(INDEX(個人!$C$6:$AH$125,$N111,$C$3)&lt;&gt;"",INDEX(個人!$C$6:$AH$125,$N111,$O111)&lt;&gt;""),RIGHT(TEXT(INDEX(個人!$C$6:$AH$125,$N111,$O111),"mm:ss.00"),2),"")</f>
        <v/>
      </c>
      <c r="N111" s="22">
        <f t="shared" si="14"/>
        <v>5</v>
      </c>
      <c r="O111" s="22">
        <v>28</v>
      </c>
      <c r="P111" s="24" t="s">
        <v>37</v>
      </c>
      <c r="Q111" s="22" t="s">
        <v>55</v>
      </c>
    </row>
    <row r="112" spans="3:17" s="22" customFormat="1" x14ac:dyDescent="0.15">
      <c r="C112" s="22" t="str">
        <f>IF(INDEX(個人!$C$6:$AH$125,$N112,$C$3)&lt;&gt;"",DBCS(TRIM(INDEX(個人!$C$6:$AH$125,$N112,$C$3))),"")</f>
        <v/>
      </c>
      <c r="D112" s="22" t="str">
        <f t="shared" si="12"/>
        <v>○</v>
      </c>
      <c r="E112" s="22">
        <f>IF(AND(INDEX(個人!$C$6:$AH$125,$N111,$C$3)&lt;&gt;"",INDEX(個人!$C$6:$AH$125,$N112,$O112)&lt;&gt;""),E111+1,E111)</f>
        <v>0</v>
      </c>
      <c r="F112" s="22" t="str">
        <f t="shared" si="13"/>
        <v>@0</v>
      </c>
      <c r="H112" s="22" t="str">
        <f>IF(AND(INDEX(個人!$C$6:$AH$125,$N112,$C$3)&lt;&gt;"",INDEX(個人!$C$6:$AH$125,$N112,$O112)&lt;&gt;""),IF(INDEX(個人!$C$6:$AH$125,$N112,$H$3)&lt;20,11,ROUNDDOWN(INDEX(個人!$C$6:$AH$125,$N112,$H$3)/5,0)+7),"")</f>
        <v/>
      </c>
      <c r="I112" s="22" t="str">
        <f>IF(AND(INDEX(個人!$C$6:$AH$125,$N112,$C$3)&lt;&gt;"",INDEX(個人!$C$6:$AH$125,$N112,$O112)&lt;&gt;""),IF(ISERROR(VLOOKUP(DBCS($Q112),コード一覧!$E$1:$F$6,2,FALSE)),1,VLOOKUP(DBCS($Q112),コード一覧!$E$1:$F$6,2,FALSE)),"")</f>
        <v/>
      </c>
      <c r="J112" s="22" t="str">
        <f>IF(AND(INDEX(個人!$C$6:$AH$125,$N112,$C$3)&lt;&gt;"",INDEX(個人!$C$6:$AH$125,$N112,$O112)&lt;&gt;""),VLOOKUP($P112,コード一覧!$G$1:$H$10,2,FALSE),"")</f>
        <v/>
      </c>
      <c r="K112" s="22" t="str">
        <f>IF(AND(INDEX(個人!$C$6:$AH$125,$N112,$C$3)&lt;&gt;"",INDEX(個人!$C$6:$AH$125,$N112,$O112)&lt;&gt;""),LEFT(TEXT(INDEX(個人!$C$6:$AH$125,$N112,$O112),"mm:ss.00"),2),"")</f>
        <v/>
      </c>
      <c r="L112" s="22" t="str">
        <f>IF(AND(INDEX(個人!$C$6:$AH$125,$N112,$C$3)&lt;&gt;"",INDEX(個人!$C$6:$AH$125,$N112,$O112)&lt;&gt;""),MID(TEXT(INDEX(個人!$C$6:$AH$125,$N112,$O112),"mm:ss.00"),4,2),"")</f>
        <v/>
      </c>
      <c r="M112" s="22" t="str">
        <f>IF(AND(INDEX(個人!$C$6:$AH$125,$N112,$C$3)&lt;&gt;"",INDEX(個人!$C$6:$AH$125,$N112,$O112)&lt;&gt;""),RIGHT(TEXT(INDEX(個人!$C$6:$AH$125,$N112,$O112),"mm:ss.00"),2),"")</f>
        <v/>
      </c>
      <c r="N112" s="22">
        <f t="shared" si="14"/>
        <v>5</v>
      </c>
      <c r="O112" s="22">
        <v>29</v>
      </c>
      <c r="P112" s="24" t="s">
        <v>47</v>
      </c>
      <c r="Q112" s="22" t="s">
        <v>55</v>
      </c>
    </row>
    <row r="113" spans="3:17" s="22" customFormat="1" x14ac:dyDescent="0.15">
      <c r="C113" s="22" t="str">
        <f>IF(INDEX(個人!$C$6:$AH$125,$N113,$C$3)&lt;&gt;"",DBCS(TRIM(INDEX(個人!$C$6:$AH$125,$N113,$C$3))),"")</f>
        <v/>
      </c>
      <c r="D113" s="22" t="str">
        <f t="shared" si="12"/>
        <v>○</v>
      </c>
      <c r="E113" s="22">
        <f>IF(AND(INDEX(個人!$C$6:$AH$125,$N112,$C$3)&lt;&gt;"",INDEX(個人!$C$6:$AH$125,$N113,$O113)&lt;&gt;""),E112+1,E112)</f>
        <v>0</v>
      </c>
      <c r="F113" s="22" t="str">
        <f t="shared" si="13"/>
        <v>@0</v>
      </c>
      <c r="H113" s="22" t="str">
        <f>IF(AND(INDEX(個人!$C$6:$AH$125,$N113,$C$3)&lt;&gt;"",INDEX(個人!$C$6:$AH$125,$N113,$O113)&lt;&gt;""),IF(INDEX(個人!$C$6:$AH$125,$N113,$H$3)&lt;20,11,ROUNDDOWN(INDEX(個人!$C$6:$AH$125,$N113,$H$3)/5,0)+7),"")</f>
        <v/>
      </c>
      <c r="I113" s="22" t="str">
        <f>IF(AND(INDEX(個人!$C$6:$AH$125,$N113,$C$3)&lt;&gt;"",INDEX(個人!$C$6:$AH$125,$N113,$O113)&lt;&gt;""),IF(ISERROR(VLOOKUP(DBCS($Q113),コード一覧!$E$1:$F$6,2,FALSE)),1,VLOOKUP(DBCS($Q113),コード一覧!$E$1:$F$6,2,FALSE)),"")</f>
        <v/>
      </c>
      <c r="J113" s="22" t="str">
        <f>IF(AND(INDEX(個人!$C$6:$AH$125,$N113,$C$3)&lt;&gt;"",INDEX(個人!$C$6:$AH$125,$N113,$O113)&lt;&gt;""),VLOOKUP($P113,コード一覧!$G$1:$H$10,2,FALSE),"")</f>
        <v/>
      </c>
      <c r="K113" s="22" t="str">
        <f>IF(AND(INDEX(個人!$C$6:$AH$125,$N113,$C$3)&lt;&gt;"",INDEX(個人!$C$6:$AH$125,$N113,$O113)&lt;&gt;""),LEFT(TEXT(INDEX(個人!$C$6:$AH$125,$N113,$O113),"mm:ss.00"),2),"")</f>
        <v/>
      </c>
      <c r="L113" s="22" t="str">
        <f>IF(AND(INDEX(個人!$C$6:$AH$125,$N113,$C$3)&lt;&gt;"",INDEX(個人!$C$6:$AH$125,$N113,$O113)&lt;&gt;""),MID(TEXT(INDEX(個人!$C$6:$AH$125,$N113,$O113),"mm:ss.00"),4,2),"")</f>
        <v/>
      </c>
      <c r="M113" s="22" t="str">
        <f>IF(AND(INDEX(個人!$C$6:$AH$125,$N113,$C$3)&lt;&gt;"",INDEX(個人!$C$6:$AH$125,$N113,$O113)&lt;&gt;""),RIGHT(TEXT(INDEX(個人!$C$6:$AH$125,$N113,$O113),"mm:ss.00"),2),"")</f>
        <v/>
      </c>
      <c r="N113" s="22">
        <f t="shared" si="14"/>
        <v>5</v>
      </c>
      <c r="O113" s="22">
        <v>30</v>
      </c>
      <c r="P113" s="24" t="s">
        <v>37</v>
      </c>
      <c r="Q113" s="22" t="s">
        <v>101</v>
      </c>
    </row>
    <row r="114" spans="3:17" s="22" customFormat="1" x14ac:dyDescent="0.15">
      <c r="C114" s="22" t="str">
        <f>IF(INDEX(個人!$C$6:$AH$125,$N114,$C$3)&lt;&gt;"",DBCS(TRIM(INDEX(個人!$C$6:$AH$125,$N114,$C$3))),"")</f>
        <v/>
      </c>
      <c r="D114" s="22" t="str">
        <f t="shared" si="12"/>
        <v>○</v>
      </c>
      <c r="E114" s="22">
        <f>IF(AND(INDEX(個人!$C$6:$AH$125,$N113,$C$3)&lt;&gt;"",INDEX(個人!$C$6:$AH$125,$N114,$O114)&lt;&gt;""),E113+1,E113)</f>
        <v>0</v>
      </c>
      <c r="F114" s="22" t="str">
        <f t="shared" si="13"/>
        <v>@0</v>
      </c>
      <c r="H114" s="22" t="str">
        <f>IF(AND(INDEX(個人!$C$6:$AH$125,$N114,$C$3)&lt;&gt;"",INDEX(個人!$C$6:$AH$125,$N114,$O114)&lt;&gt;""),IF(INDEX(個人!$C$6:$AH$125,$N114,$H$3)&lt;20,11,ROUNDDOWN(INDEX(個人!$C$6:$AH$125,$N114,$H$3)/5,0)+7),"")</f>
        <v/>
      </c>
      <c r="I114" s="22" t="str">
        <f>IF(AND(INDEX(個人!$C$6:$AH$125,$N114,$C$3)&lt;&gt;"",INDEX(個人!$C$6:$AH$125,$N114,$O114)&lt;&gt;""),IF(ISERROR(VLOOKUP(DBCS($Q114),コード一覧!$E$1:$F$6,2,FALSE)),1,VLOOKUP(DBCS($Q114),コード一覧!$E$1:$F$6,2,FALSE)),"")</f>
        <v/>
      </c>
      <c r="J114" s="22" t="str">
        <f>IF(AND(INDEX(個人!$C$6:$AH$125,$N114,$C$3)&lt;&gt;"",INDEX(個人!$C$6:$AH$125,$N114,$O114)&lt;&gt;""),VLOOKUP($P114,コード一覧!$G$1:$H$10,2,FALSE),"")</f>
        <v/>
      </c>
      <c r="K114" s="22" t="str">
        <f>IF(AND(INDEX(個人!$C$6:$AH$125,$N114,$C$3)&lt;&gt;"",INDEX(個人!$C$6:$AH$125,$N114,$O114)&lt;&gt;""),LEFT(TEXT(INDEX(個人!$C$6:$AH$125,$N114,$O114),"mm:ss.00"),2),"")</f>
        <v/>
      </c>
      <c r="L114" s="22" t="str">
        <f>IF(AND(INDEX(個人!$C$6:$AH$125,$N114,$C$3)&lt;&gt;"",INDEX(個人!$C$6:$AH$125,$N114,$O114)&lt;&gt;""),MID(TEXT(INDEX(個人!$C$6:$AH$125,$N114,$O114),"mm:ss.00"),4,2),"")</f>
        <v/>
      </c>
      <c r="M114" s="22" t="str">
        <f>IF(AND(INDEX(個人!$C$6:$AH$125,$N114,$C$3)&lt;&gt;"",INDEX(個人!$C$6:$AH$125,$N114,$O114)&lt;&gt;""),RIGHT(TEXT(INDEX(個人!$C$6:$AH$125,$N114,$O114),"mm:ss.00"),2),"")</f>
        <v/>
      </c>
      <c r="N114" s="22">
        <f t="shared" si="14"/>
        <v>5</v>
      </c>
      <c r="O114" s="22">
        <v>31</v>
      </c>
      <c r="P114" s="24" t="s">
        <v>47</v>
      </c>
      <c r="Q114" s="22" t="s">
        <v>101</v>
      </c>
    </row>
    <row r="115" spans="3:17" s="22" customFormat="1" x14ac:dyDescent="0.15">
      <c r="C115" s="22" t="str">
        <f>IF(INDEX(個人!$C$6:$AH$125,$N115,$C$3)&lt;&gt;"",DBCS(TRIM(INDEX(個人!$C$6:$AH$125,$N115,$C$3))),"")</f>
        <v/>
      </c>
      <c r="D115" s="22" t="str">
        <f t="shared" si="12"/>
        <v>○</v>
      </c>
      <c r="E115" s="22">
        <f>IF(AND(INDEX(個人!$C$6:$AH$125,$N114,$C$3)&lt;&gt;"",INDEX(個人!$C$6:$AH$125,$N115,$O115)&lt;&gt;""),E114+1,E114)</f>
        <v>0</v>
      </c>
      <c r="F115" s="22" t="str">
        <f t="shared" si="13"/>
        <v>@0</v>
      </c>
      <c r="H115" s="22" t="str">
        <f>IF(AND(INDEX(個人!$C$6:$AH$125,$N115,$C$3)&lt;&gt;"",INDEX(個人!$C$6:$AH$125,$N115,$O115)&lt;&gt;""),IF(INDEX(個人!$C$6:$AH$125,$N115,$H$3)&lt;20,11,ROUNDDOWN(INDEX(個人!$C$6:$AH$125,$N115,$H$3)/5,0)+7),"")</f>
        <v/>
      </c>
      <c r="I115" s="22" t="str">
        <f>IF(AND(INDEX(個人!$C$6:$AH$125,$N115,$C$3)&lt;&gt;"",INDEX(個人!$C$6:$AH$125,$N115,$O115)&lt;&gt;""),IF(ISERROR(VLOOKUP(DBCS($Q115),コード一覧!$E$1:$F$6,2,FALSE)),1,VLOOKUP(DBCS($Q115),コード一覧!$E$1:$F$6,2,FALSE)),"")</f>
        <v/>
      </c>
      <c r="J115" s="22" t="str">
        <f>IF(AND(INDEX(個人!$C$6:$AH$125,$N115,$C$3)&lt;&gt;"",INDEX(個人!$C$6:$AH$125,$N115,$O115)&lt;&gt;""),VLOOKUP($P115,コード一覧!$G$1:$H$10,2,FALSE),"")</f>
        <v/>
      </c>
      <c r="K115" s="22" t="str">
        <f>IF(AND(INDEX(個人!$C$6:$AH$125,$N115,$C$3)&lt;&gt;"",INDEX(個人!$C$6:$AH$125,$N115,$O115)&lt;&gt;""),LEFT(TEXT(INDEX(個人!$C$6:$AH$125,$N115,$O115),"mm:ss.00"),2),"")</f>
        <v/>
      </c>
      <c r="L115" s="22" t="str">
        <f>IF(AND(INDEX(個人!$C$6:$AH$125,$N115,$C$3)&lt;&gt;"",INDEX(個人!$C$6:$AH$125,$N115,$O115)&lt;&gt;""),MID(TEXT(INDEX(個人!$C$6:$AH$125,$N115,$O115),"mm:ss.00"),4,2),"")</f>
        <v/>
      </c>
      <c r="M115" s="22" t="str">
        <f>IF(AND(INDEX(個人!$C$6:$AH$125,$N115,$C$3)&lt;&gt;"",INDEX(個人!$C$6:$AH$125,$N115,$O115)&lt;&gt;""),RIGHT(TEXT(INDEX(個人!$C$6:$AH$125,$N115,$O115),"mm:ss.00"),2),"")</f>
        <v/>
      </c>
      <c r="N115" s="22">
        <f t="shared" si="14"/>
        <v>5</v>
      </c>
      <c r="O115" s="22">
        <v>32</v>
      </c>
      <c r="P115" s="24" t="s">
        <v>73</v>
      </c>
      <c r="Q115" s="22" t="s">
        <v>101</v>
      </c>
    </row>
    <row r="116" spans="3:17" s="23" customFormat="1" x14ac:dyDescent="0.15">
      <c r="C116" s="23" t="str">
        <f>IF(INDEX(個人!$C$6:$AH$125,$N116,$C$3)&lt;&gt;"",DBCS(TRIM(INDEX(個人!$C$6:$AH$125,$N116,$C$3))),"")</f>
        <v/>
      </c>
      <c r="D116" s="23" t="str">
        <f>IF(C115=C116,"○","×")</f>
        <v>○</v>
      </c>
      <c r="E116" s="23">
        <f>IF(AND(INDEX(個人!$C$6:$AH$125,$N116,$C$3)&lt;&gt;"",INDEX(個人!$C$6:$AH$125,$N116,$O116)&lt;&gt;""),1,0)</f>
        <v>0</v>
      </c>
      <c r="F116" s="23" t="str">
        <f>C116&amp;"@"&amp;E116</f>
        <v>@0</v>
      </c>
      <c r="H116" s="23" t="str">
        <f>IF(AND(INDEX(個人!$C$6:$AH$125,$N116,$C$3)&lt;&gt;"",INDEX(個人!$C$6:$AH$125,$N116,$O116)&lt;&gt;""),IF(INDEX(個人!$C$6:$AH$125,$N116,$H$3)&lt;20,11,ROUNDDOWN(INDEX(個人!$C$6:$AH$125,$N116,$H$3)/5,0)+7),"")</f>
        <v/>
      </c>
      <c r="I116" s="23" t="str">
        <f>IF(AND(INDEX(個人!$C$6:$AH$125,$N116,$C$3)&lt;&gt;"",INDEX(個人!$C$6:$AH$125,$N116,$O116)&lt;&gt;""),IF(ISERROR(VLOOKUP(DBCS($Q116),コード一覧!$E$1:$F$6,2,FALSE)),1,VLOOKUP(DBCS($Q116),コード一覧!$E$1:$F$6,2,FALSE)),"")</f>
        <v/>
      </c>
      <c r="J116" s="23" t="str">
        <f>IF(AND(INDEX(個人!$C$6:$AH$125,$N116,$C$3)&lt;&gt;"",INDEX(個人!$C$6:$AH$125,$N116,$O116)&lt;&gt;""),VLOOKUP($P116,コード一覧!$G$1:$H$10,2,FALSE),"")</f>
        <v/>
      </c>
      <c r="K116" s="23" t="str">
        <f>IF(AND(INDEX(個人!$C$6:$AH$125,$N116,$C$3)&lt;&gt;"",INDEX(個人!$C$6:$AH$125,$N116,$O116)&lt;&gt;""),LEFT(TEXT(INDEX(個人!$C$6:$AH$125,$N116,$O116),"mm:ss.00"),2),"")</f>
        <v/>
      </c>
      <c r="L116" s="23" t="str">
        <f>IF(AND(INDEX(個人!$C$6:$AH$125,$N116,$C$3)&lt;&gt;"",INDEX(個人!$C$6:$AH$125,$N116,$O116)&lt;&gt;""),MID(TEXT(INDEX(個人!$C$6:$AH$125,$N116,$O116),"mm:ss.00"),4,2),"")</f>
        <v/>
      </c>
      <c r="M116" s="23" t="str">
        <f>IF(AND(INDEX(個人!$C$6:$AH$125,$N116,$C$3)&lt;&gt;"",INDEX(個人!$C$6:$AH$125,$N116,$O116)&lt;&gt;""),RIGHT(TEXT(INDEX(個人!$C$6:$AH$125,$N116,$O116),"mm:ss.00"),2),"")</f>
        <v/>
      </c>
      <c r="N116" s="23">
        <f>N94+1</f>
        <v>6</v>
      </c>
      <c r="O116" s="23">
        <v>11</v>
      </c>
      <c r="P116" s="200" t="s">
        <v>70</v>
      </c>
      <c r="Q116" s="23" t="s">
        <v>318</v>
      </c>
    </row>
    <row r="117" spans="3:17" s="23" customFormat="1" x14ac:dyDescent="0.15">
      <c r="C117" s="23" t="str">
        <f>IF(INDEX(個人!$C$6:$AH$125,$N117,$C$3)&lt;&gt;"",DBCS(TRIM(INDEX(個人!$C$6:$AH$125,$N117,$C$3))),"")</f>
        <v/>
      </c>
      <c r="D117" s="23" t="str">
        <f>IF(C116=C117,"○","×")</f>
        <v>○</v>
      </c>
      <c r="E117" s="23">
        <f>IF(AND(INDEX(個人!$C$6:$AH$125,$N116,$C$3)&lt;&gt;"",INDEX(個人!$C$6:$AH$125,$N117,$O117)&lt;&gt;""),E116+1,E116)</f>
        <v>0</v>
      </c>
      <c r="F117" s="23" t="str">
        <f>C117&amp;"@"&amp;E117</f>
        <v>@0</v>
      </c>
      <c r="H117" s="23" t="str">
        <f>IF(AND(INDEX(個人!$C$6:$AH$125,$N117,$C$3)&lt;&gt;"",INDEX(個人!$C$6:$AH$125,$N117,$O117)&lt;&gt;""),IF(INDEX(個人!$C$6:$AH$125,$N117,$H$3)&lt;20,11,ROUNDDOWN(INDEX(個人!$C$6:$AH$125,$N117,$H$3)/5,0)+7),"")</f>
        <v/>
      </c>
      <c r="I117" s="23" t="str">
        <f>IF(AND(INDEX(個人!$C$6:$AH$125,$N117,$C$3)&lt;&gt;"",INDEX(個人!$C$6:$AH$125,$N117,$O117)&lt;&gt;""),IF(ISERROR(VLOOKUP(DBCS($Q117),コード一覧!$E$1:$F$6,2,FALSE)),1,VLOOKUP(DBCS($Q117),コード一覧!$E$1:$F$6,2,FALSE)),"")</f>
        <v/>
      </c>
      <c r="J117" s="23" t="str">
        <f>IF(AND(INDEX(個人!$C$6:$AH$125,$N117,$C$3)&lt;&gt;"",INDEX(個人!$C$6:$AH$125,$N117,$O117)&lt;&gt;""),VLOOKUP($P117,コード一覧!$G$1:$H$10,2,FALSE),"")</f>
        <v/>
      </c>
      <c r="K117" s="23" t="str">
        <f>IF(AND(INDEX(個人!$C$6:$AH$125,$N117,$C$3)&lt;&gt;"",INDEX(個人!$C$6:$AH$125,$N117,$O117)&lt;&gt;""),LEFT(TEXT(INDEX(個人!$C$6:$AH$125,$N117,$O117),"mm:ss.00"),2),"")</f>
        <v/>
      </c>
      <c r="L117" s="23" t="str">
        <f>IF(AND(INDEX(個人!$C$6:$AH$125,$N117,$C$3)&lt;&gt;"",INDEX(個人!$C$6:$AH$125,$N117,$O117)&lt;&gt;""),MID(TEXT(INDEX(個人!$C$6:$AH$125,$N117,$O117),"mm:ss.00"),4,2),"")</f>
        <v/>
      </c>
      <c r="M117" s="23" t="str">
        <f>IF(AND(INDEX(個人!$C$6:$AH$125,$N117,$C$3)&lt;&gt;"",INDEX(個人!$C$6:$AH$125,$N117,$O117)&lt;&gt;""),RIGHT(TEXT(INDEX(個人!$C$6:$AH$125,$N117,$O117),"mm:ss.00"),2),"")</f>
        <v/>
      </c>
      <c r="N117" s="23">
        <f>$N116</f>
        <v>6</v>
      </c>
      <c r="O117" s="23">
        <v>12</v>
      </c>
      <c r="P117" s="200" t="s">
        <v>24</v>
      </c>
      <c r="Q117" s="23" t="s">
        <v>318</v>
      </c>
    </row>
    <row r="118" spans="3:17" s="23" customFormat="1" x14ac:dyDescent="0.15">
      <c r="C118" s="23" t="str">
        <f>IF(INDEX(個人!$C$6:$AH$125,$N118,$C$3)&lt;&gt;"",DBCS(TRIM(INDEX(個人!$C$6:$AH$125,$N118,$C$3))),"")</f>
        <v/>
      </c>
      <c r="D118" s="23" t="str">
        <f t="shared" ref="D118:D137" si="15">IF(C117=C118,"○","×")</f>
        <v>○</v>
      </c>
      <c r="E118" s="23">
        <f>IF(AND(INDEX(個人!$C$6:$AH$125,$N117,$C$3)&lt;&gt;"",INDEX(個人!$C$6:$AH$125,$N118,$O118)&lt;&gt;""),E117+1,E117)</f>
        <v>0</v>
      </c>
      <c r="F118" s="23" t="str">
        <f t="shared" ref="F118:F137" si="16">C118&amp;"@"&amp;E118</f>
        <v>@0</v>
      </c>
      <c r="H118" s="23" t="str">
        <f>IF(AND(INDEX(個人!$C$6:$AH$125,$N118,$C$3)&lt;&gt;"",INDEX(個人!$C$6:$AH$125,$N118,$O118)&lt;&gt;""),IF(INDEX(個人!$C$6:$AH$125,$N118,$H$3)&lt;20,11,ROUNDDOWN(INDEX(個人!$C$6:$AH$125,$N118,$H$3)/5,0)+7),"")</f>
        <v/>
      </c>
      <c r="I118" s="23" t="str">
        <f>IF(AND(INDEX(個人!$C$6:$AH$125,$N118,$C$3)&lt;&gt;"",INDEX(個人!$C$6:$AH$125,$N118,$O118)&lt;&gt;""),IF(ISERROR(VLOOKUP(DBCS($Q118),コード一覧!$E$1:$F$6,2,FALSE)),1,VLOOKUP(DBCS($Q118),コード一覧!$E$1:$F$6,2,FALSE)),"")</f>
        <v/>
      </c>
      <c r="J118" s="23" t="str">
        <f>IF(AND(INDEX(個人!$C$6:$AH$125,$N118,$C$3)&lt;&gt;"",INDEX(個人!$C$6:$AH$125,$N118,$O118)&lt;&gt;""),VLOOKUP($P118,コード一覧!$G$1:$H$10,2,FALSE),"")</f>
        <v/>
      </c>
      <c r="K118" s="23" t="str">
        <f>IF(AND(INDEX(個人!$C$6:$AH$125,$N118,$C$3)&lt;&gt;"",INDEX(個人!$C$6:$AH$125,$N118,$O118)&lt;&gt;""),LEFT(TEXT(INDEX(個人!$C$6:$AH$125,$N118,$O118),"mm:ss.00"),2),"")</f>
        <v/>
      </c>
      <c r="L118" s="23" t="str">
        <f>IF(AND(INDEX(個人!$C$6:$AH$125,$N118,$C$3)&lt;&gt;"",INDEX(個人!$C$6:$AH$125,$N118,$O118)&lt;&gt;""),MID(TEXT(INDEX(個人!$C$6:$AH$125,$N118,$O118),"mm:ss.00"),4,2),"")</f>
        <v/>
      </c>
      <c r="M118" s="23" t="str">
        <f>IF(AND(INDEX(個人!$C$6:$AH$125,$N118,$C$3)&lt;&gt;"",INDEX(個人!$C$6:$AH$125,$N118,$O118)&lt;&gt;""),RIGHT(TEXT(INDEX(個人!$C$6:$AH$125,$N118,$O118),"mm:ss.00"),2),"")</f>
        <v/>
      </c>
      <c r="N118" s="23">
        <f t="shared" ref="N118:N137" si="17">$N117</f>
        <v>6</v>
      </c>
      <c r="O118" s="23">
        <v>13</v>
      </c>
      <c r="P118" s="200" t="s">
        <v>37</v>
      </c>
      <c r="Q118" s="23" t="s">
        <v>318</v>
      </c>
    </row>
    <row r="119" spans="3:17" s="23" customFormat="1" x14ac:dyDescent="0.15">
      <c r="C119" s="23" t="str">
        <f>IF(INDEX(個人!$C$6:$AH$125,$N119,$C$3)&lt;&gt;"",DBCS(TRIM(INDEX(個人!$C$6:$AH$125,$N119,$C$3))),"")</f>
        <v/>
      </c>
      <c r="D119" s="23" t="str">
        <f t="shared" si="15"/>
        <v>○</v>
      </c>
      <c r="E119" s="23">
        <f>IF(AND(INDEX(個人!$C$6:$AH$125,$N118,$C$3)&lt;&gt;"",INDEX(個人!$C$6:$AH$125,$N119,$O119)&lt;&gt;""),E118+1,E118)</f>
        <v>0</v>
      </c>
      <c r="F119" s="23" t="str">
        <f t="shared" si="16"/>
        <v>@0</v>
      </c>
      <c r="H119" s="23" t="str">
        <f>IF(AND(INDEX(個人!$C$6:$AH$125,$N119,$C$3)&lt;&gt;"",INDEX(個人!$C$6:$AH$125,$N119,$O119)&lt;&gt;""),IF(INDEX(個人!$C$6:$AH$125,$N119,$H$3)&lt;20,11,ROUNDDOWN(INDEX(個人!$C$6:$AH$125,$N119,$H$3)/5,0)+7),"")</f>
        <v/>
      </c>
      <c r="I119" s="23" t="str">
        <f>IF(AND(INDEX(個人!$C$6:$AH$125,$N119,$C$3)&lt;&gt;"",INDEX(個人!$C$6:$AH$125,$N119,$O119)&lt;&gt;""),IF(ISERROR(VLOOKUP(DBCS($Q119),コード一覧!$E$1:$F$6,2,FALSE)),1,VLOOKUP(DBCS($Q119),コード一覧!$E$1:$F$6,2,FALSE)),"")</f>
        <v/>
      </c>
      <c r="J119" s="23" t="str">
        <f>IF(AND(INDEX(個人!$C$6:$AH$125,$N119,$C$3)&lt;&gt;"",INDEX(個人!$C$6:$AH$125,$N119,$O119)&lt;&gt;""),VLOOKUP($P119,コード一覧!$G$1:$H$10,2,FALSE),"")</f>
        <v/>
      </c>
      <c r="K119" s="23" t="str">
        <f>IF(AND(INDEX(個人!$C$6:$AH$125,$N119,$C$3)&lt;&gt;"",INDEX(個人!$C$6:$AH$125,$N119,$O119)&lt;&gt;""),LEFT(TEXT(INDEX(個人!$C$6:$AH$125,$N119,$O119),"mm:ss.00"),2),"")</f>
        <v/>
      </c>
      <c r="L119" s="23" t="str">
        <f>IF(AND(INDEX(個人!$C$6:$AH$125,$N119,$C$3)&lt;&gt;"",INDEX(個人!$C$6:$AH$125,$N119,$O119)&lt;&gt;""),MID(TEXT(INDEX(個人!$C$6:$AH$125,$N119,$O119),"mm:ss.00"),4,2),"")</f>
        <v/>
      </c>
      <c r="M119" s="23" t="str">
        <f>IF(AND(INDEX(個人!$C$6:$AH$125,$N119,$C$3)&lt;&gt;"",INDEX(個人!$C$6:$AH$125,$N119,$O119)&lt;&gt;""),RIGHT(TEXT(INDEX(個人!$C$6:$AH$125,$N119,$O119),"mm:ss.00"),2),"")</f>
        <v/>
      </c>
      <c r="N119" s="23">
        <f t="shared" si="17"/>
        <v>6</v>
      </c>
      <c r="O119" s="23">
        <v>14</v>
      </c>
      <c r="P119" s="200" t="s">
        <v>47</v>
      </c>
      <c r="Q119" s="23" t="s">
        <v>318</v>
      </c>
    </row>
    <row r="120" spans="3:17" s="23" customFormat="1" x14ac:dyDescent="0.15">
      <c r="C120" s="23" t="str">
        <f>IF(INDEX(個人!$C$6:$AH$125,$N120,$C$3)&lt;&gt;"",DBCS(TRIM(INDEX(個人!$C$6:$AH$125,$N120,$C$3))),"")</f>
        <v/>
      </c>
      <c r="D120" s="23" t="str">
        <f t="shared" si="15"/>
        <v>○</v>
      </c>
      <c r="E120" s="23">
        <f>IF(AND(INDEX(個人!$C$6:$AH$125,$N119,$C$3)&lt;&gt;"",INDEX(個人!$C$6:$AH$125,$N120,$O120)&lt;&gt;""),E119+1,E119)</f>
        <v>0</v>
      </c>
      <c r="F120" s="23" t="str">
        <f t="shared" si="16"/>
        <v>@0</v>
      </c>
      <c r="H120" s="23" t="str">
        <f>IF(AND(INDEX(個人!$C$6:$AH$125,$N120,$C$3)&lt;&gt;"",INDEX(個人!$C$6:$AH$125,$N120,$O120)&lt;&gt;""),IF(INDEX(個人!$C$6:$AH$125,$N120,$H$3)&lt;20,11,ROUNDDOWN(INDEX(個人!$C$6:$AH$125,$N120,$H$3)/5,0)+7),"")</f>
        <v/>
      </c>
      <c r="I120" s="23" t="str">
        <f>IF(AND(INDEX(個人!$C$6:$AH$125,$N120,$C$3)&lt;&gt;"",INDEX(個人!$C$6:$AH$125,$N120,$O120)&lt;&gt;""),IF(ISERROR(VLOOKUP(DBCS($Q120),コード一覧!$E$1:$F$6,2,FALSE)),1,VLOOKUP(DBCS($Q120),コード一覧!$E$1:$F$6,2,FALSE)),"")</f>
        <v/>
      </c>
      <c r="J120" s="23" t="str">
        <f>IF(AND(INDEX(個人!$C$6:$AH$125,$N120,$C$3)&lt;&gt;"",INDEX(個人!$C$6:$AH$125,$N120,$O120)&lt;&gt;""),VLOOKUP($P120,コード一覧!$G$1:$H$10,2,FALSE),"")</f>
        <v/>
      </c>
      <c r="K120" s="23" t="str">
        <f>IF(AND(INDEX(個人!$C$6:$AH$125,$N120,$C$3)&lt;&gt;"",INDEX(個人!$C$6:$AH$125,$N120,$O120)&lt;&gt;""),LEFT(TEXT(INDEX(個人!$C$6:$AH$125,$N120,$O120),"mm:ss.00"),2),"")</f>
        <v/>
      </c>
      <c r="L120" s="23" t="str">
        <f>IF(AND(INDEX(個人!$C$6:$AH$125,$N120,$C$3)&lt;&gt;"",INDEX(個人!$C$6:$AH$125,$N120,$O120)&lt;&gt;""),MID(TEXT(INDEX(個人!$C$6:$AH$125,$N120,$O120),"mm:ss.00"),4,2),"")</f>
        <v/>
      </c>
      <c r="M120" s="23" t="str">
        <f>IF(AND(INDEX(個人!$C$6:$AH$125,$N120,$C$3)&lt;&gt;"",INDEX(個人!$C$6:$AH$125,$N120,$O120)&lt;&gt;""),RIGHT(TEXT(INDEX(個人!$C$6:$AH$125,$N120,$O120),"mm:ss.00"),2),"")</f>
        <v/>
      </c>
      <c r="N120" s="23">
        <f t="shared" si="17"/>
        <v>6</v>
      </c>
      <c r="O120" s="23">
        <v>15</v>
      </c>
      <c r="P120" s="200" t="s">
        <v>73</v>
      </c>
      <c r="Q120" s="23" t="s">
        <v>318</v>
      </c>
    </row>
    <row r="121" spans="3:17" s="23" customFormat="1" x14ac:dyDescent="0.15">
      <c r="C121" s="23" t="str">
        <f>IF(INDEX(個人!$C$6:$AH$125,$N121,$C$3)&lt;&gt;"",DBCS(TRIM(INDEX(個人!$C$6:$AH$125,$N121,$C$3))),"")</f>
        <v/>
      </c>
      <c r="D121" s="23" t="str">
        <f t="shared" si="15"/>
        <v>○</v>
      </c>
      <c r="E121" s="23">
        <f>IF(AND(INDEX(個人!$C$6:$AH$125,$N120,$C$3)&lt;&gt;"",INDEX(個人!$C$6:$AH$125,$N121,$O121)&lt;&gt;""),E120+1,E120)</f>
        <v>0</v>
      </c>
      <c r="F121" s="23" t="str">
        <f t="shared" si="16"/>
        <v>@0</v>
      </c>
      <c r="H121" s="23" t="str">
        <f>IF(AND(INDEX(個人!$C$6:$AH$125,$N121,$C$3)&lt;&gt;"",INDEX(個人!$C$6:$AH$125,$N121,$O121)&lt;&gt;""),IF(INDEX(個人!$C$6:$AH$125,$N121,$H$3)&lt;20,11,ROUNDDOWN(INDEX(個人!$C$6:$AH$125,$N121,$H$3)/5,0)+7),"")</f>
        <v/>
      </c>
      <c r="I121" s="23" t="str">
        <f>IF(AND(INDEX(個人!$C$6:$AH$125,$N121,$C$3)&lt;&gt;"",INDEX(個人!$C$6:$AH$125,$N121,$O121)&lt;&gt;""),IF(ISERROR(VLOOKUP(DBCS($Q121),コード一覧!$E$1:$F$6,2,FALSE)),1,VLOOKUP(DBCS($Q121),コード一覧!$E$1:$F$6,2,FALSE)),"")</f>
        <v/>
      </c>
      <c r="J121" s="23" t="str">
        <f>IF(AND(INDEX(個人!$C$6:$AH$125,$N121,$C$3)&lt;&gt;"",INDEX(個人!$C$6:$AH$125,$N121,$O121)&lt;&gt;""),VLOOKUP($P121,コード一覧!$G$1:$H$10,2,FALSE),"")</f>
        <v/>
      </c>
      <c r="K121" s="23" t="str">
        <f>IF(AND(INDEX(個人!$C$6:$AH$125,$N121,$C$3)&lt;&gt;"",INDEX(個人!$C$6:$AH$125,$N121,$O121)&lt;&gt;""),LEFT(TEXT(INDEX(個人!$C$6:$AH$125,$N121,$O121),"mm:ss.00"),2),"")</f>
        <v/>
      </c>
      <c r="L121" s="23" t="str">
        <f>IF(AND(INDEX(個人!$C$6:$AH$125,$N121,$C$3)&lt;&gt;"",INDEX(個人!$C$6:$AH$125,$N121,$O121)&lt;&gt;""),MID(TEXT(INDEX(個人!$C$6:$AH$125,$N121,$O121),"mm:ss.00"),4,2),"")</f>
        <v/>
      </c>
      <c r="M121" s="23" t="str">
        <f>IF(AND(INDEX(個人!$C$6:$AH$125,$N121,$C$3)&lt;&gt;"",INDEX(個人!$C$6:$AH$125,$N121,$O121)&lt;&gt;""),RIGHT(TEXT(INDEX(個人!$C$6:$AH$125,$N121,$O121),"mm:ss.00"),2),"")</f>
        <v/>
      </c>
      <c r="N121" s="23">
        <f t="shared" si="17"/>
        <v>6</v>
      </c>
      <c r="O121" s="23">
        <v>16</v>
      </c>
      <c r="P121" s="200" t="s">
        <v>75</v>
      </c>
      <c r="Q121" s="23" t="s">
        <v>318</v>
      </c>
    </row>
    <row r="122" spans="3:17" s="23" customFormat="1" x14ac:dyDescent="0.15">
      <c r="C122" s="23" t="str">
        <f>IF(INDEX(個人!$C$6:$AH$125,$N122,$C$3)&lt;&gt;"",DBCS(TRIM(INDEX(個人!$C$6:$AH$125,$N122,$C$3))),"")</f>
        <v/>
      </c>
      <c r="D122" s="23" t="str">
        <f t="shared" si="15"/>
        <v>○</v>
      </c>
      <c r="E122" s="23">
        <f>IF(AND(INDEX(個人!$C$6:$AH$125,$N121,$C$3)&lt;&gt;"",INDEX(個人!$C$6:$AH$125,$N122,$O122)&lt;&gt;""),E121+1,E121)</f>
        <v>0</v>
      </c>
      <c r="F122" s="23" t="str">
        <f t="shared" si="16"/>
        <v>@0</v>
      </c>
      <c r="H122" s="23" t="str">
        <f>IF(AND(INDEX(個人!$C$6:$AH$125,$N122,$C$3)&lt;&gt;"",INDEX(個人!$C$6:$AH$125,$N122,$O122)&lt;&gt;""),IF(INDEX(個人!$C$6:$AH$125,$N122,$H$3)&lt;20,11,ROUNDDOWN(INDEX(個人!$C$6:$AH$125,$N122,$H$3)/5,0)+7),"")</f>
        <v/>
      </c>
      <c r="I122" s="23" t="str">
        <f>IF(AND(INDEX(個人!$C$6:$AH$125,$N122,$C$3)&lt;&gt;"",INDEX(個人!$C$6:$AH$125,$N122,$O122)&lt;&gt;""),IF(ISERROR(VLOOKUP(DBCS($Q122),コード一覧!$E$1:$F$6,2,FALSE)),1,VLOOKUP(DBCS($Q122),コード一覧!$E$1:$F$6,2,FALSE)),"")</f>
        <v/>
      </c>
      <c r="J122" s="23" t="str">
        <f>IF(AND(INDEX(個人!$C$6:$AH$125,$N122,$C$3)&lt;&gt;"",INDEX(個人!$C$6:$AH$125,$N122,$O122)&lt;&gt;""),VLOOKUP($P122,コード一覧!$G$1:$H$10,2,FALSE),"")</f>
        <v/>
      </c>
      <c r="K122" s="23" t="str">
        <f>IF(AND(INDEX(個人!$C$6:$AH$125,$N122,$C$3)&lt;&gt;"",INDEX(個人!$C$6:$AH$125,$N122,$O122)&lt;&gt;""),LEFT(TEXT(INDEX(個人!$C$6:$AH$125,$N122,$O122),"mm:ss.00"),2),"")</f>
        <v/>
      </c>
      <c r="L122" s="23" t="str">
        <f>IF(AND(INDEX(個人!$C$6:$AH$125,$N122,$C$3)&lt;&gt;"",INDEX(個人!$C$6:$AH$125,$N122,$O122)&lt;&gt;""),MID(TEXT(INDEX(個人!$C$6:$AH$125,$N122,$O122),"mm:ss.00"),4,2),"")</f>
        <v/>
      </c>
      <c r="M122" s="23" t="str">
        <f>IF(AND(INDEX(個人!$C$6:$AH$125,$N122,$C$3)&lt;&gt;"",INDEX(個人!$C$6:$AH$125,$N122,$O122)&lt;&gt;""),RIGHT(TEXT(INDEX(個人!$C$6:$AH$125,$N122,$O122),"mm:ss.00"),2),"")</f>
        <v/>
      </c>
      <c r="N122" s="23">
        <f t="shared" si="17"/>
        <v>6</v>
      </c>
      <c r="O122" s="23">
        <v>17</v>
      </c>
      <c r="P122" s="200" t="s">
        <v>77</v>
      </c>
      <c r="Q122" s="23" t="s">
        <v>318</v>
      </c>
    </row>
    <row r="123" spans="3:17" s="23" customFormat="1" x14ac:dyDescent="0.15">
      <c r="C123" s="23" t="str">
        <f>IF(INDEX(個人!$C$6:$AH$125,$N123,$C$3)&lt;&gt;"",DBCS(TRIM(INDEX(個人!$C$6:$AH$125,$N123,$C$3))),"")</f>
        <v/>
      </c>
      <c r="D123" s="23" t="str">
        <f t="shared" si="15"/>
        <v>○</v>
      </c>
      <c r="E123" s="23">
        <f>IF(AND(INDEX(個人!$C$6:$AH$125,$N122,$C$3)&lt;&gt;"",INDEX(個人!$C$6:$AH$125,$N123,$O123)&lt;&gt;""),E122+1,E122)</f>
        <v>0</v>
      </c>
      <c r="F123" s="23" t="str">
        <f t="shared" si="16"/>
        <v>@0</v>
      </c>
      <c r="H123" s="23" t="str">
        <f>IF(AND(INDEX(個人!$C$6:$AH$125,$N123,$C$3)&lt;&gt;"",INDEX(個人!$C$6:$AH$125,$N123,$O123)&lt;&gt;""),IF(INDEX(個人!$C$6:$AH$125,$N123,$H$3)&lt;20,11,ROUNDDOWN(INDEX(個人!$C$6:$AH$125,$N123,$H$3)/5,0)+7),"")</f>
        <v/>
      </c>
      <c r="I123" s="23" t="str">
        <f>IF(AND(INDEX(個人!$C$6:$AH$125,$N123,$C$3)&lt;&gt;"",INDEX(個人!$C$6:$AH$125,$N123,$O123)&lt;&gt;""),IF(ISERROR(VLOOKUP(DBCS($Q123),コード一覧!$E$1:$F$6,2,FALSE)),1,VLOOKUP(DBCS($Q123),コード一覧!$E$1:$F$6,2,FALSE)),"")</f>
        <v/>
      </c>
      <c r="J123" s="23" t="str">
        <f>IF(AND(INDEX(個人!$C$6:$AH$125,$N123,$C$3)&lt;&gt;"",INDEX(個人!$C$6:$AH$125,$N123,$O123)&lt;&gt;""),VLOOKUP($P123,コード一覧!$G$1:$H$10,2,FALSE),"")</f>
        <v/>
      </c>
      <c r="K123" s="23" t="str">
        <f>IF(AND(INDEX(個人!$C$6:$AH$125,$N123,$C$3)&lt;&gt;"",INDEX(個人!$C$6:$AH$125,$N123,$O123)&lt;&gt;""),LEFT(TEXT(INDEX(個人!$C$6:$AH$125,$N123,$O123),"mm:ss.00"),2),"")</f>
        <v/>
      </c>
      <c r="L123" s="23" t="str">
        <f>IF(AND(INDEX(個人!$C$6:$AH$125,$N123,$C$3)&lt;&gt;"",INDEX(個人!$C$6:$AH$125,$N123,$O123)&lt;&gt;""),MID(TEXT(INDEX(個人!$C$6:$AH$125,$N123,$O123),"mm:ss.00"),4,2),"")</f>
        <v/>
      </c>
      <c r="M123" s="23" t="str">
        <f>IF(AND(INDEX(個人!$C$6:$AH$125,$N123,$C$3)&lt;&gt;"",INDEX(個人!$C$6:$AH$125,$N123,$O123)&lt;&gt;""),RIGHT(TEXT(INDEX(個人!$C$6:$AH$125,$N123,$O123),"mm:ss.00"),2),"")</f>
        <v/>
      </c>
      <c r="N123" s="23">
        <f t="shared" si="17"/>
        <v>6</v>
      </c>
      <c r="O123" s="23">
        <v>18</v>
      </c>
      <c r="P123" s="200" t="s">
        <v>70</v>
      </c>
      <c r="Q123" s="23" t="s">
        <v>319</v>
      </c>
    </row>
    <row r="124" spans="3:17" s="23" customFormat="1" x14ac:dyDescent="0.15">
      <c r="C124" s="23" t="str">
        <f>IF(INDEX(個人!$C$6:$AH$125,$N124,$C$3)&lt;&gt;"",DBCS(TRIM(INDEX(個人!$C$6:$AH$125,$N124,$C$3))),"")</f>
        <v/>
      </c>
      <c r="D124" s="23" t="str">
        <f t="shared" si="15"/>
        <v>○</v>
      </c>
      <c r="E124" s="23">
        <f>IF(AND(INDEX(個人!$C$6:$AH$125,$N123,$C$3)&lt;&gt;"",INDEX(個人!$C$6:$AH$125,$N124,$O124)&lt;&gt;""),E123+1,E123)</f>
        <v>0</v>
      </c>
      <c r="F124" s="23" t="str">
        <f t="shared" si="16"/>
        <v>@0</v>
      </c>
      <c r="H124" s="23" t="str">
        <f>IF(AND(INDEX(個人!$C$6:$AH$125,$N124,$C$3)&lt;&gt;"",INDEX(個人!$C$6:$AH$125,$N124,$O124)&lt;&gt;""),IF(INDEX(個人!$C$6:$AH$125,$N124,$H$3)&lt;20,11,ROUNDDOWN(INDEX(個人!$C$6:$AH$125,$N124,$H$3)/5,0)+7),"")</f>
        <v/>
      </c>
      <c r="I124" s="23" t="str">
        <f>IF(AND(INDEX(個人!$C$6:$AH$125,$N124,$C$3)&lt;&gt;"",INDEX(個人!$C$6:$AH$125,$N124,$O124)&lt;&gt;""),IF(ISERROR(VLOOKUP(DBCS($Q124),コード一覧!$E$1:$F$6,2,FALSE)),1,VLOOKUP(DBCS($Q124),コード一覧!$E$1:$F$6,2,FALSE)),"")</f>
        <v/>
      </c>
      <c r="J124" s="23" t="str">
        <f>IF(AND(INDEX(個人!$C$6:$AH$125,$N124,$C$3)&lt;&gt;"",INDEX(個人!$C$6:$AH$125,$N124,$O124)&lt;&gt;""),VLOOKUP($P124,コード一覧!$G$1:$H$10,2,FALSE),"")</f>
        <v/>
      </c>
      <c r="K124" s="23" t="str">
        <f>IF(AND(INDEX(個人!$C$6:$AH$125,$N124,$C$3)&lt;&gt;"",INDEX(個人!$C$6:$AH$125,$N124,$O124)&lt;&gt;""),LEFT(TEXT(INDEX(個人!$C$6:$AH$125,$N124,$O124),"mm:ss.00"),2),"")</f>
        <v/>
      </c>
      <c r="L124" s="23" t="str">
        <f>IF(AND(INDEX(個人!$C$6:$AH$125,$N124,$C$3)&lt;&gt;"",INDEX(個人!$C$6:$AH$125,$N124,$O124)&lt;&gt;""),MID(TEXT(INDEX(個人!$C$6:$AH$125,$N124,$O124),"mm:ss.00"),4,2),"")</f>
        <v/>
      </c>
      <c r="M124" s="23" t="str">
        <f>IF(AND(INDEX(個人!$C$6:$AH$125,$N124,$C$3)&lt;&gt;"",INDEX(個人!$C$6:$AH$125,$N124,$O124)&lt;&gt;""),RIGHT(TEXT(INDEX(個人!$C$6:$AH$125,$N124,$O124),"mm:ss.00"),2),"")</f>
        <v/>
      </c>
      <c r="N124" s="23">
        <f t="shared" si="17"/>
        <v>6</v>
      </c>
      <c r="O124" s="23">
        <v>19</v>
      </c>
      <c r="P124" s="200" t="s">
        <v>24</v>
      </c>
      <c r="Q124" s="23" t="s">
        <v>319</v>
      </c>
    </row>
    <row r="125" spans="3:17" s="23" customFormat="1" x14ac:dyDescent="0.15">
      <c r="C125" s="23" t="str">
        <f>IF(INDEX(個人!$C$6:$AH$125,$N125,$C$3)&lt;&gt;"",DBCS(TRIM(INDEX(個人!$C$6:$AH$125,$N125,$C$3))),"")</f>
        <v/>
      </c>
      <c r="D125" s="23" t="str">
        <f t="shared" si="15"/>
        <v>○</v>
      </c>
      <c r="E125" s="23">
        <f>IF(AND(INDEX(個人!$C$6:$AH$125,$N124,$C$3)&lt;&gt;"",INDEX(個人!$C$6:$AH$125,$N125,$O125)&lt;&gt;""),E124+1,E124)</f>
        <v>0</v>
      </c>
      <c r="F125" s="23" t="str">
        <f t="shared" si="16"/>
        <v>@0</v>
      </c>
      <c r="H125" s="23" t="str">
        <f>IF(AND(INDEX(個人!$C$6:$AH$125,$N125,$C$3)&lt;&gt;"",INDEX(個人!$C$6:$AH$125,$N125,$O125)&lt;&gt;""),IF(INDEX(個人!$C$6:$AH$125,$N125,$H$3)&lt;20,11,ROUNDDOWN(INDEX(個人!$C$6:$AH$125,$N125,$H$3)/5,0)+7),"")</f>
        <v/>
      </c>
      <c r="I125" s="23" t="str">
        <f>IF(AND(INDEX(個人!$C$6:$AH$125,$N125,$C$3)&lt;&gt;"",INDEX(個人!$C$6:$AH$125,$N125,$O125)&lt;&gt;""),IF(ISERROR(VLOOKUP(DBCS($Q125),コード一覧!$E$1:$F$6,2,FALSE)),1,VLOOKUP(DBCS($Q125),コード一覧!$E$1:$F$6,2,FALSE)),"")</f>
        <v/>
      </c>
      <c r="J125" s="23" t="str">
        <f>IF(AND(INDEX(個人!$C$6:$AH$125,$N125,$C$3)&lt;&gt;"",INDEX(個人!$C$6:$AH$125,$N125,$O125)&lt;&gt;""),VLOOKUP($P125,コード一覧!$G$1:$H$10,2,FALSE),"")</f>
        <v/>
      </c>
      <c r="K125" s="23" t="str">
        <f>IF(AND(INDEX(個人!$C$6:$AH$125,$N125,$C$3)&lt;&gt;"",INDEX(個人!$C$6:$AH$125,$N125,$O125)&lt;&gt;""),LEFT(TEXT(INDEX(個人!$C$6:$AH$125,$N125,$O125),"mm:ss.00"),2),"")</f>
        <v/>
      </c>
      <c r="L125" s="23" t="str">
        <f>IF(AND(INDEX(個人!$C$6:$AH$125,$N125,$C$3)&lt;&gt;"",INDEX(個人!$C$6:$AH$125,$N125,$O125)&lt;&gt;""),MID(TEXT(INDEX(個人!$C$6:$AH$125,$N125,$O125),"mm:ss.00"),4,2),"")</f>
        <v/>
      </c>
      <c r="M125" s="23" t="str">
        <f>IF(AND(INDEX(個人!$C$6:$AH$125,$N125,$C$3)&lt;&gt;"",INDEX(個人!$C$6:$AH$125,$N125,$O125)&lt;&gt;""),RIGHT(TEXT(INDEX(個人!$C$6:$AH$125,$N125,$O125),"mm:ss.00"),2),"")</f>
        <v/>
      </c>
      <c r="N125" s="23">
        <f t="shared" si="17"/>
        <v>6</v>
      </c>
      <c r="O125" s="23">
        <v>20</v>
      </c>
      <c r="P125" s="200" t="s">
        <v>37</v>
      </c>
      <c r="Q125" s="23" t="s">
        <v>319</v>
      </c>
    </row>
    <row r="126" spans="3:17" s="23" customFormat="1" x14ac:dyDescent="0.15">
      <c r="C126" s="23" t="str">
        <f>IF(INDEX(個人!$C$6:$AH$125,$N126,$C$3)&lt;&gt;"",DBCS(TRIM(INDEX(個人!$C$6:$AH$125,$N126,$C$3))),"")</f>
        <v/>
      </c>
      <c r="D126" s="23" t="str">
        <f t="shared" si="15"/>
        <v>○</v>
      </c>
      <c r="E126" s="23">
        <f>IF(AND(INDEX(個人!$C$6:$AH$125,$N125,$C$3)&lt;&gt;"",INDEX(個人!$C$6:$AH$125,$N126,$O126)&lt;&gt;""),E125+1,E125)</f>
        <v>0</v>
      </c>
      <c r="F126" s="23" t="str">
        <f t="shared" si="16"/>
        <v>@0</v>
      </c>
      <c r="H126" s="23" t="str">
        <f>IF(AND(INDEX(個人!$C$6:$AH$125,$N126,$C$3)&lt;&gt;"",INDEX(個人!$C$6:$AH$125,$N126,$O126)&lt;&gt;""),IF(INDEX(個人!$C$6:$AH$125,$N126,$H$3)&lt;20,11,ROUNDDOWN(INDEX(個人!$C$6:$AH$125,$N126,$H$3)/5,0)+7),"")</f>
        <v/>
      </c>
      <c r="I126" s="23" t="str">
        <f>IF(AND(INDEX(個人!$C$6:$AH$125,$N126,$C$3)&lt;&gt;"",INDEX(個人!$C$6:$AH$125,$N126,$O126)&lt;&gt;""),IF(ISERROR(VLOOKUP(DBCS($Q126),コード一覧!$E$1:$F$6,2,FALSE)),1,VLOOKUP(DBCS($Q126),コード一覧!$E$1:$F$6,2,FALSE)),"")</f>
        <v/>
      </c>
      <c r="J126" s="23" t="str">
        <f>IF(AND(INDEX(個人!$C$6:$AH$125,$N126,$C$3)&lt;&gt;"",INDEX(個人!$C$6:$AH$125,$N126,$O126)&lt;&gt;""),VLOOKUP($P126,コード一覧!$G$1:$H$10,2,FALSE),"")</f>
        <v/>
      </c>
      <c r="K126" s="23" t="str">
        <f>IF(AND(INDEX(個人!$C$6:$AH$125,$N126,$C$3)&lt;&gt;"",INDEX(個人!$C$6:$AH$125,$N126,$O126)&lt;&gt;""),LEFT(TEXT(INDEX(個人!$C$6:$AH$125,$N126,$O126),"mm:ss.00"),2),"")</f>
        <v/>
      </c>
      <c r="L126" s="23" t="str">
        <f>IF(AND(INDEX(個人!$C$6:$AH$125,$N126,$C$3)&lt;&gt;"",INDEX(個人!$C$6:$AH$125,$N126,$O126)&lt;&gt;""),MID(TEXT(INDEX(個人!$C$6:$AH$125,$N126,$O126),"mm:ss.00"),4,2),"")</f>
        <v/>
      </c>
      <c r="M126" s="23" t="str">
        <f>IF(AND(INDEX(個人!$C$6:$AH$125,$N126,$C$3)&lt;&gt;"",INDEX(個人!$C$6:$AH$125,$N126,$O126)&lt;&gt;""),RIGHT(TEXT(INDEX(個人!$C$6:$AH$125,$N126,$O126),"mm:ss.00"),2),"")</f>
        <v/>
      </c>
      <c r="N126" s="23">
        <f t="shared" si="17"/>
        <v>6</v>
      </c>
      <c r="O126" s="23">
        <v>21</v>
      </c>
      <c r="P126" s="200" t="s">
        <v>47</v>
      </c>
      <c r="Q126" s="23" t="s">
        <v>319</v>
      </c>
    </row>
    <row r="127" spans="3:17" s="23" customFormat="1" x14ac:dyDescent="0.15">
      <c r="C127" s="23" t="str">
        <f>IF(INDEX(個人!$C$6:$AH$125,$N127,$C$3)&lt;&gt;"",DBCS(TRIM(INDEX(個人!$C$6:$AH$125,$N127,$C$3))),"")</f>
        <v/>
      </c>
      <c r="D127" s="23" t="str">
        <f t="shared" si="15"/>
        <v>○</v>
      </c>
      <c r="E127" s="23">
        <f>IF(AND(INDEX(個人!$C$6:$AH$125,$N126,$C$3)&lt;&gt;"",INDEX(個人!$C$6:$AH$125,$N127,$O127)&lt;&gt;""),E126+1,E126)</f>
        <v>0</v>
      </c>
      <c r="F127" s="23" t="str">
        <f t="shared" si="16"/>
        <v>@0</v>
      </c>
      <c r="H127" s="23" t="str">
        <f>IF(AND(INDEX(個人!$C$6:$AH$125,$N127,$C$3)&lt;&gt;"",INDEX(個人!$C$6:$AH$125,$N127,$O127)&lt;&gt;""),IF(INDEX(個人!$C$6:$AH$125,$N127,$H$3)&lt;20,11,ROUNDDOWN(INDEX(個人!$C$6:$AH$125,$N127,$H$3)/5,0)+7),"")</f>
        <v/>
      </c>
      <c r="I127" s="23" t="str">
        <f>IF(AND(INDEX(個人!$C$6:$AH$125,$N127,$C$3)&lt;&gt;"",INDEX(個人!$C$6:$AH$125,$N127,$O127)&lt;&gt;""),IF(ISERROR(VLOOKUP(DBCS($Q127),コード一覧!$E$1:$F$6,2,FALSE)),1,VLOOKUP(DBCS($Q127),コード一覧!$E$1:$F$6,2,FALSE)),"")</f>
        <v/>
      </c>
      <c r="J127" s="23" t="str">
        <f>IF(AND(INDEX(個人!$C$6:$AH$125,$N127,$C$3)&lt;&gt;"",INDEX(個人!$C$6:$AH$125,$N127,$O127)&lt;&gt;""),VLOOKUP($P127,コード一覧!$G$1:$H$10,2,FALSE),"")</f>
        <v/>
      </c>
      <c r="K127" s="23" t="str">
        <f>IF(AND(INDEX(個人!$C$6:$AH$125,$N127,$C$3)&lt;&gt;"",INDEX(個人!$C$6:$AH$125,$N127,$O127)&lt;&gt;""),LEFT(TEXT(INDEX(個人!$C$6:$AH$125,$N127,$O127),"mm:ss.00"),2),"")</f>
        <v/>
      </c>
      <c r="L127" s="23" t="str">
        <f>IF(AND(INDEX(個人!$C$6:$AH$125,$N127,$C$3)&lt;&gt;"",INDEX(個人!$C$6:$AH$125,$N127,$O127)&lt;&gt;""),MID(TEXT(INDEX(個人!$C$6:$AH$125,$N127,$O127),"mm:ss.00"),4,2),"")</f>
        <v/>
      </c>
      <c r="M127" s="23" t="str">
        <f>IF(AND(INDEX(個人!$C$6:$AH$125,$N127,$C$3)&lt;&gt;"",INDEX(個人!$C$6:$AH$125,$N127,$O127)&lt;&gt;""),RIGHT(TEXT(INDEX(個人!$C$6:$AH$125,$N127,$O127),"mm:ss.00"),2),"")</f>
        <v/>
      </c>
      <c r="N127" s="23">
        <f t="shared" si="17"/>
        <v>6</v>
      </c>
      <c r="O127" s="23">
        <v>22</v>
      </c>
      <c r="P127" s="200" t="s">
        <v>70</v>
      </c>
      <c r="Q127" s="23" t="s">
        <v>320</v>
      </c>
    </row>
    <row r="128" spans="3:17" s="23" customFormat="1" x14ac:dyDescent="0.15">
      <c r="C128" s="23" t="str">
        <f>IF(INDEX(個人!$C$6:$AH$125,$N128,$C$3)&lt;&gt;"",DBCS(TRIM(INDEX(個人!$C$6:$AH$125,$N128,$C$3))),"")</f>
        <v/>
      </c>
      <c r="D128" s="23" t="str">
        <f t="shared" si="15"/>
        <v>○</v>
      </c>
      <c r="E128" s="23">
        <f>IF(AND(INDEX(個人!$C$6:$AH$125,$N127,$C$3)&lt;&gt;"",INDEX(個人!$C$6:$AH$125,$N128,$O128)&lt;&gt;""),E127+1,E127)</f>
        <v>0</v>
      </c>
      <c r="F128" s="23" t="str">
        <f t="shared" si="16"/>
        <v>@0</v>
      </c>
      <c r="H128" s="23" t="str">
        <f>IF(AND(INDEX(個人!$C$6:$AH$125,$N128,$C$3)&lt;&gt;"",INDEX(個人!$C$6:$AH$125,$N128,$O128)&lt;&gt;""),IF(INDEX(個人!$C$6:$AH$125,$N128,$H$3)&lt;20,11,ROUNDDOWN(INDEX(個人!$C$6:$AH$125,$N128,$H$3)/5,0)+7),"")</f>
        <v/>
      </c>
      <c r="I128" s="23" t="str">
        <f>IF(AND(INDEX(個人!$C$6:$AH$125,$N128,$C$3)&lt;&gt;"",INDEX(個人!$C$6:$AH$125,$N128,$O128)&lt;&gt;""),IF(ISERROR(VLOOKUP(DBCS($Q128),コード一覧!$E$1:$F$6,2,FALSE)),1,VLOOKUP(DBCS($Q128),コード一覧!$E$1:$F$6,2,FALSE)),"")</f>
        <v/>
      </c>
      <c r="J128" s="23" t="str">
        <f>IF(AND(INDEX(個人!$C$6:$AH$125,$N128,$C$3)&lt;&gt;"",INDEX(個人!$C$6:$AH$125,$N128,$O128)&lt;&gt;""),VLOOKUP($P128,コード一覧!$G$1:$H$10,2,FALSE),"")</f>
        <v/>
      </c>
      <c r="K128" s="23" t="str">
        <f>IF(AND(INDEX(個人!$C$6:$AH$125,$N128,$C$3)&lt;&gt;"",INDEX(個人!$C$6:$AH$125,$N128,$O128)&lt;&gt;""),LEFT(TEXT(INDEX(個人!$C$6:$AH$125,$N128,$O128),"mm:ss.00"),2),"")</f>
        <v/>
      </c>
      <c r="L128" s="23" t="str">
        <f>IF(AND(INDEX(個人!$C$6:$AH$125,$N128,$C$3)&lt;&gt;"",INDEX(個人!$C$6:$AH$125,$N128,$O128)&lt;&gt;""),MID(TEXT(INDEX(個人!$C$6:$AH$125,$N128,$O128),"mm:ss.00"),4,2),"")</f>
        <v/>
      </c>
      <c r="M128" s="23" t="str">
        <f>IF(AND(INDEX(個人!$C$6:$AH$125,$N128,$C$3)&lt;&gt;"",INDEX(個人!$C$6:$AH$125,$N128,$O128)&lt;&gt;""),RIGHT(TEXT(INDEX(個人!$C$6:$AH$125,$N128,$O128),"mm:ss.00"),2),"")</f>
        <v/>
      </c>
      <c r="N128" s="23">
        <f t="shared" si="17"/>
        <v>6</v>
      </c>
      <c r="O128" s="23">
        <v>23</v>
      </c>
      <c r="P128" s="200" t="s">
        <v>24</v>
      </c>
      <c r="Q128" s="23" t="s">
        <v>320</v>
      </c>
    </row>
    <row r="129" spans="3:17" s="23" customFormat="1" x14ac:dyDescent="0.15">
      <c r="C129" s="23" t="str">
        <f>IF(INDEX(個人!$C$6:$AH$125,$N129,$C$3)&lt;&gt;"",DBCS(TRIM(INDEX(個人!$C$6:$AH$125,$N129,$C$3))),"")</f>
        <v/>
      </c>
      <c r="D129" s="23" t="str">
        <f t="shared" si="15"/>
        <v>○</v>
      </c>
      <c r="E129" s="23">
        <f>IF(AND(INDEX(個人!$C$6:$AH$125,$N128,$C$3)&lt;&gt;"",INDEX(個人!$C$6:$AH$125,$N129,$O129)&lt;&gt;""),E128+1,E128)</f>
        <v>0</v>
      </c>
      <c r="F129" s="23" t="str">
        <f t="shared" si="16"/>
        <v>@0</v>
      </c>
      <c r="H129" s="23" t="str">
        <f>IF(AND(INDEX(個人!$C$6:$AH$125,$N129,$C$3)&lt;&gt;"",INDEX(個人!$C$6:$AH$125,$N129,$O129)&lt;&gt;""),IF(INDEX(個人!$C$6:$AH$125,$N129,$H$3)&lt;20,11,ROUNDDOWN(INDEX(個人!$C$6:$AH$125,$N129,$H$3)/5,0)+7),"")</f>
        <v/>
      </c>
      <c r="I129" s="23" t="str">
        <f>IF(AND(INDEX(個人!$C$6:$AH$125,$N129,$C$3)&lt;&gt;"",INDEX(個人!$C$6:$AH$125,$N129,$O129)&lt;&gt;""),IF(ISERROR(VLOOKUP(DBCS($Q129),コード一覧!$E$1:$F$6,2,FALSE)),1,VLOOKUP(DBCS($Q129),コード一覧!$E$1:$F$6,2,FALSE)),"")</f>
        <v/>
      </c>
      <c r="J129" s="23" t="str">
        <f>IF(AND(INDEX(個人!$C$6:$AH$125,$N129,$C$3)&lt;&gt;"",INDEX(個人!$C$6:$AH$125,$N129,$O129)&lt;&gt;""),VLOOKUP($P129,コード一覧!$G$1:$H$10,2,FALSE),"")</f>
        <v/>
      </c>
      <c r="K129" s="23" t="str">
        <f>IF(AND(INDEX(個人!$C$6:$AH$125,$N129,$C$3)&lt;&gt;"",INDEX(個人!$C$6:$AH$125,$N129,$O129)&lt;&gt;""),LEFT(TEXT(INDEX(個人!$C$6:$AH$125,$N129,$O129),"mm:ss.00"),2),"")</f>
        <v/>
      </c>
      <c r="L129" s="23" t="str">
        <f>IF(AND(INDEX(個人!$C$6:$AH$125,$N129,$C$3)&lt;&gt;"",INDEX(個人!$C$6:$AH$125,$N129,$O129)&lt;&gt;""),MID(TEXT(INDEX(個人!$C$6:$AH$125,$N129,$O129),"mm:ss.00"),4,2),"")</f>
        <v/>
      </c>
      <c r="M129" s="23" t="str">
        <f>IF(AND(INDEX(個人!$C$6:$AH$125,$N129,$C$3)&lt;&gt;"",INDEX(個人!$C$6:$AH$125,$N129,$O129)&lt;&gt;""),RIGHT(TEXT(INDEX(個人!$C$6:$AH$125,$N129,$O129),"mm:ss.00"),2),"")</f>
        <v/>
      </c>
      <c r="N129" s="23">
        <f t="shared" si="17"/>
        <v>6</v>
      </c>
      <c r="O129" s="23">
        <v>24</v>
      </c>
      <c r="P129" s="200" t="s">
        <v>37</v>
      </c>
      <c r="Q129" s="23" t="s">
        <v>320</v>
      </c>
    </row>
    <row r="130" spans="3:17" s="23" customFormat="1" x14ac:dyDescent="0.15">
      <c r="C130" s="23" t="str">
        <f>IF(INDEX(個人!$C$6:$AH$125,$N130,$C$3)&lt;&gt;"",DBCS(TRIM(INDEX(個人!$C$6:$AH$125,$N130,$C$3))),"")</f>
        <v/>
      </c>
      <c r="D130" s="23" t="str">
        <f t="shared" si="15"/>
        <v>○</v>
      </c>
      <c r="E130" s="23">
        <f>IF(AND(INDEX(個人!$C$6:$AH$125,$N129,$C$3)&lt;&gt;"",INDEX(個人!$C$6:$AH$125,$N130,$O130)&lt;&gt;""),E129+1,E129)</f>
        <v>0</v>
      </c>
      <c r="F130" s="23" t="str">
        <f t="shared" si="16"/>
        <v>@0</v>
      </c>
      <c r="H130" s="23" t="str">
        <f>IF(AND(INDEX(個人!$C$6:$AH$125,$N130,$C$3)&lt;&gt;"",INDEX(個人!$C$6:$AH$125,$N130,$O130)&lt;&gt;""),IF(INDEX(個人!$C$6:$AH$125,$N130,$H$3)&lt;20,11,ROUNDDOWN(INDEX(個人!$C$6:$AH$125,$N130,$H$3)/5,0)+7),"")</f>
        <v/>
      </c>
      <c r="I130" s="23" t="str">
        <f>IF(AND(INDEX(個人!$C$6:$AH$125,$N130,$C$3)&lt;&gt;"",INDEX(個人!$C$6:$AH$125,$N130,$O130)&lt;&gt;""),IF(ISERROR(VLOOKUP(DBCS($Q130),コード一覧!$E$1:$F$6,2,FALSE)),1,VLOOKUP(DBCS($Q130),コード一覧!$E$1:$F$6,2,FALSE)),"")</f>
        <v/>
      </c>
      <c r="J130" s="23" t="str">
        <f>IF(AND(INDEX(個人!$C$6:$AH$125,$N130,$C$3)&lt;&gt;"",INDEX(個人!$C$6:$AH$125,$N130,$O130)&lt;&gt;""),VLOOKUP($P130,コード一覧!$G$1:$H$10,2,FALSE),"")</f>
        <v/>
      </c>
      <c r="K130" s="23" t="str">
        <f>IF(AND(INDEX(個人!$C$6:$AH$125,$N130,$C$3)&lt;&gt;"",INDEX(個人!$C$6:$AH$125,$N130,$O130)&lt;&gt;""),LEFT(TEXT(INDEX(個人!$C$6:$AH$125,$N130,$O130),"mm:ss.00"),2),"")</f>
        <v/>
      </c>
      <c r="L130" s="23" t="str">
        <f>IF(AND(INDEX(個人!$C$6:$AH$125,$N130,$C$3)&lt;&gt;"",INDEX(個人!$C$6:$AH$125,$N130,$O130)&lt;&gt;""),MID(TEXT(INDEX(個人!$C$6:$AH$125,$N130,$O130),"mm:ss.00"),4,2),"")</f>
        <v/>
      </c>
      <c r="M130" s="23" t="str">
        <f>IF(AND(INDEX(個人!$C$6:$AH$125,$N130,$C$3)&lt;&gt;"",INDEX(個人!$C$6:$AH$125,$N130,$O130)&lt;&gt;""),RIGHT(TEXT(INDEX(個人!$C$6:$AH$125,$N130,$O130),"mm:ss.00"),2),"")</f>
        <v/>
      </c>
      <c r="N130" s="23">
        <f t="shared" si="17"/>
        <v>6</v>
      </c>
      <c r="O130" s="23">
        <v>25</v>
      </c>
      <c r="P130" s="200" t="s">
        <v>47</v>
      </c>
      <c r="Q130" s="23" t="s">
        <v>320</v>
      </c>
    </row>
    <row r="131" spans="3:17" s="23" customFormat="1" x14ac:dyDescent="0.15">
      <c r="C131" s="23" t="str">
        <f>IF(INDEX(個人!$C$6:$AH$125,$N131,$C$3)&lt;&gt;"",DBCS(TRIM(INDEX(個人!$C$6:$AH$125,$N131,$C$3))),"")</f>
        <v/>
      </c>
      <c r="D131" s="23" t="str">
        <f t="shared" si="15"/>
        <v>○</v>
      </c>
      <c r="E131" s="23">
        <f>IF(AND(INDEX(個人!$C$6:$AH$125,$N130,$C$3)&lt;&gt;"",INDEX(個人!$C$6:$AH$125,$N131,$O131)&lt;&gt;""),E130+1,E130)</f>
        <v>0</v>
      </c>
      <c r="F131" s="23" t="str">
        <f t="shared" si="16"/>
        <v>@0</v>
      </c>
      <c r="H131" s="23" t="str">
        <f>IF(AND(INDEX(個人!$C$6:$AH$125,$N131,$C$3)&lt;&gt;"",INDEX(個人!$C$6:$AH$125,$N131,$O131)&lt;&gt;""),IF(INDEX(個人!$C$6:$AH$125,$N131,$H$3)&lt;20,11,ROUNDDOWN(INDEX(個人!$C$6:$AH$125,$N131,$H$3)/5,0)+7),"")</f>
        <v/>
      </c>
      <c r="I131" s="23" t="str">
        <f>IF(AND(INDEX(個人!$C$6:$AH$125,$N131,$C$3)&lt;&gt;"",INDEX(個人!$C$6:$AH$125,$N131,$O131)&lt;&gt;""),IF(ISERROR(VLOOKUP(DBCS($Q131),コード一覧!$E$1:$F$6,2,FALSE)),1,VLOOKUP(DBCS($Q131),コード一覧!$E$1:$F$6,2,FALSE)),"")</f>
        <v/>
      </c>
      <c r="J131" s="23" t="str">
        <f>IF(AND(INDEX(個人!$C$6:$AH$125,$N131,$C$3)&lt;&gt;"",INDEX(個人!$C$6:$AH$125,$N131,$O131)&lt;&gt;""),VLOOKUP($P131,コード一覧!$G$1:$H$10,2,FALSE),"")</f>
        <v/>
      </c>
      <c r="K131" s="23" t="str">
        <f>IF(AND(INDEX(個人!$C$6:$AH$125,$N131,$C$3)&lt;&gt;"",INDEX(個人!$C$6:$AH$125,$N131,$O131)&lt;&gt;""),LEFT(TEXT(INDEX(個人!$C$6:$AH$125,$N131,$O131),"mm:ss.00"),2),"")</f>
        <v/>
      </c>
      <c r="L131" s="23" t="str">
        <f>IF(AND(INDEX(個人!$C$6:$AH$125,$N131,$C$3)&lt;&gt;"",INDEX(個人!$C$6:$AH$125,$N131,$O131)&lt;&gt;""),MID(TEXT(INDEX(個人!$C$6:$AH$125,$N131,$O131),"mm:ss.00"),4,2),"")</f>
        <v/>
      </c>
      <c r="M131" s="23" t="str">
        <f>IF(AND(INDEX(個人!$C$6:$AH$125,$N131,$C$3)&lt;&gt;"",INDEX(個人!$C$6:$AH$125,$N131,$O131)&lt;&gt;""),RIGHT(TEXT(INDEX(個人!$C$6:$AH$125,$N131,$O131),"mm:ss.00"),2),"")</f>
        <v/>
      </c>
      <c r="N131" s="23">
        <f t="shared" si="17"/>
        <v>6</v>
      </c>
      <c r="O131" s="23">
        <v>26</v>
      </c>
      <c r="P131" s="200" t="s">
        <v>70</v>
      </c>
      <c r="Q131" s="23" t="s">
        <v>321</v>
      </c>
    </row>
    <row r="132" spans="3:17" s="23" customFormat="1" x14ac:dyDescent="0.15">
      <c r="C132" s="23" t="str">
        <f>IF(INDEX(個人!$C$6:$AH$125,$N132,$C$3)&lt;&gt;"",DBCS(TRIM(INDEX(個人!$C$6:$AH$125,$N132,$C$3))),"")</f>
        <v/>
      </c>
      <c r="D132" s="23" t="str">
        <f t="shared" si="15"/>
        <v>○</v>
      </c>
      <c r="E132" s="23">
        <f>IF(AND(INDEX(個人!$C$6:$AH$125,$N131,$C$3)&lt;&gt;"",INDEX(個人!$C$6:$AH$125,$N132,$O132)&lt;&gt;""),E131+1,E131)</f>
        <v>0</v>
      </c>
      <c r="F132" s="23" t="str">
        <f t="shared" si="16"/>
        <v>@0</v>
      </c>
      <c r="H132" s="23" t="str">
        <f>IF(AND(INDEX(個人!$C$6:$AH$125,$N132,$C$3)&lt;&gt;"",INDEX(個人!$C$6:$AH$125,$N132,$O132)&lt;&gt;""),IF(INDEX(個人!$C$6:$AH$125,$N132,$H$3)&lt;20,11,ROUNDDOWN(INDEX(個人!$C$6:$AH$125,$N132,$H$3)/5,0)+7),"")</f>
        <v/>
      </c>
      <c r="I132" s="23" t="str">
        <f>IF(AND(INDEX(個人!$C$6:$AH$125,$N132,$C$3)&lt;&gt;"",INDEX(個人!$C$6:$AH$125,$N132,$O132)&lt;&gt;""),IF(ISERROR(VLOOKUP(DBCS($Q132),コード一覧!$E$1:$F$6,2,FALSE)),1,VLOOKUP(DBCS($Q132),コード一覧!$E$1:$F$6,2,FALSE)),"")</f>
        <v/>
      </c>
      <c r="J132" s="23" t="str">
        <f>IF(AND(INDEX(個人!$C$6:$AH$125,$N132,$C$3)&lt;&gt;"",INDEX(個人!$C$6:$AH$125,$N132,$O132)&lt;&gt;""),VLOOKUP($P132,コード一覧!$G$1:$H$10,2,FALSE),"")</f>
        <v/>
      </c>
      <c r="K132" s="23" t="str">
        <f>IF(AND(INDEX(個人!$C$6:$AH$125,$N132,$C$3)&lt;&gt;"",INDEX(個人!$C$6:$AH$125,$N132,$O132)&lt;&gt;""),LEFT(TEXT(INDEX(個人!$C$6:$AH$125,$N132,$O132),"mm:ss.00"),2),"")</f>
        <v/>
      </c>
      <c r="L132" s="23" t="str">
        <f>IF(AND(INDEX(個人!$C$6:$AH$125,$N132,$C$3)&lt;&gt;"",INDEX(個人!$C$6:$AH$125,$N132,$O132)&lt;&gt;""),MID(TEXT(INDEX(個人!$C$6:$AH$125,$N132,$O132),"mm:ss.00"),4,2),"")</f>
        <v/>
      </c>
      <c r="M132" s="23" t="str">
        <f>IF(AND(INDEX(個人!$C$6:$AH$125,$N132,$C$3)&lt;&gt;"",INDEX(個人!$C$6:$AH$125,$N132,$O132)&lt;&gt;""),RIGHT(TEXT(INDEX(個人!$C$6:$AH$125,$N132,$O132),"mm:ss.00"),2),"")</f>
        <v/>
      </c>
      <c r="N132" s="23">
        <f t="shared" si="17"/>
        <v>6</v>
      </c>
      <c r="O132" s="23">
        <v>27</v>
      </c>
      <c r="P132" s="200" t="s">
        <v>24</v>
      </c>
      <c r="Q132" s="23" t="s">
        <v>321</v>
      </c>
    </row>
    <row r="133" spans="3:17" s="23" customFormat="1" x14ac:dyDescent="0.15">
      <c r="C133" s="23" t="str">
        <f>IF(INDEX(個人!$C$6:$AH$125,$N133,$C$3)&lt;&gt;"",DBCS(TRIM(INDEX(個人!$C$6:$AH$125,$N133,$C$3))),"")</f>
        <v/>
      </c>
      <c r="D133" s="23" t="str">
        <f t="shared" si="15"/>
        <v>○</v>
      </c>
      <c r="E133" s="23">
        <f>IF(AND(INDEX(個人!$C$6:$AH$125,$N132,$C$3)&lt;&gt;"",INDEX(個人!$C$6:$AH$125,$N133,$O133)&lt;&gt;""),E132+1,E132)</f>
        <v>0</v>
      </c>
      <c r="F133" s="23" t="str">
        <f t="shared" si="16"/>
        <v>@0</v>
      </c>
      <c r="H133" s="23" t="str">
        <f>IF(AND(INDEX(個人!$C$6:$AH$125,$N133,$C$3)&lt;&gt;"",INDEX(個人!$C$6:$AH$125,$N133,$O133)&lt;&gt;""),IF(INDEX(個人!$C$6:$AH$125,$N133,$H$3)&lt;20,11,ROUNDDOWN(INDEX(個人!$C$6:$AH$125,$N133,$H$3)/5,0)+7),"")</f>
        <v/>
      </c>
      <c r="I133" s="23" t="str">
        <f>IF(AND(INDEX(個人!$C$6:$AH$125,$N133,$C$3)&lt;&gt;"",INDEX(個人!$C$6:$AH$125,$N133,$O133)&lt;&gt;""),IF(ISERROR(VLOOKUP(DBCS($Q133),コード一覧!$E$1:$F$6,2,FALSE)),1,VLOOKUP(DBCS($Q133),コード一覧!$E$1:$F$6,2,FALSE)),"")</f>
        <v/>
      </c>
      <c r="J133" s="23" t="str">
        <f>IF(AND(INDEX(個人!$C$6:$AH$125,$N133,$C$3)&lt;&gt;"",INDEX(個人!$C$6:$AH$125,$N133,$O133)&lt;&gt;""),VLOOKUP($P133,コード一覧!$G$1:$H$10,2,FALSE),"")</f>
        <v/>
      </c>
      <c r="K133" s="23" t="str">
        <f>IF(AND(INDEX(個人!$C$6:$AH$125,$N133,$C$3)&lt;&gt;"",INDEX(個人!$C$6:$AH$125,$N133,$O133)&lt;&gt;""),LEFT(TEXT(INDEX(個人!$C$6:$AH$125,$N133,$O133),"mm:ss.00"),2),"")</f>
        <v/>
      </c>
      <c r="L133" s="23" t="str">
        <f>IF(AND(INDEX(個人!$C$6:$AH$125,$N133,$C$3)&lt;&gt;"",INDEX(個人!$C$6:$AH$125,$N133,$O133)&lt;&gt;""),MID(TEXT(INDEX(個人!$C$6:$AH$125,$N133,$O133),"mm:ss.00"),4,2),"")</f>
        <v/>
      </c>
      <c r="M133" s="23" t="str">
        <f>IF(AND(INDEX(個人!$C$6:$AH$125,$N133,$C$3)&lt;&gt;"",INDEX(個人!$C$6:$AH$125,$N133,$O133)&lt;&gt;""),RIGHT(TEXT(INDEX(個人!$C$6:$AH$125,$N133,$O133),"mm:ss.00"),2),"")</f>
        <v/>
      </c>
      <c r="N133" s="23">
        <f t="shared" si="17"/>
        <v>6</v>
      </c>
      <c r="O133" s="23">
        <v>28</v>
      </c>
      <c r="P133" s="200" t="s">
        <v>37</v>
      </c>
      <c r="Q133" s="23" t="s">
        <v>321</v>
      </c>
    </row>
    <row r="134" spans="3:17" s="23" customFormat="1" x14ac:dyDescent="0.15">
      <c r="C134" s="23" t="str">
        <f>IF(INDEX(個人!$C$6:$AH$125,$N134,$C$3)&lt;&gt;"",DBCS(TRIM(INDEX(個人!$C$6:$AH$125,$N134,$C$3))),"")</f>
        <v/>
      </c>
      <c r="D134" s="23" t="str">
        <f t="shared" si="15"/>
        <v>○</v>
      </c>
      <c r="E134" s="23">
        <f>IF(AND(INDEX(個人!$C$6:$AH$125,$N133,$C$3)&lt;&gt;"",INDEX(個人!$C$6:$AH$125,$N134,$O134)&lt;&gt;""),E133+1,E133)</f>
        <v>0</v>
      </c>
      <c r="F134" s="23" t="str">
        <f t="shared" si="16"/>
        <v>@0</v>
      </c>
      <c r="H134" s="23" t="str">
        <f>IF(AND(INDEX(個人!$C$6:$AH$125,$N134,$C$3)&lt;&gt;"",INDEX(個人!$C$6:$AH$125,$N134,$O134)&lt;&gt;""),IF(INDEX(個人!$C$6:$AH$125,$N134,$H$3)&lt;20,11,ROUNDDOWN(INDEX(個人!$C$6:$AH$125,$N134,$H$3)/5,0)+7),"")</f>
        <v/>
      </c>
      <c r="I134" s="23" t="str">
        <f>IF(AND(INDEX(個人!$C$6:$AH$125,$N134,$C$3)&lt;&gt;"",INDEX(個人!$C$6:$AH$125,$N134,$O134)&lt;&gt;""),IF(ISERROR(VLOOKUP(DBCS($Q134),コード一覧!$E$1:$F$6,2,FALSE)),1,VLOOKUP(DBCS($Q134),コード一覧!$E$1:$F$6,2,FALSE)),"")</f>
        <v/>
      </c>
      <c r="J134" s="23" t="str">
        <f>IF(AND(INDEX(個人!$C$6:$AH$125,$N134,$C$3)&lt;&gt;"",INDEX(個人!$C$6:$AH$125,$N134,$O134)&lt;&gt;""),VLOOKUP($P134,コード一覧!$G$1:$H$10,2,FALSE),"")</f>
        <v/>
      </c>
      <c r="K134" s="23" t="str">
        <f>IF(AND(INDEX(個人!$C$6:$AH$125,$N134,$C$3)&lt;&gt;"",INDEX(個人!$C$6:$AH$125,$N134,$O134)&lt;&gt;""),LEFT(TEXT(INDEX(個人!$C$6:$AH$125,$N134,$O134),"mm:ss.00"),2),"")</f>
        <v/>
      </c>
      <c r="L134" s="23" t="str">
        <f>IF(AND(INDEX(個人!$C$6:$AH$125,$N134,$C$3)&lt;&gt;"",INDEX(個人!$C$6:$AH$125,$N134,$O134)&lt;&gt;""),MID(TEXT(INDEX(個人!$C$6:$AH$125,$N134,$O134),"mm:ss.00"),4,2),"")</f>
        <v/>
      </c>
      <c r="M134" s="23" t="str">
        <f>IF(AND(INDEX(個人!$C$6:$AH$125,$N134,$C$3)&lt;&gt;"",INDEX(個人!$C$6:$AH$125,$N134,$O134)&lt;&gt;""),RIGHT(TEXT(INDEX(個人!$C$6:$AH$125,$N134,$O134),"mm:ss.00"),2),"")</f>
        <v/>
      </c>
      <c r="N134" s="23">
        <f t="shared" si="17"/>
        <v>6</v>
      </c>
      <c r="O134" s="23">
        <v>29</v>
      </c>
      <c r="P134" s="200" t="s">
        <v>47</v>
      </c>
      <c r="Q134" s="23" t="s">
        <v>321</v>
      </c>
    </row>
    <row r="135" spans="3:17" s="23" customFormat="1" x14ac:dyDescent="0.15">
      <c r="C135" s="23" t="str">
        <f>IF(INDEX(個人!$C$6:$AH$125,$N135,$C$3)&lt;&gt;"",DBCS(TRIM(INDEX(個人!$C$6:$AH$125,$N135,$C$3))),"")</f>
        <v/>
      </c>
      <c r="D135" s="23" t="str">
        <f t="shared" si="15"/>
        <v>○</v>
      </c>
      <c r="E135" s="23">
        <f>IF(AND(INDEX(個人!$C$6:$AH$125,$N134,$C$3)&lt;&gt;"",INDEX(個人!$C$6:$AH$125,$N135,$O135)&lt;&gt;""),E134+1,E134)</f>
        <v>0</v>
      </c>
      <c r="F135" s="23" t="str">
        <f t="shared" si="16"/>
        <v>@0</v>
      </c>
      <c r="H135" s="23" t="str">
        <f>IF(AND(INDEX(個人!$C$6:$AH$125,$N135,$C$3)&lt;&gt;"",INDEX(個人!$C$6:$AH$125,$N135,$O135)&lt;&gt;""),IF(INDEX(個人!$C$6:$AH$125,$N135,$H$3)&lt;20,11,ROUNDDOWN(INDEX(個人!$C$6:$AH$125,$N135,$H$3)/5,0)+7),"")</f>
        <v/>
      </c>
      <c r="I135" s="23" t="str">
        <f>IF(AND(INDEX(個人!$C$6:$AH$125,$N135,$C$3)&lt;&gt;"",INDEX(個人!$C$6:$AH$125,$N135,$O135)&lt;&gt;""),IF(ISERROR(VLOOKUP(DBCS($Q135),コード一覧!$E$1:$F$6,2,FALSE)),1,VLOOKUP(DBCS($Q135),コード一覧!$E$1:$F$6,2,FALSE)),"")</f>
        <v/>
      </c>
      <c r="J135" s="23" t="str">
        <f>IF(AND(INDEX(個人!$C$6:$AH$125,$N135,$C$3)&lt;&gt;"",INDEX(個人!$C$6:$AH$125,$N135,$O135)&lt;&gt;""),VLOOKUP($P135,コード一覧!$G$1:$H$10,2,FALSE),"")</f>
        <v/>
      </c>
      <c r="K135" s="23" t="str">
        <f>IF(AND(INDEX(個人!$C$6:$AH$125,$N135,$C$3)&lt;&gt;"",INDEX(個人!$C$6:$AH$125,$N135,$O135)&lt;&gt;""),LEFT(TEXT(INDEX(個人!$C$6:$AH$125,$N135,$O135),"mm:ss.00"),2),"")</f>
        <v/>
      </c>
      <c r="L135" s="23" t="str">
        <f>IF(AND(INDEX(個人!$C$6:$AH$125,$N135,$C$3)&lt;&gt;"",INDEX(個人!$C$6:$AH$125,$N135,$O135)&lt;&gt;""),MID(TEXT(INDEX(個人!$C$6:$AH$125,$N135,$O135),"mm:ss.00"),4,2),"")</f>
        <v/>
      </c>
      <c r="M135" s="23" t="str">
        <f>IF(AND(INDEX(個人!$C$6:$AH$125,$N135,$C$3)&lt;&gt;"",INDEX(個人!$C$6:$AH$125,$N135,$O135)&lt;&gt;""),RIGHT(TEXT(INDEX(個人!$C$6:$AH$125,$N135,$O135),"mm:ss.00"),2),"")</f>
        <v/>
      </c>
      <c r="N135" s="23">
        <f t="shared" si="17"/>
        <v>6</v>
      </c>
      <c r="O135" s="23">
        <v>30</v>
      </c>
      <c r="P135" s="200" t="s">
        <v>37</v>
      </c>
      <c r="Q135" s="23" t="s">
        <v>101</v>
      </c>
    </row>
    <row r="136" spans="3:17" s="23" customFormat="1" x14ac:dyDescent="0.15">
      <c r="C136" s="23" t="str">
        <f>IF(INDEX(個人!$C$6:$AH$125,$N136,$C$3)&lt;&gt;"",DBCS(TRIM(INDEX(個人!$C$6:$AH$125,$N136,$C$3))),"")</f>
        <v/>
      </c>
      <c r="D136" s="23" t="str">
        <f t="shared" si="15"/>
        <v>○</v>
      </c>
      <c r="E136" s="23">
        <f>IF(AND(INDEX(個人!$C$6:$AH$125,$N135,$C$3)&lt;&gt;"",INDEX(個人!$C$6:$AH$125,$N136,$O136)&lt;&gt;""),E135+1,E135)</f>
        <v>0</v>
      </c>
      <c r="F136" s="23" t="str">
        <f t="shared" si="16"/>
        <v>@0</v>
      </c>
      <c r="H136" s="23" t="str">
        <f>IF(AND(INDEX(個人!$C$6:$AH$125,$N136,$C$3)&lt;&gt;"",INDEX(個人!$C$6:$AH$125,$N136,$O136)&lt;&gt;""),IF(INDEX(個人!$C$6:$AH$125,$N136,$H$3)&lt;20,11,ROUNDDOWN(INDEX(個人!$C$6:$AH$125,$N136,$H$3)/5,0)+7),"")</f>
        <v/>
      </c>
      <c r="I136" s="23" t="str">
        <f>IF(AND(INDEX(個人!$C$6:$AH$125,$N136,$C$3)&lt;&gt;"",INDEX(個人!$C$6:$AH$125,$N136,$O136)&lt;&gt;""),IF(ISERROR(VLOOKUP(DBCS($Q136),コード一覧!$E$1:$F$6,2,FALSE)),1,VLOOKUP(DBCS($Q136),コード一覧!$E$1:$F$6,2,FALSE)),"")</f>
        <v/>
      </c>
      <c r="J136" s="23" t="str">
        <f>IF(AND(INDEX(個人!$C$6:$AH$125,$N136,$C$3)&lt;&gt;"",INDEX(個人!$C$6:$AH$125,$N136,$O136)&lt;&gt;""),VLOOKUP($P136,コード一覧!$G$1:$H$10,2,FALSE),"")</f>
        <v/>
      </c>
      <c r="K136" s="23" t="str">
        <f>IF(AND(INDEX(個人!$C$6:$AH$125,$N136,$C$3)&lt;&gt;"",INDEX(個人!$C$6:$AH$125,$N136,$O136)&lt;&gt;""),LEFT(TEXT(INDEX(個人!$C$6:$AH$125,$N136,$O136),"mm:ss.00"),2),"")</f>
        <v/>
      </c>
      <c r="L136" s="23" t="str">
        <f>IF(AND(INDEX(個人!$C$6:$AH$125,$N136,$C$3)&lt;&gt;"",INDEX(個人!$C$6:$AH$125,$N136,$O136)&lt;&gt;""),MID(TEXT(INDEX(個人!$C$6:$AH$125,$N136,$O136),"mm:ss.00"),4,2),"")</f>
        <v/>
      </c>
      <c r="M136" s="23" t="str">
        <f>IF(AND(INDEX(個人!$C$6:$AH$125,$N136,$C$3)&lt;&gt;"",INDEX(個人!$C$6:$AH$125,$N136,$O136)&lt;&gt;""),RIGHT(TEXT(INDEX(個人!$C$6:$AH$125,$N136,$O136),"mm:ss.00"),2),"")</f>
        <v/>
      </c>
      <c r="N136" s="23">
        <f t="shared" si="17"/>
        <v>6</v>
      </c>
      <c r="O136" s="23">
        <v>31</v>
      </c>
      <c r="P136" s="200" t="s">
        <v>47</v>
      </c>
      <c r="Q136" s="23" t="s">
        <v>101</v>
      </c>
    </row>
    <row r="137" spans="3:17" s="23" customFormat="1" x14ac:dyDescent="0.15">
      <c r="C137" s="23" t="str">
        <f>IF(INDEX(個人!$C$6:$AH$125,$N137,$C$3)&lt;&gt;"",DBCS(TRIM(INDEX(個人!$C$6:$AH$125,$N137,$C$3))),"")</f>
        <v/>
      </c>
      <c r="D137" s="23" t="str">
        <f t="shared" si="15"/>
        <v>○</v>
      </c>
      <c r="E137" s="23">
        <f>IF(AND(INDEX(個人!$C$6:$AH$125,$N136,$C$3)&lt;&gt;"",INDEX(個人!$C$6:$AH$125,$N137,$O137)&lt;&gt;""),E136+1,E136)</f>
        <v>0</v>
      </c>
      <c r="F137" s="23" t="str">
        <f t="shared" si="16"/>
        <v>@0</v>
      </c>
      <c r="H137" s="23" t="str">
        <f>IF(AND(INDEX(個人!$C$6:$AH$125,$N137,$C$3)&lt;&gt;"",INDEX(個人!$C$6:$AH$125,$N137,$O137)&lt;&gt;""),IF(INDEX(個人!$C$6:$AH$125,$N137,$H$3)&lt;20,11,ROUNDDOWN(INDEX(個人!$C$6:$AH$125,$N137,$H$3)/5,0)+7),"")</f>
        <v/>
      </c>
      <c r="I137" s="23" t="str">
        <f>IF(AND(INDEX(個人!$C$6:$AH$125,$N137,$C$3)&lt;&gt;"",INDEX(個人!$C$6:$AH$125,$N137,$O137)&lt;&gt;""),IF(ISERROR(VLOOKUP(DBCS($Q137),コード一覧!$E$1:$F$6,2,FALSE)),1,VLOOKUP(DBCS($Q137),コード一覧!$E$1:$F$6,2,FALSE)),"")</f>
        <v/>
      </c>
      <c r="J137" s="23" t="str">
        <f>IF(AND(INDEX(個人!$C$6:$AH$125,$N137,$C$3)&lt;&gt;"",INDEX(個人!$C$6:$AH$125,$N137,$O137)&lt;&gt;""),VLOOKUP($P137,コード一覧!$G$1:$H$10,2,FALSE),"")</f>
        <v/>
      </c>
      <c r="K137" s="23" t="str">
        <f>IF(AND(INDEX(個人!$C$6:$AH$125,$N137,$C$3)&lt;&gt;"",INDEX(個人!$C$6:$AH$125,$N137,$O137)&lt;&gt;""),LEFT(TEXT(INDEX(個人!$C$6:$AH$125,$N137,$O137),"mm:ss.00"),2),"")</f>
        <v/>
      </c>
      <c r="L137" s="23" t="str">
        <f>IF(AND(INDEX(個人!$C$6:$AH$125,$N137,$C$3)&lt;&gt;"",INDEX(個人!$C$6:$AH$125,$N137,$O137)&lt;&gt;""),MID(TEXT(INDEX(個人!$C$6:$AH$125,$N137,$O137),"mm:ss.00"),4,2),"")</f>
        <v/>
      </c>
      <c r="M137" s="23" t="str">
        <f>IF(AND(INDEX(個人!$C$6:$AH$125,$N137,$C$3)&lt;&gt;"",INDEX(個人!$C$6:$AH$125,$N137,$O137)&lt;&gt;""),RIGHT(TEXT(INDEX(個人!$C$6:$AH$125,$N137,$O137),"mm:ss.00"),2),"")</f>
        <v/>
      </c>
      <c r="N137" s="23">
        <f t="shared" si="17"/>
        <v>6</v>
      </c>
      <c r="O137" s="23">
        <v>32</v>
      </c>
      <c r="P137" s="200" t="s">
        <v>73</v>
      </c>
      <c r="Q137" s="23" t="s">
        <v>101</v>
      </c>
    </row>
    <row r="138" spans="3:17" s="22" customFormat="1" x14ac:dyDescent="0.15">
      <c r="C138" s="22" t="str">
        <f>IF(INDEX(個人!$C$6:$AH$125,$N138,$C$3)&lt;&gt;"",DBCS(TRIM(INDEX(個人!$C$6:$AH$125,$N138,$C$3))),"")</f>
        <v/>
      </c>
      <c r="D138" s="22" t="str">
        <f>IF(C137=C138,"○","×")</f>
        <v>○</v>
      </c>
      <c r="E138" s="22">
        <f>IF(AND(INDEX(個人!$C$6:$AH$125,$N138,$C$3)&lt;&gt;"",INDEX(個人!$C$6:$AH$125,$N138,$O138)&lt;&gt;""),1,0)</f>
        <v>0</v>
      </c>
      <c r="F138" s="22" t="str">
        <f>C138&amp;"@"&amp;E138</f>
        <v>@0</v>
      </c>
      <c r="H138" s="22" t="str">
        <f>IF(AND(INDEX(個人!$C$6:$AH$125,$N138,$C$3)&lt;&gt;"",INDEX(個人!$C$6:$AH$125,$N138,$O138)&lt;&gt;""),IF(INDEX(個人!$C$6:$AH$125,$N138,$H$3)&lt;20,11,ROUNDDOWN(INDEX(個人!$C$6:$AH$125,$N138,$H$3)/5,0)+7),"")</f>
        <v/>
      </c>
      <c r="I138" s="22" t="str">
        <f>IF(AND(INDEX(個人!$C$6:$AH$125,$N138,$C$3)&lt;&gt;"",INDEX(個人!$C$6:$AH$125,$N138,$O138)&lt;&gt;""),IF(ISERROR(VLOOKUP(DBCS($Q138),コード一覧!$E$1:$F$6,2,FALSE)),1,VLOOKUP(DBCS($Q138),コード一覧!$E$1:$F$6,2,FALSE)),"")</f>
        <v/>
      </c>
      <c r="J138" s="22" t="str">
        <f>IF(AND(INDEX(個人!$C$6:$AH$125,$N138,$C$3)&lt;&gt;"",INDEX(個人!$C$6:$AH$125,$N138,$O138)&lt;&gt;""),VLOOKUP($P138,コード一覧!$G$1:$H$10,2,FALSE),"")</f>
        <v/>
      </c>
      <c r="K138" s="22" t="str">
        <f>IF(AND(INDEX(個人!$C$6:$AH$125,$N138,$C$3)&lt;&gt;"",INDEX(個人!$C$6:$AH$125,$N138,$O138)&lt;&gt;""),LEFT(TEXT(INDEX(個人!$C$6:$AH$125,$N138,$O138),"mm:ss.00"),2),"")</f>
        <v/>
      </c>
      <c r="L138" s="22" t="str">
        <f>IF(AND(INDEX(個人!$C$6:$AH$125,$N138,$C$3)&lt;&gt;"",INDEX(個人!$C$6:$AH$125,$N138,$O138)&lt;&gt;""),MID(TEXT(INDEX(個人!$C$6:$AH$125,$N138,$O138),"mm:ss.00"),4,2),"")</f>
        <v/>
      </c>
      <c r="M138" s="22" t="str">
        <f>IF(AND(INDEX(個人!$C$6:$AH$125,$N138,$C$3)&lt;&gt;"",INDEX(個人!$C$6:$AH$125,$N138,$O138)&lt;&gt;""),RIGHT(TEXT(INDEX(個人!$C$6:$AH$125,$N138,$O138),"mm:ss.00"),2),"")</f>
        <v/>
      </c>
      <c r="N138" s="22">
        <f>N116+1</f>
        <v>7</v>
      </c>
      <c r="O138" s="22">
        <v>11</v>
      </c>
      <c r="P138" s="24" t="s">
        <v>70</v>
      </c>
      <c r="Q138" s="22" t="s">
        <v>102</v>
      </c>
    </row>
    <row r="139" spans="3:17" s="22" customFormat="1" x14ac:dyDescent="0.15">
      <c r="C139" s="22" t="str">
        <f>IF(INDEX(個人!$C$6:$AH$125,$N139,$C$3)&lt;&gt;"",DBCS(TRIM(INDEX(個人!$C$6:$AH$125,$N139,$C$3))),"")</f>
        <v/>
      </c>
      <c r="D139" s="22" t="str">
        <f>IF(C138=C139,"○","×")</f>
        <v>○</v>
      </c>
      <c r="E139" s="22">
        <f>IF(AND(INDEX(個人!$C$6:$AH$125,$N138,$C$3)&lt;&gt;"",INDEX(個人!$C$6:$AH$125,$N139,$O139)&lt;&gt;""),E138+1,E138)</f>
        <v>0</v>
      </c>
      <c r="F139" s="22" t="str">
        <f>C139&amp;"@"&amp;E139</f>
        <v>@0</v>
      </c>
      <c r="H139" s="22" t="str">
        <f>IF(AND(INDEX(個人!$C$6:$AH$125,$N139,$C$3)&lt;&gt;"",INDEX(個人!$C$6:$AH$125,$N139,$O139)&lt;&gt;""),IF(INDEX(個人!$C$6:$AH$125,$N139,$H$3)&lt;20,11,ROUNDDOWN(INDEX(個人!$C$6:$AH$125,$N139,$H$3)/5,0)+7),"")</f>
        <v/>
      </c>
      <c r="I139" s="22" t="str">
        <f>IF(AND(INDEX(個人!$C$6:$AH$125,$N139,$C$3)&lt;&gt;"",INDEX(個人!$C$6:$AH$125,$N139,$O139)&lt;&gt;""),IF(ISERROR(VLOOKUP(DBCS($Q139),コード一覧!$E$1:$F$6,2,FALSE)),1,VLOOKUP(DBCS($Q139),コード一覧!$E$1:$F$6,2,FALSE)),"")</f>
        <v/>
      </c>
      <c r="J139" s="22" t="str">
        <f>IF(AND(INDEX(個人!$C$6:$AH$125,$N139,$C$3)&lt;&gt;"",INDEX(個人!$C$6:$AH$125,$N139,$O139)&lt;&gt;""),VLOOKUP($P139,コード一覧!$G$1:$H$10,2,FALSE),"")</f>
        <v/>
      </c>
      <c r="K139" s="22" t="str">
        <f>IF(AND(INDEX(個人!$C$6:$AH$125,$N139,$C$3)&lt;&gt;"",INDEX(個人!$C$6:$AH$125,$N139,$O139)&lt;&gt;""),LEFT(TEXT(INDEX(個人!$C$6:$AH$125,$N139,$O139),"mm:ss.00"),2),"")</f>
        <v/>
      </c>
      <c r="L139" s="22" t="str">
        <f>IF(AND(INDEX(個人!$C$6:$AH$125,$N139,$C$3)&lt;&gt;"",INDEX(個人!$C$6:$AH$125,$N139,$O139)&lt;&gt;""),MID(TEXT(INDEX(個人!$C$6:$AH$125,$N139,$O139),"mm:ss.00"),4,2),"")</f>
        <v/>
      </c>
      <c r="M139" s="22" t="str">
        <f>IF(AND(INDEX(個人!$C$6:$AH$125,$N139,$C$3)&lt;&gt;"",INDEX(個人!$C$6:$AH$125,$N139,$O139)&lt;&gt;""),RIGHT(TEXT(INDEX(個人!$C$6:$AH$125,$N139,$O139),"mm:ss.00"),2),"")</f>
        <v/>
      </c>
      <c r="N139" s="22">
        <f>$N138</f>
        <v>7</v>
      </c>
      <c r="O139" s="22">
        <v>12</v>
      </c>
      <c r="P139" s="24" t="s">
        <v>24</v>
      </c>
      <c r="Q139" s="22" t="s">
        <v>102</v>
      </c>
    </row>
    <row r="140" spans="3:17" s="22" customFormat="1" x14ac:dyDescent="0.15">
      <c r="C140" s="22" t="str">
        <f>IF(INDEX(個人!$C$6:$AH$125,$N140,$C$3)&lt;&gt;"",DBCS(TRIM(INDEX(個人!$C$6:$AH$125,$N140,$C$3))),"")</f>
        <v/>
      </c>
      <c r="D140" s="22" t="str">
        <f t="shared" ref="D140:D159" si="18">IF(C139=C140,"○","×")</f>
        <v>○</v>
      </c>
      <c r="E140" s="22">
        <f>IF(AND(INDEX(個人!$C$6:$AH$125,$N139,$C$3)&lt;&gt;"",INDEX(個人!$C$6:$AH$125,$N140,$O140)&lt;&gt;""),E139+1,E139)</f>
        <v>0</v>
      </c>
      <c r="F140" s="22" t="str">
        <f t="shared" ref="F140:F159" si="19">C140&amp;"@"&amp;E140</f>
        <v>@0</v>
      </c>
      <c r="H140" s="22" t="str">
        <f>IF(AND(INDEX(個人!$C$6:$AH$125,$N140,$C$3)&lt;&gt;"",INDEX(個人!$C$6:$AH$125,$N140,$O140)&lt;&gt;""),IF(INDEX(個人!$C$6:$AH$125,$N140,$H$3)&lt;20,11,ROUNDDOWN(INDEX(個人!$C$6:$AH$125,$N140,$H$3)/5,0)+7),"")</f>
        <v/>
      </c>
      <c r="I140" s="22" t="str">
        <f>IF(AND(INDEX(個人!$C$6:$AH$125,$N140,$C$3)&lt;&gt;"",INDEX(個人!$C$6:$AH$125,$N140,$O140)&lt;&gt;""),IF(ISERROR(VLOOKUP(DBCS($Q140),コード一覧!$E$1:$F$6,2,FALSE)),1,VLOOKUP(DBCS($Q140),コード一覧!$E$1:$F$6,2,FALSE)),"")</f>
        <v/>
      </c>
      <c r="J140" s="22" t="str">
        <f>IF(AND(INDEX(個人!$C$6:$AH$125,$N140,$C$3)&lt;&gt;"",INDEX(個人!$C$6:$AH$125,$N140,$O140)&lt;&gt;""),VLOOKUP($P140,コード一覧!$G$1:$H$10,2,FALSE),"")</f>
        <v/>
      </c>
      <c r="K140" s="22" t="str">
        <f>IF(AND(INDEX(個人!$C$6:$AH$125,$N140,$C$3)&lt;&gt;"",INDEX(個人!$C$6:$AH$125,$N140,$O140)&lt;&gt;""),LEFT(TEXT(INDEX(個人!$C$6:$AH$125,$N140,$O140),"mm:ss.00"),2),"")</f>
        <v/>
      </c>
      <c r="L140" s="22" t="str">
        <f>IF(AND(INDEX(個人!$C$6:$AH$125,$N140,$C$3)&lt;&gt;"",INDEX(個人!$C$6:$AH$125,$N140,$O140)&lt;&gt;""),MID(TEXT(INDEX(個人!$C$6:$AH$125,$N140,$O140),"mm:ss.00"),4,2),"")</f>
        <v/>
      </c>
      <c r="M140" s="22" t="str">
        <f>IF(AND(INDEX(個人!$C$6:$AH$125,$N140,$C$3)&lt;&gt;"",INDEX(個人!$C$6:$AH$125,$N140,$O140)&lt;&gt;""),RIGHT(TEXT(INDEX(個人!$C$6:$AH$125,$N140,$O140),"mm:ss.00"),2),"")</f>
        <v/>
      </c>
      <c r="N140" s="22">
        <f t="shared" ref="N140:N159" si="20">$N139</f>
        <v>7</v>
      </c>
      <c r="O140" s="22">
        <v>13</v>
      </c>
      <c r="P140" s="24" t="s">
        <v>37</v>
      </c>
      <c r="Q140" s="22" t="s">
        <v>102</v>
      </c>
    </row>
    <row r="141" spans="3:17" s="22" customFormat="1" x14ac:dyDescent="0.15">
      <c r="C141" s="22" t="str">
        <f>IF(INDEX(個人!$C$6:$AH$125,$N141,$C$3)&lt;&gt;"",DBCS(TRIM(INDEX(個人!$C$6:$AH$125,$N141,$C$3))),"")</f>
        <v/>
      </c>
      <c r="D141" s="22" t="str">
        <f t="shared" si="18"/>
        <v>○</v>
      </c>
      <c r="E141" s="22">
        <f>IF(AND(INDEX(個人!$C$6:$AH$125,$N140,$C$3)&lt;&gt;"",INDEX(個人!$C$6:$AH$125,$N141,$O141)&lt;&gt;""),E140+1,E140)</f>
        <v>0</v>
      </c>
      <c r="F141" s="22" t="str">
        <f t="shared" si="19"/>
        <v>@0</v>
      </c>
      <c r="H141" s="22" t="str">
        <f>IF(AND(INDEX(個人!$C$6:$AH$125,$N141,$C$3)&lt;&gt;"",INDEX(個人!$C$6:$AH$125,$N141,$O141)&lt;&gt;""),IF(INDEX(個人!$C$6:$AH$125,$N141,$H$3)&lt;20,11,ROUNDDOWN(INDEX(個人!$C$6:$AH$125,$N141,$H$3)/5,0)+7),"")</f>
        <v/>
      </c>
      <c r="I141" s="22" t="str">
        <f>IF(AND(INDEX(個人!$C$6:$AH$125,$N141,$C$3)&lt;&gt;"",INDEX(個人!$C$6:$AH$125,$N141,$O141)&lt;&gt;""),IF(ISERROR(VLOOKUP(DBCS($Q141),コード一覧!$E$1:$F$6,2,FALSE)),1,VLOOKUP(DBCS($Q141),コード一覧!$E$1:$F$6,2,FALSE)),"")</f>
        <v/>
      </c>
      <c r="J141" s="22" t="str">
        <f>IF(AND(INDEX(個人!$C$6:$AH$125,$N141,$C$3)&lt;&gt;"",INDEX(個人!$C$6:$AH$125,$N141,$O141)&lt;&gt;""),VLOOKUP($P141,コード一覧!$G$1:$H$10,2,FALSE),"")</f>
        <v/>
      </c>
      <c r="K141" s="22" t="str">
        <f>IF(AND(INDEX(個人!$C$6:$AH$125,$N141,$C$3)&lt;&gt;"",INDEX(個人!$C$6:$AH$125,$N141,$O141)&lt;&gt;""),LEFT(TEXT(INDEX(個人!$C$6:$AH$125,$N141,$O141),"mm:ss.00"),2),"")</f>
        <v/>
      </c>
      <c r="L141" s="22" t="str">
        <f>IF(AND(INDEX(個人!$C$6:$AH$125,$N141,$C$3)&lt;&gt;"",INDEX(個人!$C$6:$AH$125,$N141,$O141)&lt;&gt;""),MID(TEXT(INDEX(個人!$C$6:$AH$125,$N141,$O141),"mm:ss.00"),4,2),"")</f>
        <v/>
      </c>
      <c r="M141" s="22" t="str">
        <f>IF(AND(INDEX(個人!$C$6:$AH$125,$N141,$C$3)&lt;&gt;"",INDEX(個人!$C$6:$AH$125,$N141,$O141)&lt;&gt;""),RIGHT(TEXT(INDEX(個人!$C$6:$AH$125,$N141,$O141),"mm:ss.00"),2),"")</f>
        <v/>
      </c>
      <c r="N141" s="22">
        <f t="shared" si="20"/>
        <v>7</v>
      </c>
      <c r="O141" s="22">
        <v>14</v>
      </c>
      <c r="P141" s="24" t="s">
        <v>47</v>
      </c>
      <c r="Q141" s="22" t="s">
        <v>102</v>
      </c>
    </row>
    <row r="142" spans="3:17" s="22" customFormat="1" x14ac:dyDescent="0.15">
      <c r="C142" s="22" t="str">
        <f>IF(INDEX(個人!$C$6:$AH$125,$N142,$C$3)&lt;&gt;"",DBCS(TRIM(INDEX(個人!$C$6:$AH$125,$N142,$C$3))),"")</f>
        <v/>
      </c>
      <c r="D142" s="22" t="str">
        <f t="shared" si="18"/>
        <v>○</v>
      </c>
      <c r="E142" s="22">
        <f>IF(AND(INDEX(個人!$C$6:$AH$125,$N141,$C$3)&lt;&gt;"",INDEX(個人!$C$6:$AH$125,$N142,$O142)&lt;&gt;""),E141+1,E141)</f>
        <v>0</v>
      </c>
      <c r="F142" s="22" t="str">
        <f t="shared" si="19"/>
        <v>@0</v>
      </c>
      <c r="H142" s="22" t="str">
        <f>IF(AND(INDEX(個人!$C$6:$AH$125,$N142,$C$3)&lt;&gt;"",INDEX(個人!$C$6:$AH$125,$N142,$O142)&lt;&gt;""),IF(INDEX(個人!$C$6:$AH$125,$N142,$H$3)&lt;20,11,ROUNDDOWN(INDEX(個人!$C$6:$AH$125,$N142,$H$3)/5,0)+7),"")</f>
        <v/>
      </c>
      <c r="I142" s="22" t="str">
        <f>IF(AND(INDEX(個人!$C$6:$AH$125,$N142,$C$3)&lt;&gt;"",INDEX(個人!$C$6:$AH$125,$N142,$O142)&lt;&gt;""),IF(ISERROR(VLOOKUP(DBCS($Q142),コード一覧!$E$1:$F$6,2,FALSE)),1,VLOOKUP(DBCS($Q142),コード一覧!$E$1:$F$6,2,FALSE)),"")</f>
        <v/>
      </c>
      <c r="J142" s="22" t="str">
        <f>IF(AND(INDEX(個人!$C$6:$AH$125,$N142,$C$3)&lt;&gt;"",INDEX(個人!$C$6:$AH$125,$N142,$O142)&lt;&gt;""),VLOOKUP($P142,コード一覧!$G$1:$H$10,2,FALSE),"")</f>
        <v/>
      </c>
      <c r="K142" s="22" t="str">
        <f>IF(AND(INDEX(個人!$C$6:$AH$125,$N142,$C$3)&lt;&gt;"",INDEX(個人!$C$6:$AH$125,$N142,$O142)&lt;&gt;""),LEFT(TEXT(INDEX(個人!$C$6:$AH$125,$N142,$O142),"mm:ss.00"),2),"")</f>
        <v/>
      </c>
      <c r="L142" s="22" t="str">
        <f>IF(AND(INDEX(個人!$C$6:$AH$125,$N142,$C$3)&lt;&gt;"",INDEX(個人!$C$6:$AH$125,$N142,$O142)&lt;&gt;""),MID(TEXT(INDEX(個人!$C$6:$AH$125,$N142,$O142),"mm:ss.00"),4,2),"")</f>
        <v/>
      </c>
      <c r="M142" s="22" t="str">
        <f>IF(AND(INDEX(個人!$C$6:$AH$125,$N142,$C$3)&lt;&gt;"",INDEX(個人!$C$6:$AH$125,$N142,$O142)&lt;&gt;""),RIGHT(TEXT(INDEX(個人!$C$6:$AH$125,$N142,$O142),"mm:ss.00"),2),"")</f>
        <v/>
      </c>
      <c r="N142" s="22">
        <f t="shared" si="20"/>
        <v>7</v>
      </c>
      <c r="O142" s="22">
        <v>15</v>
      </c>
      <c r="P142" s="24" t="s">
        <v>73</v>
      </c>
      <c r="Q142" s="22" t="s">
        <v>102</v>
      </c>
    </row>
    <row r="143" spans="3:17" s="22" customFormat="1" x14ac:dyDescent="0.15">
      <c r="C143" s="22" t="str">
        <f>IF(INDEX(個人!$C$6:$AH$125,$N143,$C$3)&lt;&gt;"",DBCS(TRIM(INDEX(個人!$C$6:$AH$125,$N143,$C$3))),"")</f>
        <v/>
      </c>
      <c r="D143" s="22" t="str">
        <f t="shared" si="18"/>
        <v>○</v>
      </c>
      <c r="E143" s="22">
        <f>IF(AND(INDEX(個人!$C$6:$AH$125,$N142,$C$3)&lt;&gt;"",INDEX(個人!$C$6:$AH$125,$N143,$O143)&lt;&gt;""),E142+1,E142)</f>
        <v>0</v>
      </c>
      <c r="F143" s="22" t="str">
        <f t="shared" si="19"/>
        <v>@0</v>
      </c>
      <c r="H143" s="22" t="str">
        <f>IF(AND(INDEX(個人!$C$6:$AH$125,$N143,$C$3)&lt;&gt;"",INDEX(個人!$C$6:$AH$125,$N143,$O143)&lt;&gt;""),IF(INDEX(個人!$C$6:$AH$125,$N143,$H$3)&lt;20,11,ROUNDDOWN(INDEX(個人!$C$6:$AH$125,$N143,$H$3)/5,0)+7),"")</f>
        <v/>
      </c>
      <c r="I143" s="22" t="str">
        <f>IF(AND(INDEX(個人!$C$6:$AH$125,$N143,$C$3)&lt;&gt;"",INDEX(個人!$C$6:$AH$125,$N143,$O143)&lt;&gt;""),IF(ISERROR(VLOOKUP(DBCS($Q143),コード一覧!$E$1:$F$6,2,FALSE)),1,VLOOKUP(DBCS($Q143),コード一覧!$E$1:$F$6,2,FALSE)),"")</f>
        <v/>
      </c>
      <c r="J143" s="22" t="str">
        <f>IF(AND(INDEX(個人!$C$6:$AH$125,$N143,$C$3)&lt;&gt;"",INDEX(個人!$C$6:$AH$125,$N143,$O143)&lt;&gt;""),VLOOKUP($P143,コード一覧!$G$1:$H$10,2,FALSE),"")</f>
        <v/>
      </c>
      <c r="K143" s="22" t="str">
        <f>IF(AND(INDEX(個人!$C$6:$AH$125,$N143,$C$3)&lt;&gt;"",INDEX(個人!$C$6:$AH$125,$N143,$O143)&lt;&gt;""),LEFT(TEXT(INDEX(個人!$C$6:$AH$125,$N143,$O143),"mm:ss.00"),2),"")</f>
        <v/>
      </c>
      <c r="L143" s="22" t="str">
        <f>IF(AND(INDEX(個人!$C$6:$AH$125,$N143,$C$3)&lt;&gt;"",INDEX(個人!$C$6:$AH$125,$N143,$O143)&lt;&gt;""),MID(TEXT(INDEX(個人!$C$6:$AH$125,$N143,$O143),"mm:ss.00"),4,2),"")</f>
        <v/>
      </c>
      <c r="M143" s="22" t="str">
        <f>IF(AND(INDEX(個人!$C$6:$AH$125,$N143,$C$3)&lt;&gt;"",INDEX(個人!$C$6:$AH$125,$N143,$O143)&lt;&gt;""),RIGHT(TEXT(INDEX(個人!$C$6:$AH$125,$N143,$O143),"mm:ss.00"),2),"")</f>
        <v/>
      </c>
      <c r="N143" s="22">
        <f t="shared" si="20"/>
        <v>7</v>
      </c>
      <c r="O143" s="22">
        <v>16</v>
      </c>
      <c r="P143" s="24" t="s">
        <v>75</v>
      </c>
      <c r="Q143" s="22" t="s">
        <v>102</v>
      </c>
    </row>
    <row r="144" spans="3:17" s="22" customFormat="1" x14ac:dyDescent="0.15">
      <c r="C144" s="22" t="str">
        <f>IF(INDEX(個人!$C$6:$AH$125,$N144,$C$3)&lt;&gt;"",DBCS(TRIM(INDEX(個人!$C$6:$AH$125,$N144,$C$3))),"")</f>
        <v/>
      </c>
      <c r="D144" s="22" t="str">
        <f t="shared" si="18"/>
        <v>○</v>
      </c>
      <c r="E144" s="22">
        <f>IF(AND(INDEX(個人!$C$6:$AH$125,$N143,$C$3)&lt;&gt;"",INDEX(個人!$C$6:$AH$125,$N144,$O144)&lt;&gt;""),E143+1,E143)</f>
        <v>0</v>
      </c>
      <c r="F144" s="22" t="str">
        <f t="shared" si="19"/>
        <v>@0</v>
      </c>
      <c r="H144" s="22" t="str">
        <f>IF(AND(INDEX(個人!$C$6:$AH$125,$N144,$C$3)&lt;&gt;"",INDEX(個人!$C$6:$AH$125,$N144,$O144)&lt;&gt;""),IF(INDEX(個人!$C$6:$AH$125,$N144,$H$3)&lt;20,11,ROUNDDOWN(INDEX(個人!$C$6:$AH$125,$N144,$H$3)/5,0)+7),"")</f>
        <v/>
      </c>
      <c r="I144" s="22" t="str">
        <f>IF(AND(INDEX(個人!$C$6:$AH$125,$N144,$C$3)&lt;&gt;"",INDEX(個人!$C$6:$AH$125,$N144,$O144)&lt;&gt;""),IF(ISERROR(VLOOKUP(DBCS($Q144),コード一覧!$E$1:$F$6,2,FALSE)),1,VLOOKUP(DBCS($Q144),コード一覧!$E$1:$F$6,2,FALSE)),"")</f>
        <v/>
      </c>
      <c r="J144" s="22" t="str">
        <f>IF(AND(INDEX(個人!$C$6:$AH$125,$N144,$C$3)&lt;&gt;"",INDEX(個人!$C$6:$AH$125,$N144,$O144)&lt;&gt;""),VLOOKUP($P144,コード一覧!$G$1:$H$10,2,FALSE),"")</f>
        <v/>
      </c>
      <c r="K144" s="22" t="str">
        <f>IF(AND(INDEX(個人!$C$6:$AH$125,$N144,$C$3)&lt;&gt;"",INDEX(個人!$C$6:$AH$125,$N144,$O144)&lt;&gt;""),LEFT(TEXT(INDEX(個人!$C$6:$AH$125,$N144,$O144),"mm:ss.00"),2),"")</f>
        <v/>
      </c>
      <c r="L144" s="22" t="str">
        <f>IF(AND(INDEX(個人!$C$6:$AH$125,$N144,$C$3)&lt;&gt;"",INDEX(個人!$C$6:$AH$125,$N144,$O144)&lt;&gt;""),MID(TEXT(INDEX(個人!$C$6:$AH$125,$N144,$O144),"mm:ss.00"),4,2),"")</f>
        <v/>
      </c>
      <c r="M144" s="22" t="str">
        <f>IF(AND(INDEX(個人!$C$6:$AH$125,$N144,$C$3)&lt;&gt;"",INDEX(個人!$C$6:$AH$125,$N144,$O144)&lt;&gt;""),RIGHT(TEXT(INDEX(個人!$C$6:$AH$125,$N144,$O144),"mm:ss.00"),2),"")</f>
        <v/>
      </c>
      <c r="N144" s="22">
        <f t="shared" si="20"/>
        <v>7</v>
      </c>
      <c r="O144" s="22">
        <v>17</v>
      </c>
      <c r="P144" s="24" t="s">
        <v>77</v>
      </c>
      <c r="Q144" s="22" t="s">
        <v>102</v>
      </c>
    </row>
    <row r="145" spans="3:17" s="22" customFormat="1" x14ac:dyDescent="0.15">
      <c r="C145" s="22" t="str">
        <f>IF(INDEX(個人!$C$6:$AH$125,$N145,$C$3)&lt;&gt;"",DBCS(TRIM(INDEX(個人!$C$6:$AH$125,$N145,$C$3))),"")</f>
        <v/>
      </c>
      <c r="D145" s="22" t="str">
        <f t="shared" si="18"/>
        <v>○</v>
      </c>
      <c r="E145" s="22">
        <f>IF(AND(INDEX(個人!$C$6:$AH$125,$N144,$C$3)&lt;&gt;"",INDEX(個人!$C$6:$AH$125,$N145,$O145)&lt;&gt;""),E144+1,E144)</f>
        <v>0</v>
      </c>
      <c r="F145" s="22" t="str">
        <f t="shared" si="19"/>
        <v>@0</v>
      </c>
      <c r="H145" s="22" t="str">
        <f>IF(AND(INDEX(個人!$C$6:$AH$125,$N145,$C$3)&lt;&gt;"",INDEX(個人!$C$6:$AH$125,$N145,$O145)&lt;&gt;""),IF(INDEX(個人!$C$6:$AH$125,$N145,$H$3)&lt;20,11,ROUNDDOWN(INDEX(個人!$C$6:$AH$125,$N145,$H$3)/5,0)+7),"")</f>
        <v/>
      </c>
      <c r="I145" s="22" t="str">
        <f>IF(AND(INDEX(個人!$C$6:$AH$125,$N145,$C$3)&lt;&gt;"",INDEX(個人!$C$6:$AH$125,$N145,$O145)&lt;&gt;""),IF(ISERROR(VLOOKUP(DBCS($Q145),コード一覧!$E$1:$F$6,2,FALSE)),1,VLOOKUP(DBCS($Q145),コード一覧!$E$1:$F$6,2,FALSE)),"")</f>
        <v/>
      </c>
      <c r="J145" s="22" t="str">
        <f>IF(AND(INDEX(個人!$C$6:$AH$125,$N145,$C$3)&lt;&gt;"",INDEX(個人!$C$6:$AH$125,$N145,$O145)&lt;&gt;""),VLOOKUP($P145,コード一覧!$G$1:$H$10,2,FALSE),"")</f>
        <v/>
      </c>
      <c r="K145" s="22" t="str">
        <f>IF(AND(INDEX(個人!$C$6:$AH$125,$N145,$C$3)&lt;&gt;"",INDEX(個人!$C$6:$AH$125,$N145,$O145)&lt;&gt;""),LEFT(TEXT(INDEX(個人!$C$6:$AH$125,$N145,$O145),"mm:ss.00"),2),"")</f>
        <v/>
      </c>
      <c r="L145" s="22" t="str">
        <f>IF(AND(INDEX(個人!$C$6:$AH$125,$N145,$C$3)&lt;&gt;"",INDEX(個人!$C$6:$AH$125,$N145,$O145)&lt;&gt;""),MID(TEXT(INDEX(個人!$C$6:$AH$125,$N145,$O145),"mm:ss.00"),4,2),"")</f>
        <v/>
      </c>
      <c r="M145" s="22" t="str">
        <f>IF(AND(INDEX(個人!$C$6:$AH$125,$N145,$C$3)&lt;&gt;"",INDEX(個人!$C$6:$AH$125,$N145,$O145)&lt;&gt;""),RIGHT(TEXT(INDEX(個人!$C$6:$AH$125,$N145,$O145),"mm:ss.00"),2),"")</f>
        <v/>
      </c>
      <c r="N145" s="22">
        <f t="shared" si="20"/>
        <v>7</v>
      </c>
      <c r="O145" s="22">
        <v>18</v>
      </c>
      <c r="P145" s="24" t="s">
        <v>70</v>
      </c>
      <c r="Q145" s="22" t="s">
        <v>103</v>
      </c>
    </row>
    <row r="146" spans="3:17" s="22" customFormat="1" x14ac:dyDescent="0.15">
      <c r="C146" s="22" t="str">
        <f>IF(INDEX(個人!$C$6:$AH$125,$N146,$C$3)&lt;&gt;"",DBCS(TRIM(INDEX(個人!$C$6:$AH$125,$N146,$C$3))),"")</f>
        <v/>
      </c>
      <c r="D146" s="22" t="str">
        <f t="shared" si="18"/>
        <v>○</v>
      </c>
      <c r="E146" s="22">
        <f>IF(AND(INDEX(個人!$C$6:$AH$125,$N145,$C$3)&lt;&gt;"",INDEX(個人!$C$6:$AH$125,$N146,$O146)&lt;&gt;""),E145+1,E145)</f>
        <v>0</v>
      </c>
      <c r="F146" s="22" t="str">
        <f t="shared" si="19"/>
        <v>@0</v>
      </c>
      <c r="H146" s="22" t="str">
        <f>IF(AND(INDEX(個人!$C$6:$AH$125,$N146,$C$3)&lt;&gt;"",INDEX(個人!$C$6:$AH$125,$N146,$O146)&lt;&gt;""),IF(INDEX(個人!$C$6:$AH$125,$N146,$H$3)&lt;20,11,ROUNDDOWN(INDEX(個人!$C$6:$AH$125,$N146,$H$3)/5,0)+7),"")</f>
        <v/>
      </c>
      <c r="I146" s="22" t="str">
        <f>IF(AND(INDEX(個人!$C$6:$AH$125,$N146,$C$3)&lt;&gt;"",INDEX(個人!$C$6:$AH$125,$N146,$O146)&lt;&gt;""),IF(ISERROR(VLOOKUP(DBCS($Q146),コード一覧!$E$1:$F$6,2,FALSE)),1,VLOOKUP(DBCS($Q146),コード一覧!$E$1:$F$6,2,FALSE)),"")</f>
        <v/>
      </c>
      <c r="J146" s="22" t="str">
        <f>IF(AND(INDEX(個人!$C$6:$AH$125,$N146,$C$3)&lt;&gt;"",INDEX(個人!$C$6:$AH$125,$N146,$O146)&lt;&gt;""),VLOOKUP($P146,コード一覧!$G$1:$H$10,2,FALSE),"")</f>
        <v/>
      </c>
      <c r="K146" s="22" t="str">
        <f>IF(AND(INDEX(個人!$C$6:$AH$125,$N146,$C$3)&lt;&gt;"",INDEX(個人!$C$6:$AH$125,$N146,$O146)&lt;&gt;""),LEFT(TEXT(INDEX(個人!$C$6:$AH$125,$N146,$O146),"mm:ss.00"),2),"")</f>
        <v/>
      </c>
      <c r="L146" s="22" t="str">
        <f>IF(AND(INDEX(個人!$C$6:$AH$125,$N146,$C$3)&lt;&gt;"",INDEX(個人!$C$6:$AH$125,$N146,$O146)&lt;&gt;""),MID(TEXT(INDEX(個人!$C$6:$AH$125,$N146,$O146),"mm:ss.00"),4,2),"")</f>
        <v/>
      </c>
      <c r="M146" s="22" t="str">
        <f>IF(AND(INDEX(個人!$C$6:$AH$125,$N146,$C$3)&lt;&gt;"",INDEX(個人!$C$6:$AH$125,$N146,$O146)&lt;&gt;""),RIGHT(TEXT(INDEX(個人!$C$6:$AH$125,$N146,$O146),"mm:ss.00"),2),"")</f>
        <v/>
      </c>
      <c r="N146" s="22">
        <f t="shared" si="20"/>
        <v>7</v>
      </c>
      <c r="O146" s="22">
        <v>19</v>
      </c>
      <c r="P146" s="24" t="s">
        <v>24</v>
      </c>
      <c r="Q146" s="22" t="s">
        <v>103</v>
      </c>
    </row>
    <row r="147" spans="3:17" s="22" customFormat="1" x14ac:dyDescent="0.15">
      <c r="C147" s="22" t="str">
        <f>IF(INDEX(個人!$C$6:$AH$125,$N147,$C$3)&lt;&gt;"",DBCS(TRIM(INDEX(個人!$C$6:$AH$125,$N147,$C$3))),"")</f>
        <v/>
      </c>
      <c r="D147" s="22" t="str">
        <f t="shared" si="18"/>
        <v>○</v>
      </c>
      <c r="E147" s="22">
        <f>IF(AND(INDEX(個人!$C$6:$AH$125,$N146,$C$3)&lt;&gt;"",INDEX(個人!$C$6:$AH$125,$N147,$O147)&lt;&gt;""),E146+1,E146)</f>
        <v>0</v>
      </c>
      <c r="F147" s="22" t="str">
        <f t="shared" si="19"/>
        <v>@0</v>
      </c>
      <c r="H147" s="22" t="str">
        <f>IF(AND(INDEX(個人!$C$6:$AH$125,$N147,$C$3)&lt;&gt;"",INDEX(個人!$C$6:$AH$125,$N147,$O147)&lt;&gt;""),IF(INDEX(個人!$C$6:$AH$125,$N147,$H$3)&lt;20,11,ROUNDDOWN(INDEX(個人!$C$6:$AH$125,$N147,$H$3)/5,0)+7),"")</f>
        <v/>
      </c>
      <c r="I147" s="22" t="str">
        <f>IF(AND(INDEX(個人!$C$6:$AH$125,$N147,$C$3)&lt;&gt;"",INDEX(個人!$C$6:$AH$125,$N147,$O147)&lt;&gt;""),IF(ISERROR(VLOOKUP(DBCS($Q147),コード一覧!$E$1:$F$6,2,FALSE)),1,VLOOKUP(DBCS($Q147),コード一覧!$E$1:$F$6,2,FALSE)),"")</f>
        <v/>
      </c>
      <c r="J147" s="22" t="str">
        <f>IF(AND(INDEX(個人!$C$6:$AH$125,$N147,$C$3)&lt;&gt;"",INDEX(個人!$C$6:$AH$125,$N147,$O147)&lt;&gt;""),VLOOKUP($P147,コード一覧!$G$1:$H$10,2,FALSE),"")</f>
        <v/>
      </c>
      <c r="K147" s="22" t="str">
        <f>IF(AND(INDEX(個人!$C$6:$AH$125,$N147,$C$3)&lt;&gt;"",INDEX(個人!$C$6:$AH$125,$N147,$O147)&lt;&gt;""),LEFT(TEXT(INDEX(個人!$C$6:$AH$125,$N147,$O147),"mm:ss.00"),2),"")</f>
        <v/>
      </c>
      <c r="L147" s="22" t="str">
        <f>IF(AND(INDEX(個人!$C$6:$AH$125,$N147,$C$3)&lt;&gt;"",INDEX(個人!$C$6:$AH$125,$N147,$O147)&lt;&gt;""),MID(TEXT(INDEX(個人!$C$6:$AH$125,$N147,$O147),"mm:ss.00"),4,2),"")</f>
        <v/>
      </c>
      <c r="M147" s="22" t="str">
        <f>IF(AND(INDEX(個人!$C$6:$AH$125,$N147,$C$3)&lt;&gt;"",INDEX(個人!$C$6:$AH$125,$N147,$O147)&lt;&gt;""),RIGHT(TEXT(INDEX(個人!$C$6:$AH$125,$N147,$O147),"mm:ss.00"),2),"")</f>
        <v/>
      </c>
      <c r="N147" s="22">
        <f t="shared" si="20"/>
        <v>7</v>
      </c>
      <c r="O147" s="22">
        <v>20</v>
      </c>
      <c r="P147" s="24" t="s">
        <v>37</v>
      </c>
      <c r="Q147" s="22" t="s">
        <v>103</v>
      </c>
    </row>
    <row r="148" spans="3:17" s="22" customFormat="1" x14ac:dyDescent="0.15">
      <c r="C148" s="22" t="str">
        <f>IF(INDEX(個人!$C$6:$AH$125,$N148,$C$3)&lt;&gt;"",DBCS(TRIM(INDEX(個人!$C$6:$AH$125,$N148,$C$3))),"")</f>
        <v/>
      </c>
      <c r="D148" s="22" t="str">
        <f t="shared" si="18"/>
        <v>○</v>
      </c>
      <c r="E148" s="22">
        <f>IF(AND(INDEX(個人!$C$6:$AH$125,$N147,$C$3)&lt;&gt;"",INDEX(個人!$C$6:$AH$125,$N148,$O148)&lt;&gt;""),E147+1,E147)</f>
        <v>0</v>
      </c>
      <c r="F148" s="22" t="str">
        <f t="shared" si="19"/>
        <v>@0</v>
      </c>
      <c r="H148" s="22" t="str">
        <f>IF(AND(INDEX(個人!$C$6:$AH$125,$N148,$C$3)&lt;&gt;"",INDEX(個人!$C$6:$AH$125,$N148,$O148)&lt;&gt;""),IF(INDEX(個人!$C$6:$AH$125,$N148,$H$3)&lt;20,11,ROUNDDOWN(INDEX(個人!$C$6:$AH$125,$N148,$H$3)/5,0)+7),"")</f>
        <v/>
      </c>
      <c r="I148" s="22" t="str">
        <f>IF(AND(INDEX(個人!$C$6:$AH$125,$N148,$C$3)&lt;&gt;"",INDEX(個人!$C$6:$AH$125,$N148,$O148)&lt;&gt;""),IF(ISERROR(VLOOKUP(DBCS($Q148),コード一覧!$E$1:$F$6,2,FALSE)),1,VLOOKUP(DBCS($Q148),コード一覧!$E$1:$F$6,2,FALSE)),"")</f>
        <v/>
      </c>
      <c r="J148" s="22" t="str">
        <f>IF(AND(INDEX(個人!$C$6:$AH$125,$N148,$C$3)&lt;&gt;"",INDEX(個人!$C$6:$AH$125,$N148,$O148)&lt;&gt;""),VLOOKUP($P148,コード一覧!$G$1:$H$10,2,FALSE),"")</f>
        <v/>
      </c>
      <c r="K148" s="22" t="str">
        <f>IF(AND(INDEX(個人!$C$6:$AH$125,$N148,$C$3)&lt;&gt;"",INDEX(個人!$C$6:$AH$125,$N148,$O148)&lt;&gt;""),LEFT(TEXT(INDEX(個人!$C$6:$AH$125,$N148,$O148),"mm:ss.00"),2),"")</f>
        <v/>
      </c>
      <c r="L148" s="22" t="str">
        <f>IF(AND(INDEX(個人!$C$6:$AH$125,$N148,$C$3)&lt;&gt;"",INDEX(個人!$C$6:$AH$125,$N148,$O148)&lt;&gt;""),MID(TEXT(INDEX(個人!$C$6:$AH$125,$N148,$O148),"mm:ss.00"),4,2),"")</f>
        <v/>
      </c>
      <c r="M148" s="22" t="str">
        <f>IF(AND(INDEX(個人!$C$6:$AH$125,$N148,$C$3)&lt;&gt;"",INDEX(個人!$C$6:$AH$125,$N148,$O148)&lt;&gt;""),RIGHT(TEXT(INDEX(個人!$C$6:$AH$125,$N148,$O148),"mm:ss.00"),2),"")</f>
        <v/>
      </c>
      <c r="N148" s="22">
        <f t="shared" si="20"/>
        <v>7</v>
      </c>
      <c r="O148" s="22">
        <v>21</v>
      </c>
      <c r="P148" s="24" t="s">
        <v>47</v>
      </c>
      <c r="Q148" s="22" t="s">
        <v>103</v>
      </c>
    </row>
    <row r="149" spans="3:17" s="22" customFormat="1" x14ac:dyDescent="0.15">
      <c r="C149" s="22" t="str">
        <f>IF(INDEX(個人!$C$6:$AH$125,$N149,$C$3)&lt;&gt;"",DBCS(TRIM(INDEX(個人!$C$6:$AH$125,$N149,$C$3))),"")</f>
        <v/>
      </c>
      <c r="D149" s="22" t="str">
        <f t="shared" si="18"/>
        <v>○</v>
      </c>
      <c r="E149" s="22">
        <f>IF(AND(INDEX(個人!$C$6:$AH$125,$N148,$C$3)&lt;&gt;"",INDEX(個人!$C$6:$AH$125,$N149,$O149)&lt;&gt;""),E148+1,E148)</f>
        <v>0</v>
      </c>
      <c r="F149" s="22" t="str">
        <f t="shared" si="19"/>
        <v>@0</v>
      </c>
      <c r="H149" s="22" t="str">
        <f>IF(AND(INDEX(個人!$C$6:$AH$125,$N149,$C$3)&lt;&gt;"",INDEX(個人!$C$6:$AH$125,$N149,$O149)&lt;&gt;""),IF(INDEX(個人!$C$6:$AH$125,$N149,$H$3)&lt;20,11,ROUNDDOWN(INDEX(個人!$C$6:$AH$125,$N149,$H$3)/5,0)+7),"")</f>
        <v/>
      </c>
      <c r="I149" s="22" t="str">
        <f>IF(AND(INDEX(個人!$C$6:$AH$125,$N149,$C$3)&lt;&gt;"",INDEX(個人!$C$6:$AH$125,$N149,$O149)&lt;&gt;""),IF(ISERROR(VLOOKUP(DBCS($Q149),コード一覧!$E$1:$F$6,2,FALSE)),1,VLOOKUP(DBCS($Q149),コード一覧!$E$1:$F$6,2,FALSE)),"")</f>
        <v/>
      </c>
      <c r="J149" s="22" t="str">
        <f>IF(AND(INDEX(個人!$C$6:$AH$125,$N149,$C$3)&lt;&gt;"",INDEX(個人!$C$6:$AH$125,$N149,$O149)&lt;&gt;""),VLOOKUP($P149,コード一覧!$G$1:$H$10,2,FALSE),"")</f>
        <v/>
      </c>
      <c r="K149" s="22" t="str">
        <f>IF(AND(INDEX(個人!$C$6:$AH$125,$N149,$C$3)&lt;&gt;"",INDEX(個人!$C$6:$AH$125,$N149,$O149)&lt;&gt;""),LEFT(TEXT(INDEX(個人!$C$6:$AH$125,$N149,$O149),"mm:ss.00"),2),"")</f>
        <v/>
      </c>
      <c r="L149" s="22" t="str">
        <f>IF(AND(INDEX(個人!$C$6:$AH$125,$N149,$C$3)&lt;&gt;"",INDEX(個人!$C$6:$AH$125,$N149,$O149)&lt;&gt;""),MID(TEXT(INDEX(個人!$C$6:$AH$125,$N149,$O149),"mm:ss.00"),4,2),"")</f>
        <v/>
      </c>
      <c r="M149" s="22" t="str">
        <f>IF(AND(INDEX(個人!$C$6:$AH$125,$N149,$C$3)&lt;&gt;"",INDEX(個人!$C$6:$AH$125,$N149,$O149)&lt;&gt;""),RIGHT(TEXT(INDEX(個人!$C$6:$AH$125,$N149,$O149),"mm:ss.00"),2),"")</f>
        <v/>
      </c>
      <c r="N149" s="22">
        <f t="shared" si="20"/>
        <v>7</v>
      </c>
      <c r="O149" s="22">
        <v>22</v>
      </c>
      <c r="P149" s="24" t="s">
        <v>70</v>
      </c>
      <c r="Q149" s="22" t="s">
        <v>104</v>
      </c>
    </row>
    <row r="150" spans="3:17" s="22" customFormat="1" x14ac:dyDescent="0.15">
      <c r="C150" s="22" t="str">
        <f>IF(INDEX(個人!$C$6:$AH$125,$N150,$C$3)&lt;&gt;"",DBCS(TRIM(INDEX(個人!$C$6:$AH$125,$N150,$C$3))),"")</f>
        <v/>
      </c>
      <c r="D150" s="22" t="str">
        <f t="shared" si="18"/>
        <v>○</v>
      </c>
      <c r="E150" s="22">
        <f>IF(AND(INDEX(個人!$C$6:$AH$125,$N149,$C$3)&lt;&gt;"",INDEX(個人!$C$6:$AH$125,$N150,$O150)&lt;&gt;""),E149+1,E149)</f>
        <v>0</v>
      </c>
      <c r="F150" s="22" t="str">
        <f t="shared" si="19"/>
        <v>@0</v>
      </c>
      <c r="H150" s="22" t="str">
        <f>IF(AND(INDEX(個人!$C$6:$AH$125,$N150,$C$3)&lt;&gt;"",INDEX(個人!$C$6:$AH$125,$N150,$O150)&lt;&gt;""),IF(INDEX(個人!$C$6:$AH$125,$N150,$H$3)&lt;20,11,ROUNDDOWN(INDEX(個人!$C$6:$AH$125,$N150,$H$3)/5,0)+7),"")</f>
        <v/>
      </c>
      <c r="I150" s="22" t="str">
        <f>IF(AND(INDEX(個人!$C$6:$AH$125,$N150,$C$3)&lt;&gt;"",INDEX(個人!$C$6:$AH$125,$N150,$O150)&lt;&gt;""),IF(ISERROR(VLOOKUP(DBCS($Q150),コード一覧!$E$1:$F$6,2,FALSE)),1,VLOOKUP(DBCS($Q150),コード一覧!$E$1:$F$6,2,FALSE)),"")</f>
        <v/>
      </c>
      <c r="J150" s="22" t="str">
        <f>IF(AND(INDEX(個人!$C$6:$AH$125,$N150,$C$3)&lt;&gt;"",INDEX(個人!$C$6:$AH$125,$N150,$O150)&lt;&gt;""),VLOOKUP($P150,コード一覧!$G$1:$H$10,2,FALSE),"")</f>
        <v/>
      </c>
      <c r="K150" s="22" t="str">
        <f>IF(AND(INDEX(個人!$C$6:$AH$125,$N150,$C$3)&lt;&gt;"",INDEX(個人!$C$6:$AH$125,$N150,$O150)&lt;&gt;""),LEFT(TEXT(INDEX(個人!$C$6:$AH$125,$N150,$O150),"mm:ss.00"),2),"")</f>
        <v/>
      </c>
      <c r="L150" s="22" t="str">
        <f>IF(AND(INDEX(個人!$C$6:$AH$125,$N150,$C$3)&lt;&gt;"",INDEX(個人!$C$6:$AH$125,$N150,$O150)&lt;&gt;""),MID(TEXT(INDEX(個人!$C$6:$AH$125,$N150,$O150),"mm:ss.00"),4,2),"")</f>
        <v/>
      </c>
      <c r="M150" s="22" t="str">
        <f>IF(AND(INDEX(個人!$C$6:$AH$125,$N150,$C$3)&lt;&gt;"",INDEX(個人!$C$6:$AH$125,$N150,$O150)&lt;&gt;""),RIGHT(TEXT(INDEX(個人!$C$6:$AH$125,$N150,$O150),"mm:ss.00"),2),"")</f>
        <v/>
      </c>
      <c r="N150" s="22">
        <f t="shared" si="20"/>
        <v>7</v>
      </c>
      <c r="O150" s="22">
        <v>23</v>
      </c>
      <c r="P150" s="24" t="s">
        <v>24</v>
      </c>
      <c r="Q150" s="22" t="s">
        <v>104</v>
      </c>
    </row>
    <row r="151" spans="3:17" s="22" customFormat="1" x14ac:dyDescent="0.15">
      <c r="C151" s="22" t="str">
        <f>IF(INDEX(個人!$C$6:$AH$125,$N151,$C$3)&lt;&gt;"",DBCS(TRIM(INDEX(個人!$C$6:$AH$125,$N151,$C$3))),"")</f>
        <v/>
      </c>
      <c r="D151" s="22" t="str">
        <f t="shared" si="18"/>
        <v>○</v>
      </c>
      <c r="E151" s="22">
        <f>IF(AND(INDEX(個人!$C$6:$AH$125,$N150,$C$3)&lt;&gt;"",INDEX(個人!$C$6:$AH$125,$N151,$O151)&lt;&gt;""),E150+1,E150)</f>
        <v>0</v>
      </c>
      <c r="F151" s="22" t="str">
        <f t="shared" si="19"/>
        <v>@0</v>
      </c>
      <c r="H151" s="22" t="str">
        <f>IF(AND(INDEX(個人!$C$6:$AH$125,$N151,$C$3)&lt;&gt;"",INDEX(個人!$C$6:$AH$125,$N151,$O151)&lt;&gt;""),IF(INDEX(個人!$C$6:$AH$125,$N151,$H$3)&lt;20,11,ROUNDDOWN(INDEX(個人!$C$6:$AH$125,$N151,$H$3)/5,0)+7),"")</f>
        <v/>
      </c>
      <c r="I151" s="22" t="str">
        <f>IF(AND(INDEX(個人!$C$6:$AH$125,$N151,$C$3)&lt;&gt;"",INDEX(個人!$C$6:$AH$125,$N151,$O151)&lt;&gt;""),IF(ISERROR(VLOOKUP(DBCS($Q151),コード一覧!$E$1:$F$6,2,FALSE)),1,VLOOKUP(DBCS($Q151),コード一覧!$E$1:$F$6,2,FALSE)),"")</f>
        <v/>
      </c>
      <c r="J151" s="22" t="str">
        <f>IF(AND(INDEX(個人!$C$6:$AH$125,$N151,$C$3)&lt;&gt;"",INDEX(個人!$C$6:$AH$125,$N151,$O151)&lt;&gt;""),VLOOKUP($P151,コード一覧!$G$1:$H$10,2,FALSE),"")</f>
        <v/>
      </c>
      <c r="K151" s="22" t="str">
        <f>IF(AND(INDEX(個人!$C$6:$AH$125,$N151,$C$3)&lt;&gt;"",INDEX(個人!$C$6:$AH$125,$N151,$O151)&lt;&gt;""),LEFT(TEXT(INDEX(個人!$C$6:$AH$125,$N151,$O151),"mm:ss.00"),2),"")</f>
        <v/>
      </c>
      <c r="L151" s="22" t="str">
        <f>IF(AND(INDEX(個人!$C$6:$AH$125,$N151,$C$3)&lt;&gt;"",INDEX(個人!$C$6:$AH$125,$N151,$O151)&lt;&gt;""),MID(TEXT(INDEX(個人!$C$6:$AH$125,$N151,$O151),"mm:ss.00"),4,2),"")</f>
        <v/>
      </c>
      <c r="M151" s="22" t="str">
        <f>IF(AND(INDEX(個人!$C$6:$AH$125,$N151,$C$3)&lt;&gt;"",INDEX(個人!$C$6:$AH$125,$N151,$O151)&lt;&gt;""),RIGHT(TEXT(INDEX(個人!$C$6:$AH$125,$N151,$O151),"mm:ss.00"),2),"")</f>
        <v/>
      </c>
      <c r="N151" s="22">
        <f t="shared" si="20"/>
        <v>7</v>
      </c>
      <c r="O151" s="22">
        <v>24</v>
      </c>
      <c r="P151" s="24" t="s">
        <v>37</v>
      </c>
      <c r="Q151" s="22" t="s">
        <v>104</v>
      </c>
    </row>
    <row r="152" spans="3:17" s="22" customFormat="1" x14ac:dyDescent="0.15">
      <c r="C152" s="22" t="str">
        <f>IF(INDEX(個人!$C$6:$AH$125,$N152,$C$3)&lt;&gt;"",DBCS(TRIM(INDEX(個人!$C$6:$AH$125,$N152,$C$3))),"")</f>
        <v/>
      </c>
      <c r="D152" s="22" t="str">
        <f t="shared" si="18"/>
        <v>○</v>
      </c>
      <c r="E152" s="22">
        <f>IF(AND(INDEX(個人!$C$6:$AH$125,$N151,$C$3)&lt;&gt;"",INDEX(個人!$C$6:$AH$125,$N152,$O152)&lt;&gt;""),E151+1,E151)</f>
        <v>0</v>
      </c>
      <c r="F152" s="22" t="str">
        <f t="shared" si="19"/>
        <v>@0</v>
      </c>
      <c r="H152" s="22" t="str">
        <f>IF(AND(INDEX(個人!$C$6:$AH$125,$N152,$C$3)&lt;&gt;"",INDEX(個人!$C$6:$AH$125,$N152,$O152)&lt;&gt;""),IF(INDEX(個人!$C$6:$AH$125,$N152,$H$3)&lt;20,11,ROUNDDOWN(INDEX(個人!$C$6:$AH$125,$N152,$H$3)/5,0)+7),"")</f>
        <v/>
      </c>
      <c r="I152" s="22" t="str">
        <f>IF(AND(INDEX(個人!$C$6:$AH$125,$N152,$C$3)&lt;&gt;"",INDEX(個人!$C$6:$AH$125,$N152,$O152)&lt;&gt;""),IF(ISERROR(VLOOKUP(DBCS($Q152),コード一覧!$E$1:$F$6,2,FALSE)),1,VLOOKUP(DBCS($Q152),コード一覧!$E$1:$F$6,2,FALSE)),"")</f>
        <v/>
      </c>
      <c r="J152" s="22" t="str">
        <f>IF(AND(INDEX(個人!$C$6:$AH$125,$N152,$C$3)&lt;&gt;"",INDEX(個人!$C$6:$AH$125,$N152,$O152)&lt;&gt;""),VLOOKUP($P152,コード一覧!$G$1:$H$10,2,FALSE),"")</f>
        <v/>
      </c>
      <c r="K152" s="22" t="str">
        <f>IF(AND(INDEX(個人!$C$6:$AH$125,$N152,$C$3)&lt;&gt;"",INDEX(個人!$C$6:$AH$125,$N152,$O152)&lt;&gt;""),LEFT(TEXT(INDEX(個人!$C$6:$AH$125,$N152,$O152),"mm:ss.00"),2),"")</f>
        <v/>
      </c>
      <c r="L152" s="22" t="str">
        <f>IF(AND(INDEX(個人!$C$6:$AH$125,$N152,$C$3)&lt;&gt;"",INDEX(個人!$C$6:$AH$125,$N152,$O152)&lt;&gt;""),MID(TEXT(INDEX(個人!$C$6:$AH$125,$N152,$O152),"mm:ss.00"),4,2),"")</f>
        <v/>
      </c>
      <c r="M152" s="22" t="str">
        <f>IF(AND(INDEX(個人!$C$6:$AH$125,$N152,$C$3)&lt;&gt;"",INDEX(個人!$C$6:$AH$125,$N152,$O152)&lt;&gt;""),RIGHT(TEXT(INDEX(個人!$C$6:$AH$125,$N152,$O152),"mm:ss.00"),2),"")</f>
        <v/>
      </c>
      <c r="N152" s="22">
        <f t="shared" si="20"/>
        <v>7</v>
      </c>
      <c r="O152" s="22">
        <v>25</v>
      </c>
      <c r="P152" s="24" t="s">
        <v>47</v>
      </c>
      <c r="Q152" s="22" t="s">
        <v>104</v>
      </c>
    </row>
    <row r="153" spans="3:17" s="22" customFormat="1" x14ac:dyDescent="0.15">
      <c r="C153" s="22" t="str">
        <f>IF(INDEX(個人!$C$6:$AH$125,$N153,$C$3)&lt;&gt;"",DBCS(TRIM(INDEX(個人!$C$6:$AH$125,$N153,$C$3))),"")</f>
        <v/>
      </c>
      <c r="D153" s="22" t="str">
        <f t="shared" si="18"/>
        <v>○</v>
      </c>
      <c r="E153" s="22">
        <f>IF(AND(INDEX(個人!$C$6:$AH$125,$N152,$C$3)&lt;&gt;"",INDEX(個人!$C$6:$AH$125,$N153,$O153)&lt;&gt;""),E152+1,E152)</f>
        <v>0</v>
      </c>
      <c r="F153" s="22" t="str">
        <f t="shared" si="19"/>
        <v>@0</v>
      </c>
      <c r="H153" s="22" t="str">
        <f>IF(AND(INDEX(個人!$C$6:$AH$125,$N153,$C$3)&lt;&gt;"",INDEX(個人!$C$6:$AH$125,$N153,$O153)&lt;&gt;""),IF(INDEX(個人!$C$6:$AH$125,$N153,$H$3)&lt;20,11,ROUNDDOWN(INDEX(個人!$C$6:$AH$125,$N153,$H$3)/5,0)+7),"")</f>
        <v/>
      </c>
      <c r="I153" s="22" t="str">
        <f>IF(AND(INDEX(個人!$C$6:$AH$125,$N153,$C$3)&lt;&gt;"",INDEX(個人!$C$6:$AH$125,$N153,$O153)&lt;&gt;""),IF(ISERROR(VLOOKUP(DBCS($Q153),コード一覧!$E$1:$F$6,2,FALSE)),1,VLOOKUP(DBCS($Q153),コード一覧!$E$1:$F$6,2,FALSE)),"")</f>
        <v/>
      </c>
      <c r="J153" s="22" t="str">
        <f>IF(AND(INDEX(個人!$C$6:$AH$125,$N153,$C$3)&lt;&gt;"",INDEX(個人!$C$6:$AH$125,$N153,$O153)&lt;&gt;""),VLOOKUP($P153,コード一覧!$G$1:$H$10,2,FALSE),"")</f>
        <v/>
      </c>
      <c r="K153" s="22" t="str">
        <f>IF(AND(INDEX(個人!$C$6:$AH$125,$N153,$C$3)&lt;&gt;"",INDEX(個人!$C$6:$AH$125,$N153,$O153)&lt;&gt;""),LEFT(TEXT(INDEX(個人!$C$6:$AH$125,$N153,$O153),"mm:ss.00"),2),"")</f>
        <v/>
      </c>
      <c r="L153" s="22" t="str">
        <f>IF(AND(INDEX(個人!$C$6:$AH$125,$N153,$C$3)&lt;&gt;"",INDEX(個人!$C$6:$AH$125,$N153,$O153)&lt;&gt;""),MID(TEXT(INDEX(個人!$C$6:$AH$125,$N153,$O153),"mm:ss.00"),4,2),"")</f>
        <v/>
      </c>
      <c r="M153" s="22" t="str">
        <f>IF(AND(INDEX(個人!$C$6:$AH$125,$N153,$C$3)&lt;&gt;"",INDEX(個人!$C$6:$AH$125,$N153,$O153)&lt;&gt;""),RIGHT(TEXT(INDEX(個人!$C$6:$AH$125,$N153,$O153),"mm:ss.00"),2),"")</f>
        <v/>
      </c>
      <c r="N153" s="22">
        <f t="shared" si="20"/>
        <v>7</v>
      </c>
      <c r="O153" s="22">
        <v>26</v>
      </c>
      <c r="P153" s="24" t="s">
        <v>70</v>
      </c>
      <c r="Q153" s="22" t="s">
        <v>55</v>
      </c>
    </row>
    <row r="154" spans="3:17" s="22" customFormat="1" x14ac:dyDescent="0.15">
      <c r="C154" s="22" t="str">
        <f>IF(INDEX(個人!$C$6:$AH$125,$N154,$C$3)&lt;&gt;"",DBCS(TRIM(INDEX(個人!$C$6:$AH$125,$N154,$C$3))),"")</f>
        <v/>
      </c>
      <c r="D154" s="22" t="str">
        <f t="shared" si="18"/>
        <v>○</v>
      </c>
      <c r="E154" s="22">
        <f>IF(AND(INDEX(個人!$C$6:$AH$125,$N153,$C$3)&lt;&gt;"",INDEX(個人!$C$6:$AH$125,$N154,$O154)&lt;&gt;""),E153+1,E153)</f>
        <v>0</v>
      </c>
      <c r="F154" s="22" t="str">
        <f t="shared" si="19"/>
        <v>@0</v>
      </c>
      <c r="H154" s="22" t="str">
        <f>IF(AND(INDEX(個人!$C$6:$AH$125,$N154,$C$3)&lt;&gt;"",INDEX(個人!$C$6:$AH$125,$N154,$O154)&lt;&gt;""),IF(INDEX(個人!$C$6:$AH$125,$N154,$H$3)&lt;20,11,ROUNDDOWN(INDEX(個人!$C$6:$AH$125,$N154,$H$3)/5,0)+7),"")</f>
        <v/>
      </c>
      <c r="I154" s="22" t="str">
        <f>IF(AND(INDEX(個人!$C$6:$AH$125,$N154,$C$3)&lt;&gt;"",INDEX(個人!$C$6:$AH$125,$N154,$O154)&lt;&gt;""),IF(ISERROR(VLOOKUP(DBCS($Q154),コード一覧!$E$1:$F$6,2,FALSE)),1,VLOOKUP(DBCS($Q154),コード一覧!$E$1:$F$6,2,FALSE)),"")</f>
        <v/>
      </c>
      <c r="J154" s="22" t="str">
        <f>IF(AND(INDEX(個人!$C$6:$AH$125,$N154,$C$3)&lt;&gt;"",INDEX(個人!$C$6:$AH$125,$N154,$O154)&lt;&gt;""),VLOOKUP($P154,コード一覧!$G$1:$H$10,2,FALSE),"")</f>
        <v/>
      </c>
      <c r="K154" s="22" t="str">
        <f>IF(AND(INDEX(個人!$C$6:$AH$125,$N154,$C$3)&lt;&gt;"",INDEX(個人!$C$6:$AH$125,$N154,$O154)&lt;&gt;""),LEFT(TEXT(INDEX(個人!$C$6:$AH$125,$N154,$O154),"mm:ss.00"),2),"")</f>
        <v/>
      </c>
      <c r="L154" s="22" t="str">
        <f>IF(AND(INDEX(個人!$C$6:$AH$125,$N154,$C$3)&lt;&gt;"",INDEX(個人!$C$6:$AH$125,$N154,$O154)&lt;&gt;""),MID(TEXT(INDEX(個人!$C$6:$AH$125,$N154,$O154),"mm:ss.00"),4,2),"")</f>
        <v/>
      </c>
      <c r="M154" s="22" t="str">
        <f>IF(AND(INDEX(個人!$C$6:$AH$125,$N154,$C$3)&lt;&gt;"",INDEX(個人!$C$6:$AH$125,$N154,$O154)&lt;&gt;""),RIGHT(TEXT(INDEX(個人!$C$6:$AH$125,$N154,$O154),"mm:ss.00"),2),"")</f>
        <v/>
      </c>
      <c r="N154" s="22">
        <f t="shared" si="20"/>
        <v>7</v>
      </c>
      <c r="O154" s="22">
        <v>27</v>
      </c>
      <c r="P154" s="24" t="s">
        <v>24</v>
      </c>
      <c r="Q154" s="22" t="s">
        <v>55</v>
      </c>
    </row>
    <row r="155" spans="3:17" s="22" customFormat="1" x14ac:dyDescent="0.15">
      <c r="C155" s="22" t="str">
        <f>IF(INDEX(個人!$C$6:$AH$125,$N155,$C$3)&lt;&gt;"",DBCS(TRIM(INDEX(個人!$C$6:$AH$125,$N155,$C$3))),"")</f>
        <v/>
      </c>
      <c r="D155" s="22" t="str">
        <f t="shared" si="18"/>
        <v>○</v>
      </c>
      <c r="E155" s="22">
        <f>IF(AND(INDEX(個人!$C$6:$AH$125,$N154,$C$3)&lt;&gt;"",INDEX(個人!$C$6:$AH$125,$N155,$O155)&lt;&gt;""),E154+1,E154)</f>
        <v>0</v>
      </c>
      <c r="F155" s="22" t="str">
        <f t="shared" si="19"/>
        <v>@0</v>
      </c>
      <c r="H155" s="22" t="str">
        <f>IF(AND(INDEX(個人!$C$6:$AH$125,$N155,$C$3)&lt;&gt;"",INDEX(個人!$C$6:$AH$125,$N155,$O155)&lt;&gt;""),IF(INDEX(個人!$C$6:$AH$125,$N155,$H$3)&lt;20,11,ROUNDDOWN(INDEX(個人!$C$6:$AH$125,$N155,$H$3)/5,0)+7),"")</f>
        <v/>
      </c>
      <c r="I155" s="22" t="str">
        <f>IF(AND(INDEX(個人!$C$6:$AH$125,$N155,$C$3)&lt;&gt;"",INDEX(個人!$C$6:$AH$125,$N155,$O155)&lt;&gt;""),IF(ISERROR(VLOOKUP(DBCS($Q155),コード一覧!$E$1:$F$6,2,FALSE)),1,VLOOKUP(DBCS($Q155),コード一覧!$E$1:$F$6,2,FALSE)),"")</f>
        <v/>
      </c>
      <c r="J155" s="22" t="str">
        <f>IF(AND(INDEX(個人!$C$6:$AH$125,$N155,$C$3)&lt;&gt;"",INDEX(個人!$C$6:$AH$125,$N155,$O155)&lt;&gt;""),VLOOKUP($P155,コード一覧!$G$1:$H$10,2,FALSE),"")</f>
        <v/>
      </c>
      <c r="K155" s="22" t="str">
        <f>IF(AND(INDEX(個人!$C$6:$AH$125,$N155,$C$3)&lt;&gt;"",INDEX(個人!$C$6:$AH$125,$N155,$O155)&lt;&gt;""),LEFT(TEXT(INDEX(個人!$C$6:$AH$125,$N155,$O155),"mm:ss.00"),2),"")</f>
        <v/>
      </c>
      <c r="L155" s="22" t="str">
        <f>IF(AND(INDEX(個人!$C$6:$AH$125,$N155,$C$3)&lt;&gt;"",INDEX(個人!$C$6:$AH$125,$N155,$O155)&lt;&gt;""),MID(TEXT(INDEX(個人!$C$6:$AH$125,$N155,$O155),"mm:ss.00"),4,2),"")</f>
        <v/>
      </c>
      <c r="M155" s="22" t="str">
        <f>IF(AND(INDEX(個人!$C$6:$AH$125,$N155,$C$3)&lt;&gt;"",INDEX(個人!$C$6:$AH$125,$N155,$O155)&lt;&gt;""),RIGHT(TEXT(INDEX(個人!$C$6:$AH$125,$N155,$O155),"mm:ss.00"),2),"")</f>
        <v/>
      </c>
      <c r="N155" s="22">
        <f t="shared" si="20"/>
        <v>7</v>
      </c>
      <c r="O155" s="22">
        <v>28</v>
      </c>
      <c r="P155" s="24" t="s">
        <v>37</v>
      </c>
      <c r="Q155" s="22" t="s">
        <v>55</v>
      </c>
    </row>
    <row r="156" spans="3:17" s="22" customFormat="1" x14ac:dyDescent="0.15">
      <c r="C156" s="22" t="str">
        <f>IF(INDEX(個人!$C$6:$AH$125,$N156,$C$3)&lt;&gt;"",DBCS(TRIM(INDEX(個人!$C$6:$AH$125,$N156,$C$3))),"")</f>
        <v/>
      </c>
      <c r="D156" s="22" t="str">
        <f t="shared" si="18"/>
        <v>○</v>
      </c>
      <c r="E156" s="22">
        <f>IF(AND(INDEX(個人!$C$6:$AH$125,$N155,$C$3)&lt;&gt;"",INDEX(個人!$C$6:$AH$125,$N156,$O156)&lt;&gt;""),E155+1,E155)</f>
        <v>0</v>
      </c>
      <c r="F156" s="22" t="str">
        <f t="shared" si="19"/>
        <v>@0</v>
      </c>
      <c r="H156" s="22" t="str">
        <f>IF(AND(INDEX(個人!$C$6:$AH$125,$N156,$C$3)&lt;&gt;"",INDEX(個人!$C$6:$AH$125,$N156,$O156)&lt;&gt;""),IF(INDEX(個人!$C$6:$AH$125,$N156,$H$3)&lt;20,11,ROUNDDOWN(INDEX(個人!$C$6:$AH$125,$N156,$H$3)/5,0)+7),"")</f>
        <v/>
      </c>
      <c r="I156" s="22" t="str">
        <f>IF(AND(INDEX(個人!$C$6:$AH$125,$N156,$C$3)&lt;&gt;"",INDEX(個人!$C$6:$AH$125,$N156,$O156)&lt;&gt;""),IF(ISERROR(VLOOKUP(DBCS($Q156),コード一覧!$E$1:$F$6,2,FALSE)),1,VLOOKUP(DBCS($Q156),コード一覧!$E$1:$F$6,2,FALSE)),"")</f>
        <v/>
      </c>
      <c r="J156" s="22" t="str">
        <f>IF(AND(INDEX(個人!$C$6:$AH$125,$N156,$C$3)&lt;&gt;"",INDEX(個人!$C$6:$AH$125,$N156,$O156)&lt;&gt;""),VLOOKUP($P156,コード一覧!$G$1:$H$10,2,FALSE),"")</f>
        <v/>
      </c>
      <c r="K156" s="22" t="str">
        <f>IF(AND(INDEX(個人!$C$6:$AH$125,$N156,$C$3)&lt;&gt;"",INDEX(個人!$C$6:$AH$125,$N156,$O156)&lt;&gt;""),LEFT(TEXT(INDEX(個人!$C$6:$AH$125,$N156,$O156),"mm:ss.00"),2),"")</f>
        <v/>
      </c>
      <c r="L156" s="22" t="str">
        <f>IF(AND(INDEX(個人!$C$6:$AH$125,$N156,$C$3)&lt;&gt;"",INDEX(個人!$C$6:$AH$125,$N156,$O156)&lt;&gt;""),MID(TEXT(INDEX(個人!$C$6:$AH$125,$N156,$O156),"mm:ss.00"),4,2),"")</f>
        <v/>
      </c>
      <c r="M156" s="22" t="str">
        <f>IF(AND(INDEX(個人!$C$6:$AH$125,$N156,$C$3)&lt;&gt;"",INDEX(個人!$C$6:$AH$125,$N156,$O156)&lt;&gt;""),RIGHT(TEXT(INDEX(個人!$C$6:$AH$125,$N156,$O156),"mm:ss.00"),2),"")</f>
        <v/>
      </c>
      <c r="N156" s="22">
        <f t="shared" si="20"/>
        <v>7</v>
      </c>
      <c r="O156" s="22">
        <v>29</v>
      </c>
      <c r="P156" s="24" t="s">
        <v>47</v>
      </c>
      <c r="Q156" s="22" t="s">
        <v>55</v>
      </c>
    </row>
    <row r="157" spans="3:17" s="22" customFormat="1" x14ac:dyDescent="0.15">
      <c r="C157" s="22" t="str">
        <f>IF(INDEX(個人!$C$6:$AH$125,$N157,$C$3)&lt;&gt;"",DBCS(TRIM(INDEX(個人!$C$6:$AH$125,$N157,$C$3))),"")</f>
        <v/>
      </c>
      <c r="D157" s="22" t="str">
        <f t="shared" si="18"/>
        <v>○</v>
      </c>
      <c r="E157" s="22">
        <f>IF(AND(INDEX(個人!$C$6:$AH$125,$N156,$C$3)&lt;&gt;"",INDEX(個人!$C$6:$AH$125,$N157,$O157)&lt;&gt;""),E156+1,E156)</f>
        <v>0</v>
      </c>
      <c r="F157" s="22" t="str">
        <f t="shared" si="19"/>
        <v>@0</v>
      </c>
      <c r="H157" s="22" t="str">
        <f>IF(AND(INDEX(個人!$C$6:$AH$125,$N157,$C$3)&lt;&gt;"",INDEX(個人!$C$6:$AH$125,$N157,$O157)&lt;&gt;""),IF(INDEX(個人!$C$6:$AH$125,$N157,$H$3)&lt;20,11,ROUNDDOWN(INDEX(個人!$C$6:$AH$125,$N157,$H$3)/5,0)+7),"")</f>
        <v/>
      </c>
      <c r="I157" s="22" t="str">
        <f>IF(AND(INDEX(個人!$C$6:$AH$125,$N157,$C$3)&lt;&gt;"",INDEX(個人!$C$6:$AH$125,$N157,$O157)&lt;&gt;""),IF(ISERROR(VLOOKUP(DBCS($Q157),コード一覧!$E$1:$F$6,2,FALSE)),1,VLOOKUP(DBCS($Q157),コード一覧!$E$1:$F$6,2,FALSE)),"")</f>
        <v/>
      </c>
      <c r="J157" s="22" t="str">
        <f>IF(AND(INDEX(個人!$C$6:$AH$125,$N157,$C$3)&lt;&gt;"",INDEX(個人!$C$6:$AH$125,$N157,$O157)&lt;&gt;""),VLOOKUP($P157,コード一覧!$G$1:$H$10,2,FALSE),"")</f>
        <v/>
      </c>
      <c r="K157" s="22" t="str">
        <f>IF(AND(INDEX(個人!$C$6:$AH$125,$N157,$C$3)&lt;&gt;"",INDEX(個人!$C$6:$AH$125,$N157,$O157)&lt;&gt;""),LEFT(TEXT(INDEX(個人!$C$6:$AH$125,$N157,$O157),"mm:ss.00"),2),"")</f>
        <v/>
      </c>
      <c r="L157" s="22" t="str">
        <f>IF(AND(INDEX(個人!$C$6:$AH$125,$N157,$C$3)&lt;&gt;"",INDEX(個人!$C$6:$AH$125,$N157,$O157)&lt;&gt;""),MID(TEXT(INDEX(個人!$C$6:$AH$125,$N157,$O157),"mm:ss.00"),4,2),"")</f>
        <v/>
      </c>
      <c r="M157" s="22" t="str">
        <f>IF(AND(INDEX(個人!$C$6:$AH$125,$N157,$C$3)&lt;&gt;"",INDEX(個人!$C$6:$AH$125,$N157,$O157)&lt;&gt;""),RIGHT(TEXT(INDEX(個人!$C$6:$AH$125,$N157,$O157),"mm:ss.00"),2),"")</f>
        <v/>
      </c>
      <c r="N157" s="22">
        <f t="shared" si="20"/>
        <v>7</v>
      </c>
      <c r="O157" s="22">
        <v>30</v>
      </c>
      <c r="P157" s="24" t="s">
        <v>37</v>
      </c>
      <c r="Q157" s="22" t="s">
        <v>101</v>
      </c>
    </row>
    <row r="158" spans="3:17" s="22" customFormat="1" x14ac:dyDescent="0.15">
      <c r="C158" s="22" t="str">
        <f>IF(INDEX(個人!$C$6:$AH$125,$N158,$C$3)&lt;&gt;"",DBCS(TRIM(INDEX(個人!$C$6:$AH$125,$N158,$C$3))),"")</f>
        <v/>
      </c>
      <c r="D158" s="22" t="str">
        <f t="shared" si="18"/>
        <v>○</v>
      </c>
      <c r="E158" s="22">
        <f>IF(AND(INDEX(個人!$C$6:$AH$125,$N157,$C$3)&lt;&gt;"",INDEX(個人!$C$6:$AH$125,$N158,$O158)&lt;&gt;""),E157+1,E157)</f>
        <v>0</v>
      </c>
      <c r="F158" s="22" t="str">
        <f t="shared" si="19"/>
        <v>@0</v>
      </c>
      <c r="H158" s="22" t="str">
        <f>IF(AND(INDEX(個人!$C$6:$AH$125,$N158,$C$3)&lt;&gt;"",INDEX(個人!$C$6:$AH$125,$N158,$O158)&lt;&gt;""),IF(INDEX(個人!$C$6:$AH$125,$N158,$H$3)&lt;20,11,ROUNDDOWN(INDEX(個人!$C$6:$AH$125,$N158,$H$3)/5,0)+7),"")</f>
        <v/>
      </c>
      <c r="I158" s="22" t="str">
        <f>IF(AND(INDEX(個人!$C$6:$AH$125,$N158,$C$3)&lt;&gt;"",INDEX(個人!$C$6:$AH$125,$N158,$O158)&lt;&gt;""),IF(ISERROR(VLOOKUP(DBCS($Q158),コード一覧!$E$1:$F$6,2,FALSE)),1,VLOOKUP(DBCS($Q158),コード一覧!$E$1:$F$6,2,FALSE)),"")</f>
        <v/>
      </c>
      <c r="J158" s="22" t="str">
        <f>IF(AND(INDEX(個人!$C$6:$AH$125,$N158,$C$3)&lt;&gt;"",INDEX(個人!$C$6:$AH$125,$N158,$O158)&lt;&gt;""),VLOOKUP($P158,コード一覧!$G$1:$H$10,2,FALSE),"")</f>
        <v/>
      </c>
      <c r="K158" s="22" t="str">
        <f>IF(AND(INDEX(個人!$C$6:$AH$125,$N158,$C$3)&lt;&gt;"",INDEX(個人!$C$6:$AH$125,$N158,$O158)&lt;&gt;""),LEFT(TEXT(INDEX(個人!$C$6:$AH$125,$N158,$O158),"mm:ss.00"),2),"")</f>
        <v/>
      </c>
      <c r="L158" s="22" t="str">
        <f>IF(AND(INDEX(個人!$C$6:$AH$125,$N158,$C$3)&lt;&gt;"",INDEX(個人!$C$6:$AH$125,$N158,$O158)&lt;&gt;""),MID(TEXT(INDEX(個人!$C$6:$AH$125,$N158,$O158),"mm:ss.00"),4,2),"")</f>
        <v/>
      </c>
      <c r="M158" s="22" t="str">
        <f>IF(AND(INDEX(個人!$C$6:$AH$125,$N158,$C$3)&lt;&gt;"",INDEX(個人!$C$6:$AH$125,$N158,$O158)&lt;&gt;""),RIGHT(TEXT(INDEX(個人!$C$6:$AH$125,$N158,$O158),"mm:ss.00"),2),"")</f>
        <v/>
      </c>
      <c r="N158" s="22">
        <f t="shared" si="20"/>
        <v>7</v>
      </c>
      <c r="O158" s="22">
        <v>31</v>
      </c>
      <c r="P158" s="24" t="s">
        <v>47</v>
      </c>
      <c r="Q158" s="22" t="s">
        <v>101</v>
      </c>
    </row>
    <row r="159" spans="3:17" s="22" customFormat="1" x14ac:dyDescent="0.15">
      <c r="C159" s="22" t="str">
        <f>IF(INDEX(個人!$C$6:$AH$125,$N159,$C$3)&lt;&gt;"",DBCS(TRIM(INDEX(個人!$C$6:$AH$125,$N159,$C$3))),"")</f>
        <v/>
      </c>
      <c r="D159" s="22" t="str">
        <f t="shared" si="18"/>
        <v>○</v>
      </c>
      <c r="E159" s="22">
        <f>IF(AND(INDEX(個人!$C$6:$AH$125,$N158,$C$3)&lt;&gt;"",INDEX(個人!$C$6:$AH$125,$N159,$O159)&lt;&gt;""),E158+1,E158)</f>
        <v>0</v>
      </c>
      <c r="F159" s="22" t="str">
        <f t="shared" si="19"/>
        <v>@0</v>
      </c>
      <c r="H159" s="22" t="str">
        <f>IF(AND(INDEX(個人!$C$6:$AH$125,$N159,$C$3)&lt;&gt;"",INDEX(個人!$C$6:$AH$125,$N159,$O159)&lt;&gt;""),IF(INDEX(個人!$C$6:$AH$125,$N159,$H$3)&lt;20,11,ROUNDDOWN(INDEX(個人!$C$6:$AH$125,$N159,$H$3)/5,0)+7),"")</f>
        <v/>
      </c>
      <c r="I159" s="22" t="str">
        <f>IF(AND(INDEX(個人!$C$6:$AH$125,$N159,$C$3)&lt;&gt;"",INDEX(個人!$C$6:$AH$125,$N159,$O159)&lt;&gt;""),IF(ISERROR(VLOOKUP(DBCS($Q159),コード一覧!$E$1:$F$6,2,FALSE)),1,VLOOKUP(DBCS($Q159),コード一覧!$E$1:$F$6,2,FALSE)),"")</f>
        <v/>
      </c>
      <c r="J159" s="22" t="str">
        <f>IF(AND(INDEX(個人!$C$6:$AH$125,$N159,$C$3)&lt;&gt;"",INDEX(個人!$C$6:$AH$125,$N159,$O159)&lt;&gt;""),VLOOKUP($P159,コード一覧!$G$1:$H$10,2,FALSE),"")</f>
        <v/>
      </c>
      <c r="K159" s="22" t="str">
        <f>IF(AND(INDEX(個人!$C$6:$AH$125,$N159,$C$3)&lt;&gt;"",INDEX(個人!$C$6:$AH$125,$N159,$O159)&lt;&gt;""),LEFT(TEXT(INDEX(個人!$C$6:$AH$125,$N159,$O159),"mm:ss.00"),2),"")</f>
        <v/>
      </c>
      <c r="L159" s="22" t="str">
        <f>IF(AND(INDEX(個人!$C$6:$AH$125,$N159,$C$3)&lt;&gt;"",INDEX(個人!$C$6:$AH$125,$N159,$O159)&lt;&gt;""),MID(TEXT(INDEX(個人!$C$6:$AH$125,$N159,$O159),"mm:ss.00"),4,2),"")</f>
        <v/>
      </c>
      <c r="M159" s="22" t="str">
        <f>IF(AND(INDEX(個人!$C$6:$AH$125,$N159,$C$3)&lt;&gt;"",INDEX(個人!$C$6:$AH$125,$N159,$O159)&lt;&gt;""),RIGHT(TEXT(INDEX(個人!$C$6:$AH$125,$N159,$O159),"mm:ss.00"),2),"")</f>
        <v/>
      </c>
      <c r="N159" s="22">
        <f t="shared" si="20"/>
        <v>7</v>
      </c>
      <c r="O159" s="22">
        <v>32</v>
      </c>
      <c r="P159" s="24" t="s">
        <v>73</v>
      </c>
      <c r="Q159" s="22" t="s">
        <v>101</v>
      </c>
    </row>
    <row r="160" spans="3:17" s="23" customFormat="1" x14ac:dyDescent="0.15">
      <c r="C160" s="23" t="str">
        <f>IF(INDEX(個人!$C$6:$AH$125,$N160,$C$3)&lt;&gt;"",DBCS(TRIM(INDEX(個人!$C$6:$AH$125,$N160,$C$3))),"")</f>
        <v/>
      </c>
      <c r="D160" s="23" t="str">
        <f>IF(C159=C160,"○","×")</f>
        <v>○</v>
      </c>
      <c r="E160" s="23">
        <f>IF(AND(INDEX(個人!$C$6:$AH$125,$N160,$C$3)&lt;&gt;"",INDEX(個人!$C$6:$AH$125,$N160,$O160)&lt;&gt;""),1,0)</f>
        <v>0</v>
      </c>
      <c r="F160" s="23" t="str">
        <f>C160&amp;"@"&amp;E160</f>
        <v>@0</v>
      </c>
      <c r="H160" s="23" t="str">
        <f>IF(AND(INDEX(個人!$C$6:$AH$125,$N160,$C$3)&lt;&gt;"",INDEX(個人!$C$6:$AH$125,$N160,$O160)&lt;&gt;""),IF(INDEX(個人!$C$6:$AH$125,$N160,$H$3)&lt;20,11,ROUNDDOWN(INDEX(個人!$C$6:$AH$125,$N160,$H$3)/5,0)+7),"")</f>
        <v/>
      </c>
      <c r="I160" s="23" t="str">
        <f>IF(AND(INDEX(個人!$C$6:$AH$125,$N160,$C$3)&lt;&gt;"",INDEX(個人!$C$6:$AH$125,$N160,$O160)&lt;&gt;""),IF(ISERROR(VLOOKUP(DBCS($Q160),コード一覧!$E$1:$F$6,2,FALSE)),1,VLOOKUP(DBCS($Q160),コード一覧!$E$1:$F$6,2,FALSE)),"")</f>
        <v/>
      </c>
      <c r="J160" s="23" t="str">
        <f>IF(AND(INDEX(個人!$C$6:$AH$125,$N160,$C$3)&lt;&gt;"",INDEX(個人!$C$6:$AH$125,$N160,$O160)&lt;&gt;""),VLOOKUP($P160,コード一覧!$G$1:$H$10,2,FALSE),"")</f>
        <v/>
      </c>
      <c r="K160" s="23" t="str">
        <f>IF(AND(INDEX(個人!$C$6:$AH$125,$N160,$C$3)&lt;&gt;"",INDEX(個人!$C$6:$AH$125,$N160,$O160)&lt;&gt;""),LEFT(TEXT(INDEX(個人!$C$6:$AH$125,$N160,$O160),"mm:ss.00"),2),"")</f>
        <v/>
      </c>
      <c r="L160" s="23" t="str">
        <f>IF(AND(INDEX(個人!$C$6:$AH$125,$N160,$C$3)&lt;&gt;"",INDEX(個人!$C$6:$AH$125,$N160,$O160)&lt;&gt;""),MID(TEXT(INDEX(個人!$C$6:$AH$125,$N160,$O160),"mm:ss.00"),4,2),"")</f>
        <v/>
      </c>
      <c r="M160" s="23" t="str">
        <f>IF(AND(INDEX(個人!$C$6:$AH$125,$N160,$C$3)&lt;&gt;"",INDEX(個人!$C$6:$AH$125,$N160,$O160)&lt;&gt;""),RIGHT(TEXT(INDEX(個人!$C$6:$AH$125,$N160,$O160),"mm:ss.00"),2),"")</f>
        <v/>
      </c>
      <c r="N160" s="23">
        <f>N138+1</f>
        <v>8</v>
      </c>
      <c r="O160" s="23">
        <v>11</v>
      </c>
      <c r="P160" s="200" t="s">
        <v>70</v>
      </c>
      <c r="Q160" s="23" t="s">
        <v>318</v>
      </c>
    </row>
    <row r="161" spans="3:17" s="23" customFormat="1" x14ac:dyDescent="0.15">
      <c r="C161" s="23" t="str">
        <f>IF(INDEX(個人!$C$6:$AH$125,$N161,$C$3)&lt;&gt;"",DBCS(TRIM(INDEX(個人!$C$6:$AH$125,$N161,$C$3))),"")</f>
        <v/>
      </c>
      <c r="D161" s="23" t="str">
        <f>IF(C160=C161,"○","×")</f>
        <v>○</v>
      </c>
      <c r="E161" s="23">
        <f>IF(AND(INDEX(個人!$C$6:$AH$125,$N160,$C$3)&lt;&gt;"",INDEX(個人!$C$6:$AH$125,$N161,$O161)&lt;&gt;""),E160+1,E160)</f>
        <v>0</v>
      </c>
      <c r="F161" s="23" t="str">
        <f>C161&amp;"@"&amp;E161</f>
        <v>@0</v>
      </c>
      <c r="H161" s="23" t="str">
        <f>IF(AND(INDEX(個人!$C$6:$AH$125,$N161,$C$3)&lt;&gt;"",INDEX(個人!$C$6:$AH$125,$N161,$O161)&lt;&gt;""),IF(INDEX(個人!$C$6:$AH$125,$N161,$H$3)&lt;20,11,ROUNDDOWN(INDEX(個人!$C$6:$AH$125,$N161,$H$3)/5,0)+7),"")</f>
        <v/>
      </c>
      <c r="I161" s="23" t="str">
        <f>IF(AND(INDEX(個人!$C$6:$AH$125,$N161,$C$3)&lt;&gt;"",INDEX(個人!$C$6:$AH$125,$N161,$O161)&lt;&gt;""),IF(ISERROR(VLOOKUP(DBCS($Q161),コード一覧!$E$1:$F$6,2,FALSE)),1,VLOOKUP(DBCS($Q161),コード一覧!$E$1:$F$6,2,FALSE)),"")</f>
        <v/>
      </c>
      <c r="J161" s="23" t="str">
        <f>IF(AND(INDEX(個人!$C$6:$AH$125,$N161,$C$3)&lt;&gt;"",INDEX(個人!$C$6:$AH$125,$N161,$O161)&lt;&gt;""),VLOOKUP($P161,コード一覧!$G$1:$H$10,2,FALSE),"")</f>
        <v/>
      </c>
      <c r="K161" s="23" t="str">
        <f>IF(AND(INDEX(個人!$C$6:$AH$125,$N161,$C$3)&lt;&gt;"",INDEX(個人!$C$6:$AH$125,$N161,$O161)&lt;&gt;""),LEFT(TEXT(INDEX(個人!$C$6:$AH$125,$N161,$O161),"mm:ss.00"),2),"")</f>
        <v/>
      </c>
      <c r="L161" s="23" t="str">
        <f>IF(AND(INDEX(個人!$C$6:$AH$125,$N161,$C$3)&lt;&gt;"",INDEX(個人!$C$6:$AH$125,$N161,$O161)&lt;&gt;""),MID(TEXT(INDEX(個人!$C$6:$AH$125,$N161,$O161),"mm:ss.00"),4,2),"")</f>
        <v/>
      </c>
      <c r="M161" s="23" t="str">
        <f>IF(AND(INDEX(個人!$C$6:$AH$125,$N161,$C$3)&lt;&gt;"",INDEX(個人!$C$6:$AH$125,$N161,$O161)&lt;&gt;""),RIGHT(TEXT(INDEX(個人!$C$6:$AH$125,$N161,$O161),"mm:ss.00"),2),"")</f>
        <v/>
      </c>
      <c r="N161" s="23">
        <f>$N160</f>
        <v>8</v>
      </c>
      <c r="O161" s="23">
        <v>12</v>
      </c>
      <c r="P161" s="200" t="s">
        <v>24</v>
      </c>
      <c r="Q161" s="23" t="s">
        <v>318</v>
      </c>
    </row>
    <row r="162" spans="3:17" s="23" customFormat="1" x14ac:dyDescent="0.15">
      <c r="C162" s="23" t="str">
        <f>IF(INDEX(個人!$C$6:$AH$125,$N162,$C$3)&lt;&gt;"",DBCS(TRIM(INDEX(個人!$C$6:$AH$125,$N162,$C$3))),"")</f>
        <v/>
      </c>
      <c r="D162" s="23" t="str">
        <f t="shared" ref="D162:D181" si="21">IF(C161=C162,"○","×")</f>
        <v>○</v>
      </c>
      <c r="E162" s="23">
        <f>IF(AND(INDEX(個人!$C$6:$AH$125,$N161,$C$3)&lt;&gt;"",INDEX(個人!$C$6:$AH$125,$N162,$O162)&lt;&gt;""),E161+1,E161)</f>
        <v>0</v>
      </c>
      <c r="F162" s="23" t="str">
        <f t="shared" ref="F162:F181" si="22">C162&amp;"@"&amp;E162</f>
        <v>@0</v>
      </c>
      <c r="H162" s="23" t="str">
        <f>IF(AND(INDEX(個人!$C$6:$AH$125,$N162,$C$3)&lt;&gt;"",INDEX(個人!$C$6:$AH$125,$N162,$O162)&lt;&gt;""),IF(INDEX(個人!$C$6:$AH$125,$N162,$H$3)&lt;20,11,ROUNDDOWN(INDEX(個人!$C$6:$AH$125,$N162,$H$3)/5,0)+7),"")</f>
        <v/>
      </c>
      <c r="I162" s="23" t="str">
        <f>IF(AND(INDEX(個人!$C$6:$AH$125,$N162,$C$3)&lt;&gt;"",INDEX(個人!$C$6:$AH$125,$N162,$O162)&lt;&gt;""),IF(ISERROR(VLOOKUP(DBCS($Q162),コード一覧!$E$1:$F$6,2,FALSE)),1,VLOOKUP(DBCS($Q162),コード一覧!$E$1:$F$6,2,FALSE)),"")</f>
        <v/>
      </c>
      <c r="J162" s="23" t="str">
        <f>IF(AND(INDEX(個人!$C$6:$AH$125,$N162,$C$3)&lt;&gt;"",INDEX(個人!$C$6:$AH$125,$N162,$O162)&lt;&gt;""),VLOOKUP($P162,コード一覧!$G$1:$H$10,2,FALSE),"")</f>
        <v/>
      </c>
      <c r="K162" s="23" t="str">
        <f>IF(AND(INDEX(個人!$C$6:$AH$125,$N162,$C$3)&lt;&gt;"",INDEX(個人!$C$6:$AH$125,$N162,$O162)&lt;&gt;""),LEFT(TEXT(INDEX(個人!$C$6:$AH$125,$N162,$O162),"mm:ss.00"),2),"")</f>
        <v/>
      </c>
      <c r="L162" s="23" t="str">
        <f>IF(AND(INDEX(個人!$C$6:$AH$125,$N162,$C$3)&lt;&gt;"",INDEX(個人!$C$6:$AH$125,$N162,$O162)&lt;&gt;""),MID(TEXT(INDEX(個人!$C$6:$AH$125,$N162,$O162),"mm:ss.00"),4,2),"")</f>
        <v/>
      </c>
      <c r="M162" s="23" t="str">
        <f>IF(AND(INDEX(個人!$C$6:$AH$125,$N162,$C$3)&lt;&gt;"",INDEX(個人!$C$6:$AH$125,$N162,$O162)&lt;&gt;""),RIGHT(TEXT(INDEX(個人!$C$6:$AH$125,$N162,$O162),"mm:ss.00"),2),"")</f>
        <v/>
      </c>
      <c r="N162" s="23">
        <f t="shared" ref="N162:N181" si="23">$N161</f>
        <v>8</v>
      </c>
      <c r="O162" s="23">
        <v>13</v>
      </c>
      <c r="P162" s="200" t="s">
        <v>37</v>
      </c>
      <c r="Q162" s="23" t="s">
        <v>318</v>
      </c>
    </row>
    <row r="163" spans="3:17" s="23" customFormat="1" x14ac:dyDescent="0.15">
      <c r="C163" s="23" t="str">
        <f>IF(INDEX(個人!$C$6:$AH$125,$N163,$C$3)&lt;&gt;"",DBCS(TRIM(INDEX(個人!$C$6:$AH$125,$N163,$C$3))),"")</f>
        <v/>
      </c>
      <c r="D163" s="23" t="str">
        <f t="shared" si="21"/>
        <v>○</v>
      </c>
      <c r="E163" s="23">
        <f>IF(AND(INDEX(個人!$C$6:$AH$125,$N162,$C$3)&lt;&gt;"",INDEX(個人!$C$6:$AH$125,$N163,$O163)&lt;&gt;""),E162+1,E162)</f>
        <v>0</v>
      </c>
      <c r="F163" s="23" t="str">
        <f t="shared" si="22"/>
        <v>@0</v>
      </c>
      <c r="H163" s="23" t="str">
        <f>IF(AND(INDEX(個人!$C$6:$AH$125,$N163,$C$3)&lt;&gt;"",INDEX(個人!$C$6:$AH$125,$N163,$O163)&lt;&gt;""),IF(INDEX(個人!$C$6:$AH$125,$N163,$H$3)&lt;20,11,ROUNDDOWN(INDEX(個人!$C$6:$AH$125,$N163,$H$3)/5,0)+7),"")</f>
        <v/>
      </c>
      <c r="I163" s="23" t="str">
        <f>IF(AND(INDEX(個人!$C$6:$AH$125,$N163,$C$3)&lt;&gt;"",INDEX(個人!$C$6:$AH$125,$N163,$O163)&lt;&gt;""),IF(ISERROR(VLOOKUP(DBCS($Q163),コード一覧!$E$1:$F$6,2,FALSE)),1,VLOOKUP(DBCS($Q163),コード一覧!$E$1:$F$6,2,FALSE)),"")</f>
        <v/>
      </c>
      <c r="J163" s="23" t="str">
        <f>IF(AND(INDEX(個人!$C$6:$AH$125,$N163,$C$3)&lt;&gt;"",INDEX(個人!$C$6:$AH$125,$N163,$O163)&lt;&gt;""),VLOOKUP($P163,コード一覧!$G$1:$H$10,2,FALSE),"")</f>
        <v/>
      </c>
      <c r="K163" s="23" t="str">
        <f>IF(AND(INDEX(個人!$C$6:$AH$125,$N163,$C$3)&lt;&gt;"",INDEX(個人!$C$6:$AH$125,$N163,$O163)&lt;&gt;""),LEFT(TEXT(INDEX(個人!$C$6:$AH$125,$N163,$O163),"mm:ss.00"),2),"")</f>
        <v/>
      </c>
      <c r="L163" s="23" t="str">
        <f>IF(AND(INDEX(個人!$C$6:$AH$125,$N163,$C$3)&lt;&gt;"",INDEX(個人!$C$6:$AH$125,$N163,$O163)&lt;&gt;""),MID(TEXT(INDEX(個人!$C$6:$AH$125,$N163,$O163),"mm:ss.00"),4,2),"")</f>
        <v/>
      </c>
      <c r="M163" s="23" t="str">
        <f>IF(AND(INDEX(個人!$C$6:$AH$125,$N163,$C$3)&lt;&gt;"",INDEX(個人!$C$6:$AH$125,$N163,$O163)&lt;&gt;""),RIGHT(TEXT(INDEX(個人!$C$6:$AH$125,$N163,$O163),"mm:ss.00"),2),"")</f>
        <v/>
      </c>
      <c r="N163" s="23">
        <f t="shared" si="23"/>
        <v>8</v>
      </c>
      <c r="O163" s="23">
        <v>14</v>
      </c>
      <c r="P163" s="200" t="s">
        <v>47</v>
      </c>
      <c r="Q163" s="23" t="s">
        <v>318</v>
      </c>
    </row>
    <row r="164" spans="3:17" s="23" customFormat="1" x14ac:dyDescent="0.15">
      <c r="C164" s="23" t="str">
        <f>IF(INDEX(個人!$C$6:$AH$125,$N164,$C$3)&lt;&gt;"",DBCS(TRIM(INDEX(個人!$C$6:$AH$125,$N164,$C$3))),"")</f>
        <v/>
      </c>
      <c r="D164" s="23" t="str">
        <f t="shared" si="21"/>
        <v>○</v>
      </c>
      <c r="E164" s="23">
        <f>IF(AND(INDEX(個人!$C$6:$AH$125,$N163,$C$3)&lt;&gt;"",INDEX(個人!$C$6:$AH$125,$N164,$O164)&lt;&gt;""),E163+1,E163)</f>
        <v>0</v>
      </c>
      <c r="F164" s="23" t="str">
        <f t="shared" si="22"/>
        <v>@0</v>
      </c>
      <c r="H164" s="23" t="str">
        <f>IF(AND(INDEX(個人!$C$6:$AH$125,$N164,$C$3)&lt;&gt;"",INDEX(個人!$C$6:$AH$125,$N164,$O164)&lt;&gt;""),IF(INDEX(個人!$C$6:$AH$125,$N164,$H$3)&lt;20,11,ROUNDDOWN(INDEX(個人!$C$6:$AH$125,$N164,$H$3)/5,0)+7),"")</f>
        <v/>
      </c>
      <c r="I164" s="23" t="str">
        <f>IF(AND(INDEX(個人!$C$6:$AH$125,$N164,$C$3)&lt;&gt;"",INDEX(個人!$C$6:$AH$125,$N164,$O164)&lt;&gt;""),IF(ISERROR(VLOOKUP(DBCS($Q164),コード一覧!$E$1:$F$6,2,FALSE)),1,VLOOKUP(DBCS($Q164),コード一覧!$E$1:$F$6,2,FALSE)),"")</f>
        <v/>
      </c>
      <c r="J164" s="23" t="str">
        <f>IF(AND(INDEX(個人!$C$6:$AH$125,$N164,$C$3)&lt;&gt;"",INDEX(個人!$C$6:$AH$125,$N164,$O164)&lt;&gt;""),VLOOKUP($P164,コード一覧!$G$1:$H$10,2,FALSE),"")</f>
        <v/>
      </c>
      <c r="K164" s="23" t="str">
        <f>IF(AND(INDEX(個人!$C$6:$AH$125,$N164,$C$3)&lt;&gt;"",INDEX(個人!$C$6:$AH$125,$N164,$O164)&lt;&gt;""),LEFT(TEXT(INDEX(個人!$C$6:$AH$125,$N164,$O164),"mm:ss.00"),2),"")</f>
        <v/>
      </c>
      <c r="L164" s="23" t="str">
        <f>IF(AND(INDEX(個人!$C$6:$AH$125,$N164,$C$3)&lt;&gt;"",INDEX(個人!$C$6:$AH$125,$N164,$O164)&lt;&gt;""),MID(TEXT(INDEX(個人!$C$6:$AH$125,$N164,$O164),"mm:ss.00"),4,2),"")</f>
        <v/>
      </c>
      <c r="M164" s="23" t="str">
        <f>IF(AND(INDEX(個人!$C$6:$AH$125,$N164,$C$3)&lt;&gt;"",INDEX(個人!$C$6:$AH$125,$N164,$O164)&lt;&gt;""),RIGHT(TEXT(INDEX(個人!$C$6:$AH$125,$N164,$O164),"mm:ss.00"),2),"")</f>
        <v/>
      </c>
      <c r="N164" s="23">
        <f t="shared" si="23"/>
        <v>8</v>
      </c>
      <c r="O164" s="23">
        <v>15</v>
      </c>
      <c r="P164" s="200" t="s">
        <v>73</v>
      </c>
      <c r="Q164" s="23" t="s">
        <v>318</v>
      </c>
    </row>
    <row r="165" spans="3:17" s="23" customFormat="1" x14ac:dyDescent="0.15">
      <c r="C165" s="23" t="str">
        <f>IF(INDEX(個人!$C$6:$AH$125,$N165,$C$3)&lt;&gt;"",DBCS(TRIM(INDEX(個人!$C$6:$AH$125,$N165,$C$3))),"")</f>
        <v/>
      </c>
      <c r="D165" s="23" t="str">
        <f t="shared" si="21"/>
        <v>○</v>
      </c>
      <c r="E165" s="23">
        <f>IF(AND(INDEX(個人!$C$6:$AH$125,$N164,$C$3)&lt;&gt;"",INDEX(個人!$C$6:$AH$125,$N165,$O165)&lt;&gt;""),E164+1,E164)</f>
        <v>0</v>
      </c>
      <c r="F165" s="23" t="str">
        <f t="shared" si="22"/>
        <v>@0</v>
      </c>
      <c r="H165" s="23" t="str">
        <f>IF(AND(INDEX(個人!$C$6:$AH$125,$N165,$C$3)&lt;&gt;"",INDEX(個人!$C$6:$AH$125,$N165,$O165)&lt;&gt;""),IF(INDEX(個人!$C$6:$AH$125,$N165,$H$3)&lt;20,11,ROUNDDOWN(INDEX(個人!$C$6:$AH$125,$N165,$H$3)/5,0)+7),"")</f>
        <v/>
      </c>
      <c r="I165" s="23" t="str">
        <f>IF(AND(INDEX(個人!$C$6:$AH$125,$N165,$C$3)&lt;&gt;"",INDEX(個人!$C$6:$AH$125,$N165,$O165)&lt;&gt;""),IF(ISERROR(VLOOKUP(DBCS($Q165),コード一覧!$E$1:$F$6,2,FALSE)),1,VLOOKUP(DBCS($Q165),コード一覧!$E$1:$F$6,2,FALSE)),"")</f>
        <v/>
      </c>
      <c r="J165" s="23" t="str">
        <f>IF(AND(INDEX(個人!$C$6:$AH$125,$N165,$C$3)&lt;&gt;"",INDEX(個人!$C$6:$AH$125,$N165,$O165)&lt;&gt;""),VLOOKUP($P165,コード一覧!$G$1:$H$10,2,FALSE),"")</f>
        <v/>
      </c>
      <c r="K165" s="23" t="str">
        <f>IF(AND(INDEX(個人!$C$6:$AH$125,$N165,$C$3)&lt;&gt;"",INDEX(個人!$C$6:$AH$125,$N165,$O165)&lt;&gt;""),LEFT(TEXT(INDEX(個人!$C$6:$AH$125,$N165,$O165),"mm:ss.00"),2),"")</f>
        <v/>
      </c>
      <c r="L165" s="23" t="str">
        <f>IF(AND(INDEX(個人!$C$6:$AH$125,$N165,$C$3)&lt;&gt;"",INDEX(個人!$C$6:$AH$125,$N165,$O165)&lt;&gt;""),MID(TEXT(INDEX(個人!$C$6:$AH$125,$N165,$O165),"mm:ss.00"),4,2),"")</f>
        <v/>
      </c>
      <c r="M165" s="23" t="str">
        <f>IF(AND(INDEX(個人!$C$6:$AH$125,$N165,$C$3)&lt;&gt;"",INDEX(個人!$C$6:$AH$125,$N165,$O165)&lt;&gt;""),RIGHT(TEXT(INDEX(個人!$C$6:$AH$125,$N165,$O165),"mm:ss.00"),2),"")</f>
        <v/>
      </c>
      <c r="N165" s="23">
        <f t="shared" si="23"/>
        <v>8</v>
      </c>
      <c r="O165" s="23">
        <v>16</v>
      </c>
      <c r="P165" s="200" t="s">
        <v>75</v>
      </c>
      <c r="Q165" s="23" t="s">
        <v>318</v>
      </c>
    </row>
    <row r="166" spans="3:17" s="23" customFormat="1" x14ac:dyDescent="0.15">
      <c r="C166" s="23" t="str">
        <f>IF(INDEX(個人!$C$6:$AH$125,$N166,$C$3)&lt;&gt;"",DBCS(TRIM(INDEX(個人!$C$6:$AH$125,$N166,$C$3))),"")</f>
        <v/>
      </c>
      <c r="D166" s="23" t="str">
        <f t="shared" si="21"/>
        <v>○</v>
      </c>
      <c r="E166" s="23">
        <f>IF(AND(INDEX(個人!$C$6:$AH$125,$N165,$C$3)&lt;&gt;"",INDEX(個人!$C$6:$AH$125,$N166,$O166)&lt;&gt;""),E165+1,E165)</f>
        <v>0</v>
      </c>
      <c r="F166" s="23" t="str">
        <f t="shared" si="22"/>
        <v>@0</v>
      </c>
      <c r="H166" s="23" t="str">
        <f>IF(AND(INDEX(個人!$C$6:$AH$125,$N166,$C$3)&lt;&gt;"",INDEX(個人!$C$6:$AH$125,$N166,$O166)&lt;&gt;""),IF(INDEX(個人!$C$6:$AH$125,$N166,$H$3)&lt;20,11,ROUNDDOWN(INDEX(個人!$C$6:$AH$125,$N166,$H$3)/5,0)+7),"")</f>
        <v/>
      </c>
      <c r="I166" s="23" t="str">
        <f>IF(AND(INDEX(個人!$C$6:$AH$125,$N166,$C$3)&lt;&gt;"",INDEX(個人!$C$6:$AH$125,$N166,$O166)&lt;&gt;""),IF(ISERROR(VLOOKUP(DBCS($Q166),コード一覧!$E$1:$F$6,2,FALSE)),1,VLOOKUP(DBCS($Q166),コード一覧!$E$1:$F$6,2,FALSE)),"")</f>
        <v/>
      </c>
      <c r="J166" s="23" t="str">
        <f>IF(AND(INDEX(個人!$C$6:$AH$125,$N166,$C$3)&lt;&gt;"",INDEX(個人!$C$6:$AH$125,$N166,$O166)&lt;&gt;""),VLOOKUP($P166,コード一覧!$G$1:$H$10,2,FALSE),"")</f>
        <v/>
      </c>
      <c r="K166" s="23" t="str">
        <f>IF(AND(INDEX(個人!$C$6:$AH$125,$N166,$C$3)&lt;&gt;"",INDEX(個人!$C$6:$AH$125,$N166,$O166)&lt;&gt;""),LEFT(TEXT(INDEX(個人!$C$6:$AH$125,$N166,$O166),"mm:ss.00"),2),"")</f>
        <v/>
      </c>
      <c r="L166" s="23" t="str">
        <f>IF(AND(INDEX(個人!$C$6:$AH$125,$N166,$C$3)&lt;&gt;"",INDEX(個人!$C$6:$AH$125,$N166,$O166)&lt;&gt;""),MID(TEXT(INDEX(個人!$C$6:$AH$125,$N166,$O166),"mm:ss.00"),4,2),"")</f>
        <v/>
      </c>
      <c r="M166" s="23" t="str">
        <f>IF(AND(INDEX(個人!$C$6:$AH$125,$N166,$C$3)&lt;&gt;"",INDEX(個人!$C$6:$AH$125,$N166,$O166)&lt;&gt;""),RIGHT(TEXT(INDEX(個人!$C$6:$AH$125,$N166,$O166),"mm:ss.00"),2),"")</f>
        <v/>
      </c>
      <c r="N166" s="23">
        <f t="shared" si="23"/>
        <v>8</v>
      </c>
      <c r="O166" s="23">
        <v>17</v>
      </c>
      <c r="P166" s="200" t="s">
        <v>77</v>
      </c>
      <c r="Q166" s="23" t="s">
        <v>318</v>
      </c>
    </row>
    <row r="167" spans="3:17" s="23" customFormat="1" x14ac:dyDescent="0.15">
      <c r="C167" s="23" t="str">
        <f>IF(INDEX(個人!$C$6:$AH$125,$N167,$C$3)&lt;&gt;"",DBCS(TRIM(INDEX(個人!$C$6:$AH$125,$N167,$C$3))),"")</f>
        <v/>
      </c>
      <c r="D167" s="23" t="str">
        <f t="shared" si="21"/>
        <v>○</v>
      </c>
      <c r="E167" s="23">
        <f>IF(AND(INDEX(個人!$C$6:$AH$125,$N166,$C$3)&lt;&gt;"",INDEX(個人!$C$6:$AH$125,$N167,$O167)&lt;&gt;""),E166+1,E166)</f>
        <v>0</v>
      </c>
      <c r="F167" s="23" t="str">
        <f t="shared" si="22"/>
        <v>@0</v>
      </c>
      <c r="H167" s="23" t="str">
        <f>IF(AND(INDEX(個人!$C$6:$AH$125,$N167,$C$3)&lt;&gt;"",INDEX(個人!$C$6:$AH$125,$N167,$O167)&lt;&gt;""),IF(INDEX(個人!$C$6:$AH$125,$N167,$H$3)&lt;20,11,ROUNDDOWN(INDEX(個人!$C$6:$AH$125,$N167,$H$3)/5,0)+7),"")</f>
        <v/>
      </c>
      <c r="I167" s="23" t="str">
        <f>IF(AND(INDEX(個人!$C$6:$AH$125,$N167,$C$3)&lt;&gt;"",INDEX(個人!$C$6:$AH$125,$N167,$O167)&lt;&gt;""),IF(ISERROR(VLOOKUP(DBCS($Q167),コード一覧!$E$1:$F$6,2,FALSE)),1,VLOOKUP(DBCS($Q167),コード一覧!$E$1:$F$6,2,FALSE)),"")</f>
        <v/>
      </c>
      <c r="J167" s="23" t="str">
        <f>IF(AND(INDEX(個人!$C$6:$AH$125,$N167,$C$3)&lt;&gt;"",INDEX(個人!$C$6:$AH$125,$N167,$O167)&lt;&gt;""),VLOOKUP($P167,コード一覧!$G$1:$H$10,2,FALSE),"")</f>
        <v/>
      </c>
      <c r="K167" s="23" t="str">
        <f>IF(AND(INDEX(個人!$C$6:$AH$125,$N167,$C$3)&lt;&gt;"",INDEX(個人!$C$6:$AH$125,$N167,$O167)&lt;&gt;""),LEFT(TEXT(INDEX(個人!$C$6:$AH$125,$N167,$O167),"mm:ss.00"),2),"")</f>
        <v/>
      </c>
      <c r="L167" s="23" t="str">
        <f>IF(AND(INDEX(個人!$C$6:$AH$125,$N167,$C$3)&lt;&gt;"",INDEX(個人!$C$6:$AH$125,$N167,$O167)&lt;&gt;""),MID(TEXT(INDEX(個人!$C$6:$AH$125,$N167,$O167),"mm:ss.00"),4,2),"")</f>
        <v/>
      </c>
      <c r="M167" s="23" t="str">
        <f>IF(AND(INDEX(個人!$C$6:$AH$125,$N167,$C$3)&lt;&gt;"",INDEX(個人!$C$6:$AH$125,$N167,$O167)&lt;&gt;""),RIGHT(TEXT(INDEX(個人!$C$6:$AH$125,$N167,$O167),"mm:ss.00"),2),"")</f>
        <v/>
      </c>
      <c r="N167" s="23">
        <f t="shared" si="23"/>
        <v>8</v>
      </c>
      <c r="O167" s="23">
        <v>18</v>
      </c>
      <c r="P167" s="200" t="s">
        <v>70</v>
      </c>
      <c r="Q167" s="23" t="s">
        <v>319</v>
      </c>
    </row>
    <row r="168" spans="3:17" s="23" customFormat="1" x14ac:dyDescent="0.15">
      <c r="C168" s="23" t="str">
        <f>IF(INDEX(個人!$C$6:$AH$125,$N168,$C$3)&lt;&gt;"",DBCS(TRIM(INDEX(個人!$C$6:$AH$125,$N168,$C$3))),"")</f>
        <v/>
      </c>
      <c r="D168" s="23" t="str">
        <f t="shared" si="21"/>
        <v>○</v>
      </c>
      <c r="E168" s="23">
        <f>IF(AND(INDEX(個人!$C$6:$AH$125,$N167,$C$3)&lt;&gt;"",INDEX(個人!$C$6:$AH$125,$N168,$O168)&lt;&gt;""),E167+1,E167)</f>
        <v>0</v>
      </c>
      <c r="F168" s="23" t="str">
        <f t="shared" si="22"/>
        <v>@0</v>
      </c>
      <c r="H168" s="23" t="str">
        <f>IF(AND(INDEX(個人!$C$6:$AH$125,$N168,$C$3)&lt;&gt;"",INDEX(個人!$C$6:$AH$125,$N168,$O168)&lt;&gt;""),IF(INDEX(個人!$C$6:$AH$125,$N168,$H$3)&lt;20,11,ROUNDDOWN(INDEX(個人!$C$6:$AH$125,$N168,$H$3)/5,0)+7),"")</f>
        <v/>
      </c>
      <c r="I168" s="23" t="str">
        <f>IF(AND(INDEX(個人!$C$6:$AH$125,$N168,$C$3)&lt;&gt;"",INDEX(個人!$C$6:$AH$125,$N168,$O168)&lt;&gt;""),IF(ISERROR(VLOOKUP(DBCS($Q168),コード一覧!$E$1:$F$6,2,FALSE)),1,VLOOKUP(DBCS($Q168),コード一覧!$E$1:$F$6,2,FALSE)),"")</f>
        <v/>
      </c>
      <c r="J168" s="23" t="str">
        <f>IF(AND(INDEX(個人!$C$6:$AH$125,$N168,$C$3)&lt;&gt;"",INDEX(個人!$C$6:$AH$125,$N168,$O168)&lt;&gt;""),VLOOKUP($P168,コード一覧!$G$1:$H$10,2,FALSE),"")</f>
        <v/>
      </c>
      <c r="K168" s="23" t="str">
        <f>IF(AND(INDEX(個人!$C$6:$AH$125,$N168,$C$3)&lt;&gt;"",INDEX(個人!$C$6:$AH$125,$N168,$O168)&lt;&gt;""),LEFT(TEXT(INDEX(個人!$C$6:$AH$125,$N168,$O168),"mm:ss.00"),2),"")</f>
        <v/>
      </c>
      <c r="L168" s="23" t="str">
        <f>IF(AND(INDEX(個人!$C$6:$AH$125,$N168,$C$3)&lt;&gt;"",INDEX(個人!$C$6:$AH$125,$N168,$O168)&lt;&gt;""),MID(TEXT(INDEX(個人!$C$6:$AH$125,$N168,$O168),"mm:ss.00"),4,2),"")</f>
        <v/>
      </c>
      <c r="M168" s="23" t="str">
        <f>IF(AND(INDEX(個人!$C$6:$AH$125,$N168,$C$3)&lt;&gt;"",INDEX(個人!$C$6:$AH$125,$N168,$O168)&lt;&gt;""),RIGHT(TEXT(INDEX(個人!$C$6:$AH$125,$N168,$O168),"mm:ss.00"),2),"")</f>
        <v/>
      </c>
      <c r="N168" s="23">
        <f t="shared" si="23"/>
        <v>8</v>
      </c>
      <c r="O168" s="23">
        <v>19</v>
      </c>
      <c r="P168" s="200" t="s">
        <v>24</v>
      </c>
      <c r="Q168" s="23" t="s">
        <v>319</v>
      </c>
    </row>
    <row r="169" spans="3:17" s="23" customFormat="1" x14ac:dyDescent="0.15">
      <c r="C169" s="23" t="str">
        <f>IF(INDEX(個人!$C$6:$AH$125,$N169,$C$3)&lt;&gt;"",DBCS(TRIM(INDEX(個人!$C$6:$AH$125,$N169,$C$3))),"")</f>
        <v/>
      </c>
      <c r="D169" s="23" t="str">
        <f t="shared" si="21"/>
        <v>○</v>
      </c>
      <c r="E169" s="23">
        <f>IF(AND(INDEX(個人!$C$6:$AH$125,$N168,$C$3)&lt;&gt;"",INDEX(個人!$C$6:$AH$125,$N169,$O169)&lt;&gt;""),E168+1,E168)</f>
        <v>0</v>
      </c>
      <c r="F169" s="23" t="str">
        <f t="shared" si="22"/>
        <v>@0</v>
      </c>
      <c r="H169" s="23" t="str">
        <f>IF(AND(INDEX(個人!$C$6:$AH$125,$N169,$C$3)&lt;&gt;"",INDEX(個人!$C$6:$AH$125,$N169,$O169)&lt;&gt;""),IF(INDEX(個人!$C$6:$AH$125,$N169,$H$3)&lt;20,11,ROUNDDOWN(INDEX(個人!$C$6:$AH$125,$N169,$H$3)/5,0)+7),"")</f>
        <v/>
      </c>
      <c r="I169" s="23" t="str">
        <f>IF(AND(INDEX(個人!$C$6:$AH$125,$N169,$C$3)&lt;&gt;"",INDEX(個人!$C$6:$AH$125,$N169,$O169)&lt;&gt;""),IF(ISERROR(VLOOKUP(DBCS($Q169),コード一覧!$E$1:$F$6,2,FALSE)),1,VLOOKUP(DBCS($Q169),コード一覧!$E$1:$F$6,2,FALSE)),"")</f>
        <v/>
      </c>
      <c r="J169" s="23" t="str">
        <f>IF(AND(INDEX(個人!$C$6:$AH$125,$N169,$C$3)&lt;&gt;"",INDEX(個人!$C$6:$AH$125,$N169,$O169)&lt;&gt;""),VLOOKUP($P169,コード一覧!$G$1:$H$10,2,FALSE),"")</f>
        <v/>
      </c>
      <c r="K169" s="23" t="str">
        <f>IF(AND(INDEX(個人!$C$6:$AH$125,$N169,$C$3)&lt;&gt;"",INDEX(個人!$C$6:$AH$125,$N169,$O169)&lt;&gt;""),LEFT(TEXT(INDEX(個人!$C$6:$AH$125,$N169,$O169),"mm:ss.00"),2),"")</f>
        <v/>
      </c>
      <c r="L169" s="23" t="str">
        <f>IF(AND(INDEX(個人!$C$6:$AH$125,$N169,$C$3)&lt;&gt;"",INDEX(個人!$C$6:$AH$125,$N169,$O169)&lt;&gt;""),MID(TEXT(INDEX(個人!$C$6:$AH$125,$N169,$O169),"mm:ss.00"),4,2),"")</f>
        <v/>
      </c>
      <c r="M169" s="23" t="str">
        <f>IF(AND(INDEX(個人!$C$6:$AH$125,$N169,$C$3)&lt;&gt;"",INDEX(個人!$C$6:$AH$125,$N169,$O169)&lt;&gt;""),RIGHT(TEXT(INDEX(個人!$C$6:$AH$125,$N169,$O169),"mm:ss.00"),2),"")</f>
        <v/>
      </c>
      <c r="N169" s="23">
        <f t="shared" si="23"/>
        <v>8</v>
      </c>
      <c r="O169" s="23">
        <v>20</v>
      </c>
      <c r="P169" s="200" t="s">
        <v>37</v>
      </c>
      <c r="Q169" s="23" t="s">
        <v>319</v>
      </c>
    </row>
    <row r="170" spans="3:17" s="23" customFormat="1" x14ac:dyDescent="0.15">
      <c r="C170" s="23" t="str">
        <f>IF(INDEX(個人!$C$6:$AH$125,$N170,$C$3)&lt;&gt;"",DBCS(TRIM(INDEX(個人!$C$6:$AH$125,$N170,$C$3))),"")</f>
        <v/>
      </c>
      <c r="D170" s="23" t="str">
        <f t="shared" si="21"/>
        <v>○</v>
      </c>
      <c r="E170" s="23">
        <f>IF(AND(INDEX(個人!$C$6:$AH$125,$N169,$C$3)&lt;&gt;"",INDEX(個人!$C$6:$AH$125,$N170,$O170)&lt;&gt;""),E169+1,E169)</f>
        <v>0</v>
      </c>
      <c r="F170" s="23" t="str">
        <f t="shared" si="22"/>
        <v>@0</v>
      </c>
      <c r="H170" s="23" t="str">
        <f>IF(AND(INDEX(個人!$C$6:$AH$125,$N170,$C$3)&lt;&gt;"",INDEX(個人!$C$6:$AH$125,$N170,$O170)&lt;&gt;""),IF(INDEX(個人!$C$6:$AH$125,$N170,$H$3)&lt;20,11,ROUNDDOWN(INDEX(個人!$C$6:$AH$125,$N170,$H$3)/5,0)+7),"")</f>
        <v/>
      </c>
      <c r="I170" s="23" t="str">
        <f>IF(AND(INDEX(個人!$C$6:$AH$125,$N170,$C$3)&lt;&gt;"",INDEX(個人!$C$6:$AH$125,$N170,$O170)&lt;&gt;""),IF(ISERROR(VLOOKUP(DBCS($Q170),コード一覧!$E$1:$F$6,2,FALSE)),1,VLOOKUP(DBCS($Q170),コード一覧!$E$1:$F$6,2,FALSE)),"")</f>
        <v/>
      </c>
      <c r="J170" s="23" t="str">
        <f>IF(AND(INDEX(個人!$C$6:$AH$125,$N170,$C$3)&lt;&gt;"",INDEX(個人!$C$6:$AH$125,$N170,$O170)&lt;&gt;""),VLOOKUP($P170,コード一覧!$G$1:$H$10,2,FALSE),"")</f>
        <v/>
      </c>
      <c r="K170" s="23" t="str">
        <f>IF(AND(INDEX(個人!$C$6:$AH$125,$N170,$C$3)&lt;&gt;"",INDEX(個人!$C$6:$AH$125,$N170,$O170)&lt;&gt;""),LEFT(TEXT(INDEX(個人!$C$6:$AH$125,$N170,$O170),"mm:ss.00"),2),"")</f>
        <v/>
      </c>
      <c r="L170" s="23" t="str">
        <f>IF(AND(INDEX(個人!$C$6:$AH$125,$N170,$C$3)&lt;&gt;"",INDEX(個人!$C$6:$AH$125,$N170,$O170)&lt;&gt;""),MID(TEXT(INDEX(個人!$C$6:$AH$125,$N170,$O170),"mm:ss.00"),4,2),"")</f>
        <v/>
      </c>
      <c r="M170" s="23" t="str">
        <f>IF(AND(INDEX(個人!$C$6:$AH$125,$N170,$C$3)&lt;&gt;"",INDEX(個人!$C$6:$AH$125,$N170,$O170)&lt;&gt;""),RIGHT(TEXT(INDEX(個人!$C$6:$AH$125,$N170,$O170),"mm:ss.00"),2),"")</f>
        <v/>
      </c>
      <c r="N170" s="23">
        <f t="shared" si="23"/>
        <v>8</v>
      </c>
      <c r="O170" s="23">
        <v>21</v>
      </c>
      <c r="P170" s="200" t="s">
        <v>47</v>
      </c>
      <c r="Q170" s="23" t="s">
        <v>319</v>
      </c>
    </row>
    <row r="171" spans="3:17" s="23" customFormat="1" x14ac:dyDescent="0.15">
      <c r="C171" s="23" t="str">
        <f>IF(INDEX(個人!$C$6:$AH$125,$N171,$C$3)&lt;&gt;"",DBCS(TRIM(INDEX(個人!$C$6:$AH$125,$N171,$C$3))),"")</f>
        <v/>
      </c>
      <c r="D171" s="23" t="str">
        <f t="shared" si="21"/>
        <v>○</v>
      </c>
      <c r="E171" s="23">
        <f>IF(AND(INDEX(個人!$C$6:$AH$125,$N170,$C$3)&lt;&gt;"",INDEX(個人!$C$6:$AH$125,$N171,$O171)&lt;&gt;""),E170+1,E170)</f>
        <v>0</v>
      </c>
      <c r="F171" s="23" t="str">
        <f t="shared" si="22"/>
        <v>@0</v>
      </c>
      <c r="H171" s="23" t="str">
        <f>IF(AND(INDEX(個人!$C$6:$AH$125,$N171,$C$3)&lt;&gt;"",INDEX(個人!$C$6:$AH$125,$N171,$O171)&lt;&gt;""),IF(INDEX(個人!$C$6:$AH$125,$N171,$H$3)&lt;20,11,ROUNDDOWN(INDEX(個人!$C$6:$AH$125,$N171,$H$3)/5,0)+7),"")</f>
        <v/>
      </c>
      <c r="I171" s="23" t="str">
        <f>IF(AND(INDEX(個人!$C$6:$AH$125,$N171,$C$3)&lt;&gt;"",INDEX(個人!$C$6:$AH$125,$N171,$O171)&lt;&gt;""),IF(ISERROR(VLOOKUP(DBCS($Q171),コード一覧!$E$1:$F$6,2,FALSE)),1,VLOOKUP(DBCS($Q171),コード一覧!$E$1:$F$6,2,FALSE)),"")</f>
        <v/>
      </c>
      <c r="J171" s="23" t="str">
        <f>IF(AND(INDEX(個人!$C$6:$AH$125,$N171,$C$3)&lt;&gt;"",INDEX(個人!$C$6:$AH$125,$N171,$O171)&lt;&gt;""),VLOOKUP($P171,コード一覧!$G$1:$H$10,2,FALSE),"")</f>
        <v/>
      </c>
      <c r="K171" s="23" t="str">
        <f>IF(AND(INDEX(個人!$C$6:$AH$125,$N171,$C$3)&lt;&gt;"",INDEX(個人!$C$6:$AH$125,$N171,$O171)&lt;&gt;""),LEFT(TEXT(INDEX(個人!$C$6:$AH$125,$N171,$O171),"mm:ss.00"),2),"")</f>
        <v/>
      </c>
      <c r="L171" s="23" t="str">
        <f>IF(AND(INDEX(個人!$C$6:$AH$125,$N171,$C$3)&lt;&gt;"",INDEX(個人!$C$6:$AH$125,$N171,$O171)&lt;&gt;""),MID(TEXT(INDEX(個人!$C$6:$AH$125,$N171,$O171),"mm:ss.00"),4,2),"")</f>
        <v/>
      </c>
      <c r="M171" s="23" t="str">
        <f>IF(AND(INDEX(個人!$C$6:$AH$125,$N171,$C$3)&lt;&gt;"",INDEX(個人!$C$6:$AH$125,$N171,$O171)&lt;&gt;""),RIGHT(TEXT(INDEX(個人!$C$6:$AH$125,$N171,$O171),"mm:ss.00"),2),"")</f>
        <v/>
      </c>
      <c r="N171" s="23">
        <f t="shared" si="23"/>
        <v>8</v>
      </c>
      <c r="O171" s="23">
        <v>22</v>
      </c>
      <c r="P171" s="200" t="s">
        <v>70</v>
      </c>
      <c r="Q171" s="23" t="s">
        <v>320</v>
      </c>
    </row>
    <row r="172" spans="3:17" s="23" customFormat="1" x14ac:dyDescent="0.15">
      <c r="C172" s="23" t="str">
        <f>IF(INDEX(個人!$C$6:$AH$125,$N172,$C$3)&lt;&gt;"",DBCS(TRIM(INDEX(個人!$C$6:$AH$125,$N172,$C$3))),"")</f>
        <v/>
      </c>
      <c r="D172" s="23" t="str">
        <f t="shared" si="21"/>
        <v>○</v>
      </c>
      <c r="E172" s="23">
        <f>IF(AND(INDEX(個人!$C$6:$AH$125,$N171,$C$3)&lt;&gt;"",INDEX(個人!$C$6:$AH$125,$N172,$O172)&lt;&gt;""),E171+1,E171)</f>
        <v>0</v>
      </c>
      <c r="F172" s="23" t="str">
        <f t="shared" si="22"/>
        <v>@0</v>
      </c>
      <c r="H172" s="23" t="str">
        <f>IF(AND(INDEX(個人!$C$6:$AH$125,$N172,$C$3)&lt;&gt;"",INDEX(個人!$C$6:$AH$125,$N172,$O172)&lt;&gt;""),IF(INDEX(個人!$C$6:$AH$125,$N172,$H$3)&lt;20,11,ROUNDDOWN(INDEX(個人!$C$6:$AH$125,$N172,$H$3)/5,0)+7),"")</f>
        <v/>
      </c>
      <c r="I172" s="23" t="str">
        <f>IF(AND(INDEX(個人!$C$6:$AH$125,$N172,$C$3)&lt;&gt;"",INDEX(個人!$C$6:$AH$125,$N172,$O172)&lt;&gt;""),IF(ISERROR(VLOOKUP(DBCS($Q172),コード一覧!$E$1:$F$6,2,FALSE)),1,VLOOKUP(DBCS($Q172),コード一覧!$E$1:$F$6,2,FALSE)),"")</f>
        <v/>
      </c>
      <c r="J172" s="23" t="str">
        <f>IF(AND(INDEX(個人!$C$6:$AH$125,$N172,$C$3)&lt;&gt;"",INDEX(個人!$C$6:$AH$125,$N172,$O172)&lt;&gt;""),VLOOKUP($P172,コード一覧!$G$1:$H$10,2,FALSE),"")</f>
        <v/>
      </c>
      <c r="K172" s="23" t="str">
        <f>IF(AND(INDEX(個人!$C$6:$AH$125,$N172,$C$3)&lt;&gt;"",INDEX(個人!$C$6:$AH$125,$N172,$O172)&lt;&gt;""),LEFT(TEXT(INDEX(個人!$C$6:$AH$125,$N172,$O172),"mm:ss.00"),2),"")</f>
        <v/>
      </c>
      <c r="L172" s="23" t="str">
        <f>IF(AND(INDEX(個人!$C$6:$AH$125,$N172,$C$3)&lt;&gt;"",INDEX(個人!$C$6:$AH$125,$N172,$O172)&lt;&gt;""),MID(TEXT(INDEX(個人!$C$6:$AH$125,$N172,$O172),"mm:ss.00"),4,2),"")</f>
        <v/>
      </c>
      <c r="M172" s="23" t="str">
        <f>IF(AND(INDEX(個人!$C$6:$AH$125,$N172,$C$3)&lt;&gt;"",INDEX(個人!$C$6:$AH$125,$N172,$O172)&lt;&gt;""),RIGHT(TEXT(INDEX(個人!$C$6:$AH$125,$N172,$O172),"mm:ss.00"),2),"")</f>
        <v/>
      </c>
      <c r="N172" s="23">
        <f t="shared" si="23"/>
        <v>8</v>
      </c>
      <c r="O172" s="23">
        <v>23</v>
      </c>
      <c r="P172" s="200" t="s">
        <v>24</v>
      </c>
      <c r="Q172" s="23" t="s">
        <v>320</v>
      </c>
    </row>
    <row r="173" spans="3:17" s="23" customFormat="1" x14ac:dyDescent="0.15">
      <c r="C173" s="23" t="str">
        <f>IF(INDEX(個人!$C$6:$AH$125,$N173,$C$3)&lt;&gt;"",DBCS(TRIM(INDEX(個人!$C$6:$AH$125,$N173,$C$3))),"")</f>
        <v/>
      </c>
      <c r="D173" s="23" t="str">
        <f t="shared" si="21"/>
        <v>○</v>
      </c>
      <c r="E173" s="23">
        <f>IF(AND(INDEX(個人!$C$6:$AH$125,$N172,$C$3)&lt;&gt;"",INDEX(個人!$C$6:$AH$125,$N173,$O173)&lt;&gt;""),E172+1,E172)</f>
        <v>0</v>
      </c>
      <c r="F173" s="23" t="str">
        <f t="shared" si="22"/>
        <v>@0</v>
      </c>
      <c r="H173" s="23" t="str">
        <f>IF(AND(INDEX(個人!$C$6:$AH$125,$N173,$C$3)&lt;&gt;"",INDEX(個人!$C$6:$AH$125,$N173,$O173)&lt;&gt;""),IF(INDEX(個人!$C$6:$AH$125,$N173,$H$3)&lt;20,11,ROUNDDOWN(INDEX(個人!$C$6:$AH$125,$N173,$H$3)/5,0)+7),"")</f>
        <v/>
      </c>
      <c r="I173" s="23" t="str">
        <f>IF(AND(INDEX(個人!$C$6:$AH$125,$N173,$C$3)&lt;&gt;"",INDEX(個人!$C$6:$AH$125,$N173,$O173)&lt;&gt;""),IF(ISERROR(VLOOKUP(DBCS($Q173),コード一覧!$E$1:$F$6,2,FALSE)),1,VLOOKUP(DBCS($Q173),コード一覧!$E$1:$F$6,2,FALSE)),"")</f>
        <v/>
      </c>
      <c r="J173" s="23" t="str">
        <f>IF(AND(INDEX(個人!$C$6:$AH$125,$N173,$C$3)&lt;&gt;"",INDEX(個人!$C$6:$AH$125,$N173,$O173)&lt;&gt;""),VLOOKUP($P173,コード一覧!$G$1:$H$10,2,FALSE),"")</f>
        <v/>
      </c>
      <c r="K173" s="23" t="str">
        <f>IF(AND(INDEX(個人!$C$6:$AH$125,$N173,$C$3)&lt;&gt;"",INDEX(個人!$C$6:$AH$125,$N173,$O173)&lt;&gt;""),LEFT(TEXT(INDEX(個人!$C$6:$AH$125,$N173,$O173),"mm:ss.00"),2),"")</f>
        <v/>
      </c>
      <c r="L173" s="23" t="str">
        <f>IF(AND(INDEX(個人!$C$6:$AH$125,$N173,$C$3)&lt;&gt;"",INDEX(個人!$C$6:$AH$125,$N173,$O173)&lt;&gt;""),MID(TEXT(INDEX(個人!$C$6:$AH$125,$N173,$O173),"mm:ss.00"),4,2),"")</f>
        <v/>
      </c>
      <c r="M173" s="23" t="str">
        <f>IF(AND(INDEX(個人!$C$6:$AH$125,$N173,$C$3)&lt;&gt;"",INDEX(個人!$C$6:$AH$125,$N173,$O173)&lt;&gt;""),RIGHT(TEXT(INDEX(個人!$C$6:$AH$125,$N173,$O173),"mm:ss.00"),2),"")</f>
        <v/>
      </c>
      <c r="N173" s="23">
        <f t="shared" si="23"/>
        <v>8</v>
      </c>
      <c r="O173" s="23">
        <v>24</v>
      </c>
      <c r="P173" s="200" t="s">
        <v>37</v>
      </c>
      <c r="Q173" s="23" t="s">
        <v>320</v>
      </c>
    </row>
    <row r="174" spans="3:17" s="23" customFormat="1" x14ac:dyDescent="0.15">
      <c r="C174" s="23" t="str">
        <f>IF(INDEX(個人!$C$6:$AH$125,$N174,$C$3)&lt;&gt;"",DBCS(TRIM(INDEX(個人!$C$6:$AH$125,$N174,$C$3))),"")</f>
        <v/>
      </c>
      <c r="D174" s="23" t="str">
        <f t="shared" si="21"/>
        <v>○</v>
      </c>
      <c r="E174" s="23">
        <f>IF(AND(INDEX(個人!$C$6:$AH$125,$N173,$C$3)&lt;&gt;"",INDEX(個人!$C$6:$AH$125,$N174,$O174)&lt;&gt;""),E173+1,E173)</f>
        <v>0</v>
      </c>
      <c r="F174" s="23" t="str">
        <f t="shared" si="22"/>
        <v>@0</v>
      </c>
      <c r="H174" s="23" t="str">
        <f>IF(AND(INDEX(個人!$C$6:$AH$125,$N174,$C$3)&lt;&gt;"",INDEX(個人!$C$6:$AH$125,$N174,$O174)&lt;&gt;""),IF(INDEX(個人!$C$6:$AH$125,$N174,$H$3)&lt;20,11,ROUNDDOWN(INDEX(個人!$C$6:$AH$125,$N174,$H$3)/5,0)+7),"")</f>
        <v/>
      </c>
      <c r="I174" s="23" t="str">
        <f>IF(AND(INDEX(個人!$C$6:$AH$125,$N174,$C$3)&lt;&gt;"",INDEX(個人!$C$6:$AH$125,$N174,$O174)&lt;&gt;""),IF(ISERROR(VLOOKUP(DBCS($Q174),コード一覧!$E$1:$F$6,2,FALSE)),1,VLOOKUP(DBCS($Q174),コード一覧!$E$1:$F$6,2,FALSE)),"")</f>
        <v/>
      </c>
      <c r="J174" s="23" t="str">
        <f>IF(AND(INDEX(個人!$C$6:$AH$125,$N174,$C$3)&lt;&gt;"",INDEX(個人!$C$6:$AH$125,$N174,$O174)&lt;&gt;""),VLOOKUP($P174,コード一覧!$G$1:$H$10,2,FALSE),"")</f>
        <v/>
      </c>
      <c r="K174" s="23" t="str">
        <f>IF(AND(INDEX(個人!$C$6:$AH$125,$N174,$C$3)&lt;&gt;"",INDEX(個人!$C$6:$AH$125,$N174,$O174)&lt;&gt;""),LEFT(TEXT(INDEX(個人!$C$6:$AH$125,$N174,$O174),"mm:ss.00"),2),"")</f>
        <v/>
      </c>
      <c r="L174" s="23" t="str">
        <f>IF(AND(INDEX(個人!$C$6:$AH$125,$N174,$C$3)&lt;&gt;"",INDEX(個人!$C$6:$AH$125,$N174,$O174)&lt;&gt;""),MID(TEXT(INDEX(個人!$C$6:$AH$125,$N174,$O174),"mm:ss.00"),4,2),"")</f>
        <v/>
      </c>
      <c r="M174" s="23" t="str">
        <f>IF(AND(INDEX(個人!$C$6:$AH$125,$N174,$C$3)&lt;&gt;"",INDEX(個人!$C$6:$AH$125,$N174,$O174)&lt;&gt;""),RIGHT(TEXT(INDEX(個人!$C$6:$AH$125,$N174,$O174),"mm:ss.00"),2),"")</f>
        <v/>
      </c>
      <c r="N174" s="23">
        <f t="shared" si="23"/>
        <v>8</v>
      </c>
      <c r="O174" s="23">
        <v>25</v>
      </c>
      <c r="P174" s="200" t="s">
        <v>47</v>
      </c>
      <c r="Q174" s="23" t="s">
        <v>320</v>
      </c>
    </row>
    <row r="175" spans="3:17" s="23" customFormat="1" x14ac:dyDescent="0.15">
      <c r="C175" s="23" t="str">
        <f>IF(INDEX(個人!$C$6:$AH$125,$N175,$C$3)&lt;&gt;"",DBCS(TRIM(INDEX(個人!$C$6:$AH$125,$N175,$C$3))),"")</f>
        <v/>
      </c>
      <c r="D175" s="23" t="str">
        <f t="shared" si="21"/>
        <v>○</v>
      </c>
      <c r="E175" s="23">
        <f>IF(AND(INDEX(個人!$C$6:$AH$125,$N174,$C$3)&lt;&gt;"",INDEX(個人!$C$6:$AH$125,$N175,$O175)&lt;&gt;""),E174+1,E174)</f>
        <v>0</v>
      </c>
      <c r="F175" s="23" t="str">
        <f t="shared" si="22"/>
        <v>@0</v>
      </c>
      <c r="H175" s="23" t="str">
        <f>IF(AND(INDEX(個人!$C$6:$AH$125,$N175,$C$3)&lt;&gt;"",INDEX(個人!$C$6:$AH$125,$N175,$O175)&lt;&gt;""),IF(INDEX(個人!$C$6:$AH$125,$N175,$H$3)&lt;20,11,ROUNDDOWN(INDEX(個人!$C$6:$AH$125,$N175,$H$3)/5,0)+7),"")</f>
        <v/>
      </c>
      <c r="I175" s="23" t="str">
        <f>IF(AND(INDEX(個人!$C$6:$AH$125,$N175,$C$3)&lt;&gt;"",INDEX(個人!$C$6:$AH$125,$N175,$O175)&lt;&gt;""),IF(ISERROR(VLOOKUP(DBCS($Q175),コード一覧!$E$1:$F$6,2,FALSE)),1,VLOOKUP(DBCS($Q175),コード一覧!$E$1:$F$6,2,FALSE)),"")</f>
        <v/>
      </c>
      <c r="J175" s="23" t="str">
        <f>IF(AND(INDEX(個人!$C$6:$AH$125,$N175,$C$3)&lt;&gt;"",INDEX(個人!$C$6:$AH$125,$N175,$O175)&lt;&gt;""),VLOOKUP($P175,コード一覧!$G$1:$H$10,2,FALSE),"")</f>
        <v/>
      </c>
      <c r="K175" s="23" t="str">
        <f>IF(AND(INDEX(個人!$C$6:$AH$125,$N175,$C$3)&lt;&gt;"",INDEX(個人!$C$6:$AH$125,$N175,$O175)&lt;&gt;""),LEFT(TEXT(INDEX(個人!$C$6:$AH$125,$N175,$O175),"mm:ss.00"),2),"")</f>
        <v/>
      </c>
      <c r="L175" s="23" t="str">
        <f>IF(AND(INDEX(個人!$C$6:$AH$125,$N175,$C$3)&lt;&gt;"",INDEX(個人!$C$6:$AH$125,$N175,$O175)&lt;&gt;""),MID(TEXT(INDEX(個人!$C$6:$AH$125,$N175,$O175),"mm:ss.00"),4,2),"")</f>
        <v/>
      </c>
      <c r="M175" s="23" t="str">
        <f>IF(AND(INDEX(個人!$C$6:$AH$125,$N175,$C$3)&lt;&gt;"",INDEX(個人!$C$6:$AH$125,$N175,$O175)&lt;&gt;""),RIGHT(TEXT(INDEX(個人!$C$6:$AH$125,$N175,$O175),"mm:ss.00"),2),"")</f>
        <v/>
      </c>
      <c r="N175" s="23">
        <f t="shared" si="23"/>
        <v>8</v>
      </c>
      <c r="O175" s="23">
        <v>26</v>
      </c>
      <c r="P175" s="200" t="s">
        <v>70</v>
      </c>
      <c r="Q175" s="23" t="s">
        <v>321</v>
      </c>
    </row>
    <row r="176" spans="3:17" s="23" customFormat="1" x14ac:dyDescent="0.15">
      <c r="C176" s="23" t="str">
        <f>IF(INDEX(個人!$C$6:$AH$125,$N176,$C$3)&lt;&gt;"",DBCS(TRIM(INDEX(個人!$C$6:$AH$125,$N176,$C$3))),"")</f>
        <v/>
      </c>
      <c r="D176" s="23" t="str">
        <f t="shared" si="21"/>
        <v>○</v>
      </c>
      <c r="E176" s="23">
        <f>IF(AND(INDEX(個人!$C$6:$AH$125,$N175,$C$3)&lt;&gt;"",INDEX(個人!$C$6:$AH$125,$N176,$O176)&lt;&gt;""),E175+1,E175)</f>
        <v>0</v>
      </c>
      <c r="F176" s="23" t="str">
        <f t="shared" si="22"/>
        <v>@0</v>
      </c>
      <c r="H176" s="23" t="str">
        <f>IF(AND(INDEX(個人!$C$6:$AH$125,$N176,$C$3)&lt;&gt;"",INDEX(個人!$C$6:$AH$125,$N176,$O176)&lt;&gt;""),IF(INDEX(個人!$C$6:$AH$125,$N176,$H$3)&lt;20,11,ROUNDDOWN(INDEX(個人!$C$6:$AH$125,$N176,$H$3)/5,0)+7),"")</f>
        <v/>
      </c>
      <c r="I176" s="23" t="str">
        <f>IF(AND(INDEX(個人!$C$6:$AH$125,$N176,$C$3)&lt;&gt;"",INDEX(個人!$C$6:$AH$125,$N176,$O176)&lt;&gt;""),IF(ISERROR(VLOOKUP(DBCS($Q176),コード一覧!$E$1:$F$6,2,FALSE)),1,VLOOKUP(DBCS($Q176),コード一覧!$E$1:$F$6,2,FALSE)),"")</f>
        <v/>
      </c>
      <c r="J176" s="23" t="str">
        <f>IF(AND(INDEX(個人!$C$6:$AH$125,$N176,$C$3)&lt;&gt;"",INDEX(個人!$C$6:$AH$125,$N176,$O176)&lt;&gt;""),VLOOKUP($P176,コード一覧!$G$1:$H$10,2,FALSE),"")</f>
        <v/>
      </c>
      <c r="K176" s="23" t="str">
        <f>IF(AND(INDEX(個人!$C$6:$AH$125,$N176,$C$3)&lt;&gt;"",INDEX(個人!$C$6:$AH$125,$N176,$O176)&lt;&gt;""),LEFT(TEXT(INDEX(個人!$C$6:$AH$125,$N176,$O176),"mm:ss.00"),2),"")</f>
        <v/>
      </c>
      <c r="L176" s="23" t="str">
        <f>IF(AND(INDEX(個人!$C$6:$AH$125,$N176,$C$3)&lt;&gt;"",INDEX(個人!$C$6:$AH$125,$N176,$O176)&lt;&gt;""),MID(TEXT(INDEX(個人!$C$6:$AH$125,$N176,$O176),"mm:ss.00"),4,2),"")</f>
        <v/>
      </c>
      <c r="M176" s="23" t="str">
        <f>IF(AND(INDEX(個人!$C$6:$AH$125,$N176,$C$3)&lt;&gt;"",INDEX(個人!$C$6:$AH$125,$N176,$O176)&lt;&gt;""),RIGHT(TEXT(INDEX(個人!$C$6:$AH$125,$N176,$O176),"mm:ss.00"),2),"")</f>
        <v/>
      </c>
      <c r="N176" s="23">
        <f t="shared" si="23"/>
        <v>8</v>
      </c>
      <c r="O176" s="23">
        <v>27</v>
      </c>
      <c r="P176" s="200" t="s">
        <v>24</v>
      </c>
      <c r="Q176" s="23" t="s">
        <v>321</v>
      </c>
    </row>
    <row r="177" spans="3:17" s="23" customFormat="1" x14ac:dyDescent="0.15">
      <c r="C177" s="23" t="str">
        <f>IF(INDEX(個人!$C$6:$AH$125,$N177,$C$3)&lt;&gt;"",DBCS(TRIM(INDEX(個人!$C$6:$AH$125,$N177,$C$3))),"")</f>
        <v/>
      </c>
      <c r="D177" s="23" t="str">
        <f t="shared" si="21"/>
        <v>○</v>
      </c>
      <c r="E177" s="23">
        <f>IF(AND(INDEX(個人!$C$6:$AH$125,$N176,$C$3)&lt;&gt;"",INDEX(個人!$C$6:$AH$125,$N177,$O177)&lt;&gt;""),E176+1,E176)</f>
        <v>0</v>
      </c>
      <c r="F177" s="23" t="str">
        <f t="shared" si="22"/>
        <v>@0</v>
      </c>
      <c r="H177" s="23" t="str">
        <f>IF(AND(INDEX(個人!$C$6:$AH$125,$N177,$C$3)&lt;&gt;"",INDEX(個人!$C$6:$AH$125,$N177,$O177)&lt;&gt;""),IF(INDEX(個人!$C$6:$AH$125,$N177,$H$3)&lt;20,11,ROUNDDOWN(INDEX(個人!$C$6:$AH$125,$N177,$H$3)/5,0)+7),"")</f>
        <v/>
      </c>
      <c r="I177" s="23" t="str">
        <f>IF(AND(INDEX(個人!$C$6:$AH$125,$N177,$C$3)&lt;&gt;"",INDEX(個人!$C$6:$AH$125,$N177,$O177)&lt;&gt;""),IF(ISERROR(VLOOKUP(DBCS($Q177),コード一覧!$E$1:$F$6,2,FALSE)),1,VLOOKUP(DBCS($Q177),コード一覧!$E$1:$F$6,2,FALSE)),"")</f>
        <v/>
      </c>
      <c r="J177" s="23" t="str">
        <f>IF(AND(INDEX(個人!$C$6:$AH$125,$N177,$C$3)&lt;&gt;"",INDEX(個人!$C$6:$AH$125,$N177,$O177)&lt;&gt;""),VLOOKUP($P177,コード一覧!$G$1:$H$10,2,FALSE),"")</f>
        <v/>
      </c>
      <c r="K177" s="23" t="str">
        <f>IF(AND(INDEX(個人!$C$6:$AH$125,$N177,$C$3)&lt;&gt;"",INDEX(個人!$C$6:$AH$125,$N177,$O177)&lt;&gt;""),LEFT(TEXT(INDEX(個人!$C$6:$AH$125,$N177,$O177),"mm:ss.00"),2),"")</f>
        <v/>
      </c>
      <c r="L177" s="23" t="str">
        <f>IF(AND(INDEX(個人!$C$6:$AH$125,$N177,$C$3)&lt;&gt;"",INDEX(個人!$C$6:$AH$125,$N177,$O177)&lt;&gt;""),MID(TEXT(INDEX(個人!$C$6:$AH$125,$N177,$O177),"mm:ss.00"),4,2),"")</f>
        <v/>
      </c>
      <c r="M177" s="23" t="str">
        <f>IF(AND(INDEX(個人!$C$6:$AH$125,$N177,$C$3)&lt;&gt;"",INDEX(個人!$C$6:$AH$125,$N177,$O177)&lt;&gt;""),RIGHT(TEXT(INDEX(個人!$C$6:$AH$125,$N177,$O177),"mm:ss.00"),2),"")</f>
        <v/>
      </c>
      <c r="N177" s="23">
        <f t="shared" si="23"/>
        <v>8</v>
      </c>
      <c r="O177" s="23">
        <v>28</v>
      </c>
      <c r="P177" s="200" t="s">
        <v>37</v>
      </c>
      <c r="Q177" s="23" t="s">
        <v>321</v>
      </c>
    </row>
    <row r="178" spans="3:17" s="23" customFormat="1" x14ac:dyDescent="0.15">
      <c r="C178" s="23" t="str">
        <f>IF(INDEX(個人!$C$6:$AH$125,$N178,$C$3)&lt;&gt;"",DBCS(TRIM(INDEX(個人!$C$6:$AH$125,$N178,$C$3))),"")</f>
        <v/>
      </c>
      <c r="D178" s="23" t="str">
        <f t="shared" si="21"/>
        <v>○</v>
      </c>
      <c r="E178" s="23">
        <f>IF(AND(INDEX(個人!$C$6:$AH$125,$N177,$C$3)&lt;&gt;"",INDEX(個人!$C$6:$AH$125,$N178,$O178)&lt;&gt;""),E177+1,E177)</f>
        <v>0</v>
      </c>
      <c r="F178" s="23" t="str">
        <f t="shared" si="22"/>
        <v>@0</v>
      </c>
      <c r="H178" s="23" t="str">
        <f>IF(AND(INDEX(個人!$C$6:$AH$125,$N178,$C$3)&lt;&gt;"",INDEX(個人!$C$6:$AH$125,$N178,$O178)&lt;&gt;""),IF(INDEX(個人!$C$6:$AH$125,$N178,$H$3)&lt;20,11,ROUNDDOWN(INDEX(個人!$C$6:$AH$125,$N178,$H$3)/5,0)+7),"")</f>
        <v/>
      </c>
      <c r="I178" s="23" t="str">
        <f>IF(AND(INDEX(個人!$C$6:$AH$125,$N178,$C$3)&lt;&gt;"",INDEX(個人!$C$6:$AH$125,$N178,$O178)&lt;&gt;""),IF(ISERROR(VLOOKUP(DBCS($Q178),コード一覧!$E$1:$F$6,2,FALSE)),1,VLOOKUP(DBCS($Q178),コード一覧!$E$1:$F$6,2,FALSE)),"")</f>
        <v/>
      </c>
      <c r="J178" s="23" t="str">
        <f>IF(AND(INDEX(個人!$C$6:$AH$125,$N178,$C$3)&lt;&gt;"",INDEX(個人!$C$6:$AH$125,$N178,$O178)&lt;&gt;""),VLOOKUP($P178,コード一覧!$G$1:$H$10,2,FALSE),"")</f>
        <v/>
      </c>
      <c r="K178" s="23" t="str">
        <f>IF(AND(INDEX(個人!$C$6:$AH$125,$N178,$C$3)&lt;&gt;"",INDEX(個人!$C$6:$AH$125,$N178,$O178)&lt;&gt;""),LEFT(TEXT(INDEX(個人!$C$6:$AH$125,$N178,$O178),"mm:ss.00"),2),"")</f>
        <v/>
      </c>
      <c r="L178" s="23" t="str">
        <f>IF(AND(INDEX(個人!$C$6:$AH$125,$N178,$C$3)&lt;&gt;"",INDEX(個人!$C$6:$AH$125,$N178,$O178)&lt;&gt;""),MID(TEXT(INDEX(個人!$C$6:$AH$125,$N178,$O178),"mm:ss.00"),4,2),"")</f>
        <v/>
      </c>
      <c r="M178" s="23" t="str">
        <f>IF(AND(INDEX(個人!$C$6:$AH$125,$N178,$C$3)&lt;&gt;"",INDEX(個人!$C$6:$AH$125,$N178,$O178)&lt;&gt;""),RIGHT(TEXT(INDEX(個人!$C$6:$AH$125,$N178,$O178),"mm:ss.00"),2),"")</f>
        <v/>
      </c>
      <c r="N178" s="23">
        <f t="shared" si="23"/>
        <v>8</v>
      </c>
      <c r="O178" s="23">
        <v>29</v>
      </c>
      <c r="P178" s="200" t="s">
        <v>47</v>
      </c>
      <c r="Q178" s="23" t="s">
        <v>321</v>
      </c>
    </row>
    <row r="179" spans="3:17" s="23" customFormat="1" x14ac:dyDescent="0.15">
      <c r="C179" s="23" t="str">
        <f>IF(INDEX(個人!$C$6:$AH$125,$N179,$C$3)&lt;&gt;"",DBCS(TRIM(INDEX(個人!$C$6:$AH$125,$N179,$C$3))),"")</f>
        <v/>
      </c>
      <c r="D179" s="23" t="str">
        <f t="shared" si="21"/>
        <v>○</v>
      </c>
      <c r="E179" s="23">
        <f>IF(AND(INDEX(個人!$C$6:$AH$125,$N178,$C$3)&lt;&gt;"",INDEX(個人!$C$6:$AH$125,$N179,$O179)&lt;&gt;""),E178+1,E178)</f>
        <v>0</v>
      </c>
      <c r="F179" s="23" t="str">
        <f t="shared" si="22"/>
        <v>@0</v>
      </c>
      <c r="H179" s="23" t="str">
        <f>IF(AND(INDEX(個人!$C$6:$AH$125,$N179,$C$3)&lt;&gt;"",INDEX(個人!$C$6:$AH$125,$N179,$O179)&lt;&gt;""),IF(INDEX(個人!$C$6:$AH$125,$N179,$H$3)&lt;20,11,ROUNDDOWN(INDEX(個人!$C$6:$AH$125,$N179,$H$3)/5,0)+7),"")</f>
        <v/>
      </c>
      <c r="I179" s="23" t="str">
        <f>IF(AND(INDEX(個人!$C$6:$AH$125,$N179,$C$3)&lt;&gt;"",INDEX(個人!$C$6:$AH$125,$N179,$O179)&lt;&gt;""),IF(ISERROR(VLOOKUP(DBCS($Q179),コード一覧!$E$1:$F$6,2,FALSE)),1,VLOOKUP(DBCS($Q179),コード一覧!$E$1:$F$6,2,FALSE)),"")</f>
        <v/>
      </c>
      <c r="J179" s="23" t="str">
        <f>IF(AND(INDEX(個人!$C$6:$AH$125,$N179,$C$3)&lt;&gt;"",INDEX(個人!$C$6:$AH$125,$N179,$O179)&lt;&gt;""),VLOOKUP($P179,コード一覧!$G$1:$H$10,2,FALSE),"")</f>
        <v/>
      </c>
      <c r="K179" s="23" t="str">
        <f>IF(AND(INDEX(個人!$C$6:$AH$125,$N179,$C$3)&lt;&gt;"",INDEX(個人!$C$6:$AH$125,$N179,$O179)&lt;&gt;""),LEFT(TEXT(INDEX(個人!$C$6:$AH$125,$N179,$O179),"mm:ss.00"),2),"")</f>
        <v/>
      </c>
      <c r="L179" s="23" t="str">
        <f>IF(AND(INDEX(個人!$C$6:$AH$125,$N179,$C$3)&lt;&gt;"",INDEX(個人!$C$6:$AH$125,$N179,$O179)&lt;&gt;""),MID(TEXT(INDEX(個人!$C$6:$AH$125,$N179,$O179),"mm:ss.00"),4,2),"")</f>
        <v/>
      </c>
      <c r="M179" s="23" t="str">
        <f>IF(AND(INDEX(個人!$C$6:$AH$125,$N179,$C$3)&lt;&gt;"",INDEX(個人!$C$6:$AH$125,$N179,$O179)&lt;&gt;""),RIGHT(TEXT(INDEX(個人!$C$6:$AH$125,$N179,$O179),"mm:ss.00"),2),"")</f>
        <v/>
      </c>
      <c r="N179" s="23">
        <f t="shared" si="23"/>
        <v>8</v>
      </c>
      <c r="O179" s="23">
        <v>30</v>
      </c>
      <c r="P179" s="200" t="s">
        <v>37</v>
      </c>
      <c r="Q179" s="23" t="s">
        <v>101</v>
      </c>
    </row>
    <row r="180" spans="3:17" s="23" customFormat="1" x14ac:dyDescent="0.15">
      <c r="C180" s="23" t="str">
        <f>IF(INDEX(個人!$C$6:$AH$125,$N180,$C$3)&lt;&gt;"",DBCS(TRIM(INDEX(個人!$C$6:$AH$125,$N180,$C$3))),"")</f>
        <v/>
      </c>
      <c r="D180" s="23" t="str">
        <f t="shared" si="21"/>
        <v>○</v>
      </c>
      <c r="E180" s="23">
        <f>IF(AND(INDEX(個人!$C$6:$AH$125,$N179,$C$3)&lt;&gt;"",INDEX(個人!$C$6:$AH$125,$N180,$O180)&lt;&gt;""),E179+1,E179)</f>
        <v>0</v>
      </c>
      <c r="F180" s="23" t="str">
        <f t="shared" si="22"/>
        <v>@0</v>
      </c>
      <c r="H180" s="23" t="str">
        <f>IF(AND(INDEX(個人!$C$6:$AH$125,$N180,$C$3)&lt;&gt;"",INDEX(個人!$C$6:$AH$125,$N180,$O180)&lt;&gt;""),IF(INDEX(個人!$C$6:$AH$125,$N180,$H$3)&lt;20,11,ROUNDDOWN(INDEX(個人!$C$6:$AH$125,$N180,$H$3)/5,0)+7),"")</f>
        <v/>
      </c>
      <c r="I180" s="23" t="str">
        <f>IF(AND(INDEX(個人!$C$6:$AH$125,$N180,$C$3)&lt;&gt;"",INDEX(個人!$C$6:$AH$125,$N180,$O180)&lt;&gt;""),IF(ISERROR(VLOOKUP(DBCS($Q180),コード一覧!$E$1:$F$6,2,FALSE)),1,VLOOKUP(DBCS($Q180),コード一覧!$E$1:$F$6,2,FALSE)),"")</f>
        <v/>
      </c>
      <c r="J180" s="23" t="str">
        <f>IF(AND(INDEX(個人!$C$6:$AH$125,$N180,$C$3)&lt;&gt;"",INDEX(個人!$C$6:$AH$125,$N180,$O180)&lt;&gt;""),VLOOKUP($P180,コード一覧!$G$1:$H$10,2,FALSE),"")</f>
        <v/>
      </c>
      <c r="K180" s="23" t="str">
        <f>IF(AND(INDEX(個人!$C$6:$AH$125,$N180,$C$3)&lt;&gt;"",INDEX(個人!$C$6:$AH$125,$N180,$O180)&lt;&gt;""),LEFT(TEXT(INDEX(個人!$C$6:$AH$125,$N180,$O180),"mm:ss.00"),2),"")</f>
        <v/>
      </c>
      <c r="L180" s="23" t="str">
        <f>IF(AND(INDEX(個人!$C$6:$AH$125,$N180,$C$3)&lt;&gt;"",INDEX(個人!$C$6:$AH$125,$N180,$O180)&lt;&gt;""),MID(TEXT(INDEX(個人!$C$6:$AH$125,$N180,$O180),"mm:ss.00"),4,2),"")</f>
        <v/>
      </c>
      <c r="M180" s="23" t="str">
        <f>IF(AND(INDEX(個人!$C$6:$AH$125,$N180,$C$3)&lt;&gt;"",INDEX(個人!$C$6:$AH$125,$N180,$O180)&lt;&gt;""),RIGHT(TEXT(INDEX(個人!$C$6:$AH$125,$N180,$O180),"mm:ss.00"),2),"")</f>
        <v/>
      </c>
      <c r="N180" s="23">
        <f t="shared" si="23"/>
        <v>8</v>
      </c>
      <c r="O180" s="23">
        <v>31</v>
      </c>
      <c r="P180" s="200" t="s">
        <v>47</v>
      </c>
      <c r="Q180" s="23" t="s">
        <v>101</v>
      </c>
    </row>
    <row r="181" spans="3:17" s="23" customFormat="1" x14ac:dyDescent="0.15">
      <c r="C181" s="23" t="str">
        <f>IF(INDEX(個人!$C$6:$AH$125,$N181,$C$3)&lt;&gt;"",DBCS(TRIM(INDEX(個人!$C$6:$AH$125,$N181,$C$3))),"")</f>
        <v/>
      </c>
      <c r="D181" s="23" t="str">
        <f t="shared" si="21"/>
        <v>○</v>
      </c>
      <c r="E181" s="23">
        <f>IF(AND(INDEX(個人!$C$6:$AH$125,$N180,$C$3)&lt;&gt;"",INDEX(個人!$C$6:$AH$125,$N181,$O181)&lt;&gt;""),E180+1,E180)</f>
        <v>0</v>
      </c>
      <c r="F181" s="23" t="str">
        <f t="shared" si="22"/>
        <v>@0</v>
      </c>
      <c r="H181" s="23" t="str">
        <f>IF(AND(INDEX(個人!$C$6:$AH$125,$N181,$C$3)&lt;&gt;"",INDEX(個人!$C$6:$AH$125,$N181,$O181)&lt;&gt;""),IF(INDEX(個人!$C$6:$AH$125,$N181,$H$3)&lt;20,11,ROUNDDOWN(INDEX(個人!$C$6:$AH$125,$N181,$H$3)/5,0)+7),"")</f>
        <v/>
      </c>
      <c r="I181" s="23" t="str">
        <f>IF(AND(INDEX(個人!$C$6:$AH$125,$N181,$C$3)&lt;&gt;"",INDEX(個人!$C$6:$AH$125,$N181,$O181)&lt;&gt;""),IF(ISERROR(VLOOKUP(DBCS($Q181),コード一覧!$E$1:$F$6,2,FALSE)),1,VLOOKUP(DBCS($Q181),コード一覧!$E$1:$F$6,2,FALSE)),"")</f>
        <v/>
      </c>
      <c r="J181" s="23" t="str">
        <f>IF(AND(INDEX(個人!$C$6:$AH$125,$N181,$C$3)&lt;&gt;"",INDEX(個人!$C$6:$AH$125,$N181,$O181)&lt;&gt;""),VLOOKUP($P181,コード一覧!$G$1:$H$10,2,FALSE),"")</f>
        <v/>
      </c>
      <c r="K181" s="23" t="str">
        <f>IF(AND(INDEX(個人!$C$6:$AH$125,$N181,$C$3)&lt;&gt;"",INDEX(個人!$C$6:$AH$125,$N181,$O181)&lt;&gt;""),LEFT(TEXT(INDEX(個人!$C$6:$AH$125,$N181,$O181),"mm:ss.00"),2),"")</f>
        <v/>
      </c>
      <c r="L181" s="23" t="str">
        <f>IF(AND(INDEX(個人!$C$6:$AH$125,$N181,$C$3)&lt;&gt;"",INDEX(個人!$C$6:$AH$125,$N181,$O181)&lt;&gt;""),MID(TEXT(INDEX(個人!$C$6:$AH$125,$N181,$O181),"mm:ss.00"),4,2),"")</f>
        <v/>
      </c>
      <c r="M181" s="23" t="str">
        <f>IF(AND(INDEX(個人!$C$6:$AH$125,$N181,$C$3)&lt;&gt;"",INDEX(個人!$C$6:$AH$125,$N181,$O181)&lt;&gt;""),RIGHT(TEXT(INDEX(個人!$C$6:$AH$125,$N181,$O181),"mm:ss.00"),2),"")</f>
        <v/>
      </c>
      <c r="N181" s="23">
        <f t="shared" si="23"/>
        <v>8</v>
      </c>
      <c r="O181" s="23">
        <v>32</v>
      </c>
      <c r="P181" s="200" t="s">
        <v>73</v>
      </c>
      <c r="Q181" s="23" t="s">
        <v>101</v>
      </c>
    </row>
    <row r="182" spans="3:17" s="22" customFormat="1" x14ac:dyDescent="0.15">
      <c r="C182" s="22" t="str">
        <f>IF(INDEX(個人!$C$6:$AH$125,$N182,$C$3)&lt;&gt;"",DBCS(TRIM(INDEX(個人!$C$6:$AH$125,$N182,$C$3))),"")</f>
        <v/>
      </c>
      <c r="D182" s="22" t="str">
        <f>IF(C181=C182,"○","×")</f>
        <v>○</v>
      </c>
      <c r="E182" s="22">
        <f>IF(AND(INDEX(個人!$C$6:$AH$125,$N182,$C$3)&lt;&gt;"",INDEX(個人!$C$6:$AH$125,$N182,$O182)&lt;&gt;""),1,0)</f>
        <v>0</v>
      </c>
      <c r="F182" s="22" t="str">
        <f>C182&amp;"@"&amp;E182</f>
        <v>@0</v>
      </c>
      <c r="H182" s="22" t="str">
        <f>IF(AND(INDEX(個人!$C$6:$AH$125,$N182,$C$3)&lt;&gt;"",INDEX(個人!$C$6:$AH$125,$N182,$O182)&lt;&gt;""),IF(INDEX(個人!$C$6:$AH$125,$N182,$H$3)&lt;20,11,ROUNDDOWN(INDEX(個人!$C$6:$AH$125,$N182,$H$3)/5,0)+7),"")</f>
        <v/>
      </c>
      <c r="I182" s="22" t="str">
        <f>IF(AND(INDEX(個人!$C$6:$AH$125,$N182,$C$3)&lt;&gt;"",INDEX(個人!$C$6:$AH$125,$N182,$O182)&lt;&gt;""),IF(ISERROR(VLOOKUP(DBCS($Q182),コード一覧!$E$1:$F$6,2,FALSE)),1,VLOOKUP(DBCS($Q182),コード一覧!$E$1:$F$6,2,FALSE)),"")</f>
        <v/>
      </c>
      <c r="J182" s="22" t="str">
        <f>IF(AND(INDEX(個人!$C$6:$AH$125,$N182,$C$3)&lt;&gt;"",INDEX(個人!$C$6:$AH$125,$N182,$O182)&lt;&gt;""),VLOOKUP($P182,コード一覧!$G$1:$H$10,2,FALSE),"")</f>
        <v/>
      </c>
      <c r="K182" s="22" t="str">
        <f>IF(AND(INDEX(個人!$C$6:$AH$125,$N182,$C$3)&lt;&gt;"",INDEX(個人!$C$6:$AH$125,$N182,$O182)&lt;&gt;""),LEFT(TEXT(INDEX(個人!$C$6:$AH$125,$N182,$O182),"mm:ss.00"),2),"")</f>
        <v/>
      </c>
      <c r="L182" s="22" t="str">
        <f>IF(AND(INDEX(個人!$C$6:$AH$125,$N182,$C$3)&lt;&gt;"",INDEX(個人!$C$6:$AH$125,$N182,$O182)&lt;&gt;""),MID(TEXT(INDEX(個人!$C$6:$AH$125,$N182,$O182),"mm:ss.00"),4,2),"")</f>
        <v/>
      </c>
      <c r="M182" s="22" t="str">
        <f>IF(AND(INDEX(個人!$C$6:$AH$125,$N182,$C$3)&lt;&gt;"",INDEX(個人!$C$6:$AH$125,$N182,$O182)&lt;&gt;""),RIGHT(TEXT(INDEX(個人!$C$6:$AH$125,$N182,$O182),"mm:ss.00"),2),"")</f>
        <v/>
      </c>
      <c r="N182" s="22">
        <f>N160+1</f>
        <v>9</v>
      </c>
      <c r="O182" s="22">
        <v>11</v>
      </c>
      <c r="P182" s="24" t="s">
        <v>70</v>
      </c>
      <c r="Q182" s="22" t="s">
        <v>102</v>
      </c>
    </row>
    <row r="183" spans="3:17" s="22" customFormat="1" x14ac:dyDescent="0.15">
      <c r="C183" s="22" t="str">
        <f>IF(INDEX(個人!$C$6:$AH$125,$N183,$C$3)&lt;&gt;"",DBCS(TRIM(INDEX(個人!$C$6:$AH$125,$N183,$C$3))),"")</f>
        <v/>
      </c>
      <c r="D183" s="22" t="str">
        <f>IF(C182=C183,"○","×")</f>
        <v>○</v>
      </c>
      <c r="E183" s="22">
        <f>IF(AND(INDEX(個人!$C$6:$AH$125,$N182,$C$3)&lt;&gt;"",INDEX(個人!$C$6:$AH$125,$N183,$O183)&lt;&gt;""),E182+1,E182)</f>
        <v>0</v>
      </c>
      <c r="F183" s="22" t="str">
        <f>C183&amp;"@"&amp;E183</f>
        <v>@0</v>
      </c>
      <c r="H183" s="22" t="str">
        <f>IF(AND(INDEX(個人!$C$6:$AH$125,$N183,$C$3)&lt;&gt;"",INDEX(個人!$C$6:$AH$125,$N183,$O183)&lt;&gt;""),IF(INDEX(個人!$C$6:$AH$125,$N183,$H$3)&lt;20,11,ROUNDDOWN(INDEX(個人!$C$6:$AH$125,$N183,$H$3)/5,0)+7),"")</f>
        <v/>
      </c>
      <c r="I183" s="22" t="str">
        <f>IF(AND(INDEX(個人!$C$6:$AH$125,$N183,$C$3)&lt;&gt;"",INDEX(個人!$C$6:$AH$125,$N183,$O183)&lt;&gt;""),IF(ISERROR(VLOOKUP(DBCS($Q183),コード一覧!$E$1:$F$6,2,FALSE)),1,VLOOKUP(DBCS($Q183),コード一覧!$E$1:$F$6,2,FALSE)),"")</f>
        <v/>
      </c>
      <c r="J183" s="22" t="str">
        <f>IF(AND(INDEX(個人!$C$6:$AH$125,$N183,$C$3)&lt;&gt;"",INDEX(個人!$C$6:$AH$125,$N183,$O183)&lt;&gt;""),VLOOKUP($P183,コード一覧!$G$1:$H$10,2,FALSE),"")</f>
        <v/>
      </c>
      <c r="K183" s="22" t="str">
        <f>IF(AND(INDEX(個人!$C$6:$AH$125,$N183,$C$3)&lt;&gt;"",INDEX(個人!$C$6:$AH$125,$N183,$O183)&lt;&gt;""),LEFT(TEXT(INDEX(個人!$C$6:$AH$125,$N183,$O183),"mm:ss.00"),2),"")</f>
        <v/>
      </c>
      <c r="L183" s="22" t="str">
        <f>IF(AND(INDEX(個人!$C$6:$AH$125,$N183,$C$3)&lt;&gt;"",INDEX(個人!$C$6:$AH$125,$N183,$O183)&lt;&gt;""),MID(TEXT(INDEX(個人!$C$6:$AH$125,$N183,$O183),"mm:ss.00"),4,2),"")</f>
        <v/>
      </c>
      <c r="M183" s="22" t="str">
        <f>IF(AND(INDEX(個人!$C$6:$AH$125,$N183,$C$3)&lt;&gt;"",INDEX(個人!$C$6:$AH$125,$N183,$O183)&lt;&gt;""),RIGHT(TEXT(INDEX(個人!$C$6:$AH$125,$N183,$O183),"mm:ss.00"),2),"")</f>
        <v/>
      </c>
      <c r="N183" s="22">
        <f>$N182</f>
        <v>9</v>
      </c>
      <c r="O183" s="22">
        <v>12</v>
      </c>
      <c r="P183" s="24" t="s">
        <v>24</v>
      </c>
      <c r="Q183" s="22" t="s">
        <v>102</v>
      </c>
    </row>
    <row r="184" spans="3:17" s="22" customFormat="1" x14ac:dyDescent="0.15">
      <c r="C184" s="22" t="str">
        <f>IF(INDEX(個人!$C$6:$AH$125,$N184,$C$3)&lt;&gt;"",DBCS(TRIM(INDEX(個人!$C$6:$AH$125,$N184,$C$3))),"")</f>
        <v/>
      </c>
      <c r="D184" s="22" t="str">
        <f t="shared" ref="D184:D203" si="24">IF(C183=C184,"○","×")</f>
        <v>○</v>
      </c>
      <c r="E184" s="22">
        <f>IF(AND(INDEX(個人!$C$6:$AH$125,$N183,$C$3)&lt;&gt;"",INDEX(個人!$C$6:$AH$125,$N184,$O184)&lt;&gt;""),E183+1,E183)</f>
        <v>0</v>
      </c>
      <c r="F184" s="22" t="str">
        <f t="shared" ref="F184:F203" si="25">C184&amp;"@"&amp;E184</f>
        <v>@0</v>
      </c>
      <c r="H184" s="22" t="str">
        <f>IF(AND(INDEX(個人!$C$6:$AH$125,$N184,$C$3)&lt;&gt;"",INDEX(個人!$C$6:$AH$125,$N184,$O184)&lt;&gt;""),IF(INDEX(個人!$C$6:$AH$125,$N184,$H$3)&lt;20,11,ROUNDDOWN(INDEX(個人!$C$6:$AH$125,$N184,$H$3)/5,0)+7),"")</f>
        <v/>
      </c>
      <c r="I184" s="22" t="str">
        <f>IF(AND(INDEX(個人!$C$6:$AH$125,$N184,$C$3)&lt;&gt;"",INDEX(個人!$C$6:$AH$125,$N184,$O184)&lt;&gt;""),IF(ISERROR(VLOOKUP(DBCS($Q184),コード一覧!$E$1:$F$6,2,FALSE)),1,VLOOKUP(DBCS($Q184),コード一覧!$E$1:$F$6,2,FALSE)),"")</f>
        <v/>
      </c>
      <c r="J184" s="22" t="str">
        <f>IF(AND(INDEX(個人!$C$6:$AH$125,$N184,$C$3)&lt;&gt;"",INDEX(個人!$C$6:$AH$125,$N184,$O184)&lt;&gt;""),VLOOKUP($P184,コード一覧!$G$1:$H$10,2,FALSE),"")</f>
        <v/>
      </c>
      <c r="K184" s="22" t="str">
        <f>IF(AND(INDEX(個人!$C$6:$AH$125,$N184,$C$3)&lt;&gt;"",INDEX(個人!$C$6:$AH$125,$N184,$O184)&lt;&gt;""),LEFT(TEXT(INDEX(個人!$C$6:$AH$125,$N184,$O184),"mm:ss.00"),2),"")</f>
        <v/>
      </c>
      <c r="L184" s="22" t="str">
        <f>IF(AND(INDEX(個人!$C$6:$AH$125,$N184,$C$3)&lt;&gt;"",INDEX(個人!$C$6:$AH$125,$N184,$O184)&lt;&gt;""),MID(TEXT(INDEX(個人!$C$6:$AH$125,$N184,$O184),"mm:ss.00"),4,2),"")</f>
        <v/>
      </c>
      <c r="M184" s="22" t="str">
        <f>IF(AND(INDEX(個人!$C$6:$AH$125,$N184,$C$3)&lt;&gt;"",INDEX(個人!$C$6:$AH$125,$N184,$O184)&lt;&gt;""),RIGHT(TEXT(INDEX(個人!$C$6:$AH$125,$N184,$O184),"mm:ss.00"),2),"")</f>
        <v/>
      </c>
      <c r="N184" s="22">
        <f t="shared" ref="N184:N203" si="26">$N183</f>
        <v>9</v>
      </c>
      <c r="O184" s="22">
        <v>13</v>
      </c>
      <c r="P184" s="24" t="s">
        <v>37</v>
      </c>
      <c r="Q184" s="22" t="s">
        <v>102</v>
      </c>
    </row>
    <row r="185" spans="3:17" s="22" customFormat="1" x14ac:dyDescent="0.15">
      <c r="C185" s="22" t="str">
        <f>IF(INDEX(個人!$C$6:$AH$125,$N185,$C$3)&lt;&gt;"",DBCS(TRIM(INDEX(個人!$C$6:$AH$125,$N185,$C$3))),"")</f>
        <v/>
      </c>
      <c r="D185" s="22" t="str">
        <f t="shared" si="24"/>
        <v>○</v>
      </c>
      <c r="E185" s="22">
        <f>IF(AND(INDEX(個人!$C$6:$AH$125,$N184,$C$3)&lt;&gt;"",INDEX(個人!$C$6:$AH$125,$N185,$O185)&lt;&gt;""),E184+1,E184)</f>
        <v>0</v>
      </c>
      <c r="F185" s="22" t="str">
        <f t="shared" si="25"/>
        <v>@0</v>
      </c>
      <c r="H185" s="22" t="str">
        <f>IF(AND(INDEX(個人!$C$6:$AH$125,$N185,$C$3)&lt;&gt;"",INDEX(個人!$C$6:$AH$125,$N185,$O185)&lt;&gt;""),IF(INDEX(個人!$C$6:$AH$125,$N185,$H$3)&lt;20,11,ROUNDDOWN(INDEX(個人!$C$6:$AH$125,$N185,$H$3)/5,0)+7),"")</f>
        <v/>
      </c>
      <c r="I185" s="22" t="str">
        <f>IF(AND(INDEX(個人!$C$6:$AH$125,$N185,$C$3)&lt;&gt;"",INDEX(個人!$C$6:$AH$125,$N185,$O185)&lt;&gt;""),IF(ISERROR(VLOOKUP(DBCS($Q185),コード一覧!$E$1:$F$6,2,FALSE)),1,VLOOKUP(DBCS($Q185),コード一覧!$E$1:$F$6,2,FALSE)),"")</f>
        <v/>
      </c>
      <c r="J185" s="22" t="str">
        <f>IF(AND(INDEX(個人!$C$6:$AH$125,$N185,$C$3)&lt;&gt;"",INDEX(個人!$C$6:$AH$125,$N185,$O185)&lt;&gt;""),VLOOKUP($P185,コード一覧!$G$1:$H$10,2,FALSE),"")</f>
        <v/>
      </c>
      <c r="K185" s="22" t="str">
        <f>IF(AND(INDEX(個人!$C$6:$AH$125,$N185,$C$3)&lt;&gt;"",INDEX(個人!$C$6:$AH$125,$N185,$O185)&lt;&gt;""),LEFT(TEXT(INDEX(個人!$C$6:$AH$125,$N185,$O185),"mm:ss.00"),2),"")</f>
        <v/>
      </c>
      <c r="L185" s="22" t="str">
        <f>IF(AND(INDEX(個人!$C$6:$AH$125,$N185,$C$3)&lt;&gt;"",INDEX(個人!$C$6:$AH$125,$N185,$O185)&lt;&gt;""),MID(TEXT(INDEX(個人!$C$6:$AH$125,$N185,$O185),"mm:ss.00"),4,2),"")</f>
        <v/>
      </c>
      <c r="M185" s="22" t="str">
        <f>IF(AND(INDEX(個人!$C$6:$AH$125,$N185,$C$3)&lt;&gt;"",INDEX(個人!$C$6:$AH$125,$N185,$O185)&lt;&gt;""),RIGHT(TEXT(INDEX(個人!$C$6:$AH$125,$N185,$O185),"mm:ss.00"),2),"")</f>
        <v/>
      </c>
      <c r="N185" s="22">
        <f t="shared" si="26"/>
        <v>9</v>
      </c>
      <c r="O185" s="22">
        <v>14</v>
      </c>
      <c r="P185" s="24" t="s">
        <v>47</v>
      </c>
      <c r="Q185" s="22" t="s">
        <v>102</v>
      </c>
    </row>
    <row r="186" spans="3:17" s="22" customFormat="1" x14ac:dyDescent="0.15">
      <c r="C186" s="22" t="str">
        <f>IF(INDEX(個人!$C$6:$AH$125,$N186,$C$3)&lt;&gt;"",DBCS(TRIM(INDEX(個人!$C$6:$AH$125,$N186,$C$3))),"")</f>
        <v/>
      </c>
      <c r="D186" s="22" t="str">
        <f t="shared" si="24"/>
        <v>○</v>
      </c>
      <c r="E186" s="22">
        <f>IF(AND(INDEX(個人!$C$6:$AH$125,$N185,$C$3)&lt;&gt;"",INDEX(個人!$C$6:$AH$125,$N186,$O186)&lt;&gt;""),E185+1,E185)</f>
        <v>0</v>
      </c>
      <c r="F186" s="22" t="str">
        <f t="shared" si="25"/>
        <v>@0</v>
      </c>
      <c r="H186" s="22" t="str">
        <f>IF(AND(INDEX(個人!$C$6:$AH$125,$N186,$C$3)&lt;&gt;"",INDEX(個人!$C$6:$AH$125,$N186,$O186)&lt;&gt;""),IF(INDEX(個人!$C$6:$AH$125,$N186,$H$3)&lt;20,11,ROUNDDOWN(INDEX(個人!$C$6:$AH$125,$N186,$H$3)/5,0)+7),"")</f>
        <v/>
      </c>
      <c r="I186" s="22" t="str">
        <f>IF(AND(INDEX(個人!$C$6:$AH$125,$N186,$C$3)&lt;&gt;"",INDEX(個人!$C$6:$AH$125,$N186,$O186)&lt;&gt;""),IF(ISERROR(VLOOKUP(DBCS($Q186),コード一覧!$E$1:$F$6,2,FALSE)),1,VLOOKUP(DBCS($Q186),コード一覧!$E$1:$F$6,2,FALSE)),"")</f>
        <v/>
      </c>
      <c r="J186" s="22" t="str">
        <f>IF(AND(INDEX(個人!$C$6:$AH$125,$N186,$C$3)&lt;&gt;"",INDEX(個人!$C$6:$AH$125,$N186,$O186)&lt;&gt;""),VLOOKUP($P186,コード一覧!$G$1:$H$10,2,FALSE),"")</f>
        <v/>
      </c>
      <c r="K186" s="22" t="str">
        <f>IF(AND(INDEX(個人!$C$6:$AH$125,$N186,$C$3)&lt;&gt;"",INDEX(個人!$C$6:$AH$125,$N186,$O186)&lt;&gt;""),LEFT(TEXT(INDEX(個人!$C$6:$AH$125,$N186,$O186),"mm:ss.00"),2),"")</f>
        <v/>
      </c>
      <c r="L186" s="22" t="str">
        <f>IF(AND(INDEX(個人!$C$6:$AH$125,$N186,$C$3)&lt;&gt;"",INDEX(個人!$C$6:$AH$125,$N186,$O186)&lt;&gt;""),MID(TEXT(INDEX(個人!$C$6:$AH$125,$N186,$O186),"mm:ss.00"),4,2),"")</f>
        <v/>
      </c>
      <c r="M186" s="22" t="str">
        <f>IF(AND(INDEX(個人!$C$6:$AH$125,$N186,$C$3)&lt;&gt;"",INDEX(個人!$C$6:$AH$125,$N186,$O186)&lt;&gt;""),RIGHT(TEXT(INDEX(個人!$C$6:$AH$125,$N186,$O186),"mm:ss.00"),2),"")</f>
        <v/>
      </c>
      <c r="N186" s="22">
        <f t="shared" si="26"/>
        <v>9</v>
      </c>
      <c r="O186" s="22">
        <v>15</v>
      </c>
      <c r="P186" s="24" t="s">
        <v>73</v>
      </c>
      <c r="Q186" s="22" t="s">
        <v>102</v>
      </c>
    </row>
    <row r="187" spans="3:17" s="22" customFormat="1" x14ac:dyDescent="0.15">
      <c r="C187" s="22" t="str">
        <f>IF(INDEX(個人!$C$6:$AH$125,$N187,$C$3)&lt;&gt;"",DBCS(TRIM(INDEX(個人!$C$6:$AH$125,$N187,$C$3))),"")</f>
        <v/>
      </c>
      <c r="D187" s="22" t="str">
        <f t="shared" si="24"/>
        <v>○</v>
      </c>
      <c r="E187" s="22">
        <f>IF(AND(INDEX(個人!$C$6:$AH$125,$N186,$C$3)&lt;&gt;"",INDEX(個人!$C$6:$AH$125,$N187,$O187)&lt;&gt;""),E186+1,E186)</f>
        <v>0</v>
      </c>
      <c r="F187" s="22" t="str">
        <f t="shared" si="25"/>
        <v>@0</v>
      </c>
      <c r="H187" s="22" t="str">
        <f>IF(AND(INDEX(個人!$C$6:$AH$125,$N187,$C$3)&lt;&gt;"",INDEX(個人!$C$6:$AH$125,$N187,$O187)&lt;&gt;""),IF(INDEX(個人!$C$6:$AH$125,$N187,$H$3)&lt;20,11,ROUNDDOWN(INDEX(個人!$C$6:$AH$125,$N187,$H$3)/5,0)+7),"")</f>
        <v/>
      </c>
      <c r="I187" s="22" t="str">
        <f>IF(AND(INDEX(個人!$C$6:$AH$125,$N187,$C$3)&lt;&gt;"",INDEX(個人!$C$6:$AH$125,$N187,$O187)&lt;&gt;""),IF(ISERROR(VLOOKUP(DBCS($Q187),コード一覧!$E$1:$F$6,2,FALSE)),1,VLOOKUP(DBCS($Q187),コード一覧!$E$1:$F$6,2,FALSE)),"")</f>
        <v/>
      </c>
      <c r="J187" s="22" t="str">
        <f>IF(AND(INDEX(個人!$C$6:$AH$125,$N187,$C$3)&lt;&gt;"",INDEX(個人!$C$6:$AH$125,$N187,$O187)&lt;&gt;""),VLOOKUP($P187,コード一覧!$G$1:$H$10,2,FALSE),"")</f>
        <v/>
      </c>
      <c r="K187" s="22" t="str">
        <f>IF(AND(INDEX(個人!$C$6:$AH$125,$N187,$C$3)&lt;&gt;"",INDEX(個人!$C$6:$AH$125,$N187,$O187)&lt;&gt;""),LEFT(TEXT(INDEX(個人!$C$6:$AH$125,$N187,$O187),"mm:ss.00"),2),"")</f>
        <v/>
      </c>
      <c r="L187" s="22" t="str">
        <f>IF(AND(INDEX(個人!$C$6:$AH$125,$N187,$C$3)&lt;&gt;"",INDEX(個人!$C$6:$AH$125,$N187,$O187)&lt;&gt;""),MID(TEXT(INDEX(個人!$C$6:$AH$125,$N187,$O187),"mm:ss.00"),4,2),"")</f>
        <v/>
      </c>
      <c r="M187" s="22" t="str">
        <f>IF(AND(INDEX(個人!$C$6:$AH$125,$N187,$C$3)&lt;&gt;"",INDEX(個人!$C$6:$AH$125,$N187,$O187)&lt;&gt;""),RIGHT(TEXT(INDEX(個人!$C$6:$AH$125,$N187,$O187),"mm:ss.00"),2),"")</f>
        <v/>
      </c>
      <c r="N187" s="22">
        <f t="shared" si="26"/>
        <v>9</v>
      </c>
      <c r="O187" s="22">
        <v>16</v>
      </c>
      <c r="P187" s="24" t="s">
        <v>75</v>
      </c>
      <c r="Q187" s="22" t="s">
        <v>102</v>
      </c>
    </row>
    <row r="188" spans="3:17" s="22" customFormat="1" x14ac:dyDescent="0.15">
      <c r="C188" s="22" t="str">
        <f>IF(INDEX(個人!$C$6:$AH$125,$N188,$C$3)&lt;&gt;"",DBCS(TRIM(INDEX(個人!$C$6:$AH$125,$N188,$C$3))),"")</f>
        <v/>
      </c>
      <c r="D188" s="22" t="str">
        <f t="shared" si="24"/>
        <v>○</v>
      </c>
      <c r="E188" s="22">
        <f>IF(AND(INDEX(個人!$C$6:$AH$125,$N187,$C$3)&lt;&gt;"",INDEX(個人!$C$6:$AH$125,$N188,$O188)&lt;&gt;""),E187+1,E187)</f>
        <v>0</v>
      </c>
      <c r="F188" s="22" t="str">
        <f t="shared" si="25"/>
        <v>@0</v>
      </c>
      <c r="H188" s="22" t="str">
        <f>IF(AND(INDEX(個人!$C$6:$AH$125,$N188,$C$3)&lt;&gt;"",INDEX(個人!$C$6:$AH$125,$N188,$O188)&lt;&gt;""),IF(INDEX(個人!$C$6:$AH$125,$N188,$H$3)&lt;20,11,ROUNDDOWN(INDEX(個人!$C$6:$AH$125,$N188,$H$3)/5,0)+7),"")</f>
        <v/>
      </c>
      <c r="I188" s="22" t="str">
        <f>IF(AND(INDEX(個人!$C$6:$AH$125,$N188,$C$3)&lt;&gt;"",INDEX(個人!$C$6:$AH$125,$N188,$O188)&lt;&gt;""),IF(ISERROR(VLOOKUP(DBCS($Q188),コード一覧!$E$1:$F$6,2,FALSE)),1,VLOOKUP(DBCS($Q188),コード一覧!$E$1:$F$6,2,FALSE)),"")</f>
        <v/>
      </c>
      <c r="J188" s="22" t="str">
        <f>IF(AND(INDEX(個人!$C$6:$AH$125,$N188,$C$3)&lt;&gt;"",INDEX(個人!$C$6:$AH$125,$N188,$O188)&lt;&gt;""),VLOOKUP($P188,コード一覧!$G$1:$H$10,2,FALSE),"")</f>
        <v/>
      </c>
      <c r="K188" s="22" t="str">
        <f>IF(AND(INDEX(個人!$C$6:$AH$125,$N188,$C$3)&lt;&gt;"",INDEX(個人!$C$6:$AH$125,$N188,$O188)&lt;&gt;""),LEFT(TEXT(INDEX(個人!$C$6:$AH$125,$N188,$O188),"mm:ss.00"),2),"")</f>
        <v/>
      </c>
      <c r="L188" s="22" t="str">
        <f>IF(AND(INDEX(個人!$C$6:$AH$125,$N188,$C$3)&lt;&gt;"",INDEX(個人!$C$6:$AH$125,$N188,$O188)&lt;&gt;""),MID(TEXT(INDEX(個人!$C$6:$AH$125,$N188,$O188),"mm:ss.00"),4,2),"")</f>
        <v/>
      </c>
      <c r="M188" s="22" t="str">
        <f>IF(AND(INDEX(個人!$C$6:$AH$125,$N188,$C$3)&lt;&gt;"",INDEX(個人!$C$6:$AH$125,$N188,$O188)&lt;&gt;""),RIGHT(TEXT(INDEX(個人!$C$6:$AH$125,$N188,$O188),"mm:ss.00"),2),"")</f>
        <v/>
      </c>
      <c r="N188" s="22">
        <f t="shared" si="26"/>
        <v>9</v>
      </c>
      <c r="O188" s="22">
        <v>17</v>
      </c>
      <c r="P188" s="24" t="s">
        <v>77</v>
      </c>
      <c r="Q188" s="22" t="s">
        <v>102</v>
      </c>
    </row>
    <row r="189" spans="3:17" s="22" customFormat="1" x14ac:dyDescent="0.15">
      <c r="C189" s="22" t="str">
        <f>IF(INDEX(個人!$C$6:$AH$125,$N189,$C$3)&lt;&gt;"",DBCS(TRIM(INDEX(個人!$C$6:$AH$125,$N189,$C$3))),"")</f>
        <v/>
      </c>
      <c r="D189" s="22" t="str">
        <f t="shared" si="24"/>
        <v>○</v>
      </c>
      <c r="E189" s="22">
        <f>IF(AND(INDEX(個人!$C$6:$AH$125,$N188,$C$3)&lt;&gt;"",INDEX(個人!$C$6:$AH$125,$N189,$O189)&lt;&gt;""),E188+1,E188)</f>
        <v>0</v>
      </c>
      <c r="F189" s="22" t="str">
        <f t="shared" si="25"/>
        <v>@0</v>
      </c>
      <c r="H189" s="22" t="str">
        <f>IF(AND(INDEX(個人!$C$6:$AH$125,$N189,$C$3)&lt;&gt;"",INDEX(個人!$C$6:$AH$125,$N189,$O189)&lt;&gt;""),IF(INDEX(個人!$C$6:$AH$125,$N189,$H$3)&lt;20,11,ROUNDDOWN(INDEX(個人!$C$6:$AH$125,$N189,$H$3)/5,0)+7),"")</f>
        <v/>
      </c>
      <c r="I189" s="22" t="str">
        <f>IF(AND(INDEX(個人!$C$6:$AH$125,$N189,$C$3)&lt;&gt;"",INDEX(個人!$C$6:$AH$125,$N189,$O189)&lt;&gt;""),IF(ISERROR(VLOOKUP(DBCS($Q189),コード一覧!$E$1:$F$6,2,FALSE)),1,VLOOKUP(DBCS($Q189),コード一覧!$E$1:$F$6,2,FALSE)),"")</f>
        <v/>
      </c>
      <c r="J189" s="22" t="str">
        <f>IF(AND(INDEX(個人!$C$6:$AH$125,$N189,$C$3)&lt;&gt;"",INDEX(個人!$C$6:$AH$125,$N189,$O189)&lt;&gt;""),VLOOKUP($P189,コード一覧!$G$1:$H$10,2,FALSE),"")</f>
        <v/>
      </c>
      <c r="K189" s="22" t="str">
        <f>IF(AND(INDEX(個人!$C$6:$AH$125,$N189,$C$3)&lt;&gt;"",INDEX(個人!$C$6:$AH$125,$N189,$O189)&lt;&gt;""),LEFT(TEXT(INDEX(個人!$C$6:$AH$125,$N189,$O189),"mm:ss.00"),2),"")</f>
        <v/>
      </c>
      <c r="L189" s="22" t="str">
        <f>IF(AND(INDEX(個人!$C$6:$AH$125,$N189,$C$3)&lt;&gt;"",INDEX(個人!$C$6:$AH$125,$N189,$O189)&lt;&gt;""),MID(TEXT(INDEX(個人!$C$6:$AH$125,$N189,$O189),"mm:ss.00"),4,2),"")</f>
        <v/>
      </c>
      <c r="M189" s="22" t="str">
        <f>IF(AND(INDEX(個人!$C$6:$AH$125,$N189,$C$3)&lt;&gt;"",INDEX(個人!$C$6:$AH$125,$N189,$O189)&lt;&gt;""),RIGHT(TEXT(INDEX(個人!$C$6:$AH$125,$N189,$O189),"mm:ss.00"),2),"")</f>
        <v/>
      </c>
      <c r="N189" s="22">
        <f t="shared" si="26"/>
        <v>9</v>
      </c>
      <c r="O189" s="22">
        <v>18</v>
      </c>
      <c r="P189" s="24" t="s">
        <v>70</v>
      </c>
      <c r="Q189" s="22" t="s">
        <v>103</v>
      </c>
    </row>
    <row r="190" spans="3:17" s="22" customFormat="1" x14ac:dyDescent="0.15">
      <c r="C190" s="22" t="str">
        <f>IF(INDEX(個人!$C$6:$AH$125,$N190,$C$3)&lt;&gt;"",DBCS(TRIM(INDEX(個人!$C$6:$AH$125,$N190,$C$3))),"")</f>
        <v/>
      </c>
      <c r="D190" s="22" t="str">
        <f t="shared" si="24"/>
        <v>○</v>
      </c>
      <c r="E190" s="22">
        <f>IF(AND(INDEX(個人!$C$6:$AH$125,$N189,$C$3)&lt;&gt;"",INDEX(個人!$C$6:$AH$125,$N190,$O190)&lt;&gt;""),E189+1,E189)</f>
        <v>0</v>
      </c>
      <c r="F190" s="22" t="str">
        <f t="shared" si="25"/>
        <v>@0</v>
      </c>
      <c r="H190" s="22" t="str">
        <f>IF(AND(INDEX(個人!$C$6:$AH$125,$N190,$C$3)&lt;&gt;"",INDEX(個人!$C$6:$AH$125,$N190,$O190)&lt;&gt;""),IF(INDEX(個人!$C$6:$AH$125,$N190,$H$3)&lt;20,11,ROUNDDOWN(INDEX(個人!$C$6:$AH$125,$N190,$H$3)/5,0)+7),"")</f>
        <v/>
      </c>
      <c r="I190" s="22" t="str">
        <f>IF(AND(INDEX(個人!$C$6:$AH$125,$N190,$C$3)&lt;&gt;"",INDEX(個人!$C$6:$AH$125,$N190,$O190)&lt;&gt;""),IF(ISERROR(VLOOKUP(DBCS($Q190),コード一覧!$E$1:$F$6,2,FALSE)),1,VLOOKUP(DBCS($Q190),コード一覧!$E$1:$F$6,2,FALSE)),"")</f>
        <v/>
      </c>
      <c r="J190" s="22" t="str">
        <f>IF(AND(INDEX(個人!$C$6:$AH$125,$N190,$C$3)&lt;&gt;"",INDEX(個人!$C$6:$AH$125,$N190,$O190)&lt;&gt;""),VLOOKUP($P190,コード一覧!$G$1:$H$10,2,FALSE),"")</f>
        <v/>
      </c>
      <c r="K190" s="22" t="str">
        <f>IF(AND(INDEX(個人!$C$6:$AH$125,$N190,$C$3)&lt;&gt;"",INDEX(個人!$C$6:$AH$125,$N190,$O190)&lt;&gt;""),LEFT(TEXT(INDEX(個人!$C$6:$AH$125,$N190,$O190),"mm:ss.00"),2),"")</f>
        <v/>
      </c>
      <c r="L190" s="22" t="str">
        <f>IF(AND(INDEX(個人!$C$6:$AH$125,$N190,$C$3)&lt;&gt;"",INDEX(個人!$C$6:$AH$125,$N190,$O190)&lt;&gt;""),MID(TEXT(INDEX(個人!$C$6:$AH$125,$N190,$O190),"mm:ss.00"),4,2),"")</f>
        <v/>
      </c>
      <c r="M190" s="22" t="str">
        <f>IF(AND(INDEX(個人!$C$6:$AH$125,$N190,$C$3)&lt;&gt;"",INDEX(個人!$C$6:$AH$125,$N190,$O190)&lt;&gt;""),RIGHT(TEXT(INDEX(個人!$C$6:$AH$125,$N190,$O190),"mm:ss.00"),2),"")</f>
        <v/>
      </c>
      <c r="N190" s="22">
        <f t="shared" si="26"/>
        <v>9</v>
      </c>
      <c r="O190" s="22">
        <v>19</v>
      </c>
      <c r="P190" s="24" t="s">
        <v>24</v>
      </c>
      <c r="Q190" s="22" t="s">
        <v>103</v>
      </c>
    </row>
    <row r="191" spans="3:17" s="22" customFormat="1" x14ac:dyDescent="0.15">
      <c r="C191" s="22" t="str">
        <f>IF(INDEX(個人!$C$6:$AH$125,$N191,$C$3)&lt;&gt;"",DBCS(TRIM(INDEX(個人!$C$6:$AH$125,$N191,$C$3))),"")</f>
        <v/>
      </c>
      <c r="D191" s="22" t="str">
        <f t="shared" si="24"/>
        <v>○</v>
      </c>
      <c r="E191" s="22">
        <f>IF(AND(INDEX(個人!$C$6:$AH$125,$N190,$C$3)&lt;&gt;"",INDEX(個人!$C$6:$AH$125,$N191,$O191)&lt;&gt;""),E190+1,E190)</f>
        <v>0</v>
      </c>
      <c r="F191" s="22" t="str">
        <f t="shared" si="25"/>
        <v>@0</v>
      </c>
      <c r="H191" s="22" t="str">
        <f>IF(AND(INDEX(個人!$C$6:$AH$125,$N191,$C$3)&lt;&gt;"",INDEX(個人!$C$6:$AH$125,$N191,$O191)&lt;&gt;""),IF(INDEX(個人!$C$6:$AH$125,$N191,$H$3)&lt;20,11,ROUNDDOWN(INDEX(個人!$C$6:$AH$125,$N191,$H$3)/5,0)+7),"")</f>
        <v/>
      </c>
      <c r="I191" s="22" t="str">
        <f>IF(AND(INDEX(個人!$C$6:$AH$125,$N191,$C$3)&lt;&gt;"",INDEX(個人!$C$6:$AH$125,$N191,$O191)&lt;&gt;""),IF(ISERROR(VLOOKUP(DBCS($Q191),コード一覧!$E$1:$F$6,2,FALSE)),1,VLOOKUP(DBCS($Q191),コード一覧!$E$1:$F$6,2,FALSE)),"")</f>
        <v/>
      </c>
      <c r="J191" s="22" t="str">
        <f>IF(AND(INDEX(個人!$C$6:$AH$125,$N191,$C$3)&lt;&gt;"",INDEX(個人!$C$6:$AH$125,$N191,$O191)&lt;&gt;""),VLOOKUP($P191,コード一覧!$G$1:$H$10,2,FALSE),"")</f>
        <v/>
      </c>
      <c r="K191" s="22" t="str">
        <f>IF(AND(INDEX(個人!$C$6:$AH$125,$N191,$C$3)&lt;&gt;"",INDEX(個人!$C$6:$AH$125,$N191,$O191)&lt;&gt;""),LEFT(TEXT(INDEX(個人!$C$6:$AH$125,$N191,$O191),"mm:ss.00"),2),"")</f>
        <v/>
      </c>
      <c r="L191" s="22" t="str">
        <f>IF(AND(INDEX(個人!$C$6:$AH$125,$N191,$C$3)&lt;&gt;"",INDEX(個人!$C$6:$AH$125,$N191,$O191)&lt;&gt;""),MID(TEXT(INDEX(個人!$C$6:$AH$125,$N191,$O191),"mm:ss.00"),4,2),"")</f>
        <v/>
      </c>
      <c r="M191" s="22" t="str">
        <f>IF(AND(INDEX(個人!$C$6:$AH$125,$N191,$C$3)&lt;&gt;"",INDEX(個人!$C$6:$AH$125,$N191,$O191)&lt;&gt;""),RIGHT(TEXT(INDEX(個人!$C$6:$AH$125,$N191,$O191),"mm:ss.00"),2),"")</f>
        <v/>
      </c>
      <c r="N191" s="22">
        <f t="shared" si="26"/>
        <v>9</v>
      </c>
      <c r="O191" s="22">
        <v>20</v>
      </c>
      <c r="P191" s="24" t="s">
        <v>37</v>
      </c>
      <c r="Q191" s="22" t="s">
        <v>103</v>
      </c>
    </row>
    <row r="192" spans="3:17" s="22" customFormat="1" x14ac:dyDescent="0.15">
      <c r="C192" s="22" t="str">
        <f>IF(INDEX(個人!$C$6:$AH$125,$N192,$C$3)&lt;&gt;"",DBCS(TRIM(INDEX(個人!$C$6:$AH$125,$N192,$C$3))),"")</f>
        <v/>
      </c>
      <c r="D192" s="22" t="str">
        <f t="shared" si="24"/>
        <v>○</v>
      </c>
      <c r="E192" s="22">
        <f>IF(AND(INDEX(個人!$C$6:$AH$125,$N191,$C$3)&lt;&gt;"",INDEX(個人!$C$6:$AH$125,$N192,$O192)&lt;&gt;""),E191+1,E191)</f>
        <v>0</v>
      </c>
      <c r="F192" s="22" t="str">
        <f t="shared" si="25"/>
        <v>@0</v>
      </c>
      <c r="H192" s="22" t="str">
        <f>IF(AND(INDEX(個人!$C$6:$AH$125,$N192,$C$3)&lt;&gt;"",INDEX(個人!$C$6:$AH$125,$N192,$O192)&lt;&gt;""),IF(INDEX(個人!$C$6:$AH$125,$N192,$H$3)&lt;20,11,ROUNDDOWN(INDEX(個人!$C$6:$AH$125,$N192,$H$3)/5,0)+7),"")</f>
        <v/>
      </c>
      <c r="I192" s="22" t="str">
        <f>IF(AND(INDEX(個人!$C$6:$AH$125,$N192,$C$3)&lt;&gt;"",INDEX(個人!$C$6:$AH$125,$N192,$O192)&lt;&gt;""),IF(ISERROR(VLOOKUP(DBCS($Q192),コード一覧!$E$1:$F$6,2,FALSE)),1,VLOOKUP(DBCS($Q192),コード一覧!$E$1:$F$6,2,FALSE)),"")</f>
        <v/>
      </c>
      <c r="J192" s="22" t="str">
        <f>IF(AND(INDEX(個人!$C$6:$AH$125,$N192,$C$3)&lt;&gt;"",INDEX(個人!$C$6:$AH$125,$N192,$O192)&lt;&gt;""),VLOOKUP($P192,コード一覧!$G$1:$H$10,2,FALSE),"")</f>
        <v/>
      </c>
      <c r="K192" s="22" t="str">
        <f>IF(AND(INDEX(個人!$C$6:$AH$125,$N192,$C$3)&lt;&gt;"",INDEX(個人!$C$6:$AH$125,$N192,$O192)&lt;&gt;""),LEFT(TEXT(INDEX(個人!$C$6:$AH$125,$N192,$O192),"mm:ss.00"),2),"")</f>
        <v/>
      </c>
      <c r="L192" s="22" t="str">
        <f>IF(AND(INDEX(個人!$C$6:$AH$125,$N192,$C$3)&lt;&gt;"",INDEX(個人!$C$6:$AH$125,$N192,$O192)&lt;&gt;""),MID(TEXT(INDEX(個人!$C$6:$AH$125,$N192,$O192),"mm:ss.00"),4,2),"")</f>
        <v/>
      </c>
      <c r="M192" s="22" t="str">
        <f>IF(AND(INDEX(個人!$C$6:$AH$125,$N192,$C$3)&lt;&gt;"",INDEX(個人!$C$6:$AH$125,$N192,$O192)&lt;&gt;""),RIGHT(TEXT(INDEX(個人!$C$6:$AH$125,$N192,$O192),"mm:ss.00"),2),"")</f>
        <v/>
      </c>
      <c r="N192" s="22">
        <f t="shared" si="26"/>
        <v>9</v>
      </c>
      <c r="O192" s="22">
        <v>21</v>
      </c>
      <c r="P192" s="24" t="s">
        <v>47</v>
      </c>
      <c r="Q192" s="22" t="s">
        <v>103</v>
      </c>
    </row>
    <row r="193" spans="3:17" s="22" customFormat="1" x14ac:dyDescent="0.15">
      <c r="C193" s="22" t="str">
        <f>IF(INDEX(個人!$C$6:$AH$125,$N193,$C$3)&lt;&gt;"",DBCS(TRIM(INDEX(個人!$C$6:$AH$125,$N193,$C$3))),"")</f>
        <v/>
      </c>
      <c r="D193" s="22" t="str">
        <f t="shared" si="24"/>
        <v>○</v>
      </c>
      <c r="E193" s="22">
        <f>IF(AND(INDEX(個人!$C$6:$AH$125,$N192,$C$3)&lt;&gt;"",INDEX(個人!$C$6:$AH$125,$N193,$O193)&lt;&gt;""),E192+1,E192)</f>
        <v>0</v>
      </c>
      <c r="F193" s="22" t="str">
        <f t="shared" si="25"/>
        <v>@0</v>
      </c>
      <c r="H193" s="22" t="str">
        <f>IF(AND(INDEX(個人!$C$6:$AH$125,$N193,$C$3)&lt;&gt;"",INDEX(個人!$C$6:$AH$125,$N193,$O193)&lt;&gt;""),IF(INDEX(個人!$C$6:$AH$125,$N193,$H$3)&lt;20,11,ROUNDDOWN(INDEX(個人!$C$6:$AH$125,$N193,$H$3)/5,0)+7),"")</f>
        <v/>
      </c>
      <c r="I193" s="22" t="str">
        <f>IF(AND(INDEX(個人!$C$6:$AH$125,$N193,$C$3)&lt;&gt;"",INDEX(個人!$C$6:$AH$125,$N193,$O193)&lt;&gt;""),IF(ISERROR(VLOOKUP(DBCS($Q193),コード一覧!$E$1:$F$6,2,FALSE)),1,VLOOKUP(DBCS($Q193),コード一覧!$E$1:$F$6,2,FALSE)),"")</f>
        <v/>
      </c>
      <c r="J193" s="22" t="str">
        <f>IF(AND(INDEX(個人!$C$6:$AH$125,$N193,$C$3)&lt;&gt;"",INDEX(個人!$C$6:$AH$125,$N193,$O193)&lt;&gt;""),VLOOKUP($P193,コード一覧!$G$1:$H$10,2,FALSE),"")</f>
        <v/>
      </c>
      <c r="K193" s="22" t="str">
        <f>IF(AND(INDEX(個人!$C$6:$AH$125,$N193,$C$3)&lt;&gt;"",INDEX(個人!$C$6:$AH$125,$N193,$O193)&lt;&gt;""),LEFT(TEXT(INDEX(個人!$C$6:$AH$125,$N193,$O193),"mm:ss.00"),2),"")</f>
        <v/>
      </c>
      <c r="L193" s="22" t="str">
        <f>IF(AND(INDEX(個人!$C$6:$AH$125,$N193,$C$3)&lt;&gt;"",INDEX(個人!$C$6:$AH$125,$N193,$O193)&lt;&gt;""),MID(TEXT(INDEX(個人!$C$6:$AH$125,$N193,$O193),"mm:ss.00"),4,2),"")</f>
        <v/>
      </c>
      <c r="M193" s="22" t="str">
        <f>IF(AND(INDEX(個人!$C$6:$AH$125,$N193,$C$3)&lt;&gt;"",INDEX(個人!$C$6:$AH$125,$N193,$O193)&lt;&gt;""),RIGHT(TEXT(INDEX(個人!$C$6:$AH$125,$N193,$O193),"mm:ss.00"),2),"")</f>
        <v/>
      </c>
      <c r="N193" s="22">
        <f t="shared" si="26"/>
        <v>9</v>
      </c>
      <c r="O193" s="22">
        <v>22</v>
      </c>
      <c r="P193" s="24" t="s">
        <v>70</v>
      </c>
      <c r="Q193" s="22" t="s">
        <v>104</v>
      </c>
    </row>
    <row r="194" spans="3:17" s="22" customFormat="1" x14ac:dyDescent="0.15">
      <c r="C194" s="22" t="str">
        <f>IF(INDEX(個人!$C$6:$AH$125,$N194,$C$3)&lt;&gt;"",DBCS(TRIM(INDEX(個人!$C$6:$AH$125,$N194,$C$3))),"")</f>
        <v/>
      </c>
      <c r="D194" s="22" t="str">
        <f t="shared" si="24"/>
        <v>○</v>
      </c>
      <c r="E194" s="22">
        <f>IF(AND(INDEX(個人!$C$6:$AH$125,$N193,$C$3)&lt;&gt;"",INDEX(個人!$C$6:$AH$125,$N194,$O194)&lt;&gt;""),E193+1,E193)</f>
        <v>0</v>
      </c>
      <c r="F194" s="22" t="str">
        <f t="shared" si="25"/>
        <v>@0</v>
      </c>
      <c r="H194" s="22" t="str">
        <f>IF(AND(INDEX(個人!$C$6:$AH$125,$N194,$C$3)&lt;&gt;"",INDEX(個人!$C$6:$AH$125,$N194,$O194)&lt;&gt;""),IF(INDEX(個人!$C$6:$AH$125,$N194,$H$3)&lt;20,11,ROUNDDOWN(INDEX(個人!$C$6:$AH$125,$N194,$H$3)/5,0)+7),"")</f>
        <v/>
      </c>
      <c r="I194" s="22" t="str">
        <f>IF(AND(INDEX(個人!$C$6:$AH$125,$N194,$C$3)&lt;&gt;"",INDEX(個人!$C$6:$AH$125,$N194,$O194)&lt;&gt;""),IF(ISERROR(VLOOKUP(DBCS($Q194),コード一覧!$E$1:$F$6,2,FALSE)),1,VLOOKUP(DBCS($Q194),コード一覧!$E$1:$F$6,2,FALSE)),"")</f>
        <v/>
      </c>
      <c r="J194" s="22" t="str">
        <f>IF(AND(INDEX(個人!$C$6:$AH$125,$N194,$C$3)&lt;&gt;"",INDEX(個人!$C$6:$AH$125,$N194,$O194)&lt;&gt;""),VLOOKUP($P194,コード一覧!$G$1:$H$10,2,FALSE),"")</f>
        <v/>
      </c>
      <c r="K194" s="22" t="str">
        <f>IF(AND(INDEX(個人!$C$6:$AH$125,$N194,$C$3)&lt;&gt;"",INDEX(個人!$C$6:$AH$125,$N194,$O194)&lt;&gt;""),LEFT(TEXT(INDEX(個人!$C$6:$AH$125,$N194,$O194),"mm:ss.00"),2),"")</f>
        <v/>
      </c>
      <c r="L194" s="22" t="str">
        <f>IF(AND(INDEX(個人!$C$6:$AH$125,$N194,$C$3)&lt;&gt;"",INDEX(個人!$C$6:$AH$125,$N194,$O194)&lt;&gt;""),MID(TEXT(INDEX(個人!$C$6:$AH$125,$N194,$O194),"mm:ss.00"),4,2),"")</f>
        <v/>
      </c>
      <c r="M194" s="22" t="str">
        <f>IF(AND(INDEX(個人!$C$6:$AH$125,$N194,$C$3)&lt;&gt;"",INDEX(個人!$C$6:$AH$125,$N194,$O194)&lt;&gt;""),RIGHT(TEXT(INDEX(個人!$C$6:$AH$125,$N194,$O194),"mm:ss.00"),2),"")</f>
        <v/>
      </c>
      <c r="N194" s="22">
        <f t="shared" si="26"/>
        <v>9</v>
      </c>
      <c r="O194" s="22">
        <v>23</v>
      </c>
      <c r="P194" s="24" t="s">
        <v>24</v>
      </c>
      <c r="Q194" s="22" t="s">
        <v>104</v>
      </c>
    </row>
    <row r="195" spans="3:17" s="22" customFormat="1" x14ac:dyDescent="0.15">
      <c r="C195" s="22" t="str">
        <f>IF(INDEX(個人!$C$6:$AH$125,$N195,$C$3)&lt;&gt;"",DBCS(TRIM(INDEX(個人!$C$6:$AH$125,$N195,$C$3))),"")</f>
        <v/>
      </c>
      <c r="D195" s="22" t="str">
        <f t="shared" si="24"/>
        <v>○</v>
      </c>
      <c r="E195" s="22">
        <f>IF(AND(INDEX(個人!$C$6:$AH$125,$N194,$C$3)&lt;&gt;"",INDEX(個人!$C$6:$AH$125,$N195,$O195)&lt;&gt;""),E194+1,E194)</f>
        <v>0</v>
      </c>
      <c r="F195" s="22" t="str">
        <f t="shared" si="25"/>
        <v>@0</v>
      </c>
      <c r="H195" s="22" t="str">
        <f>IF(AND(INDEX(個人!$C$6:$AH$125,$N195,$C$3)&lt;&gt;"",INDEX(個人!$C$6:$AH$125,$N195,$O195)&lt;&gt;""),IF(INDEX(個人!$C$6:$AH$125,$N195,$H$3)&lt;20,11,ROUNDDOWN(INDEX(個人!$C$6:$AH$125,$N195,$H$3)/5,0)+7),"")</f>
        <v/>
      </c>
      <c r="I195" s="22" t="str">
        <f>IF(AND(INDEX(個人!$C$6:$AH$125,$N195,$C$3)&lt;&gt;"",INDEX(個人!$C$6:$AH$125,$N195,$O195)&lt;&gt;""),IF(ISERROR(VLOOKUP(DBCS($Q195),コード一覧!$E$1:$F$6,2,FALSE)),1,VLOOKUP(DBCS($Q195),コード一覧!$E$1:$F$6,2,FALSE)),"")</f>
        <v/>
      </c>
      <c r="J195" s="22" t="str">
        <f>IF(AND(INDEX(個人!$C$6:$AH$125,$N195,$C$3)&lt;&gt;"",INDEX(個人!$C$6:$AH$125,$N195,$O195)&lt;&gt;""),VLOOKUP($P195,コード一覧!$G$1:$H$10,2,FALSE),"")</f>
        <v/>
      </c>
      <c r="K195" s="22" t="str">
        <f>IF(AND(INDEX(個人!$C$6:$AH$125,$N195,$C$3)&lt;&gt;"",INDEX(個人!$C$6:$AH$125,$N195,$O195)&lt;&gt;""),LEFT(TEXT(INDEX(個人!$C$6:$AH$125,$N195,$O195),"mm:ss.00"),2),"")</f>
        <v/>
      </c>
      <c r="L195" s="22" t="str">
        <f>IF(AND(INDEX(個人!$C$6:$AH$125,$N195,$C$3)&lt;&gt;"",INDEX(個人!$C$6:$AH$125,$N195,$O195)&lt;&gt;""),MID(TEXT(INDEX(個人!$C$6:$AH$125,$N195,$O195),"mm:ss.00"),4,2),"")</f>
        <v/>
      </c>
      <c r="M195" s="22" t="str">
        <f>IF(AND(INDEX(個人!$C$6:$AH$125,$N195,$C$3)&lt;&gt;"",INDEX(個人!$C$6:$AH$125,$N195,$O195)&lt;&gt;""),RIGHT(TEXT(INDEX(個人!$C$6:$AH$125,$N195,$O195),"mm:ss.00"),2),"")</f>
        <v/>
      </c>
      <c r="N195" s="22">
        <f t="shared" si="26"/>
        <v>9</v>
      </c>
      <c r="O195" s="22">
        <v>24</v>
      </c>
      <c r="P195" s="24" t="s">
        <v>37</v>
      </c>
      <c r="Q195" s="22" t="s">
        <v>104</v>
      </c>
    </row>
    <row r="196" spans="3:17" s="22" customFormat="1" x14ac:dyDescent="0.15">
      <c r="C196" s="22" t="str">
        <f>IF(INDEX(個人!$C$6:$AH$125,$N196,$C$3)&lt;&gt;"",DBCS(TRIM(INDEX(個人!$C$6:$AH$125,$N196,$C$3))),"")</f>
        <v/>
      </c>
      <c r="D196" s="22" t="str">
        <f t="shared" si="24"/>
        <v>○</v>
      </c>
      <c r="E196" s="22">
        <f>IF(AND(INDEX(個人!$C$6:$AH$125,$N195,$C$3)&lt;&gt;"",INDEX(個人!$C$6:$AH$125,$N196,$O196)&lt;&gt;""),E195+1,E195)</f>
        <v>0</v>
      </c>
      <c r="F196" s="22" t="str">
        <f t="shared" si="25"/>
        <v>@0</v>
      </c>
      <c r="H196" s="22" t="str">
        <f>IF(AND(INDEX(個人!$C$6:$AH$125,$N196,$C$3)&lt;&gt;"",INDEX(個人!$C$6:$AH$125,$N196,$O196)&lt;&gt;""),IF(INDEX(個人!$C$6:$AH$125,$N196,$H$3)&lt;20,11,ROUNDDOWN(INDEX(個人!$C$6:$AH$125,$N196,$H$3)/5,0)+7),"")</f>
        <v/>
      </c>
      <c r="I196" s="22" t="str">
        <f>IF(AND(INDEX(個人!$C$6:$AH$125,$N196,$C$3)&lt;&gt;"",INDEX(個人!$C$6:$AH$125,$N196,$O196)&lt;&gt;""),IF(ISERROR(VLOOKUP(DBCS($Q196),コード一覧!$E$1:$F$6,2,FALSE)),1,VLOOKUP(DBCS($Q196),コード一覧!$E$1:$F$6,2,FALSE)),"")</f>
        <v/>
      </c>
      <c r="J196" s="22" t="str">
        <f>IF(AND(INDEX(個人!$C$6:$AH$125,$N196,$C$3)&lt;&gt;"",INDEX(個人!$C$6:$AH$125,$N196,$O196)&lt;&gt;""),VLOOKUP($P196,コード一覧!$G$1:$H$10,2,FALSE),"")</f>
        <v/>
      </c>
      <c r="K196" s="22" t="str">
        <f>IF(AND(INDEX(個人!$C$6:$AH$125,$N196,$C$3)&lt;&gt;"",INDEX(個人!$C$6:$AH$125,$N196,$O196)&lt;&gt;""),LEFT(TEXT(INDEX(個人!$C$6:$AH$125,$N196,$O196),"mm:ss.00"),2),"")</f>
        <v/>
      </c>
      <c r="L196" s="22" t="str">
        <f>IF(AND(INDEX(個人!$C$6:$AH$125,$N196,$C$3)&lt;&gt;"",INDEX(個人!$C$6:$AH$125,$N196,$O196)&lt;&gt;""),MID(TEXT(INDEX(個人!$C$6:$AH$125,$N196,$O196),"mm:ss.00"),4,2),"")</f>
        <v/>
      </c>
      <c r="M196" s="22" t="str">
        <f>IF(AND(INDEX(個人!$C$6:$AH$125,$N196,$C$3)&lt;&gt;"",INDEX(個人!$C$6:$AH$125,$N196,$O196)&lt;&gt;""),RIGHT(TEXT(INDEX(個人!$C$6:$AH$125,$N196,$O196),"mm:ss.00"),2),"")</f>
        <v/>
      </c>
      <c r="N196" s="22">
        <f t="shared" si="26"/>
        <v>9</v>
      </c>
      <c r="O196" s="22">
        <v>25</v>
      </c>
      <c r="P196" s="24" t="s">
        <v>47</v>
      </c>
      <c r="Q196" s="22" t="s">
        <v>104</v>
      </c>
    </row>
    <row r="197" spans="3:17" s="22" customFormat="1" x14ac:dyDescent="0.15">
      <c r="C197" s="22" t="str">
        <f>IF(INDEX(個人!$C$6:$AH$125,$N197,$C$3)&lt;&gt;"",DBCS(TRIM(INDEX(個人!$C$6:$AH$125,$N197,$C$3))),"")</f>
        <v/>
      </c>
      <c r="D197" s="22" t="str">
        <f t="shared" si="24"/>
        <v>○</v>
      </c>
      <c r="E197" s="22">
        <f>IF(AND(INDEX(個人!$C$6:$AH$125,$N196,$C$3)&lt;&gt;"",INDEX(個人!$C$6:$AH$125,$N197,$O197)&lt;&gt;""),E196+1,E196)</f>
        <v>0</v>
      </c>
      <c r="F197" s="22" t="str">
        <f t="shared" si="25"/>
        <v>@0</v>
      </c>
      <c r="H197" s="22" t="str">
        <f>IF(AND(INDEX(個人!$C$6:$AH$125,$N197,$C$3)&lt;&gt;"",INDEX(個人!$C$6:$AH$125,$N197,$O197)&lt;&gt;""),IF(INDEX(個人!$C$6:$AH$125,$N197,$H$3)&lt;20,11,ROUNDDOWN(INDEX(個人!$C$6:$AH$125,$N197,$H$3)/5,0)+7),"")</f>
        <v/>
      </c>
      <c r="I197" s="22" t="str">
        <f>IF(AND(INDEX(個人!$C$6:$AH$125,$N197,$C$3)&lt;&gt;"",INDEX(個人!$C$6:$AH$125,$N197,$O197)&lt;&gt;""),IF(ISERROR(VLOOKUP(DBCS($Q197),コード一覧!$E$1:$F$6,2,FALSE)),1,VLOOKUP(DBCS($Q197),コード一覧!$E$1:$F$6,2,FALSE)),"")</f>
        <v/>
      </c>
      <c r="J197" s="22" t="str">
        <f>IF(AND(INDEX(個人!$C$6:$AH$125,$N197,$C$3)&lt;&gt;"",INDEX(個人!$C$6:$AH$125,$N197,$O197)&lt;&gt;""),VLOOKUP($P197,コード一覧!$G$1:$H$10,2,FALSE),"")</f>
        <v/>
      </c>
      <c r="K197" s="22" t="str">
        <f>IF(AND(INDEX(個人!$C$6:$AH$125,$N197,$C$3)&lt;&gt;"",INDEX(個人!$C$6:$AH$125,$N197,$O197)&lt;&gt;""),LEFT(TEXT(INDEX(個人!$C$6:$AH$125,$N197,$O197),"mm:ss.00"),2),"")</f>
        <v/>
      </c>
      <c r="L197" s="22" t="str">
        <f>IF(AND(INDEX(個人!$C$6:$AH$125,$N197,$C$3)&lt;&gt;"",INDEX(個人!$C$6:$AH$125,$N197,$O197)&lt;&gt;""),MID(TEXT(INDEX(個人!$C$6:$AH$125,$N197,$O197),"mm:ss.00"),4,2),"")</f>
        <v/>
      </c>
      <c r="M197" s="22" t="str">
        <f>IF(AND(INDEX(個人!$C$6:$AH$125,$N197,$C$3)&lt;&gt;"",INDEX(個人!$C$6:$AH$125,$N197,$O197)&lt;&gt;""),RIGHT(TEXT(INDEX(個人!$C$6:$AH$125,$N197,$O197),"mm:ss.00"),2),"")</f>
        <v/>
      </c>
      <c r="N197" s="22">
        <f t="shared" si="26"/>
        <v>9</v>
      </c>
      <c r="O197" s="22">
        <v>26</v>
      </c>
      <c r="P197" s="24" t="s">
        <v>70</v>
      </c>
      <c r="Q197" s="22" t="s">
        <v>55</v>
      </c>
    </row>
    <row r="198" spans="3:17" s="22" customFormat="1" x14ac:dyDescent="0.15">
      <c r="C198" s="22" t="str">
        <f>IF(INDEX(個人!$C$6:$AH$125,$N198,$C$3)&lt;&gt;"",DBCS(TRIM(INDEX(個人!$C$6:$AH$125,$N198,$C$3))),"")</f>
        <v/>
      </c>
      <c r="D198" s="22" t="str">
        <f t="shared" si="24"/>
        <v>○</v>
      </c>
      <c r="E198" s="22">
        <f>IF(AND(INDEX(個人!$C$6:$AH$125,$N197,$C$3)&lt;&gt;"",INDEX(個人!$C$6:$AH$125,$N198,$O198)&lt;&gt;""),E197+1,E197)</f>
        <v>0</v>
      </c>
      <c r="F198" s="22" t="str">
        <f t="shared" si="25"/>
        <v>@0</v>
      </c>
      <c r="H198" s="22" t="str">
        <f>IF(AND(INDEX(個人!$C$6:$AH$125,$N198,$C$3)&lt;&gt;"",INDEX(個人!$C$6:$AH$125,$N198,$O198)&lt;&gt;""),IF(INDEX(個人!$C$6:$AH$125,$N198,$H$3)&lt;20,11,ROUNDDOWN(INDEX(個人!$C$6:$AH$125,$N198,$H$3)/5,0)+7),"")</f>
        <v/>
      </c>
      <c r="I198" s="22" t="str">
        <f>IF(AND(INDEX(個人!$C$6:$AH$125,$N198,$C$3)&lt;&gt;"",INDEX(個人!$C$6:$AH$125,$N198,$O198)&lt;&gt;""),IF(ISERROR(VLOOKUP(DBCS($Q198),コード一覧!$E$1:$F$6,2,FALSE)),1,VLOOKUP(DBCS($Q198),コード一覧!$E$1:$F$6,2,FALSE)),"")</f>
        <v/>
      </c>
      <c r="J198" s="22" t="str">
        <f>IF(AND(INDEX(個人!$C$6:$AH$125,$N198,$C$3)&lt;&gt;"",INDEX(個人!$C$6:$AH$125,$N198,$O198)&lt;&gt;""),VLOOKUP($P198,コード一覧!$G$1:$H$10,2,FALSE),"")</f>
        <v/>
      </c>
      <c r="K198" s="22" t="str">
        <f>IF(AND(INDEX(個人!$C$6:$AH$125,$N198,$C$3)&lt;&gt;"",INDEX(個人!$C$6:$AH$125,$N198,$O198)&lt;&gt;""),LEFT(TEXT(INDEX(個人!$C$6:$AH$125,$N198,$O198),"mm:ss.00"),2),"")</f>
        <v/>
      </c>
      <c r="L198" s="22" t="str">
        <f>IF(AND(INDEX(個人!$C$6:$AH$125,$N198,$C$3)&lt;&gt;"",INDEX(個人!$C$6:$AH$125,$N198,$O198)&lt;&gt;""),MID(TEXT(INDEX(個人!$C$6:$AH$125,$N198,$O198),"mm:ss.00"),4,2),"")</f>
        <v/>
      </c>
      <c r="M198" s="22" t="str">
        <f>IF(AND(INDEX(個人!$C$6:$AH$125,$N198,$C$3)&lt;&gt;"",INDEX(個人!$C$6:$AH$125,$N198,$O198)&lt;&gt;""),RIGHT(TEXT(INDEX(個人!$C$6:$AH$125,$N198,$O198),"mm:ss.00"),2),"")</f>
        <v/>
      </c>
      <c r="N198" s="22">
        <f t="shared" si="26"/>
        <v>9</v>
      </c>
      <c r="O198" s="22">
        <v>27</v>
      </c>
      <c r="P198" s="24" t="s">
        <v>24</v>
      </c>
      <c r="Q198" s="22" t="s">
        <v>55</v>
      </c>
    </row>
    <row r="199" spans="3:17" s="22" customFormat="1" x14ac:dyDescent="0.15">
      <c r="C199" s="22" t="str">
        <f>IF(INDEX(個人!$C$6:$AH$125,$N199,$C$3)&lt;&gt;"",DBCS(TRIM(INDEX(個人!$C$6:$AH$125,$N199,$C$3))),"")</f>
        <v/>
      </c>
      <c r="D199" s="22" t="str">
        <f t="shared" si="24"/>
        <v>○</v>
      </c>
      <c r="E199" s="22">
        <f>IF(AND(INDEX(個人!$C$6:$AH$125,$N198,$C$3)&lt;&gt;"",INDEX(個人!$C$6:$AH$125,$N199,$O199)&lt;&gt;""),E198+1,E198)</f>
        <v>0</v>
      </c>
      <c r="F199" s="22" t="str">
        <f t="shared" si="25"/>
        <v>@0</v>
      </c>
      <c r="H199" s="22" t="str">
        <f>IF(AND(INDEX(個人!$C$6:$AH$125,$N199,$C$3)&lt;&gt;"",INDEX(個人!$C$6:$AH$125,$N199,$O199)&lt;&gt;""),IF(INDEX(個人!$C$6:$AH$125,$N199,$H$3)&lt;20,11,ROUNDDOWN(INDEX(個人!$C$6:$AH$125,$N199,$H$3)/5,0)+7),"")</f>
        <v/>
      </c>
      <c r="I199" s="22" t="str">
        <f>IF(AND(INDEX(個人!$C$6:$AH$125,$N199,$C$3)&lt;&gt;"",INDEX(個人!$C$6:$AH$125,$N199,$O199)&lt;&gt;""),IF(ISERROR(VLOOKUP(DBCS($Q199),コード一覧!$E$1:$F$6,2,FALSE)),1,VLOOKUP(DBCS($Q199),コード一覧!$E$1:$F$6,2,FALSE)),"")</f>
        <v/>
      </c>
      <c r="J199" s="22" t="str">
        <f>IF(AND(INDEX(個人!$C$6:$AH$125,$N199,$C$3)&lt;&gt;"",INDEX(個人!$C$6:$AH$125,$N199,$O199)&lt;&gt;""),VLOOKUP($P199,コード一覧!$G$1:$H$10,2,FALSE),"")</f>
        <v/>
      </c>
      <c r="K199" s="22" t="str">
        <f>IF(AND(INDEX(個人!$C$6:$AH$125,$N199,$C$3)&lt;&gt;"",INDEX(個人!$C$6:$AH$125,$N199,$O199)&lt;&gt;""),LEFT(TEXT(INDEX(個人!$C$6:$AH$125,$N199,$O199),"mm:ss.00"),2),"")</f>
        <v/>
      </c>
      <c r="L199" s="22" t="str">
        <f>IF(AND(INDEX(個人!$C$6:$AH$125,$N199,$C$3)&lt;&gt;"",INDEX(個人!$C$6:$AH$125,$N199,$O199)&lt;&gt;""),MID(TEXT(INDEX(個人!$C$6:$AH$125,$N199,$O199),"mm:ss.00"),4,2),"")</f>
        <v/>
      </c>
      <c r="M199" s="22" t="str">
        <f>IF(AND(INDEX(個人!$C$6:$AH$125,$N199,$C$3)&lt;&gt;"",INDEX(個人!$C$6:$AH$125,$N199,$O199)&lt;&gt;""),RIGHT(TEXT(INDEX(個人!$C$6:$AH$125,$N199,$O199),"mm:ss.00"),2),"")</f>
        <v/>
      </c>
      <c r="N199" s="22">
        <f t="shared" si="26"/>
        <v>9</v>
      </c>
      <c r="O199" s="22">
        <v>28</v>
      </c>
      <c r="P199" s="24" t="s">
        <v>37</v>
      </c>
      <c r="Q199" s="22" t="s">
        <v>55</v>
      </c>
    </row>
    <row r="200" spans="3:17" s="22" customFormat="1" x14ac:dyDescent="0.15">
      <c r="C200" s="22" t="str">
        <f>IF(INDEX(個人!$C$6:$AH$125,$N200,$C$3)&lt;&gt;"",DBCS(TRIM(INDEX(個人!$C$6:$AH$125,$N200,$C$3))),"")</f>
        <v/>
      </c>
      <c r="D200" s="22" t="str">
        <f t="shared" si="24"/>
        <v>○</v>
      </c>
      <c r="E200" s="22">
        <f>IF(AND(INDEX(個人!$C$6:$AH$125,$N199,$C$3)&lt;&gt;"",INDEX(個人!$C$6:$AH$125,$N200,$O200)&lt;&gt;""),E199+1,E199)</f>
        <v>0</v>
      </c>
      <c r="F200" s="22" t="str">
        <f t="shared" si="25"/>
        <v>@0</v>
      </c>
      <c r="H200" s="22" t="str">
        <f>IF(AND(INDEX(個人!$C$6:$AH$125,$N200,$C$3)&lt;&gt;"",INDEX(個人!$C$6:$AH$125,$N200,$O200)&lt;&gt;""),IF(INDEX(個人!$C$6:$AH$125,$N200,$H$3)&lt;20,11,ROUNDDOWN(INDEX(個人!$C$6:$AH$125,$N200,$H$3)/5,0)+7),"")</f>
        <v/>
      </c>
      <c r="I200" s="22" t="str">
        <f>IF(AND(INDEX(個人!$C$6:$AH$125,$N200,$C$3)&lt;&gt;"",INDEX(個人!$C$6:$AH$125,$N200,$O200)&lt;&gt;""),IF(ISERROR(VLOOKUP(DBCS($Q200),コード一覧!$E$1:$F$6,2,FALSE)),1,VLOOKUP(DBCS($Q200),コード一覧!$E$1:$F$6,2,FALSE)),"")</f>
        <v/>
      </c>
      <c r="J200" s="22" t="str">
        <f>IF(AND(INDEX(個人!$C$6:$AH$125,$N200,$C$3)&lt;&gt;"",INDEX(個人!$C$6:$AH$125,$N200,$O200)&lt;&gt;""),VLOOKUP($P200,コード一覧!$G$1:$H$10,2,FALSE),"")</f>
        <v/>
      </c>
      <c r="K200" s="22" t="str">
        <f>IF(AND(INDEX(個人!$C$6:$AH$125,$N200,$C$3)&lt;&gt;"",INDEX(個人!$C$6:$AH$125,$N200,$O200)&lt;&gt;""),LEFT(TEXT(INDEX(個人!$C$6:$AH$125,$N200,$O200),"mm:ss.00"),2),"")</f>
        <v/>
      </c>
      <c r="L200" s="22" t="str">
        <f>IF(AND(INDEX(個人!$C$6:$AH$125,$N200,$C$3)&lt;&gt;"",INDEX(個人!$C$6:$AH$125,$N200,$O200)&lt;&gt;""),MID(TEXT(INDEX(個人!$C$6:$AH$125,$N200,$O200),"mm:ss.00"),4,2),"")</f>
        <v/>
      </c>
      <c r="M200" s="22" t="str">
        <f>IF(AND(INDEX(個人!$C$6:$AH$125,$N200,$C$3)&lt;&gt;"",INDEX(個人!$C$6:$AH$125,$N200,$O200)&lt;&gt;""),RIGHT(TEXT(INDEX(個人!$C$6:$AH$125,$N200,$O200),"mm:ss.00"),2),"")</f>
        <v/>
      </c>
      <c r="N200" s="22">
        <f t="shared" si="26"/>
        <v>9</v>
      </c>
      <c r="O200" s="22">
        <v>29</v>
      </c>
      <c r="P200" s="24" t="s">
        <v>47</v>
      </c>
      <c r="Q200" s="22" t="s">
        <v>55</v>
      </c>
    </row>
    <row r="201" spans="3:17" s="22" customFormat="1" x14ac:dyDescent="0.15">
      <c r="C201" s="22" t="str">
        <f>IF(INDEX(個人!$C$6:$AH$125,$N201,$C$3)&lt;&gt;"",DBCS(TRIM(INDEX(個人!$C$6:$AH$125,$N201,$C$3))),"")</f>
        <v/>
      </c>
      <c r="D201" s="22" t="str">
        <f t="shared" si="24"/>
        <v>○</v>
      </c>
      <c r="E201" s="22">
        <f>IF(AND(INDEX(個人!$C$6:$AH$125,$N200,$C$3)&lt;&gt;"",INDEX(個人!$C$6:$AH$125,$N201,$O201)&lt;&gt;""),E200+1,E200)</f>
        <v>0</v>
      </c>
      <c r="F201" s="22" t="str">
        <f t="shared" si="25"/>
        <v>@0</v>
      </c>
      <c r="H201" s="22" t="str">
        <f>IF(AND(INDEX(個人!$C$6:$AH$125,$N201,$C$3)&lt;&gt;"",INDEX(個人!$C$6:$AH$125,$N201,$O201)&lt;&gt;""),IF(INDEX(個人!$C$6:$AH$125,$N201,$H$3)&lt;20,11,ROUNDDOWN(INDEX(個人!$C$6:$AH$125,$N201,$H$3)/5,0)+7),"")</f>
        <v/>
      </c>
      <c r="I201" s="22" t="str">
        <f>IF(AND(INDEX(個人!$C$6:$AH$125,$N201,$C$3)&lt;&gt;"",INDEX(個人!$C$6:$AH$125,$N201,$O201)&lt;&gt;""),IF(ISERROR(VLOOKUP(DBCS($Q201),コード一覧!$E$1:$F$6,2,FALSE)),1,VLOOKUP(DBCS($Q201),コード一覧!$E$1:$F$6,2,FALSE)),"")</f>
        <v/>
      </c>
      <c r="J201" s="22" t="str">
        <f>IF(AND(INDEX(個人!$C$6:$AH$125,$N201,$C$3)&lt;&gt;"",INDEX(個人!$C$6:$AH$125,$N201,$O201)&lt;&gt;""),VLOOKUP($P201,コード一覧!$G$1:$H$10,2,FALSE),"")</f>
        <v/>
      </c>
      <c r="K201" s="22" t="str">
        <f>IF(AND(INDEX(個人!$C$6:$AH$125,$N201,$C$3)&lt;&gt;"",INDEX(個人!$C$6:$AH$125,$N201,$O201)&lt;&gt;""),LEFT(TEXT(INDEX(個人!$C$6:$AH$125,$N201,$O201),"mm:ss.00"),2),"")</f>
        <v/>
      </c>
      <c r="L201" s="22" t="str">
        <f>IF(AND(INDEX(個人!$C$6:$AH$125,$N201,$C$3)&lt;&gt;"",INDEX(個人!$C$6:$AH$125,$N201,$O201)&lt;&gt;""),MID(TEXT(INDEX(個人!$C$6:$AH$125,$N201,$O201),"mm:ss.00"),4,2),"")</f>
        <v/>
      </c>
      <c r="M201" s="22" t="str">
        <f>IF(AND(INDEX(個人!$C$6:$AH$125,$N201,$C$3)&lt;&gt;"",INDEX(個人!$C$6:$AH$125,$N201,$O201)&lt;&gt;""),RIGHT(TEXT(INDEX(個人!$C$6:$AH$125,$N201,$O201),"mm:ss.00"),2),"")</f>
        <v/>
      </c>
      <c r="N201" s="22">
        <f t="shared" si="26"/>
        <v>9</v>
      </c>
      <c r="O201" s="22">
        <v>30</v>
      </c>
      <c r="P201" s="24" t="s">
        <v>37</v>
      </c>
      <c r="Q201" s="22" t="s">
        <v>101</v>
      </c>
    </row>
    <row r="202" spans="3:17" s="22" customFormat="1" x14ac:dyDescent="0.15">
      <c r="C202" s="22" t="str">
        <f>IF(INDEX(個人!$C$6:$AH$125,$N202,$C$3)&lt;&gt;"",DBCS(TRIM(INDEX(個人!$C$6:$AH$125,$N202,$C$3))),"")</f>
        <v/>
      </c>
      <c r="D202" s="22" t="str">
        <f t="shared" si="24"/>
        <v>○</v>
      </c>
      <c r="E202" s="22">
        <f>IF(AND(INDEX(個人!$C$6:$AH$125,$N201,$C$3)&lt;&gt;"",INDEX(個人!$C$6:$AH$125,$N202,$O202)&lt;&gt;""),E201+1,E201)</f>
        <v>0</v>
      </c>
      <c r="F202" s="22" t="str">
        <f t="shared" si="25"/>
        <v>@0</v>
      </c>
      <c r="H202" s="22" t="str">
        <f>IF(AND(INDEX(個人!$C$6:$AH$125,$N202,$C$3)&lt;&gt;"",INDEX(個人!$C$6:$AH$125,$N202,$O202)&lt;&gt;""),IF(INDEX(個人!$C$6:$AH$125,$N202,$H$3)&lt;20,11,ROUNDDOWN(INDEX(個人!$C$6:$AH$125,$N202,$H$3)/5,0)+7),"")</f>
        <v/>
      </c>
      <c r="I202" s="22" t="str">
        <f>IF(AND(INDEX(個人!$C$6:$AH$125,$N202,$C$3)&lt;&gt;"",INDEX(個人!$C$6:$AH$125,$N202,$O202)&lt;&gt;""),IF(ISERROR(VLOOKUP(DBCS($Q202),コード一覧!$E$1:$F$6,2,FALSE)),1,VLOOKUP(DBCS($Q202),コード一覧!$E$1:$F$6,2,FALSE)),"")</f>
        <v/>
      </c>
      <c r="J202" s="22" t="str">
        <f>IF(AND(INDEX(個人!$C$6:$AH$125,$N202,$C$3)&lt;&gt;"",INDEX(個人!$C$6:$AH$125,$N202,$O202)&lt;&gt;""),VLOOKUP($P202,コード一覧!$G$1:$H$10,2,FALSE),"")</f>
        <v/>
      </c>
      <c r="K202" s="22" t="str">
        <f>IF(AND(INDEX(個人!$C$6:$AH$125,$N202,$C$3)&lt;&gt;"",INDEX(個人!$C$6:$AH$125,$N202,$O202)&lt;&gt;""),LEFT(TEXT(INDEX(個人!$C$6:$AH$125,$N202,$O202),"mm:ss.00"),2),"")</f>
        <v/>
      </c>
      <c r="L202" s="22" t="str">
        <f>IF(AND(INDEX(個人!$C$6:$AH$125,$N202,$C$3)&lt;&gt;"",INDEX(個人!$C$6:$AH$125,$N202,$O202)&lt;&gt;""),MID(TEXT(INDEX(個人!$C$6:$AH$125,$N202,$O202),"mm:ss.00"),4,2),"")</f>
        <v/>
      </c>
      <c r="M202" s="22" t="str">
        <f>IF(AND(INDEX(個人!$C$6:$AH$125,$N202,$C$3)&lt;&gt;"",INDEX(個人!$C$6:$AH$125,$N202,$O202)&lt;&gt;""),RIGHT(TEXT(INDEX(個人!$C$6:$AH$125,$N202,$O202),"mm:ss.00"),2),"")</f>
        <v/>
      </c>
      <c r="N202" s="22">
        <f t="shared" si="26"/>
        <v>9</v>
      </c>
      <c r="O202" s="22">
        <v>31</v>
      </c>
      <c r="P202" s="24" t="s">
        <v>47</v>
      </c>
      <c r="Q202" s="22" t="s">
        <v>101</v>
      </c>
    </row>
    <row r="203" spans="3:17" s="22" customFormat="1" x14ac:dyDescent="0.15">
      <c r="C203" s="22" t="str">
        <f>IF(INDEX(個人!$C$6:$AH$125,$N203,$C$3)&lt;&gt;"",DBCS(TRIM(INDEX(個人!$C$6:$AH$125,$N203,$C$3))),"")</f>
        <v/>
      </c>
      <c r="D203" s="22" t="str">
        <f t="shared" si="24"/>
        <v>○</v>
      </c>
      <c r="E203" s="22">
        <f>IF(AND(INDEX(個人!$C$6:$AH$125,$N202,$C$3)&lt;&gt;"",INDEX(個人!$C$6:$AH$125,$N203,$O203)&lt;&gt;""),E202+1,E202)</f>
        <v>0</v>
      </c>
      <c r="F203" s="22" t="str">
        <f t="shared" si="25"/>
        <v>@0</v>
      </c>
      <c r="H203" s="22" t="str">
        <f>IF(AND(INDEX(個人!$C$6:$AH$125,$N203,$C$3)&lt;&gt;"",INDEX(個人!$C$6:$AH$125,$N203,$O203)&lt;&gt;""),IF(INDEX(個人!$C$6:$AH$125,$N203,$H$3)&lt;20,11,ROUNDDOWN(INDEX(個人!$C$6:$AH$125,$N203,$H$3)/5,0)+7),"")</f>
        <v/>
      </c>
      <c r="I203" s="22" t="str">
        <f>IF(AND(INDEX(個人!$C$6:$AH$125,$N203,$C$3)&lt;&gt;"",INDEX(個人!$C$6:$AH$125,$N203,$O203)&lt;&gt;""),IF(ISERROR(VLOOKUP(DBCS($Q203),コード一覧!$E$1:$F$6,2,FALSE)),1,VLOOKUP(DBCS($Q203),コード一覧!$E$1:$F$6,2,FALSE)),"")</f>
        <v/>
      </c>
      <c r="J203" s="22" t="str">
        <f>IF(AND(INDEX(個人!$C$6:$AH$125,$N203,$C$3)&lt;&gt;"",INDEX(個人!$C$6:$AH$125,$N203,$O203)&lt;&gt;""),VLOOKUP($P203,コード一覧!$G$1:$H$10,2,FALSE),"")</f>
        <v/>
      </c>
      <c r="K203" s="22" t="str">
        <f>IF(AND(INDEX(個人!$C$6:$AH$125,$N203,$C$3)&lt;&gt;"",INDEX(個人!$C$6:$AH$125,$N203,$O203)&lt;&gt;""),LEFT(TEXT(INDEX(個人!$C$6:$AH$125,$N203,$O203),"mm:ss.00"),2),"")</f>
        <v/>
      </c>
      <c r="L203" s="22" t="str">
        <f>IF(AND(INDEX(個人!$C$6:$AH$125,$N203,$C$3)&lt;&gt;"",INDEX(個人!$C$6:$AH$125,$N203,$O203)&lt;&gt;""),MID(TEXT(INDEX(個人!$C$6:$AH$125,$N203,$O203),"mm:ss.00"),4,2),"")</f>
        <v/>
      </c>
      <c r="M203" s="22" t="str">
        <f>IF(AND(INDEX(個人!$C$6:$AH$125,$N203,$C$3)&lt;&gt;"",INDEX(個人!$C$6:$AH$125,$N203,$O203)&lt;&gt;""),RIGHT(TEXT(INDEX(個人!$C$6:$AH$125,$N203,$O203),"mm:ss.00"),2),"")</f>
        <v/>
      </c>
      <c r="N203" s="22">
        <f t="shared" si="26"/>
        <v>9</v>
      </c>
      <c r="O203" s="22">
        <v>32</v>
      </c>
      <c r="P203" s="24" t="s">
        <v>73</v>
      </c>
      <c r="Q203" s="22" t="s">
        <v>101</v>
      </c>
    </row>
    <row r="204" spans="3:17" s="23" customFormat="1" x14ac:dyDescent="0.15">
      <c r="C204" s="23" t="str">
        <f>IF(INDEX(個人!$C$6:$AH$125,$N204,$C$3)&lt;&gt;"",DBCS(TRIM(INDEX(個人!$C$6:$AH$125,$N204,$C$3))),"")</f>
        <v/>
      </c>
      <c r="D204" s="23" t="str">
        <f>IF(C203=C204,"○","×")</f>
        <v>○</v>
      </c>
      <c r="E204" s="23">
        <f>IF(AND(INDEX(個人!$C$6:$AH$125,$N204,$C$3)&lt;&gt;"",INDEX(個人!$C$6:$AH$125,$N204,$O204)&lt;&gt;""),1,0)</f>
        <v>0</v>
      </c>
      <c r="F204" s="23" t="str">
        <f>C204&amp;"@"&amp;E204</f>
        <v>@0</v>
      </c>
      <c r="H204" s="23" t="str">
        <f>IF(AND(INDEX(個人!$C$6:$AH$125,$N204,$C$3)&lt;&gt;"",INDEX(個人!$C$6:$AH$125,$N204,$O204)&lt;&gt;""),IF(INDEX(個人!$C$6:$AH$125,$N204,$H$3)&lt;20,11,ROUNDDOWN(INDEX(個人!$C$6:$AH$125,$N204,$H$3)/5,0)+7),"")</f>
        <v/>
      </c>
      <c r="I204" s="23" t="str">
        <f>IF(AND(INDEX(個人!$C$6:$AH$125,$N204,$C$3)&lt;&gt;"",INDEX(個人!$C$6:$AH$125,$N204,$O204)&lt;&gt;""),IF(ISERROR(VLOOKUP(DBCS($Q204),コード一覧!$E$1:$F$6,2,FALSE)),1,VLOOKUP(DBCS($Q204),コード一覧!$E$1:$F$6,2,FALSE)),"")</f>
        <v/>
      </c>
      <c r="J204" s="23" t="str">
        <f>IF(AND(INDEX(個人!$C$6:$AH$125,$N204,$C$3)&lt;&gt;"",INDEX(個人!$C$6:$AH$125,$N204,$O204)&lt;&gt;""),VLOOKUP($P204,コード一覧!$G$1:$H$10,2,FALSE),"")</f>
        <v/>
      </c>
      <c r="K204" s="23" t="str">
        <f>IF(AND(INDEX(個人!$C$6:$AH$125,$N204,$C$3)&lt;&gt;"",INDEX(個人!$C$6:$AH$125,$N204,$O204)&lt;&gt;""),LEFT(TEXT(INDEX(個人!$C$6:$AH$125,$N204,$O204),"mm:ss.00"),2),"")</f>
        <v/>
      </c>
      <c r="L204" s="23" t="str">
        <f>IF(AND(INDEX(個人!$C$6:$AH$125,$N204,$C$3)&lt;&gt;"",INDEX(個人!$C$6:$AH$125,$N204,$O204)&lt;&gt;""),MID(TEXT(INDEX(個人!$C$6:$AH$125,$N204,$O204),"mm:ss.00"),4,2),"")</f>
        <v/>
      </c>
      <c r="M204" s="23" t="str">
        <f>IF(AND(INDEX(個人!$C$6:$AH$125,$N204,$C$3)&lt;&gt;"",INDEX(個人!$C$6:$AH$125,$N204,$O204)&lt;&gt;""),RIGHT(TEXT(INDEX(個人!$C$6:$AH$125,$N204,$O204),"mm:ss.00"),2),"")</f>
        <v/>
      </c>
      <c r="N204" s="23">
        <f>N182+1</f>
        <v>10</v>
      </c>
      <c r="O204" s="23">
        <v>11</v>
      </c>
      <c r="P204" s="200" t="s">
        <v>70</v>
      </c>
      <c r="Q204" s="23" t="s">
        <v>318</v>
      </c>
    </row>
    <row r="205" spans="3:17" s="23" customFormat="1" x14ac:dyDescent="0.15">
      <c r="C205" s="23" t="str">
        <f>IF(INDEX(個人!$C$6:$AH$125,$N205,$C$3)&lt;&gt;"",DBCS(TRIM(INDEX(個人!$C$6:$AH$125,$N205,$C$3))),"")</f>
        <v/>
      </c>
      <c r="D205" s="23" t="str">
        <f>IF(C204=C205,"○","×")</f>
        <v>○</v>
      </c>
      <c r="E205" s="23">
        <f>IF(AND(INDEX(個人!$C$6:$AH$125,$N204,$C$3)&lt;&gt;"",INDEX(個人!$C$6:$AH$125,$N205,$O205)&lt;&gt;""),E204+1,E204)</f>
        <v>0</v>
      </c>
      <c r="F205" s="23" t="str">
        <f>C205&amp;"@"&amp;E205</f>
        <v>@0</v>
      </c>
      <c r="H205" s="23" t="str">
        <f>IF(AND(INDEX(個人!$C$6:$AH$125,$N205,$C$3)&lt;&gt;"",INDEX(個人!$C$6:$AH$125,$N205,$O205)&lt;&gt;""),IF(INDEX(個人!$C$6:$AH$125,$N205,$H$3)&lt;20,11,ROUNDDOWN(INDEX(個人!$C$6:$AH$125,$N205,$H$3)/5,0)+7),"")</f>
        <v/>
      </c>
      <c r="I205" s="23" t="str">
        <f>IF(AND(INDEX(個人!$C$6:$AH$125,$N205,$C$3)&lt;&gt;"",INDEX(個人!$C$6:$AH$125,$N205,$O205)&lt;&gt;""),IF(ISERROR(VLOOKUP(DBCS($Q205),コード一覧!$E$1:$F$6,2,FALSE)),1,VLOOKUP(DBCS($Q205),コード一覧!$E$1:$F$6,2,FALSE)),"")</f>
        <v/>
      </c>
      <c r="J205" s="23" t="str">
        <f>IF(AND(INDEX(個人!$C$6:$AH$125,$N205,$C$3)&lt;&gt;"",INDEX(個人!$C$6:$AH$125,$N205,$O205)&lt;&gt;""),VLOOKUP($P205,コード一覧!$G$1:$H$10,2,FALSE),"")</f>
        <v/>
      </c>
      <c r="K205" s="23" t="str">
        <f>IF(AND(INDEX(個人!$C$6:$AH$125,$N205,$C$3)&lt;&gt;"",INDEX(個人!$C$6:$AH$125,$N205,$O205)&lt;&gt;""),LEFT(TEXT(INDEX(個人!$C$6:$AH$125,$N205,$O205),"mm:ss.00"),2),"")</f>
        <v/>
      </c>
      <c r="L205" s="23" t="str">
        <f>IF(AND(INDEX(個人!$C$6:$AH$125,$N205,$C$3)&lt;&gt;"",INDEX(個人!$C$6:$AH$125,$N205,$O205)&lt;&gt;""),MID(TEXT(INDEX(個人!$C$6:$AH$125,$N205,$O205),"mm:ss.00"),4,2),"")</f>
        <v/>
      </c>
      <c r="M205" s="23" t="str">
        <f>IF(AND(INDEX(個人!$C$6:$AH$125,$N205,$C$3)&lt;&gt;"",INDEX(個人!$C$6:$AH$125,$N205,$O205)&lt;&gt;""),RIGHT(TEXT(INDEX(個人!$C$6:$AH$125,$N205,$O205),"mm:ss.00"),2),"")</f>
        <v/>
      </c>
      <c r="N205" s="23">
        <f>$N204</f>
        <v>10</v>
      </c>
      <c r="O205" s="23">
        <v>12</v>
      </c>
      <c r="P205" s="200" t="s">
        <v>24</v>
      </c>
      <c r="Q205" s="23" t="s">
        <v>318</v>
      </c>
    </row>
    <row r="206" spans="3:17" s="23" customFormat="1" x14ac:dyDescent="0.15">
      <c r="C206" s="23" t="str">
        <f>IF(INDEX(個人!$C$6:$AH$125,$N206,$C$3)&lt;&gt;"",DBCS(TRIM(INDEX(個人!$C$6:$AH$125,$N206,$C$3))),"")</f>
        <v/>
      </c>
      <c r="D206" s="23" t="str">
        <f t="shared" ref="D206:D225" si="27">IF(C205=C206,"○","×")</f>
        <v>○</v>
      </c>
      <c r="E206" s="23">
        <f>IF(AND(INDEX(個人!$C$6:$AH$125,$N205,$C$3)&lt;&gt;"",INDEX(個人!$C$6:$AH$125,$N206,$O206)&lt;&gt;""),E205+1,E205)</f>
        <v>0</v>
      </c>
      <c r="F206" s="23" t="str">
        <f t="shared" ref="F206:F225" si="28">C206&amp;"@"&amp;E206</f>
        <v>@0</v>
      </c>
      <c r="H206" s="23" t="str">
        <f>IF(AND(INDEX(個人!$C$6:$AH$125,$N206,$C$3)&lt;&gt;"",INDEX(個人!$C$6:$AH$125,$N206,$O206)&lt;&gt;""),IF(INDEX(個人!$C$6:$AH$125,$N206,$H$3)&lt;20,11,ROUNDDOWN(INDEX(個人!$C$6:$AH$125,$N206,$H$3)/5,0)+7),"")</f>
        <v/>
      </c>
      <c r="I206" s="23" t="str">
        <f>IF(AND(INDEX(個人!$C$6:$AH$125,$N206,$C$3)&lt;&gt;"",INDEX(個人!$C$6:$AH$125,$N206,$O206)&lt;&gt;""),IF(ISERROR(VLOOKUP(DBCS($Q206),コード一覧!$E$1:$F$6,2,FALSE)),1,VLOOKUP(DBCS($Q206),コード一覧!$E$1:$F$6,2,FALSE)),"")</f>
        <v/>
      </c>
      <c r="J206" s="23" t="str">
        <f>IF(AND(INDEX(個人!$C$6:$AH$125,$N206,$C$3)&lt;&gt;"",INDEX(個人!$C$6:$AH$125,$N206,$O206)&lt;&gt;""),VLOOKUP($P206,コード一覧!$G$1:$H$10,2,FALSE),"")</f>
        <v/>
      </c>
      <c r="K206" s="23" t="str">
        <f>IF(AND(INDEX(個人!$C$6:$AH$125,$N206,$C$3)&lt;&gt;"",INDEX(個人!$C$6:$AH$125,$N206,$O206)&lt;&gt;""),LEFT(TEXT(INDEX(個人!$C$6:$AH$125,$N206,$O206),"mm:ss.00"),2),"")</f>
        <v/>
      </c>
      <c r="L206" s="23" t="str">
        <f>IF(AND(INDEX(個人!$C$6:$AH$125,$N206,$C$3)&lt;&gt;"",INDEX(個人!$C$6:$AH$125,$N206,$O206)&lt;&gt;""),MID(TEXT(INDEX(個人!$C$6:$AH$125,$N206,$O206),"mm:ss.00"),4,2),"")</f>
        <v/>
      </c>
      <c r="M206" s="23" t="str">
        <f>IF(AND(INDEX(個人!$C$6:$AH$125,$N206,$C$3)&lt;&gt;"",INDEX(個人!$C$6:$AH$125,$N206,$O206)&lt;&gt;""),RIGHT(TEXT(INDEX(個人!$C$6:$AH$125,$N206,$O206),"mm:ss.00"),2),"")</f>
        <v/>
      </c>
      <c r="N206" s="23">
        <f t="shared" ref="N206:N225" si="29">$N205</f>
        <v>10</v>
      </c>
      <c r="O206" s="23">
        <v>13</v>
      </c>
      <c r="P206" s="200" t="s">
        <v>37</v>
      </c>
      <c r="Q206" s="23" t="s">
        <v>318</v>
      </c>
    </row>
    <row r="207" spans="3:17" s="23" customFormat="1" x14ac:dyDescent="0.15">
      <c r="C207" s="23" t="str">
        <f>IF(INDEX(個人!$C$6:$AH$125,$N207,$C$3)&lt;&gt;"",DBCS(TRIM(INDEX(個人!$C$6:$AH$125,$N207,$C$3))),"")</f>
        <v/>
      </c>
      <c r="D207" s="23" t="str">
        <f t="shared" si="27"/>
        <v>○</v>
      </c>
      <c r="E207" s="23">
        <f>IF(AND(INDEX(個人!$C$6:$AH$125,$N206,$C$3)&lt;&gt;"",INDEX(個人!$C$6:$AH$125,$N207,$O207)&lt;&gt;""),E206+1,E206)</f>
        <v>0</v>
      </c>
      <c r="F207" s="23" t="str">
        <f t="shared" si="28"/>
        <v>@0</v>
      </c>
      <c r="H207" s="23" t="str">
        <f>IF(AND(INDEX(個人!$C$6:$AH$125,$N207,$C$3)&lt;&gt;"",INDEX(個人!$C$6:$AH$125,$N207,$O207)&lt;&gt;""),IF(INDEX(個人!$C$6:$AH$125,$N207,$H$3)&lt;20,11,ROUNDDOWN(INDEX(個人!$C$6:$AH$125,$N207,$H$3)/5,0)+7),"")</f>
        <v/>
      </c>
      <c r="I207" s="23" t="str">
        <f>IF(AND(INDEX(個人!$C$6:$AH$125,$N207,$C$3)&lt;&gt;"",INDEX(個人!$C$6:$AH$125,$N207,$O207)&lt;&gt;""),IF(ISERROR(VLOOKUP(DBCS($Q207),コード一覧!$E$1:$F$6,2,FALSE)),1,VLOOKUP(DBCS($Q207),コード一覧!$E$1:$F$6,2,FALSE)),"")</f>
        <v/>
      </c>
      <c r="J207" s="23" t="str">
        <f>IF(AND(INDEX(個人!$C$6:$AH$125,$N207,$C$3)&lt;&gt;"",INDEX(個人!$C$6:$AH$125,$N207,$O207)&lt;&gt;""),VLOOKUP($P207,コード一覧!$G$1:$H$10,2,FALSE),"")</f>
        <v/>
      </c>
      <c r="K207" s="23" t="str">
        <f>IF(AND(INDEX(個人!$C$6:$AH$125,$N207,$C$3)&lt;&gt;"",INDEX(個人!$C$6:$AH$125,$N207,$O207)&lt;&gt;""),LEFT(TEXT(INDEX(個人!$C$6:$AH$125,$N207,$O207),"mm:ss.00"),2),"")</f>
        <v/>
      </c>
      <c r="L207" s="23" t="str">
        <f>IF(AND(INDEX(個人!$C$6:$AH$125,$N207,$C$3)&lt;&gt;"",INDEX(個人!$C$6:$AH$125,$N207,$O207)&lt;&gt;""),MID(TEXT(INDEX(個人!$C$6:$AH$125,$N207,$O207),"mm:ss.00"),4,2),"")</f>
        <v/>
      </c>
      <c r="M207" s="23" t="str">
        <f>IF(AND(INDEX(個人!$C$6:$AH$125,$N207,$C$3)&lt;&gt;"",INDEX(個人!$C$6:$AH$125,$N207,$O207)&lt;&gt;""),RIGHT(TEXT(INDEX(個人!$C$6:$AH$125,$N207,$O207),"mm:ss.00"),2),"")</f>
        <v/>
      </c>
      <c r="N207" s="23">
        <f t="shared" si="29"/>
        <v>10</v>
      </c>
      <c r="O207" s="23">
        <v>14</v>
      </c>
      <c r="P207" s="200" t="s">
        <v>47</v>
      </c>
      <c r="Q207" s="23" t="s">
        <v>318</v>
      </c>
    </row>
    <row r="208" spans="3:17" s="23" customFormat="1" x14ac:dyDescent="0.15">
      <c r="C208" s="23" t="str">
        <f>IF(INDEX(個人!$C$6:$AH$125,$N208,$C$3)&lt;&gt;"",DBCS(TRIM(INDEX(個人!$C$6:$AH$125,$N208,$C$3))),"")</f>
        <v/>
      </c>
      <c r="D208" s="23" t="str">
        <f t="shared" si="27"/>
        <v>○</v>
      </c>
      <c r="E208" s="23">
        <f>IF(AND(INDEX(個人!$C$6:$AH$125,$N207,$C$3)&lt;&gt;"",INDEX(個人!$C$6:$AH$125,$N208,$O208)&lt;&gt;""),E207+1,E207)</f>
        <v>0</v>
      </c>
      <c r="F208" s="23" t="str">
        <f t="shared" si="28"/>
        <v>@0</v>
      </c>
      <c r="H208" s="23" t="str">
        <f>IF(AND(INDEX(個人!$C$6:$AH$125,$N208,$C$3)&lt;&gt;"",INDEX(個人!$C$6:$AH$125,$N208,$O208)&lt;&gt;""),IF(INDEX(個人!$C$6:$AH$125,$N208,$H$3)&lt;20,11,ROUNDDOWN(INDEX(個人!$C$6:$AH$125,$N208,$H$3)/5,0)+7),"")</f>
        <v/>
      </c>
      <c r="I208" s="23" t="str">
        <f>IF(AND(INDEX(個人!$C$6:$AH$125,$N208,$C$3)&lt;&gt;"",INDEX(個人!$C$6:$AH$125,$N208,$O208)&lt;&gt;""),IF(ISERROR(VLOOKUP(DBCS($Q208),コード一覧!$E$1:$F$6,2,FALSE)),1,VLOOKUP(DBCS($Q208),コード一覧!$E$1:$F$6,2,FALSE)),"")</f>
        <v/>
      </c>
      <c r="J208" s="23" t="str">
        <f>IF(AND(INDEX(個人!$C$6:$AH$125,$N208,$C$3)&lt;&gt;"",INDEX(個人!$C$6:$AH$125,$N208,$O208)&lt;&gt;""),VLOOKUP($P208,コード一覧!$G$1:$H$10,2,FALSE),"")</f>
        <v/>
      </c>
      <c r="K208" s="23" t="str">
        <f>IF(AND(INDEX(個人!$C$6:$AH$125,$N208,$C$3)&lt;&gt;"",INDEX(個人!$C$6:$AH$125,$N208,$O208)&lt;&gt;""),LEFT(TEXT(INDEX(個人!$C$6:$AH$125,$N208,$O208),"mm:ss.00"),2),"")</f>
        <v/>
      </c>
      <c r="L208" s="23" t="str">
        <f>IF(AND(INDEX(個人!$C$6:$AH$125,$N208,$C$3)&lt;&gt;"",INDEX(個人!$C$6:$AH$125,$N208,$O208)&lt;&gt;""),MID(TEXT(INDEX(個人!$C$6:$AH$125,$N208,$O208),"mm:ss.00"),4,2),"")</f>
        <v/>
      </c>
      <c r="M208" s="23" t="str">
        <f>IF(AND(INDEX(個人!$C$6:$AH$125,$N208,$C$3)&lt;&gt;"",INDEX(個人!$C$6:$AH$125,$N208,$O208)&lt;&gt;""),RIGHT(TEXT(INDEX(個人!$C$6:$AH$125,$N208,$O208),"mm:ss.00"),2),"")</f>
        <v/>
      </c>
      <c r="N208" s="23">
        <f t="shared" si="29"/>
        <v>10</v>
      </c>
      <c r="O208" s="23">
        <v>15</v>
      </c>
      <c r="P208" s="200" t="s">
        <v>73</v>
      </c>
      <c r="Q208" s="23" t="s">
        <v>318</v>
      </c>
    </row>
    <row r="209" spans="3:17" s="23" customFormat="1" x14ac:dyDescent="0.15">
      <c r="C209" s="23" t="str">
        <f>IF(INDEX(個人!$C$6:$AH$125,$N209,$C$3)&lt;&gt;"",DBCS(TRIM(INDEX(個人!$C$6:$AH$125,$N209,$C$3))),"")</f>
        <v/>
      </c>
      <c r="D209" s="23" t="str">
        <f t="shared" si="27"/>
        <v>○</v>
      </c>
      <c r="E209" s="23">
        <f>IF(AND(INDEX(個人!$C$6:$AH$125,$N208,$C$3)&lt;&gt;"",INDEX(個人!$C$6:$AH$125,$N209,$O209)&lt;&gt;""),E208+1,E208)</f>
        <v>0</v>
      </c>
      <c r="F209" s="23" t="str">
        <f t="shared" si="28"/>
        <v>@0</v>
      </c>
      <c r="H209" s="23" t="str">
        <f>IF(AND(INDEX(個人!$C$6:$AH$125,$N209,$C$3)&lt;&gt;"",INDEX(個人!$C$6:$AH$125,$N209,$O209)&lt;&gt;""),IF(INDEX(個人!$C$6:$AH$125,$N209,$H$3)&lt;20,11,ROUNDDOWN(INDEX(個人!$C$6:$AH$125,$N209,$H$3)/5,0)+7),"")</f>
        <v/>
      </c>
      <c r="I209" s="23" t="str">
        <f>IF(AND(INDEX(個人!$C$6:$AH$125,$N209,$C$3)&lt;&gt;"",INDEX(個人!$C$6:$AH$125,$N209,$O209)&lt;&gt;""),IF(ISERROR(VLOOKUP(DBCS($Q209),コード一覧!$E$1:$F$6,2,FALSE)),1,VLOOKUP(DBCS($Q209),コード一覧!$E$1:$F$6,2,FALSE)),"")</f>
        <v/>
      </c>
      <c r="J209" s="23" t="str">
        <f>IF(AND(INDEX(個人!$C$6:$AH$125,$N209,$C$3)&lt;&gt;"",INDEX(個人!$C$6:$AH$125,$N209,$O209)&lt;&gt;""),VLOOKUP($P209,コード一覧!$G$1:$H$10,2,FALSE),"")</f>
        <v/>
      </c>
      <c r="K209" s="23" t="str">
        <f>IF(AND(INDEX(個人!$C$6:$AH$125,$N209,$C$3)&lt;&gt;"",INDEX(個人!$C$6:$AH$125,$N209,$O209)&lt;&gt;""),LEFT(TEXT(INDEX(個人!$C$6:$AH$125,$N209,$O209),"mm:ss.00"),2),"")</f>
        <v/>
      </c>
      <c r="L209" s="23" t="str">
        <f>IF(AND(INDEX(個人!$C$6:$AH$125,$N209,$C$3)&lt;&gt;"",INDEX(個人!$C$6:$AH$125,$N209,$O209)&lt;&gt;""),MID(TEXT(INDEX(個人!$C$6:$AH$125,$N209,$O209),"mm:ss.00"),4,2),"")</f>
        <v/>
      </c>
      <c r="M209" s="23" t="str">
        <f>IF(AND(INDEX(個人!$C$6:$AH$125,$N209,$C$3)&lt;&gt;"",INDEX(個人!$C$6:$AH$125,$N209,$O209)&lt;&gt;""),RIGHT(TEXT(INDEX(個人!$C$6:$AH$125,$N209,$O209),"mm:ss.00"),2),"")</f>
        <v/>
      </c>
      <c r="N209" s="23">
        <f t="shared" si="29"/>
        <v>10</v>
      </c>
      <c r="O209" s="23">
        <v>16</v>
      </c>
      <c r="P209" s="200" t="s">
        <v>75</v>
      </c>
      <c r="Q209" s="23" t="s">
        <v>318</v>
      </c>
    </row>
    <row r="210" spans="3:17" s="23" customFormat="1" x14ac:dyDescent="0.15">
      <c r="C210" s="23" t="str">
        <f>IF(INDEX(個人!$C$6:$AH$125,$N210,$C$3)&lt;&gt;"",DBCS(TRIM(INDEX(個人!$C$6:$AH$125,$N210,$C$3))),"")</f>
        <v/>
      </c>
      <c r="D210" s="23" t="str">
        <f t="shared" si="27"/>
        <v>○</v>
      </c>
      <c r="E210" s="23">
        <f>IF(AND(INDEX(個人!$C$6:$AH$125,$N209,$C$3)&lt;&gt;"",INDEX(個人!$C$6:$AH$125,$N210,$O210)&lt;&gt;""),E209+1,E209)</f>
        <v>0</v>
      </c>
      <c r="F210" s="23" t="str">
        <f t="shared" si="28"/>
        <v>@0</v>
      </c>
      <c r="H210" s="23" t="str">
        <f>IF(AND(INDEX(個人!$C$6:$AH$125,$N210,$C$3)&lt;&gt;"",INDEX(個人!$C$6:$AH$125,$N210,$O210)&lt;&gt;""),IF(INDEX(個人!$C$6:$AH$125,$N210,$H$3)&lt;20,11,ROUNDDOWN(INDEX(個人!$C$6:$AH$125,$N210,$H$3)/5,0)+7),"")</f>
        <v/>
      </c>
      <c r="I210" s="23" t="str">
        <f>IF(AND(INDEX(個人!$C$6:$AH$125,$N210,$C$3)&lt;&gt;"",INDEX(個人!$C$6:$AH$125,$N210,$O210)&lt;&gt;""),IF(ISERROR(VLOOKUP(DBCS($Q210),コード一覧!$E$1:$F$6,2,FALSE)),1,VLOOKUP(DBCS($Q210),コード一覧!$E$1:$F$6,2,FALSE)),"")</f>
        <v/>
      </c>
      <c r="J210" s="23" t="str">
        <f>IF(AND(INDEX(個人!$C$6:$AH$125,$N210,$C$3)&lt;&gt;"",INDEX(個人!$C$6:$AH$125,$N210,$O210)&lt;&gt;""),VLOOKUP($P210,コード一覧!$G$1:$H$10,2,FALSE),"")</f>
        <v/>
      </c>
      <c r="K210" s="23" t="str">
        <f>IF(AND(INDEX(個人!$C$6:$AH$125,$N210,$C$3)&lt;&gt;"",INDEX(個人!$C$6:$AH$125,$N210,$O210)&lt;&gt;""),LEFT(TEXT(INDEX(個人!$C$6:$AH$125,$N210,$O210),"mm:ss.00"),2),"")</f>
        <v/>
      </c>
      <c r="L210" s="23" t="str">
        <f>IF(AND(INDEX(個人!$C$6:$AH$125,$N210,$C$3)&lt;&gt;"",INDEX(個人!$C$6:$AH$125,$N210,$O210)&lt;&gt;""),MID(TEXT(INDEX(個人!$C$6:$AH$125,$N210,$O210),"mm:ss.00"),4,2),"")</f>
        <v/>
      </c>
      <c r="M210" s="23" t="str">
        <f>IF(AND(INDEX(個人!$C$6:$AH$125,$N210,$C$3)&lt;&gt;"",INDEX(個人!$C$6:$AH$125,$N210,$O210)&lt;&gt;""),RIGHT(TEXT(INDEX(個人!$C$6:$AH$125,$N210,$O210),"mm:ss.00"),2),"")</f>
        <v/>
      </c>
      <c r="N210" s="23">
        <f t="shared" si="29"/>
        <v>10</v>
      </c>
      <c r="O210" s="23">
        <v>17</v>
      </c>
      <c r="P210" s="200" t="s">
        <v>77</v>
      </c>
      <c r="Q210" s="23" t="s">
        <v>318</v>
      </c>
    </row>
    <row r="211" spans="3:17" s="23" customFormat="1" x14ac:dyDescent="0.15">
      <c r="C211" s="23" t="str">
        <f>IF(INDEX(個人!$C$6:$AH$125,$N211,$C$3)&lt;&gt;"",DBCS(TRIM(INDEX(個人!$C$6:$AH$125,$N211,$C$3))),"")</f>
        <v/>
      </c>
      <c r="D211" s="23" t="str">
        <f t="shared" si="27"/>
        <v>○</v>
      </c>
      <c r="E211" s="23">
        <f>IF(AND(INDEX(個人!$C$6:$AH$125,$N210,$C$3)&lt;&gt;"",INDEX(個人!$C$6:$AH$125,$N211,$O211)&lt;&gt;""),E210+1,E210)</f>
        <v>0</v>
      </c>
      <c r="F211" s="23" t="str">
        <f t="shared" si="28"/>
        <v>@0</v>
      </c>
      <c r="H211" s="23" t="str">
        <f>IF(AND(INDEX(個人!$C$6:$AH$125,$N211,$C$3)&lt;&gt;"",INDEX(個人!$C$6:$AH$125,$N211,$O211)&lt;&gt;""),IF(INDEX(個人!$C$6:$AH$125,$N211,$H$3)&lt;20,11,ROUNDDOWN(INDEX(個人!$C$6:$AH$125,$N211,$H$3)/5,0)+7),"")</f>
        <v/>
      </c>
      <c r="I211" s="23" t="str">
        <f>IF(AND(INDEX(個人!$C$6:$AH$125,$N211,$C$3)&lt;&gt;"",INDEX(個人!$C$6:$AH$125,$N211,$O211)&lt;&gt;""),IF(ISERROR(VLOOKUP(DBCS($Q211),コード一覧!$E$1:$F$6,2,FALSE)),1,VLOOKUP(DBCS($Q211),コード一覧!$E$1:$F$6,2,FALSE)),"")</f>
        <v/>
      </c>
      <c r="J211" s="23" t="str">
        <f>IF(AND(INDEX(個人!$C$6:$AH$125,$N211,$C$3)&lt;&gt;"",INDEX(個人!$C$6:$AH$125,$N211,$O211)&lt;&gt;""),VLOOKUP($P211,コード一覧!$G$1:$H$10,2,FALSE),"")</f>
        <v/>
      </c>
      <c r="K211" s="23" t="str">
        <f>IF(AND(INDEX(個人!$C$6:$AH$125,$N211,$C$3)&lt;&gt;"",INDEX(個人!$C$6:$AH$125,$N211,$O211)&lt;&gt;""),LEFT(TEXT(INDEX(個人!$C$6:$AH$125,$N211,$O211),"mm:ss.00"),2),"")</f>
        <v/>
      </c>
      <c r="L211" s="23" t="str">
        <f>IF(AND(INDEX(個人!$C$6:$AH$125,$N211,$C$3)&lt;&gt;"",INDEX(個人!$C$6:$AH$125,$N211,$O211)&lt;&gt;""),MID(TEXT(INDEX(個人!$C$6:$AH$125,$N211,$O211),"mm:ss.00"),4,2),"")</f>
        <v/>
      </c>
      <c r="M211" s="23" t="str">
        <f>IF(AND(INDEX(個人!$C$6:$AH$125,$N211,$C$3)&lt;&gt;"",INDEX(個人!$C$6:$AH$125,$N211,$O211)&lt;&gt;""),RIGHT(TEXT(INDEX(個人!$C$6:$AH$125,$N211,$O211),"mm:ss.00"),2),"")</f>
        <v/>
      </c>
      <c r="N211" s="23">
        <f t="shared" si="29"/>
        <v>10</v>
      </c>
      <c r="O211" s="23">
        <v>18</v>
      </c>
      <c r="P211" s="200" t="s">
        <v>70</v>
      </c>
      <c r="Q211" s="23" t="s">
        <v>319</v>
      </c>
    </row>
    <row r="212" spans="3:17" s="23" customFormat="1" x14ac:dyDescent="0.15">
      <c r="C212" s="23" t="str">
        <f>IF(INDEX(個人!$C$6:$AH$125,$N212,$C$3)&lt;&gt;"",DBCS(TRIM(INDEX(個人!$C$6:$AH$125,$N212,$C$3))),"")</f>
        <v/>
      </c>
      <c r="D212" s="23" t="str">
        <f t="shared" si="27"/>
        <v>○</v>
      </c>
      <c r="E212" s="23">
        <f>IF(AND(INDEX(個人!$C$6:$AH$125,$N211,$C$3)&lt;&gt;"",INDEX(個人!$C$6:$AH$125,$N212,$O212)&lt;&gt;""),E211+1,E211)</f>
        <v>0</v>
      </c>
      <c r="F212" s="23" t="str">
        <f t="shared" si="28"/>
        <v>@0</v>
      </c>
      <c r="H212" s="23" t="str">
        <f>IF(AND(INDEX(個人!$C$6:$AH$125,$N212,$C$3)&lt;&gt;"",INDEX(個人!$C$6:$AH$125,$N212,$O212)&lt;&gt;""),IF(INDEX(個人!$C$6:$AH$125,$N212,$H$3)&lt;20,11,ROUNDDOWN(INDEX(個人!$C$6:$AH$125,$N212,$H$3)/5,0)+7),"")</f>
        <v/>
      </c>
      <c r="I212" s="23" t="str">
        <f>IF(AND(INDEX(個人!$C$6:$AH$125,$N212,$C$3)&lt;&gt;"",INDEX(個人!$C$6:$AH$125,$N212,$O212)&lt;&gt;""),IF(ISERROR(VLOOKUP(DBCS($Q212),コード一覧!$E$1:$F$6,2,FALSE)),1,VLOOKUP(DBCS($Q212),コード一覧!$E$1:$F$6,2,FALSE)),"")</f>
        <v/>
      </c>
      <c r="J212" s="23" t="str">
        <f>IF(AND(INDEX(個人!$C$6:$AH$125,$N212,$C$3)&lt;&gt;"",INDEX(個人!$C$6:$AH$125,$N212,$O212)&lt;&gt;""),VLOOKUP($P212,コード一覧!$G$1:$H$10,2,FALSE),"")</f>
        <v/>
      </c>
      <c r="K212" s="23" t="str">
        <f>IF(AND(INDEX(個人!$C$6:$AH$125,$N212,$C$3)&lt;&gt;"",INDEX(個人!$C$6:$AH$125,$N212,$O212)&lt;&gt;""),LEFT(TEXT(INDEX(個人!$C$6:$AH$125,$N212,$O212),"mm:ss.00"),2),"")</f>
        <v/>
      </c>
      <c r="L212" s="23" t="str">
        <f>IF(AND(INDEX(個人!$C$6:$AH$125,$N212,$C$3)&lt;&gt;"",INDEX(個人!$C$6:$AH$125,$N212,$O212)&lt;&gt;""),MID(TEXT(INDEX(個人!$C$6:$AH$125,$N212,$O212),"mm:ss.00"),4,2),"")</f>
        <v/>
      </c>
      <c r="M212" s="23" t="str">
        <f>IF(AND(INDEX(個人!$C$6:$AH$125,$N212,$C$3)&lt;&gt;"",INDEX(個人!$C$6:$AH$125,$N212,$O212)&lt;&gt;""),RIGHT(TEXT(INDEX(個人!$C$6:$AH$125,$N212,$O212),"mm:ss.00"),2),"")</f>
        <v/>
      </c>
      <c r="N212" s="23">
        <f t="shared" si="29"/>
        <v>10</v>
      </c>
      <c r="O212" s="23">
        <v>19</v>
      </c>
      <c r="P212" s="200" t="s">
        <v>24</v>
      </c>
      <c r="Q212" s="23" t="s">
        <v>319</v>
      </c>
    </row>
    <row r="213" spans="3:17" s="23" customFormat="1" x14ac:dyDescent="0.15">
      <c r="C213" s="23" t="str">
        <f>IF(INDEX(個人!$C$6:$AH$125,$N213,$C$3)&lt;&gt;"",DBCS(TRIM(INDEX(個人!$C$6:$AH$125,$N213,$C$3))),"")</f>
        <v/>
      </c>
      <c r="D213" s="23" t="str">
        <f t="shared" si="27"/>
        <v>○</v>
      </c>
      <c r="E213" s="23">
        <f>IF(AND(INDEX(個人!$C$6:$AH$125,$N212,$C$3)&lt;&gt;"",INDEX(個人!$C$6:$AH$125,$N213,$O213)&lt;&gt;""),E212+1,E212)</f>
        <v>0</v>
      </c>
      <c r="F213" s="23" t="str">
        <f t="shared" si="28"/>
        <v>@0</v>
      </c>
      <c r="H213" s="23" t="str">
        <f>IF(AND(INDEX(個人!$C$6:$AH$125,$N213,$C$3)&lt;&gt;"",INDEX(個人!$C$6:$AH$125,$N213,$O213)&lt;&gt;""),IF(INDEX(個人!$C$6:$AH$125,$N213,$H$3)&lt;20,11,ROUNDDOWN(INDEX(個人!$C$6:$AH$125,$N213,$H$3)/5,0)+7),"")</f>
        <v/>
      </c>
      <c r="I213" s="23" t="str">
        <f>IF(AND(INDEX(個人!$C$6:$AH$125,$N213,$C$3)&lt;&gt;"",INDEX(個人!$C$6:$AH$125,$N213,$O213)&lt;&gt;""),IF(ISERROR(VLOOKUP(DBCS($Q213),コード一覧!$E$1:$F$6,2,FALSE)),1,VLOOKUP(DBCS($Q213),コード一覧!$E$1:$F$6,2,FALSE)),"")</f>
        <v/>
      </c>
      <c r="J213" s="23" t="str">
        <f>IF(AND(INDEX(個人!$C$6:$AH$125,$N213,$C$3)&lt;&gt;"",INDEX(個人!$C$6:$AH$125,$N213,$O213)&lt;&gt;""),VLOOKUP($P213,コード一覧!$G$1:$H$10,2,FALSE),"")</f>
        <v/>
      </c>
      <c r="K213" s="23" t="str">
        <f>IF(AND(INDEX(個人!$C$6:$AH$125,$N213,$C$3)&lt;&gt;"",INDEX(個人!$C$6:$AH$125,$N213,$O213)&lt;&gt;""),LEFT(TEXT(INDEX(個人!$C$6:$AH$125,$N213,$O213),"mm:ss.00"),2),"")</f>
        <v/>
      </c>
      <c r="L213" s="23" t="str">
        <f>IF(AND(INDEX(個人!$C$6:$AH$125,$N213,$C$3)&lt;&gt;"",INDEX(個人!$C$6:$AH$125,$N213,$O213)&lt;&gt;""),MID(TEXT(INDEX(個人!$C$6:$AH$125,$N213,$O213),"mm:ss.00"),4,2),"")</f>
        <v/>
      </c>
      <c r="M213" s="23" t="str">
        <f>IF(AND(INDEX(個人!$C$6:$AH$125,$N213,$C$3)&lt;&gt;"",INDEX(個人!$C$6:$AH$125,$N213,$O213)&lt;&gt;""),RIGHT(TEXT(INDEX(個人!$C$6:$AH$125,$N213,$O213),"mm:ss.00"),2),"")</f>
        <v/>
      </c>
      <c r="N213" s="23">
        <f t="shared" si="29"/>
        <v>10</v>
      </c>
      <c r="O213" s="23">
        <v>20</v>
      </c>
      <c r="P213" s="200" t="s">
        <v>37</v>
      </c>
      <c r="Q213" s="23" t="s">
        <v>319</v>
      </c>
    </row>
    <row r="214" spans="3:17" s="23" customFormat="1" x14ac:dyDescent="0.15">
      <c r="C214" s="23" t="str">
        <f>IF(INDEX(個人!$C$6:$AH$125,$N214,$C$3)&lt;&gt;"",DBCS(TRIM(INDEX(個人!$C$6:$AH$125,$N214,$C$3))),"")</f>
        <v/>
      </c>
      <c r="D214" s="23" t="str">
        <f t="shared" si="27"/>
        <v>○</v>
      </c>
      <c r="E214" s="23">
        <f>IF(AND(INDEX(個人!$C$6:$AH$125,$N213,$C$3)&lt;&gt;"",INDEX(個人!$C$6:$AH$125,$N214,$O214)&lt;&gt;""),E213+1,E213)</f>
        <v>0</v>
      </c>
      <c r="F214" s="23" t="str">
        <f t="shared" si="28"/>
        <v>@0</v>
      </c>
      <c r="H214" s="23" t="str">
        <f>IF(AND(INDEX(個人!$C$6:$AH$125,$N214,$C$3)&lt;&gt;"",INDEX(個人!$C$6:$AH$125,$N214,$O214)&lt;&gt;""),IF(INDEX(個人!$C$6:$AH$125,$N214,$H$3)&lt;20,11,ROUNDDOWN(INDEX(個人!$C$6:$AH$125,$N214,$H$3)/5,0)+7),"")</f>
        <v/>
      </c>
      <c r="I214" s="23" t="str">
        <f>IF(AND(INDEX(個人!$C$6:$AH$125,$N214,$C$3)&lt;&gt;"",INDEX(個人!$C$6:$AH$125,$N214,$O214)&lt;&gt;""),IF(ISERROR(VLOOKUP(DBCS($Q214),コード一覧!$E$1:$F$6,2,FALSE)),1,VLOOKUP(DBCS($Q214),コード一覧!$E$1:$F$6,2,FALSE)),"")</f>
        <v/>
      </c>
      <c r="J214" s="23" t="str">
        <f>IF(AND(INDEX(個人!$C$6:$AH$125,$N214,$C$3)&lt;&gt;"",INDEX(個人!$C$6:$AH$125,$N214,$O214)&lt;&gt;""),VLOOKUP($P214,コード一覧!$G$1:$H$10,2,FALSE),"")</f>
        <v/>
      </c>
      <c r="K214" s="23" t="str">
        <f>IF(AND(INDEX(個人!$C$6:$AH$125,$N214,$C$3)&lt;&gt;"",INDEX(個人!$C$6:$AH$125,$N214,$O214)&lt;&gt;""),LEFT(TEXT(INDEX(個人!$C$6:$AH$125,$N214,$O214),"mm:ss.00"),2),"")</f>
        <v/>
      </c>
      <c r="L214" s="23" t="str">
        <f>IF(AND(INDEX(個人!$C$6:$AH$125,$N214,$C$3)&lt;&gt;"",INDEX(個人!$C$6:$AH$125,$N214,$O214)&lt;&gt;""),MID(TEXT(INDEX(個人!$C$6:$AH$125,$N214,$O214),"mm:ss.00"),4,2),"")</f>
        <v/>
      </c>
      <c r="M214" s="23" t="str">
        <f>IF(AND(INDEX(個人!$C$6:$AH$125,$N214,$C$3)&lt;&gt;"",INDEX(個人!$C$6:$AH$125,$N214,$O214)&lt;&gt;""),RIGHT(TEXT(INDEX(個人!$C$6:$AH$125,$N214,$O214),"mm:ss.00"),2),"")</f>
        <v/>
      </c>
      <c r="N214" s="23">
        <f t="shared" si="29"/>
        <v>10</v>
      </c>
      <c r="O214" s="23">
        <v>21</v>
      </c>
      <c r="P214" s="200" t="s">
        <v>47</v>
      </c>
      <c r="Q214" s="23" t="s">
        <v>319</v>
      </c>
    </row>
    <row r="215" spans="3:17" s="23" customFormat="1" x14ac:dyDescent="0.15">
      <c r="C215" s="23" t="str">
        <f>IF(INDEX(個人!$C$6:$AH$125,$N215,$C$3)&lt;&gt;"",DBCS(TRIM(INDEX(個人!$C$6:$AH$125,$N215,$C$3))),"")</f>
        <v/>
      </c>
      <c r="D215" s="23" t="str">
        <f t="shared" si="27"/>
        <v>○</v>
      </c>
      <c r="E215" s="23">
        <f>IF(AND(INDEX(個人!$C$6:$AH$125,$N214,$C$3)&lt;&gt;"",INDEX(個人!$C$6:$AH$125,$N215,$O215)&lt;&gt;""),E214+1,E214)</f>
        <v>0</v>
      </c>
      <c r="F215" s="23" t="str">
        <f t="shared" si="28"/>
        <v>@0</v>
      </c>
      <c r="H215" s="23" t="str">
        <f>IF(AND(INDEX(個人!$C$6:$AH$125,$N215,$C$3)&lt;&gt;"",INDEX(個人!$C$6:$AH$125,$N215,$O215)&lt;&gt;""),IF(INDEX(個人!$C$6:$AH$125,$N215,$H$3)&lt;20,11,ROUNDDOWN(INDEX(個人!$C$6:$AH$125,$N215,$H$3)/5,0)+7),"")</f>
        <v/>
      </c>
      <c r="I215" s="23" t="str">
        <f>IF(AND(INDEX(個人!$C$6:$AH$125,$N215,$C$3)&lt;&gt;"",INDEX(個人!$C$6:$AH$125,$N215,$O215)&lt;&gt;""),IF(ISERROR(VLOOKUP(DBCS($Q215),コード一覧!$E$1:$F$6,2,FALSE)),1,VLOOKUP(DBCS($Q215),コード一覧!$E$1:$F$6,2,FALSE)),"")</f>
        <v/>
      </c>
      <c r="J215" s="23" t="str">
        <f>IF(AND(INDEX(個人!$C$6:$AH$125,$N215,$C$3)&lt;&gt;"",INDEX(個人!$C$6:$AH$125,$N215,$O215)&lt;&gt;""),VLOOKUP($P215,コード一覧!$G$1:$H$10,2,FALSE),"")</f>
        <v/>
      </c>
      <c r="K215" s="23" t="str">
        <f>IF(AND(INDEX(個人!$C$6:$AH$125,$N215,$C$3)&lt;&gt;"",INDEX(個人!$C$6:$AH$125,$N215,$O215)&lt;&gt;""),LEFT(TEXT(INDEX(個人!$C$6:$AH$125,$N215,$O215),"mm:ss.00"),2),"")</f>
        <v/>
      </c>
      <c r="L215" s="23" t="str">
        <f>IF(AND(INDEX(個人!$C$6:$AH$125,$N215,$C$3)&lt;&gt;"",INDEX(個人!$C$6:$AH$125,$N215,$O215)&lt;&gt;""),MID(TEXT(INDEX(個人!$C$6:$AH$125,$N215,$O215),"mm:ss.00"),4,2),"")</f>
        <v/>
      </c>
      <c r="M215" s="23" t="str">
        <f>IF(AND(INDEX(個人!$C$6:$AH$125,$N215,$C$3)&lt;&gt;"",INDEX(個人!$C$6:$AH$125,$N215,$O215)&lt;&gt;""),RIGHT(TEXT(INDEX(個人!$C$6:$AH$125,$N215,$O215),"mm:ss.00"),2),"")</f>
        <v/>
      </c>
      <c r="N215" s="23">
        <f t="shared" si="29"/>
        <v>10</v>
      </c>
      <c r="O215" s="23">
        <v>22</v>
      </c>
      <c r="P215" s="200" t="s">
        <v>70</v>
      </c>
      <c r="Q215" s="23" t="s">
        <v>320</v>
      </c>
    </row>
    <row r="216" spans="3:17" s="23" customFormat="1" x14ac:dyDescent="0.15">
      <c r="C216" s="23" t="str">
        <f>IF(INDEX(個人!$C$6:$AH$125,$N216,$C$3)&lt;&gt;"",DBCS(TRIM(INDEX(個人!$C$6:$AH$125,$N216,$C$3))),"")</f>
        <v/>
      </c>
      <c r="D216" s="23" t="str">
        <f t="shared" si="27"/>
        <v>○</v>
      </c>
      <c r="E216" s="23">
        <f>IF(AND(INDEX(個人!$C$6:$AH$125,$N215,$C$3)&lt;&gt;"",INDEX(個人!$C$6:$AH$125,$N216,$O216)&lt;&gt;""),E215+1,E215)</f>
        <v>0</v>
      </c>
      <c r="F216" s="23" t="str">
        <f t="shared" si="28"/>
        <v>@0</v>
      </c>
      <c r="H216" s="23" t="str">
        <f>IF(AND(INDEX(個人!$C$6:$AH$125,$N216,$C$3)&lt;&gt;"",INDEX(個人!$C$6:$AH$125,$N216,$O216)&lt;&gt;""),IF(INDEX(個人!$C$6:$AH$125,$N216,$H$3)&lt;20,11,ROUNDDOWN(INDEX(個人!$C$6:$AH$125,$N216,$H$3)/5,0)+7),"")</f>
        <v/>
      </c>
      <c r="I216" s="23" t="str">
        <f>IF(AND(INDEX(個人!$C$6:$AH$125,$N216,$C$3)&lt;&gt;"",INDEX(個人!$C$6:$AH$125,$N216,$O216)&lt;&gt;""),IF(ISERROR(VLOOKUP(DBCS($Q216),コード一覧!$E$1:$F$6,2,FALSE)),1,VLOOKUP(DBCS($Q216),コード一覧!$E$1:$F$6,2,FALSE)),"")</f>
        <v/>
      </c>
      <c r="J216" s="23" t="str">
        <f>IF(AND(INDEX(個人!$C$6:$AH$125,$N216,$C$3)&lt;&gt;"",INDEX(個人!$C$6:$AH$125,$N216,$O216)&lt;&gt;""),VLOOKUP($P216,コード一覧!$G$1:$H$10,2,FALSE),"")</f>
        <v/>
      </c>
      <c r="K216" s="23" t="str">
        <f>IF(AND(INDEX(個人!$C$6:$AH$125,$N216,$C$3)&lt;&gt;"",INDEX(個人!$C$6:$AH$125,$N216,$O216)&lt;&gt;""),LEFT(TEXT(INDEX(個人!$C$6:$AH$125,$N216,$O216),"mm:ss.00"),2),"")</f>
        <v/>
      </c>
      <c r="L216" s="23" t="str">
        <f>IF(AND(INDEX(個人!$C$6:$AH$125,$N216,$C$3)&lt;&gt;"",INDEX(個人!$C$6:$AH$125,$N216,$O216)&lt;&gt;""),MID(TEXT(INDEX(個人!$C$6:$AH$125,$N216,$O216),"mm:ss.00"),4,2),"")</f>
        <v/>
      </c>
      <c r="M216" s="23" t="str">
        <f>IF(AND(INDEX(個人!$C$6:$AH$125,$N216,$C$3)&lt;&gt;"",INDEX(個人!$C$6:$AH$125,$N216,$O216)&lt;&gt;""),RIGHT(TEXT(INDEX(個人!$C$6:$AH$125,$N216,$O216),"mm:ss.00"),2),"")</f>
        <v/>
      </c>
      <c r="N216" s="23">
        <f t="shared" si="29"/>
        <v>10</v>
      </c>
      <c r="O216" s="23">
        <v>23</v>
      </c>
      <c r="P216" s="200" t="s">
        <v>24</v>
      </c>
      <c r="Q216" s="23" t="s">
        <v>320</v>
      </c>
    </row>
    <row r="217" spans="3:17" s="23" customFormat="1" x14ac:dyDescent="0.15">
      <c r="C217" s="23" t="str">
        <f>IF(INDEX(個人!$C$6:$AH$125,$N217,$C$3)&lt;&gt;"",DBCS(TRIM(INDEX(個人!$C$6:$AH$125,$N217,$C$3))),"")</f>
        <v/>
      </c>
      <c r="D217" s="23" t="str">
        <f t="shared" si="27"/>
        <v>○</v>
      </c>
      <c r="E217" s="23">
        <f>IF(AND(INDEX(個人!$C$6:$AH$125,$N216,$C$3)&lt;&gt;"",INDEX(個人!$C$6:$AH$125,$N217,$O217)&lt;&gt;""),E216+1,E216)</f>
        <v>0</v>
      </c>
      <c r="F217" s="23" t="str">
        <f t="shared" si="28"/>
        <v>@0</v>
      </c>
      <c r="H217" s="23" t="str">
        <f>IF(AND(INDEX(個人!$C$6:$AH$125,$N217,$C$3)&lt;&gt;"",INDEX(個人!$C$6:$AH$125,$N217,$O217)&lt;&gt;""),IF(INDEX(個人!$C$6:$AH$125,$N217,$H$3)&lt;20,11,ROUNDDOWN(INDEX(個人!$C$6:$AH$125,$N217,$H$3)/5,0)+7),"")</f>
        <v/>
      </c>
      <c r="I217" s="23" t="str">
        <f>IF(AND(INDEX(個人!$C$6:$AH$125,$N217,$C$3)&lt;&gt;"",INDEX(個人!$C$6:$AH$125,$N217,$O217)&lt;&gt;""),IF(ISERROR(VLOOKUP(DBCS($Q217),コード一覧!$E$1:$F$6,2,FALSE)),1,VLOOKUP(DBCS($Q217),コード一覧!$E$1:$F$6,2,FALSE)),"")</f>
        <v/>
      </c>
      <c r="J217" s="23" t="str">
        <f>IF(AND(INDEX(個人!$C$6:$AH$125,$N217,$C$3)&lt;&gt;"",INDEX(個人!$C$6:$AH$125,$N217,$O217)&lt;&gt;""),VLOOKUP($P217,コード一覧!$G$1:$H$10,2,FALSE),"")</f>
        <v/>
      </c>
      <c r="K217" s="23" t="str">
        <f>IF(AND(INDEX(個人!$C$6:$AH$125,$N217,$C$3)&lt;&gt;"",INDEX(個人!$C$6:$AH$125,$N217,$O217)&lt;&gt;""),LEFT(TEXT(INDEX(個人!$C$6:$AH$125,$N217,$O217),"mm:ss.00"),2),"")</f>
        <v/>
      </c>
      <c r="L217" s="23" t="str">
        <f>IF(AND(INDEX(個人!$C$6:$AH$125,$N217,$C$3)&lt;&gt;"",INDEX(個人!$C$6:$AH$125,$N217,$O217)&lt;&gt;""),MID(TEXT(INDEX(個人!$C$6:$AH$125,$N217,$O217),"mm:ss.00"),4,2),"")</f>
        <v/>
      </c>
      <c r="M217" s="23" t="str">
        <f>IF(AND(INDEX(個人!$C$6:$AH$125,$N217,$C$3)&lt;&gt;"",INDEX(個人!$C$6:$AH$125,$N217,$O217)&lt;&gt;""),RIGHT(TEXT(INDEX(個人!$C$6:$AH$125,$N217,$O217),"mm:ss.00"),2),"")</f>
        <v/>
      </c>
      <c r="N217" s="23">
        <f t="shared" si="29"/>
        <v>10</v>
      </c>
      <c r="O217" s="23">
        <v>24</v>
      </c>
      <c r="P217" s="200" t="s">
        <v>37</v>
      </c>
      <c r="Q217" s="23" t="s">
        <v>320</v>
      </c>
    </row>
    <row r="218" spans="3:17" s="23" customFormat="1" x14ac:dyDescent="0.15">
      <c r="C218" s="23" t="str">
        <f>IF(INDEX(個人!$C$6:$AH$125,$N218,$C$3)&lt;&gt;"",DBCS(TRIM(INDEX(個人!$C$6:$AH$125,$N218,$C$3))),"")</f>
        <v/>
      </c>
      <c r="D218" s="23" t="str">
        <f t="shared" si="27"/>
        <v>○</v>
      </c>
      <c r="E218" s="23">
        <f>IF(AND(INDEX(個人!$C$6:$AH$125,$N217,$C$3)&lt;&gt;"",INDEX(個人!$C$6:$AH$125,$N218,$O218)&lt;&gt;""),E217+1,E217)</f>
        <v>0</v>
      </c>
      <c r="F218" s="23" t="str">
        <f t="shared" si="28"/>
        <v>@0</v>
      </c>
      <c r="H218" s="23" t="str">
        <f>IF(AND(INDEX(個人!$C$6:$AH$125,$N218,$C$3)&lt;&gt;"",INDEX(個人!$C$6:$AH$125,$N218,$O218)&lt;&gt;""),IF(INDEX(個人!$C$6:$AH$125,$N218,$H$3)&lt;20,11,ROUNDDOWN(INDEX(個人!$C$6:$AH$125,$N218,$H$3)/5,0)+7),"")</f>
        <v/>
      </c>
      <c r="I218" s="23" t="str">
        <f>IF(AND(INDEX(個人!$C$6:$AH$125,$N218,$C$3)&lt;&gt;"",INDEX(個人!$C$6:$AH$125,$N218,$O218)&lt;&gt;""),IF(ISERROR(VLOOKUP(DBCS($Q218),コード一覧!$E$1:$F$6,2,FALSE)),1,VLOOKUP(DBCS($Q218),コード一覧!$E$1:$F$6,2,FALSE)),"")</f>
        <v/>
      </c>
      <c r="J218" s="23" t="str">
        <f>IF(AND(INDEX(個人!$C$6:$AH$125,$N218,$C$3)&lt;&gt;"",INDEX(個人!$C$6:$AH$125,$N218,$O218)&lt;&gt;""),VLOOKUP($P218,コード一覧!$G$1:$H$10,2,FALSE),"")</f>
        <v/>
      </c>
      <c r="K218" s="23" t="str">
        <f>IF(AND(INDEX(個人!$C$6:$AH$125,$N218,$C$3)&lt;&gt;"",INDEX(個人!$C$6:$AH$125,$N218,$O218)&lt;&gt;""),LEFT(TEXT(INDEX(個人!$C$6:$AH$125,$N218,$O218),"mm:ss.00"),2),"")</f>
        <v/>
      </c>
      <c r="L218" s="23" t="str">
        <f>IF(AND(INDEX(個人!$C$6:$AH$125,$N218,$C$3)&lt;&gt;"",INDEX(個人!$C$6:$AH$125,$N218,$O218)&lt;&gt;""),MID(TEXT(INDEX(個人!$C$6:$AH$125,$N218,$O218),"mm:ss.00"),4,2),"")</f>
        <v/>
      </c>
      <c r="M218" s="23" t="str">
        <f>IF(AND(INDEX(個人!$C$6:$AH$125,$N218,$C$3)&lt;&gt;"",INDEX(個人!$C$6:$AH$125,$N218,$O218)&lt;&gt;""),RIGHT(TEXT(INDEX(個人!$C$6:$AH$125,$N218,$O218),"mm:ss.00"),2),"")</f>
        <v/>
      </c>
      <c r="N218" s="23">
        <f t="shared" si="29"/>
        <v>10</v>
      </c>
      <c r="O218" s="23">
        <v>25</v>
      </c>
      <c r="P218" s="200" t="s">
        <v>47</v>
      </c>
      <c r="Q218" s="23" t="s">
        <v>320</v>
      </c>
    </row>
    <row r="219" spans="3:17" s="23" customFormat="1" x14ac:dyDescent="0.15">
      <c r="C219" s="23" t="str">
        <f>IF(INDEX(個人!$C$6:$AH$125,$N219,$C$3)&lt;&gt;"",DBCS(TRIM(INDEX(個人!$C$6:$AH$125,$N219,$C$3))),"")</f>
        <v/>
      </c>
      <c r="D219" s="23" t="str">
        <f t="shared" si="27"/>
        <v>○</v>
      </c>
      <c r="E219" s="23">
        <f>IF(AND(INDEX(個人!$C$6:$AH$125,$N218,$C$3)&lt;&gt;"",INDEX(個人!$C$6:$AH$125,$N219,$O219)&lt;&gt;""),E218+1,E218)</f>
        <v>0</v>
      </c>
      <c r="F219" s="23" t="str">
        <f t="shared" si="28"/>
        <v>@0</v>
      </c>
      <c r="H219" s="23" t="str">
        <f>IF(AND(INDEX(個人!$C$6:$AH$125,$N219,$C$3)&lt;&gt;"",INDEX(個人!$C$6:$AH$125,$N219,$O219)&lt;&gt;""),IF(INDEX(個人!$C$6:$AH$125,$N219,$H$3)&lt;20,11,ROUNDDOWN(INDEX(個人!$C$6:$AH$125,$N219,$H$3)/5,0)+7),"")</f>
        <v/>
      </c>
      <c r="I219" s="23" t="str">
        <f>IF(AND(INDEX(個人!$C$6:$AH$125,$N219,$C$3)&lt;&gt;"",INDEX(個人!$C$6:$AH$125,$N219,$O219)&lt;&gt;""),IF(ISERROR(VLOOKUP(DBCS($Q219),コード一覧!$E$1:$F$6,2,FALSE)),1,VLOOKUP(DBCS($Q219),コード一覧!$E$1:$F$6,2,FALSE)),"")</f>
        <v/>
      </c>
      <c r="J219" s="23" t="str">
        <f>IF(AND(INDEX(個人!$C$6:$AH$125,$N219,$C$3)&lt;&gt;"",INDEX(個人!$C$6:$AH$125,$N219,$O219)&lt;&gt;""),VLOOKUP($P219,コード一覧!$G$1:$H$10,2,FALSE),"")</f>
        <v/>
      </c>
      <c r="K219" s="23" t="str">
        <f>IF(AND(INDEX(個人!$C$6:$AH$125,$N219,$C$3)&lt;&gt;"",INDEX(個人!$C$6:$AH$125,$N219,$O219)&lt;&gt;""),LEFT(TEXT(INDEX(個人!$C$6:$AH$125,$N219,$O219),"mm:ss.00"),2),"")</f>
        <v/>
      </c>
      <c r="L219" s="23" t="str">
        <f>IF(AND(INDEX(個人!$C$6:$AH$125,$N219,$C$3)&lt;&gt;"",INDEX(個人!$C$6:$AH$125,$N219,$O219)&lt;&gt;""),MID(TEXT(INDEX(個人!$C$6:$AH$125,$N219,$O219),"mm:ss.00"),4,2),"")</f>
        <v/>
      </c>
      <c r="M219" s="23" t="str">
        <f>IF(AND(INDEX(個人!$C$6:$AH$125,$N219,$C$3)&lt;&gt;"",INDEX(個人!$C$6:$AH$125,$N219,$O219)&lt;&gt;""),RIGHT(TEXT(INDEX(個人!$C$6:$AH$125,$N219,$O219),"mm:ss.00"),2),"")</f>
        <v/>
      </c>
      <c r="N219" s="23">
        <f t="shared" si="29"/>
        <v>10</v>
      </c>
      <c r="O219" s="23">
        <v>26</v>
      </c>
      <c r="P219" s="200" t="s">
        <v>70</v>
      </c>
      <c r="Q219" s="23" t="s">
        <v>321</v>
      </c>
    </row>
    <row r="220" spans="3:17" s="23" customFormat="1" x14ac:dyDescent="0.15">
      <c r="C220" s="23" t="str">
        <f>IF(INDEX(個人!$C$6:$AH$125,$N220,$C$3)&lt;&gt;"",DBCS(TRIM(INDEX(個人!$C$6:$AH$125,$N220,$C$3))),"")</f>
        <v/>
      </c>
      <c r="D220" s="23" t="str">
        <f t="shared" si="27"/>
        <v>○</v>
      </c>
      <c r="E220" s="23">
        <f>IF(AND(INDEX(個人!$C$6:$AH$125,$N219,$C$3)&lt;&gt;"",INDEX(個人!$C$6:$AH$125,$N220,$O220)&lt;&gt;""),E219+1,E219)</f>
        <v>0</v>
      </c>
      <c r="F220" s="23" t="str">
        <f t="shared" si="28"/>
        <v>@0</v>
      </c>
      <c r="H220" s="23" t="str">
        <f>IF(AND(INDEX(個人!$C$6:$AH$125,$N220,$C$3)&lt;&gt;"",INDEX(個人!$C$6:$AH$125,$N220,$O220)&lt;&gt;""),IF(INDEX(個人!$C$6:$AH$125,$N220,$H$3)&lt;20,11,ROUNDDOWN(INDEX(個人!$C$6:$AH$125,$N220,$H$3)/5,0)+7),"")</f>
        <v/>
      </c>
      <c r="I220" s="23" t="str">
        <f>IF(AND(INDEX(個人!$C$6:$AH$125,$N220,$C$3)&lt;&gt;"",INDEX(個人!$C$6:$AH$125,$N220,$O220)&lt;&gt;""),IF(ISERROR(VLOOKUP(DBCS($Q220),コード一覧!$E$1:$F$6,2,FALSE)),1,VLOOKUP(DBCS($Q220),コード一覧!$E$1:$F$6,2,FALSE)),"")</f>
        <v/>
      </c>
      <c r="J220" s="23" t="str">
        <f>IF(AND(INDEX(個人!$C$6:$AH$125,$N220,$C$3)&lt;&gt;"",INDEX(個人!$C$6:$AH$125,$N220,$O220)&lt;&gt;""),VLOOKUP($P220,コード一覧!$G$1:$H$10,2,FALSE),"")</f>
        <v/>
      </c>
      <c r="K220" s="23" t="str">
        <f>IF(AND(INDEX(個人!$C$6:$AH$125,$N220,$C$3)&lt;&gt;"",INDEX(個人!$C$6:$AH$125,$N220,$O220)&lt;&gt;""),LEFT(TEXT(INDEX(個人!$C$6:$AH$125,$N220,$O220),"mm:ss.00"),2),"")</f>
        <v/>
      </c>
      <c r="L220" s="23" t="str">
        <f>IF(AND(INDEX(個人!$C$6:$AH$125,$N220,$C$3)&lt;&gt;"",INDEX(個人!$C$6:$AH$125,$N220,$O220)&lt;&gt;""),MID(TEXT(INDEX(個人!$C$6:$AH$125,$N220,$O220),"mm:ss.00"),4,2),"")</f>
        <v/>
      </c>
      <c r="M220" s="23" t="str">
        <f>IF(AND(INDEX(個人!$C$6:$AH$125,$N220,$C$3)&lt;&gt;"",INDEX(個人!$C$6:$AH$125,$N220,$O220)&lt;&gt;""),RIGHT(TEXT(INDEX(個人!$C$6:$AH$125,$N220,$O220),"mm:ss.00"),2),"")</f>
        <v/>
      </c>
      <c r="N220" s="23">
        <f t="shared" si="29"/>
        <v>10</v>
      </c>
      <c r="O220" s="23">
        <v>27</v>
      </c>
      <c r="P220" s="200" t="s">
        <v>24</v>
      </c>
      <c r="Q220" s="23" t="s">
        <v>321</v>
      </c>
    </row>
    <row r="221" spans="3:17" s="23" customFormat="1" x14ac:dyDescent="0.15">
      <c r="C221" s="23" t="str">
        <f>IF(INDEX(個人!$C$6:$AH$125,$N221,$C$3)&lt;&gt;"",DBCS(TRIM(INDEX(個人!$C$6:$AH$125,$N221,$C$3))),"")</f>
        <v/>
      </c>
      <c r="D221" s="23" t="str">
        <f t="shared" si="27"/>
        <v>○</v>
      </c>
      <c r="E221" s="23">
        <f>IF(AND(INDEX(個人!$C$6:$AH$125,$N220,$C$3)&lt;&gt;"",INDEX(個人!$C$6:$AH$125,$N221,$O221)&lt;&gt;""),E220+1,E220)</f>
        <v>0</v>
      </c>
      <c r="F221" s="23" t="str">
        <f t="shared" si="28"/>
        <v>@0</v>
      </c>
      <c r="H221" s="23" t="str">
        <f>IF(AND(INDEX(個人!$C$6:$AH$125,$N221,$C$3)&lt;&gt;"",INDEX(個人!$C$6:$AH$125,$N221,$O221)&lt;&gt;""),IF(INDEX(個人!$C$6:$AH$125,$N221,$H$3)&lt;20,11,ROUNDDOWN(INDEX(個人!$C$6:$AH$125,$N221,$H$3)/5,0)+7),"")</f>
        <v/>
      </c>
      <c r="I221" s="23" t="str">
        <f>IF(AND(INDEX(個人!$C$6:$AH$125,$N221,$C$3)&lt;&gt;"",INDEX(個人!$C$6:$AH$125,$N221,$O221)&lt;&gt;""),IF(ISERROR(VLOOKUP(DBCS($Q221),コード一覧!$E$1:$F$6,2,FALSE)),1,VLOOKUP(DBCS($Q221),コード一覧!$E$1:$F$6,2,FALSE)),"")</f>
        <v/>
      </c>
      <c r="J221" s="23" t="str">
        <f>IF(AND(INDEX(個人!$C$6:$AH$125,$N221,$C$3)&lt;&gt;"",INDEX(個人!$C$6:$AH$125,$N221,$O221)&lt;&gt;""),VLOOKUP($P221,コード一覧!$G$1:$H$10,2,FALSE),"")</f>
        <v/>
      </c>
      <c r="K221" s="23" t="str">
        <f>IF(AND(INDEX(個人!$C$6:$AH$125,$N221,$C$3)&lt;&gt;"",INDEX(個人!$C$6:$AH$125,$N221,$O221)&lt;&gt;""),LEFT(TEXT(INDEX(個人!$C$6:$AH$125,$N221,$O221),"mm:ss.00"),2),"")</f>
        <v/>
      </c>
      <c r="L221" s="23" t="str">
        <f>IF(AND(INDEX(個人!$C$6:$AH$125,$N221,$C$3)&lt;&gt;"",INDEX(個人!$C$6:$AH$125,$N221,$O221)&lt;&gt;""),MID(TEXT(INDEX(個人!$C$6:$AH$125,$N221,$O221),"mm:ss.00"),4,2),"")</f>
        <v/>
      </c>
      <c r="M221" s="23" t="str">
        <f>IF(AND(INDEX(個人!$C$6:$AH$125,$N221,$C$3)&lt;&gt;"",INDEX(個人!$C$6:$AH$125,$N221,$O221)&lt;&gt;""),RIGHT(TEXT(INDEX(個人!$C$6:$AH$125,$N221,$O221),"mm:ss.00"),2),"")</f>
        <v/>
      </c>
      <c r="N221" s="23">
        <f t="shared" si="29"/>
        <v>10</v>
      </c>
      <c r="O221" s="23">
        <v>28</v>
      </c>
      <c r="P221" s="200" t="s">
        <v>37</v>
      </c>
      <c r="Q221" s="23" t="s">
        <v>321</v>
      </c>
    </row>
    <row r="222" spans="3:17" s="23" customFormat="1" x14ac:dyDescent="0.15">
      <c r="C222" s="23" t="str">
        <f>IF(INDEX(個人!$C$6:$AH$125,$N222,$C$3)&lt;&gt;"",DBCS(TRIM(INDEX(個人!$C$6:$AH$125,$N222,$C$3))),"")</f>
        <v/>
      </c>
      <c r="D222" s="23" t="str">
        <f t="shared" si="27"/>
        <v>○</v>
      </c>
      <c r="E222" s="23">
        <f>IF(AND(INDEX(個人!$C$6:$AH$125,$N221,$C$3)&lt;&gt;"",INDEX(個人!$C$6:$AH$125,$N222,$O222)&lt;&gt;""),E221+1,E221)</f>
        <v>0</v>
      </c>
      <c r="F222" s="23" t="str">
        <f t="shared" si="28"/>
        <v>@0</v>
      </c>
      <c r="H222" s="23" t="str">
        <f>IF(AND(INDEX(個人!$C$6:$AH$125,$N222,$C$3)&lt;&gt;"",INDEX(個人!$C$6:$AH$125,$N222,$O222)&lt;&gt;""),IF(INDEX(個人!$C$6:$AH$125,$N222,$H$3)&lt;20,11,ROUNDDOWN(INDEX(個人!$C$6:$AH$125,$N222,$H$3)/5,0)+7),"")</f>
        <v/>
      </c>
      <c r="I222" s="23" t="str">
        <f>IF(AND(INDEX(個人!$C$6:$AH$125,$N222,$C$3)&lt;&gt;"",INDEX(個人!$C$6:$AH$125,$N222,$O222)&lt;&gt;""),IF(ISERROR(VLOOKUP(DBCS($Q222),コード一覧!$E$1:$F$6,2,FALSE)),1,VLOOKUP(DBCS($Q222),コード一覧!$E$1:$F$6,2,FALSE)),"")</f>
        <v/>
      </c>
      <c r="J222" s="23" t="str">
        <f>IF(AND(INDEX(個人!$C$6:$AH$125,$N222,$C$3)&lt;&gt;"",INDEX(個人!$C$6:$AH$125,$N222,$O222)&lt;&gt;""),VLOOKUP($P222,コード一覧!$G$1:$H$10,2,FALSE),"")</f>
        <v/>
      </c>
      <c r="K222" s="23" t="str">
        <f>IF(AND(INDEX(個人!$C$6:$AH$125,$N222,$C$3)&lt;&gt;"",INDEX(個人!$C$6:$AH$125,$N222,$O222)&lt;&gt;""),LEFT(TEXT(INDEX(個人!$C$6:$AH$125,$N222,$O222),"mm:ss.00"),2),"")</f>
        <v/>
      </c>
      <c r="L222" s="23" t="str">
        <f>IF(AND(INDEX(個人!$C$6:$AH$125,$N222,$C$3)&lt;&gt;"",INDEX(個人!$C$6:$AH$125,$N222,$O222)&lt;&gt;""),MID(TEXT(INDEX(個人!$C$6:$AH$125,$N222,$O222),"mm:ss.00"),4,2),"")</f>
        <v/>
      </c>
      <c r="M222" s="23" t="str">
        <f>IF(AND(INDEX(個人!$C$6:$AH$125,$N222,$C$3)&lt;&gt;"",INDEX(個人!$C$6:$AH$125,$N222,$O222)&lt;&gt;""),RIGHT(TEXT(INDEX(個人!$C$6:$AH$125,$N222,$O222),"mm:ss.00"),2),"")</f>
        <v/>
      </c>
      <c r="N222" s="23">
        <f t="shared" si="29"/>
        <v>10</v>
      </c>
      <c r="O222" s="23">
        <v>29</v>
      </c>
      <c r="P222" s="200" t="s">
        <v>47</v>
      </c>
      <c r="Q222" s="23" t="s">
        <v>321</v>
      </c>
    </row>
    <row r="223" spans="3:17" s="23" customFormat="1" x14ac:dyDescent="0.15">
      <c r="C223" s="23" t="str">
        <f>IF(INDEX(個人!$C$6:$AH$125,$N223,$C$3)&lt;&gt;"",DBCS(TRIM(INDEX(個人!$C$6:$AH$125,$N223,$C$3))),"")</f>
        <v/>
      </c>
      <c r="D223" s="23" t="str">
        <f t="shared" si="27"/>
        <v>○</v>
      </c>
      <c r="E223" s="23">
        <f>IF(AND(INDEX(個人!$C$6:$AH$125,$N222,$C$3)&lt;&gt;"",INDEX(個人!$C$6:$AH$125,$N223,$O223)&lt;&gt;""),E222+1,E222)</f>
        <v>0</v>
      </c>
      <c r="F223" s="23" t="str">
        <f t="shared" si="28"/>
        <v>@0</v>
      </c>
      <c r="H223" s="23" t="str">
        <f>IF(AND(INDEX(個人!$C$6:$AH$125,$N223,$C$3)&lt;&gt;"",INDEX(個人!$C$6:$AH$125,$N223,$O223)&lt;&gt;""),IF(INDEX(個人!$C$6:$AH$125,$N223,$H$3)&lt;20,11,ROUNDDOWN(INDEX(個人!$C$6:$AH$125,$N223,$H$3)/5,0)+7),"")</f>
        <v/>
      </c>
      <c r="I223" s="23" t="str">
        <f>IF(AND(INDEX(個人!$C$6:$AH$125,$N223,$C$3)&lt;&gt;"",INDEX(個人!$C$6:$AH$125,$N223,$O223)&lt;&gt;""),IF(ISERROR(VLOOKUP(DBCS($Q223),コード一覧!$E$1:$F$6,2,FALSE)),1,VLOOKUP(DBCS($Q223),コード一覧!$E$1:$F$6,2,FALSE)),"")</f>
        <v/>
      </c>
      <c r="J223" s="23" t="str">
        <f>IF(AND(INDEX(個人!$C$6:$AH$125,$N223,$C$3)&lt;&gt;"",INDEX(個人!$C$6:$AH$125,$N223,$O223)&lt;&gt;""),VLOOKUP($P223,コード一覧!$G$1:$H$10,2,FALSE),"")</f>
        <v/>
      </c>
      <c r="K223" s="23" t="str">
        <f>IF(AND(INDEX(個人!$C$6:$AH$125,$N223,$C$3)&lt;&gt;"",INDEX(個人!$C$6:$AH$125,$N223,$O223)&lt;&gt;""),LEFT(TEXT(INDEX(個人!$C$6:$AH$125,$N223,$O223),"mm:ss.00"),2),"")</f>
        <v/>
      </c>
      <c r="L223" s="23" t="str">
        <f>IF(AND(INDEX(個人!$C$6:$AH$125,$N223,$C$3)&lt;&gt;"",INDEX(個人!$C$6:$AH$125,$N223,$O223)&lt;&gt;""),MID(TEXT(INDEX(個人!$C$6:$AH$125,$N223,$O223),"mm:ss.00"),4,2),"")</f>
        <v/>
      </c>
      <c r="M223" s="23" t="str">
        <f>IF(AND(INDEX(個人!$C$6:$AH$125,$N223,$C$3)&lt;&gt;"",INDEX(個人!$C$6:$AH$125,$N223,$O223)&lt;&gt;""),RIGHT(TEXT(INDEX(個人!$C$6:$AH$125,$N223,$O223),"mm:ss.00"),2),"")</f>
        <v/>
      </c>
      <c r="N223" s="23">
        <f t="shared" si="29"/>
        <v>10</v>
      </c>
      <c r="O223" s="23">
        <v>30</v>
      </c>
      <c r="P223" s="200" t="s">
        <v>37</v>
      </c>
      <c r="Q223" s="23" t="s">
        <v>101</v>
      </c>
    </row>
    <row r="224" spans="3:17" s="23" customFormat="1" x14ac:dyDescent="0.15">
      <c r="C224" s="23" t="str">
        <f>IF(INDEX(個人!$C$6:$AH$125,$N224,$C$3)&lt;&gt;"",DBCS(TRIM(INDEX(個人!$C$6:$AH$125,$N224,$C$3))),"")</f>
        <v/>
      </c>
      <c r="D224" s="23" t="str">
        <f t="shared" si="27"/>
        <v>○</v>
      </c>
      <c r="E224" s="23">
        <f>IF(AND(INDEX(個人!$C$6:$AH$125,$N223,$C$3)&lt;&gt;"",INDEX(個人!$C$6:$AH$125,$N224,$O224)&lt;&gt;""),E223+1,E223)</f>
        <v>0</v>
      </c>
      <c r="F224" s="23" t="str">
        <f t="shared" si="28"/>
        <v>@0</v>
      </c>
      <c r="H224" s="23" t="str">
        <f>IF(AND(INDEX(個人!$C$6:$AH$125,$N224,$C$3)&lt;&gt;"",INDEX(個人!$C$6:$AH$125,$N224,$O224)&lt;&gt;""),IF(INDEX(個人!$C$6:$AH$125,$N224,$H$3)&lt;20,11,ROUNDDOWN(INDEX(個人!$C$6:$AH$125,$N224,$H$3)/5,0)+7),"")</f>
        <v/>
      </c>
      <c r="I224" s="23" t="str">
        <f>IF(AND(INDEX(個人!$C$6:$AH$125,$N224,$C$3)&lt;&gt;"",INDEX(個人!$C$6:$AH$125,$N224,$O224)&lt;&gt;""),IF(ISERROR(VLOOKUP(DBCS($Q224),コード一覧!$E$1:$F$6,2,FALSE)),1,VLOOKUP(DBCS($Q224),コード一覧!$E$1:$F$6,2,FALSE)),"")</f>
        <v/>
      </c>
      <c r="J224" s="23" t="str">
        <f>IF(AND(INDEX(個人!$C$6:$AH$125,$N224,$C$3)&lt;&gt;"",INDEX(個人!$C$6:$AH$125,$N224,$O224)&lt;&gt;""),VLOOKUP($P224,コード一覧!$G$1:$H$10,2,FALSE),"")</f>
        <v/>
      </c>
      <c r="K224" s="23" t="str">
        <f>IF(AND(INDEX(個人!$C$6:$AH$125,$N224,$C$3)&lt;&gt;"",INDEX(個人!$C$6:$AH$125,$N224,$O224)&lt;&gt;""),LEFT(TEXT(INDEX(個人!$C$6:$AH$125,$N224,$O224),"mm:ss.00"),2),"")</f>
        <v/>
      </c>
      <c r="L224" s="23" t="str">
        <f>IF(AND(INDEX(個人!$C$6:$AH$125,$N224,$C$3)&lt;&gt;"",INDEX(個人!$C$6:$AH$125,$N224,$O224)&lt;&gt;""),MID(TEXT(INDEX(個人!$C$6:$AH$125,$N224,$O224),"mm:ss.00"),4,2),"")</f>
        <v/>
      </c>
      <c r="M224" s="23" t="str">
        <f>IF(AND(INDEX(個人!$C$6:$AH$125,$N224,$C$3)&lt;&gt;"",INDEX(個人!$C$6:$AH$125,$N224,$O224)&lt;&gt;""),RIGHT(TEXT(INDEX(個人!$C$6:$AH$125,$N224,$O224),"mm:ss.00"),2),"")</f>
        <v/>
      </c>
      <c r="N224" s="23">
        <f t="shared" si="29"/>
        <v>10</v>
      </c>
      <c r="O224" s="23">
        <v>31</v>
      </c>
      <c r="P224" s="200" t="s">
        <v>47</v>
      </c>
      <c r="Q224" s="23" t="s">
        <v>101</v>
      </c>
    </row>
    <row r="225" spans="3:17" s="23" customFormat="1" x14ac:dyDescent="0.15">
      <c r="C225" s="23" t="str">
        <f>IF(INDEX(個人!$C$6:$AH$125,$N225,$C$3)&lt;&gt;"",DBCS(TRIM(INDEX(個人!$C$6:$AH$125,$N225,$C$3))),"")</f>
        <v/>
      </c>
      <c r="D225" s="23" t="str">
        <f t="shared" si="27"/>
        <v>○</v>
      </c>
      <c r="E225" s="23">
        <f>IF(AND(INDEX(個人!$C$6:$AH$125,$N224,$C$3)&lt;&gt;"",INDEX(個人!$C$6:$AH$125,$N225,$O225)&lt;&gt;""),E224+1,E224)</f>
        <v>0</v>
      </c>
      <c r="F225" s="23" t="str">
        <f t="shared" si="28"/>
        <v>@0</v>
      </c>
      <c r="H225" s="23" t="str">
        <f>IF(AND(INDEX(個人!$C$6:$AH$125,$N225,$C$3)&lt;&gt;"",INDEX(個人!$C$6:$AH$125,$N225,$O225)&lt;&gt;""),IF(INDEX(個人!$C$6:$AH$125,$N225,$H$3)&lt;20,11,ROUNDDOWN(INDEX(個人!$C$6:$AH$125,$N225,$H$3)/5,0)+7),"")</f>
        <v/>
      </c>
      <c r="I225" s="23" t="str">
        <f>IF(AND(INDEX(個人!$C$6:$AH$125,$N225,$C$3)&lt;&gt;"",INDEX(個人!$C$6:$AH$125,$N225,$O225)&lt;&gt;""),IF(ISERROR(VLOOKUP(DBCS($Q225),コード一覧!$E$1:$F$6,2,FALSE)),1,VLOOKUP(DBCS($Q225),コード一覧!$E$1:$F$6,2,FALSE)),"")</f>
        <v/>
      </c>
      <c r="J225" s="23" t="str">
        <f>IF(AND(INDEX(個人!$C$6:$AH$125,$N225,$C$3)&lt;&gt;"",INDEX(個人!$C$6:$AH$125,$N225,$O225)&lt;&gt;""),VLOOKUP($P225,コード一覧!$G$1:$H$10,2,FALSE),"")</f>
        <v/>
      </c>
      <c r="K225" s="23" t="str">
        <f>IF(AND(INDEX(個人!$C$6:$AH$125,$N225,$C$3)&lt;&gt;"",INDEX(個人!$C$6:$AH$125,$N225,$O225)&lt;&gt;""),LEFT(TEXT(INDEX(個人!$C$6:$AH$125,$N225,$O225),"mm:ss.00"),2),"")</f>
        <v/>
      </c>
      <c r="L225" s="23" t="str">
        <f>IF(AND(INDEX(個人!$C$6:$AH$125,$N225,$C$3)&lt;&gt;"",INDEX(個人!$C$6:$AH$125,$N225,$O225)&lt;&gt;""),MID(TEXT(INDEX(個人!$C$6:$AH$125,$N225,$O225),"mm:ss.00"),4,2),"")</f>
        <v/>
      </c>
      <c r="M225" s="23" t="str">
        <f>IF(AND(INDEX(個人!$C$6:$AH$125,$N225,$C$3)&lt;&gt;"",INDEX(個人!$C$6:$AH$125,$N225,$O225)&lt;&gt;""),RIGHT(TEXT(INDEX(個人!$C$6:$AH$125,$N225,$O225),"mm:ss.00"),2),"")</f>
        <v/>
      </c>
      <c r="N225" s="23">
        <f t="shared" si="29"/>
        <v>10</v>
      </c>
      <c r="O225" s="23">
        <v>32</v>
      </c>
      <c r="P225" s="200" t="s">
        <v>73</v>
      </c>
      <c r="Q225" s="23" t="s">
        <v>101</v>
      </c>
    </row>
    <row r="226" spans="3:17" s="22" customFormat="1" x14ac:dyDescent="0.15">
      <c r="C226" s="22" t="str">
        <f>IF(INDEX(個人!$C$6:$AH$125,$N226,$C$3)&lt;&gt;"",DBCS(TRIM(INDEX(個人!$C$6:$AH$125,$N226,$C$3))),"")</f>
        <v/>
      </c>
      <c r="D226" s="22" t="str">
        <f>IF(C225=C226,"○","×")</f>
        <v>○</v>
      </c>
      <c r="E226" s="22">
        <f>IF(AND(INDEX(個人!$C$6:$AH$125,$N226,$C$3)&lt;&gt;"",INDEX(個人!$C$6:$AH$125,$N226,$O226)&lt;&gt;""),1,0)</f>
        <v>0</v>
      </c>
      <c r="F226" s="22" t="str">
        <f>C226&amp;"@"&amp;E226</f>
        <v>@0</v>
      </c>
      <c r="H226" s="22" t="str">
        <f>IF(AND(INDEX(個人!$C$6:$AH$125,$N226,$C$3)&lt;&gt;"",INDEX(個人!$C$6:$AH$125,$N226,$O226)&lt;&gt;""),IF(INDEX(個人!$C$6:$AH$125,$N226,$H$3)&lt;20,11,ROUNDDOWN(INDEX(個人!$C$6:$AH$125,$N226,$H$3)/5,0)+7),"")</f>
        <v/>
      </c>
      <c r="I226" s="22" t="str">
        <f>IF(AND(INDEX(個人!$C$6:$AH$125,$N226,$C$3)&lt;&gt;"",INDEX(個人!$C$6:$AH$125,$N226,$O226)&lt;&gt;""),IF(ISERROR(VLOOKUP(DBCS($Q226),コード一覧!$E$1:$F$6,2,FALSE)),1,VLOOKUP(DBCS($Q226),コード一覧!$E$1:$F$6,2,FALSE)),"")</f>
        <v/>
      </c>
      <c r="J226" s="22" t="str">
        <f>IF(AND(INDEX(個人!$C$6:$AH$125,$N226,$C$3)&lt;&gt;"",INDEX(個人!$C$6:$AH$125,$N226,$O226)&lt;&gt;""),VLOOKUP($P226,コード一覧!$G$1:$H$10,2,FALSE),"")</f>
        <v/>
      </c>
      <c r="K226" s="22" t="str">
        <f>IF(AND(INDEX(個人!$C$6:$AH$125,$N226,$C$3)&lt;&gt;"",INDEX(個人!$C$6:$AH$125,$N226,$O226)&lt;&gt;""),LEFT(TEXT(INDEX(個人!$C$6:$AH$125,$N226,$O226),"mm:ss.00"),2),"")</f>
        <v/>
      </c>
      <c r="L226" s="22" t="str">
        <f>IF(AND(INDEX(個人!$C$6:$AH$125,$N226,$C$3)&lt;&gt;"",INDEX(個人!$C$6:$AH$125,$N226,$O226)&lt;&gt;""),MID(TEXT(INDEX(個人!$C$6:$AH$125,$N226,$O226),"mm:ss.00"),4,2),"")</f>
        <v/>
      </c>
      <c r="M226" s="22" t="str">
        <f>IF(AND(INDEX(個人!$C$6:$AH$125,$N226,$C$3)&lt;&gt;"",INDEX(個人!$C$6:$AH$125,$N226,$O226)&lt;&gt;""),RIGHT(TEXT(INDEX(個人!$C$6:$AH$125,$N226,$O226),"mm:ss.00"),2),"")</f>
        <v/>
      </c>
      <c r="N226" s="22">
        <f>N204+1</f>
        <v>11</v>
      </c>
      <c r="O226" s="22">
        <v>11</v>
      </c>
      <c r="P226" s="24" t="s">
        <v>70</v>
      </c>
      <c r="Q226" s="22" t="s">
        <v>102</v>
      </c>
    </row>
    <row r="227" spans="3:17" s="22" customFormat="1" x14ac:dyDescent="0.15">
      <c r="C227" s="22" t="str">
        <f>IF(INDEX(個人!$C$6:$AH$125,$N227,$C$3)&lt;&gt;"",DBCS(TRIM(INDEX(個人!$C$6:$AH$125,$N227,$C$3))),"")</f>
        <v/>
      </c>
      <c r="D227" s="22" t="str">
        <f>IF(C226=C227,"○","×")</f>
        <v>○</v>
      </c>
      <c r="E227" s="22">
        <f>IF(AND(INDEX(個人!$C$6:$AH$125,$N226,$C$3)&lt;&gt;"",INDEX(個人!$C$6:$AH$125,$N227,$O227)&lt;&gt;""),E226+1,E226)</f>
        <v>0</v>
      </c>
      <c r="F227" s="22" t="str">
        <f>C227&amp;"@"&amp;E227</f>
        <v>@0</v>
      </c>
      <c r="H227" s="22" t="str">
        <f>IF(AND(INDEX(個人!$C$6:$AH$125,$N227,$C$3)&lt;&gt;"",INDEX(個人!$C$6:$AH$125,$N227,$O227)&lt;&gt;""),IF(INDEX(個人!$C$6:$AH$125,$N227,$H$3)&lt;20,11,ROUNDDOWN(INDEX(個人!$C$6:$AH$125,$N227,$H$3)/5,0)+7),"")</f>
        <v/>
      </c>
      <c r="I227" s="22" t="str">
        <f>IF(AND(INDEX(個人!$C$6:$AH$125,$N227,$C$3)&lt;&gt;"",INDEX(個人!$C$6:$AH$125,$N227,$O227)&lt;&gt;""),IF(ISERROR(VLOOKUP(DBCS($Q227),コード一覧!$E$1:$F$6,2,FALSE)),1,VLOOKUP(DBCS($Q227),コード一覧!$E$1:$F$6,2,FALSE)),"")</f>
        <v/>
      </c>
      <c r="J227" s="22" t="str">
        <f>IF(AND(INDEX(個人!$C$6:$AH$125,$N227,$C$3)&lt;&gt;"",INDEX(個人!$C$6:$AH$125,$N227,$O227)&lt;&gt;""),VLOOKUP($P227,コード一覧!$G$1:$H$10,2,FALSE),"")</f>
        <v/>
      </c>
      <c r="K227" s="22" t="str">
        <f>IF(AND(INDEX(個人!$C$6:$AH$125,$N227,$C$3)&lt;&gt;"",INDEX(個人!$C$6:$AH$125,$N227,$O227)&lt;&gt;""),LEFT(TEXT(INDEX(個人!$C$6:$AH$125,$N227,$O227),"mm:ss.00"),2),"")</f>
        <v/>
      </c>
      <c r="L227" s="22" t="str">
        <f>IF(AND(INDEX(個人!$C$6:$AH$125,$N227,$C$3)&lt;&gt;"",INDEX(個人!$C$6:$AH$125,$N227,$O227)&lt;&gt;""),MID(TEXT(INDEX(個人!$C$6:$AH$125,$N227,$O227),"mm:ss.00"),4,2),"")</f>
        <v/>
      </c>
      <c r="M227" s="22" t="str">
        <f>IF(AND(INDEX(個人!$C$6:$AH$125,$N227,$C$3)&lt;&gt;"",INDEX(個人!$C$6:$AH$125,$N227,$O227)&lt;&gt;""),RIGHT(TEXT(INDEX(個人!$C$6:$AH$125,$N227,$O227),"mm:ss.00"),2),"")</f>
        <v/>
      </c>
      <c r="N227" s="22">
        <f>$N226</f>
        <v>11</v>
      </c>
      <c r="O227" s="22">
        <v>12</v>
      </c>
      <c r="P227" s="24" t="s">
        <v>24</v>
      </c>
      <c r="Q227" s="22" t="s">
        <v>102</v>
      </c>
    </row>
    <row r="228" spans="3:17" s="22" customFormat="1" x14ac:dyDescent="0.15">
      <c r="C228" s="22" t="str">
        <f>IF(INDEX(個人!$C$6:$AH$125,$N228,$C$3)&lt;&gt;"",DBCS(TRIM(INDEX(個人!$C$6:$AH$125,$N228,$C$3))),"")</f>
        <v/>
      </c>
      <c r="D228" s="22" t="str">
        <f t="shared" ref="D228:D247" si="30">IF(C227=C228,"○","×")</f>
        <v>○</v>
      </c>
      <c r="E228" s="22">
        <f>IF(AND(INDEX(個人!$C$6:$AH$125,$N227,$C$3)&lt;&gt;"",INDEX(個人!$C$6:$AH$125,$N228,$O228)&lt;&gt;""),E227+1,E227)</f>
        <v>0</v>
      </c>
      <c r="F228" s="22" t="str">
        <f t="shared" ref="F228:F247" si="31">C228&amp;"@"&amp;E228</f>
        <v>@0</v>
      </c>
      <c r="H228" s="22" t="str">
        <f>IF(AND(INDEX(個人!$C$6:$AH$125,$N228,$C$3)&lt;&gt;"",INDEX(個人!$C$6:$AH$125,$N228,$O228)&lt;&gt;""),IF(INDEX(個人!$C$6:$AH$125,$N228,$H$3)&lt;20,11,ROUNDDOWN(INDEX(個人!$C$6:$AH$125,$N228,$H$3)/5,0)+7),"")</f>
        <v/>
      </c>
      <c r="I228" s="22" t="str">
        <f>IF(AND(INDEX(個人!$C$6:$AH$125,$N228,$C$3)&lt;&gt;"",INDEX(個人!$C$6:$AH$125,$N228,$O228)&lt;&gt;""),IF(ISERROR(VLOOKUP(DBCS($Q228),コード一覧!$E$1:$F$6,2,FALSE)),1,VLOOKUP(DBCS($Q228),コード一覧!$E$1:$F$6,2,FALSE)),"")</f>
        <v/>
      </c>
      <c r="J228" s="22" t="str">
        <f>IF(AND(INDEX(個人!$C$6:$AH$125,$N228,$C$3)&lt;&gt;"",INDEX(個人!$C$6:$AH$125,$N228,$O228)&lt;&gt;""),VLOOKUP($P228,コード一覧!$G$1:$H$10,2,FALSE),"")</f>
        <v/>
      </c>
      <c r="K228" s="22" t="str">
        <f>IF(AND(INDEX(個人!$C$6:$AH$125,$N228,$C$3)&lt;&gt;"",INDEX(個人!$C$6:$AH$125,$N228,$O228)&lt;&gt;""),LEFT(TEXT(INDEX(個人!$C$6:$AH$125,$N228,$O228),"mm:ss.00"),2),"")</f>
        <v/>
      </c>
      <c r="L228" s="22" t="str">
        <f>IF(AND(INDEX(個人!$C$6:$AH$125,$N228,$C$3)&lt;&gt;"",INDEX(個人!$C$6:$AH$125,$N228,$O228)&lt;&gt;""),MID(TEXT(INDEX(個人!$C$6:$AH$125,$N228,$O228),"mm:ss.00"),4,2),"")</f>
        <v/>
      </c>
      <c r="M228" s="22" t="str">
        <f>IF(AND(INDEX(個人!$C$6:$AH$125,$N228,$C$3)&lt;&gt;"",INDEX(個人!$C$6:$AH$125,$N228,$O228)&lt;&gt;""),RIGHT(TEXT(INDEX(個人!$C$6:$AH$125,$N228,$O228),"mm:ss.00"),2),"")</f>
        <v/>
      </c>
      <c r="N228" s="22">
        <f t="shared" ref="N228:N247" si="32">$N227</f>
        <v>11</v>
      </c>
      <c r="O228" s="22">
        <v>13</v>
      </c>
      <c r="P228" s="24" t="s">
        <v>37</v>
      </c>
      <c r="Q228" s="22" t="s">
        <v>102</v>
      </c>
    </row>
    <row r="229" spans="3:17" s="22" customFormat="1" x14ac:dyDescent="0.15">
      <c r="C229" s="22" t="str">
        <f>IF(INDEX(個人!$C$6:$AH$125,$N229,$C$3)&lt;&gt;"",DBCS(TRIM(INDEX(個人!$C$6:$AH$125,$N229,$C$3))),"")</f>
        <v/>
      </c>
      <c r="D229" s="22" t="str">
        <f t="shared" si="30"/>
        <v>○</v>
      </c>
      <c r="E229" s="22">
        <f>IF(AND(INDEX(個人!$C$6:$AH$125,$N228,$C$3)&lt;&gt;"",INDEX(個人!$C$6:$AH$125,$N229,$O229)&lt;&gt;""),E228+1,E228)</f>
        <v>0</v>
      </c>
      <c r="F229" s="22" t="str">
        <f t="shared" si="31"/>
        <v>@0</v>
      </c>
      <c r="H229" s="22" t="str">
        <f>IF(AND(INDEX(個人!$C$6:$AH$125,$N229,$C$3)&lt;&gt;"",INDEX(個人!$C$6:$AH$125,$N229,$O229)&lt;&gt;""),IF(INDEX(個人!$C$6:$AH$125,$N229,$H$3)&lt;20,11,ROUNDDOWN(INDEX(個人!$C$6:$AH$125,$N229,$H$3)/5,0)+7),"")</f>
        <v/>
      </c>
      <c r="I229" s="22" t="str">
        <f>IF(AND(INDEX(個人!$C$6:$AH$125,$N229,$C$3)&lt;&gt;"",INDEX(個人!$C$6:$AH$125,$N229,$O229)&lt;&gt;""),IF(ISERROR(VLOOKUP(DBCS($Q229),コード一覧!$E$1:$F$6,2,FALSE)),1,VLOOKUP(DBCS($Q229),コード一覧!$E$1:$F$6,2,FALSE)),"")</f>
        <v/>
      </c>
      <c r="J229" s="22" t="str">
        <f>IF(AND(INDEX(個人!$C$6:$AH$125,$N229,$C$3)&lt;&gt;"",INDEX(個人!$C$6:$AH$125,$N229,$O229)&lt;&gt;""),VLOOKUP($P229,コード一覧!$G$1:$H$10,2,FALSE),"")</f>
        <v/>
      </c>
      <c r="K229" s="22" t="str">
        <f>IF(AND(INDEX(個人!$C$6:$AH$125,$N229,$C$3)&lt;&gt;"",INDEX(個人!$C$6:$AH$125,$N229,$O229)&lt;&gt;""),LEFT(TEXT(INDEX(個人!$C$6:$AH$125,$N229,$O229),"mm:ss.00"),2),"")</f>
        <v/>
      </c>
      <c r="L229" s="22" t="str">
        <f>IF(AND(INDEX(個人!$C$6:$AH$125,$N229,$C$3)&lt;&gt;"",INDEX(個人!$C$6:$AH$125,$N229,$O229)&lt;&gt;""),MID(TEXT(INDEX(個人!$C$6:$AH$125,$N229,$O229),"mm:ss.00"),4,2),"")</f>
        <v/>
      </c>
      <c r="M229" s="22" t="str">
        <f>IF(AND(INDEX(個人!$C$6:$AH$125,$N229,$C$3)&lt;&gt;"",INDEX(個人!$C$6:$AH$125,$N229,$O229)&lt;&gt;""),RIGHT(TEXT(INDEX(個人!$C$6:$AH$125,$N229,$O229),"mm:ss.00"),2),"")</f>
        <v/>
      </c>
      <c r="N229" s="22">
        <f t="shared" si="32"/>
        <v>11</v>
      </c>
      <c r="O229" s="22">
        <v>14</v>
      </c>
      <c r="P229" s="24" t="s">
        <v>47</v>
      </c>
      <c r="Q229" s="22" t="s">
        <v>102</v>
      </c>
    </row>
    <row r="230" spans="3:17" s="22" customFormat="1" x14ac:dyDescent="0.15">
      <c r="C230" s="22" t="str">
        <f>IF(INDEX(個人!$C$6:$AH$125,$N230,$C$3)&lt;&gt;"",DBCS(TRIM(INDEX(個人!$C$6:$AH$125,$N230,$C$3))),"")</f>
        <v/>
      </c>
      <c r="D230" s="22" t="str">
        <f t="shared" si="30"/>
        <v>○</v>
      </c>
      <c r="E230" s="22">
        <f>IF(AND(INDEX(個人!$C$6:$AH$125,$N229,$C$3)&lt;&gt;"",INDEX(個人!$C$6:$AH$125,$N230,$O230)&lt;&gt;""),E229+1,E229)</f>
        <v>0</v>
      </c>
      <c r="F230" s="22" t="str">
        <f t="shared" si="31"/>
        <v>@0</v>
      </c>
      <c r="H230" s="22" t="str">
        <f>IF(AND(INDEX(個人!$C$6:$AH$125,$N230,$C$3)&lt;&gt;"",INDEX(個人!$C$6:$AH$125,$N230,$O230)&lt;&gt;""),IF(INDEX(個人!$C$6:$AH$125,$N230,$H$3)&lt;20,11,ROUNDDOWN(INDEX(個人!$C$6:$AH$125,$N230,$H$3)/5,0)+7),"")</f>
        <v/>
      </c>
      <c r="I230" s="22" t="str">
        <f>IF(AND(INDEX(個人!$C$6:$AH$125,$N230,$C$3)&lt;&gt;"",INDEX(個人!$C$6:$AH$125,$N230,$O230)&lt;&gt;""),IF(ISERROR(VLOOKUP(DBCS($Q230),コード一覧!$E$1:$F$6,2,FALSE)),1,VLOOKUP(DBCS($Q230),コード一覧!$E$1:$F$6,2,FALSE)),"")</f>
        <v/>
      </c>
      <c r="J230" s="22" t="str">
        <f>IF(AND(INDEX(個人!$C$6:$AH$125,$N230,$C$3)&lt;&gt;"",INDEX(個人!$C$6:$AH$125,$N230,$O230)&lt;&gt;""),VLOOKUP($P230,コード一覧!$G$1:$H$10,2,FALSE),"")</f>
        <v/>
      </c>
      <c r="K230" s="22" t="str">
        <f>IF(AND(INDEX(個人!$C$6:$AH$125,$N230,$C$3)&lt;&gt;"",INDEX(個人!$C$6:$AH$125,$N230,$O230)&lt;&gt;""),LEFT(TEXT(INDEX(個人!$C$6:$AH$125,$N230,$O230),"mm:ss.00"),2),"")</f>
        <v/>
      </c>
      <c r="L230" s="22" t="str">
        <f>IF(AND(INDEX(個人!$C$6:$AH$125,$N230,$C$3)&lt;&gt;"",INDEX(個人!$C$6:$AH$125,$N230,$O230)&lt;&gt;""),MID(TEXT(INDEX(個人!$C$6:$AH$125,$N230,$O230),"mm:ss.00"),4,2),"")</f>
        <v/>
      </c>
      <c r="M230" s="22" t="str">
        <f>IF(AND(INDEX(個人!$C$6:$AH$125,$N230,$C$3)&lt;&gt;"",INDEX(個人!$C$6:$AH$125,$N230,$O230)&lt;&gt;""),RIGHT(TEXT(INDEX(個人!$C$6:$AH$125,$N230,$O230),"mm:ss.00"),2),"")</f>
        <v/>
      </c>
      <c r="N230" s="22">
        <f t="shared" si="32"/>
        <v>11</v>
      </c>
      <c r="O230" s="22">
        <v>15</v>
      </c>
      <c r="P230" s="24" t="s">
        <v>73</v>
      </c>
      <c r="Q230" s="22" t="s">
        <v>102</v>
      </c>
    </row>
    <row r="231" spans="3:17" s="22" customFormat="1" x14ac:dyDescent="0.15">
      <c r="C231" s="22" t="str">
        <f>IF(INDEX(個人!$C$6:$AH$125,$N231,$C$3)&lt;&gt;"",DBCS(TRIM(INDEX(個人!$C$6:$AH$125,$N231,$C$3))),"")</f>
        <v/>
      </c>
      <c r="D231" s="22" t="str">
        <f t="shared" si="30"/>
        <v>○</v>
      </c>
      <c r="E231" s="22">
        <f>IF(AND(INDEX(個人!$C$6:$AH$125,$N230,$C$3)&lt;&gt;"",INDEX(個人!$C$6:$AH$125,$N231,$O231)&lt;&gt;""),E230+1,E230)</f>
        <v>0</v>
      </c>
      <c r="F231" s="22" t="str">
        <f t="shared" si="31"/>
        <v>@0</v>
      </c>
      <c r="H231" s="22" t="str">
        <f>IF(AND(INDEX(個人!$C$6:$AH$125,$N231,$C$3)&lt;&gt;"",INDEX(個人!$C$6:$AH$125,$N231,$O231)&lt;&gt;""),IF(INDEX(個人!$C$6:$AH$125,$N231,$H$3)&lt;20,11,ROUNDDOWN(INDEX(個人!$C$6:$AH$125,$N231,$H$3)/5,0)+7),"")</f>
        <v/>
      </c>
      <c r="I231" s="22" t="str">
        <f>IF(AND(INDEX(個人!$C$6:$AH$125,$N231,$C$3)&lt;&gt;"",INDEX(個人!$C$6:$AH$125,$N231,$O231)&lt;&gt;""),IF(ISERROR(VLOOKUP(DBCS($Q231),コード一覧!$E$1:$F$6,2,FALSE)),1,VLOOKUP(DBCS($Q231),コード一覧!$E$1:$F$6,2,FALSE)),"")</f>
        <v/>
      </c>
      <c r="J231" s="22" t="str">
        <f>IF(AND(INDEX(個人!$C$6:$AH$125,$N231,$C$3)&lt;&gt;"",INDEX(個人!$C$6:$AH$125,$N231,$O231)&lt;&gt;""),VLOOKUP($P231,コード一覧!$G$1:$H$10,2,FALSE),"")</f>
        <v/>
      </c>
      <c r="K231" s="22" t="str">
        <f>IF(AND(INDEX(個人!$C$6:$AH$125,$N231,$C$3)&lt;&gt;"",INDEX(個人!$C$6:$AH$125,$N231,$O231)&lt;&gt;""),LEFT(TEXT(INDEX(個人!$C$6:$AH$125,$N231,$O231),"mm:ss.00"),2),"")</f>
        <v/>
      </c>
      <c r="L231" s="22" t="str">
        <f>IF(AND(INDEX(個人!$C$6:$AH$125,$N231,$C$3)&lt;&gt;"",INDEX(個人!$C$6:$AH$125,$N231,$O231)&lt;&gt;""),MID(TEXT(INDEX(個人!$C$6:$AH$125,$N231,$O231),"mm:ss.00"),4,2),"")</f>
        <v/>
      </c>
      <c r="M231" s="22" t="str">
        <f>IF(AND(INDEX(個人!$C$6:$AH$125,$N231,$C$3)&lt;&gt;"",INDEX(個人!$C$6:$AH$125,$N231,$O231)&lt;&gt;""),RIGHT(TEXT(INDEX(個人!$C$6:$AH$125,$N231,$O231),"mm:ss.00"),2),"")</f>
        <v/>
      </c>
      <c r="N231" s="22">
        <f t="shared" si="32"/>
        <v>11</v>
      </c>
      <c r="O231" s="22">
        <v>16</v>
      </c>
      <c r="P231" s="24" t="s">
        <v>75</v>
      </c>
      <c r="Q231" s="22" t="s">
        <v>102</v>
      </c>
    </row>
    <row r="232" spans="3:17" s="22" customFormat="1" x14ac:dyDescent="0.15">
      <c r="C232" s="22" t="str">
        <f>IF(INDEX(個人!$C$6:$AH$125,$N232,$C$3)&lt;&gt;"",DBCS(TRIM(INDEX(個人!$C$6:$AH$125,$N232,$C$3))),"")</f>
        <v/>
      </c>
      <c r="D232" s="22" t="str">
        <f t="shared" si="30"/>
        <v>○</v>
      </c>
      <c r="E232" s="22">
        <f>IF(AND(INDEX(個人!$C$6:$AH$125,$N231,$C$3)&lt;&gt;"",INDEX(個人!$C$6:$AH$125,$N232,$O232)&lt;&gt;""),E231+1,E231)</f>
        <v>0</v>
      </c>
      <c r="F232" s="22" t="str">
        <f t="shared" si="31"/>
        <v>@0</v>
      </c>
      <c r="H232" s="22" t="str">
        <f>IF(AND(INDEX(個人!$C$6:$AH$125,$N232,$C$3)&lt;&gt;"",INDEX(個人!$C$6:$AH$125,$N232,$O232)&lt;&gt;""),IF(INDEX(個人!$C$6:$AH$125,$N232,$H$3)&lt;20,11,ROUNDDOWN(INDEX(個人!$C$6:$AH$125,$N232,$H$3)/5,0)+7),"")</f>
        <v/>
      </c>
      <c r="I232" s="22" t="str">
        <f>IF(AND(INDEX(個人!$C$6:$AH$125,$N232,$C$3)&lt;&gt;"",INDEX(個人!$C$6:$AH$125,$N232,$O232)&lt;&gt;""),IF(ISERROR(VLOOKUP(DBCS($Q232),コード一覧!$E$1:$F$6,2,FALSE)),1,VLOOKUP(DBCS($Q232),コード一覧!$E$1:$F$6,2,FALSE)),"")</f>
        <v/>
      </c>
      <c r="J232" s="22" t="str">
        <f>IF(AND(INDEX(個人!$C$6:$AH$125,$N232,$C$3)&lt;&gt;"",INDEX(個人!$C$6:$AH$125,$N232,$O232)&lt;&gt;""),VLOOKUP($P232,コード一覧!$G$1:$H$10,2,FALSE),"")</f>
        <v/>
      </c>
      <c r="K232" s="22" t="str">
        <f>IF(AND(INDEX(個人!$C$6:$AH$125,$N232,$C$3)&lt;&gt;"",INDEX(個人!$C$6:$AH$125,$N232,$O232)&lt;&gt;""),LEFT(TEXT(INDEX(個人!$C$6:$AH$125,$N232,$O232),"mm:ss.00"),2),"")</f>
        <v/>
      </c>
      <c r="L232" s="22" t="str">
        <f>IF(AND(INDEX(個人!$C$6:$AH$125,$N232,$C$3)&lt;&gt;"",INDEX(個人!$C$6:$AH$125,$N232,$O232)&lt;&gt;""),MID(TEXT(INDEX(個人!$C$6:$AH$125,$N232,$O232),"mm:ss.00"),4,2),"")</f>
        <v/>
      </c>
      <c r="M232" s="22" t="str">
        <f>IF(AND(INDEX(個人!$C$6:$AH$125,$N232,$C$3)&lt;&gt;"",INDEX(個人!$C$6:$AH$125,$N232,$O232)&lt;&gt;""),RIGHT(TEXT(INDEX(個人!$C$6:$AH$125,$N232,$O232),"mm:ss.00"),2),"")</f>
        <v/>
      </c>
      <c r="N232" s="22">
        <f t="shared" si="32"/>
        <v>11</v>
      </c>
      <c r="O232" s="22">
        <v>17</v>
      </c>
      <c r="P232" s="24" t="s">
        <v>77</v>
      </c>
      <c r="Q232" s="22" t="s">
        <v>102</v>
      </c>
    </row>
    <row r="233" spans="3:17" s="22" customFormat="1" x14ac:dyDescent="0.15">
      <c r="C233" s="22" t="str">
        <f>IF(INDEX(個人!$C$6:$AH$125,$N233,$C$3)&lt;&gt;"",DBCS(TRIM(INDEX(個人!$C$6:$AH$125,$N233,$C$3))),"")</f>
        <v/>
      </c>
      <c r="D233" s="22" t="str">
        <f t="shared" si="30"/>
        <v>○</v>
      </c>
      <c r="E233" s="22">
        <f>IF(AND(INDEX(個人!$C$6:$AH$125,$N232,$C$3)&lt;&gt;"",INDEX(個人!$C$6:$AH$125,$N233,$O233)&lt;&gt;""),E232+1,E232)</f>
        <v>0</v>
      </c>
      <c r="F233" s="22" t="str">
        <f t="shared" si="31"/>
        <v>@0</v>
      </c>
      <c r="H233" s="22" t="str">
        <f>IF(AND(INDEX(個人!$C$6:$AH$125,$N233,$C$3)&lt;&gt;"",INDEX(個人!$C$6:$AH$125,$N233,$O233)&lt;&gt;""),IF(INDEX(個人!$C$6:$AH$125,$N233,$H$3)&lt;20,11,ROUNDDOWN(INDEX(個人!$C$6:$AH$125,$N233,$H$3)/5,0)+7),"")</f>
        <v/>
      </c>
      <c r="I233" s="22" t="str">
        <f>IF(AND(INDEX(個人!$C$6:$AH$125,$N233,$C$3)&lt;&gt;"",INDEX(個人!$C$6:$AH$125,$N233,$O233)&lt;&gt;""),IF(ISERROR(VLOOKUP(DBCS($Q233),コード一覧!$E$1:$F$6,2,FALSE)),1,VLOOKUP(DBCS($Q233),コード一覧!$E$1:$F$6,2,FALSE)),"")</f>
        <v/>
      </c>
      <c r="J233" s="22" t="str">
        <f>IF(AND(INDEX(個人!$C$6:$AH$125,$N233,$C$3)&lt;&gt;"",INDEX(個人!$C$6:$AH$125,$N233,$O233)&lt;&gt;""),VLOOKUP($P233,コード一覧!$G$1:$H$10,2,FALSE),"")</f>
        <v/>
      </c>
      <c r="K233" s="22" t="str">
        <f>IF(AND(INDEX(個人!$C$6:$AH$125,$N233,$C$3)&lt;&gt;"",INDEX(個人!$C$6:$AH$125,$N233,$O233)&lt;&gt;""),LEFT(TEXT(INDEX(個人!$C$6:$AH$125,$N233,$O233),"mm:ss.00"),2),"")</f>
        <v/>
      </c>
      <c r="L233" s="22" t="str">
        <f>IF(AND(INDEX(個人!$C$6:$AH$125,$N233,$C$3)&lt;&gt;"",INDEX(個人!$C$6:$AH$125,$N233,$O233)&lt;&gt;""),MID(TEXT(INDEX(個人!$C$6:$AH$125,$N233,$O233),"mm:ss.00"),4,2),"")</f>
        <v/>
      </c>
      <c r="M233" s="22" t="str">
        <f>IF(AND(INDEX(個人!$C$6:$AH$125,$N233,$C$3)&lt;&gt;"",INDEX(個人!$C$6:$AH$125,$N233,$O233)&lt;&gt;""),RIGHT(TEXT(INDEX(個人!$C$6:$AH$125,$N233,$O233),"mm:ss.00"),2),"")</f>
        <v/>
      </c>
      <c r="N233" s="22">
        <f t="shared" si="32"/>
        <v>11</v>
      </c>
      <c r="O233" s="22">
        <v>18</v>
      </c>
      <c r="P233" s="24" t="s">
        <v>70</v>
      </c>
      <c r="Q233" s="22" t="s">
        <v>103</v>
      </c>
    </row>
    <row r="234" spans="3:17" s="22" customFormat="1" x14ac:dyDescent="0.15">
      <c r="C234" s="22" t="str">
        <f>IF(INDEX(個人!$C$6:$AH$125,$N234,$C$3)&lt;&gt;"",DBCS(TRIM(INDEX(個人!$C$6:$AH$125,$N234,$C$3))),"")</f>
        <v/>
      </c>
      <c r="D234" s="22" t="str">
        <f t="shared" si="30"/>
        <v>○</v>
      </c>
      <c r="E234" s="22">
        <f>IF(AND(INDEX(個人!$C$6:$AH$125,$N233,$C$3)&lt;&gt;"",INDEX(個人!$C$6:$AH$125,$N234,$O234)&lt;&gt;""),E233+1,E233)</f>
        <v>0</v>
      </c>
      <c r="F234" s="22" t="str">
        <f t="shared" si="31"/>
        <v>@0</v>
      </c>
      <c r="H234" s="22" t="str">
        <f>IF(AND(INDEX(個人!$C$6:$AH$125,$N234,$C$3)&lt;&gt;"",INDEX(個人!$C$6:$AH$125,$N234,$O234)&lt;&gt;""),IF(INDEX(個人!$C$6:$AH$125,$N234,$H$3)&lt;20,11,ROUNDDOWN(INDEX(個人!$C$6:$AH$125,$N234,$H$3)/5,0)+7),"")</f>
        <v/>
      </c>
      <c r="I234" s="22" t="str">
        <f>IF(AND(INDEX(個人!$C$6:$AH$125,$N234,$C$3)&lt;&gt;"",INDEX(個人!$C$6:$AH$125,$N234,$O234)&lt;&gt;""),IF(ISERROR(VLOOKUP(DBCS($Q234),コード一覧!$E$1:$F$6,2,FALSE)),1,VLOOKUP(DBCS($Q234),コード一覧!$E$1:$F$6,2,FALSE)),"")</f>
        <v/>
      </c>
      <c r="J234" s="22" t="str">
        <f>IF(AND(INDEX(個人!$C$6:$AH$125,$N234,$C$3)&lt;&gt;"",INDEX(個人!$C$6:$AH$125,$N234,$O234)&lt;&gt;""),VLOOKUP($P234,コード一覧!$G$1:$H$10,2,FALSE),"")</f>
        <v/>
      </c>
      <c r="K234" s="22" t="str">
        <f>IF(AND(INDEX(個人!$C$6:$AH$125,$N234,$C$3)&lt;&gt;"",INDEX(個人!$C$6:$AH$125,$N234,$O234)&lt;&gt;""),LEFT(TEXT(INDEX(個人!$C$6:$AH$125,$N234,$O234),"mm:ss.00"),2),"")</f>
        <v/>
      </c>
      <c r="L234" s="22" t="str">
        <f>IF(AND(INDEX(個人!$C$6:$AH$125,$N234,$C$3)&lt;&gt;"",INDEX(個人!$C$6:$AH$125,$N234,$O234)&lt;&gt;""),MID(TEXT(INDEX(個人!$C$6:$AH$125,$N234,$O234),"mm:ss.00"),4,2),"")</f>
        <v/>
      </c>
      <c r="M234" s="22" t="str">
        <f>IF(AND(INDEX(個人!$C$6:$AH$125,$N234,$C$3)&lt;&gt;"",INDEX(個人!$C$6:$AH$125,$N234,$O234)&lt;&gt;""),RIGHT(TEXT(INDEX(個人!$C$6:$AH$125,$N234,$O234),"mm:ss.00"),2),"")</f>
        <v/>
      </c>
      <c r="N234" s="22">
        <f t="shared" si="32"/>
        <v>11</v>
      </c>
      <c r="O234" s="22">
        <v>19</v>
      </c>
      <c r="P234" s="24" t="s">
        <v>24</v>
      </c>
      <c r="Q234" s="22" t="s">
        <v>103</v>
      </c>
    </row>
    <row r="235" spans="3:17" s="22" customFormat="1" x14ac:dyDescent="0.15">
      <c r="C235" s="22" t="str">
        <f>IF(INDEX(個人!$C$6:$AH$125,$N235,$C$3)&lt;&gt;"",DBCS(TRIM(INDEX(個人!$C$6:$AH$125,$N235,$C$3))),"")</f>
        <v/>
      </c>
      <c r="D235" s="22" t="str">
        <f t="shared" si="30"/>
        <v>○</v>
      </c>
      <c r="E235" s="22">
        <f>IF(AND(INDEX(個人!$C$6:$AH$125,$N234,$C$3)&lt;&gt;"",INDEX(個人!$C$6:$AH$125,$N235,$O235)&lt;&gt;""),E234+1,E234)</f>
        <v>0</v>
      </c>
      <c r="F235" s="22" t="str">
        <f t="shared" si="31"/>
        <v>@0</v>
      </c>
      <c r="H235" s="22" t="str">
        <f>IF(AND(INDEX(個人!$C$6:$AH$125,$N235,$C$3)&lt;&gt;"",INDEX(個人!$C$6:$AH$125,$N235,$O235)&lt;&gt;""),IF(INDEX(個人!$C$6:$AH$125,$N235,$H$3)&lt;20,11,ROUNDDOWN(INDEX(個人!$C$6:$AH$125,$N235,$H$3)/5,0)+7),"")</f>
        <v/>
      </c>
      <c r="I235" s="22" t="str">
        <f>IF(AND(INDEX(個人!$C$6:$AH$125,$N235,$C$3)&lt;&gt;"",INDEX(個人!$C$6:$AH$125,$N235,$O235)&lt;&gt;""),IF(ISERROR(VLOOKUP(DBCS($Q235),コード一覧!$E$1:$F$6,2,FALSE)),1,VLOOKUP(DBCS($Q235),コード一覧!$E$1:$F$6,2,FALSE)),"")</f>
        <v/>
      </c>
      <c r="J235" s="22" t="str">
        <f>IF(AND(INDEX(個人!$C$6:$AH$125,$N235,$C$3)&lt;&gt;"",INDEX(個人!$C$6:$AH$125,$N235,$O235)&lt;&gt;""),VLOOKUP($P235,コード一覧!$G$1:$H$10,2,FALSE),"")</f>
        <v/>
      </c>
      <c r="K235" s="22" t="str">
        <f>IF(AND(INDEX(個人!$C$6:$AH$125,$N235,$C$3)&lt;&gt;"",INDEX(個人!$C$6:$AH$125,$N235,$O235)&lt;&gt;""),LEFT(TEXT(INDEX(個人!$C$6:$AH$125,$N235,$O235),"mm:ss.00"),2),"")</f>
        <v/>
      </c>
      <c r="L235" s="22" t="str">
        <f>IF(AND(INDEX(個人!$C$6:$AH$125,$N235,$C$3)&lt;&gt;"",INDEX(個人!$C$6:$AH$125,$N235,$O235)&lt;&gt;""),MID(TEXT(INDEX(個人!$C$6:$AH$125,$N235,$O235),"mm:ss.00"),4,2),"")</f>
        <v/>
      </c>
      <c r="M235" s="22" t="str">
        <f>IF(AND(INDEX(個人!$C$6:$AH$125,$N235,$C$3)&lt;&gt;"",INDEX(個人!$C$6:$AH$125,$N235,$O235)&lt;&gt;""),RIGHT(TEXT(INDEX(個人!$C$6:$AH$125,$N235,$O235),"mm:ss.00"),2),"")</f>
        <v/>
      </c>
      <c r="N235" s="22">
        <f t="shared" si="32"/>
        <v>11</v>
      </c>
      <c r="O235" s="22">
        <v>20</v>
      </c>
      <c r="P235" s="24" t="s">
        <v>37</v>
      </c>
      <c r="Q235" s="22" t="s">
        <v>103</v>
      </c>
    </row>
    <row r="236" spans="3:17" s="22" customFormat="1" x14ac:dyDescent="0.15">
      <c r="C236" s="22" t="str">
        <f>IF(INDEX(個人!$C$6:$AH$125,$N236,$C$3)&lt;&gt;"",DBCS(TRIM(INDEX(個人!$C$6:$AH$125,$N236,$C$3))),"")</f>
        <v/>
      </c>
      <c r="D236" s="22" t="str">
        <f t="shared" si="30"/>
        <v>○</v>
      </c>
      <c r="E236" s="22">
        <f>IF(AND(INDEX(個人!$C$6:$AH$125,$N235,$C$3)&lt;&gt;"",INDEX(個人!$C$6:$AH$125,$N236,$O236)&lt;&gt;""),E235+1,E235)</f>
        <v>0</v>
      </c>
      <c r="F236" s="22" t="str">
        <f t="shared" si="31"/>
        <v>@0</v>
      </c>
      <c r="H236" s="22" t="str">
        <f>IF(AND(INDEX(個人!$C$6:$AH$125,$N236,$C$3)&lt;&gt;"",INDEX(個人!$C$6:$AH$125,$N236,$O236)&lt;&gt;""),IF(INDEX(個人!$C$6:$AH$125,$N236,$H$3)&lt;20,11,ROUNDDOWN(INDEX(個人!$C$6:$AH$125,$N236,$H$3)/5,0)+7),"")</f>
        <v/>
      </c>
      <c r="I236" s="22" t="str">
        <f>IF(AND(INDEX(個人!$C$6:$AH$125,$N236,$C$3)&lt;&gt;"",INDEX(個人!$C$6:$AH$125,$N236,$O236)&lt;&gt;""),IF(ISERROR(VLOOKUP(DBCS($Q236),コード一覧!$E$1:$F$6,2,FALSE)),1,VLOOKUP(DBCS($Q236),コード一覧!$E$1:$F$6,2,FALSE)),"")</f>
        <v/>
      </c>
      <c r="J236" s="22" t="str">
        <f>IF(AND(INDEX(個人!$C$6:$AH$125,$N236,$C$3)&lt;&gt;"",INDEX(個人!$C$6:$AH$125,$N236,$O236)&lt;&gt;""),VLOOKUP($P236,コード一覧!$G$1:$H$10,2,FALSE),"")</f>
        <v/>
      </c>
      <c r="K236" s="22" t="str">
        <f>IF(AND(INDEX(個人!$C$6:$AH$125,$N236,$C$3)&lt;&gt;"",INDEX(個人!$C$6:$AH$125,$N236,$O236)&lt;&gt;""),LEFT(TEXT(INDEX(個人!$C$6:$AH$125,$N236,$O236),"mm:ss.00"),2),"")</f>
        <v/>
      </c>
      <c r="L236" s="22" t="str">
        <f>IF(AND(INDEX(個人!$C$6:$AH$125,$N236,$C$3)&lt;&gt;"",INDEX(個人!$C$6:$AH$125,$N236,$O236)&lt;&gt;""),MID(TEXT(INDEX(個人!$C$6:$AH$125,$N236,$O236),"mm:ss.00"),4,2),"")</f>
        <v/>
      </c>
      <c r="M236" s="22" t="str">
        <f>IF(AND(INDEX(個人!$C$6:$AH$125,$N236,$C$3)&lt;&gt;"",INDEX(個人!$C$6:$AH$125,$N236,$O236)&lt;&gt;""),RIGHT(TEXT(INDEX(個人!$C$6:$AH$125,$N236,$O236),"mm:ss.00"),2),"")</f>
        <v/>
      </c>
      <c r="N236" s="22">
        <f t="shared" si="32"/>
        <v>11</v>
      </c>
      <c r="O236" s="22">
        <v>21</v>
      </c>
      <c r="P236" s="24" t="s">
        <v>47</v>
      </c>
      <c r="Q236" s="22" t="s">
        <v>103</v>
      </c>
    </row>
    <row r="237" spans="3:17" s="22" customFormat="1" x14ac:dyDescent="0.15">
      <c r="C237" s="22" t="str">
        <f>IF(INDEX(個人!$C$6:$AH$125,$N237,$C$3)&lt;&gt;"",DBCS(TRIM(INDEX(個人!$C$6:$AH$125,$N237,$C$3))),"")</f>
        <v/>
      </c>
      <c r="D237" s="22" t="str">
        <f t="shared" si="30"/>
        <v>○</v>
      </c>
      <c r="E237" s="22">
        <f>IF(AND(INDEX(個人!$C$6:$AH$125,$N236,$C$3)&lt;&gt;"",INDEX(個人!$C$6:$AH$125,$N237,$O237)&lt;&gt;""),E236+1,E236)</f>
        <v>0</v>
      </c>
      <c r="F237" s="22" t="str">
        <f t="shared" si="31"/>
        <v>@0</v>
      </c>
      <c r="H237" s="22" t="str">
        <f>IF(AND(INDEX(個人!$C$6:$AH$125,$N237,$C$3)&lt;&gt;"",INDEX(個人!$C$6:$AH$125,$N237,$O237)&lt;&gt;""),IF(INDEX(個人!$C$6:$AH$125,$N237,$H$3)&lt;20,11,ROUNDDOWN(INDEX(個人!$C$6:$AH$125,$N237,$H$3)/5,0)+7),"")</f>
        <v/>
      </c>
      <c r="I237" s="22" t="str">
        <f>IF(AND(INDEX(個人!$C$6:$AH$125,$N237,$C$3)&lt;&gt;"",INDEX(個人!$C$6:$AH$125,$N237,$O237)&lt;&gt;""),IF(ISERROR(VLOOKUP(DBCS($Q237),コード一覧!$E$1:$F$6,2,FALSE)),1,VLOOKUP(DBCS($Q237),コード一覧!$E$1:$F$6,2,FALSE)),"")</f>
        <v/>
      </c>
      <c r="J237" s="22" t="str">
        <f>IF(AND(INDEX(個人!$C$6:$AH$125,$N237,$C$3)&lt;&gt;"",INDEX(個人!$C$6:$AH$125,$N237,$O237)&lt;&gt;""),VLOOKUP($P237,コード一覧!$G$1:$H$10,2,FALSE),"")</f>
        <v/>
      </c>
      <c r="K237" s="22" t="str">
        <f>IF(AND(INDEX(個人!$C$6:$AH$125,$N237,$C$3)&lt;&gt;"",INDEX(個人!$C$6:$AH$125,$N237,$O237)&lt;&gt;""),LEFT(TEXT(INDEX(個人!$C$6:$AH$125,$N237,$O237),"mm:ss.00"),2),"")</f>
        <v/>
      </c>
      <c r="L237" s="22" t="str">
        <f>IF(AND(INDEX(個人!$C$6:$AH$125,$N237,$C$3)&lt;&gt;"",INDEX(個人!$C$6:$AH$125,$N237,$O237)&lt;&gt;""),MID(TEXT(INDEX(個人!$C$6:$AH$125,$N237,$O237),"mm:ss.00"),4,2),"")</f>
        <v/>
      </c>
      <c r="M237" s="22" t="str">
        <f>IF(AND(INDEX(個人!$C$6:$AH$125,$N237,$C$3)&lt;&gt;"",INDEX(個人!$C$6:$AH$125,$N237,$O237)&lt;&gt;""),RIGHT(TEXT(INDEX(個人!$C$6:$AH$125,$N237,$O237),"mm:ss.00"),2),"")</f>
        <v/>
      </c>
      <c r="N237" s="22">
        <f t="shared" si="32"/>
        <v>11</v>
      </c>
      <c r="O237" s="22">
        <v>22</v>
      </c>
      <c r="P237" s="24" t="s">
        <v>70</v>
      </c>
      <c r="Q237" s="22" t="s">
        <v>104</v>
      </c>
    </row>
    <row r="238" spans="3:17" s="22" customFormat="1" x14ac:dyDescent="0.15">
      <c r="C238" s="22" t="str">
        <f>IF(INDEX(個人!$C$6:$AH$125,$N238,$C$3)&lt;&gt;"",DBCS(TRIM(INDEX(個人!$C$6:$AH$125,$N238,$C$3))),"")</f>
        <v/>
      </c>
      <c r="D238" s="22" t="str">
        <f t="shared" si="30"/>
        <v>○</v>
      </c>
      <c r="E238" s="22">
        <f>IF(AND(INDEX(個人!$C$6:$AH$125,$N237,$C$3)&lt;&gt;"",INDEX(個人!$C$6:$AH$125,$N238,$O238)&lt;&gt;""),E237+1,E237)</f>
        <v>0</v>
      </c>
      <c r="F238" s="22" t="str">
        <f t="shared" si="31"/>
        <v>@0</v>
      </c>
      <c r="H238" s="22" t="str">
        <f>IF(AND(INDEX(個人!$C$6:$AH$125,$N238,$C$3)&lt;&gt;"",INDEX(個人!$C$6:$AH$125,$N238,$O238)&lt;&gt;""),IF(INDEX(個人!$C$6:$AH$125,$N238,$H$3)&lt;20,11,ROUNDDOWN(INDEX(個人!$C$6:$AH$125,$N238,$H$3)/5,0)+7),"")</f>
        <v/>
      </c>
      <c r="I238" s="22" t="str">
        <f>IF(AND(INDEX(個人!$C$6:$AH$125,$N238,$C$3)&lt;&gt;"",INDEX(個人!$C$6:$AH$125,$N238,$O238)&lt;&gt;""),IF(ISERROR(VLOOKUP(DBCS($Q238),コード一覧!$E$1:$F$6,2,FALSE)),1,VLOOKUP(DBCS($Q238),コード一覧!$E$1:$F$6,2,FALSE)),"")</f>
        <v/>
      </c>
      <c r="J238" s="22" t="str">
        <f>IF(AND(INDEX(個人!$C$6:$AH$125,$N238,$C$3)&lt;&gt;"",INDEX(個人!$C$6:$AH$125,$N238,$O238)&lt;&gt;""),VLOOKUP($P238,コード一覧!$G$1:$H$10,2,FALSE),"")</f>
        <v/>
      </c>
      <c r="K238" s="22" t="str">
        <f>IF(AND(INDEX(個人!$C$6:$AH$125,$N238,$C$3)&lt;&gt;"",INDEX(個人!$C$6:$AH$125,$N238,$O238)&lt;&gt;""),LEFT(TEXT(INDEX(個人!$C$6:$AH$125,$N238,$O238),"mm:ss.00"),2),"")</f>
        <v/>
      </c>
      <c r="L238" s="22" t="str">
        <f>IF(AND(INDEX(個人!$C$6:$AH$125,$N238,$C$3)&lt;&gt;"",INDEX(個人!$C$6:$AH$125,$N238,$O238)&lt;&gt;""),MID(TEXT(INDEX(個人!$C$6:$AH$125,$N238,$O238),"mm:ss.00"),4,2),"")</f>
        <v/>
      </c>
      <c r="M238" s="22" t="str">
        <f>IF(AND(INDEX(個人!$C$6:$AH$125,$N238,$C$3)&lt;&gt;"",INDEX(個人!$C$6:$AH$125,$N238,$O238)&lt;&gt;""),RIGHT(TEXT(INDEX(個人!$C$6:$AH$125,$N238,$O238),"mm:ss.00"),2),"")</f>
        <v/>
      </c>
      <c r="N238" s="22">
        <f t="shared" si="32"/>
        <v>11</v>
      </c>
      <c r="O238" s="22">
        <v>23</v>
      </c>
      <c r="P238" s="24" t="s">
        <v>24</v>
      </c>
      <c r="Q238" s="22" t="s">
        <v>104</v>
      </c>
    </row>
    <row r="239" spans="3:17" s="22" customFormat="1" x14ac:dyDescent="0.15">
      <c r="C239" s="22" t="str">
        <f>IF(INDEX(個人!$C$6:$AH$125,$N239,$C$3)&lt;&gt;"",DBCS(TRIM(INDEX(個人!$C$6:$AH$125,$N239,$C$3))),"")</f>
        <v/>
      </c>
      <c r="D239" s="22" t="str">
        <f t="shared" si="30"/>
        <v>○</v>
      </c>
      <c r="E239" s="22">
        <f>IF(AND(INDEX(個人!$C$6:$AH$125,$N238,$C$3)&lt;&gt;"",INDEX(個人!$C$6:$AH$125,$N239,$O239)&lt;&gt;""),E238+1,E238)</f>
        <v>0</v>
      </c>
      <c r="F239" s="22" t="str">
        <f t="shared" si="31"/>
        <v>@0</v>
      </c>
      <c r="H239" s="22" t="str">
        <f>IF(AND(INDEX(個人!$C$6:$AH$125,$N239,$C$3)&lt;&gt;"",INDEX(個人!$C$6:$AH$125,$N239,$O239)&lt;&gt;""),IF(INDEX(個人!$C$6:$AH$125,$N239,$H$3)&lt;20,11,ROUNDDOWN(INDEX(個人!$C$6:$AH$125,$N239,$H$3)/5,0)+7),"")</f>
        <v/>
      </c>
      <c r="I239" s="22" t="str">
        <f>IF(AND(INDEX(個人!$C$6:$AH$125,$N239,$C$3)&lt;&gt;"",INDEX(個人!$C$6:$AH$125,$N239,$O239)&lt;&gt;""),IF(ISERROR(VLOOKUP(DBCS($Q239),コード一覧!$E$1:$F$6,2,FALSE)),1,VLOOKUP(DBCS($Q239),コード一覧!$E$1:$F$6,2,FALSE)),"")</f>
        <v/>
      </c>
      <c r="J239" s="22" t="str">
        <f>IF(AND(INDEX(個人!$C$6:$AH$125,$N239,$C$3)&lt;&gt;"",INDEX(個人!$C$6:$AH$125,$N239,$O239)&lt;&gt;""),VLOOKUP($P239,コード一覧!$G$1:$H$10,2,FALSE),"")</f>
        <v/>
      </c>
      <c r="K239" s="22" t="str">
        <f>IF(AND(INDEX(個人!$C$6:$AH$125,$N239,$C$3)&lt;&gt;"",INDEX(個人!$C$6:$AH$125,$N239,$O239)&lt;&gt;""),LEFT(TEXT(INDEX(個人!$C$6:$AH$125,$N239,$O239),"mm:ss.00"),2),"")</f>
        <v/>
      </c>
      <c r="L239" s="22" t="str">
        <f>IF(AND(INDEX(個人!$C$6:$AH$125,$N239,$C$3)&lt;&gt;"",INDEX(個人!$C$6:$AH$125,$N239,$O239)&lt;&gt;""),MID(TEXT(INDEX(個人!$C$6:$AH$125,$N239,$O239),"mm:ss.00"),4,2),"")</f>
        <v/>
      </c>
      <c r="M239" s="22" t="str">
        <f>IF(AND(INDEX(個人!$C$6:$AH$125,$N239,$C$3)&lt;&gt;"",INDEX(個人!$C$6:$AH$125,$N239,$O239)&lt;&gt;""),RIGHT(TEXT(INDEX(個人!$C$6:$AH$125,$N239,$O239),"mm:ss.00"),2),"")</f>
        <v/>
      </c>
      <c r="N239" s="22">
        <f t="shared" si="32"/>
        <v>11</v>
      </c>
      <c r="O239" s="22">
        <v>24</v>
      </c>
      <c r="P239" s="24" t="s">
        <v>37</v>
      </c>
      <c r="Q239" s="22" t="s">
        <v>104</v>
      </c>
    </row>
    <row r="240" spans="3:17" s="22" customFormat="1" x14ac:dyDescent="0.15">
      <c r="C240" s="22" t="str">
        <f>IF(INDEX(個人!$C$6:$AH$125,$N240,$C$3)&lt;&gt;"",DBCS(TRIM(INDEX(個人!$C$6:$AH$125,$N240,$C$3))),"")</f>
        <v/>
      </c>
      <c r="D240" s="22" t="str">
        <f t="shared" si="30"/>
        <v>○</v>
      </c>
      <c r="E240" s="22">
        <f>IF(AND(INDEX(個人!$C$6:$AH$125,$N239,$C$3)&lt;&gt;"",INDEX(個人!$C$6:$AH$125,$N240,$O240)&lt;&gt;""),E239+1,E239)</f>
        <v>0</v>
      </c>
      <c r="F240" s="22" t="str">
        <f t="shared" si="31"/>
        <v>@0</v>
      </c>
      <c r="H240" s="22" t="str">
        <f>IF(AND(INDEX(個人!$C$6:$AH$125,$N240,$C$3)&lt;&gt;"",INDEX(個人!$C$6:$AH$125,$N240,$O240)&lt;&gt;""),IF(INDEX(個人!$C$6:$AH$125,$N240,$H$3)&lt;20,11,ROUNDDOWN(INDEX(個人!$C$6:$AH$125,$N240,$H$3)/5,0)+7),"")</f>
        <v/>
      </c>
      <c r="I240" s="22" t="str">
        <f>IF(AND(INDEX(個人!$C$6:$AH$125,$N240,$C$3)&lt;&gt;"",INDEX(個人!$C$6:$AH$125,$N240,$O240)&lt;&gt;""),IF(ISERROR(VLOOKUP(DBCS($Q240),コード一覧!$E$1:$F$6,2,FALSE)),1,VLOOKUP(DBCS($Q240),コード一覧!$E$1:$F$6,2,FALSE)),"")</f>
        <v/>
      </c>
      <c r="J240" s="22" t="str">
        <f>IF(AND(INDEX(個人!$C$6:$AH$125,$N240,$C$3)&lt;&gt;"",INDEX(個人!$C$6:$AH$125,$N240,$O240)&lt;&gt;""),VLOOKUP($P240,コード一覧!$G$1:$H$10,2,FALSE),"")</f>
        <v/>
      </c>
      <c r="K240" s="22" t="str">
        <f>IF(AND(INDEX(個人!$C$6:$AH$125,$N240,$C$3)&lt;&gt;"",INDEX(個人!$C$6:$AH$125,$N240,$O240)&lt;&gt;""),LEFT(TEXT(INDEX(個人!$C$6:$AH$125,$N240,$O240),"mm:ss.00"),2),"")</f>
        <v/>
      </c>
      <c r="L240" s="22" t="str">
        <f>IF(AND(INDEX(個人!$C$6:$AH$125,$N240,$C$3)&lt;&gt;"",INDEX(個人!$C$6:$AH$125,$N240,$O240)&lt;&gt;""),MID(TEXT(INDEX(個人!$C$6:$AH$125,$N240,$O240),"mm:ss.00"),4,2),"")</f>
        <v/>
      </c>
      <c r="M240" s="22" t="str">
        <f>IF(AND(INDEX(個人!$C$6:$AH$125,$N240,$C$3)&lt;&gt;"",INDEX(個人!$C$6:$AH$125,$N240,$O240)&lt;&gt;""),RIGHT(TEXT(INDEX(個人!$C$6:$AH$125,$N240,$O240),"mm:ss.00"),2),"")</f>
        <v/>
      </c>
      <c r="N240" s="22">
        <f t="shared" si="32"/>
        <v>11</v>
      </c>
      <c r="O240" s="22">
        <v>25</v>
      </c>
      <c r="P240" s="24" t="s">
        <v>47</v>
      </c>
      <c r="Q240" s="22" t="s">
        <v>104</v>
      </c>
    </row>
    <row r="241" spans="3:17" s="22" customFormat="1" x14ac:dyDescent="0.15">
      <c r="C241" s="22" t="str">
        <f>IF(INDEX(個人!$C$6:$AH$125,$N241,$C$3)&lt;&gt;"",DBCS(TRIM(INDEX(個人!$C$6:$AH$125,$N241,$C$3))),"")</f>
        <v/>
      </c>
      <c r="D241" s="22" t="str">
        <f t="shared" si="30"/>
        <v>○</v>
      </c>
      <c r="E241" s="22">
        <f>IF(AND(INDEX(個人!$C$6:$AH$125,$N240,$C$3)&lt;&gt;"",INDEX(個人!$C$6:$AH$125,$N241,$O241)&lt;&gt;""),E240+1,E240)</f>
        <v>0</v>
      </c>
      <c r="F241" s="22" t="str">
        <f t="shared" si="31"/>
        <v>@0</v>
      </c>
      <c r="H241" s="22" t="str">
        <f>IF(AND(INDEX(個人!$C$6:$AH$125,$N241,$C$3)&lt;&gt;"",INDEX(個人!$C$6:$AH$125,$N241,$O241)&lt;&gt;""),IF(INDEX(個人!$C$6:$AH$125,$N241,$H$3)&lt;20,11,ROUNDDOWN(INDEX(個人!$C$6:$AH$125,$N241,$H$3)/5,0)+7),"")</f>
        <v/>
      </c>
      <c r="I241" s="22" t="str">
        <f>IF(AND(INDEX(個人!$C$6:$AH$125,$N241,$C$3)&lt;&gt;"",INDEX(個人!$C$6:$AH$125,$N241,$O241)&lt;&gt;""),IF(ISERROR(VLOOKUP(DBCS($Q241),コード一覧!$E$1:$F$6,2,FALSE)),1,VLOOKUP(DBCS($Q241),コード一覧!$E$1:$F$6,2,FALSE)),"")</f>
        <v/>
      </c>
      <c r="J241" s="22" t="str">
        <f>IF(AND(INDEX(個人!$C$6:$AH$125,$N241,$C$3)&lt;&gt;"",INDEX(個人!$C$6:$AH$125,$N241,$O241)&lt;&gt;""),VLOOKUP($P241,コード一覧!$G$1:$H$10,2,FALSE),"")</f>
        <v/>
      </c>
      <c r="K241" s="22" t="str">
        <f>IF(AND(INDEX(個人!$C$6:$AH$125,$N241,$C$3)&lt;&gt;"",INDEX(個人!$C$6:$AH$125,$N241,$O241)&lt;&gt;""),LEFT(TEXT(INDEX(個人!$C$6:$AH$125,$N241,$O241),"mm:ss.00"),2),"")</f>
        <v/>
      </c>
      <c r="L241" s="22" t="str">
        <f>IF(AND(INDEX(個人!$C$6:$AH$125,$N241,$C$3)&lt;&gt;"",INDEX(個人!$C$6:$AH$125,$N241,$O241)&lt;&gt;""),MID(TEXT(INDEX(個人!$C$6:$AH$125,$N241,$O241),"mm:ss.00"),4,2),"")</f>
        <v/>
      </c>
      <c r="M241" s="22" t="str">
        <f>IF(AND(INDEX(個人!$C$6:$AH$125,$N241,$C$3)&lt;&gt;"",INDEX(個人!$C$6:$AH$125,$N241,$O241)&lt;&gt;""),RIGHT(TEXT(INDEX(個人!$C$6:$AH$125,$N241,$O241),"mm:ss.00"),2),"")</f>
        <v/>
      </c>
      <c r="N241" s="22">
        <f t="shared" si="32"/>
        <v>11</v>
      </c>
      <c r="O241" s="22">
        <v>26</v>
      </c>
      <c r="P241" s="24" t="s">
        <v>70</v>
      </c>
      <c r="Q241" s="22" t="s">
        <v>55</v>
      </c>
    </row>
    <row r="242" spans="3:17" s="22" customFormat="1" x14ac:dyDescent="0.15">
      <c r="C242" s="22" t="str">
        <f>IF(INDEX(個人!$C$6:$AH$125,$N242,$C$3)&lt;&gt;"",DBCS(TRIM(INDEX(個人!$C$6:$AH$125,$N242,$C$3))),"")</f>
        <v/>
      </c>
      <c r="D242" s="22" t="str">
        <f t="shared" si="30"/>
        <v>○</v>
      </c>
      <c r="E242" s="22">
        <f>IF(AND(INDEX(個人!$C$6:$AH$125,$N241,$C$3)&lt;&gt;"",INDEX(個人!$C$6:$AH$125,$N242,$O242)&lt;&gt;""),E241+1,E241)</f>
        <v>0</v>
      </c>
      <c r="F242" s="22" t="str">
        <f t="shared" si="31"/>
        <v>@0</v>
      </c>
      <c r="H242" s="22" t="str">
        <f>IF(AND(INDEX(個人!$C$6:$AH$125,$N242,$C$3)&lt;&gt;"",INDEX(個人!$C$6:$AH$125,$N242,$O242)&lt;&gt;""),IF(INDEX(個人!$C$6:$AH$125,$N242,$H$3)&lt;20,11,ROUNDDOWN(INDEX(個人!$C$6:$AH$125,$N242,$H$3)/5,0)+7),"")</f>
        <v/>
      </c>
      <c r="I242" s="22" t="str">
        <f>IF(AND(INDEX(個人!$C$6:$AH$125,$N242,$C$3)&lt;&gt;"",INDEX(個人!$C$6:$AH$125,$N242,$O242)&lt;&gt;""),IF(ISERROR(VLOOKUP(DBCS($Q242),コード一覧!$E$1:$F$6,2,FALSE)),1,VLOOKUP(DBCS($Q242),コード一覧!$E$1:$F$6,2,FALSE)),"")</f>
        <v/>
      </c>
      <c r="J242" s="22" t="str">
        <f>IF(AND(INDEX(個人!$C$6:$AH$125,$N242,$C$3)&lt;&gt;"",INDEX(個人!$C$6:$AH$125,$N242,$O242)&lt;&gt;""),VLOOKUP($P242,コード一覧!$G$1:$H$10,2,FALSE),"")</f>
        <v/>
      </c>
      <c r="K242" s="22" t="str">
        <f>IF(AND(INDEX(個人!$C$6:$AH$125,$N242,$C$3)&lt;&gt;"",INDEX(個人!$C$6:$AH$125,$N242,$O242)&lt;&gt;""),LEFT(TEXT(INDEX(個人!$C$6:$AH$125,$N242,$O242),"mm:ss.00"),2),"")</f>
        <v/>
      </c>
      <c r="L242" s="22" t="str">
        <f>IF(AND(INDEX(個人!$C$6:$AH$125,$N242,$C$3)&lt;&gt;"",INDEX(個人!$C$6:$AH$125,$N242,$O242)&lt;&gt;""),MID(TEXT(INDEX(個人!$C$6:$AH$125,$N242,$O242),"mm:ss.00"),4,2),"")</f>
        <v/>
      </c>
      <c r="M242" s="22" t="str">
        <f>IF(AND(INDEX(個人!$C$6:$AH$125,$N242,$C$3)&lt;&gt;"",INDEX(個人!$C$6:$AH$125,$N242,$O242)&lt;&gt;""),RIGHT(TEXT(INDEX(個人!$C$6:$AH$125,$N242,$O242),"mm:ss.00"),2),"")</f>
        <v/>
      </c>
      <c r="N242" s="22">
        <f t="shared" si="32"/>
        <v>11</v>
      </c>
      <c r="O242" s="22">
        <v>27</v>
      </c>
      <c r="P242" s="24" t="s">
        <v>24</v>
      </c>
      <c r="Q242" s="22" t="s">
        <v>55</v>
      </c>
    </row>
    <row r="243" spans="3:17" s="22" customFormat="1" x14ac:dyDescent="0.15">
      <c r="C243" s="22" t="str">
        <f>IF(INDEX(個人!$C$6:$AH$125,$N243,$C$3)&lt;&gt;"",DBCS(TRIM(INDEX(個人!$C$6:$AH$125,$N243,$C$3))),"")</f>
        <v/>
      </c>
      <c r="D243" s="22" t="str">
        <f t="shared" si="30"/>
        <v>○</v>
      </c>
      <c r="E243" s="22">
        <f>IF(AND(INDEX(個人!$C$6:$AH$125,$N242,$C$3)&lt;&gt;"",INDEX(個人!$C$6:$AH$125,$N243,$O243)&lt;&gt;""),E242+1,E242)</f>
        <v>0</v>
      </c>
      <c r="F243" s="22" t="str">
        <f t="shared" si="31"/>
        <v>@0</v>
      </c>
      <c r="H243" s="22" t="str">
        <f>IF(AND(INDEX(個人!$C$6:$AH$125,$N243,$C$3)&lt;&gt;"",INDEX(個人!$C$6:$AH$125,$N243,$O243)&lt;&gt;""),IF(INDEX(個人!$C$6:$AH$125,$N243,$H$3)&lt;20,11,ROUNDDOWN(INDEX(個人!$C$6:$AH$125,$N243,$H$3)/5,0)+7),"")</f>
        <v/>
      </c>
      <c r="I243" s="22" t="str">
        <f>IF(AND(INDEX(個人!$C$6:$AH$125,$N243,$C$3)&lt;&gt;"",INDEX(個人!$C$6:$AH$125,$N243,$O243)&lt;&gt;""),IF(ISERROR(VLOOKUP(DBCS($Q243),コード一覧!$E$1:$F$6,2,FALSE)),1,VLOOKUP(DBCS($Q243),コード一覧!$E$1:$F$6,2,FALSE)),"")</f>
        <v/>
      </c>
      <c r="J243" s="22" t="str">
        <f>IF(AND(INDEX(個人!$C$6:$AH$125,$N243,$C$3)&lt;&gt;"",INDEX(個人!$C$6:$AH$125,$N243,$O243)&lt;&gt;""),VLOOKUP($P243,コード一覧!$G$1:$H$10,2,FALSE),"")</f>
        <v/>
      </c>
      <c r="K243" s="22" t="str">
        <f>IF(AND(INDEX(個人!$C$6:$AH$125,$N243,$C$3)&lt;&gt;"",INDEX(個人!$C$6:$AH$125,$N243,$O243)&lt;&gt;""),LEFT(TEXT(INDEX(個人!$C$6:$AH$125,$N243,$O243),"mm:ss.00"),2),"")</f>
        <v/>
      </c>
      <c r="L243" s="22" t="str">
        <f>IF(AND(INDEX(個人!$C$6:$AH$125,$N243,$C$3)&lt;&gt;"",INDEX(個人!$C$6:$AH$125,$N243,$O243)&lt;&gt;""),MID(TEXT(INDEX(個人!$C$6:$AH$125,$N243,$O243),"mm:ss.00"),4,2),"")</f>
        <v/>
      </c>
      <c r="M243" s="22" t="str">
        <f>IF(AND(INDEX(個人!$C$6:$AH$125,$N243,$C$3)&lt;&gt;"",INDEX(個人!$C$6:$AH$125,$N243,$O243)&lt;&gt;""),RIGHT(TEXT(INDEX(個人!$C$6:$AH$125,$N243,$O243),"mm:ss.00"),2),"")</f>
        <v/>
      </c>
      <c r="N243" s="22">
        <f t="shared" si="32"/>
        <v>11</v>
      </c>
      <c r="O243" s="22">
        <v>28</v>
      </c>
      <c r="P243" s="24" t="s">
        <v>37</v>
      </c>
      <c r="Q243" s="22" t="s">
        <v>55</v>
      </c>
    </row>
    <row r="244" spans="3:17" s="22" customFormat="1" x14ac:dyDescent="0.15">
      <c r="C244" s="22" t="str">
        <f>IF(INDEX(個人!$C$6:$AH$125,$N244,$C$3)&lt;&gt;"",DBCS(TRIM(INDEX(個人!$C$6:$AH$125,$N244,$C$3))),"")</f>
        <v/>
      </c>
      <c r="D244" s="22" t="str">
        <f t="shared" si="30"/>
        <v>○</v>
      </c>
      <c r="E244" s="22">
        <f>IF(AND(INDEX(個人!$C$6:$AH$125,$N243,$C$3)&lt;&gt;"",INDEX(個人!$C$6:$AH$125,$N244,$O244)&lt;&gt;""),E243+1,E243)</f>
        <v>0</v>
      </c>
      <c r="F244" s="22" t="str">
        <f t="shared" si="31"/>
        <v>@0</v>
      </c>
      <c r="H244" s="22" t="str">
        <f>IF(AND(INDEX(個人!$C$6:$AH$125,$N244,$C$3)&lt;&gt;"",INDEX(個人!$C$6:$AH$125,$N244,$O244)&lt;&gt;""),IF(INDEX(個人!$C$6:$AH$125,$N244,$H$3)&lt;20,11,ROUNDDOWN(INDEX(個人!$C$6:$AH$125,$N244,$H$3)/5,0)+7),"")</f>
        <v/>
      </c>
      <c r="I244" s="22" t="str">
        <f>IF(AND(INDEX(個人!$C$6:$AH$125,$N244,$C$3)&lt;&gt;"",INDEX(個人!$C$6:$AH$125,$N244,$O244)&lt;&gt;""),IF(ISERROR(VLOOKUP(DBCS($Q244),コード一覧!$E$1:$F$6,2,FALSE)),1,VLOOKUP(DBCS($Q244),コード一覧!$E$1:$F$6,2,FALSE)),"")</f>
        <v/>
      </c>
      <c r="J244" s="22" t="str">
        <f>IF(AND(INDEX(個人!$C$6:$AH$125,$N244,$C$3)&lt;&gt;"",INDEX(個人!$C$6:$AH$125,$N244,$O244)&lt;&gt;""),VLOOKUP($P244,コード一覧!$G$1:$H$10,2,FALSE),"")</f>
        <v/>
      </c>
      <c r="K244" s="22" t="str">
        <f>IF(AND(INDEX(個人!$C$6:$AH$125,$N244,$C$3)&lt;&gt;"",INDEX(個人!$C$6:$AH$125,$N244,$O244)&lt;&gt;""),LEFT(TEXT(INDEX(個人!$C$6:$AH$125,$N244,$O244),"mm:ss.00"),2),"")</f>
        <v/>
      </c>
      <c r="L244" s="22" t="str">
        <f>IF(AND(INDEX(個人!$C$6:$AH$125,$N244,$C$3)&lt;&gt;"",INDEX(個人!$C$6:$AH$125,$N244,$O244)&lt;&gt;""),MID(TEXT(INDEX(個人!$C$6:$AH$125,$N244,$O244),"mm:ss.00"),4,2),"")</f>
        <v/>
      </c>
      <c r="M244" s="22" t="str">
        <f>IF(AND(INDEX(個人!$C$6:$AH$125,$N244,$C$3)&lt;&gt;"",INDEX(個人!$C$6:$AH$125,$N244,$O244)&lt;&gt;""),RIGHT(TEXT(INDEX(個人!$C$6:$AH$125,$N244,$O244),"mm:ss.00"),2),"")</f>
        <v/>
      </c>
      <c r="N244" s="22">
        <f t="shared" si="32"/>
        <v>11</v>
      </c>
      <c r="O244" s="22">
        <v>29</v>
      </c>
      <c r="P244" s="24" t="s">
        <v>47</v>
      </c>
      <c r="Q244" s="22" t="s">
        <v>55</v>
      </c>
    </row>
    <row r="245" spans="3:17" s="22" customFormat="1" x14ac:dyDescent="0.15">
      <c r="C245" s="22" t="str">
        <f>IF(INDEX(個人!$C$6:$AH$125,$N245,$C$3)&lt;&gt;"",DBCS(TRIM(INDEX(個人!$C$6:$AH$125,$N245,$C$3))),"")</f>
        <v/>
      </c>
      <c r="D245" s="22" t="str">
        <f t="shared" si="30"/>
        <v>○</v>
      </c>
      <c r="E245" s="22">
        <f>IF(AND(INDEX(個人!$C$6:$AH$125,$N244,$C$3)&lt;&gt;"",INDEX(個人!$C$6:$AH$125,$N245,$O245)&lt;&gt;""),E244+1,E244)</f>
        <v>0</v>
      </c>
      <c r="F245" s="22" t="str">
        <f t="shared" si="31"/>
        <v>@0</v>
      </c>
      <c r="H245" s="22" t="str">
        <f>IF(AND(INDEX(個人!$C$6:$AH$125,$N245,$C$3)&lt;&gt;"",INDEX(個人!$C$6:$AH$125,$N245,$O245)&lt;&gt;""),IF(INDEX(個人!$C$6:$AH$125,$N245,$H$3)&lt;20,11,ROUNDDOWN(INDEX(個人!$C$6:$AH$125,$N245,$H$3)/5,0)+7),"")</f>
        <v/>
      </c>
      <c r="I245" s="22" t="str">
        <f>IF(AND(INDEX(個人!$C$6:$AH$125,$N245,$C$3)&lt;&gt;"",INDEX(個人!$C$6:$AH$125,$N245,$O245)&lt;&gt;""),IF(ISERROR(VLOOKUP(DBCS($Q245),コード一覧!$E$1:$F$6,2,FALSE)),1,VLOOKUP(DBCS($Q245),コード一覧!$E$1:$F$6,2,FALSE)),"")</f>
        <v/>
      </c>
      <c r="J245" s="22" t="str">
        <f>IF(AND(INDEX(個人!$C$6:$AH$125,$N245,$C$3)&lt;&gt;"",INDEX(個人!$C$6:$AH$125,$N245,$O245)&lt;&gt;""),VLOOKUP($P245,コード一覧!$G$1:$H$10,2,FALSE),"")</f>
        <v/>
      </c>
      <c r="K245" s="22" t="str">
        <f>IF(AND(INDEX(個人!$C$6:$AH$125,$N245,$C$3)&lt;&gt;"",INDEX(個人!$C$6:$AH$125,$N245,$O245)&lt;&gt;""),LEFT(TEXT(INDEX(個人!$C$6:$AH$125,$N245,$O245),"mm:ss.00"),2),"")</f>
        <v/>
      </c>
      <c r="L245" s="22" t="str">
        <f>IF(AND(INDEX(個人!$C$6:$AH$125,$N245,$C$3)&lt;&gt;"",INDEX(個人!$C$6:$AH$125,$N245,$O245)&lt;&gt;""),MID(TEXT(INDEX(個人!$C$6:$AH$125,$N245,$O245),"mm:ss.00"),4,2),"")</f>
        <v/>
      </c>
      <c r="M245" s="22" t="str">
        <f>IF(AND(INDEX(個人!$C$6:$AH$125,$N245,$C$3)&lt;&gt;"",INDEX(個人!$C$6:$AH$125,$N245,$O245)&lt;&gt;""),RIGHT(TEXT(INDEX(個人!$C$6:$AH$125,$N245,$O245),"mm:ss.00"),2),"")</f>
        <v/>
      </c>
      <c r="N245" s="22">
        <f t="shared" si="32"/>
        <v>11</v>
      </c>
      <c r="O245" s="22">
        <v>30</v>
      </c>
      <c r="P245" s="24" t="s">
        <v>37</v>
      </c>
      <c r="Q245" s="22" t="s">
        <v>101</v>
      </c>
    </row>
    <row r="246" spans="3:17" s="22" customFormat="1" x14ac:dyDescent="0.15">
      <c r="C246" s="22" t="str">
        <f>IF(INDEX(個人!$C$6:$AH$125,$N246,$C$3)&lt;&gt;"",DBCS(TRIM(INDEX(個人!$C$6:$AH$125,$N246,$C$3))),"")</f>
        <v/>
      </c>
      <c r="D246" s="22" t="str">
        <f t="shared" si="30"/>
        <v>○</v>
      </c>
      <c r="E246" s="22">
        <f>IF(AND(INDEX(個人!$C$6:$AH$125,$N245,$C$3)&lt;&gt;"",INDEX(個人!$C$6:$AH$125,$N246,$O246)&lt;&gt;""),E245+1,E245)</f>
        <v>0</v>
      </c>
      <c r="F246" s="22" t="str">
        <f t="shared" si="31"/>
        <v>@0</v>
      </c>
      <c r="H246" s="22" t="str">
        <f>IF(AND(INDEX(個人!$C$6:$AH$125,$N246,$C$3)&lt;&gt;"",INDEX(個人!$C$6:$AH$125,$N246,$O246)&lt;&gt;""),IF(INDEX(個人!$C$6:$AH$125,$N246,$H$3)&lt;20,11,ROUNDDOWN(INDEX(個人!$C$6:$AH$125,$N246,$H$3)/5,0)+7),"")</f>
        <v/>
      </c>
      <c r="I246" s="22" t="str">
        <f>IF(AND(INDEX(個人!$C$6:$AH$125,$N246,$C$3)&lt;&gt;"",INDEX(個人!$C$6:$AH$125,$N246,$O246)&lt;&gt;""),IF(ISERROR(VLOOKUP(DBCS($Q246),コード一覧!$E$1:$F$6,2,FALSE)),1,VLOOKUP(DBCS($Q246),コード一覧!$E$1:$F$6,2,FALSE)),"")</f>
        <v/>
      </c>
      <c r="J246" s="22" t="str">
        <f>IF(AND(INDEX(個人!$C$6:$AH$125,$N246,$C$3)&lt;&gt;"",INDEX(個人!$C$6:$AH$125,$N246,$O246)&lt;&gt;""),VLOOKUP($P246,コード一覧!$G$1:$H$10,2,FALSE),"")</f>
        <v/>
      </c>
      <c r="K246" s="22" t="str">
        <f>IF(AND(INDEX(個人!$C$6:$AH$125,$N246,$C$3)&lt;&gt;"",INDEX(個人!$C$6:$AH$125,$N246,$O246)&lt;&gt;""),LEFT(TEXT(INDEX(個人!$C$6:$AH$125,$N246,$O246),"mm:ss.00"),2),"")</f>
        <v/>
      </c>
      <c r="L246" s="22" t="str">
        <f>IF(AND(INDEX(個人!$C$6:$AH$125,$N246,$C$3)&lt;&gt;"",INDEX(個人!$C$6:$AH$125,$N246,$O246)&lt;&gt;""),MID(TEXT(INDEX(個人!$C$6:$AH$125,$N246,$O246),"mm:ss.00"),4,2),"")</f>
        <v/>
      </c>
      <c r="M246" s="22" t="str">
        <f>IF(AND(INDEX(個人!$C$6:$AH$125,$N246,$C$3)&lt;&gt;"",INDEX(個人!$C$6:$AH$125,$N246,$O246)&lt;&gt;""),RIGHT(TEXT(INDEX(個人!$C$6:$AH$125,$N246,$O246),"mm:ss.00"),2),"")</f>
        <v/>
      </c>
      <c r="N246" s="22">
        <f t="shared" si="32"/>
        <v>11</v>
      </c>
      <c r="O246" s="22">
        <v>31</v>
      </c>
      <c r="P246" s="24" t="s">
        <v>47</v>
      </c>
      <c r="Q246" s="22" t="s">
        <v>101</v>
      </c>
    </row>
    <row r="247" spans="3:17" s="22" customFormat="1" x14ac:dyDescent="0.15">
      <c r="C247" s="22" t="str">
        <f>IF(INDEX(個人!$C$6:$AH$125,$N247,$C$3)&lt;&gt;"",DBCS(TRIM(INDEX(個人!$C$6:$AH$125,$N247,$C$3))),"")</f>
        <v/>
      </c>
      <c r="D247" s="22" t="str">
        <f t="shared" si="30"/>
        <v>○</v>
      </c>
      <c r="E247" s="22">
        <f>IF(AND(INDEX(個人!$C$6:$AH$125,$N246,$C$3)&lt;&gt;"",INDEX(個人!$C$6:$AH$125,$N247,$O247)&lt;&gt;""),E246+1,E246)</f>
        <v>0</v>
      </c>
      <c r="F247" s="22" t="str">
        <f t="shared" si="31"/>
        <v>@0</v>
      </c>
      <c r="H247" s="22" t="str">
        <f>IF(AND(INDEX(個人!$C$6:$AH$125,$N247,$C$3)&lt;&gt;"",INDEX(個人!$C$6:$AH$125,$N247,$O247)&lt;&gt;""),IF(INDEX(個人!$C$6:$AH$125,$N247,$H$3)&lt;20,11,ROUNDDOWN(INDEX(個人!$C$6:$AH$125,$N247,$H$3)/5,0)+7),"")</f>
        <v/>
      </c>
      <c r="I247" s="22" t="str">
        <f>IF(AND(INDEX(個人!$C$6:$AH$125,$N247,$C$3)&lt;&gt;"",INDEX(個人!$C$6:$AH$125,$N247,$O247)&lt;&gt;""),IF(ISERROR(VLOOKUP(DBCS($Q247),コード一覧!$E$1:$F$6,2,FALSE)),1,VLOOKUP(DBCS($Q247),コード一覧!$E$1:$F$6,2,FALSE)),"")</f>
        <v/>
      </c>
      <c r="J247" s="22" t="str">
        <f>IF(AND(INDEX(個人!$C$6:$AH$125,$N247,$C$3)&lt;&gt;"",INDEX(個人!$C$6:$AH$125,$N247,$O247)&lt;&gt;""),VLOOKUP($P247,コード一覧!$G$1:$H$10,2,FALSE),"")</f>
        <v/>
      </c>
      <c r="K247" s="22" t="str">
        <f>IF(AND(INDEX(個人!$C$6:$AH$125,$N247,$C$3)&lt;&gt;"",INDEX(個人!$C$6:$AH$125,$N247,$O247)&lt;&gt;""),LEFT(TEXT(INDEX(個人!$C$6:$AH$125,$N247,$O247),"mm:ss.00"),2),"")</f>
        <v/>
      </c>
      <c r="L247" s="22" t="str">
        <f>IF(AND(INDEX(個人!$C$6:$AH$125,$N247,$C$3)&lt;&gt;"",INDEX(個人!$C$6:$AH$125,$N247,$O247)&lt;&gt;""),MID(TEXT(INDEX(個人!$C$6:$AH$125,$N247,$O247),"mm:ss.00"),4,2),"")</f>
        <v/>
      </c>
      <c r="M247" s="22" t="str">
        <f>IF(AND(INDEX(個人!$C$6:$AH$125,$N247,$C$3)&lt;&gt;"",INDEX(個人!$C$6:$AH$125,$N247,$O247)&lt;&gt;""),RIGHT(TEXT(INDEX(個人!$C$6:$AH$125,$N247,$O247),"mm:ss.00"),2),"")</f>
        <v/>
      </c>
      <c r="N247" s="22">
        <f t="shared" si="32"/>
        <v>11</v>
      </c>
      <c r="O247" s="22">
        <v>32</v>
      </c>
      <c r="P247" s="24" t="s">
        <v>73</v>
      </c>
      <c r="Q247" s="22" t="s">
        <v>101</v>
      </c>
    </row>
    <row r="248" spans="3:17" s="23" customFormat="1" x14ac:dyDescent="0.15">
      <c r="C248" s="23" t="str">
        <f>IF(INDEX(個人!$C$6:$AH$125,$N248,$C$3)&lt;&gt;"",DBCS(TRIM(INDEX(個人!$C$6:$AH$125,$N248,$C$3))),"")</f>
        <v/>
      </c>
      <c r="D248" s="23" t="str">
        <f>IF(C247=C248,"○","×")</f>
        <v>○</v>
      </c>
      <c r="E248" s="23">
        <f>IF(AND(INDEX(個人!$C$6:$AH$125,$N248,$C$3)&lt;&gt;"",INDEX(個人!$C$6:$AH$125,$N248,$O248)&lt;&gt;""),1,0)</f>
        <v>0</v>
      </c>
      <c r="F248" s="23" t="str">
        <f>C248&amp;"@"&amp;E248</f>
        <v>@0</v>
      </c>
      <c r="H248" s="23" t="str">
        <f>IF(AND(INDEX(個人!$C$6:$AH$125,$N248,$C$3)&lt;&gt;"",INDEX(個人!$C$6:$AH$125,$N248,$O248)&lt;&gt;""),IF(INDEX(個人!$C$6:$AH$125,$N248,$H$3)&lt;20,11,ROUNDDOWN(INDEX(個人!$C$6:$AH$125,$N248,$H$3)/5,0)+7),"")</f>
        <v/>
      </c>
      <c r="I248" s="23" t="str">
        <f>IF(AND(INDEX(個人!$C$6:$AH$125,$N248,$C$3)&lt;&gt;"",INDEX(個人!$C$6:$AH$125,$N248,$O248)&lt;&gt;""),IF(ISERROR(VLOOKUP(DBCS($Q248),コード一覧!$E$1:$F$6,2,FALSE)),1,VLOOKUP(DBCS($Q248),コード一覧!$E$1:$F$6,2,FALSE)),"")</f>
        <v/>
      </c>
      <c r="J248" s="23" t="str">
        <f>IF(AND(INDEX(個人!$C$6:$AH$125,$N248,$C$3)&lt;&gt;"",INDEX(個人!$C$6:$AH$125,$N248,$O248)&lt;&gt;""),VLOOKUP($P248,コード一覧!$G$1:$H$10,2,FALSE),"")</f>
        <v/>
      </c>
      <c r="K248" s="23" t="str">
        <f>IF(AND(INDEX(個人!$C$6:$AH$125,$N248,$C$3)&lt;&gt;"",INDEX(個人!$C$6:$AH$125,$N248,$O248)&lt;&gt;""),LEFT(TEXT(INDEX(個人!$C$6:$AH$125,$N248,$O248),"mm:ss.00"),2),"")</f>
        <v/>
      </c>
      <c r="L248" s="23" t="str">
        <f>IF(AND(INDEX(個人!$C$6:$AH$125,$N248,$C$3)&lt;&gt;"",INDEX(個人!$C$6:$AH$125,$N248,$O248)&lt;&gt;""),MID(TEXT(INDEX(個人!$C$6:$AH$125,$N248,$O248),"mm:ss.00"),4,2),"")</f>
        <v/>
      </c>
      <c r="M248" s="23" t="str">
        <f>IF(AND(INDEX(個人!$C$6:$AH$125,$N248,$C$3)&lt;&gt;"",INDEX(個人!$C$6:$AH$125,$N248,$O248)&lt;&gt;""),RIGHT(TEXT(INDEX(個人!$C$6:$AH$125,$N248,$O248),"mm:ss.00"),2),"")</f>
        <v/>
      </c>
      <c r="N248" s="23">
        <f>N226+1</f>
        <v>12</v>
      </c>
      <c r="O248" s="23">
        <v>11</v>
      </c>
      <c r="P248" s="200" t="s">
        <v>70</v>
      </c>
      <c r="Q248" s="23" t="s">
        <v>318</v>
      </c>
    </row>
    <row r="249" spans="3:17" s="23" customFormat="1" x14ac:dyDescent="0.15">
      <c r="C249" s="23" t="str">
        <f>IF(INDEX(個人!$C$6:$AH$125,$N249,$C$3)&lt;&gt;"",DBCS(TRIM(INDEX(個人!$C$6:$AH$125,$N249,$C$3))),"")</f>
        <v/>
      </c>
      <c r="D249" s="23" t="str">
        <f>IF(C248=C249,"○","×")</f>
        <v>○</v>
      </c>
      <c r="E249" s="23">
        <f>IF(AND(INDEX(個人!$C$6:$AH$125,$N248,$C$3)&lt;&gt;"",INDEX(個人!$C$6:$AH$125,$N249,$O249)&lt;&gt;""),E248+1,E248)</f>
        <v>0</v>
      </c>
      <c r="F249" s="23" t="str">
        <f>C249&amp;"@"&amp;E249</f>
        <v>@0</v>
      </c>
      <c r="H249" s="23" t="str">
        <f>IF(AND(INDEX(個人!$C$6:$AH$125,$N249,$C$3)&lt;&gt;"",INDEX(個人!$C$6:$AH$125,$N249,$O249)&lt;&gt;""),IF(INDEX(個人!$C$6:$AH$125,$N249,$H$3)&lt;20,11,ROUNDDOWN(INDEX(個人!$C$6:$AH$125,$N249,$H$3)/5,0)+7),"")</f>
        <v/>
      </c>
      <c r="I249" s="23" t="str">
        <f>IF(AND(INDEX(個人!$C$6:$AH$125,$N249,$C$3)&lt;&gt;"",INDEX(個人!$C$6:$AH$125,$N249,$O249)&lt;&gt;""),IF(ISERROR(VLOOKUP(DBCS($Q249),コード一覧!$E$1:$F$6,2,FALSE)),1,VLOOKUP(DBCS($Q249),コード一覧!$E$1:$F$6,2,FALSE)),"")</f>
        <v/>
      </c>
      <c r="J249" s="23" t="str">
        <f>IF(AND(INDEX(個人!$C$6:$AH$125,$N249,$C$3)&lt;&gt;"",INDEX(個人!$C$6:$AH$125,$N249,$O249)&lt;&gt;""),VLOOKUP($P249,コード一覧!$G$1:$H$10,2,FALSE),"")</f>
        <v/>
      </c>
      <c r="K249" s="23" t="str">
        <f>IF(AND(INDEX(個人!$C$6:$AH$125,$N249,$C$3)&lt;&gt;"",INDEX(個人!$C$6:$AH$125,$N249,$O249)&lt;&gt;""),LEFT(TEXT(INDEX(個人!$C$6:$AH$125,$N249,$O249),"mm:ss.00"),2),"")</f>
        <v/>
      </c>
      <c r="L249" s="23" t="str">
        <f>IF(AND(INDEX(個人!$C$6:$AH$125,$N249,$C$3)&lt;&gt;"",INDEX(個人!$C$6:$AH$125,$N249,$O249)&lt;&gt;""),MID(TEXT(INDEX(個人!$C$6:$AH$125,$N249,$O249),"mm:ss.00"),4,2),"")</f>
        <v/>
      </c>
      <c r="M249" s="23" t="str">
        <f>IF(AND(INDEX(個人!$C$6:$AH$125,$N249,$C$3)&lt;&gt;"",INDEX(個人!$C$6:$AH$125,$N249,$O249)&lt;&gt;""),RIGHT(TEXT(INDEX(個人!$C$6:$AH$125,$N249,$O249),"mm:ss.00"),2),"")</f>
        <v/>
      </c>
      <c r="N249" s="23">
        <f>$N248</f>
        <v>12</v>
      </c>
      <c r="O249" s="23">
        <v>12</v>
      </c>
      <c r="P249" s="200" t="s">
        <v>24</v>
      </c>
      <c r="Q249" s="23" t="s">
        <v>318</v>
      </c>
    </row>
    <row r="250" spans="3:17" s="23" customFormat="1" x14ac:dyDescent="0.15">
      <c r="C250" s="23" t="str">
        <f>IF(INDEX(個人!$C$6:$AH$125,$N250,$C$3)&lt;&gt;"",DBCS(TRIM(INDEX(個人!$C$6:$AH$125,$N250,$C$3))),"")</f>
        <v/>
      </c>
      <c r="D250" s="23" t="str">
        <f t="shared" ref="D250:D269" si="33">IF(C249=C250,"○","×")</f>
        <v>○</v>
      </c>
      <c r="E250" s="23">
        <f>IF(AND(INDEX(個人!$C$6:$AH$125,$N249,$C$3)&lt;&gt;"",INDEX(個人!$C$6:$AH$125,$N250,$O250)&lt;&gt;""),E249+1,E249)</f>
        <v>0</v>
      </c>
      <c r="F250" s="23" t="str">
        <f t="shared" ref="F250:F269" si="34">C250&amp;"@"&amp;E250</f>
        <v>@0</v>
      </c>
      <c r="H250" s="23" t="str">
        <f>IF(AND(INDEX(個人!$C$6:$AH$125,$N250,$C$3)&lt;&gt;"",INDEX(個人!$C$6:$AH$125,$N250,$O250)&lt;&gt;""),IF(INDEX(個人!$C$6:$AH$125,$N250,$H$3)&lt;20,11,ROUNDDOWN(INDEX(個人!$C$6:$AH$125,$N250,$H$3)/5,0)+7),"")</f>
        <v/>
      </c>
      <c r="I250" s="23" t="str">
        <f>IF(AND(INDEX(個人!$C$6:$AH$125,$N250,$C$3)&lt;&gt;"",INDEX(個人!$C$6:$AH$125,$N250,$O250)&lt;&gt;""),IF(ISERROR(VLOOKUP(DBCS($Q250),コード一覧!$E$1:$F$6,2,FALSE)),1,VLOOKUP(DBCS($Q250),コード一覧!$E$1:$F$6,2,FALSE)),"")</f>
        <v/>
      </c>
      <c r="J250" s="23" t="str">
        <f>IF(AND(INDEX(個人!$C$6:$AH$125,$N250,$C$3)&lt;&gt;"",INDEX(個人!$C$6:$AH$125,$N250,$O250)&lt;&gt;""),VLOOKUP($P250,コード一覧!$G$1:$H$10,2,FALSE),"")</f>
        <v/>
      </c>
      <c r="K250" s="23" t="str">
        <f>IF(AND(INDEX(個人!$C$6:$AH$125,$N250,$C$3)&lt;&gt;"",INDEX(個人!$C$6:$AH$125,$N250,$O250)&lt;&gt;""),LEFT(TEXT(INDEX(個人!$C$6:$AH$125,$N250,$O250),"mm:ss.00"),2),"")</f>
        <v/>
      </c>
      <c r="L250" s="23" t="str">
        <f>IF(AND(INDEX(個人!$C$6:$AH$125,$N250,$C$3)&lt;&gt;"",INDEX(個人!$C$6:$AH$125,$N250,$O250)&lt;&gt;""),MID(TEXT(INDEX(個人!$C$6:$AH$125,$N250,$O250),"mm:ss.00"),4,2),"")</f>
        <v/>
      </c>
      <c r="M250" s="23" t="str">
        <f>IF(AND(INDEX(個人!$C$6:$AH$125,$N250,$C$3)&lt;&gt;"",INDEX(個人!$C$6:$AH$125,$N250,$O250)&lt;&gt;""),RIGHT(TEXT(INDEX(個人!$C$6:$AH$125,$N250,$O250),"mm:ss.00"),2),"")</f>
        <v/>
      </c>
      <c r="N250" s="23">
        <f t="shared" ref="N250:N269" si="35">$N249</f>
        <v>12</v>
      </c>
      <c r="O250" s="23">
        <v>13</v>
      </c>
      <c r="P250" s="200" t="s">
        <v>37</v>
      </c>
      <c r="Q250" s="23" t="s">
        <v>318</v>
      </c>
    </row>
    <row r="251" spans="3:17" s="23" customFormat="1" x14ac:dyDescent="0.15">
      <c r="C251" s="23" t="str">
        <f>IF(INDEX(個人!$C$6:$AH$125,$N251,$C$3)&lt;&gt;"",DBCS(TRIM(INDEX(個人!$C$6:$AH$125,$N251,$C$3))),"")</f>
        <v/>
      </c>
      <c r="D251" s="23" t="str">
        <f t="shared" si="33"/>
        <v>○</v>
      </c>
      <c r="E251" s="23">
        <f>IF(AND(INDEX(個人!$C$6:$AH$125,$N250,$C$3)&lt;&gt;"",INDEX(個人!$C$6:$AH$125,$N251,$O251)&lt;&gt;""),E250+1,E250)</f>
        <v>0</v>
      </c>
      <c r="F251" s="23" t="str">
        <f t="shared" si="34"/>
        <v>@0</v>
      </c>
      <c r="H251" s="23" t="str">
        <f>IF(AND(INDEX(個人!$C$6:$AH$125,$N251,$C$3)&lt;&gt;"",INDEX(個人!$C$6:$AH$125,$N251,$O251)&lt;&gt;""),IF(INDEX(個人!$C$6:$AH$125,$N251,$H$3)&lt;20,11,ROUNDDOWN(INDEX(個人!$C$6:$AH$125,$N251,$H$3)/5,0)+7),"")</f>
        <v/>
      </c>
      <c r="I251" s="23" t="str">
        <f>IF(AND(INDEX(個人!$C$6:$AH$125,$N251,$C$3)&lt;&gt;"",INDEX(個人!$C$6:$AH$125,$N251,$O251)&lt;&gt;""),IF(ISERROR(VLOOKUP(DBCS($Q251),コード一覧!$E$1:$F$6,2,FALSE)),1,VLOOKUP(DBCS($Q251),コード一覧!$E$1:$F$6,2,FALSE)),"")</f>
        <v/>
      </c>
      <c r="J251" s="23" t="str">
        <f>IF(AND(INDEX(個人!$C$6:$AH$125,$N251,$C$3)&lt;&gt;"",INDEX(個人!$C$6:$AH$125,$N251,$O251)&lt;&gt;""),VLOOKUP($P251,コード一覧!$G$1:$H$10,2,FALSE),"")</f>
        <v/>
      </c>
      <c r="K251" s="23" t="str">
        <f>IF(AND(INDEX(個人!$C$6:$AH$125,$N251,$C$3)&lt;&gt;"",INDEX(個人!$C$6:$AH$125,$N251,$O251)&lt;&gt;""),LEFT(TEXT(INDEX(個人!$C$6:$AH$125,$N251,$O251),"mm:ss.00"),2),"")</f>
        <v/>
      </c>
      <c r="L251" s="23" t="str">
        <f>IF(AND(INDEX(個人!$C$6:$AH$125,$N251,$C$3)&lt;&gt;"",INDEX(個人!$C$6:$AH$125,$N251,$O251)&lt;&gt;""),MID(TEXT(INDEX(個人!$C$6:$AH$125,$N251,$O251),"mm:ss.00"),4,2),"")</f>
        <v/>
      </c>
      <c r="M251" s="23" t="str">
        <f>IF(AND(INDEX(個人!$C$6:$AH$125,$N251,$C$3)&lt;&gt;"",INDEX(個人!$C$6:$AH$125,$N251,$O251)&lt;&gt;""),RIGHT(TEXT(INDEX(個人!$C$6:$AH$125,$N251,$O251),"mm:ss.00"),2),"")</f>
        <v/>
      </c>
      <c r="N251" s="23">
        <f t="shared" si="35"/>
        <v>12</v>
      </c>
      <c r="O251" s="23">
        <v>14</v>
      </c>
      <c r="P251" s="200" t="s">
        <v>47</v>
      </c>
      <c r="Q251" s="23" t="s">
        <v>318</v>
      </c>
    </row>
    <row r="252" spans="3:17" s="23" customFormat="1" x14ac:dyDescent="0.15">
      <c r="C252" s="23" t="str">
        <f>IF(INDEX(個人!$C$6:$AH$125,$N252,$C$3)&lt;&gt;"",DBCS(TRIM(INDEX(個人!$C$6:$AH$125,$N252,$C$3))),"")</f>
        <v/>
      </c>
      <c r="D252" s="23" t="str">
        <f t="shared" si="33"/>
        <v>○</v>
      </c>
      <c r="E252" s="23">
        <f>IF(AND(INDEX(個人!$C$6:$AH$125,$N251,$C$3)&lt;&gt;"",INDEX(個人!$C$6:$AH$125,$N252,$O252)&lt;&gt;""),E251+1,E251)</f>
        <v>0</v>
      </c>
      <c r="F252" s="23" t="str">
        <f t="shared" si="34"/>
        <v>@0</v>
      </c>
      <c r="H252" s="23" t="str">
        <f>IF(AND(INDEX(個人!$C$6:$AH$125,$N252,$C$3)&lt;&gt;"",INDEX(個人!$C$6:$AH$125,$N252,$O252)&lt;&gt;""),IF(INDEX(個人!$C$6:$AH$125,$N252,$H$3)&lt;20,11,ROUNDDOWN(INDEX(個人!$C$6:$AH$125,$N252,$H$3)/5,0)+7),"")</f>
        <v/>
      </c>
      <c r="I252" s="23" t="str">
        <f>IF(AND(INDEX(個人!$C$6:$AH$125,$N252,$C$3)&lt;&gt;"",INDEX(個人!$C$6:$AH$125,$N252,$O252)&lt;&gt;""),IF(ISERROR(VLOOKUP(DBCS($Q252),コード一覧!$E$1:$F$6,2,FALSE)),1,VLOOKUP(DBCS($Q252),コード一覧!$E$1:$F$6,2,FALSE)),"")</f>
        <v/>
      </c>
      <c r="J252" s="23" t="str">
        <f>IF(AND(INDEX(個人!$C$6:$AH$125,$N252,$C$3)&lt;&gt;"",INDEX(個人!$C$6:$AH$125,$N252,$O252)&lt;&gt;""),VLOOKUP($P252,コード一覧!$G$1:$H$10,2,FALSE),"")</f>
        <v/>
      </c>
      <c r="K252" s="23" t="str">
        <f>IF(AND(INDEX(個人!$C$6:$AH$125,$N252,$C$3)&lt;&gt;"",INDEX(個人!$C$6:$AH$125,$N252,$O252)&lt;&gt;""),LEFT(TEXT(INDEX(個人!$C$6:$AH$125,$N252,$O252),"mm:ss.00"),2),"")</f>
        <v/>
      </c>
      <c r="L252" s="23" t="str">
        <f>IF(AND(INDEX(個人!$C$6:$AH$125,$N252,$C$3)&lt;&gt;"",INDEX(個人!$C$6:$AH$125,$N252,$O252)&lt;&gt;""),MID(TEXT(INDEX(個人!$C$6:$AH$125,$N252,$O252),"mm:ss.00"),4,2),"")</f>
        <v/>
      </c>
      <c r="M252" s="23" t="str">
        <f>IF(AND(INDEX(個人!$C$6:$AH$125,$N252,$C$3)&lt;&gt;"",INDEX(個人!$C$6:$AH$125,$N252,$O252)&lt;&gt;""),RIGHT(TEXT(INDEX(個人!$C$6:$AH$125,$N252,$O252),"mm:ss.00"),2),"")</f>
        <v/>
      </c>
      <c r="N252" s="23">
        <f t="shared" si="35"/>
        <v>12</v>
      </c>
      <c r="O252" s="23">
        <v>15</v>
      </c>
      <c r="P252" s="200" t="s">
        <v>73</v>
      </c>
      <c r="Q252" s="23" t="s">
        <v>318</v>
      </c>
    </row>
    <row r="253" spans="3:17" s="23" customFormat="1" x14ac:dyDescent="0.15">
      <c r="C253" s="23" t="str">
        <f>IF(INDEX(個人!$C$6:$AH$125,$N253,$C$3)&lt;&gt;"",DBCS(TRIM(INDEX(個人!$C$6:$AH$125,$N253,$C$3))),"")</f>
        <v/>
      </c>
      <c r="D253" s="23" t="str">
        <f t="shared" si="33"/>
        <v>○</v>
      </c>
      <c r="E253" s="23">
        <f>IF(AND(INDEX(個人!$C$6:$AH$125,$N252,$C$3)&lt;&gt;"",INDEX(個人!$C$6:$AH$125,$N253,$O253)&lt;&gt;""),E252+1,E252)</f>
        <v>0</v>
      </c>
      <c r="F253" s="23" t="str">
        <f t="shared" si="34"/>
        <v>@0</v>
      </c>
      <c r="H253" s="23" t="str">
        <f>IF(AND(INDEX(個人!$C$6:$AH$125,$N253,$C$3)&lt;&gt;"",INDEX(個人!$C$6:$AH$125,$N253,$O253)&lt;&gt;""),IF(INDEX(個人!$C$6:$AH$125,$N253,$H$3)&lt;20,11,ROUNDDOWN(INDEX(個人!$C$6:$AH$125,$N253,$H$3)/5,0)+7),"")</f>
        <v/>
      </c>
      <c r="I253" s="23" t="str">
        <f>IF(AND(INDEX(個人!$C$6:$AH$125,$N253,$C$3)&lt;&gt;"",INDEX(個人!$C$6:$AH$125,$N253,$O253)&lt;&gt;""),IF(ISERROR(VLOOKUP(DBCS($Q253),コード一覧!$E$1:$F$6,2,FALSE)),1,VLOOKUP(DBCS($Q253),コード一覧!$E$1:$F$6,2,FALSE)),"")</f>
        <v/>
      </c>
      <c r="J253" s="23" t="str">
        <f>IF(AND(INDEX(個人!$C$6:$AH$125,$N253,$C$3)&lt;&gt;"",INDEX(個人!$C$6:$AH$125,$N253,$O253)&lt;&gt;""),VLOOKUP($P253,コード一覧!$G$1:$H$10,2,FALSE),"")</f>
        <v/>
      </c>
      <c r="K253" s="23" t="str">
        <f>IF(AND(INDEX(個人!$C$6:$AH$125,$N253,$C$3)&lt;&gt;"",INDEX(個人!$C$6:$AH$125,$N253,$O253)&lt;&gt;""),LEFT(TEXT(INDEX(個人!$C$6:$AH$125,$N253,$O253),"mm:ss.00"),2),"")</f>
        <v/>
      </c>
      <c r="L253" s="23" t="str">
        <f>IF(AND(INDEX(個人!$C$6:$AH$125,$N253,$C$3)&lt;&gt;"",INDEX(個人!$C$6:$AH$125,$N253,$O253)&lt;&gt;""),MID(TEXT(INDEX(個人!$C$6:$AH$125,$N253,$O253),"mm:ss.00"),4,2),"")</f>
        <v/>
      </c>
      <c r="M253" s="23" t="str">
        <f>IF(AND(INDEX(個人!$C$6:$AH$125,$N253,$C$3)&lt;&gt;"",INDEX(個人!$C$6:$AH$125,$N253,$O253)&lt;&gt;""),RIGHT(TEXT(INDEX(個人!$C$6:$AH$125,$N253,$O253),"mm:ss.00"),2),"")</f>
        <v/>
      </c>
      <c r="N253" s="23">
        <f t="shared" si="35"/>
        <v>12</v>
      </c>
      <c r="O253" s="23">
        <v>16</v>
      </c>
      <c r="P253" s="200" t="s">
        <v>75</v>
      </c>
      <c r="Q253" s="23" t="s">
        <v>318</v>
      </c>
    </row>
    <row r="254" spans="3:17" s="23" customFormat="1" x14ac:dyDescent="0.15">
      <c r="C254" s="23" t="str">
        <f>IF(INDEX(個人!$C$6:$AH$125,$N254,$C$3)&lt;&gt;"",DBCS(TRIM(INDEX(個人!$C$6:$AH$125,$N254,$C$3))),"")</f>
        <v/>
      </c>
      <c r="D254" s="23" t="str">
        <f t="shared" si="33"/>
        <v>○</v>
      </c>
      <c r="E254" s="23">
        <f>IF(AND(INDEX(個人!$C$6:$AH$125,$N253,$C$3)&lt;&gt;"",INDEX(個人!$C$6:$AH$125,$N254,$O254)&lt;&gt;""),E253+1,E253)</f>
        <v>0</v>
      </c>
      <c r="F254" s="23" t="str">
        <f t="shared" si="34"/>
        <v>@0</v>
      </c>
      <c r="H254" s="23" t="str">
        <f>IF(AND(INDEX(個人!$C$6:$AH$125,$N254,$C$3)&lt;&gt;"",INDEX(個人!$C$6:$AH$125,$N254,$O254)&lt;&gt;""),IF(INDEX(個人!$C$6:$AH$125,$N254,$H$3)&lt;20,11,ROUNDDOWN(INDEX(個人!$C$6:$AH$125,$N254,$H$3)/5,0)+7),"")</f>
        <v/>
      </c>
      <c r="I254" s="23" t="str">
        <f>IF(AND(INDEX(個人!$C$6:$AH$125,$N254,$C$3)&lt;&gt;"",INDEX(個人!$C$6:$AH$125,$N254,$O254)&lt;&gt;""),IF(ISERROR(VLOOKUP(DBCS($Q254),コード一覧!$E$1:$F$6,2,FALSE)),1,VLOOKUP(DBCS($Q254),コード一覧!$E$1:$F$6,2,FALSE)),"")</f>
        <v/>
      </c>
      <c r="J254" s="23" t="str">
        <f>IF(AND(INDEX(個人!$C$6:$AH$125,$N254,$C$3)&lt;&gt;"",INDEX(個人!$C$6:$AH$125,$N254,$O254)&lt;&gt;""),VLOOKUP($P254,コード一覧!$G$1:$H$10,2,FALSE),"")</f>
        <v/>
      </c>
      <c r="K254" s="23" t="str">
        <f>IF(AND(INDEX(個人!$C$6:$AH$125,$N254,$C$3)&lt;&gt;"",INDEX(個人!$C$6:$AH$125,$N254,$O254)&lt;&gt;""),LEFT(TEXT(INDEX(個人!$C$6:$AH$125,$N254,$O254),"mm:ss.00"),2),"")</f>
        <v/>
      </c>
      <c r="L254" s="23" t="str">
        <f>IF(AND(INDEX(個人!$C$6:$AH$125,$N254,$C$3)&lt;&gt;"",INDEX(個人!$C$6:$AH$125,$N254,$O254)&lt;&gt;""),MID(TEXT(INDEX(個人!$C$6:$AH$125,$N254,$O254),"mm:ss.00"),4,2),"")</f>
        <v/>
      </c>
      <c r="M254" s="23" t="str">
        <f>IF(AND(INDEX(個人!$C$6:$AH$125,$N254,$C$3)&lt;&gt;"",INDEX(個人!$C$6:$AH$125,$N254,$O254)&lt;&gt;""),RIGHT(TEXT(INDEX(個人!$C$6:$AH$125,$N254,$O254),"mm:ss.00"),2),"")</f>
        <v/>
      </c>
      <c r="N254" s="23">
        <f t="shared" si="35"/>
        <v>12</v>
      </c>
      <c r="O254" s="23">
        <v>17</v>
      </c>
      <c r="P254" s="200" t="s">
        <v>77</v>
      </c>
      <c r="Q254" s="23" t="s">
        <v>318</v>
      </c>
    </row>
    <row r="255" spans="3:17" s="23" customFormat="1" x14ac:dyDescent="0.15">
      <c r="C255" s="23" t="str">
        <f>IF(INDEX(個人!$C$6:$AH$125,$N255,$C$3)&lt;&gt;"",DBCS(TRIM(INDEX(個人!$C$6:$AH$125,$N255,$C$3))),"")</f>
        <v/>
      </c>
      <c r="D255" s="23" t="str">
        <f t="shared" si="33"/>
        <v>○</v>
      </c>
      <c r="E255" s="23">
        <f>IF(AND(INDEX(個人!$C$6:$AH$125,$N254,$C$3)&lt;&gt;"",INDEX(個人!$C$6:$AH$125,$N255,$O255)&lt;&gt;""),E254+1,E254)</f>
        <v>0</v>
      </c>
      <c r="F255" s="23" t="str">
        <f t="shared" si="34"/>
        <v>@0</v>
      </c>
      <c r="H255" s="23" t="str">
        <f>IF(AND(INDEX(個人!$C$6:$AH$125,$N255,$C$3)&lt;&gt;"",INDEX(個人!$C$6:$AH$125,$N255,$O255)&lt;&gt;""),IF(INDEX(個人!$C$6:$AH$125,$N255,$H$3)&lt;20,11,ROUNDDOWN(INDEX(個人!$C$6:$AH$125,$N255,$H$3)/5,0)+7),"")</f>
        <v/>
      </c>
      <c r="I255" s="23" t="str">
        <f>IF(AND(INDEX(個人!$C$6:$AH$125,$N255,$C$3)&lt;&gt;"",INDEX(個人!$C$6:$AH$125,$N255,$O255)&lt;&gt;""),IF(ISERROR(VLOOKUP(DBCS($Q255),コード一覧!$E$1:$F$6,2,FALSE)),1,VLOOKUP(DBCS($Q255),コード一覧!$E$1:$F$6,2,FALSE)),"")</f>
        <v/>
      </c>
      <c r="J255" s="23" t="str">
        <f>IF(AND(INDEX(個人!$C$6:$AH$125,$N255,$C$3)&lt;&gt;"",INDEX(個人!$C$6:$AH$125,$N255,$O255)&lt;&gt;""),VLOOKUP($P255,コード一覧!$G$1:$H$10,2,FALSE),"")</f>
        <v/>
      </c>
      <c r="K255" s="23" t="str">
        <f>IF(AND(INDEX(個人!$C$6:$AH$125,$N255,$C$3)&lt;&gt;"",INDEX(個人!$C$6:$AH$125,$N255,$O255)&lt;&gt;""),LEFT(TEXT(INDEX(個人!$C$6:$AH$125,$N255,$O255),"mm:ss.00"),2),"")</f>
        <v/>
      </c>
      <c r="L255" s="23" t="str">
        <f>IF(AND(INDEX(個人!$C$6:$AH$125,$N255,$C$3)&lt;&gt;"",INDEX(個人!$C$6:$AH$125,$N255,$O255)&lt;&gt;""),MID(TEXT(INDEX(個人!$C$6:$AH$125,$N255,$O255),"mm:ss.00"),4,2),"")</f>
        <v/>
      </c>
      <c r="M255" s="23" t="str">
        <f>IF(AND(INDEX(個人!$C$6:$AH$125,$N255,$C$3)&lt;&gt;"",INDEX(個人!$C$6:$AH$125,$N255,$O255)&lt;&gt;""),RIGHT(TEXT(INDEX(個人!$C$6:$AH$125,$N255,$O255),"mm:ss.00"),2),"")</f>
        <v/>
      </c>
      <c r="N255" s="23">
        <f t="shared" si="35"/>
        <v>12</v>
      </c>
      <c r="O255" s="23">
        <v>18</v>
      </c>
      <c r="P255" s="200" t="s">
        <v>70</v>
      </c>
      <c r="Q255" s="23" t="s">
        <v>319</v>
      </c>
    </row>
    <row r="256" spans="3:17" s="23" customFormat="1" x14ac:dyDescent="0.15">
      <c r="C256" s="23" t="str">
        <f>IF(INDEX(個人!$C$6:$AH$125,$N256,$C$3)&lt;&gt;"",DBCS(TRIM(INDEX(個人!$C$6:$AH$125,$N256,$C$3))),"")</f>
        <v/>
      </c>
      <c r="D256" s="23" t="str">
        <f t="shared" si="33"/>
        <v>○</v>
      </c>
      <c r="E256" s="23">
        <f>IF(AND(INDEX(個人!$C$6:$AH$125,$N255,$C$3)&lt;&gt;"",INDEX(個人!$C$6:$AH$125,$N256,$O256)&lt;&gt;""),E255+1,E255)</f>
        <v>0</v>
      </c>
      <c r="F256" s="23" t="str">
        <f t="shared" si="34"/>
        <v>@0</v>
      </c>
      <c r="H256" s="23" t="str">
        <f>IF(AND(INDEX(個人!$C$6:$AH$125,$N256,$C$3)&lt;&gt;"",INDEX(個人!$C$6:$AH$125,$N256,$O256)&lt;&gt;""),IF(INDEX(個人!$C$6:$AH$125,$N256,$H$3)&lt;20,11,ROUNDDOWN(INDEX(個人!$C$6:$AH$125,$N256,$H$3)/5,0)+7),"")</f>
        <v/>
      </c>
      <c r="I256" s="23" t="str">
        <f>IF(AND(INDEX(個人!$C$6:$AH$125,$N256,$C$3)&lt;&gt;"",INDEX(個人!$C$6:$AH$125,$N256,$O256)&lt;&gt;""),IF(ISERROR(VLOOKUP(DBCS($Q256),コード一覧!$E$1:$F$6,2,FALSE)),1,VLOOKUP(DBCS($Q256),コード一覧!$E$1:$F$6,2,FALSE)),"")</f>
        <v/>
      </c>
      <c r="J256" s="23" t="str">
        <f>IF(AND(INDEX(個人!$C$6:$AH$125,$N256,$C$3)&lt;&gt;"",INDEX(個人!$C$6:$AH$125,$N256,$O256)&lt;&gt;""),VLOOKUP($P256,コード一覧!$G$1:$H$10,2,FALSE),"")</f>
        <v/>
      </c>
      <c r="K256" s="23" t="str">
        <f>IF(AND(INDEX(個人!$C$6:$AH$125,$N256,$C$3)&lt;&gt;"",INDEX(個人!$C$6:$AH$125,$N256,$O256)&lt;&gt;""),LEFT(TEXT(INDEX(個人!$C$6:$AH$125,$N256,$O256),"mm:ss.00"),2),"")</f>
        <v/>
      </c>
      <c r="L256" s="23" t="str">
        <f>IF(AND(INDEX(個人!$C$6:$AH$125,$N256,$C$3)&lt;&gt;"",INDEX(個人!$C$6:$AH$125,$N256,$O256)&lt;&gt;""),MID(TEXT(INDEX(個人!$C$6:$AH$125,$N256,$O256),"mm:ss.00"),4,2),"")</f>
        <v/>
      </c>
      <c r="M256" s="23" t="str">
        <f>IF(AND(INDEX(個人!$C$6:$AH$125,$N256,$C$3)&lt;&gt;"",INDEX(個人!$C$6:$AH$125,$N256,$O256)&lt;&gt;""),RIGHT(TEXT(INDEX(個人!$C$6:$AH$125,$N256,$O256),"mm:ss.00"),2),"")</f>
        <v/>
      </c>
      <c r="N256" s="23">
        <f t="shared" si="35"/>
        <v>12</v>
      </c>
      <c r="O256" s="23">
        <v>19</v>
      </c>
      <c r="P256" s="200" t="s">
        <v>24</v>
      </c>
      <c r="Q256" s="23" t="s">
        <v>319</v>
      </c>
    </row>
    <row r="257" spans="3:17" s="23" customFormat="1" x14ac:dyDescent="0.15">
      <c r="C257" s="23" t="str">
        <f>IF(INDEX(個人!$C$6:$AH$125,$N257,$C$3)&lt;&gt;"",DBCS(TRIM(INDEX(個人!$C$6:$AH$125,$N257,$C$3))),"")</f>
        <v/>
      </c>
      <c r="D257" s="23" t="str">
        <f t="shared" si="33"/>
        <v>○</v>
      </c>
      <c r="E257" s="23">
        <f>IF(AND(INDEX(個人!$C$6:$AH$125,$N256,$C$3)&lt;&gt;"",INDEX(個人!$C$6:$AH$125,$N257,$O257)&lt;&gt;""),E256+1,E256)</f>
        <v>0</v>
      </c>
      <c r="F257" s="23" t="str">
        <f t="shared" si="34"/>
        <v>@0</v>
      </c>
      <c r="H257" s="23" t="str">
        <f>IF(AND(INDEX(個人!$C$6:$AH$125,$N257,$C$3)&lt;&gt;"",INDEX(個人!$C$6:$AH$125,$N257,$O257)&lt;&gt;""),IF(INDEX(個人!$C$6:$AH$125,$N257,$H$3)&lt;20,11,ROUNDDOWN(INDEX(個人!$C$6:$AH$125,$N257,$H$3)/5,0)+7),"")</f>
        <v/>
      </c>
      <c r="I257" s="23" t="str">
        <f>IF(AND(INDEX(個人!$C$6:$AH$125,$N257,$C$3)&lt;&gt;"",INDEX(個人!$C$6:$AH$125,$N257,$O257)&lt;&gt;""),IF(ISERROR(VLOOKUP(DBCS($Q257),コード一覧!$E$1:$F$6,2,FALSE)),1,VLOOKUP(DBCS($Q257),コード一覧!$E$1:$F$6,2,FALSE)),"")</f>
        <v/>
      </c>
      <c r="J257" s="23" t="str">
        <f>IF(AND(INDEX(個人!$C$6:$AH$125,$N257,$C$3)&lt;&gt;"",INDEX(個人!$C$6:$AH$125,$N257,$O257)&lt;&gt;""),VLOOKUP($P257,コード一覧!$G$1:$H$10,2,FALSE),"")</f>
        <v/>
      </c>
      <c r="K257" s="23" t="str">
        <f>IF(AND(INDEX(個人!$C$6:$AH$125,$N257,$C$3)&lt;&gt;"",INDEX(個人!$C$6:$AH$125,$N257,$O257)&lt;&gt;""),LEFT(TEXT(INDEX(個人!$C$6:$AH$125,$N257,$O257),"mm:ss.00"),2),"")</f>
        <v/>
      </c>
      <c r="L257" s="23" t="str">
        <f>IF(AND(INDEX(個人!$C$6:$AH$125,$N257,$C$3)&lt;&gt;"",INDEX(個人!$C$6:$AH$125,$N257,$O257)&lt;&gt;""),MID(TEXT(INDEX(個人!$C$6:$AH$125,$N257,$O257),"mm:ss.00"),4,2),"")</f>
        <v/>
      </c>
      <c r="M257" s="23" t="str">
        <f>IF(AND(INDEX(個人!$C$6:$AH$125,$N257,$C$3)&lt;&gt;"",INDEX(個人!$C$6:$AH$125,$N257,$O257)&lt;&gt;""),RIGHT(TEXT(INDEX(個人!$C$6:$AH$125,$N257,$O257),"mm:ss.00"),2),"")</f>
        <v/>
      </c>
      <c r="N257" s="23">
        <f t="shared" si="35"/>
        <v>12</v>
      </c>
      <c r="O257" s="23">
        <v>20</v>
      </c>
      <c r="P257" s="200" t="s">
        <v>37</v>
      </c>
      <c r="Q257" s="23" t="s">
        <v>319</v>
      </c>
    </row>
    <row r="258" spans="3:17" s="23" customFormat="1" x14ac:dyDescent="0.15">
      <c r="C258" s="23" t="str">
        <f>IF(INDEX(個人!$C$6:$AH$125,$N258,$C$3)&lt;&gt;"",DBCS(TRIM(INDEX(個人!$C$6:$AH$125,$N258,$C$3))),"")</f>
        <v/>
      </c>
      <c r="D258" s="23" t="str">
        <f t="shared" si="33"/>
        <v>○</v>
      </c>
      <c r="E258" s="23">
        <f>IF(AND(INDEX(個人!$C$6:$AH$125,$N257,$C$3)&lt;&gt;"",INDEX(個人!$C$6:$AH$125,$N258,$O258)&lt;&gt;""),E257+1,E257)</f>
        <v>0</v>
      </c>
      <c r="F258" s="23" t="str">
        <f t="shared" si="34"/>
        <v>@0</v>
      </c>
      <c r="H258" s="23" t="str">
        <f>IF(AND(INDEX(個人!$C$6:$AH$125,$N258,$C$3)&lt;&gt;"",INDEX(個人!$C$6:$AH$125,$N258,$O258)&lt;&gt;""),IF(INDEX(個人!$C$6:$AH$125,$N258,$H$3)&lt;20,11,ROUNDDOWN(INDEX(個人!$C$6:$AH$125,$N258,$H$3)/5,0)+7),"")</f>
        <v/>
      </c>
      <c r="I258" s="23" t="str">
        <f>IF(AND(INDEX(個人!$C$6:$AH$125,$N258,$C$3)&lt;&gt;"",INDEX(個人!$C$6:$AH$125,$N258,$O258)&lt;&gt;""),IF(ISERROR(VLOOKUP(DBCS($Q258),コード一覧!$E$1:$F$6,2,FALSE)),1,VLOOKUP(DBCS($Q258),コード一覧!$E$1:$F$6,2,FALSE)),"")</f>
        <v/>
      </c>
      <c r="J258" s="23" t="str">
        <f>IF(AND(INDEX(個人!$C$6:$AH$125,$N258,$C$3)&lt;&gt;"",INDEX(個人!$C$6:$AH$125,$N258,$O258)&lt;&gt;""),VLOOKUP($P258,コード一覧!$G$1:$H$10,2,FALSE),"")</f>
        <v/>
      </c>
      <c r="K258" s="23" t="str">
        <f>IF(AND(INDEX(個人!$C$6:$AH$125,$N258,$C$3)&lt;&gt;"",INDEX(個人!$C$6:$AH$125,$N258,$O258)&lt;&gt;""),LEFT(TEXT(INDEX(個人!$C$6:$AH$125,$N258,$O258),"mm:ss.00"),2),"")</f>
        <v/>
      </c>
      <c r="L258" s="23" t="str">
        <f>IF(AND(INDEX(個人!$C$6:$AH$125,$N258,$C$3)&lt;&gt;"",INDEX(個人!$C$6:$AH$125,$N258,$O258)&lt;&gt;""),MID(TEXT(INDEX(個人!$C$6:$AH$125,$N258,$O258),"mm:ss.00"),4,2),"")</f>
        <v/>
      </c>
      <c r="M258" s="23" t="str">
        <f>IF(AND(INDEX(個人!$C$6:$AH$125,$N258,$C$3)&lt;&gt;"",INDEX(個人!$C$6:$AH$125,$N258,$O258)&lt;&gt;""),RIGHT(TEXT(INDEX(個人!$C$6:$AH$125,$N258,$O258),"mm:ss.00"),2),"")</f>
        <v/>
      </c>
      <c r="N258" s="23">
        <f t="shared" si="35"/>
        <v>12</v>
      </c>
      <c r="O258" s="23">
        <v>21</v>
      </c>
      <c r="P258" s="200" t="s">
        <v>47</v>
      </c>
      <c r="Q258" s="23" t="s">
        <v>319</v>
      </c>
    </row>
    <row r="259" spans="3:17" s="23" customFormat="1" x14ac:dyDescent="0.15">
      <c r="C259" s="23" t="str">
        <f>IF(INDEX(個人!$C$6:$AH$125,$N259,$C$3)&lt;&gt;"",DBCS(TRIM(INDEX(個人!$C$6:$AH$125,$N259,$C$3))),"")</f>
        <v/>
      </c>
      <c r="D259" s="23" t="str">
        <f t="shared" si="33"/>
        <v>○</v>
      </c>
      <c r="E259" s="23">
        <f>IF(AND(INDEX(個人!$C$6:$AH$125,$N258,$C$3)&lt;&gt;"",INDEX(個人!$C$6:$AH$125,$N259,$O259)&lt;&gt;""),E258+1,E258)</f>
        <v>0</v>
      </c>
      <c r="F259" s="23" t="str">
        <f t="shared" si="34"/>
        <v>@0</v>
      </c>
      <c r="H259" s="23" t="str">
        <f>IF(AND(INDEX(個人!$C$6:$AH$125,$N259,$C$3)&lt;&gt;"",INDEX(個人!$C$6:$AH$125,$N259,$O259)&lt;&gt;""),IF(INDEX(個人!$C$6:$AH$125,$N259,$H$3)&lt;20,11,ROUNDDOWN(INDEX(個人!$C$6:$AH$125,$N259,$H$3)/5,0)+7),"")</f>
        <v/>
      </c>
      <c r="I259" s="23" t="str">
        <f>IF(AND(INDEX(個人!$C$6:$AH$125,$N259,$C$3)&lt;&gt;"",INDEX(個人!$C$6:$AH$125,$N259,$O259)&lt;&gt;""),IF(ISERROR(VLOOKUP(DBCS($Q259),コード一覧!$E$1:$F$6,2,FALSE)),1,VLOOKUP(DBCS($Q259),コード一覧!$E$1:$F$6,2,FALSE)),"")</f>
        <v/>
      </c>
      <c r="J259" s="23" t="str">
        <f>IF(AND(INDEX(個人!$C$6:$AH$125,$N259,$C$3)&lt;&gt;"",INDEX(個人!$C$6:$AH$125,$N259,$O259)&lt;&gt;""),VLOOKUP($P259,コード一覧!$G$1:$H$10,2,FALSE),"")</f>
        <v/>
      </c>
      <c r="K259" s="23" t="str">
        <f>IF(AND(INDEX(個人!$C$6:$AH$125,$N259,$C$3)&lt;&gt;"",INDEX(個人!$C$6:$AH$125,$N259,$O259)&lt;&gt;""),LEFT(TEXT(INDEX(個人!$C$6:$AH$125,$N259,$O259),"mm:ss.00"),2),"")</f>
        <v/>
      </c>
      <c r="L259" s="23" t="str">
        <f>IF(AND(INDEX(個人!$C$6:$AH$125,$N259,$C$3)&lt;&gt;"",INDEX(個人!$C$6:$AH$125,$N259,$O259)&lt;&gt;""),MID(TEXT(INDEX(個人!$C$6:$AH$125,$N259,$O259),"mm:ss.00"),4,2),"")</f>
        <v/>
      </c>
      <c r="M259" s="23" t="str">
        <f>IF(AND(INDEX(個人!$C$6:$AH$125,$N259,$C$3)&lt;&gt;"",INDEX(個人!$C$6:$AH$125,$N259,$O259)&lt;&gt;""),RIGHT(TEXT(INDEX(個人!$C$6:$AH$125,$N259,$O259),"mm:ss.00"),2),"")</f>
        <v/>
      </c>
      <c r="N259" s="23">
        <f t="shared" si="35"/>
        <v>12</v>
      </c>
      <c r="O259" s="23">
        <v>22</v>
      </c>
      <c r="P259" s="200" t="s">
        <v>70</v>
      </c>
      <c r="Q259" s="23" t="s">
        <v>320</v>
      </c>
    </row>
    <row r="260" spans="3:17" s="23" customFormat="1" x14ac:dyDescent="0.15">
      <c r="C260" s="23" t="str">
        <f>IF(INDEX(個人!$C$6:$AH$125,$N260,$C$3)&lt;&gt;"",DBCS(TRIM(INDEX(個人!$C$6:$AH$125,$N260,$C$3))),"")</f>
        <v/>
      </c>
      <c r="D260" s="23" t="str">
        <f t="shared" si="33"/>
        <v>○</v>
      </c>
      <c r="E260" s="23">
        <f>IF(AND(INDEX(個人!$C$6:$AH$125,$N259,$C$3)&lt;&gt;"",INDEX(個人!$C$6:$AH$125,$N260,$O260)&lt;&gt;""),E259+1,E259)</f>
        <v>0</v>
      </c>
      <c r="F260" s="23" t="str">
        <f t="shared" si="34"/>
        <v>@0</v>
      </c>
      <c r="H260" s="23" t="str">
        <f>IF(AND(INDEX(個人!$C$6:$AH$125,$N260,$C$3)&lt;&gt;"",INDEX(個人!$C$6:$AH$125,$N260,$O260)&lt;&gt;""),IF(INDEX(個人!$C$6:$AH$125,$N260,$H$3)&lt;20,11,ROUNDDOWN(INDEX(個人!$C$6:$AH$125,$N260,$H$3)/5,0)+7),"")</f>
        <v/>
      </c>
      <c r="I260" s="23" t="str">
        <f>IF(AND(INDEX(個人!$C$6:$AH$125,$N260,$C$3)&lt;&gt;"",INDEX(個人!$C$6:$AH$125,$N260,$O260)&lt;&gt;""),IF(ISERROR(VLOOKUP(DBCS($Q260),コード一覧!$E$1:$F$6,2,FALSE)),1,VLOOKUP(DBCS($Q260),コード一覧!$E$1:$F$6,2,FALSE)),"")</f>
        <v/>
      </c>
      <c r="J260" s="23" t="str">
        <f>IF(AND(INDEX(個人!$C$6:$AH$125,$N260,$C$3)&lt;&gt;"",INDEX(個人!$C$6:$AH$125,$N260,$O260)&lt;&gt;""),VLOOKUP($P260,コード一覧!$G$1:$H$10,2,FALSE),"")</f>
        <v/>
      </c>
      <c r="K260" s="23" t="str">
        <f>IF(AND(INDEX(個人!$C$6:$AH$125,$N260,$C$3)&lt;&gt;"",INDEX(個人!$C$6:$AH$125,$N260,$O260)&lt;&gt;""),LEFT(TEXT(INDEX(個人!$C$6:$AH$125,$N260,$O260),"mm:ss.00"),2),"")</f>
        <v/>
      </c>
      <c r="L260" s="23" t="str">
        <f>IF(AND(INDEX(個人!$C$6:$AH$125,$N260,$C$3)&lt;&gt;"",INDEX(個人!$C$6:$AH$125,$N260,$O260)&lt;&gt;""),MID(TEXT(INDEX(個人!$C$6:$AH$125,$N260,$O260),"mm:ss.00"),4,2),"")</f>
        <v/>
      </c>
      <c r="M260" s="23" t="str">
        <f>IF(AND(INDEX(個人!$C$6:$AH$125,$N260,$C$3)&lt;&gt;"",INDEX(個人!$C$6:$AH$125,$N260,$O260)&lt;&gt;""),RIGHT(TEXT(INDEX(個人!$C$6:$AH$125,$N260,$O260),"mm:ss.00"),2),"")</f>
        <v/>
      </c>
      <c r="N260" s="23">
        <f t="shared" si="35"/>
        <v>12</v>
      </c>
      <c r="O260" s="23">
        <v>23</v>
      </c>
      <c r="P260" s="200" t="s">
        <v>24</v>
      </c>
      <c r="Q260" s="23" t="s">
        <v>320</v>
      </c>
    </row>
    <row r="261" spans="3:17" s="23" customFormat="1" x14ac:dyDescent="0.15">
      <c r="C261" s="23" t="str">
        <f>IF(INDEX(個人!$C$6:$AH$125,$N261,$C$3)&lt;&gt;"",DBCS(TRIM(INDEX(個人!$C$6:$AH$125,$N261,$C$3))),"")</f>
        <v/>
      </c>
      <c r="D261" s="23" t="str">
        <f t="shared" si="33"/>
        <v>○</v>
      </c>
      <c r="E261" s="23">
        <f>IF(AND(INDEX(個人!$C$6:$AH$125,$N260,$C$3)&lt;&gt;"",INDEX(個人!$C$6:$AH$125,$N261,$O261)&lt;&gt;""),E260+1,E260)</f>
        <v>0</v>
      </c>
      <c r="F261" s="23" t="str">
        <f t="shared" si="34"/>
        <v>@0</v>
      </c>
      <c r="H261" s="23" t="str">
        <f>IF(AND(INDEX(個人!$C$6:$AH$125,$N261,$C$3)&lt;&gt;"",INDEX(個人!$C$6:$AH$125,$N261,$O261)&lt;&gt;""),IF(INDEX(個人!$C$6:$AH$125,$N261,$H$3)&lt;20,11,ROUNDDOWN(INDEX(個人!$C$6:$AH$125,$N261,$H$3)/5,0)+7),"")</f>
        <v/>
      </c>
      <c r="I261" s="23" t="str">
        <f>IF(AND(INDEX(個人!$C$6:$AH$125,$N261,$C$3)&lt;&gt;"",INDEX(個人!$C$6:$AH$125,$N261,$O261)&lt;&gt;""),IF(ISERROR(VLOOKUP(DBCS($Q261),コード一覧!$E$1:$F$6,2,FALSE)),1,VLOOKUP(DBCS($Q261),コード一覧!$E$1:$F$6,2,FALSE)),"")</f>
        <v/>
      </c>
      <c r="J261" s="23" t="str">
        <f>IF(AND(INDEX(個人!$C$6:$AH$125,$N261,$C$3)&lt;&gt;"",INDEX(個人!$C$6:$AH$125,$N261,$O261)&lt;&gt;""),VLOOKUP($P261,コード一覧!$G$1:$H$10,2,FALSE),"")</f>
        <v/>
      </c>
      <c r="K261" s="23" t="str">
        <f>IF(AND(INDEX(個人!$C$6:$AH$125,$N261,$C$3)&lt;&gt;"",INDEX(個人!$C$6:$AH$125,$N261,$O261)&lt;&gt;""),LEFT(TEXT(INDEX(個人!$C$6:$AH$125,$N261,$O261),"mm:ss.00"),2),"")</f>
        <v/>
      </c>
      <c r="L261" s="23" t="str">
        <f>IF(AND(INDEX(個人!$C$6:$AH$125,$N261,$C$3)&lt;&gt;"",INDEX(個人!$C$6:$AH$125,$N261,$O261)&lt;&gt;""),MID(TEXT(INDEX(個人!$C$6:$AH$125,$N261,$O261),"mm:ss.00"),4,2),"")</f>
        <v/>
      </c>
      <c r="M261" s="23" t="str">
        <f>IF(AND(INDEX(個人!$C$6:$AH$125,$N261,$C$3)&lt;&gt;"",INDEX(個人!$C$6:$AH$125,$N261,$O261)&lt;&gt;""),RIGHT(TEXT(INDEX(個人!$C$6:$AH$125,$N261,$O261),"mm:ss.00"),2),"")</f>
        <v/>
      </c>
      <c r="N261" s="23">
        <f t="shared" si="35"/>
        <v>12</v>
      </c>
      <c r="O261" s="23">
        <v>24</v>
      </c>
      <c r="P261" s="200" t="s">
        <v>37</v>
      </c>
      <c r="Q261" s="23" t="s">
        <v>320</v>
      </c>
    </row>
    <row r="262" spans="3:17" s="23" customFormat="1" x14ac:dyDescent="0.15">
      <c r="C262" s="23" t="str">
        <f>IF(INDEX(個人!$C$6:$AH$125,$N262,$C$3)&lt;&gt;"",DBCS(TRIM(INDEX(個人!$C$6:$AH$125,$N262,$C$3))),"")</f>
        <v/>
      </c>
      <c r="D262" s="23" t="str">
        <f t="shared" si="33"/>
        <v>○</v>
      </c>
      <c r="E262" s="23">
        <f>IF(AND(INDEX(個人!$C$6:$AH$125,$N261,$C$3)&lt;&gt;"",INDEX(個人!$C$6:$AH$125,$N262,$O262)&lt;&gt;""),E261+1,E261)</f>
        <v>0</v>
      </c>
      <c r="F262" s="23" t="str">
        <f t="shared" si="34"/>
        <v>@0</v>
      </c>
      <c r="H262" s="23" t="str">
        <f>IF(AND(INDEX(個人!$C$6:$AH$125,$N262,$C$3)&lt;&gt;"",INDEX(個人!$C$6:$AH$125,$N262,$O262)&lt;&gt;""),IF(INDEX(個人!$C$6:$AH$125,$N262,$H$3)&lt;20,11,ROUNDDOWN(INDEX(個人!$C$6:$AH$125,$N262,$H$3)/5,0)+7),"")</f>
        <v/>
      </c>
      <c r="I262" s="23" t="str">
        <f>IF(AND(INDEX(個人!$C$6:$AH$125,$N262,$C$3)&lt;&gt;"",INDEX(個人!$C$6:$AH$125,$N262,$O262)&lt;&gt;""),IF(ISERROR(VLOOKUP(DBCS($Q262),コード一覧!$E$1:$F$6,2,FALSE)),1,VLOOKUP(DBCS($Q262),コード一覧!$E$1:$F$6,2,FALSE)),"")</f>
        <v/>
      </c>
      <c r="J262" s="23" t="str">
        <f>IF(AND(INDEX(個人!$C$6:$AH$125,$N262,$C$3)&lt;&gt;"",INDEX(個人!$C$6:$AH$125,$N262,$O262)&lt;&gt;""),VLOOKUP($P262,コード一覧!$G$1:$H$10,2,FALSE),"")</f>
        <v/>
      </c>
      <c r="K262" s="23" t="str">
        <f>IF(AND(INDEX(個人!$C$6:$AH$125,$N262,$C$3)&lt;&gt;"",INDEX(個人!$C$6:$AH$125,$N262,$O262)&lt;&gt;""),LEFT(TEXT(INDEX(個人!$C$6:$AH$125,$N262,$O262),"mm:ss.00"),2),"")</f>
        <v/>
      </c>
      <c r="L262" s="23" t="str">
        <f>IF(AND(INDEX(個人!$C$6:$AH$125,$N262,$C$3)&lt;&gt;"",INDEX(個人!$C$6:$AH$125,$N262,$O262)&lt;&gt;""),MID(TEXT(INDEX(個人!$C$6:$AH$125,$N262,$O262),"mm:ss.00"),4,2),"")</f>
        <v/>
      </c>
      <c r="M262" s="23" t="str">
        <f>IF(AND(INDEX(個人!$C$6:$AH$125,$N262,$C$3)&lt;&gt;"",INDEX(個人!$C$6:$AH$125,$N262,$O262)&lt;&gt;""),RIGHT(TEXT(INDEX(個人!$C$6:$AH$125,$N262,$O262),"mm:ss.00"),2),"")</f>
        <v/>
      </c>
      <c r="N262" s="23">
        <f t="shared" si="35"/>
        <v>12</v>
      </c>
      <c r="O262" s="23">
        <v>25</v>
      </c>
      <c r="P262" s="200" t="s">
        <v>47</v>
      </c>
      <c r="Q262" s="23" t="s">
        <v>320</v>
      </c>
    </row>
    <row r="263" spans="3:17" s="23" customFormat="1" x14ac:dyDescent="0.15">
      <c r="C263" s="23" t="str">
        <f>IF(INDEX(個人!$C$6:$AH$125,$N263,$C$3)&lt;&gt;"",DBCS(TRIM(INDEX(個人!$C$6:$AH$125,$N263,$C$3))),"")</f>
        <v/>
      </c>
      <c r="D263" s="23" t="str">
        <f t="shared" si="33"/>
        <v>○</v>
      </c>
      <c r="E263" s="23">
        <f>IF(AND(INDEX(個人!$C$6:$AH$125,$N262,$C$3)&lt;&gt;"",INDEX(個人!$C$6:$AH$125,$N263,$O263)&lt;&gt;""),E262+1,E262)</f>
        <v>0</v>
      </c>
      <c r="F263" s="23" t="str">
        <f t="shared" si="34"/>
        <v>@0</v>
      </c>
      <c r="H263" s="23" t="str">
        <f>IF(AND(INDEX(個人!$C$6:$AH$125,$N263,$C$3)&lt;&gt;"",INDEX(個人!$C$6:$AH$125,$N263,$O263)&lt;&gt;""),IF(INDEX(個人!$C$6:$AH$125,$N263,$H$3)&lt;20,11,ROUNDDOWN(INDEX(個人!$C$6:$AH$125,$N263,$H$3)/5,0)+7),"")</f>
        <v/>
      </c>
      <c r="I263" s="23" t="str">
        <f>IF(AND(INDEX(個人!$C$6:$AH$125,$N263,$C$3)&lt;&gt;"",INDEX(個人!$C$6:$AH$125,$N263,$O263)&lt;&gt;""),IF(ISERROR(VLOOKUP(DBCS($Q263),コード一覧!$E$1:$F$6,2,FALSE)),1,VLOOKUP(DBCS($Q263),コード一覧!$E$1:$F$6,2,FALSE)),"")</f>
        <v/>
      </c>
      <c r="J263" s="23" t="str">
        <f>IF(AND(INDEX(個人!$C$6:$AH$125,$N263,$C$3)&lt;&gt;"",INDEX(個人!$C$6:$AH$125,$N263,$O263)&lt;&gt;""),VLOOKUP($P263,コード一覧!$G$1:$H$10,2,FALSE),"")</f>
        <v/>
      </c>
      <c r="K263" s="23" t="str">
        <f>IF(AND(INDEX(個人!$C$6:$AH$125,$N263,$C$3)&lt;&gt;"",INDEX(個人!$C$6:$AH$125,$N263,$O263)&lt;&gt;""),LEFT(TEXT(INDEX(個人!$C$6:$AH$125,$N263,$O263),"mm:ss.00"),2),"")</f>
        <v/>
      </c>
      <c r="L263" s="23" t="str">
        <f>IF(AND(INDEX(個人!$C$6:$AH$125,$N263,$C$3)&lt;&gt;"",INDEX(個人!$C$6:$AH$125,$N263,$O263)&lt;&gt;""),MID(TEXT(INDEX(個人!$C$6:$AH$125,$N263,$O263),"mm:ss.00"),4,2),"")</f>
        <v/>
      </c>
      <c r="M263" s="23" t="str">
        <f>IF(AND(INDEX(個人!$C$6:$AH$125,$N263,$C$3)&lt;&gt;"",INDEX(個人!$C$6:$AH$125,$N263,$O263)&lt;&gt;""),RIGHT(TEXT(INDEX(個人!$C$6:$AH$125,$N263,$O263),"mm:ss.00"),2),"")</f>
        <v/>
      </c>
      <c r="N263" s="23">
        <f t="shared" si="35"/>
        <v>12</v>
      </c>
      <c r="O263" s="23">
        <v>26</v>
      </c>
      <c r="P263" s="200" t="s">
        <v>70</v>
      </c>
      <c r="Q263" s="23" t="s">
        <v>321</v>
      </c>
    </row>
    <row r="264" spans="3:17" s="23" customFormat="1" x14ac:dyDescent="0.15">
      <c r="C264" s="23" t="str">
        <f>IF(INDEX(個人!$C$6:$AH$125,$N264,$C$3)&lt;&gt;"",DBCS(TRIM(INDEX(個人!$C$6:$AH$125,$N264,$C$3))),"")</f>
        <v/>
      </c>
      <c r="D264" s="23" t="str">
        <f t="shared" si="33"/>
        <v>○</v>
      </c>
      <c r="E264" s="23">
        <f>IF(AND(INDEX(個人!$C$6:$AH$125,$N263,$C$3)&lt;&gt;"",INDEX(個人!$C$6:$AH$125,$N264,$O264)&lt;&gt;""),E263+1,E263)</f>
        <v>0</v>
      </c>
      <c r="F264" s="23" t="str">
        <f t="shared" si="34"/>
        <v>@0</v>
      </c>
      <c r="H264" s="23" t="str">
        <f>IF(AND(INDEX(個人!$C$6:$AH$125,$N264,$C$3)&lt;&gt;"",INDEX(個人!$C$6:$AH$125,$N264,$O264)&lt;&gt;""),IF(INDEX(個人!$C$6:$AH$125,$N264,$H$3)&lt;20,11,ROUNDDOWN(INDEX(個人!$C$6:$AH$125,$N264,$H$3)/5,0)+7),"")</f>
        <v/>
      </c>
      <c r="I264" s="23" t="str">
        <f>IF(AND(INDEX(個人!$C$6:$AH$125,$N264,$C$3)&lt;&gt;"",INDEX(個人!$C$6:$AH$125,$N264,$O264)&lt;&gt;""),IF(ISERROR(VLOOKUP(DBCS($Q264),コード一覧!$E$1:$F$6,2,FALSE)),1,VLOOKUP(DBCS($Q264),コード一覧!$E$1:$F$6,2,FALSE)),"")</f>
        <v/>
      </c>
      <c r="J264" s="23" t="str">
        <f>IF(AND(INDEX(個人!$C$6:$AH$125,$N264,$C$3)&lt;&gt;"",INDEX(個人!$C$6:$AH$125,$N264,$O264)&lt;&gt;""),VLOOKUP($P264,コード一覧!$G$1:$H$10,2,FALSE),"")</f>
        <v/>
      </c>
      <c r="K264" s="23" t="str">
        <f>IF(AND(INDEX(個人!$C$6:$AH$125,$N264,$C$3)&lt;&gt;"",INDEX(個人!$C$6:$AH$125,$N264,$O264)&lt;&gt;""),LEFT(TEXT(INDEX(個人!$C$6:$AH$125,$N264,$O264),"mm:ss.00"),2),"")</f>
        <v/>
      </c>
      <c r="L264" s="23" t="str">
        <f>IF(AND(INDEX(個人!$C$6:$AH$125,$N264,$C$3)&lt;&gt;"",INDEX(個人!$C$6:$AH$125,$N264,$O264)&lt;&gt;""),MID(TEXT(INDEX(個人!$C$6:$AH$125,$N264,$O264),"mm:ss.00"),4,2),"")</f>
        <v/>
      </c>
      <c r="M264" s="23" t="str">
        <f>IF(AND(INDEX(個人!$C$6:$AH$125,$N264,$C$3)&lt;&gt;"",INDEX(個人!$C$6:$AH$125,$N264,$O264)&lt;&gt;""),RIGHT(TEXT(INDEX(個人!$C$6:$AH$125,$N264,$O264),"mm:ss.00"),2),"")</f>
        <v/>
      </c>
      <c r="N264" s="23">
        <f t="shared" si="35"/>
        <v>12</v>
      </c>
      <c r="O264" s="23">
        <v>27</v>
      </c>
      <c r="P264" s="200" t="s">
        <v>24</v>
      </c>
      <c r="Q264" s="23" t="s">
        <v>321</v>
      </c>
    </row>
    <row r="265" spans="3:17" s="23" customFormat="1" x14ac:dyDescent="0.15">
      <c r="C265" s="23" t="str">
        <f>IF(INDEX(個人!$C$6:$AH$125,$N265,$C$3)&lt;&gt;"",DBCS(TRIM(INDEX(個人!$C$6:$AH$125,$N265,$C$3))),"")</f>
        <v/>
      </c>
      <c r="D265" s="23" t="str">
        <f t="shared" si="33"/>
        <v>○</v>
      </c>
      <c r="E265" s="23">
        <f>IF(AND(INDEX(個人!$C$6:$AH$125,$N264,$C$3)&lt;&gt;"",INDEX(個人!$C$6:$AH$125,$N265,$O265)&lt;&gt;""),E264+1,E264)</f>
        <v>0</v>
      </c>
      <c r="F265" s="23" t="str">
        <f t="shared" si="34"/>
        <v>@0</v>
      </c>
      <c r="H265" s="23" t="str">
        <f>IF(AND(INDEX(個人!$C$6:$AH$125,$N265,$C$3)&lt;&gt;"",INDEX(個人!$C$6:$AH$125,$N265,$O265)&lt;&gt;""),IF(INDEX(個人!$C$6:$AH$125,$N265,$H$3)&lt;20,11,ROUNDDOWN(INDEX(個人!$C$6:$AH$125,$N265,$H$3)/5,0)+7),"")</f>
        <v/>
      </c>
      <c r="I265" s="23" t="str">
        <f>IF(AND(INDEX(個人!$C$6:$AH$125,$N265,$C$3)&lt;&gt;"",INDEX(個人!$C$6:$AH$125,$N265,$O265)&lt;&gt;""),IF(ISERROR(VLOOKUP(DBCS($Q265),コード一覧!$E$1:$F$6,2,FALSE)),1,VLOOKUP(DBCS($Q265),コード一覧!$E$1:$F$6,2,FALSE)),"")</f>
        <v/>
      </c>
      <c r="J265" s="23" t="str">
        <f>IF(AND(INDEX(個人!$C$6:$AH$125,$N265,$C$3)&lt;&gt;"",INDEX(個人!$C$6:$AH$125,$N265,$O265)&lt;&gt;""),VLOOKUP($P265,コード一覧!$G$1:$H$10,2,FALSE),"")</f>
        <v/>
      </c>
      <c r="K265" s="23" t="str">
        <f>IF(AND(INDEX(個人!$C$6:$AH$125,$N265,$C$3)&lt;&gt;"",INDEX(個人!$C$6:$AH$125,$N265,$O265)&lt;&gt;""),LEFT(TEXT(INDEX(個人!$C$6:$AH$125,$N265,$O265),"mm:ss.00"),2),"")</f>
        <v/>
      </c>
      <c r="L265" s="23" t="str">
        <f>IF(AND(INDEX(個人!$C$6:$AH$125,$N265,$C$3)&lt;&gt;"",INDEX(個人!$C$6:$AH$125,$N265,$O265)&lt;&gt;""),MID(TEXT(INDEX(個人!$C$6:$AH$125,$N265,$O265),"mm:ss.00"),4,2),"")</f>
        <v/>
      </c>
      <c r="M265" s="23" t="str">
        <f>IF(AND(INDEX(個人!$C$6:$AH$125,$N265,$C$3)&lt;&gt;"",INDEX(個人!$C$6:$AH$125,$N265,$O265)&lt;&gt;""),RIGHT(TEXT(INDEX(個人!$C$6:$AH$125,$N265,$O265),"mm:ss.00"),2),"")</f>
        <v/>
      </c>
      <c r="N265" s="23">
        <f t="shared" si="35"/>
        <v>12</v>
      </c>
      <c r="O265" s="23">
        <v>28</v>
      </c>
      <c r="P265" s="200" t="s">
        <v>37</v>
      </c>
      <c r="Q265" s="23" t="s">
        <v>321</v>
      </c>
    </row>
    <row r="266" spans="3:17" s="23" customFormat="1" x14ac:dyDescent="0.15">
      <c r="C266" s="23" t="str">
        <f>IF(INDEX(個人!$C$6:$AH$125,$N266,$C$3)&lt;&gt;"",DBCS(TRIM(INDEX(個人!$C$6:$AH$125,$N266,$C$3))),"")</f>
        <v/>
      </c>
      <c r="D266" s="23" t="str">
        <f t="shared" si="33"/>
        <v>○</v>
      </c>
      <c r="E266" s="23">
        <f>IF(AND(INDEX(個人!$C$6:$AH$125,$N265,$C$3)&lt;&gt;"",INDEX(個人!$C$6:$AH$125,$N266,$O266)&lt;&gt;""),E265+1,E265)</f>
        <v>0</v>
      </c>
      <c r="F266" s="23" t="str">
        <f t="shared" si="34"/>
        <v>@0</v>
      </c>
      <c r="H266" s="23" t="str">
        <f>IF(AND(INDEX(個人!$C$6:$AH$125,$N266,$C$3)&lt;&gt;"",INDEX(個人!$C$6:$AH$125,$N266,$O266)&lt;&gt;""),IF(INDEX(個人!$C$6:$AH$125,$N266,$H$3)&lt;20,11,ROUNDDOWN(INDEX(個人!$C$6:$AH$125,$N266,$H$3)/5,0)+7),"")</f>
        <v/>
      </c>
      <c r="I266" s="23" t="str">
        <f>IF(AND(INDEX(個人!$C$6:$AH$125,$N266,$C$3)&lt;&gt;"",INDEX(個人!$C$6:$AH$125,$N266,$O266)&lt;&gt;""),IF(ISERROR(VLOOKUP(DBCS($Q266),コード一覧!$E$1:$F$6,2,FALSE)),1,VLOOKUP(DBCS($Q266),コード一覧!$E$1:$F$6,2,FALSE)),"")</f>
        <v/>
      </c>
      <c r="J266" s="23" t="str">
        <f>IF(AND(INDEX(個人!$C$6:$AH$125,$N266,$C$3)&lt;&gt;"",INDEX(個人!$C$6:$AH$125,$N266,$O266)&lt;&gt;""),VLOOKUP($P266,コード一覧!$G$1:$H$10,2,FALSE),"")</f>
        <v/>
      </c>
      <c r="K266" s="23" t="str">
        <f>IF(AND(INDEX(個人!$C$6:$AH$125,$N266,$C$3)&lt;&gt;"",INDEX(個人!$C$6:$AH$125,$N266,$O266)&lt;&gt;""),LEFT(TEXT(INDEX(個人!$C$6:$AH$125,$N266,$O266),"mm:ss.00"),2),"")</f>
        <v/>
      </c>
      <c r="L266" s="23" t="str">
        <f>IF(AND(INDEX(個人!$C$6:$AH$125,$N266,$C$3)&lt;&gt;"",INDEX(個人!$C$6:$AH$125,$N266,$O266)&lt;&gt;""),MID(TEXT(INDEX(個人!$C$6:$AH$125,$N266,$O266),"mm:ss.00"),4,2),"")</f>
        <v/>
      </c>
      <c r="M266" s="23" t="str">
        <f>IF(AND(INDEX(個人!$C$6:$AH$125,$N266,$C$3)&lt;&gt;"",INDEX(個人!$C$6:$AH$125,$N266,$O266)&lt;&gt;""),RIGHT(TEXT(INDEX(個人!$C$6:$AH$125,$N266,$O266),"mm:ss.00"),2),"")</f>
        <v/>
      </c>
      <c r="N266" s="23">
        <f t="shared" si="35"/>
        <v>12</v>
      </c>
      <c r="O266" s="23">
        <v>29</v>
      </c>
      <c r="P266" s="200" t="s">
        <v>47</v>
      </c>
      <c r="Q266" s="23" t="s">
        <v>321</v>
      </c>
    </row>
    <row r="267" spans="3:17" s="23" customFormat="1" x14ac:dyDescent="0.15">
      <c r="C267" s="23" t="str">
        <f>IF(INDEX(個人!$C$6:$AH$125,$N267,$C$3)&lt;&gt;"",DBCS(TRIM(INDEX(個人!$C$6:$AH$125,$N267,$C$3))),"")</f>
        <v/>
      </c>
      <c r="D267" s="23" t="str">
        <f t="shared" si="33"/>
        <v>○</v>
      </c>
      <c r="E267" s="23">
        <f>IF(AND(INDEX(個人!$C$6:$AH$125,$N266,$C$3)&lt;&gt;"",INDEX(個人!$C$6:$AH$125,$N267,$O267)&lt;&gt;""),E266+1,E266)</f>
        <v>0</v>
      </c>
      <c r="F267" s="23" t="str">
        <f t="shared" si="34"/>
        <v>@0</v>
      </c>
      <c r="H267" s="23" t="str">
        <f>IF(AND(INDEX(個人!$C$6:$AH$125,$N267,$C$3)&lt;&gt;"",INDEX(個人!$C$6:$AH$125,$N267,$O267)&lt;&gt;""),IF(INDEX(個人!$C$6:$AH$125,$N267,$H$3)&lt;20,11,ROUNDDOWN(INDEX(個人!$C$6:$AH$125,$N267,$H$3)/5,0)+7),"")</f>
        <v/>
      </c>
      <c r="I267" s="23" t="str">
        <f>IF(AND(INDEX(個人!$C$6:$AH$125,$N267,$C$3)&lt;&gt;"",INDEX(個人!$C$6:$AH$125,$N267,$O267)&lt;&gt;""),IF(ISERROR(VLOOKUP(DBCS($Q267),コード一覧!$E$1:$F$6,2,FALSE)),1,VLOOKUP(DBCS($Q267),コード一覧!$E$1:$F$6,2,FALSE)),"")</f>
        <v/>
      </c>
      <c r="J267" s="23" t="str">
        <f>IF(AND(INDEX(個人!$C$6:$AH$125,$N267,$C$3)&lt;&gt;"",INDEX(個人!$C$6:$AH$125,$N267,$O267)&lt;&gt;""),VLOOKUP($P267,コード一覧!$G$1:$H$10,2,FALSE),"")</f>
        <v/>
      </c>
      <c r="K267" s="23" t="str">
        <f>IF(AND(INDEX(個人!$C$6:$AH$125,$N267,$C$3)&lt;&gt;"",INDEX(個人!$C$6:$AH$125,$N267,$O267)&lt;&gt;""),LEFT(TEXT(INDEX(個人!$C$6:$AH$125,$N267,$O267),"mm:ss.00"),2),"")</f>
        <v/>
      </c>
      <c r="L267" s="23" t="str">
        <f>IF(AND(INDEX(個人!$C$6:$AH$125,$N267,$C$3)&lt;&gt;"",INDEX(個人!$C$6:$AH$125,$N267,$O267)&lt;&gt;""),MID(TEXT(INDEX(個人!$C$6:$AH$125,$N267,$O267),"mm:ss.00"),4,2),"")</f>
        <v/>
      </c>
      <c r="M267" s="23" t="str">
        <f>IF(AND(INDEX(個人!$C$6:$AH$125,$N267,$C$3)&lt;&gt;"",INDEX(個人!$C$6:$AH$125,$N267,$O267)&lt;&gt;""),RIGHT(TEXT(INDEX(個人!$C$6:$AH$125,$N267,$O267),"mm:ss.00"),2),"")</f>
        <v/>
      </c>
      <c r="N267" s="23">
        <f t="shared" si="35"/>
        <v>12</v>
      </c>
      <c r="O267" s="23">
        <v>30</v>
      </c>
      <c r="P267" s="200" t="s">
        <v>37</v>
      </c>
      <c r="Q267" s="23" t="s">
        <v>101</v>
      </c>
    </row>
    <row r="268" spans="3:17" s="23" customFormat="1" x14ac:dyDescent="0.15">
      <c r="C268" s="23" t="str">
        <f>IF(INDEX(個人!$C$6:$AH$125,$N268,$C$3)&lt;&gt;"",DBCS(TRIM(INDEX(個人!$C$6:$AH$125,$N268,$C$3))),"")</f>
        <v/>
      </c>
      <c r="D268" s="23" t="str">
        <f t="shared" si="33"/>
        <v>○</v>
      </c>
      <c r="E268" s="23">
        <f>IF(AND(INDEX(個人!$C$6:$AH$125,$N267,$C$3)&lt;&gt;"",INDEX(個人!$C$6:$AH$125,$N268,$O268)&lt;&gt;""),E267+1,E267)</f>
        <v>0</v>
      </c>
      <c r="F268" s="23" t="str">
        <f t="shared" si="34"/>
        <v>@0</v>
      </c>
      <c r="H268" s="23" t="str">
        <f>IF(AND(INDEX(個人!$C$6:$AH$125,$N268,$C$3)&lt;&gt;"",INDEX(個人!$C$6:$AH$125,$N268,$O268)&lt;&gt;""),IF(INDEX(個人!$C$6:$AH$125,$N268,$H$3)&lt;20,11,ROUNDDOWN(INDEX(個人!$C$6:$AH$125,$N268,$H$3)/5,0)+7),"")</f>
        <v/>
      </c>
      <c r="I268" s="23" t="str">
        <f>IF(AND(INDEX(個人!$C$6:$AH$125,$N268,$C$3)&lt;&gt;"",INDEX(個人!$C$6:$AH$125,$N268,$O268)&lt;&gt;""),IF(ISERROR(VLOOKUP(DBCS($Q268),コード一覧!$E$1:$F$6,2,FALSE)),1,VLOOKUP(DBCS($Q268),コード一覧!$E$1:$F$6,2,FALSE)),"")</f>
        <v/>
      </c>
      <c r="J268" s="23" t="str">
        <f>IF(AND(INDEX(個人!$C$6:$AH$125,$N268,$C$3)&lt;&gt;"",INDEX(個人!$C$6:$AH$125,$N268,$O268)&lt;&gt;""),VLOOKUP($P268,コード一覧!$G$1:$H$10,2,FALSE),"")</f>
        <v/>
      </c>
      <c r="K268" s="23" t="str">
        <f>IF(AND(INDEX(個人!$C$6:$AH$125,$N268,$C$3)&lt;&gt;"",INDEX(個人!$C$6:$AH$125,$N268,$O268)&lt;&gt;""),LEFT(TEXT(INDEX(個人!$C$6:$AH$125,$N268,$O268),"mm:ss.00"),2),"")</f>
        <v/>
      </c>
      <c r="L268" s="23" t="str">
        <f>IF(AND(INDEX(個人!$C$6:$AH$125,$N268,$C$3)&lt;&gt;"",INDEX(個人!$C$6:$AH$125,$N268,$O268)&lt;&gt;""),MID(TEXT(INDEX(個人!$C$6:$AH$125,$N268,$O268),"mm:ss.00"),4,2),"")</f>
        <v/>
      </c>
      <c r="M268" s="23" t="str">
        <f>IF(AND(INDEX(個人!$C$6:$AH$125,$N268,$C$3)&lt;&gt;"",INDEX(個人!$C$6:$AH$125,$N268,$O268)&lt;&gt;""),RIGHT(TEXT(INDEX(個人!$C$6:$AH$125,$N268,$O268),"mm:ss.00"),2),"")</f>
        <v/>
      </c>
      <c r="N268" s="23">
        <f t="shared" si="35"/>
        <v>12</v>
      </c>
      <c r="O268" s="23">
        <v>31</v>
      </c>
      <c r="P268" s="200" t="s">
        <v>47</v>
      </c>
      <c r="Q268" s="23" t="s">
        <v>101</v>
      </c>
    </row>
    <row r="269" spans="3:17" s="23" customFormat="1" x14ac:dyDescent="0.15">
      <c r="C269" s="23" t="str">
        <f>IF(INDEX(個人!$C$6:$AH$125,$N269,$C$3)&lt;&gt;"",DBCS(TRIM(INDEX(個人!$C$6:$AH$125,$N269,$C$3))),"")</f>
        <v/>
      </c>
      <c r="D269" s="23" t="str">
        <f t="shared" si="33"/>
        <v>○</v>
      </c>
      <c r="E269" s="23">
        <f>IF(AND(INDEX(個人!$C$6:$AH$125,$N268,$C$3)&lt;&gt;"",INDEX(個人!$C$6:$AH$125,$N269,$O269)&lt;&gt;""),E268+1,E268)</f>
        <v>0</v>
      </c>
      <c r="F269" s="23" t="str">
        <f t="shared" si="34"/>
        <v>@0</v>
      </c>
      <c r="H269" s="23" t="str">
        <f>IF(AND(INDEX(個人!$C$6:$AH$125,$N269,$C$3)&lt;&gt;"",INDEX(個人!$C$6:$AH$125,$N269,$O269)&lt;&gt;""),IF(INDEX(個人!$C$6:$AH$125,$N269,$H$3)&lt;20,11,ROUNDDOWN(INDEX(個人!$C$6:$AH$125,$N269,$H$3)/5,0)+7),"")</f>
        <v/>
      </c>
      <c r="I269" s="23" t="str">
        <f>IF(AND(INDEX(個人!$C$6:$AH$125,$N269,$C$3)&lt;&gt;"",INDEX(個人!$C$6:$AH$125,$N269,$O269)&lt;&gt;""),IF(ISERROR(VLOOKUP(DBCS($Q269),コード一覧!$E$1:$F$6,2,FALSE)),1,VLOOKUP(DBCS($Q269),コード一覧!$E$1:$F$6,2,FALSE)),"")</f>
        <v/>
      </c>
      <c r="J269" s="23" t="str">
        <f>IF(AND(INDEX(個人!$C$6:$AH$125,$N269,$C$3)&lt;&gt;"",INDEX(個人!$C$6:$AH$125,$N269,$O269)&lt;&gt;""),VLOOKUP($P269,コード一覧!$G$1:$H$10,2,FALSE),"")</f>
        <v/>
      </c>
      <c r="K269" s="23" t="str">
        <f>IF(AND(INDEX(個人!$C$6:$AH$125,$N269,$C$3)&lt;&gt;"",INDEX(個人!$C$6:$AH$125,$N269,$O269)&lt;&gt;""),LEFT(TEXT(INDEX(個人!$C$6:$AH$125,$N269,$O269),"mm:ss.00"),2),"")</f>
        <v/>
      </c>
      <c r="L269" s="23" t="str">
        <f>IF(AND(INDEX(個人!$C$6:$AH$125,$N269,$C$3)&lt;&gt;"",INDEX(個人!$C$6:$AH$125,$N269,$O269)&lt;&gt;""),MID(TEXT(INDEX(個人!$C$6:$AH$125,$N269,$O269),"mm:ss.00"),4,2),"")</f>
        <v/>
      </c>
      <c r="M269" s="23" t="str">
        <f>IF(AND(INDEX(個人!$C$6:$AH$125,$N269,$C$3)&lt;&gt;"",INDEX(個人!$C$6:$AH$125,$N269,$O269)&lt;&gt;""),RIGHT(TEXT(INDEX(個人!$C$6:$AH$125,$N269,$O269),"mm:ss.00"),2),"")</f>
        <v/>
      </c>
      <c r="N269" s="23">
        <f t="shared" si="35"/>
        <v>12</v>
      </c>
      <c r="O269" s="23">
        <v>32</v>
      </c>
      <c r="P269" s="200" t="s">
        <v>73</v>
      </c>
      <c r="Q269" s="23" t="s">
        <v>101</v>
      </c>
    </row>
    <row r="270" spans="3:17" s="22" customFormat="1" x14ac:dyDescent="0.15">
      <c r="C270" s="22" t="str">
        <f>IF(INDEX(個人!$C$6:$AH$125,$N270,$C$3)&lt;&gt;"",DBCS(TRIM(INDEX(個人!$C$6:$AH$125,$N270,$C$3))),"")</f>
        <v/>
      </c>
      <c r="D270" s="22" t="str">
        <f>IF(C269=C270,"○","×")</f>
        <v>○</v>
      </c>
      <c r="E270" s="22">
        <f>IF(AND(INDEX(個人!$C$6:$AH$125,$N270,$C$3)&lt;&gt;"",INDEX(個人!$C$6:$AH$125,$N270,$O270)&lt;&gt;""),1,0)</f>
        <v>0</v>
      </c>
      <c r="F270" s="22" t="str">
        <f>C270&amp;"@"&amp;E270</f>
        <v>@0</v>
      </c>
      <c r="H270" s="22" t="str">
        <f>IF(AND(INDEX(個人!$C$6:$AH$125,$N270,$C$3)&lt;&gt;"",INDEX(個人!$C$6:$AH$125,$N270,$O270)&lt;&gt;""),IF(INDEX(個人!$C$6:$AH$125,$N270,$H$3)&lt;20,11,ROUNDDOWN(INDEX(個人!$C$6:$AH$125,$N270,$H$3)/5,0)+7),"")</f>
        <v/>
      </c>
      <c r="I270" s="22" t="str">
        <f>IF(AND(INDEX(個人!$C$6:$AH$125,$N270,$C$3)&lt;&gt;"",INDEX(個人!$C$6:$AH$125,$N270,$O270)&lt;&gt;""),IF(ISERROR(VLOOKUP(DBCS($Q270),コード一覧!$E$1:$F$6,2,FALSE)),1,VLOOKUP(DBCS($Q270),コード一覧!$E$1:$F$6,2,FALSE)),"")</f>
        <v/>
      </c>
      <c r="J270" s="22" t="str">
        <f>IF(AND(INDEX(個人!$C$6:$AH$125,$N270,$C$3)&lt;&gt;"",INDEX(個人!$C$6:$AH$125,$N270,$O270)&lt;&gt;""),VLOOKUP($P270,コード一覧!$G$1:$H$10,2,FALSE),"")</f>
        <v/>
      </c>
      <c r="K270" s="22" t="str">
        <f>IF(AND(INDEX(個人!$C$6:$AH$125,$N270,$C$3)&lt;&gt;"",INDEX(個人!$C$6:$AH$125,$N270,$O270)&lt;&gt;""),LEFT(TEXT(INDEX(個人!$C$6:$AH$125,$N270,$O270),"mm:ss.00"),2),"")</f>
        <v/>
      </c>
      <c r="L270" s="22" t="str">
        <f>IF(AND(INDEX(個人!$C$6:$AH$125,$N270,$C$3)&lt;&gt;"",INDEX(個人!$C$6:$AH$125,$N270,$O270)&lt;&gt;""),MID(TEXT(INDEX(個人!$C$6:$AH$125,$N270,$O270),"mm:ss.00"),4,2),"")</f>
        <v/>
      </c>
      <c r="M270" s="22" t="str">
        <f>IF(AND(INDEX(個人!$C$6:$AH$125,$N270,$C$3)&lt;&gt;"",INDEX(個人!$C$6:$AH$125,$N270,$O270)&lt;&gt;""),RIGHT(TEXT(INDEX(個人!$C$6:$AH$125,$N270,$O270),"mm:ss.00"),2),"")</f>
        <v/>
      </c>
      <c r="N270" s="22">
        <f>N248+1</f>
        <v>13</v>
      </c>
      <c r="O270" s="22">
        <v>11</v>
      </c>
      <c r="P270" s="24" t="s">
        <v>70</v>
      </c>
      <c r="Q270" s="22" t="s">
        <v>102</v>
      </c>
    </row>
    <row r="271" spans="3:17" s="22" customFormat="1" x14ac:dyDescent="0.15">
      <c r="C271" s="22" t="str">
        <f>IF(INDEX(個人!$C$6:$AH$125,$N271,$C$3)&lt;&gt;"",DBCS(TRIM(INDEX(個人!$C$6:$AH$125,$N271,$C$3))),"")</f>
        <v/>
      </c>
      <c r="D271" s="22" t="str">
        <f>IF(C270=C271,"○","×")</f>
        <v>○</v>
      </c>
      <c r="E271" s="22">
        <f>IF(AND(INDEX(個人!$C$6:$AH$125,$N270,$C$3)&lt;&gt;"",INDEX(個人!$C$6:$AH$125,$N271,$O271)&lt;&gt;""),E270+1,E270)</f>
        <v>0</v>
      </c>
      <c r="F271" s="22" t="str">
        <f>C271&amp;"@"&amp;E271</f>
        <v>@0</v>
      </c>
      <c r="H271" s="22" t="str">
        <f>IF(AND(INDEX(個人!$C$6:$AH$125,$N271,$C$3)&lt;&gt;"",INDEX(個人!$C$6:$AH$125,$N271,$O271)&lt;&gt;""),IF(INDEX(個人!$C$6:$AH$125,$N271,$H$3)&lt;20,11,ROUNDDOWN(INDEX(個人!$C$6:$AH$125,$N271,$H$3)/5,0)+7),"")</f>
        <v/>
      </c>
      <c r="I271" s="22" t="str">
        <f>IF(AND(INDEX(個人!$C$6:$AH$125,$N271,$C$3)&lt;&gt;"",INDEX(個人!$C$6:$AH$125,$N271,$O271)&lt;&gt;""),IF(ISERROR(VLOOKUP(DBCS($Q271),コード一覧!$E$1:$F$6,2,FALSE)),1,VLOOKUP(DBCS($Q271),コード一覧!$E$1:$F$6,2,FALSE)),"")</f>
        <v/>
      </c>
      <c r="J271" s="22" t="str">
        <f>IF(AND(INDEX(個人!$C$6:$AH$125,$N271,$C$3)&lt;&gt;"",INDEX(個人!$C$6:$AH$125,$N271,$O271)&lt;&gt;""),VLOOKUP($P271,コード一覧!$G$1:$H$10,2,FALSE),"")</f>
        <v/>
      </c>
      <c r="K271" s="22" t="str">
        <f>IF(AND(INDEX(個人!$C$6:$AH$125,$N271,$C$3)&lt;&gt;"",INDEX(個人!$C$6:$AH$125,$N271,$O271)&lt;&gt;""),LEFT(TEXT(INDEX(個人!$C$6:$AH$125,$N271,$O271),"mm:ss.00"),2),"")</f>
        <v/>
      </c>
      <c r="L271" s="22" t="str">
        <f>IF(AND(INDEX(個人!$C$6:$AH$125,$N271,$C$3)&lt;&gt;"",INDEX(個人!$C$6:$AH$125,$N271,$O271)&lt;&gt;""),MID(TEXT(INDEX(個人!$C$6:$AH$125,$N271,$O271),"mm:ss.00"),4,2),"")</f>
        <v/>
      </c>
      <c r="M271" s="22" t="str">
        <f>IF(AND(INDEX(個人!$C$6:$AH$125,$N271,$C$3)&lt;&gt;"",INDEX(個人!$C$6:$AH$125,$N271,$O271)&lt;&gt;""),RIGHT(TEXT(INDEX(個人!$C$6:$AH$125,$N271,$O271),"mm:ss.00"),2),"")</f>
        <v/>
      </c>
      <c r="N271" s="22">
        <f>$N270</f>
        <v>13</v>
      </c>
      <c r="O271" s="22">
        <v>12</v>
      </c>
      <c r="P271" s="24" t="s">
        <v>24</v>
      </c>
      <c r="Q271" s="22" t="s">
        <v>102</v>
      </c>
    </row>
    <row r="272" spans="3:17" s="22" customFormat="1" x14ac:dyDescent="0.15">
      <c r="C272" s="22" t="str">
        <f>IF(INDEX(個人!$C$6:$AH$125,$N272,$C$3)&lt;&gt;"",DBCS(TRIM(INDEX(個人!$C$6:$AH$125,$N272,$C$3))),"")</f>
        <v/>
      </c>
      <c r="D272" s="22" t="str">
        <f t="shared" ref="D272:D291" si="36">IF(C271=C272,"○","×")</f>
        <v>○</v>
      </c>
      <c r="E272" s="22">
        <f>IF(AND(INDEX(個人!$C$6:$AH$125,$N271,$C$3)&lt;&gt;"",INDEX(個人!$C$6:$AH$125,$N272,$O272)&lt;&gt;""),E271+1,E271)</f>
        <v>0</v>
      </c>
      <c r="F272" s="22" t="str">
        <f t="shared" ref="F272:F291" si="37">C272&amp;"@"&amp;E272</f>
        <v>@0</v>
      </c>
      <c r="H272" s="22" t="str">
        <f>IF(AND(INDEX(個人!$C$6:$AH$125,$N272,$C$3)&lt;&gt;"",INDEX(個人!$C$6:$AH$125,$N272,$O272)&lt;&gt;""),IF(INDEX(個人!$C$6:$AH$125,$N272,$H$3)&lt;20,11,ROUNDDOWN(INDEX(個人!$C$6:$AH$125,$N272,$H$3)/5,0)+7),"")</f>
        <v/>
      </c>
      <c r="I272" s="22" t="str">
        <f>IF(AND(INDEX(個人!$C$6:$AH$125,$N272,$C$3)&lt;&gt;"",INDEX(個人!$C$6:$AH$125,$N272,$O272)&lt;&gt;""),IF(ISERROR(VLOOKUP(DBCS($Q272),コード一覧!$E$1:$F$6,2,FALSE)),1,VLOOKUP(DBCS($Q272),コード一覧!$E$1:$F$6,2,FALSE)),"")</f>
        <v/>
      </c>
      <c r="J272" s="22" t="str">
        <f>IF(AND(INDEX(個人!$C$6:$AH$125,$N272,$C$3)&lt;&gt;"",INDEX(個人!$C$6:$AH$125,$N272,$O272)&lt;&gt;""),VLOOKUP($P272,コード一覧!$G$1:$H$10,2,FALSE),"")</f>
        <v/>
      </c>
      <c r="K272" s="22" t="str">
        <f>IF(AND(INDEX(個人!$C$6:$AH$125,$N272,$C$3)&lt;&gt;"",INDEX(個人!$C$6:$AH$125,$N272,$O272)&lt;&gt;""),LEFT(TEXT(INDEX(個人!$C$6:$AH$125,$N272,$O272),"mm:ss.00"),2),"")</f>
        <v/>
      </c>
      <c r="L272" s="22" t="str">
        <f>IF(AND(INDEX(個人!$C$6:$AH$125,$N272,$C$3)&lt;&gt;"",INDEX(個人!$C$6:$AH$125,$N272,$O272)&lt;&gt;""),MID(TEXT(INDEX(個人!$C$6:$AH$125,$N272,$O272),"mm:ss.00"),4,2),"")</f>
        <v/>
      </c>
      <c r="M272" s="22" t="str">
        <f>IF(AND(INDEX(個人!$C$6:$AH$125,$N272,$C$3)&lt;&gt;"",INDEX(個人!$C$6:$AH$125,$N272,$O272)&lt;&gt;""),RIGHT(TEXT(INDEX(個人!$C$6:$AH$125,$N272,$O272),"mm:ss.00"),2),"")</f>
        <v/>
      </c>
      <c r="N272" s="22">
        <f t="shared" ref="N272:N291" si="38">$N271</f>
        <v>13</v>
      </c>
      <c r="O272" s="22">
        <v>13</v>
      </c>
      <c r="P272" s="24" t="s">
        <v>37</v>
      </c>
      <c r="Q272" s="22" t="s">
        <v>102</v>
      </c>
    </row>
    <row r="273" spans="3:17" s="22" customFormat="1" x14ac:dyDescent="0.15">
      <c r="C273" s="22" t="str">
        <f>IF(INDEX(個人!$C$6:$AH$125,$N273,$C$3)&lt;&gt;"",DBCS(TRIM(INDEX(個人!$C$6:$AH$125,$N273,$C$3))),"")</f>
        <v/>
      </c>
      <c r="D273" s="22" t="str">
        <f t="shared" si="36"/>
        <v>○</v>
      </c>
      <c r="E273" s="22">
        <f>IF(AND(INDEX(個人!$C$6:$AH$125,$N272,$C$3)&lt;&gt;"",INDEX(個人!$C$6:$AH$125,$N273,$O273)&lt;&gt;""),E272+1,E272)</f>
        <v>0</v>
      </c>
      <c r="F273" s="22" t="str">
        <f t="shared" si="37"/>
        <v>@0</v>
      </c>
      <c r="H273" s="22" t="str">
        <f>IF(AND(INDEX(個人!$C$6:$AH$125,$N273,$C$3)&lt;&gt;"",INDEX(個人!$C$6:$AH$125,$N273,$O273)&lt;&gt;""),IF(INDEX(個人!$C$6:$AH$125,$N273,$H$3)&lt;20,11,ROUNDDOWN(INDEX(個人!$C$6:$AH$125,$N273,$H$3)/5,0)+7),"")</f>
        <v/>
      </c>
      <c r="I273" s="22" t="str">
        <f>IF(AND(INDEX(個人!$C$6:$AH$125,$N273,$C$3)&lt;&gt;"",INDEX(個人!$C$6:$AH$125,$N273,$O273)&lt;&gt;""),IF(ISERROR(VLOOKUP(DBCS($Q273),コード一覧!$E$1:$F$6,2,FALSE)),1,VLOOKUP(DBCS($Q273),コード一覧!$E$1:$F$6,2,FALSE)),"")</f>
        <v/>
      </c>
      <c r="J273" s="22" t="str">
        <f>IF(AND(INDEX(個人!$C$6:$AH$125,$N273,$C$3)&lt;&gt;"",INDEX(個人!$C$6:$AH$125,$N273,$O273)&lt;&gt;""),VLOOKUP($P273,コード一覧!$G$1:$H$10,2,FALSE),"")</f>
        <v/>
      </c>
      <c r="K273" s="22" t="str">
        <f>IF(AND(INDEX(個人!$C$6:$AH$125,$N273,$C$3)&lt;&gt;"",INDEX(個人!$C$6:$AH$125,$N273,$O273)&lt;&gt;""),LEFT(TEXT(INDEX(個人!$C$6:$AH$125,$N273,$O273),"mm:ss.00"),2),"")</f>
        <v/>
      </c>
      <c r="L273" s="22" t="str">
        <f>IF(AND(INDEX(個人!$C$6:$AH$125,$N273,$C$3)&lt;&gt;"",INDEX(個人!$C$6:$AH$125,$N273,$O273)&lt;&gt;""),MID(TEXT(INDEX(個人!$C$6:$AH$125,$N273,$O273),"mm:ss.00"),4,2),"")</f>
        <v/>
      </c>
      <c r="M273" s="22" t="str">
        <f>IF(AND(INDEX(個人!$C$6:$AH$125,$N273,$C$3)&lt;&gt;"",INDEX(個人!$C$6:$AH$125,$N273,$O273)&lt;&gt;""),RIGHT(TEXT(INDEX(個人!$C$6:$AH$125,$N273,$O273),"mm:ss.00"),2),"")</f>
        <v/>
      </c>
      <c r="N273" s="22">
        <f t="shared" si="38"/>
        <v>13</v>
      </c>
      <c r="O273" s="22">
        <v>14</v>
      </c>
      <c r="P273" s="24" t="s">
        <v>47</v>
      </c>
      <c r="Q273" s="22" t="s">
        <v>102</v>
      </c>
    </row>
    <row r="274" spans="3:17" s="22" customFormat="1" x14ac:dyDescent="0.15">
      <c r="C274" s="22" t="str">
        <f>IF(INDEX(個人!$C$6:$AH$125,$N274,$C$3)&lt;&gt;"",DBCS(TRIM(INDEX(個人!$C$6:$AH$125,$N274,$C$3))),"")</f>
        <v/>
      </c>
      <c r="D274" s="22" t="str">
        <f t="shared" si="36"/>
        <v>○</v>
      </c>
      <c r="E274" s="22">
        <f>IF(AND(INDEX(個人!$C$6:$AH$125,$N273,$C$3)&lt;&gt;"",INDEX(個人!$C$6:$AH$125,$N274,$O274)&lt;&gt;""),E273+1,E273)</f>
        <v>0</v>
      </c>
      <c r="F274" s="22" t="str">
        <f t="shared" si="37"/>
        <v>@0</v>
      </c>
      <c r="H274" s="22" t="str">
        <f>IF(AND(INDEX(個人!$C$6:$AH$125,$N274,$C$3)&lt;&gt;"",INDEX(個人!$C$6:$AH$125,$N274,$O274)&lt;&gt;""),IF(INDEX(個人!$C$6:$AH$125,$N274,$H$3)&lt;20,11,ROUNDDOWN(INDEX(個人!$C$6:$AH$125,$N274,$H$3)/5,0)+7),"")</f>
        <v/>
      </c>
      <c r="I274" s="22" t="str">
        <f>IF(AND(INDEX(個人!$C$6:$AH$125,$N274,$C$3)&lt;&gt;"",INDEX(個人!$C$6:$AH$125,$N274,$O274)&lt;&gt;""),IF(ISERROR(VLOOKUP(DBCS($Q274),コード一覧!$E$1:$F$6,2,FALSE)),1,VLOOKUP(DBCS($Q274),コード一覧!$E$1:$F$6,2,FALSE)),"")</f>
        <v/>
      </c>
      <c r="J274" s="22" t="str">
        <f>IF(AND(INDEX(個人!$C$6:$AH$125,$N274,$C$3)&lt;&gt;"",INDEX(個人!$C$6:$AH$125,$N274,$O274)&lt;&gt;""),VLOOKUP($P274,コード一覧!$G$1:$H$10,2,FALSE),"")</f>
        <v/>
      </c>
      <c r="K274" s="22" t="str">
        <f>IF(AND(INDEX(個人!$C$6:$AH$125,$N274,$C$3)&lt;&gt;"",INDEX(個人!$C$6:$AH$125,$N274,$O274)&lt;&gt;""),LEFT(TEXT(INDEX(個人!$C$6:$AH$125,$N274,$O274),"mm:ss.00"),2),"")</f>
        <v/>
      </c>
      <c r="L274" s="22" t="str">
        <f>IF(AND(INDEX(個人!$C$6:$AH$125,$N274,$C$3)&lt;&gt;"",INDEX(個人!$C$6:$AH$125,$N274,$O274)&lt;&gt;""),MID(TEXT(INDEX(個人!$C$6:$AH$125,$N274,$O274),"mm:ss.00"),4,2),"")</f>
        <v/>
      </c>
      <c r="M274" s="22" t="str">
        <f>IF(AND(INDEX(個人!$C$6:$AH$125,$N274,$C$3)&lt;&gt;"",INDEX(個人!$C$6:$AH$125,$N274,$O274)&lt;&gt;""),RIGHT(TEXT(INDEX(個人!$C$6:$AH$125,$N274,$O274),"mm:ss.00"),2),"")</f>
        <v/>
      </c>
      <c r="N274" s="22">
        <f t="shared" si="38"/>
        <v>13</v>
      </c>
      <c r="O274" s="22">
        <v>15</v>
      </c>
      <c r="P274" s="24" t="s">
        <v>73</v>
      </c>
      <c r="Q274" s="22" t="s">
        <v>102</v>
      </c>
    </row>
    <row r="275" spans="3:17" s="22" customFormat="1" x14ac:dyDescent="0.15">
      <c r="C275" s="22" t="str">
        <f>IF(INDEX(個人!$C$6:$AH$125,$N275,$C$3)&lt;&gt;"",DBCS(TRIM(INDEX(個人!$C$6:$AH$125,$N275,$C$3))),"")</f>
        <v/>
      </c>
      <c r="D275" s="22" t="str">
        <f t="shared" si="36"/>
        <v>○</v>
      </c>
      <c r="E275" s="22">
        <f>IF(AND(INDEX(個人!$C$6:$AH$125,$N274,$C$3)&lt;&gt;"",INDEX(個人!$C$6:$AH$125,$N275,$O275)&lt;&gt;""),E274+1,E274)</f>
        <v>0</v>
      </c>
      <c r="F275" s="22" t="str">
        <f t="shared" si="37"/>
        <v>@0</v>
      </c>
      <c r="H275" s="22" t="str">
        <f>IF(AND(INDEX(個人!$C$6:$AH$125,$N275,$C$3)&lt;&gt;"",INDEX(個人!$C$6:$AH$125,$N275,$O275)&lt;&gt;""),IF(INDEX(個人!$C$6:$AH$125,$N275,$H$3)&lt;20,11,ROUNDDOWN(INDEX(個人!$C$6:$AH$125,$N275,$H$3)/5,0)+7),"")</f>
        <v/>
      </c>
      <c r="I275" s="22" t="str">
        <f>IF(AND(INDEX(個人!$C$6:$AH$125,$N275,$C$3)&lt;&gt;"",INDEX(個人!$C$6:$AH$125,$N275,$O275)&lt;&gt;""),IF(ISERROR(VLOOKUP(DBCS($Q275),コード一覧!$E$1:$F$6,2,FALSE)),1,VLOOKUP(DBCS($Q275),コード一覧!$E$1:$F$6,2,FALSE)),"")</f>
        <v/>
      </c>
      <c r="J275" s="22" t="str">
        <f>IF(AND(INDEX(個人!$C$6:$AH$125,$N275,$C$3)&lt;&gt;"",INDEX(個人!$C$6:$AH$125,$N275,$O275)&lt;&gt;""),VLOOKUP($P275,コード一覧!$G$1:$H$10,2,FALSE),"")</f>
        <v/>
      </c>
      <c r="K275" s="22" t="str">
        <f>IF(AND(INDEX(個人!$C$6:$AH$125,$N275,$C$3)&lt;&gt;"",INDEX(個人!$C$6:$AH$125,$N275,$O275)&lt;&gt;""),LEFT(TEXT(INDEX(個人!$C$6:$AH$125,$N275,$O275),"mm:ss.00"),2),"")</f>
        <v/>
      </c>
      <c r="L275" s="22" t="str">
        <f>IF(AND(INDEX(個人!$C$6:$AH$125,$N275,$C$3)&lt;&gt;"",INDEX(個人!$C$6:$AH$125,$N275,$O275)&lt;&gt;""),MID(TEXT(INDEX(個人!$C$6:$AH$125,$N275,$O275),"mm:ss.00"),4,2),"")</f>
        <v/>
      </c>
      <c r="M275" s="22" t="str">
        <f>IF(AND(INDEX(個人!$C$6:$AH$125,$N275,$C$3)&lt;&gt;"",INDEX(個人!$C$6:$AH$125,$N275,$O275)&lt;&gt;""),RIGHT(TEXT(INDEX(個人!$C$6:$AH$125,$N275,$O275),"mm:ss.00"),2),"")</f>
        <v/>
      </c>
      <c r="N275" s="22">
        <f t="shared" si="38"/>
        <v>13</v>
      </c>
      <c r="O275" s="22">
        <v>16</v>
      </c>
      <c r="P275" s="24" t="s">
        <v>75</v>
      </c>
      <c r="Q275" s="22" t="s">
        <v>102</v>
      </c>
    </row>
    <row r="276" spans="3:17" s="22" customFormat="1" x14ac:dyDescent="0.15">
      <c r="C276" s="22" t="str">
        <f>IF(INDEX(個人!$C$6:$AH$125,$N276,$C$3)&lt;&gt;"",DBCS(TRIM(INDEX(個人!$C$6:$AH$125,$N276,$C$3))),"")</f>
        <v/>
      </c>
      <c r="D276" s="22" t="str">
        <f t="shared" si="36"/>
        <v>○</v>
      </c>
      <c r="E276" s="22">
        <f>IF(AND(INDEX(個人!$C$6:$AH$125,$N275,$C$3)&lt;&gt;"",INDEX(個人!$C$6:$AH$125,$N276,$O276)&lt;&gt;""),E275+1,E275)</f>
        <v>0</v>
      </c>
      <c r="F276" s="22" t="str">
        <f t="shared" si="37"/>
        <v>@0</v>
      </c>
      <c r="H276" s="22" t="str">
        <f>IF(AND(INDEX(個人!$C$6:$AH$125,$N276,$C$3)&lt;&gt;"",INDEX(個人!$C$6:$AH$125,$N276,$O276)&lt;&gt;""),IF(INDEX(個人!$C$6:$AH$125,$N276,$H$3)&lt;20,11,ROUNDDOWN(INDEX(個人!$C$6:$AH$125,$N276,$H$3)/5,0)+7),"")</f>
        <v/>
      </c>
      <c r="I276" s="22" t="str">
        <f>IF(AND(INDEX(個人!$C$6:$AH$125,$N276,$C$3)&lt;&gt;"",INDEX(個人!$C$6:$AH$125,$N276,$O276)&lt;&gt;""),IF(ISERROR(VLOOKUP(DBCS($Q276),コード一覧!$E$1:$F$6,2,FALSE)),1,VLOOKUP(DBCS($Q276),コード一覧!$E$1:$F$6,2,FALSE)),"")</f>
        <v/>
      </c>
      <c r="J276" s="22" t="str">
        <f>IF(AND(INDEX(個人!$C$6:$AH$125,$N276,$C$3)&lt;&gt;"",INDEX(個人!$C$6:$AH$125,$N276,$O276)&lt;&gt;""),VLOOKUP($P276,コード一覧!$G$1:$H$10,2,FALSE),"")</f>
        <v/>
      </c>
      <c r="K276" s="22" t="str">
        <f>IF(AND(INDEX(個人!$C$6:$AH$125,$N276,$C$3)&lt;&gt;"",INDEX(個人!$C$6:$AH$125,$N276,$O276)&lt;&gt;""),LEFT(TEXT(INDEX(個人!$C$6:$AH$125,$N276,$O276),"mm:ss.00"),2),"")</f>
        <v/>
      </c>
      <c r="L276" s="22" t="str">
        <f>IF(AND(INDEX(個人!$C$6:$AH$125,$N276,$C$3)&lt;&gt;"",INDEX(個人!$C$6:$AH$125,$N276,$O276)&lt;&gt;""),MID(TEXT(INDEX(個人!$C$6:$AH$125,$N276,$O276),"mm:ss.00"),4,2),"")</f>
        <v/>
      </c>
      <c r="M276" s="22" t="str">
        <f>IF(AND(INDEX(個人!$C$6:$AH$125,$N276,$C$3)&lt;&gt;"",INDEX(個人!$C$6:$AH$125,$N276,$O276)&lt;&gt;""),RIGHT(TEXT(INDEX(個人!$C$6:$AH$125,$N276,$O276),"mm:ss.00"),2),"")</f>
        <v/>
      </c>
      <c r="N276" s="22">
        <f t="shared" si="38"/>
        <v>13</v>
      </c>
      <c r="O276" s="22">
        <v>17</v>
      </c>
      <c r="P276" s="24" t="s">
        <v>77</v>
      </c>
      <c r="Q276" s="22" t="s">
        <v>102</v>
      </c>
    </row>
    <row r="277" spans="3:17" s="22" customFormat="1" x14ac:dyDescent="0.15">
      <c r="C277" s="22" t="str">
        <f>IF(INDEX(個人!$C$6:$AH$125,$N277,$C$3)&lt;&gt;"",DBCS(TRIM(INDEX(個人!$C$6:$AH$125,$N277,$C$3))),"")</f>
        <v/>
      </c>
      <c r="D277" s="22" t="str">
        <f t="shared" si="36"/>
        <v>○</v>
      </c>
      <c r="E277" s="22">
        <f>IF(AND(INDEX(個人!$C$6:$AH$125,$N276,$C$3)&lt;&gt;"",INDEX(個人!$C$6:$AH$125,$N277,$O277)&lt;&gt;""),E276+1,E276)</f>
        <v>0</v>
      </c>
      <c r="F277" s="22" t="str">
        <f t="shared" si="37"/>
        <v>@0</v>
      </c>
      <c r="H277" s="22" t="str">
        <f>IF(AND(INDEX(個人!$C$6:$AH$125,$N277,$C$3)&lt;&gt;"",INDEX(個人!$C$6:$AH$125,$N277,$O277)&lt;&gt;""),IF(INDEX(個人!$C$6:$AH$125,$N277,$H$3)&lt;20,11,ROUNDDOWN(INDEX(個人!$C$6:$AH$125,$N277,$H$3)/5,0)+7),"")</f>
        <v/>
      </c>
      <c r="I277" s="22" t="str">
        <f>IF(AND(INDEX(個人!$C$6:$AH$125,$N277,$C$3)&lt;&gt;"",INDEX(個人!$C$6:$AH$125,$N277,$O277)&lt;&gt;""),IF(ISERROR(VLOOKUP(DBCS($Q277),コード一覧!$E$1:$F$6,2,FALSE)),1,VLOOKUP(DBCS($Q277),コード一覧!$E$1:$F$6,2,FALSE)),"")</f>
        <v/>
      </c>
      <c r="J277" s="22" t="str">
        <f>IF(AND(INDEX(個人!$C$6:$AH$125,$N277,$C$3)&lt;&gt;"",INDEX(個人!$C$6:$AH$125,$N277,$O277)&lt;&gt;""),VLOOKUP($P277,コード一覧!$G$1:$H$10,2,FALSE),"")</f>
        <v/>
      </c>
      <c r="K277" s="22" t="str">
        <f>IF(AND(INDEX(個人!$C$6:$AH$125,$N277,$C$3)&lt;&gt;"",INDEX(個人!$C$6:$AH$125,$N277,$O277)&lt;&gt;""),LEFT(TEXT(INDEX(個人!$C$6:$AH$125,$N277,$O277),"mm:ss.00"),2),"")</f>
        <v/>
      </c>
      <c r="L277" s="22" t="str">
        <f>IF(AND(INDEX(個人!$C$6:$AH$125,$N277,$C$3)&lt;&gt;"",INDEX(個人!$C$6:$AH$125,$N277,$O277)&lt;&gt;""),MID(TEXT(INDEX(個人!$C$6:$AH$125,$N277,$O277),"mm:ss.00"),4,2),"")</f>
        <v/>
      </c>
      <c r="M277" s="22" t="str">
        <f>IF(AND(INDEX(個人!$C$6:$AH$125,$N277,$C$3)&lt;&gt;"",INDEX(個人!$C$6:$AH$125,$N277,$O277)&lt;&gt;""),RIGHT(TEXT(INDEX(個人!$C$6:$AH$125,$N277,$O277),"mm:ss.00"),2),"")</f>
        <v/>
      </c>
      <c r="N277" s="22">
        <f t="shared" si="38"/>
        <v>13</v>
      </c>
      <c r="O277" s="22">
        <v>18</v>
      </c>
      <c r="P277" s="24" t="s">
        <v>70</v>
      </c>
      <c r="Q277" s="22" t="s">
        <v>103</v>
      </c>
    </row>
    <row r="278" spans="3:17" s="22" customFormat="1" x14ac:dyDescent="0.15">
      <c r="C278" s="22" t="str">
        <f>IF(INDEX(個人!$C$6:$AH$125,$N278,$C$3)&lt;&gt;"",DBCS(TRIM(INDEX(個人!$C$6:$AH$125,$N278,$C$3))),"")</f>
        <v/>
      </c>
      <c r="D278" s="22" t="str">
        <f t="shared" si="36"/>
        <v>○</v>
      </c>
      <c r="E278" s="22">
        <f>IF(AND(INDEX(個人!$C$6:$AH$125,$N277,$C$3)&lt;&gt;"",INDEX(個人!$C$6:$AH$125,$N278,$O278)&lt;&gt;""),E277+1,E277)</f>
        <v>0</v>
      </c>
      <c r="F278" s="22" t="str">
        <f t="shared" si="37"/>
        <v>@0</v>
      </c>
      <c r="H278" s="22" t="str">
        <f>IF(AND(INDEX(個人!$C$6:$AH$125,$N278,$C$3)&lt;&gt;"",INDEX(個人!$C$6:$AH$125,$N278,$O278)&lt;&gt;""),IF(INDEX(個人!$C$6:$AH$125,$N278,$H$3)&lt;20,11,ROUNDDOWN(INDEX(個人!$C$6:$AH$125,$N278,$H$3)/5,0)+7),"")</f>
        <v/>
      </c>
      <c r="I278" s="22" t="str">
        <f>IF(AND(INDEX(個人!$C$6:$AH$125,$N278,$C$3)&lt;&gt;"",INDEX(個人!$C$6:$AH$125,$N278,$O278)&lt;&gt;""),IF(ISERROR(VLOOKUP(DBCS($Q278),コード一覧!$E$1:$F$6,2,FALSE)),1,VLOOKUP(DBCS($Q278),コード一覧!$E$1:$F$6,2,FALSE)),"")</f>
        <v/>
      </c>
      <c r="J278" s="22" t="str">
        <f>IF(AND(INDEX(個人!$C$6:$AH$125,$N278,$C$3)&lt;&gt;"",INDEX(個人!$C$6:$AH$125,$N278,$O278)&lt;&gt;""),VLOOKUP($P278,コード一覧!$G$1:$H$10,2,FALSE),"")</f>
        <v/>
      </c>
      <c r="K278" s="22" t="str">
        <f>IF(AND(INDEX(個人!$C$6:$AH$125,$N278,$C$3)&lt;&gt;"",INDEX(個人!$C$6:$AH$125,$N278,$O278)&lt;&gt;""),LEFT(TEXT(INDEX(個人!$C$6:$AH$125,$N278,$O278),"mm:ss.00"),2),"")</f>
        <v/>
      </c>
      <c r="L278" s="22" t="str">
        <f>IF(AND(INDEX(個人!$C$6:$AH$125,$N278,$C$3)&lt;&gt;"",INDEX(個人!$C$6:$AH$125,$N278,$O278)&lt;&gt;""),MID(TEXT(INDEX(個人!$C$6:$AH$125,$N278,$O278),"mm:ss.00"),4,2),"")</f>
        <v/>
      </c>
      <c r="M278" s="22" t="str">
        <f>IF(AND(INDEX(個人!$C$6:$AH$125,$N278,$C$3)&lt;&gt;"",INDEX(個人!$C$6:$AH$125,$N278,$O278)&lt;&gt;""),RIGHT(TEXT(INDEX(個人!$C$6:$AH$125,$N278,$O278),"mm:ss.00"),2),"")</f>
        <v/>
      </c>
      <c r="N278" s="22">
        <f t="shared" si="38"/>
        <v>13</v>
      </c>
      <c r="O278" s="22">
        <v>19</v>
      </c>
      <c r="P278" s="24" t="s">
        <v>24</v>
      </c>
      <c r="Q278" s="22" t="s">
        <v>103</v>
      </c>
    </row>
    <row r="279" spans="3:17" s="22" customFormat="1" x14ac:dyDescent="0.15">
      <c r="C279" s="22" t="str">
        <f>IF(INDEX(個人!$C$6:$AH$125,$N279,$C$3)&lt;&gt;"",DBCS(TRIM(INDEX(個人!$C$6:$AH$125,$N279,$C$3))),"")</f>
        <v/>
      </c>
      <c r="D279" s="22" t="str">
        <f t="shared" si="36"/>
        <v>○</v>
      </c>
      <c r="E279" s="22">
        <f>IF(AND(INDEX(個人!$C$6:$AH$125,$N278,$C$3)&lt;&gt;"",INDEX(個人!$C$6:$AH$125,$N279,$O279)&lt;&gt;""),E278+1,E278)</f>
        <v>0</v>
      </c>
      <c r="F279" s="22" t="str">
        <f t="shared" si="37"/>
        <v>@0</v>
      </c>
      <c r="H279" s="22" t="str">
        <f>IF(AND(INDEX(個人!$C$6:$AH$125,$N279,$C$3)&lt;&gt;"",INDEX(個人!$C$6:$AH$125,$N279,$O279)&lt;&gt;""),IF(INDEX(個人!$C$6:$AH$125,$N279,$H$3)&lt;20,11,ROUNDDOWN(INDEX(個人!$C$6:$AH$125,$N279,$H$3)/5,0)+7),"")</f>
        <v/>
      </c>
      <c r="I279" s="22" t="str">
        <f>IF(AND(INDEX(個人!$C$6:$AH$125,$N279,$C$3)&lt;&gt;"",INDEX(個人!$C$6:$AH$125,$N279,$O279)&lt;&gt;""),IF(ISERROR(VLOOKUP(DBCS($Q279),コード一覧!$E$1:$F$6,2,FALSE)),1,VLOOKUP(DBCS($Q279),コード一覧!$E$1:$F$6,2,FALSE)),"")</f>
        <v/>
      </c>
      <c r="J279" s="22" t="str">
        <f>IF(AND(INDEX(個人!$C$6:$AH$125,$N279,$C$3)&lt;&gt;"",INDEX(個人!$C$6:$AH$125,$N279,$O279)&lt;&gt;""),VLOOKUP($P279,コード一覧!$G$1:$H$10,2,FALSE),"")</f>
        <v/>
      </c>
      <c r="K279" s="22" t="str">
        <f>IF(AND(INDEX(個人!$C$6:$AH$125,$N279,$C$3)&lt;&gt;"",INDEX(個人!$C$6:$AH$125,$N279,$O279)&lt;&gt;""),LEFT(TEXT(INDEX(個人!$C$6:$AH$125,$N279,$O279),"mm:ss.00"),2),"")</f>
        <v/>
      </c>
      <c r="L279" s="22" t="str">
        <f>IF(AND(INDEX(個人!$C$6:$AH$125,$N279,$C$3)&lt;&gt;"",INDEX(個人!$C$6:$AH$125,$N279,$O279)&lt;&gt;""),MID(TEXT(INDEX(個人!$C$6:$AH$125,$N279,$O279),"mm:ss.00"),4,2),"")</f>
        <v/>
      </c>
      <c r="M279" s="22" t="str">
        <f>IF(AND(INDEX(個人!$C$6:$AH$125,$N279,$C$3)&lt;&gt;"",INDEX(個人!$C$6:$AH$125,$N279,$O279)&lt;&gt;""),RIGHT(TEXT(INDEX(個人!$C$6:$AH$125,$N279,$O279),"mm:ss.00"),2),"")</f>
        <v/>
      </c>
      <c r="N279" s="22">
        <f t="shared" si="38"/>
        <v>13</v>
      </c>
      <c r="O279" s="22">
        <v>20</v>
      </c>
      <c r="P279" s="24" t="s">
        <v>37</v>
      </c>
      <c r="Q279" s="22" t="s">
        <v>103</v>
      </c>
    </row>
    <row r="280" spans="3:17" s="22" customFormat="1" x14ac:dyDescent="0.15">
      <c r="C280" s="22" t="str">
        <f>IF(INDEX(個人!$C$6:$AH$125,$N280,$C$3)&lt;&gt;"",DBCS(TRIM(INDEX(個人!$C$6:$AH$125,$N280,$C$3))),"")</f>
        <v/>
      </c>
      <c r="D280" s="22" t="str">
        <f t="shared" si="36"/>
        <v>○</v>
      </c>
      <c r="E280" s="22">
        <f>IF(AND(INDEX(個人!$C$6:$AH$125,$N279,$C$3)&lt;&gt;"",INDEX(個人!$C$6:$AH$125,$N280,$O280)&lt;&gt;""),E279+1,E279)</f>
        <v>0</v>
      </c>
      <c r="F280" s="22" t="str">
        <f t="shared" si="37"/>
        <v>@0</v>
      </c>
      <c r="H280" s="22" t="str">
        <f>IF(AND(INDEX(個人!$C$6:$AH$125,$N280,$C$3)&lt;&gt;"",INDEX(個人!$C$6:$AH$125,$N280,$O280)&lt;&gt;""),IF(INDEX(個人!$C$6:$AH$125,$N280,$H$3)&lt;20,11,ROUNDDOWN(INDEX(個人!$C$6:$AH$125,$N280,$H$3)/5,0)+7),"")</f>
        <v/>
      </c>
      <c r="I280" s="22" t="str">
        <f>IF(AND(INDEX(個人!$C$6:$AH$125,$N280,$C$3)&lt;&gt;"",INDEX(個人!$C$6:$AH$125,$N280,$O280)&lt;&gt;""),IF(ISERROR(VLOOKUP(DBCS($Q280),コード一覧!$E$1:$F$6,2,FALSE)),1,VLOOKUP(DBCS($Q280),コード一覧!$E$1:$F$6,2,FALSE)),"")</f>
        <v/>
      </c>
      <c r="J280" s="22" t="str">
        <f>IF(AND(INDEX(個人!$C$6:$AH$125,$N280,$C$3)&lt;&gt;"",INDEX(個人!$C$6:$AH$125,$N280,$O280)&lt;&gt;""),VLOOKUP($P280,コード一覧!$G$1:$H$10,2,FALSE),"")</f>
        <v/>
      </c>
      <c r="K280" s="22" t="str">
        <f>IF(AND(INDEX(個人!$C$6:$AH$125,$N280,$C$3)&lt;&gt;"",INDEX(個人!$C$6:$AH$125,$N280,$O280)&lt;&gt;""),LEFT(TEXT(INDEX(個人!$C$6:$AH$125,$N280,$O280),"mm:ss.00"),2),"")</f>
        <v/>
      </c>
      <c r="L280" s="22" t="str">
        <f>IF(AND(INDEX(個人!$C$6:$AH$125,$N280,$C$3)&lt;&gt;"",INDEX(個人!$C$6:$AH$125,$N280,$O280)&lt;&gt;""),MID(TEXT(INDEX(個人!$C$6:$AH$125,$N280,$O280),"mm:ss.00"),4,2),"")</f>
        <v/>
      </c>
      <c r="M280" s="22" t="str">
        <f>IF(AND(INDEX(個人!$C$6:$AH$125,$N280,$C$3)&lt;&gt;"",INDEX(個人!$C$6:$AH$125,$N280,$O280)&lt;&gt;""),RIGHT(TEXT(INDEX(個人!$C$6:$AH$125,$N280,$O280),"mm:ss.00"),2),"")</f>
        <v/>
      </c>
      <c r="N280" s="22">
        <f t="shared" si="38"/>
        <v>13</v>
      </c>
      <c r="O280" s="22">
        <v>21</v>
      </c>
      <c r="P280" s="24" t="s">
        <v>47</v>
      </c>
      <c r="Q280" s="22" t="s">
        <v>103</v>
      </c>
    </row>
    <row r="281" spans="3:17" s="22" customFormat="1" x14ac:dyDescent="0.15">
      <c r="C281" s="22" t="str">
        <f>IF(INDEX(個人!$C$6:$AH$125,$N281,$C$3)&lt;&gt;"",DBCS(TRIM(INDEX(個人!$C$6:$AH$125,$N281,$C$3))),"")</f>
        <v/>
      </c>
      <c r="D281" s="22" t="str">
        <f t="shared" si="36"/>
        <v>○</v>
      </c>
      <c r="E281" s="22">
        <f>IF(AND(INDEX(個人!$C$6:$AH$125,$N280,$C$3)&lt;&gt;"",INDEX(個人!$C$6:$AH$125,$N281,$O281)&lt;&gt;""),E280+1,E280)</f>
        <v>0</v>
      </c>
      <c r="F281" s="22" t="str">
        <f t="shared" si="37"/>
        <v>@0</v>
      </c>
      <c r="H281" s="22" t="str">
        <f>IF(AND(INDEX(個人!$C$6:$AH$125,$N281,$C$3)&lt;&gt;"",INDEX(個人!$C$6:$AH$125,$N281,$O281)&lt;&gt;""),IF(INDEX(個人!$C$6:$AH$125,$N281,$H$3)&lt;20,11,ROUNDDOWN(INDEX(個人!$C$6:$AH$125,$N281,$H$3)/5,0)+7),"")</f>
        <v/>
      </c>
      <c r="I281" s="22" t="str">
        <f>IF(AND(INDEX(個人!$C$6:$AH$125,$N281,$C$3)&lt;&gt;"",INDEX(個人!$C$6:$AH$125,$N281,$O281)&lt;&gt;""),IF(ISERROR(VLOOKUP(DBCS($Q281),コード一覧!$E$1:$F$6,2,FALSE)),1,VLOOKUP(DBCS($Q281),コード一覧!$E$1:$F$6,2,FALSE)),"")</f>
        <v/>
      </c>
      <c r="J281" s="22" t="str">
        <f>IF(AND(INDEX(個人!$C$6:$AH$125,$N281,$C$3)&lt;&gt;"",INDEX(個人!$C$6:$AH$125,$N281,$O281)&lt;&gt;""),VLOOKUP($P281,コード一覧!$G$1:$H$10,2,FALSE),"")</f>
        <v/>
      </c>
      <c r="K281" s="22" t="str">
        <f>IF(AND(INDEX(個人!$C$6:$AH$125,$N281,$C$3)&lt;&gt;"",INDEX(個人!$C$6:$AH$125,$N281,$O281)&lt;&gt;""),LEFT(TEXT(INDEX(個人!$C$6:$AH$125,$N281,$O281),"mm:ss.00"),2),"")</f>
        <v/>
      </c>
      <c r="L281" s="22" t="str">
        <f>IF(AND(INDEX(個人!$C$6:$AH$125,$N281,$C$3)&lt;&gt;"",INDEX(個人!$C$6:$AH$125,$N281,$O281)&lt;&gt;""),MID(TEXT(INDEX(個人!$C$6:$AH$125,$N281,$O281),"mm:ss.00"),4,2),"")</f>
        <v/>
      </c>
      <c r="M281" s="22" t="str">
        <f>IF(AND(INDEX(個人!$C$6:$AH$125,$N281,$C$3)&lt;&gt;"",INDEX(個人!$C$6:$AH$125,$N281,$O281)&lt;&gt;""),RIGHT(TEXT(INDEX(個人!$C$6:$AH$125,$N281,$O281),"mm:ss.00"),2),"")</f>
        <v/>
      </c>
      <c r="N281" s="22">
        <f t="shared" si="38"/>
        <v>13</v>
      </c>
      <c r="O281" s="22">
        <v>22</v>
      </c>
      <c r="P281" s="24" t="s">
        <v>70</v>
      </c>
      <c r="Q281" s="22" t="s">
        <v>104</v>
      </c>
    </row>
    <row r="282" spans="3:17" s="22" customFormat="1" x14ac:dyDescent="0.15">
      <c r="C282" s="22" t="str">
        <f>IF(INDEX(個人!$C$6:$AH$125,$N282,$C$3)&lt;&gt;"",DBCS(TRIM(INDEX(個人!$C$6:$AH$125,$N282,$C$3))),"")</f>
        <v/>
      </c>
      <c r="D282" s="22" t="str">
        <f t="shared" si="36"/>
        <v>○</v>
      </c>
      <c r="E282" s="22">
        <f>IF(AND(INDEX(個人!$C$6:$AH$125,$N281,$C$3)&lt;&gt;"",INDEX(個人!$C$6:$AH$125,$N282,$O282)&lt;&gt;""),E281+1,E281)</f>
        <v>0</v>
      </c>
      <c r="F282" s="22" t="str">
        <f t="shared" si="37"/>
        <v>@0</v>
      </c>
      <c r="H282" s="22" t="str">
        <f>IF(AND(INDEX(個人!$C$6:$AH$125,$N282,$C$3)&lt;&gt;"",INDEX(個人!$C$6:$AH$125,$N282,$O282)&lt;&gt;""),IF(INDEX(個人!$C$6:$AH$125,$N282,$H$3)&lt;20,11,ROUNDDOWN(INDEX(個人!$C$6:$AH$125,$N282,$H$3)/5,0)+7),"")</f>
        <v/>
      </c>
      <c r="I282" s="22" t="str">
        <f>IF(AND(INDEX(個人!$C$6:$AH$125,$N282,$C$3)&lt;&gt;"",INDEX(個人!$C$6:$AH$125,$N282,$O282)&lt;&gt;""),IF(ISERROR(VLOOKUP(DBCS($Q282),コード一覧!$E$1:$F$6,2,FALSE)),1,VLOOKUP(DBCS($Q282),コード一覧!$E$1:$F$6,2,FALSE)),"")</f>
        <v/>
      </c>
      <c r="J282" s="22" t="str">
        <f>IF(AND(INDEX(個人!$C$6:$AH$125,$N282,$C$3)&lt;&gt;"",INDEX(個人!$C$6:$AH$125,$N282,$O282)&lt;&gt;""),VLOOKUP($P282,コード一覧!$G$1:$H$10,2,FALSE),"")</f>
        <v/>
      </c>
      <c r="K282" s="22" t="str">
        <f>IF(AND(INDEX(個人!$C$6:$AH$125,$N282,$C$3)&lt;&gt;"",INDEX(個人!$C$6:$AH$125,$N282,$O282)&lt;&gt;""),LEFT(TEXT(INDEX(個人!$C$6:$AH$125,$N282,$O282),"mm:ss.00"),2),"")</f>
        <v/>
      </c>
      <c r="L282" s="22" t="str">
        <f>IF(AND(INDEX(個人!$C$6:$AH$125,$N282,$C$3)&lt;&gt;"",INDEX(個人!$C$6:$AH$125,$N282,$O282)&lt;&gt;""),MID(TEXT(INDEX(個人!$C$6:$AH$125,$N282,$O282),"mm:ss.00"),4,2),"")</f>
        <v/>
      </c>
      <c r="M282" s="22" t="str">
        <f>IF(AND(INDEX(個人!$C$6:$AH$125,$N282,$C$3)&lt;&gt;"",INDEX(個人!$C$6:$AH$125,$N282,$O282)&lt;&gt;""),RIGHT(TEXT(INDEX(個人!$C$6:$AH$125,$N282,$O282),"mm:ss.00"),2),"")</f>
        <v/>
      </c>
      <c r="N282" s="22">
        <f t="shared" si="38"/>
        <v>13</v>
      </c>
      <c r="O282" s="22">
        <v>23</v>
      </c>
      <c r="P282" s="24" t="s">
        <v>24</v>
      </c>
      <c r="Q282" s="22" t="s">
        <v>104</v>
      </c>
    </row>
    <row r="283" spans="3:17" s="22" customFormat="1" x14ac:dyDescent="0.15">
      <c r="C283" s="22" t="str">
        <f>IF(INDEX(個人!$C$6:$AH$125,$N283,$C$3)&lt;&gt;"",DBCS(TRIM(INDEX(個人!$C$6:$AH$125,$N283,$C$3))),"")</f>
        <v/>
      </c>
      <c r="D283" s="22" t="str">
        <f t="shared" si="36"/>
        <v>○</v>
      </c>
      <c r="E283" s="22">
        <f>IF(AND(INDEX(個人!$C$6:$AH$125,$N282,$C$3)&lt;&gt;"",INDEX(個人!$C$6:$AH$125,$N283,$O283)&lt;&gt;""),E282+1,E282)</f>
        <v>0</v>
      </c>
      <c r="F283" s="22" t="str">
        <f t="shared" si="37"/>
        <v>@0</v>
      </c>
      <c r="H283" s="22" t="str">
        <f>IF(AND(INDEX(個人!$C$6:$AH$125,$N283,$C$3)&lt;&gt;"",INDEX(個人!$C$6:$AH$125,$N283,$O283)&lt;&gt;""),IF(INDEX(個人!$C$6:$AH$125,$N283,$H$3)&lt;20,11,ROUNDDOWN(INDEX(個人!$C$6:$AH$125,$N283,$H$3)/5,0)+7),"")</f>
        <v/>
      </c>
      <c r="I283" s="22" t="str">
        <f>IF(AND(INDEX(個人!$C$6:$AH$125,$N283,$C$3)&lt;&gt;"",INDEX(個人!$C$6:$AH$125,$N283,$O283)&lt;&gt;""),IF(ISERROR(VLOOKUP(DBCS($Q283),コード一覧!$E$1:$F$6,2,FALSE)),1,VLOOKUP(DBCS($Q283),コード一覧!$E$1:$F$6,2,FALSE)),"")</f>
        <v/>
      </c>
      <c r="J283" s="22" t="str">
        <f>IF(AND(INDEX(個人!$C$6:$AH$125,$N283,$C$3)&lt;&gt;"",INDEX(個人!$C$6:$AH$125,$N283,$O283)&lt;&gt;""),VLOOKUP($P283,コード一覧!$G$1:$H$10,2,FALSE),"")</f>
        <v/>
      </c>
      <c r="K283" s="22" t="str">
        <f>IF(AND(INDEX(個人!$C$6:$AH$125,$N283,$C$3)&lt;&gt;"",INDEX(個人!$C$6:$AH$125,$N283,$O283)&lt;&gt;""),LEFT(TEXT(INDEX(個人!$C$6:$AH$125,$N283,$O283),"mm:ss.00"),2),"")</f>
        <v/>
      </c>
      <c r="L283" s="22" t="str">
        <f>IF(AND(INDEX(個人!$C$6:$AH$125,$N283,$C$3)&lt;&gt;"",INDEX(個人!$C$6:$AH$125,$N283,$O283)&lt;&gt;""),MID(TEXT(INDEX(個人!$C$6:$AH$125,$N283,$O283),"mm:ss.00"),4,2),"")</f>
        <v/>
      </c>
      <c r="M283" s="22" t="str">
        <f>IF(AND(INDEX(個人!$C$6:$AH$125,$N283,$C$3)&lt;&gt;"",INDEX(個人!$C$6:$AH$125,$N283,$O283)&lt;&gt;""),RIGHT(TEXT(INDEX(個人!$C$6:$AH$125,$N283,$O283),"mm:ss.00"),2),"")</f>
        <v/>
      </c>
      <c r="N283" s="22">
        <f t="shared" si="38"/>
        <v>13</v>
      </c>
      <c r="O283" s="22">
        <v>24</v>
      </c>
      <c r="P283" s="24" t="s">
        <v>37</v>
      </c>
      <c r="Q283" s="22" t="s">
        <v>104</v>
      </c>
    </row>
    <row r="284" spans="3:17" s="22" customFormat="1" x14ac:dyDescent="0.15">
      <c r="C284" s="22" t="str">
        <f>IF(INDEX(個人!$C$6:$AH$125,$N284,$C$3)&lt;&gt;"",DBCS(TRIM(INDEX(個人!$C$6:$AH$125,$N284,$C$3))),"")</f>
        <v/>
      </c>
      <c r="D284" s="22" t="str">
        <f t="shared" si="36"/>
        <v>○</v>
      </c>
      <c r="E284" s="22">
        <f>IF(AND(INDEX(個人!$C$6:$AH$125,$N283,$C$3)&lt;&gt;"",INDEX(個人!$C$6:$AH$125,$N284,$O284)&lt;&gt;""),E283+1,E283)</f>
        <v>0</v>
      </c>
      <c r="F284" s="22" t="str">
        <f t="shared" si="37"/>
        <v>@0</v>
      </c>
      <c r="H284" s="22" t="str">
        <f>IF(AND(INDEX(個人!$C$6:$AH$125,$N284,$C$3)&lt;&gt;"",INDEX(個人!$C$6:$AH$125,$N284,$O284)&lt;&gt;""),IF(INDEX(個人!$C$6:$AH$125,$N284,$H$3)&lt;20,11,ROUNDDOWN(INDEX(個人!$C$6:$AH$125,$N284,$H$3)/5,0)+7),"")</f>
        <v/>
      </c>
      <c r="I284" s="22" t="str">
        <f>IF(AND(INDEX(個人!$C$6:$AH$125,$N284,$C$3)&lt;&gt;"",INDEX(個人!$C$6:$AH$125,$N284,$O284)&lt;&gt;""),IF(ISERROR(VLOOKUP(DBCS($Q284),コード一覧!$E$1:$F$6,2,FALSE)),1,VLOOKUP(DBCS($Q284),コード一覧!$E$1:$F$6,2,FALSE)),"")</f>
        <v/>
      </c>
      <c r="J284" s="22" t="str">
        <f>IF(AND(INDEX(個人!$C$6:$AH$125,$N284,$C$3)&lt;&gt;"",INDEX(個人!$C$6:$AH$125,$N284,$O284)&lt;&gt;""),VLOOKUP($P284,コード一覧!$G$1:$H$10,2,FALSE),"")</f>
        <v/>
      </c>
      <c r="K284" s="22" t="str">
        <f>IF(AND(INDEX(個人!$C$6:$AH$125,$N284,$C$3)&lt;&gt;"",INDEX(個人!$C$6:$AH$125,$N284,$O284)&lt;&gt;""),LEFT(TEXT(INDEX(個人!$C$6:$AH$125,$N284,$O284),"mm:ss.00"),2),"")</f>
        <v/>
      </c>
      <c r="L284" s="22" t="str">
        <f>IF(AND(INDEX(個人!$C$6:$AH$125,$N284,$C$3)&lt;&gt;"",INDEX(個人!$C$6:$AH$125,$N284,$O284)&lt;&gt;""),MID(TEXT(INDEX(個人!$C$6:$AH$125,$N284,$O284),"mm:ss.00"),4,2),"")</f>
        <v/>
      </c>
      <c r="M284" s="22" t="str">
        <f>IF(AND(INDEX(個人!$C$6:$AH$125,$N284,$C$3)&lt;&gt;"",INDEX(個人!$C$6:$AH$125,$N284,$O284)&lt;&gt;""),RIGHT(TEXT(INDEX(個人!$C$6:$AH$125,$N284,$O284),"mm:ss.00"),2),"")</f>
        <v/>
      </c>
      <c r="N284" s="22">
        <f t="shared" si="38"/>
        <v>13</v>
      </c>
      <c r="O284" s="22">
        <v>25</v>
      </c>
      <c r="P284" s="24" t="s">
        <v>47</v>
      </c>
      <c r="Q284" s="22" t="s">
        <v>104</v>
      </c>
    </row>
    <row r="285" spans="3:17" s="22" customFormat="1" x14ac:dyDescent="0.15">
      <c r="C285" s="22" t="str">
        <f>IF(INDEX(個人!$C$6:$AH$125,$N285,$C$3)&lt;&gt;"",DBCS(TRIM(INDEX(個人!$C$6:$AH$125,$N285,$C$3))),"")</f>
        <v/>
      </c>
      <c r="D285" s="22" t="str">
        <f t="shared" si="36"/>
        <v>○</v>
      </c>
      <c r="E285" s="22">
        <f>IF(AND(INDEX(個人!$C$6:$AH$125,$N284,$C$3)&lt;&gt;"",INDEX(個人!$C$6:$AH$125,$N285,$O285)&lt;&gt;""),E284+1,E284)</f>
        <v>0</v>
      </c>
      <c r="F285" s="22" t="str">
        <f t="shared" si="37"/>
        <v>@0</v>
      </c>
      <c r="H285" s="22" t="str">
        <f>IF(AND(INDEX(個人!$C$6:$AH$125,$N285,$C$3)&lt;&gt;"",INDEX(個人!$C$6:$AH$125,$N285,$O285)&lt;&gt;""),IF(INDEX(個人!$C$6:$AH$125,$N285,$H$3)&lt;20,11,ROUNDDOWN(INDEX(個人!$C$6:$AH$125,$N285,$H$3)/5,0)+7),"")</f>
        <v/>
      </c>
      <c r="I285" s="22" t="str">
        <f>IF(AND(INDEX(個人!$C$6:$AH$125,$N285,$C$3)&lt;&gt;"",INDEX(個人!$C$6:$AH$125,$N285,$O285)&lt;&gt;""),IF(ISERROR(VLOOKUP(DBCS($Q285),コード一覧!$E$1:$F$6,2,FALSE)),1,VLOOKUP(DBCS($Q285),コード一覧!$E$1:$F$6,2,FALSE)),"")</f>
        <v/>
      </c>
      <c r="J285" s="22" t="str">
        <f>IF(AND(INDEX(個人!$C$6:$AH$125,$N285,$C$3)&lt;&gt;"",INDEX(個人!$C$6:$AH$125,$N285,$O285)&lt;&gt;""),VLOOKUP($P285,コード一覧!$G$1:$H$10,2,FALSE),"")</f>
        <v/>
      </c>
      <c r="K285" s="22" t="str">
        <f>IF(AND(INDEX(個人!$C$6:$AH$125,$N285,$C$3)&lt;&gt;"",INDEX(個人!$C$6:$AH$125,$N285,$O285)&lt;&gt;""),LEFT(TEXT(INDEX(個人!$C$6:$AH$125,$N285,$O285),"mm:ss.00"),2),"")</f>
        <v/>
      </c>
      <c r="L285" s="22" t="str">
        <f>IF(AND(INDEX(個人!$C$6:$AH$125,$N285,$C$3)&lt;&gt;"",INDEX(個人!$C$6:$AH$125,$N285,$O285)&lt;&gt;""),MID(TEXT(INDEX(個人!$C$6:$AH$125,$N285,$O285),"mm:ss.00"),4,2),"")</f>
        <v/>
      </c>
      <c r="M285" s="22" t="str">
        <f>IF(AND(INDEX(個人!$C$6:$AH$125,$N285,$C$3)&lt;&gt;"",INDEX(個人!$C$6:$AH$125,$N285,$O285)&lt;&gt;""),RIGHT(TEXT(INDEX(個人!$C$6:$AH$125,$N285,$O285),"mm:ss.00"),2),"")</f>
        <v/>
      </c>
      <c r="N285" s="22">
        <f t="shared" si="38"/>
        <v>13</v>
      </c>
      <c r="O285" s="22">
        <v>26</v>
      </c>
      <c r="P285" s="24" t="s">
        <v>70</v>
      </c>
      <c r="Q285" s="22" t="s">
        <v>55</v>
      </c>
    </row>
    <row r="286" spans="3:17" s="22" customFormat="1" x14ac:dyDescent="0.15">
      <c r="C286" s="22" t="str">
        <f>IF(INDEX(個人!$C$6:$AH$125,$N286,$C$3)&lt;&gt;"",DBCS(TRIM(INDEX(個人!$C$6:$AH$125,$N286,$C$3))),"")</f>
        <v/>
      </c>
      <c r="D286" s="22" t="str">
        <f t="shared" si="36"/>
        <v>○</v>
      </c>
      <c r="E286" s="22">
        <f>IF(AND(INDEX(個人!$C$6:$AH$125,$N285,$C$3)&lt;&gt;"",INDEX(個人!$C$6:$AH$125,$N286,$O286)&lt;&gt;""),E285+1,E285)</f>
        <v>0</v>
      </c>
      <c r="F286" s="22" t="str">
        <f t="shared" si="37"/>
        <v>@0</v>
      </c>
      <c r="H286" s="22" t="str">
        <f>IF(AND(INDEX(個人!$C$6:$AH$125,$N286,$C$3)&lt;&gt;"",INDEX(個人!$C$6:$AH$125,$N286,$O286)&lt;&gt;""),IF(INDEX(個人!$C$6:$AH$125,$N286,$H$3)&lt;20,11,ROUNDDOWN(INDEX(個人!$C$6:$AH$125,$N286,$H$3)/5,0)+7),"")</f>
        <v/>
      </c>
      <c r="I286" s="22" t="str">
        <f>IF(AND(INDEX(個人!$C$6:$AH$125,$N286,$C$3)&lt;&gt;"",INDEX(個人!$C$6:$AH$125,$N286,$O286)&lt;&gt;""),IF(ISERROR(VLOOKUP(DBCS($Q286),コード一覧!$E$1:$F$6,2,FALSE)),1,VLOOKUP(DBCS($Q286),コード一覧!$E$1:$F$6,2,FALSE)),"")</f>
        <v/>
      </c>
      <c r="J286" s="22" t="str">
        <f>IF(AND(INDEX(個人!$C$6:$AH$125,$N286,$C$3)&lt;&gt;"",INDEX(個人!$C$6:$AH$125,$N286,$O286)&lt;&gt;""),VLOOKUP($P286,コード一覧!$G$1:$H$10,2,FALSE),"")</f>
        <v/>
      </c>
      <c r="K286" s="22" t="str">
        <f>IF(AND(INDEX(個人!$C$6:$AH$125,$N286,$C$3)&lt;&gt;"",INDEX(個人!$C$6:$AH$125,$N286,$O286)&lt;&gt;""),LEFT(TEXT(INDEX(個人!$C$6:$AH$125,$N286,$O286),"mm:ss.00"),2),"")</f>
        <v/>
      </c>
      <c r="L286" s="22" t="str">
        <f>IF(AND(INDEX(個人!$C$6:$AH$125,$N286,$C$3)&lt;&gt;"",INDEX(個人!$C$6:$AH$125,$N286,$O286)&lt;&gt;""),MID(TEXT(INDEX(個人!$C$6:$AH$125,$N286,$O286),"mm:ss.00"),4,2),"")</f>
        <v/>
      </c>
      <c r="M286" s="22" t="str">
        <f>IF(AND(INDEX(個人!$C$6:$AH$125,$N286,$C$3)&lt;&gt;"",INDEX(個人!$C$6:$AH$125,$N286,$O286)&lt;&gt;""),RIGHT(TEXT(INDEX(個人!$C$6:$AH$125,$N286,$O286),"mm:ss.00"),2),"")</f>
        <v/>
      </c>
      <c r="N286" s="22">
        <f t="shared" si="38"/>
        <v>13</v>
      </c>
      <c r="O286" s="22">
        <v>27</v>
      </c>
      <c r="P286" s="24" t="s">
        <v>24</v>
      </c>
      <c r="Q286" s="22" t="s">
        <v>55</v>
      </c>
    </row>
    <row r="287" spans="3:17" s="22" customFormat="1" x14ac:dyDescent="0.15">
      <c r="C287" s="22" t="str">
        <f>IF(INDEX(個人!$C$6:$AH$125,$N287,$C$3)&lt;&gt;"",DBCS(TRIM(INDEX(個人!$C$6:$AH$125,$N287,$C$3))),"")</f>
        <v/>
      </c>
      <c r="D287" s="22" t="str">
        <f t="shared" si="36"/>
        <v>○</v>
      </c>
      <c r="E287" s="22">
        <f>IF(AND(INDEX(個人!$C$6:$AH$125,$N286,$C$3)&lt;&gt;"",INDEX(個人!$C$6:$AH$125,$N287,$O287)&lt;&gt;""),E286+1,E286)</f>
        <v>0</v>
      </c>
      <c r="F287" s="22" t="str">
        <f t="shared" si="37"/>
        <v>@0</v>
      </c>
      <c r="H287" s="22" t="str">
        <f>IF(AND(INDEX(個人!$C$6:$AH$125,$N287,$C$3)&lt;&gt;"",INDEX(個人!$C$6:$AH$125,$N287,$O287)&lt;&gt;""),IF(INDEX(個人!$C$6:$AH$125,$N287,$H$3)&lt;20,11,ROUNDDOWN(INDEX(個人!$C$6:$AH$125,$N287,$H$3)/5,0)+7),"")</f>
        <v/>
      </c>
      <c r="I287" s="22" t="str">
        <f>IF(AND(INDEX(個人!$C$6:$AH$125,$N287,$C$3)&lt;&gt;"",INDEX(個人!$C$6:$AH$125,$N287,$O287)&lt;&gt;""),IF(ISERROR(VLOOKUP(DBCS($Q287),コード一覧!$E$1:$F$6,2,FALSE)),1,VLOOKUP(DBCS($Q287),コード一覧!$E$1:$F$6,2,FALSE)),"")</f>
        <v/>
      </c>
      <c r="J287" s="22" t="str">
        <f>IF(AND(INDEX(個人!$C$6:$AH$125,$N287,$C$3)&lt;&gt;"",INDEX(個人!$C$6:$AH$125,$N287,$O287)&lt;&gt;""),VLOOKUP($P287,コード一覧!$G$1:$H$10,2,FALSE),"")</f>
        <v/>
      </c>
      <c r="K287" s="22" t="str">
        <f>IF(AND(INDEX(個人!$C$6:$AH$125,$N287,$C$3)&lt;&gt;"",INDEX(個人!$C$6:$AH$125,$N287,$O287)&lt;&gt;""),LEFT(TEXT(INDEX(個人!$C$6:$AH$125,$N287,$O287),"mm:ss.00"),2),"")</f>
        <v/>
      </c>
      <c r="L287" s="22" t="str">
        <f>IF(AND(INDEX(個人!$C$6:$AH$125,$N287,$C$3)&lt;&gt;"",INDEX(個人!$C$6:$AH$125,$N287,$O287)&lt;&gt;""),MID(TEXT(INDEX(個人!$C$6:$AH$125,$N287,$O287),"mm:ss.00"),4,2),"")</f>
        <v/>
      </c>
      <c r="M287" s="22" t="str">
        <f>IF(AND(INDEX(個人!$C$6:$AH$125,$N287,$C$3)&lt;&gt;"",INDEX(個人!$C$6:$AH$125,$N287,$O287)&lt;&gt;""),RIGHT(TEXT(INDEX(個人!$C$6:$AH$125,$N287,$O287),"mm:ss.00"),2),"")</f>
        <v/>
      </c>
      <c r="N287" s="22">
        <f t="shared" si="38"/>
        <v>13</v>
      </c>
      <c r="O287" s="22">
        <v>28</v>
      </c>
      <c r="P287" s="24" t="s">
        <v>37</v>
      </c>
      <c r="Q287" s="22" t="s">
        <v>55</v>
      </c>
    </row>
    <row r="288" spans="3:17" s="22" customFormat="1" x14ac:dyDescent="0.15">
      <c r="C288" s="22" t="str">
        <f>IF(INDEX(個人!$C$6:$AH$125,$N288,$C$3)&lt;&gt;"",DBCS(TRIM(INDEX(個人!$C$6:$AH$125,$N288,$C$3))),"")</f>
        <v/>
      </c>
      <c r="D288" s="22" t="str">
        <f t="shared" si="36"/>
        <v>○</v>
      </c>
      <c r="E288" s="22">
        <f>IF(AND(INDEX(個人!$C$6:$AH$125,$N287,$C$3)&lt;&gt;"",INDEX(個人!$C$6:$AH$125,$N288,$O288)&lt;&gt;""),E287+1,E287)</f>
        <v>0</v>
      </c>
      <c r="F288" s="22" t="str">
        <f t="shared" si="37"/>
        <v>@0</v>
      </c>
      <c r="H288" s="22" t="str">
        <f>IF(AND(INDEX(個人!$C$6:$AH$125,$N288,$C$3)&lt;&gt;"",INDEX(個人!$C$6:$AH$125,$N288,$O288)&lt;&gt;""),IF(INDEX(個人!$C$6:$AH$125,$N288,$H$3)&lt;20,11,ROUNDDOWN(INDEX(個人!$C$6:$AH$125,$N288,$H$3)/5,0)+7),"")</f>
        <v/>
      </c>
      <c r="I288" s="22" t="str">
        <f>IF(AND(INDEX(個人!$C$6:$AH$125,$N288,$C$3)&lt;&gt;"",INDEX(個人!$C$6:$AH$125,$N288,$O288)&lt;&gt;""),IF(ISERROR(VLOOKUP(DBCS($Q288),コード一覧!$E$1:$F$6,2,FALSE)),1,VLOOKUP(DBCS($Q288),コード一覧!$E$1:$F$6,2,FALSE)),"")</f>
        <v/>
      </c>
      <c r="J288" s="22" t="str">
        <f>IF(AND(INDEX(個人!$C$6:$AH$125,$N288,$C$3)&lt;&gt;"",INDEX(個人!$C$6:$AH$125,$N288,$O288)&lt;&gt;""),VLOOKUP($P288,コード一覧!$G$1:$H$10,2,FALSE),"")</f>
        <v/>
      </c>
      <c r="K288" s="22" t="str">
        <f>IF(AND(INDEX(個人!$C$6:$AH$125,$N288,$C$3)&lt;&gt;"",INDEX(個人!$C$6:$AH$125,$N288,$O288)&lt;&gt;""),LEFT(TEXT(INDEX(個人!$C$6:$AH$125,$N288,$O288),"mm:ss.00"),2),"")</f>
        <v/>
      </c>
      <c r="L288" s="22" t="str">
        <f>IF(AND(INDEX(個人!$C$6:$AH$125,$N288,$C$3)&lt;&gt;"",INDEX(個人!$C$6:$AH$125,$N288,$O288)&lt;&gt;""),MID(TEXT(INDEX(個人!$C$6:$AH$125,$N288,$O288),"mm:ss.00"),4,2),"")</f>
        <v/>
      </c>
      <c r="M288" s="22" t="str">
        <f>IF(AND(INDEX(個人!$C$6:$AH$125,$N288,$C$3)&lt;&gt;"",INDEX(個人!$C$6:$AH$125,$N288,$O288)&lt;&gt;""),RIGHT(TEXT(INDEX(個人!$C$6:$AH$125,$N288,$O288),"mm:ss.00"),2),"")</f>
        <v/>
      </c>
      <c r="N288" s="22">
        <f t="shared" si="38"/>
        <v>13</v>
      </c>
      <c r="O288" s="22">
        <v>29</v>
      </c>
      <c r="P288" s="24" t="s">
        <v>47</v>
      </c>
      <c r="Q288" s="22" t="s">
        <v>55</v>
      </c>
    </row>
    <row r="289" spans="3:17" s="22" customFormat="1" x14ac:dyDescent="0.15">
      <c r="C289" s="22" t="str">
        <f>IF(INDEX(個人!$C$6:$AH$125,$N289,$C$3)&lt;&gt;"",DBCS(TRIM(INDEX(個人!$C$6:$AH$125,$N289,$C$3))),"")</f>
        <v/>
      </c>
      <c r="D289" s="22" t="str">
        <f t="shared" si="36"/>
        <v>○</v>
      </c>
      <c r="E289" s="22">
        <f>IF(AND(INDEX(個人!$C$6:$AH$125,$N288,$C$3)&lt;&gt;"",INDEX(個人!$C$6:$AH$125,$N289,$O289)&lt;&gt;""),E288+1,E288)</f>
        <v>0</v>
      </c>
      <c r="F289" s="22" t="str">
        <f t="shared" si="37"/>
        <v>@0</v>
      </c>
      <c r="H289" s="22" t="str">
        <f>IF(AND(INDEX(個人!$C$6:$AH$125,$N289,$C$3)&lt;&gt;"",INDEX(個人!$C$6:$AH$125,$N289,$O289)&lt;&gt;""),IF(INDEX(個人!$C$6:$AH$125,$N289,$H$3)&lt;20,11,ROUNDDOWN(INDEX(個人!$C$6:$AH$125,$N289,$H$3)/5,0)+7),"")</f>
        <v/>
      </c>
      <c r="I289" s="22" t="str">
        <f>IF(AND(INDEX(個人!$C$6:$AH$125,$N289,$C$3)&lt;&gt;"",INDEX(個人!$C$6:$AH$125,$N289,$O289)&lt;&gt;""),IF(ISERROR(VLOOKUP(DBCS($Q289),コード一覧!$E$1:$F$6,2,FALSE)),1,VLOOKUP(DBCS($Q289),コード一覧!$E$1:$F$6,2,FALSE)),"")</f>
        <v/>
      </c>
      <c r="J289" s="22" t="str">
        <f>IF(AND(INDEX(個人!$C$6:$AH$125,$N289,$C$3)&lt;&gt;"",INDEX(個人!$C$6:$AH$125,$N289,$O289)&lt;&gt;""),VLOOKUP($P289,コード一覧!$G$1:$H$10,2,FALSE),"")</f>
        <v/>
      </c>
      <c r="K289" s="22" t="str">
        <f>IF(AND(INDEX(個人!$C$6:$AH$125,$N289,$C$3)&lt;&gt;"",INDEX(個人!$C$6:$AH$125,$N289,$O289)&lt;&gt;""),LEFT(TEXT(INDEX(個人!$C$6:$AH$125,$N289,$O289),"mm:ss.00"),2),"")</f>
        <v/>
      </c>
      <c r="L289" s="22" t="str">
        <f>IF(AND(INDEX(個人!$C$6:$AH$125,$N289,$C$3)&lt;&gt;"",INDEX(個人!$C$6:$AH$125,$N289,$O289)&lt;&gt;""),MID(TEXT(INDEX(個人!$C$6:$AH$125,$N289,$O289),"mm:ss.00"),4,2),"")</f>
        <v/>
      </c>
      <c r="M289" s="22" t="str">
        <f>IF(AND(INDEX(個人!$C$6:$AH$125,$N289,$C$3)&lt;&gt;"",INDEX(個人!$C$6:$AH$125,$N289,$O289)&lt;&gt;""),RIGHT(TEXT(INDEX(個人!$C$6:$AH$125,$N289,$O289),"mm:ss.00"),2),"")</f>
        <v/>
      </c>
      <c r="N289" s="22">
        <f t="shared" si="38"/>
        <v>13</v>
      </c>
      <c r="O289" s="22">
        <v>30</v>
      </c>
      <c r="P289" s="24" t="s">
        <v>37</v>
      </c>
      <c r="Q289" s="22" t="s">
        <v>101</v>
      </c>
    </row>
    <row r="290" spans="3:17" s="22" customFormat="1" x14ac:dyDescent="0.15">
      <c r="C290" s="22" t="str">
        <f>IF(INDEX(個人!$C$6:$AH$125,$N290,$C$3)&lt;&gt;"",DBCS(TRIM(INDEX(個人!$C$6:$AH$125,$N290,$C$3))),"")</f>
        <v/>
      </c>
      <c r="D290" s="22" t="str">
        <f t="shared" si="36"/>
        <v>○</v>
      </c>
      <c r="E290" s="22">
        <f>IF(AND(INDEX(個人!$C$6:$AH$125,$N289,$C$3)&lt;&gt;"",INDEX(個人!$C$6:$AH$125,$N290,$O290)&lt;&gt;""),E289+1,E289)</f>
        <v>0</v>
      </c>
      <c r="F290" s="22" t="str">
        <f t="shared" si="37"/>
        <v>@0</v>
      </c>
      <c r="H290" s="22" t="str">
        <f>IF(AND(INDEX(個人!$C$6:$AH$125,$N290,$C$3)&lt;&gt;"",INDEX(個人!$C$6:$AH$125,$N290,$O290)&lt;&gt;""),IF(INDEX(個人!$C$6:$AH$125,$N290,$H$3)&lt;20,11,ROUNDDOWN(INDEX(個人!$C$6:$AH$125,$N290,$H$3)/5,0)+7),"")</f>
        <v/>
      </c>
      <c r="I290" s="22" t="str">
        <f>IF(AND(INDEX(個人!$C$6:$AH$125,$N290,$C$3)&lt;&gt;"",INDEX(個人!$C$6:$AH$125,$N290,$O290)&lt;&gt;""),IF(ISERROR(VLOOKUP(DBCS($Q290),コード一覧!$E$1:$F$6,2,FALSE)),1,VLOOKUP(DBCS($Q290),コード一覧!$E$1:$F$6,2,FALSE)),"")</f>
        <v/>
      </c>
      <c r="J290" s="22" t="str">
        <f>IF(AND(INDEX(個人!$C$6:$AH$125,$N290,$C$3)&lt;&gt;"",INDEX(個人!$C$6:$AH$125,$N290,$O290)&lt;&gt;""),VLOOKUP($P290,コード一覧!$G$1:$H$10,2,FALSE),"")</f>
        <v/>
      </c>
      <c r="K290" s="22" t="str">
        <f>IF(AND(INDEX(個人!$C$6:$AH$125,$N290,$C$3)&lt;&gt;"",INDEX(個人!$C$6:$AH$125,$N290,$O290)&lt;&gt;""),LEFT(TEXT(INDEX(個人!$C$6:$AH$125,$N290,$O290),"mm:ss.00"),2),"")</f>
        <v/>
      </c>
      <c r="L290" s="22" t="str">
        <f>IF(AND(INDEX(個人!$C$6:$AH$125,$N290,$C$3)&lt;&gt;"",INDEX(個人!$C$6:$AH$125,$N290,$O290)&lt;&gt;""),MID(TEXT(INDEX(個人!$C$6:$AH$125,$N290,$O290),"mm:ss.00"),4,2),"")</f>
        <v/>
      </c>
      <c r="M290" s="22" t="str">
        <f>IF(AND(INDEX(個人!$C$6:$AH$125,$N290,$C$3)&lt;&gt;"",INDEX(個人!$C$6:$AH$125,$N290,$O290)&lt;&gt;""),RIGHT(TEXT(INDEX(個人!$C$6:$AH$125,$N290,$O290),"mm:ss.00"),2),"")</f>
        <v/>
      </c>
      <c r="N290" s="22">
        <f t="shared" si="38"/>
        <v>13</v>
      </c>
      <c r="O290" s="22">
        <v>31</v>
      </c>
      <c r="P290" s="24" t="s">
        <v>47</v>
      </c>
      <c r="Q290" s="22" t="s">
        <v>101</v>
      </c>
    </row>
    <row r="291" spans="3:17" s="22" customFormat="1" x14ac:dyDescent="0.15">
      <c r="C291" s="22" t="str">
        <f>IF(INDEX(個人!$C$6:$AH$125,$N291,$C$3)&lt;&gt;"",DBCS(TRIM(INDEX(個人!$C$6:$AH$125,$N291,$C$3))),"")</f>
        <v/>
      </c>
      <c r="D291" s="22" t="str">
        <f t="shared" si="36"/>
        <v>○</v>
      </c>
      <c r="E291" s="22">
        <f>IF(AND(INDEX(個人!$C$6:$AH$125,$N290,$C$3)&lt;&gt;"",INDEX(個人!$C$6:$AH$125,$N291,$O291)&lt;&gt;""),E290+1,E290)</f>
        <v>0</v>
      </c>
      <c r="F291" s="22" t="str">
        <f t="shared" si="37"/>
        <v>@0</v>
      </c>
      <c r="H291" s="22" t="str">
        <f>IF(AND(INDEX(個人!$C$6:$AH$125,$N291,$C$3)&lt;&gt;"",INDEX(個人!$C$6:$AH$125,$N291,$O291)&lt;&gt;""),IF(INDEX(個人!$C$6:$AH$125,$N291,$H$3)&lt;20,11,ROUNDDOWN(INDEX(個人!$C$6:$AH$125,$N291,$H$3)/5,0)+7),"")</f>
        <v/>
      </c>
      <c r="I291" s="22" t="str">
        <f>IF(AND(INDEX(個人!$C$6:$AH$125,$N291,$C$3)&lt;&gt;"",INDEX(個人!$C$6:$AH$125,$N291,$O291)&lt;&gt;""),IF(ISERROR(VLOOKUP(DBCS($Q291),コード一覧!$E$1:$F$6,2,FALSE)),1,VLOOKUP(DBCS($Q291),コード一覧!$E$1:$F$6,2,FALSE)),"")</f>
        <v/>
      </c>
      <c r="J291" s="22" t="str">
        <f>IF(AND(INDEX(個人!$C$6:$AH$125,$N291,$C$3)&lt;&gt;"",INDEX(個人!$C$6:$AH$125,$N291,$O291)&lt;&gt;""),VLOOKUP($P291,コード一覧!$G$1:$H$10,2,FALSE),"")</f>
        <v/>
      </c>
      <c r="K291" s="22" t="str">
        <f>IF(AND(INDEX(個人!$C$6:$AH$125,$N291,$C$3)&lt;&gt;"",INDEX(個人!$C$6:$AH$125,$N291,$O291)&lt;&gt;""),LEFT(TEXT(INDEX(個人!$C$6:$AH$125,$N291,$O291),"mm:ss.00"),2),"")</f>
        <v/>
      </c>
      <c r="L291" s="22" t="str">
        <f>IF(AND(INDEX(個人!$C$6:$AH$125,$N291,$C$3)&lt;&gt;"",INDEX(個人!$C$6:$AH$125,$N291,$O291)&lt;&gt;""),MID(TEXT(INDEX(個人!$C$6:$AH$125,$N291,$O291),"mm:ss.00"),4,2),"")</f>
        <v/>
      </c>
      <c r="M291" s="22" t="str">
        <f>IF(AND(INDEX(個人!$C$6:$AH$125,$N291,$C$3)&lt;&gt;"",INDEX(個人!$C$6:$AH$125,$N291,$O291)&lt;&gt;""),RIGHT(TEXT(INDEX(個人!$C$6:$AH$125,$N291,$O291),"mm:ss.00"),2),"")</f>
        <v/>
      </c>
      <c r="N291" s="22">
        <f t="shared" si="38"/>
        <v>13</v>
      </c>
      <c r="O291" s="22">
        <v>32</v>
      </c>
      <c r="P291" s="24" t="s">
        <v>73</v>
      </c>
      <c r="Q291" s="22" t="s">
        <v>101</v>
      </c>
    </row>
    <row r="292" spans="3:17" s="23" customFormat="1" x14ac:dyDescent="0.15">
      <c r="C292" s="23" t="str">
        <f>IF(INDEX(個人!$C$6:$AH$125,$N292,$C$3)&lt;&gt;"",DBCS(TRIM(INDEX(個人!$C$6:$AH$125,$N292,$C$3))),"")</f>
        <v/>
      </c>
      <c r="D292" s="23" t="str">
        <f>IF(C291=C292,"○","×")</f>
        <v>○</v>
      </c>
      <c r="E292" s="23">
        <f>IF(AND(INDEX(個人!$C$6:$AH$125,$N292,$C$3)&lt;&gt;"",INDEX(個人!$C$6:$AH$125,$N292,$O292)&lt;&gt;""),1,0)</f>
        <v>0</v>
      </c>
      <c r="F292" s="23" t="str">
        <f>C292&amp;"@"&amp;E292</f>
        <v>@0</v>
      </c>
      <c r="H292" s="23" t="str">
        <f>IF(AND(INDEX(個人!$C$6:$AH$125,$N292,$C$3)&lt;&gt;"",INDEX(個人!$C$6:$AH$125,$N292,$O292)&lt;&gt;""),IF(INDEX(個人!$C$6:$AH$125,$N292,$H$3)&lt;20,11,ROUNDDOWN(INDEX(個人!$C$6:$AH$125,$N292,$H$3)/5,0)+7),"")</f>
        <v/>
      </c>
      <c r="I292" s="23" t="str">
        <f>IF(AND(INDEX(個人!$C$6:$AH$125,$N292,$C$3)&lt;&gt;"",INDEX(個人!$C$6:$AH$125,$N292,$O292)&lt;&gt;""),IF(ISERROR(VLOOKUP(DBCS($Q292),コード一覧!$E$1:$F$6,2,FALSE)),1,VLOOKUP(DBCS($Q292),コード一覧!$E$1:$F$6,2,FALSE)),"")</f>
        <v/>
      </c>
      <c r="J292" s="23" t="str">
        <f>IF(AND(INDEX(個人!$C$6:$AH$125,$N292,$C$3)&lt;&gt;"",INDEX(個人!$C$6:$AH$125,$N292,$O292)&lt;&gt;""),VLOOKUP($P292,コード一覧!$G$1:$H$10,2,FALSE),"")</f>
        <v/>
      </c>
      <c r="K292" s="23" t="str">
        <f>IF(AND(INDEX(個人!$C$6:$AH$125,$N292,$C$3)&lt;&gt;"",INDEX(個人!$C$6:$AH$125,$N292,$O292)&lt;&gt;""),LEFT(TEXT(INDEX(個人!$C$6:$AH$125,$N292,$O292),"mm:ss.00"),2),"")</f>
        <v/>
      </c>
      <c r="L292" s="23" t="str">
        <f>IF(AND(INDEX(個人!$C$6:$AH$125,$N292,$C$3)&lt;&gt;"",INDEX(個人!$C$6:$AH$125,$N292,$O292)&lt;&gt;""),MID(TEXT(INDEX(個人!$C$6:$AH$125,$N292,$O292),"mm:ss.00"),4,2),"")</f>
        <v/>
      </c>
      <c r="M292" s="23" t="str">
        <f>IF(AND(INDEX(個人!$C$6:$AH$125,$N292,$C$3)&lt;&gt;"",INDEX(個人!$C$6:$AH$125,$N292,$O292)&lt;&gt;""),RIGHT(TEXT(INDEX(個人!$C$6:$AH$125,$N292,$O292),"mm:ss.00"),2),"")</f>
        <v/>
      </c>
      <c r="N292" s="23">
        <f>N270+1</f>
        <v>14</v>
      </c>
      <c r="O292" s="23">
        <v>11</v>
      </c>
      <c r="P292" s="200" t="s">
        <v>70</v>
      </c>
      <c r="Q292" s="23" t="s">
        <v>318</v>
      </c>
    </row>
    <row r="293" spans="3:17" s="23" customFormat="1" x14ac:dyDescent="0.15">
      <c r="C293" s="23" t="str">
        <f>IF(INDEX(個人!$C$6:$AH$125,$N293,$C$3)&lt;&gt;"",DBCS(TRIM(INDEX(個人!$C$6:$AH$125,$N293,$C$3))),"")</f>
        <v/>
      </c>
      <c r="D293" s="23" t="str">
        <f>IF(C292=C293,"○","×")</f>
        <v>○</v>
      </c>
      <c r="E293" s="23">
        <f>IF(AND(INDEX(個人!$C$6:$AH$125,$N292,$C$3)&lt;&gt;"",INDEX(個人!$C$6:$AH$125,$N293,$O293)&lt;&gt;""),E292+1,E292)</f>
        <v>0</v>
      </c>
      <c r="F293" s="23" t="str">
        <f>C293&amp;"@"&amp;E293</f>
        <v>@0</v>
      </c>
      <c r="H293" s="23" t="str">
        <f>IF(AND(INDEX(個人!$C$6:$AH$125,$N293,$C$3)&lt;&gt;"",INDEX(個人!$C$6:$AH$125,$N293,$O293)&lt;&gt;""),IF(INDEX(個人!$C$6:$AH$125,$N293,$H$3)&lt;20,11,ROUNDDOWN(INDEX(個人!$C$6:$AH$125,$N293,$H$3)/5,0)+7),"")</f>
        <v/>
      </c>
      <c r="I293" s="23" t="str">
        <f>IF(AND(INDEX(個人!$C$6:$AH$125,$N293,$C$3)&lt;&gt;"",INDEX(個人!$C$6:$AH$125,$N293,$O293)&lt;&gt;""),IF(ISERROR(VLOOKUP(DBCS($Q293),コード一覧!$E$1:$F$6,2,FALSE)),1,VLOOKUP(DBCS($Q293),コード一覧!$E$1:$F$6,2,FALSE)),"")</f>
        <v/>
      </c>
      <c r="J293" s="23" t="str">
        <f>IF(AND(INDEX(個人!$C$6:$AH$125,$N293,$C$3)&lt;&gt;"",INDEX(個人!$C$6:$AH$125,$N293,$O293)&lt;&gt;""),VLOOKUP($P293,コード一覧!$G$1:$H$10,2,FALSE),"")</f>
        <v/>
      </c>
      <c r="K293" s="23" t="str">
        <f>IF(AND(INDEX(個人!$C$6:$AH$125,$N293,$C$3)&lt;&gt;"",INDEX(個人!$C$6:$AH$125,$N293,$O293)&lt;&gt;""),LEFT(TEXT(INDEX(個人!$C$6:$AH$125,$N293,$O293),"mm:ss.00"),2),"")</f>
        <v/>
      </c>
      <c r="L293" s="23" t="str">
        <f>IF(AND(INDEX(個人!$C$6:$AH$125,$N293,$C$3)&lt;&gt;"",INDEX(個人!$C$6:$AH$125,$N293,$O293)&lt;&gt;""),MID(TEXT(INDEX(個人!$C$6:$AH$125,$N293,$O293),"mm:ss.00"),4,2),"")</f>
        <v/>
      </c>
      <c r="M293" s="23" t="str">
        <f>IF(AND(INDEX(個人!$C$6:$AH$125,$N293,$C$3)&lt;&gt;"",INDEX(個人!$C$6:$AH$125,$N293,$O293)&lt;&gt;""),RIGHT(TEXT(INDEX(個人!$C$6:$AH$125,$N293,$O293),"mm:ss.00"),2),"")</f>
        <v/>
      </c>
      <c r="N293" s="23">
        <f>$N292</f>
        <v>14</v>
      </c>
      <c r="O293" s="23">
        <v>12</v>
      </c>
      <c r="P293" s="200" t="s">
        <v>24</v>
      </c>
      <c r="Q293" s="23" t="s">
        <v>318</v>
      </c>
    </row>
    <row r="294" spans="3:17" s="23" customFormat="1" x14ac:dyDescent="0.15">
      <c r="C294" s="23" t="str">
        <f>IF(INDEX(個人!$C$6:$AH$125,$N294,$C$3)&lt;&gt;"",DBCS(TRIM(INDEX(個人!$C$6:$AH$125,$N294,$C$3))),"")</f>
        <v/>
      </c>
      <c r="D294" s="23" t="str">
        <f t="shared" ref="D294:D313" si="39">IF(C293=C294,"○","×")</f>
        <v>○</v>
      </c>
      <c r="E294" s="23">
        <f>IF(AND(INDEX(個人!$C$6:$AH$125,$N293,$C$3)&lt;&gt;"",INDEX(個人!$C$6:$AH$125,$N294,$O294)&lt;&gt;""),E293+1,E293)</f>
        <v>0</v>
      </c>
      <c r="F294" s="23" t="str">
        <f t="shared" ref="F294:F313" si="40">C294&amp;"@"&amp;E294</f>
        <v>@0</v>
      </c>
      <c r="H294" s="23" t="str">
        <f>IF(AND(INDEX(個人!$C$6:$AH$125,$N294,$C$3)&lt;&gt;"",INDEX(個人!$C$6:$AH$125,$N294,$O294)&lt;&gt;""),IF(INDEX(個人!$C$6:$AH$125,$N294,$H$3)&lt;20,11,ROUNDDOWN(INDEX(個人!$C$6:$AH$125,$N294,$H$3)/5,0)+7),"")</f>
        <v/>
      </c>
      <c r="I294" s="23" t="str">
        <f>IF(AND(INDEX(個人!$C$6:$AH$125,$N294,$C$3)&lt;&gt;"",INDEX(個人!$C$6:$AH$125,$N294,$O294)&lt;&gt;""),IF(ISERROR(VLOOKUP(DBCS($Q294),コード一覧!$E$1:$F$6,2,FALSE)),1,VLOOKUP(DBCS($Q294),コード一覧!$E$1:$F$6,2,FALSE)),"")</f>
        <v/>
      </c>
      <c r="J294" s="23" t="str">
        <f>IF(AND(INDEX(個人!$C$6:$AH$125,$N294,$C$3)&lt;&gt;"",INDEX(個人!$C$6:$AH$125,$N294,$O294)&lt;&gt;""),VLOOKUP($P294,コード一覧!$G$1:$H$10,2,FALSE),"")</f>
        <v/>
      </c>
      <c r="K294" s="23" t="str">
        <f>IF(AND(INDEX(個人!$C$6:$AH$125,$N294,$C$3)&lt;&gt;"",INDEX(個人!$C$6:$AH$125,$N294,$O294)&lt;&gt;""),LEFT(TEXT(INDEX(個人!$C$6:$AH$125,$N294,$O294),"mm:ss.00"),2),"")</f>
        <v/>
      </c>
      <c r="L294" s="23" t="str">
        <f>IF(AND(INDEX(個人!$C$6:$AH$125,$N294,$C$3)&lt;&gt;"",INDEX(個人!$C$6:$AH$125,$N294,$O294)&lt;&gt;""),MID(TEXT(INDEX(個人!$C$6:$AH$125,$N294,$O294),"mm:ss.00"),4,2),"")</f>
        <v/>
      </c>
      <c r="M294" s="23" t="str">
        <f>IF(AND(INDEX(個人!$C$6:$AH$125,$N294,$C$3)&lt;&gt;"",INDEX(個人!$C$6:$AH$125,$N294,$O294)&lt;&gt;""),RIGHT(TEXT(INDEX(個人!$C$6:$AH$125,$N294,$O294),"mm:ss.00"),2),"")</f>
        <v/>
      </c>
      <c r="N294" s="23">
        <f t="shared" ref="N294:N313" si="41">$N293</f>
        <v>14</v>
      </c>
      <c r="O294" s="23">
        <v>13</v>
      </c>
      <c r="P294" s="200" t="s">
        <v>37</v>
      </c>
      <c r="Q294" s="23" t="s">
        <v>318</v>
      </c>
    </row>
    <row r="295" spans="3:17" s="23" customFormat="1" x14ac:dyDescent="0.15">
      <c r="C295" s="23" t="str">
        <f>IF(INDEX(個人!$C$6:$AH$125,$N295,$C$3)&lt;&gt;"",DBCS(TRIM(INDEX(個人!$C$6:$AH$125,$N295,$C$3))),"")</f>
        <v/>
      </c>
      <c r="D295" s="23" t="str">
        <f t="shared" si="39"/>
        <v>○</v>
      </c>
      <c r="E295" s="23">
        <f>IF(AND(INDEX(個人!$C$6:$AH$125,$N294,$C$3)&lt;&gt;"",INDEX(個人!$C$6:$AH$125,$N295,$O295)&lt;&gt;""),E294+1,E294)</f>
        <v>0</v>
      </c>
      <c r="F295" s="23" t="str">
        <f t="shared" si="40"/>
        <v>@0</v>
      </c>
      <c r="H295" s="23" t="str">
        <f>IF(AND(INDEX(個人!$C$6:$AH$125,$N295,$C$3)&lt;&gt;"",INDEX(個人!$C$6:$AH$125,$N295,$O295)&lt;&gt;""),IF(INDEX(個人!$C$6:$AH$125,$N295,$H$3)&lt;20,11,ROUNDDOWN(INDEX(個人!$C$6:$AH$125,$N295,$H$3)/5,0)+7),"")</f>
        <v/>
      </c>
      <c r="I295" s="23" t="str">
        <f>IF(AND(INDEX(個人!$C$6:$AH$125,$N295,$C$3)&lt;&gt;"",INDEX(個人!$C$6:$AH$125,$N295,$O295)&lt;&gt;""),IF(ISERROR(VLOOKUP(DBCS($Q295),コード一覧!$E$1:$F$6,2,FALSE)),1,VLOOKUP(DBCS($Q295),コード一覧!$E$1:$F$6,2,FALSE)),"")</f>
        <v/>
      </c>
      <c r="J295" s="23" t="str">
        <f>IF(AND(INDEX(個人!$C$6:$AH$125,$N295,$C$3)&lt;&gt;"",INDEX(個人!$C$6:$AH$125,$N295,$O295)&lt;&gt;""),VLOOKUP($P295,コード一覧!$G$1:$H$10,2,FALSE),"")</f>
        <v/>
      </c>
      <c r="K295" s="23" t="str">
        <f>IF(AND(INDEX(個人!$C$6:$AH$125,$N295,$C$3)&lt;&gt;"",INDEX(個人!$C$6:$AH$125,$N295,$O295)&lt;&gt;""),LEFT(TEXT(INDEX(個人!$C$6:$AH$125,$N295,$O295),"mm:ss.00"),2),"")</f>
        <v/>
      </c>
      <c r="L295" s="23" t="str">
        <f>IF(AND(INDEX(個人!$C$6:$AH$125,$N295,$C$3)&lt;&gt;"",INDEX(個人!$C$6:$AH$125,$N295,$O295)&lt;&gt;""),MID(TEXT(INDEX(個人!$C$6:$AH$125,$N295,$O295),"mm:ss.00"),4,2),"")</f>
        <v/>
      </c>
      <c r="M295" s="23" t="str">
        <f>IF(AND(INDEX(個人!$C$6:$AH$125,$N295,$C$3)&lt;&gt;"",INDEX(個人!$C$6:$AH$125,$N295,$O295)&lt;&gt;""),RIGHT(TEXT(INDEX(個人!$C$6:$AH$125,$N295,$O295),"mm:ss.00"),2),"")</f>
        <v/>
      </c>
      <c r="N295" s="23">
        <f t="shared" si="41"/>
        <v>14</v>
      </c>
      <c r="O295" s="23">
        <v>14</v>
      </c>
      <c r="P295" s="200" t="s">
        <v>47</v>
      </c>
      <c r="Q295" s="23" t="s">
        <v>318</v>
      </c>
    </row>
    <row r="296" spans="3:17" s="23" customFormat="1" x14ac:dyDescent="0.15">
      <c r="C296" s="23" t="str">
        <f>IF(INDEX(個人!$C$6:$AH$125,$N296,$C$3)&lt;&gt;"",DBCS(TRIM(INDEX(個人!$C$6:$AH$125,$N296,$C$3))),"")</f>
        <v/>
      </c>
      <c r="D296" s="23" t="str">
        <f t="shared" si="39"/>
        <v>○</v>
      </c>
      <c r="E296" s="23">
        <f>IF(AND(INDEX(個人!$C$6:$AH$125,$N295,$C$3)&lt;&gt;"",INDEX(個人!$C$6:$AH$125,$N296,$O296)&lt;&gt;""),E295+1,E295)</f>
        <v>0</v>
      </c>
      <c r="F296" s="23" t="str">
        <f t="shared" si="40"/>
        <v>@0</v>
      </c>
      <c r="H296" s="23" t="str">
        <f>IF(AND(INDEX(個人!$C$6:$AH$125,$N296,$C$3)&lt;&gt;"",INDEX(個人!$C$6:$AH$125,$N296,$O296)&lt;&gt;""),IF(INDEX(個人!$C$6:$AH$125,$N296,$H$3)&lt;20,11,ROUNDDOWN(INDEX(個人!$C$6:$AH$125,$N296,$H$3)/5,0)+7),"")</f>
        <v/>
      </c>
      <c r="I296" s="23" t="str">
        <f>IF(AND(INDEX(個人!$C$6:$AH$125,$N296,$C$3)&lt;&gt;"",INDEX(個人!$C$6:$AH$125,$N296,$O296)&lt;&gt;""),IF(ISERROR(VLOOKUP(DBCS($Q296),コード一覧!$E$1:$F$6,2,FALSE)),1,VLOOKUP(DBCS($Q296),コード一覧!$E$1:$F$6,2,FALSE)),"")</f>
        <v/>
      </c>
      <c r="J296" s="23" t="str">
        <f>IF(AND(INDEX(個人!$C$6:$AH$125,$N296,$C$3)&lt;&gt;"",INDEX(個人!$C$6:$AH$125,$N296,$O296)&lt;&gt;""),VLOOKUP($P296,コード一覧!$G$1:$H$10,2,FALSE),"")</f>
        <v/>
      </c>
      <c r="K296" s="23" t="str">
        <f>IF(AND(INDEX(個人!$C$6:$AH$125,$N296,$C$3)&lt;&gt;"",INDEX(個人!$C$6:$AH$125,$N296,$O296)&lt;&gt;""),LEFT(TEXT(INDEX(個人!$C$6:$AH$125,$N296,$O296),"mm:ss.00"),2),"")</f>
        <v/>
      </c>
      <c r="L296" s="23" t="str">
        <f>IF(AND(INDEX(個人!$C$6:$AH$125,$N296,$C$3)&lt;&gt;"",INDEX(個人!$C$6:$AH$125,$N296,$O296)&lt;&gt;""),MID(TEXT(INDEX(個人!$C$6:$AH$125,$N296,$O296),"mm:ss.00"),4,2),"")</f>
        <v/>
      </c>
      <c r="M296" s="23" t="str">
        <f>IF(AND(INDEX(個人!$C$6:$AH$125,$N296,$C$3)&lt;&gt;"",INDEX(個人!$C$6:$AH$125,$N296,$O296)&lt;&gt;""),RIGHT(TEXT(INDEX(個人!$C$6:$AH$125,$N296,$O296),"mm:ss.00"),2),"")</f>
        <v/>
      </c>
      <c r="N296" s="23">
        <f t="shared" si="41"/>
        <v>14</v>
      </c>
      <c r="O296" s="23">
        <v>15</v>
      </c>
      <c r="P296" s="200" t="s">
        <v>73</v>
      </c>
      <c r="Q296" s="23" t="s">
        <v>318</v>
      </c>
    </row>
    <row r="297" spans="3:17" s="23" customFormat="1" x14ac:dyDescent="0.15">
      <c r="C297" s="23" t="str">
        <f>IF(INDEX(個人!$C$6:$AH$125,$N297,$C$3)&lt;&gt;"",DBCS(TRIM(INDEX(個人!$C$6:$AH$125,$N297,$C$3))),"")</f>
        <v/>
      </c>
      <c r="D297" s="23" t="str">
        <f t="shared" si="39"/>
        <v>○</v>
      </c>
      <c r="E297" s="23">
        <f>IF(AND(INDEX(個人!$C$6:$AH$125,$N296,$C$3)&lt;&gt;"",INDEX(個人!$C$6:$AH$125,$N297,$O297)&lt;&gt;""),E296+1,E296)</f>
        <v>0</v>
      </c>
      <c r="F297" s="23" t="str">
        <f t="shared" si="40"/>
        <v>@0</v>
      </c>
      <c r="H297" s="23" t="str">
        <f>IF(AND(INDEX(個人!$C$6:$AH$125,$N297,$C$3)&lt;&gt;"",INDEX(個人!$C$6:$AH$125,$N297,$O297)&lt;&gt;""),IF(INDEX(個人!$C$6:$AH$125,$N297,$H$3)&lt;20,11,ROUNDDOWN(INDEX(個人!$C$6:$AH$125,$N297,$H$3)/5,0)+7),"")</f>
        <v/>
      </c>
      <c r="I297" s="23" t="str">
        <f>IF(AND(INDEX(個人!$C$6:$AH$125,$N297,$C$3)&lt;&gt;"",INDEX(個人!$C$6:$AH$125,$N297,$O297)&lt;&gt;""),IF(ISERROR(VLOOKUP(DBCS($Q297),コード一覧!$E$1:$F$6,2,FALSE)),1,VLOOKUP(DBCS($Q297),コード一覧!$E$1:$F$6,2,FALSE)),"")</f>
        <v/>
      </c>
      <c r="J297" s="23" t="str">
        <f>IF(AND(INDEX(個人!$C$6:$AH$125,$N297,$C$3)&lt;&gt;"",INDEX(個人!$C$6:$AH$125,$N297,$O297)&lt;&gt;""),VLOOKUP($P297,コード一覧!$G$1:$H$10,2,FALSE),"")</f>
        <v/>
      </c>
      <c r="K297" s="23" t="str">
        <f>IF(AND(INDEX(個人!$C$6:$AH$125,$N297,$C$3)&lt;&gt;"",INDEX(個人!$C$6:$AH$125,$N297,$O297)&lt;&gt;""),LEFT(TEXT(INDEX(個人!$C$6:$AH$125,$N297,$O297),"mm:ss.00"),2),"")</f>
        <v/>
      </c>
      <c r="L297" s="23" t="str">
        <f>IF(AND(INDEX(個人!$C$6:$AH$125,$N297,$C$3)&lt;&gt;"",INDEX(個人!$C$6:$AH$125,$N297,$O297)&lt;&gt;""),MID(TEXT(INDEX(個人!$C$6:$AH$125,$N297,$O297),"mm:ss.00"),4,2),"")</f>
        <v/>
      </c>
      <c r="M297" s="23" t="str">
        <f>IF(AND(INDEX(個人!$C$6:$AH$125,$N297,$C$3)&lt;&gt;"",INDEX(個人!$C$6:$AH$125,$N297,$O297)&lt;&gt;""),RIGHT(TEXT(INDEX(個人!$C$6:$AH$125,$N297,$O297),"mm:ss.00"),2),"")</f>
        <v/>
      </c>
      <c r="N297" s="23">
        <f t="shared" si="41"/>
        <v>14</v>
      </c>
      <c r="O297" s="23">
        <v>16</v>
      </c>
      <c r="P297" s="200" t="s">
        <v>75</v>
      </c>
      <c r="Q297" s="23" t="s">
        <v>318</v>
      </c>
    </row>
    <row r="298" spans="3:17" s="23" customFormat="1" x14ac:dyDescent="0.15">
      <c r="C298" s="23" t="str">
        <f>IF(INDEX(個人!$C$6:$AH$125,$N298,$C$3)&lt;&gt;"",DBCS(TRIM(INDEX(個人!$C$6:$AH$125,$N298,$C$3))),"")</f>
        <v/>
      </c>
      <c r="D298" s="23" t="str">
        <f t="shared" si="39"/>
        <v>○</v>
      </c>
      <c r="E298" s="23">
        <f>IF(AND(INDEX(個人!$C$6:$AH$125,$N297,$C$3)&lt;&gt;"",INDEX(個人!$C$6:$AH$125,$N298,$O298)&lt;&gt;""),E297+1,E297)</f>
        <v>0</v>
      </c>
      <c r="F298" s="23" t="str">
        <f t="shared" si="40"/>
        <v>@0</v>
      </c>
      <c r="H298" s="23" t="str">
        <f>IF(AND(INDEX(個人!$C$6:$AH$125,$N298,$C$3)&lt;&gt;"",INDEX(個人!$C$6:$AH$125,$N298,$O298)&lt;&gt;""),IF(INDEX(個人!$C$6:$AH$125,$N298,$H$3)&lt;20,11,ROUNDDOWN(INDEX(個人!$C$6:$AH$125,$N298,$H$3)/5,0)+7),"")</f>
        <v/>
      </c>
      <c r="I298" s="23" t="str">
        <f>IF(AND(INDEX(個人!$C$6:$AH$125,$N298,$C$3)&lt;&gt;"",INDEX(個人!$C$6:$AH$125,$N298,$O298)&lt;&gt;""),IF(ISERROR(VLOOKUP(DBCS($Q298),コード一覧!$E$1:$F$6,2,FALSE)),1,VLOOKUP(DBCS($Q298),コード一覧!$E$1:$F$6,2,FALSE)),"")</f>
        <v/>
      </c>
      <c r="J298" s="23" t="str">
        <f>IF(AND(INDEX(個人!$C$6:$AH$125,$N298,$C$3)&lt;&gt;"",INDEX(個人!$C$6:$AH$125,$N298,$O298)&lt;&gt;""),VLOOKUP($P298,コード一覧!$G$1:$H$10,2,FALSE),"")</f>
        <v/>
      </c>
      <c r="K298" s="23" t="str">
        <f>IF(AND(INDEX(個人!$C$6:$AH$125,$N298,$C$3)&lt;&gt;"",INDEX(個人!$C$6:$AH$125,$N298,$O298)&lt;&gt;""),LEFT(TEXT(INDEX(個人!$C$6:$AH$125,$N298,$O298),"mm:ss.00"),2),"")</f>
        <v/>
      </c>
      <c r="L298" s="23" t="str">
        <f>IF(AND(INDEX(個人!$C$6:$AH$125,$N298,$C$3)&lt;&gt;"",INDEX(個人!$C$6:$AH$125,$N298,$O298)&lt;&gt;""),MID(TEXT(INDEX(個人!$C$6:$AH$125,$N298,$O298),"mm:ss.00"),4,2),"")</f>
        <v/>
      </c>
      <c r="M298" s="23" t="str">
        <f>IF(AND(INDEX(個人!$C$6:$AH$125,$N298,$C$3)&lt;&gt;"",INDEX(個人!$C$6:$AH$125,$N298,$O298)&lt;&gt;""),RIGHT(TEXT(INDEX(個人!$C$6:$AH$125,$N298,$O298),"mm:ss.00"),2),"")</f>
        <v/>
      </c>
      <c r="N298" s="23">
        <f t="shared" si="41"/>
        <v>14</v>
      </c>
      <c r="O298" s="23">
        <v>17</v>
      </c>
      <c r="P298" s="200" t="s">
        <v>77</v>
      </c>
      <c r="Q298" s="23" t="s">
        <v>318</v>
      </c>
    </row>
    <row r="299" spans="3:17" s="23" customFormat="1" x14ac:dyDescent="0.15">
      <c r="C299" s="23" t="str">
        <f>IF(INDEX(個人!$C$6:$AH$125,$N299,$C$3)&lt;&gt;"",DBCS(TRIM(INDEX(個人!$C$6:$AH$125,$N299,$C$3))),"")</f>
        <v/>
      </c>
      <c r="D299" s="23" t="str">
        <f t="shared" si="39"/>
        <v>○</v>
      </c>
      <c r="E299" s="23">
        <f>IF(AND(INDEX(個人!$C$6:$AH$125,$N298,$C$3)&lt;&gt;"",INDEX(個人!$C$6:$AH$125,$N299,$O299)&lt;&gt;""),E298+1,E298)</f>
        <v>0</v>
      </c>
      <c r="F299" s="23" t="str">
        <f t="shared" si="40"/>
        <v>@0</v>
      </c>
      <c r="H299" s="23" t="str">
        <f>IF(AND(INDEX(個人!$C$6:$AH$125,$N299,$C$3)&lt;&gt;"",INDEX(個人!$C$6:$AH$125,$N299,$O299)&lt;&gt;""),IF(INDEX(個人!$C$6:$AH$125,$N299,$H$3)&lt;20,11,ROUNDDOWN(INDEX(個人!$C$6:$AH$125,$N299,$H$3)/5,0)+7),"")</f>
        <v/>
      </c>
      <c r="I299" s="23" t="str">
        <f>IF(AND(INDEX(個人!$C$6:$AH$125,$N299,$C$3)&lt;&gt;"",INDEX(個人!$C$6:$AH$125,$N299,$O299)&lt;&gt;""),IF(ISERROR(VLOOKUP(DBCS($Q299),コード一覧!$E$1:$F$6,2,FALSE)),1,VLOOKUP(DBCS($Q299),コード一覧!$E$1:$F$6,2,FALSE)),"")</f>
        <v/>
      </c>
      <c r="J299" s="23" t="str">
        <f>IF(AND(INDEX(個人!$C$6:$AH$125,$N299,$C$3)&lt;&gt;"",INDEX(個人!$C$6:$AH$125,$N299,$O299)&lt;&gt;""),VLOOKUP($P299,コード一覧!$G$1:$H$10,2,FALSE),"")</f>
        <v/>
      </c>
      <c r="K299" s="23" t="str">
        <f>IF(AND(INDEX(個人!$C$6:$AH$125,$N299,$C$3)&lt;&gt;"",INDEX(個人!$C$6:$AH$125,$N299,$O299)&lt;&gt;""),LEFT(TEXT(INDEX(個人!$C$6:$AH$125,$N299,$O299),"mm:ss.00"),2),"")</f>
        <v/>
      </c>
      <c r="L299" s="23" t="str">
        <f>IF(AND(INDEX(個人!$C$6:$AH$125,$N299,$C$3)&lt;&gt;"",INDEX(個人!$C$6:$AH$125,$N299,$O299)&lt;&gt;""),MID(TEXT(INDEX(個人!$C$6:$AH$125,$N299,$O299),"mm:ss.00"),4,2),"")</f>
        <v/>
      </c>
      <c r="M299" s="23" t="str">
        <f>IF(AND(INDEX(個人!$C$6:$AH$125,$N299,$C$3)&lt;&gt;"",INDEX(個人!$C$6:$AH$125,$N299,$O299)&lt;&gt;""),RIGHT(TEXT(INDEX(個人!$C$6:$AH$125,$N299,$O299),"mm:ss.00"),2),"")</f>
        <v/>
      </c>
      <c r="N299" s="23">
        <f t="shared" si="41"/>
        <v>14</v>
      </c>
      <c r="O299" s="23">
        <v>18</v>
      </c>
      <c r="P299" s="200" t="s">
        <v>70</v>
      </c>
      <c r="Q299" s="23" t="s">
        <v>319</v>
      </c>
    </row>
    <row r="300" spans="3:17" s="23" customFormat="1" x14ac:dyDescent="0.15">
      <c r="C300" s="23" t="str">
        <f>IF(INDEX(個人!$C$6:$AH$125,$N300,$C$3)&lt;&gt;"",DBCS(TRIM(INDEX(個人!$C$6:$AH$125,$N300,$C$3))),"")</f>
        <v/>
      </c>
      <c r="D300" s="23" t="str">
        <f t="shared" si="39"/>
        <v>○</v>
      </c>
      <c r="E300" s="23">
        <f>IF(AND(INDEX(個人!$C$6:$AH$125,$N299,$C$3)&lt;&gt;"",INDEX(個人!$C$6:$AH$125,$N300,$O300)&lt;&gt;""),E299+1,E299)</f>
        <v>0</v>
      </c>
      <c r="F300" s="23" t="str">
        <f t="shared" si="40"/>
        <v>@0</v>
      </c>
      <c r="H300" s="23" t="str">
        <f>IF(AND(INDEX(個人!$C$6:$AH$125,$N300,$C$3)&lt;&gt;"",INDEX(個人!$C$6:$AH$125,$N300,$O300)&lt;&gt;""),IF(INDEX(個人!$C$6:$AH$125,$N300,$H$3)&lt;20,11,ROUNDDOWN(INDEX(個人!$C$6:$AH$125,$N300,$H$3)/5,0)+7),"")</f>
        <v/>
      </c>
      <c r="I300" s="23" t="str">
        <f>IF(AND(INDEX(個人!$C$6:$AH$125,$N300,$C$3)&lt;&gt;"",INDEX(個人!$C$6:$AH$125,$N300,$O300)&lt;&gt;""),IF(ISERROR(VLOOKUP(DBCS($Q300),コード一覧!$E$1:$F$6,2,FALSE)),1,VLOOKUP(DBCS($Q300),コード一覧!$E$1:$F$6,2,FALSE)),"")</f>
        <v/>
      </c>
      <c r="J300" s="23" t="str">
        <f>IF(AND(INDEX(個人!$C$6:$AH$125,$N300,$C$3)&lt;&gt;"",INDEX(個人!$C$6:$AH$125,$N300,$O300)&lt;&gt;""),VLOOKUP($P300,コード一覧!$G$1:$H$10,2,FALSE),"")</f>
        <v/>
      </c>
      <c r="K300" s="23" t="str">
        <f>IF(AND(INDEX(個人!$C$6:$AH$125,$N300,$C$3)&lt;&gt;"",INDEX(個人!$C$6:$AH$125,$N300,$O300)&lt;&gt;""),LEFT(TEXT(INDEX(個人!$C$6:$AH$125,$N300,$O300),"mm:ss.00"),2),"")</f>
        <v/>
      </c>
      <c r="L300" s="23" t="str">
        <f>IF(AND(INDEX(個人!$C$6:$AH$125,$N300,$C$3)&lt;&gt;"",INDEX(個人!$C$6:$AH$125,$N300,$O300)&lt;&gt;""),MID(TEXT(INDEX(個人!$C$6:$AH$125,$N300,$O300),"mm:ss.00"),4,2),"")</f>
        <v/>
      </c>
      <c r="M300" s="23" t="str">
        <f>IF(AND(INDEX(個人!$C$6:$AH$125,$N300,$C$3)&lt;&gt;"",INDEX(個人!$C$6:$AH$125,$N300,$O300)&lt;&gt;""),RIGHT(TEXT(INDEX(個人!$C$6:$AH$125,$N300,$O300),"mm:ss.00"),2),"")</f>
        <v/>
      </c>
      <c r="N300" s="23">
        <f t="shared" si="41"/>
        <v>14</v>
      </c>
      <c r="O300" s="23">
        <v>19</v>
      </c>
      <c r="P300" s="200" t="s">
        <v>24</v>
      </c>
      <c r="Q300" s="23" t="s">
        <v>319</v>
      </c>
    </row>
    <row r="301" spans="3:17" s="23" customFormat="1" x14ac:dyDescent="0.15">
      <c r="C301" s="23" t="str">
        <f>IF(INDEX(個人!$C$6:$AH$125,$N301,$C$3)&lt;&gt;"",DBCS(TRIM(INDEX(個人!$C$6:$AH$125,$N301,$C$3))),"")</f>
        <v/>
      </c>
      <c r="D301" s="23" t="str">
        <f t="shared" si="39"/>
        <v>○</v>
      </c>
      <c r="E301" s="23">
        <f>IF(AND(INDEX(個人!$C$6:$AH$125,$N300,$C$3)&lt;&gt;"",INDEX(個人!$C$6:$AH$125,$N301,$O301)&lt;&gt;""),E300+1,E300)</f>
        <v>0</v>
      </c>
      <c r="F301" s="23" t="str">
        <f t="shared" si="40"/>
        <v>@0</v>
      </c>
      <c r="H301" s="23" t="str">
        <f>IF(AND(INDEX(個人!$C$6:$AH$125,$N301,$C$3)&lt;&gt;"",INDEX(個人!$C$6:$AH$125,$N301,$O301)&lt;&gt;""),IF(INDEX(個人!$C$6:$AH$125,$N301,$H$3)&lt;20,11,ROUNDDOWN(INDEX(個人!$C$6:$AH$125,$N301,$H$3)/5,0)+7),"")</f>
        <v/>
      </c>
      <c r="I301" s="23" t="str">
        <f>IF(AND(INDEX(個人!$C$6:$AH$125,$N301,$C$3)&lt;&gt;"",INDEX(個人!$C$6:$AH$125,$N301,$O301)&lt;&gt;""),IF(ISERROR(VLOOKUP(DBCS($Q301),コード一覧!$E$1:$F$6,2,FALSE)),1,VLOOKUP(DBCS($Q301),コード一覧!$E$1:$F$6,2,FALSE)),"")</f>
        <v/>
      </c>
      <c r="J301" s="23" t="str">
        <f>IF(AND(INDEX(個人!$C$6:$AH$125,$N301,$C$3)&lt;&gt;"",INDEX(個人!$C$6:$AH$125,$N301,$O301)&lt;&gt;""),VLOOKUP($P301,コード一覧!$G$1:$H$10,2,FALSE),"")</f>
        <v/>
      </c>
      <c r="K301" s="23" t="str">
        <f>IF(AND(INDEX(個人!$C$6:$AH$125,$N301,$C$3)&lt;&gt;"",INDEX(個人!$C$6:$AH$125,$N301,$O301)&lt;&gt;""),LEFT(TEXT(INDEX(個人!$C$6:$AH$125,$N301,$O301),"mm:ss.00"),2),"")</f>
        <v/>
      </c>
      <c r="L301" s="23" t="str">
        <f>IF(AND(INDEX(個人!$C$6:$AH$125,$N301,$C$3)&lt;&gt;"",INDEX(個人!$C$6:$AH$125,$N301,$O301)&lt;&gt;""),MID(TEXT(INDEX(個人!$C$6:$AH$125,$N301,$O301),"mm:ss.00"),4,2),"")</f>
        <v/>
      </c>
      <c r="M301" s="23" t="str">
        <f>IF(AND(INDEX(個人!$C$6:$AH$125,$N301,$C$3)&lt;&gt;"",INDEX(個人!$C$6:$AH$125,$N301,$O301)&lt;&gt;""),RIGHT(TEXT(INDEX(個人!$C$6:$AH$125,$N301,$O301),"mm:ss.00"),2),"")</f>
        <v/>
      </c>
      <c r="N301" s="23">
        <f t="shared" si="41"/>
        <v>14</v>
      </c>
      <c r="O301" s="23">
        <v>20</v>
      </c>
      <c r="P301" s="200" t="s">
        <v>37</v>
      </c>
      <c r="Q301" s="23" t="s">
        <v>319</v>
      </c>
    </row>
    <row r="302" spans="3:17" s="23" customFormat="1" x14ac:dyDescent="0.15">
      <c r="C302" s="23" t="str">
        <f>IF(INDEX(個人!$C$6:$AH$125,$N302,$C$3)&lt;&gt;"",DBCS(TRIM(INDEX(個人!$C$6:$AH$125,$N302,$C$3))),"")</f>
        <v/>
      </c>
      <c r="D302" s="23" t="str">
        <f t="shared" si="39"/>
        <v>○</v>
      </c>
      <c r="E302" s="23">
        <f>IF(AND(INDEX(個人!$C$6:$AH$125,$N301,$C$3)&lt;&gt;"",INDEX(個人!$C$6:$AH$125,$N302,$O302)&lt;&gt;""),E301+1,E301)</f>
        <v>0</v>
      </c>
      <c r="F302" s="23" t="str">
        <f t="shared" si="40"/>
        <v>@0</v>
      </c>
      <c r="H302" s="23" t="str">
        <f>IF(AND(INDEX(個人!$C$6:$AH$125,$N302,$C$3)&lt;&gt;"",INDEX(個人!$C$6:$AH$125,$N302,$O302)&lt;&gt;""),IF(INDEX(個人!$C$6:$AH$125,$N302,$H$3)&lt;20,11,ROUNDDOWN(INDEX(個人!$C$6:$AH$125,$N302,$H$3)/5,0)+7),"")</f>
        <v/>
      </c>
      <c r="I302" s="23" t="str">
        <f>IF(AND(INDEX(個人!$C$6:$AH$125,$N302,$C$3)&lt;&gt;"",INDEX(個人!$C$6:$AH$125,$N302,$O302)&lt;&gt;""),IF(ISERROR(VLOOKUP(DBCS($Q302),コード一覧!$E$1:$F$6,2,FALSE)),1,VLOOKUP(DBCS($Q302),コード一覧!$E$1:$F$6,2,FALSE)),"")</f>
        <v/>
      </c>
      <c r="J302" s="23" t="str">
        <f>IF(AND(INDEX(個人!$C$6:$AH$125,$N302,$C$3)&lt;&gt;"",INDEX(個人!$C$6:$AH$125,$N302,$O302)&lt;&gt;""),VLOOKUP($P302,コード一覧!$G$1:$H$10,2,FALSE),"")</f>
        <v/>
      </c>
      <c r="K302" s="23" t="str">
        <f>IF(AND(INDEX(個人!$C$6:$AH$125,$N302,$C$3)&lt;&gt;"",INDEX(個人!$C$6:$AH$125,$N302,$O302)&lt;&gt;""),LEFT(TEXT(INDEX(個人!$C$6:$AH$125,$N302,$O302),"mm:ss.00"),2),"")</f>
        <v/>
      </c>
      <c r="L302" s="23" t="str">
        <f>IF(AND(INDEX(個人!$C$6:$AH$125,$N302,$C$3)&lt;&gt;"",INDEX(個人!$C$6:$AH$125,$N302,$O302)&lt;&gt;""),MID(TEXT(INDEX(個人!$C$6:$AH$125,$N302,$O302),"mm:ss.00"),4,2),"")</f>
        <v/>
      </c>
      <c r="M302" s="23" t="str">
        <f>IF(AND(INDEX(個人!$C$6:$AH$125,$N302,$C$3)&lt;&gt;"",INDEX(個人!$C$6:$AH$125,$N302,$O302)&lt;&gt;""),RIGHT(TEXT(INDEX(個人!$C$6:$AH$125,$N302,$O302),"mm:ss.00"),2),"")</f>
        <v/>
      </c>
      <c r="N302" s="23">
        <f t="shared" si="41"/>
        <v>14</v>
      </c>
      <c r="O302" s="23">
        <v>21</v>
      </c>
      <c r="P302" s="200" t="s">
        <v>47</v>
      </c>
      <c r="Q302" s="23" t="s">
        <v>319</v>
      </c>
    </row>
    <row r="303" spans="3:17" s="23" customFormat="1" x14ac:dyDescent="0.15">
      <c r="C303" s="23" t="str">
        <f>IF(INDEX(個人!$C$6:$AH$125,$N303,$C$3)&lt;&gt;"",DBCS(TRIM(INDEX(個人!$C$6:$AH$125,$N303,$C$3))),"")</f>
        <v/>
      </c>
      <c r="D303" s="23" t="str">
        <f t="shared" si="39"/>
        <v>○</v>
      </c>
      <c r="E303" s="23">
        <f>IF(AND(INDEX(個人!$C$6:$AH$125,$N302,$C$3)&lt;&gt;"",INDEX(個人!$C$6:$AH$125,$N303,$O303)&lt;&gt;""),E302+1,E302)</f>
        <v>0</v>
      </c>
      <c r="F303" s="23" t="str">
        <f t="shared" si="40"/>
        <v>@0</v>
      </c>
      <c r="H303" s="23" t="str">
        <f>IF(AND(INDEX(個人!$C$6:$AH$125,$N303,$C$3)&lt;&gt;"",INDEX(個人!$C$6:$AH$125,$N303,$O303)&lt;&gt;""),IF(INDEX(個人!$C$6:$AH$125,$N303,$H$3)&lt;20,11,ROUNDDOWN(INDEX(個人!$C$6:$AH$125,$N303,$H$3)/5,0)+7),"")</f>
        <v/>
      </c>
      <c r="I303" s="23" t="str">
        <f>IF(AND(INDEX(個人!$C$6:$AH$125,$N303,$C$3)&lt;&gt;"",INDEX(個人!$C$6:$AH$125,$N303,$O303)&lt;&gt;""),IF(ISERROR(VLOOKUP(DBCS($Q303),コード一覧!$E$1:$F$6,2,FALSE)),1,VLOOKUP(DBCS($Q303),コード一覧!$E$1:$F$6,2,FALSE)),"")</f>
        <v/>
      </c>
      <c r="J303" s="23" t="str">
        <f>IF(AND(INDEX(個人!$C$6:$AH$125,$N303,$C$3)&lt;&gt;"",INDEX(個人!$C$6:$AH$125,$N303,$O303)&lt;&gt;""),VLOOKUP($P303,コード一覧!$G$1:$H$10,2,FALSE),"")</f>
        <v/>
      </c>
      <c r="K303" s="23" t="str">
        <f>IF(AND(INDEX(個人!$C$6:$AH$125,$N303,$C$3)&lt;&gt;"",INDEX(個人!$C$6:$AH$125,$N303,$O303)&lt;&gt;""),LEFT(TEXT(INDEX(個人!$C$6:$AH$125,$N303,$O303),"mm:ss.00"),2),"")</f>
        <v/>
      </c>
      <c r="L303" s="23" t="str">
        <f>IF(AND(INDEX(個人!$C$6:$AH$125,$N303,$C$3)&lt;&gt;"",INDEX(個人!$C$6:$AH$125,$N303,$O303)&lt;&gt;""),MID(TEXT(INDEX(個人!$C$6:$AH$125,$N303,$O303),"mm:ss.00"),4,2),"")</f>
        <v/>
      </c>
      <c r="M303" s="23" t="str">
        <f>IF(AND(INDEX(個人!$C$6:$AH$125,$N303,$C$3)&lt;&gt;"",INDEX(個人!$C$6:$AH$125,$N303,$O303)&lt;&gt;""),RIGHT(TEXT(INDEX(個人!$C$6:$AH$125,$N303,$O303),"mm:ss.00"),2),"")</f>
        <v/>
      </c>
      <c r="N303" s="23">
        <f t="shared" si="41"/>
        <v>14</v>
      </c>
      <c r="O303" s="23">
        <v>22</v>
      </c>
      <c r="P303" s="200" t="s">
        <v>70</v>
      </c>
      <c r="Q303" s="23" t="s">
        <v>320</v>
      </c>
    </row>
    <row r="304" spans="3:17" s="23" customFormat="1" x14ac:dyDescent="0.15">
      <c r="C304" s="23" t="str">
        <f>IF(INDEX(個人!$C$6:$AH$125,$N304,$C$3)&lt;&gt;"",DBCS(TRIM(INDEX(個人!$C$6:$AH$125,$N304,$C$3))),"")</f>
        <v/>
      </c>
      <c r="D304" s="23" t="str">
        <f t="shared" si="39"/>
        <v>○</v>
      </c>
      <c r="E304" s="23">
        <f>IF(AND(INDEX(個人!$C$6:$AH$125,$N303,$C$3)&lt;&gt;"",INDEX(個人!$C$6:$AH$125,$N304,$O304)&lt;&gt;""),E303+1,E303)</f>
        <v>0</v>
      </c>
      <c r="F304" s="23" t="str">
        <f t="shared" si="40"/>
        <v>@0</v>
      </c>
      <c r="H304" s="23" t="str">
        <f>IF(AND(INDEX(個人!$C$6:$AH$125,$N304,$C$3)&lt;&gt;"",INDEX(個人!$C$6:$AH$125,$N304,$O304)&lt;&gt;""),IF(INDEX(個人!$C$6:$AH$125,$N304,$H$3)&lt;20,11,ROUNDDOWN(INDEX(個人!$C$6:$AH$125,$N304,$H$3)/5,0)+7),"")</f>
        <v/>
      </c>
      <c r="I304" s="23" t="str">
        <f>IF(AND(INDEX(個人!$C$6:$AH$125,$N304,$C$3)&lt;&gt;"",INDEX(個人!$C$6:$AH$125,$N304,$O304)&lt;&gt;""),IF(ISERROR(VLOOKUP(DBCS($Q304),コード一覧!$E$1:$F$6,2,FALSE)),1,VLOOKUP(DBCS($Q304),コード一覧!$E$1:$F$6,2,FALSE)),"")</f>
        <v/>
      </c>
      <c r="J304" s="23" t="str">
        <f>IF(AND(INDEX(個人!$C$6:$AH$125,$N304,$C$3)&lt;&gt;"",INDEX(個人!$C$6:$AH$125,$N304,$O304)&lt;&gt;""),VLOOKUP($P304,コード一覧!$G$1:$H$10,2,FALSE),"")</f>
        <v/>
      </c>
      <c r="K304" s="23" t="str">
        <f>IF(AND(INDEX(個人!$C$6:$AH$125,$N304,$C$3)&lt;&gt;"",INDEX(個人!$C$6:$AH$125,$N304,$O304)&lt;&gt;""),LEFT(TEXT(INDEX(個人!$C$6:$AH$125,$N304,$O304),"mm:ss.00"),2),"")</f>
        <v/>
      </c>
      <c r="L304" s="23" t="str">
        <f>IF(AND(INDEX(個人!$C$6:$AH$125,$N304,$C$3)&lt;&gt;"",INDEX(個人!$C$6:$AH$125,$N304,$O304)&lt;&gt;""),MID(TEXT(INDEX(個人!$C$6:$AH$125,$N304,$O304),"mm:ss.00"),4,2),"")</f>
        <v/>
      </c>
      <c r="M304" s="23" t="str">
        <f>IF(AND(INDEX(個人!$C$6:$AH$125,$N304,$C$3)&lt;&gt;"",INDEX(個人!$C$6:$AH$125,$N304,$O304)&lt;&gt;""),RIGHT(TEXT(INDEX(個人!$C$6:$AH$125,$N304,$O304),"mm:ss.00"),2),"")</f>
        <v/>
      </c>
      <c r="N304" s="23">
        <f t="shared" si="41"/>
        <v>14</v>
      </c>
      <c r="O304" s="23">
        <v>23</v>
      </c>
      <c r="P304" s="200" t="s">
        <v>24</v>
      </c>
      <c r="Q304" s="23" t="s">
        <v>320</v>
      </c>
    </row>
    <row r="305" spans="3:17" s="23" customFormat="1" x14ac:dyDescent="0.15">
      <c r="C305" s="23" t="str">
        <f>IF(INDEX(個人!$C$6:$AH$125,$N305,$C$3)&lt;&gt;"",DBCS(TRIM(INDEX(個人!$C$6:$AH$125,$N305,$C$3))),"")</f>
        <v/>
      </c>
      <c r="D305" s="23" t="str">
        <f t="shared" si="39"/>
        <v>○</v>
      </c>
      <c r="E305" s="23">
        <f>IF(AND(INDEX(個人!$C$6:$AH$125,$N304,$C$3)&lt;&gt;"",INDEX(個人!$C$6:$AH$125,$N305,$O305)&lt;&gt;""),E304+1,E304)</f>
        <v>0</v>
      </c>
      <c r="F305" s="23" t="str">
        <f t="shared" si="40"/>
        <v>@0</v>
      </c>
      <c r="H305" s="23" t="str">
        <f>IF(AND(INDEX(個人!$C$6:$AH$125,$N305,$C$3)&lt;&gt;"",INDEX(個人!$C$6:$AH$125,$N305,$O305)&lt;&gt;""),IF(INDEX(個人!$C$6:$AH$125,$N305,$H$3)&lt;20,11,ROUNDDOWN(INDEX(個人!$C$6:$AH$125,$N305,$H$3)/5,0)+7),"")</f>
        <v/>
      </c>
      <c r="I305" s="23" t="str">
        <f>IF(AND(INDEX(個人!$C$6:$AH$125,$N305,$C$3)&lt;&gt;"",INDEX(個人!$C$6:$AH$125,$N305,$O305)&lt;&gt;""),IF(ISERROR(VLOOKUP(DBCS($Q305),コード一覧!$E$1:$F$6,2,FALSE)),1,VLOOKUP(DBCS($Q305),コード一覧!$E$1:$F$6,2,FALSE)),"")</f>
        <v/>
      </c>
      <c r="J305" s="23" t="str">
        <f>IF(AND(INDEX(個人!$C$6:$AH$125,$N305,$C$3)&lt;&gt;"",INDEX(個人!$C$6:$AH$125,$N305,$O305)&lt;&gt;""),VLOOKUP($P305,コード一覧!$G$1:$H$10,2,FALSE),"")</f>
        <v/>
      </c>
      <c r="K305" s="23" t="str">
        <f>IF(AND(INDEX(個人!$C$6:$AH$125,$N305,$C$3)&lt;&gt;"",INDEX(個人!$C$6:$AH$125,$N305,$O305)&lt;&gt;""),LEFT(TEXT(INDEX(個人!$C$6:$AH$125,$N305,$O305),"mm:ss.00"),2),"")</f>
        <v/>
      </c>
      <c r="L305" s="23" t="str">
        <f>IF(AND(INDEX(個人!$C$6:$AH$125,$N305,$C$3)&lt;&gt;"",INDEX(個人!$C$6:$AH$125,$N305,$O305)&lt;&gt;""),MID(TEXT(INDEX(個人!$C$6:$AH$125,$N305,$O305),"mm:ss.00"),4,2),"")</f>
        <v/>
      </c>
      <c r="M305" s="23" t="str">
        <f>IF(AND(INDEX(個人!$C$6:$AH$125,$N305,$C$3)&lt;&gt;"",INDEX(個人!$C$6:$AH$125,$N305,$O305)&lt;&gt;""),RIGHT(TEXT(INDEX(個人!$C$6:$AH$125,$N305,$O305),"mm:ss.00"),2),"")</f>
        <v/>
      </c>
      <c r="N305" s="23">
        <f t="shared" si="41"/>
        <v>14</v>
      </c>
      <c r="O305" s="23">
        <v>24</v>
      </c>
      <c r="P305" s="200" t="s">
        <v>37</v>
      </c>
      <c r="Q305" s="23" t="s">
        <v>320</v>
      </c>
    </row>
    <row r="306" spans="3:17" s="23" customFormat="1" x14ac:dyDescent="0.15">
      <c r="C306" s="23" t="str">
        <f>IF(INDEX(個人!$C$6:$AH$125,$N306,$C$3)&lt;&gt;"",DBCS(TRIM(INDEX(個人!$C$6:$AH$125,$N306,$C$3))),"")</f>
        <v/>
      </c>
      <c r="D306" s="23" t="str">
        <f t="shared" si="39"/>
        <v>○</v>
      </c>
      <c r="E306" s="23">
        <f>IF(AND(INDEX(個人!$C$6:$AH$125,$N305,$C$3)&lt;&gt;"",INDEX(個人!$C$6:$AH$125,$N306,$O306)&lt;&gt;""),E305+1,E305)</f>
        <v>0</v>
      </c>
      <c r="F306" s="23" t="str">
        <f t="shared" si="40"/>
        <v>@0</v>
      </c>
      <c r="H306" s="23" t="str">
        <f>IF(AND(INDEX(個人!$C$6:$AH$125,$N306,$C$3)&lt;&gt;"",INDEX(個人!$C$6:$AH$125,$N306,$O306)&lt;&gt;""),IF(INDEX(個人!$C$6:$AH$125,$N306,$H$3)&lt;20,11,ROUNDDOWN(INDEX(個人!$C$6:$AH$125,$N306,$H$3)/5,0)+7),"")</f>
        <v/>
      </c>
      <c r="I306" s="23" t="str">
        <f>IF(AND(INDEX(個人!$C$6:$AH$125,$N306,$C$3)&lt;&gt;"",INDEX(個人!$C$6:$AH$125,$N306,$O306)&lt;&gt;""),IF(ISERROR(VLOOKUP(DBCS($Q306),コード一覧!$E$1:$F$6,2,FALSE)),1,VLOOKUP(DBCS($Q306),コード一覧!$E$1:$F$6,2,FALSE)),"")</f>
        <v/>
      </c>
      <c r="J306" s="23" t="str">
        <f>IF(AND(INDEX(個人!$C$6:$AH$125,$N306,$C$3)&lt;&gt;"",INDEX(個人!$C$6:$AH$125,$N306,$O306)&lt;&gt;""),VLOOKUP($P306,コード一覧!$G$1:$H$10,2,FALSE),"")</f>
        <v/>
      </c>
      <c r="K306" s="23" t="str">
        <f>IF(AND(INDEX(個人!$C$6:$AH$125,$N306,$C$3)&lt;&gt;"",INDEX(個人!$C$6:$AH$125,$N306,$O306)&lt;&gt;""),LEFT(TEXT(INDEX(個人!$C$6:$AH$125,$N306,$O306),"mm:ss.00"),2),"")</f>
        <v/>
      </c>
      <c r="L306" s="23" t="str">
        <f>IF(AND(INDEX(個人!$C$6:$AH$125,$N306,$C$3)&lt;&gt;"",INDEX(個人!$C$6:$AH$125,$N306,$O306)&lt;&gt;""),MID(TEXT(INDEX(個人!$C$6:$AH$125,$N306,$O306),"mm:ss.00"),4,2),"")</f>
        <v/>
      </c>
      <c r="M306" s="23" t="str">
        <f>IF(AND(INDEX(個人!$C$6:$AH$125,$N306,$C$3)&lt;&gt;"",INDEX(個人!$C$6:$AH$125,$N306,$O306)&lt;&gt;""),RIGHT(TEXT(INDEX(個人!$C$6:$AH$125,$N306,$O306),"mm:ss.00"),2),"")</f>
        <v/>
      </c>
      <c r="N306" s="23">
        <f t="shared" si="41"/>
        <v>14</v>
      </c>
      <c r="O306" s="23">
        <v>25</v>
      </c>
      <c r="P306" s="200" t="s">
        <v>47</v>
      </c>
      <c r="Q306" s="23" t="s">
        <v>320</v>
      </c>
    </row>
    <row r="307" spans="3:17" s="23" customFormat="1" x14ac:dyDescent="0.15">
      <c r="C307" s="23" t="str">
        <f>IF(INDEX(個人!$C$6:$AH$125,$N307,$C$3)&lt;&gt;"",DBCS(TRIM(INDEX(個人!$C$6:$AH$125,$N307,$C$3))),"")</f>
        <v/>
      </c>
      <c r="D307" s="23" t="str">
        <f t="shared" si="39"/>
        <v>○</v>
      </c>
      <c r="E307" s="23">
        <f>IF(AND(INDEX(個人!$C$6:$AH$125,$N306,$C$3)&lt;&gt;"",INDEX(個人!$C$6:$AH$125,$N307,$O307)&lt;&gt;""),E306+1,E306)</f>
        <v>0</v>
      </c>
      <c r="F307" s="23" t="str">
        <f t="shared" si="40"/>
        <v>@0</v>
      </c>
      <c r="H307" s="23" t="str">
        <f>IF(AND(INDEX(個人!$C$6:$AH$125,$N307,$C$3)&lt;&gt;"",INDEX(個人!$C$6:$AH$125,$N307,$O307)&lt;&gt;""),IF(INDEX(個人!$C$6:$AH$125,$N307,$H$3)&lt;20,11,ROUNDDOWN(INDEX(個人!$C$6:$AH$125,$N307,$H$3)/5,0)+7),"")</f>
        <v/>
      </c>
      <c r="I307" s="23" t="str">
        <f>IF(AND(INDEX(個人!$C$6:$AH$125,$N307,$C$3)&lt;&gt;"",INDEX(個人!$C$6:$AH$125,$N307,$O307)&lt;&gt;""),IF(ISERROR(VLOOKUP(DBCS($Q307),コード一覧!$E$1:$F$6,2,FALSE)),1,VLOOKUP(DBCS($Q307),コード一覧!$E$1:$F$6,2,FALSE)),"")</f>
        <v/>
      </c>
      <c r="J307" s="23" t="str">
        <f>IF(AND(INDEX(個人!$C$6:$AH$125,$N307,$C$3)&lt;&gt;"",INDEX(個人!$C$6:$AH$125,$N307,$O307)&lt;&gt;""),VLOOKUP($P307,コード一覧!$G$1:$H$10,2,FALSE),"")</f>
        <v/>
      </c>
      <c r="K307" s="23" t="str">
        <f>IF(AND(INDEX(個人!$C$6:$AH$125,$N307,$C$3)&lt;&gt;"",INDEX(個人!$C$6:$AH$125,$N307,$O307)&lt;&gt;""),LEFT(TEXT(INDEX(個人!$C$6:$AH$125,$N307,$O307),"mm:ss.00"),2),"")</f>
        <v/>
      </c>
      <c r="L307" s="23" t="str">
        <f>IF(AND(INDEX(個人!$C$6:$AH$125,$N307,$C$3)&lt;&gt;"",INDEX(個人!$C$6:$AH$125,$N307,$O307)&lt;&gt;""),MID(TEXT(INDEX(個人!$C$6:$AH$125,$N307,$O307),"mm:ss.00"),4,2),"")</f>
        <v/>
      </c>
      <c r="M307" s="23" t="str">
        <f>IF(AND(INDEX(個人!$C$6:$AH$125,$N307,$C$3)&lt;&gt;"",INDEX(個人!$C$6:$AH$125,$N307,$O307)&lt;&gt;""),RIGHT(TEXT(INDEX(個人!$C$6:$AH$125,$N307,$O307),"mm:ss.00"),2),"")</f>
        <v/>
      </c>
      <c r="N307" s="23">
        <f t="shared" si="41"/>
        <v>14</v>
      </c>
      <c r="O307" s="23">
        <v>26</v>
      </c>
      <c r="P307" s="200" t="s">
        <v>70</v>
      </c>
      <c r="Q307" s="23" t="s">
        <v>321</v>
      </c>
    </row>
    <row r="308" spans="3:17" s="23" customFormat="1" x14ac:dyDescent="0.15">
      <c r="C308" s="23" t="str">
        <f>IF(INDEX(個人!$C$6:$AH$125,$N308,$C$3)&lt;&gt;"",DBCS(TRIM(INDEX(個人!$C$6:$AH$125,$N308,$C$3))),"")</f>
        <v/>
      </c>
      <c r="D308" s="23" t="str">
        <f t="shared" si="39"/>
        <v>○</v>
      </c>
      <c r="E308" s="23">
        <f>IF(AND(INDEX(個人!$C$6:$AH$125,$N307,$C$3)&lt;&gt;"",INDEX(個人!$C$6:$AH$125,$N308,$O308)&lt;&gt;""),E307+1,E307)</f>
        <v>0</v>
      </c>
      <c r="F308" s="23" t="str">
        <f t="shared" si="40"/>
        <v>@0</v>
      </c>
      <c r="H308" s="23" t="str">
        <f>IF(AND(INDEX(個人!$C$6:$AH$125,$N308,$C$3)&lt;&gt;"",INDEX(個人!$C$6:$AH$125,$N308,$O308)&lt;&gt;""),IF(INDEX(個人!$C$6:$AH$125,$N308,$H$3)&lt;20,11,ROUNDDOWN(INDEX(個人!$C$6:$AH$125,$N308,$H$3)/5,0)+7),"")</f>
        <v/>
      </c>
      <c r="I308" s="23" t="str">
        <f>IF(AND(INDEX(個人!$C$6:$AH$125,$N308,$C$3)&lt;&gt;"",INDEX(個人!$C$6:$AH$125,$N308,$O308)&lt;&gt;""),IF(ISERROR(VLOOKUP(DBCS($Q308),コード一覧!$E$1:$F$6,2,FALSE)),1,VLOOKUP(DBCS($Q308),コード一覧!$E$1:$F$6,2,FALSE)),"")</f>
        <v/>
      </c>
      <c r="J308" s="23" t="str">
        <f>IF(AND(INDEX(個人!$C$6:$AH$125,$N308,$C$3)&lt;&gt;"",INDEX(個人!$C$6:$AH$125,$N308,$O308)&lt;&gt;""),VLOOKUP($P308,コード一覧!$G$1:$H$10,2,FALSE),"")</f>
        <v/>
      </c>
      <c r="K308" s="23" t="str">
        <f>IF(AND(INDEX(個人!$C$6:$AH$125,$N308,$C$3)&lt;&gt;"",INDEX(個人!$C$6:$AH$125,$N308,$O308)&lt;&gt;""),LEFT(TEXT(INDEX(個人!$C$6:$AH$125,$N308,$O308),"mm:ss.00"),2),"")</f>
        <v/>
      </c>
      <c r="L308" s="23" t="str">
        <f>IF(AND(INDEX(個人!$C$6:$AH$125,$N308,$C$3)&lt;&gt;"",INDEX(個人!$C$6:$AH$125,$N308,$O308)&lt;&gt;""),MID(TEXT(INDEX(個人!$C$6:$AH$125,$N308,$O308),"mm:ss.00"),4,2),"")</f>
        <v/>
      </c>
      <c r="M308" s="23" t="str">
        <f>IF(AND(INDEX(個人!$C$6:$AH$125,$N308,$C$3)&lt;&gt;"",INDEX(個人!$C$6:$AH$125,$N308,$O308)&lt;&gt;""),RIGHT(TEXT(INDEX(個人!$C$6:$AH$125,$N308,$O308),"mm:ss.00"),2),"")</f>
        <v/>
      </c>
      <c r="N308" s="23">
        <f t="shared" si="41"/>
        <v>14</v>
      </c>
      <c r="O308" s="23">
        <v>27</v>
      </c>
      <c r="P308" s="200" t="s">
        <v>24</v>
      </c>
      <c r="Q308" s="23" t="s">
        <v>321</v>
      </c>
    </row>
    <row r="309" spans="3:17" s="23" customFormat="1" x14ac:dyDescent="0.15">
      <c r="C309" s="23" t="str">
        <f>IF(INDEX(個人!$C$6:$AH$125,$N309,$C$3)&lt;&gt;"",DBCS(TRIM(INDEX(個人!$C$6:$AH$125,$N309,$C$3))),"")</f>
        <v/>
      </c>
      <c r="D309" s="23" t="str">
        <f t="shared" si="39"/>
        <v>○</v>
      </c>
      <c r="E309" s="23">
        <f>IF(AND(INDEX(個人!$C$6:$AH$125,$N308,$C$3)&lt;&gt;"",INDEX(個人!$C$6:$AH$125,$N309,$O309)&lt;&gt;""),E308+1,E308)</f>
        <v>0</v>
      </c>
      <c r="F309" s="23" t="str">
        <f t="shared" si="40"/>
        <v>@0</v>
      </c>
      <c r="H309" s="23" t="str">
        <f>IF(AND(INDEX(個人!$C$6:$AH$125,$N309,$C$3)&lt;&gt;"",INDEX(個人!$C$6:$AH$125,$N309,$O309)&lt;&gt;""),IF(INDEX(個人!$C$6:$AH$125,$N309,$H$3)&lt;20,11,ROUNDDOWN(INDEX(個人!$C$6:$AH$125,$N309,$H$3)/5,0)+7),"")</f>
        <v/>
      </c>
      <c r="I309" s="23" t="str">
        <f>IF(AND(INDEX(個人!$C$6:$AH$125,$N309,$C$3)&lt;&gt;"",INDEX(個人!$C$6:$AH$125,$N309,$O309)&lt;&gt;""),IF(ISERROR(VLOOKUP(DBCS($Q309),コード一覧!$E$1:$F$6,2,FALSE)),1,VLOOKUP(DBCS($Q309),コード一覧!$E$1:$F$6,2,FALSE)),"")</f>
        <v/>
      </c>
      <c r="J309" s="23" t="str">
        <f>IF(AND(INDEX(個人!$C$6:$AH$125,$N309,$C$3)&lt;&gt;"",INDEX(個人!$C$6:$AH$125,$N309,$O309)&lt;&gt;""),VLOOKUP($P309,コード一覧!$G$1:$H$10,2,FALSE),"")</f>
        <v/>
      </c>
      <c r="K309" s="23" t="str">
        <f>IF(AND(INDEX(個人!$C$6:$AH$125,$N309,$C$3)&lt;&gt;"",INDEX(個人!$C$6:$AH$125,$N309,$O309)&lt;&gt;""),LEFT(TEXT(INDEX(個人!$C$6:$AH$125,$N309,$O309),"mm:ss.00"),2),"")</f>
        <v/>
      </c>
      <c r="L309" s="23" t="str">
        <f>IF(AND(INDEX(個人!$C$6:$AH$125,$N309,$C$3)&lt;&gt;"",INDEX(個人!$C$6:$AH$125,$N309,$O309)&lt;&gt;""),MID(TEXT(INDEX(個人!$C$6:$AH$125,$N309,$O309),"mm:ss.00"),4,2),"")</f>
        <v/>
      </c>
      <c r="M309" s="23" t="str">
        <f>IF(AND(INDEX(個人!$C$6:$AH$125,$N309,$C$3)&lt;&gt;"",INDEX(個人!$C$6:$AH$125,$N309,$O309)&lt;&gt;""),RIGHT(TEXT(INDEX(個人!$C$6:$AH$125,$N309,$O309),"mm:ss.00"),2),"")</f>
        <v/>
      </c>
      <c r="N309" s="23">
        <f t="shared" si="41"/>
        <v>14</v>
      </c>
      <c r="O309" s="23">
        <v>28</v>
      </c>
      <c r="P309" s="200" t="s">
        <v>37</v>
      </c>
      <c r="Q309" s="23" t="s">
        <v>321</v>
      </c>
    </row>
    <row r="310" spans="3:17" s="23" customFormat="1" x14ac:dyDescent="0.15">
      <c r="C310" s="23" t="str">
        <f>IF(INDEX(個人!$C$6:$AH$125,$N310,$C$3)&lt;&gt;"",DBCS(TRIM(INDEX(個人!$C$6:$AH$125,$N310,$C$3))),"")</f>
        <v/>
      </c>
      <c r="D310" s="23" t="str">
        <f t="shared" si="39"/>
        <v>○</v>
      </c>
      <c r="E310" s="23">
        <f>IF(AND(INDEX(個人!$C$6:$AH$125,$N309,$C$3)&lt;&gt;"",INDEX(個人!$C$6:$AH$125,$N310,$O310)&lt;&gt;""),E309+1,E309)</f>
        <v>0</v>
      </c>
      <c r="F310" s="23" t="str">
        <f t="shared" si="40"/>
        <v>@0</v>
      </c>
      <c r="H310" s="23" t="str">
        <f>IF(AND(INDEX(個人!$C$6:$AH$125,$N310,$C$3)&lt;&gt;"",INDEX(個人!$C$6:$AH$125,$N310,$O310)&lt;&gt;""),IF(INDEX(個人!$C$6:$AH$125,$N310,$H$3)&lt;20,11,ROUNDDOWN(INDEX(個人!$C$6:$AH$125,$N310,$H$3)/5,0)+7),"")</f>
        <v/>
      </c>
      <c r="I310" s="23" t="str">
        <f>IF(AND(INDEX(個人!$C$6:$AH$125,$N310,$C$3)&lt;&gt;"",INDEX(個人!$C$6:$AH$125,$N310,$O310)&lt;&gt;""),IF(ISERROR(VLOOKUP(DBCS($Q310),コード一覧!$E$1:$F$6,2,FALSE)),1,VLOOKUP(DBCS($Q310),コード一覧!$E$1:$F$6,2,FALSE)),"")</f>
        <v/>
      </c>
      <c r="J310" s="23" t="str">
        <f>IF(AND(INDEX(個人!$C$6:$AH$125,$N310,$C$3)&lt;&gt;"",INDEX(個人!$C$6:$AH$125,$N310,$O310)&lt;&gt;""),VLOOKUP($P310,コード一覧!$G$1:$H$10,2,FALSE),"")</f>
        <v/>
      </c>
      <c r="K310" s="23" t="str">
        <f>IF(AND(INDEX(個人!$C$6:$AH$125,$N310,$C$3)&lt;&gt;"",INDEX(個人!$C$6:$AH$125,$N310,$O310)&lt;&gt;""),LEFT(TEXT(INDEX(個人!$C$6:$AH$125,$N310,$O310),"mm:ss.00"),2),"")</f>
        <v/>
      </c>
      <c r="L310" s="23" t="str">
        <f>IF(AND(INDEX(個人!$C$6:$AH$125,$N310,$C$3)&lt;&gt;"",INDEX(個人!$C$6:$AH$125,$N310,$O310)&lt;&gt;""),MID(TEXT(INDEX(個人!$C$6:$AH$125,$N310,$O310),"mm:ss.00"),4,2),"")</f>
        <v/>
      </c>
      <c r="M310" s="23" t="str">
        <f>IF(AND(INDEX(個人!$C$6:$AH$125,$N310,$C$3)&lt;&gt;"",INDEX(個人!$C$6:$AH$125,$N310,$O310)&lt;&gt;""),RIGHT(TEXT(INDEX(個人!$C$6:$AH$125,$N310,$O310),"mm:ss.00"),2),"")</f>
        <v/>
      </c>
      <c r="N310" s="23">
        <f t="shared" si="41"/>
        <v>14</v>
      </c>
      <c r="O310" s="23">
        <v>29</v>
      </c>
      <c r="P310" s="200" t="s">
        <v>47</v>
      </c>
      <c r="Q310" s="23" t="s">
        <v>321</v>
      </c>
    </row>
    <row r="311" spans="3:17" s="23" customFormat="1" x14ac:dyDescent="0.15">
      <c r="C311" s="23" t="str">
        <f>IF(INDEX(個人!$C$6:$AH$125,$N311,$C$3)&lt;&gt;"",DBCS(TRIM(INDEX(個人!$C$6:$AH$125,$N311,$C$3))),"")</f>
        <v/>
      </c>
      <c r="D311" s="23" t="str">
        <f t="shared" si="39"/>
        <v>○</v>
      </c>
      <c r="E311" s="23">
        <f>IF(AND(INDEX(個人!$C$6:$AH$125,$N310,$C$3)&lt;&gt;"",INDEX(個人!$C$6:$AH$125,$N311,$O311)&lt;&gt;""),E310+1,E310)</f>
        <v>0</v>
      </c>
      <c r="F311" s="23" t="str">
        <f t="shared" si="40"/>
        <v>@0</v>
      </c>
      <c r="H311" s="23" t="str">
        <f>IF(AND(INDEX(個人!$C$6:$AH$125,$N311,$C$3)&lt;&gt;"",INDEX(個人!$C$6:$AH$125,$N311,$O311)&lt;&gt;""),IF(INDEX(個人!$C$6:$AH$125,$N311,$H$3)&lt;20,11,ROUNDDOWN(INDEX(個人!$C$6:$AH$125,$N311,$H$3)/5,0)+7),"")</f>
        <v/>
      </c>
      <c r="I311" s="23" t="str">
        <f>IF(AND(INDEX(個人!$C$6:$AH$125,$N311,$C$3)&lt;&gt;"",INDEX(個人!$C$6:$AH$125,$N311,$O311)&lt;&gt;""),IF(ISERROR(VLOOKUP(DBCS($Q311),コード一覧!$E$1:$F$6,2,FALSE)),1,VLOOKUP(DBCS($Q311),コード一覧!$E$1:$F$6,2,FALSE)),"")</f>
        <v/>
      </c>
      <c r="J311" s="23" t="str">
        <f>IF(AND(INDEX(個人!$C$6:$AH$125,$N311,$C$3)&lt;&gt;"",INDEX(個人!$C$6:$AH$125,$N311,$O311)&lt;&gt;""),VLOOKUP($P311,コード一覧!$G$1:$H$10,2,FALSE),"")</f>
        <v/>
      </c>
      <c r="K311" s="23" t="str">
        <f>IF(AND(INDEX(個人!$C$6:$AH$125,$N311,$C$3)&lt;&gt;"",INDEX(個人!$C$6:$AH$125,$N311,$O311)&lt;&gt;""),LEFT(TEXT(INDEX(個人!$C$6:$AH$125,$N311,$O311),"mm:ss.00"),2),"")</f>
        <v/>
      </c>
      <c r="L311" s="23" t="str">
        <f>IF(AND(INDEX(個人!$C$6:$AH$125,$N311,$C$3)&lt;&gt;"",INDEX(個人!$C$6:$AH$125,$N311,$O311)&lt;&gt;""),MID(TEXT(INDEX(個人!$C$6:$AH$125,$N311,$O311),"mm:ss.00"),4,2),"")</f>
        <v/>
      </c>
      <c r="M311" s="23" t="str">
        <f>IF(AND(INDEX(個人!$C$6:$AH$125,$N311,$C$3)&lt;&gt;"",INDEX(個人!$C$6:$AH$125,$N311,$O311)&lt;&gt;""),RIGHT(TEXT(INDEX(個人!$C$6:$AH$125,$N311,$O311),"mm:ss.00"),2),"")</f>
        <v/>
      </c>
      <c r="N311" s="23">
        <f t="shared" si="41"/>
        <v>14</v>
      </c>
      <c r="O311" s="23">
        <v>30</v>
      </c>
      <c r="P311" s="200" t="s">
        <v>37</v>
      </c>
      <c r="Q311" s="23" t="s">
        <v>101</v>
      </c>
    </row>
    <row r="312" spans="3:17" s="23" customFormat="1" x14ac:dyDescent="0.15">
      <c r="C312" s="23" t="str">
        <f>IF(INDEX(個人!$C$6:$AH$125,$N312,$C$3)&lt;&gt;"",DBCS(TRIM(INDEX(個人!$C$6:$AH$125,$N312,$C$3))),"")</f>
        <v/>
      </c>
      <c r="D312" s="23" t="str">
        <f t="shared" si="39"/>
        <v>○</v>
      </c>
      <c r="E312" s="23">
        <f>IF(AND(INDEX(個人!$C$6:$AH$125,$N311,$C$3)&lt;&gt;"",INDEX(個人!$C$6:$AH$125,$N312,$O312)&lt;&gt;""),E311+1,E311)</f>
        <v>0</v>
      </c>
      <c r="F312" s="23" t="str">
        <f t="shared" si="40"/>
        <v>@0</v>
      </c>
      <c r="H312" s="23" t="str">
        <f>IF(AND(INDEX(個人!$C$6:$AH$125,$N312,$C$3)&lt;&gt;"",INDEX(個人!$C$6:$AH$125,$N312,$O312)&lt;&gt;""),IF(INDEX(個人!$C$6:$AH$125,$N312,$H$3)&lt;20,11,ROUNDDOWN(INDEX(個人!$C$6:$AH$125,$N312,$H$3)/5,0)+7),"")</f>
        <v/>
      </c>
      <c r="I312" s="23" t="str">
        <f>IF(AND(INDEX(個人!$C$6:$AH$125,$N312,$C$3)&lt;&gt;"",INDEX(個人!$C$6:$AH$125,$N312,$O312)&lt;&gt;""),IF(ISERROR(VLOOKUP(DBCS($Q312),コード一覧!$E$1:$F$6,2,FALSE)),1,VLOOKUP(DBCS($Q312),コード一覧!$E$1:$F$6,2,FALSE)),"")</f>
        <v/>
      </c>
      <c r="J312" s="23" t="str">
        <f>IF(AND(INDEX(個人!$C$6:$AH$125,$N312,$C$3)&lt;&gt;"",INDEX(個人!$C$6:$AH$125,$N312,$O312)&lt;&gt;""),VLOOKUP($P312,コード一覧!$G$1:$H$10,2,FALSE),"")</f>
        <v/>
      </c>
      <c r="K312" s="23" t="str">
        <f>IF(AND(INDEX(個人!$C$6:$AH$125,$N312,$C$3)&lt;&gt;"",INDEX(個人!$C$6:$AH$125,$N312,$O312)&lt;&gt;""),LEFT(TEXT(INDEX(個人!$C$6:$AH$125,$N312,$O312),"mm:ss.00"),2),"")</f>
        <v/>
      </c>
      <c r="L312" s="23" t="str">
        <f>IF(AND(INDEX(個人!$C$6:$AH$125,$N312,$C$3)&lt;&gt;"",INDEX(個人!$C$6:$AH$125,$N312,$O312)&lt;&gt;""),MID(TEXT(INDEX(個人!$C$6:$AH$125,$N312,$O312),"mm:ss.00"),4,2),"")</f>
        <v/>
      </c>
      <c r="M312" s="23" t="str">
        <f>IF(AND(INDEX(個人!$C$6:$AH$125,$N312,$C$3)&lt;&gt;"",INDEX(個人!$C$6:$AH$125,$N312,$O312)&lt;&gt;""),RIGHT(TEXT(INDEX(個人!$C$6:$AH$125,$N312,$O312),"mm:ss.00"),2),"")</f>
        <v/>
      </c>
      <c r="N312" s="23">
        <f t="shared" si="41"/>
        <v>14</v>
      </c>
      <c r="O312" s="23">
        <v>31</v>
      </c>
      <c r="P312" s="200" t="s">
        <v>47</v>
      </c>
      <c r="Q312" s="23" t="s">
        <v>101</v>
      </c>
    </row>
    <row r="313" spans="3:17" s="23" customFormat="1" x14ac:dyDescent="0.15">
      <c r="C313" s="23" t="str">
        <f>IF(INDEX(個人!$C$6:$AH$125,$N313,$C$3)&lt;&gt;"",DBCS(TRIM(INDEX(個人!$C$6:$AH$125,$N313,$C$3))),"")</f>
        <v/>
      </c>
      <c r="D313" s="23" t="str">
        <f t="shared" si="39"/>
        <v>○</v>
      </c>
      <c r="E313" s="23">
        <f>IF(AND(INDEX(個人!$C$6:$AH$125,$N312,$C$3)&lt;&gt;"",INDEX(個人!$C$6:$AH$125,$N313,$O313)&lt;&gt;""),E312+1,E312)</f>
        <v>0</v>
      </c>
      <c r="F313" s="23" t="str">
        <f t="shared" si="40"/>
        <v>@0</v>
      </c>
      <c r="H313" s="23" t="str">
        <f>IF(AND(INDEX(個人!$C$6:$AH$125,$N313,$C$3)&lt;&gt;"",INDEX(個人!$C$6:$AH$125,$N313,$O313)&lt;&gt;""),IF(INDEX(個人!$C$6:$AH$125,$N313,$H$3)&lt;20,11,ROUNDDOWN(INDEX(個人!$C$6:$AH$125,$N313,$H$3)/5,0)+7),"")</f>
        <v/>
      </c>
      <c r="I313" s="23" t="str">
        <f>IF(AND(INDEX(個人!$C$6:$AH$125,$N313,$C$3)&lt;&gt;"",INDEX(個人!$C$6:$AH$125,$N313,$O313)&lt;&gt;""),IF(ISERROR(VLOOKUP(DBCS($Q313),コード一覧!$E$1:$F$6,2,FALSE)),1,VLOOKUP(DBCS($Q313),コード一覧!$E$1:$F$6,2,FALSE)),"")</f>
        <v/>
      </c>
      <c r="J313" s="23" t="str">
        <f>IF(AND(INDEX(個人!$C$6:$AH$125,$N313,$C$3)&lt;&gt;"",INDEX(個人!$C$6:$AH$125,$N313,$O313)&lt;&gt;""),VLOOKUP($P313,コード一覧!$G$1:$H$10,2,FALSE),"")</f>
        <v/>
      </c>
      <c r="K313" s="23" t="str">
        <f>IF(AND(INDEX(個人!$C$6:$AH$125,$N313,$C$3)&lt;&gt;"",INDEX(個人!$C$6:$AH$125,$N313,$O313)&lt;&gt;""),LEFT(TEXT(INDEX(個人!$C$6:$AH$125,$N313,$O313),"mm:ss.00"),2),"")</f>
        <v/>
      </c>
      <c r="L313" s="23" t="str">
        <f>IF(AND(INDEX(個人!$C$6:$AH$125,$N313,$C$3)&lt;&gt;"",INDEX(個人!$C$6:$AH$125,$N313,$O313)&lt;&gt;""),MID(TEXT(INDEX(個人!$C$6:$AH$125,$N313,$O313),"mm:ss.00"),4,2),"")</f>
        <v/>
      </c>
      <c r="M313" s="23" t="str">
        <f>IF(AND(INDEX(個人!$C$6:$AH$125,$N313,$C$3)&lt;&gt;"",INDEX(個人!$C$6:$AH$125,$N313,$O313)&lt;&gt;""),RIGHT(TEXT(INDEX(個人!$C$6:$AH$125,$N313,$O313),"mm:ss.00"),2),"")</f>
        <v/>
      </c>
      <c r="N313" s="23">
        <f t="shared" si="41"/>
        <v>14</v>
      </c>
      <c r="O313" s="23">
        <v>32</v>
      </c>
      <c r="P313" s="200" t="s">
        <v>73</v>
      </c>
      <c r="Q313" s="23" t="s">
        <v>101</v>
      </c>
    </row>
    <row r="314" spans="3:17" s="22" customFormat="1" x14ac:dyDescent="0.15">
      <c r="C314" s="22" t="str">
        <f>IF(INDEX(個人!$C$6:$AH$125,$N314,$C$3)&lt;&gt;"",DBCS(TRIM(INDEX(個人!$C$6:$AH$125,$N314,$C$3))),"")</f>
        <v/>
      </c>
      <c r="D314" s="22" t="str">
        <f>IF(C313=C314,"○","×")</f>
        <v>○</v>
      </c>
      <c r="E314" s="22">
        <f>IF(AND(INDEX(個人!$C$6:$AH$125,$N314,$C$3)&lt;&gt;"",INDEX(個人!$C$6:$AH$125,$N314,$O314)&lt;&gt;""),1,0)</f>
        <v>0</v>
      </c>
      <c r="F314" s="22" t="str">
        <f>C314&amp;"@"&amp;E314</f>
        <v>@0</v>
      </c>
      <c r="H314" s="22" t="str">
        <f>IF(AND(INDEX(個人!$C$6:$AH$125,$N314,$C$3)&lt;&gt;"",INDEX(個人!$C$6:$AH$125,$N314,$O314)&lt;&gt;""),IF(INDEX(個人!$C$6:$AH$125,$N314,$H$3)&lt;20,11,ROUNDDOWN(INDEX(個人!$C$6:$AH$125,$N314,$H$3)/5,0)+7),"")</f>
        <v/>
      </c>
      <c r="I314" s="22" t="str">
        <f>IF(AND(INDEX(個人!$C$6:$AH$125,$N314,$C$3)&lt;&gt;"",INDEX(個人!$C$6:$AH$125,$N314,$O314)&lt;&gt;""),IF(ISERROR(VLOOKUP(DBCS($Q314),コード一覧!$E$1:$F$6,2,FALSE)),1,VLOOKUP(DBCS($Q314),コード一覧!$E$1:$F$6,2,FALSE)),"")</f>
        <v/>
      </c>
      <c r="J314" s="22" t="str">
        <f>IF(AND(INDEX(個人!$C$6:$AH$125,$N314,$C$3)&lt;&gt;"",INDEX(個人!$C$6:$AH$125,$N314,$O314)&lt;&gt;""),VLOOKUP($P314,コード一覧!$G$1:$H$10,2,FALSE),"")</f>
        <v/>
      </c>
      <c r="K314" s="22" t="str">
        <f>IF(AND(INDEX(個人!$C$6:$AH$125,$N314,$C$3)&lt;&gt;"",INDEX(個人!$C$6:$AH$125,$N314,$O314)&lt;&gt;""),LEFT(TEXT(INDEX(個人!$C$6:$AH$125,$N314,$O314),"mm:ss.00"),2),"")</f>
        <v/>
      </c>
      <c r="L314" s="22" t="str">
        <f>IF(AND(INDEX(個人!$C$6:$AH$125,$N314,$C$3)&lt;&gt;"",INDEX(個人!$C$6:$AH$125,$N314,$O314)&lt;&gt;""),MID(TEXT(INDEX(個人!$C$6:$AH$125,$N314,$O314),"mm:ss.00"),4,2),"")</f>
        <v/>
      </c>
      <c r="M314" s="22" t="str">
        <f>IF(AND(INDEX(個人!$C$6:$AH$125,$N314,$C$3)&lt;&gt;"",INDEX(個人!$C$6:$AH$125,$N314,$O314)&lt;&gt;""),RIGHT(TEXT(INDEX(個人!$C$6:$AH$125,$N314,$O314),"mm:ss.00"),2),"")</f>
        <v/>
      </c>
      <c r="N314" s="22">
        <f>N292+1</f>
        <v>15</v>
      </c>
      <c r="O314" s="22">
        <v>11</v>
      </c>
      <c r="P314" s="24" t="s">
        <v>70</v>
      </c>
      <c r="Q314" s="22" t="s">
        <v>102</v>
      </c>
    </row>
    <row r="315" spans="3:17" s="22" customFormat="1" x14ac:dyDescent="0.15">
      <c r="C315" s="22" t="str">
        <f>IF(INDEX(個人!$C$6:$AH$125,$N315,$C$3)&lt;&gt;"",DBCS(TRIM(INDEX(個人!$C$6:$AH$125,$N315,$C$3))),"")</f>
        <v/>
      </c>
      <c r="D315" s="22" t="str">
        <f>IF(C314=C315,"○","×")</f>
        <v>○</v>
      </c>
      <c r="E315" s="22">
        <f>IF(AND(INDEX(個人!$C$6:$AH$125,$N314,$C$3)&lt;&gt;"",INDEX(個人!$C$6:$AH$125,$N315,$O315)&lt;&gt;""),E314+1,E314)</f>
        <v>0</v>
      </c>
      <c r="F315" s="22" t="str">
        <f>C315&amp;"@"&amp;E315</f>
        <v>@0</v>
      </c>
      <c r="H315" s="22" t="str">
        <f>IF(AND(INDEX(個人!$C$6:$AH$125,$N315,$C$3)&lt;&gt;"",INDEX(個人!$C$6:$AH$125,$N315,$O315)&lt;&gt;""),IF(INDEX(個人!$C$6:$AH$125,$N315,$H$3)&lt;20,11,ROUNDDOWN(INDEX(個人!$C$6:$AH$125,$N315,$H$3)/5,0)+7),"")</f>
        <v/>
      </c>
      <c r="I315" s="22" t="str">
        <f>IF(AND(INDEX(個人!$C$6:$AH$125,$N315,$C$3)&lt;&gt;"",INDEX(個人!$C$6:$AH$125,$N315,$O315)&lt;&gt;""),IF(ISERROR(VLOOKUP(DBCS($Q315),コード一覧!$E$1:$F$6,2,FALSE)),1,VLOOKUP(DBCS($Q315),コード一覧!$E$1:$F$6,2,FALSE)),"")</f>
        <v/>
      </c>
      <c r="J315" s="22" t="str">
        <f>IF(AND(INDEX(個人!$C$6:$AH$125,$N315,$C$3)&lt;&gt;"",INDEX(個人!$C$6:$AH$125,$N315,$O315)&lt;&gt;""),VLOOKUP($P315,コード一覧!$G$1:$H$10,2,FALSE),"")</f>
        <v/>
      </c>
      <c r="K315" s="22" t="str">
        <f>IF(AND(INDEX(個人!$C$6:$AH$125,$N315,$C$3)&lt;&gt;"",INDEX(個人!$C$6:$AH$125,$N315,$O315)&lt;&gt;""),LEFT(TEXT(INDEX(個人!$C$6:$AH$125,$N315,$O315),"mm:ss.00"),2),"")</f>
        <v/>
      </c>
      <c r="L315" s="22" t="str">
        <f>IF(AND(INDEX(個人!$C$6:$AH$125,$N315,$C$3)&lt;&gt;"",INDEX(個人!$C$6:$AH$125,$N315,$O315)&lt;&gt;""),MID(TEXT(INDEX(個人!$C$6:$AH$125,$N315,$O315),"mm:ss.00"),4,2),"")</f>
        <v/>
      </c>
      <c r="M315" s="22" t="str">
        <f>IF(AND(INDEX(個人!$C$6:$AH$125,$N315,$C$3)&lt;&gt;"",INDEX(個人!$C$6:$AH$125,$N315,$O315)&lt;&gt;""),RIGHT(TEXT(INDEX(個人!$C$6:$AH$125,$N315,$O315),"mm:ss.00"),2),"")</f>
        <v/>
      </c>
      <c r="N315" s="22">
        <f>$N314</f>
        <v>15</v>
      </c>
      <c r="O315" s="22">
        <v>12</v>
      </c>
      <c r="P315" s="24" t="s">
        <v>24</v>
      </c>
      <c r="Q315" s="22" t="s">
        <v>102</v>
      </c>
    </row>
    <row r="316" spans="3:17" s="22" customFormat="1" x14ac:dyDescent="0.15">
      <c r="C316" s="22" t="str">
        <f>IF(INDEX(個人!$C$6:$AH$125,$N316,$C$3)&lt;&gt;"",DBCS(TRIM(INDEX(個人!$C$6:$AH$125,$N316,$C$3))),"")</f>
        <v/>
      </c>
      <c r="D316" s="22" t="str">
        <f t="shared" ref="D316:D335" si="42">IF(C315=C316,"○","×")</f>
        <v>○</v>
      </c>
      <c r="E316" s="22">
        <f>IF(AND(INDEX(個人!$C$6:$AH$125,$N315,$C$3)&lt;&gt;"",INDEX(個人!$C$6:$AH$125,$N316,$O316)&lt;&gt;""),E315+1,E315)</f>
        <v>0</v>
      </c>
      <c r="F316" s="22" t="str">
        <f t="shared" ref="F316:F335" si="43">C316&amp;"@"&amp;E316</f>
        <v>@0</v>
      </c>
      <c r="H316" s="22" t="str">
        <f>IF(AND(INDEX(個人!$C$6:$AH$125,$N316,$C$3)&lt;&gt;"",INDEX(個人!$C$6:$AH$125,$N316,$O316)&lt;&gt;""),IF(INDEX(個人!$C$6:$AH$125,$N316,$H$3)&lt;20,11,ROUNDDOWN(INDEX(個人!$C$6:$AH$125,$N316,$H$3)/5,0)+7),"")</f>
        <v/>
      </c>
      <c r="I316" s="22" t="str">
        <f>IF(AND(INDEX(個人!$C$6:$AH$125,$N316,$C$3)&lt;&gt;"",INDEX(個人!$C$6:$AH$125,$N316,$O316)&lt;&gt;""),IF(ISERROR(VLOOKUP(DBCS($Q316),コード一覧!$E$1:$F$6,2,FALSE)),1,VLOOKUP(DBCS($Q316),コード一覧!$E$1:$F$6,2,FALSE)),"")</f>
        <v/>
      </c>
      <c r="J316" s="22" t="str">
        <f>IF(AND(INDEX(個人!$C$6:$AH$125,$N316,$C$3)&lt;&gt;"",INDEX(個人!$C$6:$AH$125,$N316,$O316)&lt;&gt;""),VLOOKUP($P316,コード一覧!$G$1:$H$10,2,FALSE),"")</f>
        <v/>
      </c>
      <c r="K316" s="22" t="str">
        <f>IF(AND(INDEX(個人!$C$6:$AH$125,$N316,$C$3)&lt;&gt;"",INDEX(個人!$C$6:$AH$125,$N316,$O316)&lt;&gt;""),LEFT(TEXT(INDEX(個人!$C$6:$AH$125,$N316,$O316),"mm:ss.00"),2),"")</f>
        <v/>
      </c>
      <c r="L316" s="22" t="str">
        <f>IF(AND(INDEX(個人!$C$6:$AH$125,$N316,$C$3)&lt;&gt;"",INDEX(個人!$C$6:$AH$125,$N316,$O316)&lt;&gt;""),MID(TEXT(INDEX(個人!$C$6:$AH$125,$N316,$O316),"mm:ss.00"),4,2),"")</f>
        <v/>
      </c>
      <c r="M316" s="22" t="str">
        <f>IF(AND(INDEX(個人!$C$6:$AH$125,$N316,$C$3)&lt;&gt;"",INDEX(個人!$C$6:$AH$125,$N316,$O316)&lt;&gt;""),RIGHT(TEXT(INDEX(個人!$C$6:$AH$125,$N316,$O316),"mm:ss.00"),2),"")</f>
        <v/>
      </c>
      <c r="N316" s="22">
        <f t="shared" ref="N316:N335" si="44">$N315</f>
        <v>15</v>
      </c>
      <c r="O316" s="22">
        <v>13</v>
      </c>
      <c r="P316" s="24" t="s">
        <v>37</v>
      </c>
      <c r="Q316" s="22" t="s">
        <v>102</v>
      </c>
    </row>
    <row r="317" spans="3:17" s="22" customFormat="1" x14ac:dyDescent="0.15">
      <c r="C317" s="22" t="str">
        <f>IF(INDEX(個人!$C$6:$AH$125,$N317,$C$3)&lt;&gt;"",DBCS(TRIM(INDEX(個人!$C$6:$AH$125,$N317,$C$3))),"")</f>
        <v/>
      </c>
      <c r="D317" s="22" t="str">
        <f t="shared" si="42"/>
        <v>○</v>
      </c>
      <c r="E317" s="22">
        <f>IF(AND(INDEX(個人!$C$6:$AH$125,$N316,$C$3)&lt;&gt;"",INDEX(個人!$C$6:$AH$125,$N317,$O317)&lt;&gt;""),E316+1,E316)</f>
        <v>0</v>
      </c>
      <c r="F317" s="22" t="str">
        <f t="shared" si="43"/>
        <v>@0</v>
      </c>
      <c r="H317" s="22" t="str">
        <f>IF(AND(INDEX(個人!$C$6:$AH$125,$N317,$C$3)&lt;&gt;"",INDEX(個人!$C$6:$AH$125,$N317,$O317)&lt;&gt;""),IF(INDEX(個人!$C$6:$AH$125,$N317,$H$3)&lt;20,11,ROUNDDOWN(INDEX(個人!$C$6:$AH$125,$N317,$H$3)/5,0)+7),"")</f>
        <v/>
      </c>
      <c r="I317" s="22" t="str">
        <f>IF(AND(INDEX(個人!$C$6:$AH$125,$N317,$C$3)&lt;&gt;"",INDEX(個人!$C$6:$AH$125,$N317,$O317)&lt;&gt;""),IF(ISERROR(VLOOKUP(DBCS($Q317),コード一覧!$E$1:$F$6,2,FALSE)),1,VLOOKUP(DBCS($Q317),コード一覧!$E$1:$F$6,2,FALSE)),"")</f>
        <v/>
      </c>
      <c r="J317" s="22" t="str">
        <f>IF(AND(INDEX(個人!$C$6:$AH$125,$N317,$C$3)&lt;&gt;"",INDEX(個人!$C$6:$AH$125,$N317,$O317)&lt;&gt;""),VLOOKUP($P317,コード一覧!$G$1:$H$10,2,FALSE),"")</f>
        <v/>
      </c>
      <c r="K317" s="22" t="str">
        <f>IF(AND(INDEX(個人!$C$6:$AH$125,$N317,$C$3)&lt;&gt;"",INDEX(個人!$C$6:$AH$125,$N317,$O317)&lt;&gt;""),LEFT(TEXT(INDEX(個人!$C$6:$AH$125,$N317,$O317),"mm:ss.00"),2),"")</f>
        <v/>
      </c>
      <c r="L317" s="22" t="str">
        <f>IF(AND(INDEX(個人!$C$6:$AH$125,$N317,$C$3)&lt;&gt;"",INDEX(個人!$C$6:$AH$125,$N317,$O317)&lt;&gt;""),MID(TEXT(INDEX(個人!$C$6:$AH$125,$N317,$O317),"mm:ss.00"),4,2),"")</f>
        <v/>
      </c>
      <c r="M317" s="22" t="str">
        <f>IF(AND(INDEX(個人!$C$6:$AH$125,$N317,$C$3)&lt;&gt;"",INDEX(個人!$C$6:$AH$125,$N317,$O317)&lt;&gt;""),RIGHT(TEXT(INDEX(個人!$C$6:$AH$125,$N317,$O317),"mm:ss.00"),2),"")</f>
        <v/>
      </c>
      <c r="N317" s="22">
        <f t="shared" si="44"/>
        <v>15</v>
      </c>
      <c r="O317" s="22">
        <v>14</v>
      </c>
      <c r="P317" s="24" t="s">
        <v>47</v>
      </c>
      <c r="Q317" s="22" t="s">
        <v>102</v>
      </c>
    </row>
    <row r="318" spans="3:17" s="22" customFormat="1" x14ac:dyDescent="0.15">
      <c r="C318" s="22" t="str">
        <f>IF(INDEX(個人!$C$6:$AH$125,$N318,$C$3)&lt;&gt;"",DBCS(TRIM(INDEX(個人!$C$6:$AH$125,$N318,$C$3))),"")</f>
        <v/>
      </c>
      <c r="D318" s="22" t="str">
        <f t="shared" si="42"/>
        <v>○</v>
      </c>
      <c r="E318" s="22">
        <f>IF(AND(INDEX(個人!$C$6:$AH$125,$N317,$C$3)&lt;&gt;"",INDEX(個人!$C$6:$AH$125,$N318,$O318)&lt;&gt;""),E317+1,E317)</f>
        <v>0</v>
      </c>
      <c r="F318" s="22" t="str">
        <f t="shared" si="43"/>
        <v>@0</v>
      </c>
      <c r="H318" s="22" t="str">
        <f>IF(AND(INDEX(個人!$C$6:$AH$125,$N318,$C$3)&lt;&gt;"",INDEX(個人!$C$6:$AH$125,$N318,$O318)&lt;&gt;""),IF(INDEX(個人!$C$6:$AH$125,$N318,$H$3)&lt;20,11,ROUNDDOWN(INDEX(個人!$C$6:$AH$125,$N318,$H$3)/5,0)+7),"")</f>
        <v/>
      </c>
      <c r="I318" s="22" t="str">
        <f>IF(AND(INDEX(個人!$C$6:$AH$125,$N318,$C$3)&lt;&gt;"",INDEX(個人!$C$6:$AH$125,$N318,$O318)&lt;&gt;""),IF(ISERROR(VLOOKUP(DBCS($Q318),コード一覧!$E$1:$F$6,2,FALSE)),1,VLOOKUP(DBCS($Q318),コード一覧!$E$1:$F$6,2,FALSE)),"")</f>
        <v/>
      </c>
      <c r="J318" s="22" t="str">
        <f>IF(AND(INDEX(個人!$C$6:$AH$125,$N318,$C$3)&lt;&gt;"",INDEX(個人!$C$6:$AH$125,$N318,$O318)&lt;&gt;""),VLOOKUP($P318,コード一覧!$G$1:$H$10,2,FALSE),"")</f>
        <v/>
      </c>
      <c r="K318" s="22" t="str">
        <f>IF(AND(INDEX(個人!$C$6:$AH$125,$N318,$C$3)&lt;&gt;"",INDEX(個人!$C$6:$AH$125,$N318,$O318)&lt;&gt;""),LEFT(TEXT(INDEX(個人!$C$6:$AH$125,$N318,$O318),"mm:ss.00"),2),"")</f>
        <v/>
      </c>
      <c r="L318" s="22" t="str">
        <f>IF(AND(INDEX(個人!$C$6:$AH$125,$N318,$C$3)&lt;&gt;"",INDEX(個人!$C$6:$AH$125,$N318,$O318)&lt;&gt;""),MID(TEXT(INDEX(個人!$C$6:$AH$125,$N318,$O318),"mm:ss.00"),4,2),"")</f>
        <v/>
      </c>
      <c r="M318" s="22" t="str">
        <f>IF(AND(INDEX(個人!$C$6:$AH$125,$N318,$C$3)&lt;&gt;"",INDEX(個人!$C$6:$AH$125,$N318,$O318)&lt;&gt;""),RIGHT(TEXT(INDEX(個人!$C$6:$AH$125,$N318,$O318),"mm:ss.00"),2),"")</f>
        <v/>
      </c>
      <c r="N318" s="22">
        <f t="shared" si="44"/>
        <v>15</v>
      </c>
      <c r="O318" s="22">
        <v>15</v>
      </c>
      <c r="P318" s="24" t="s">
        <v>73</v>
      </c>
      <c r="Q318" s="22" t="s">
        <v>102</v>
      </c>
    </row>
    <row r="319" spans="3:17" s="22" customFormat="1" x14ac:dyDescent="0.15">
      <c r="C319" s="22" t="str">
        <f>IF(INDEX(個人!$C$6:$AH$125,$N319,$C$3)&lt;&gt;"",DBCS(TRIM(INDEX(個人!$C$6:$AH$125,$N319,$C$3))),"")</f>
        <v/>
      </c>
      <c r="D319" s="22" t="str">
        <f t="shared" si="42"/>
        <v>○</v>
      </c>
      <c r="E319" s="22">
        <f>IF(AND(INDEX(個人!$C$6:$AH$125,$N318,$C$3)&lt;&gt;"",INDEX(個人!$C$6:$AH$125,$N319,$O319)&lt;&gt;""),E318+1,E318)</f>
        <v>0</v>
      </c>
      <c r="F319" s="22" t="str">
        <f t="shared" si="43"/>
        <v>@0</v>
      </c>
      <c r="H319" s="22" t="str">
        <f>IF(AND(INDEX(個人!$C$6:$AH$125,$N319,$C$3)&lt;&gt;"",INDEX(個人!$C$6:$AH$125,$N319,$O319)&lt;&gt;""),IF(INDEX(個人!$C$6:$AH$125,$N319,$H$3)&lt;20,11,ROUNDDOWN(INDEX(個人!$C$6:$AH$125,$N319,$H$3)/5,0)+7),"")</f>
        <v/>
      </c>
      <c r="I319" s="22" t="str">
        <f>IF(AND(INDEX(個人!$C$6:$AH$125,$N319,$C$3)&lt;&gt;"",INDEX(個人!$C$6:$AH$125,$N319,$O319)&lt;&gt;""),IF(ISERROR(VLOOKUP(DBCS($Q319),コード一覧!$E$1:$F$6,2,FALSE)),1,VLOOKUP(DBCS($Q319),コード一覧!$E$1:$F$6,2,FALSE)),"")</f>
        <v/>
      </c>
      <c r="J319" s="22" t="str">
        <f>IF(AND(INDEX(個人!$C$6:$AH$125,$N319,$C$3)&lt;&gt;"",INDEX(個人!$C$6:$AH$125,$N319,$O319)&lt;&gt;""),VLOOKUP($P319,コード一覧!$G$1:$H$10,2,FALSE),"")</f>
        <v/>
      </c>
      <c r="K319" s="22" t="str">
        <f>IF(AND(INDEX(個人!$C$6:$AH$125,$N319,$C$3)&lt;&gt;"",INDEX(個人!$C$6:$AH$125,$N319,$O319)&lt;&gt;""),LEFT(TEXT(INDEX(個人!$C$6:$AH$125,$N319,$O319),"mm:ss.00"),2),"")</f>
        <v/>
      </c>
      <c r="L319" s="22" t="str">
        <f>IF(AND(INDEX(個人!$C$6:$AH$125,$N319,$C$3)&lt;&gt;"",INDEX(個人!$C$6:$AH$125,$N319,$O319)&lt;&gt;""),MID(TEXT(INDEX(個人!$C$6:$AH$125,$N319,$O319),"mm:ss.00"),4,2),"")</f>
        <v/>
      </c>
      <c r="M319" s="22" t="str">
        <f>IF(AND(INDEX(個人!$C$6:$AH$125,$N319,$C$3)&lt;&gt;"",INDEX(個人!$C$6:$AH$125,$N319,$O319)&lt;&gt;""),RIGHT(TEXT(INDEX(個人!$C$6:$AH$125,$N319,$O319),"mm:ss.00"),2),"")</f>
        <v/>
      </c>
      <c r="N319" s="22">
        <f t="shared" si="44"/>
        <v>15</v>
      </c>
      <c r="O319" s="22">
        <v>16</v>
      </c>
      <c r="P319" s="24" t="s">
        <v>75</v>
      </c>
      <c r="Q319" s="22" t="s">
        <v>102</v>
      </c>
    </row>
    <row r="320" spans="3:17" s="22" customFormat="1" x14ac:dyDescent="0.15">
      <c r="C320" s="22" t="str">
        <f>IF(INDEX(個人!$C$6:$AH$125,$N320,$C$3)&lt;&gt;"",DBCS(TRIM(INDEX(個人!$C$6:$AH$125,$N320,$C$3))),"")</f>
        <v/>
      </c>
      <c r="D320" s="22" t="str">
        <f t="shared" si="42"/>
        <v>○</v>
      </c>
      <c r="E320" s="22">
        <f>IF(AND(INDEX(個人!$C$6:$AH$125,$N319,$C$3)&lt;&gt;"",INDEX(個人!$C$6:$AH$125,$N320,$O320)&lt;&gt;""),E319+1,E319)</f>
        <v>0</v>
      </c>
      <c r="F320" s="22" t="str">
        <f t="shared" si="43"/>
        <v>@0</v>
      </c>
      <c r="H320" s="22" t="str">
        <f>IF(AND(INDEX(個人!$C$6:$AH$125,$N320,$C$3)&lt;&gt;"",INDEX(個人!$C$6:$AH$125,$N320,$O320)&lt;&gt;""),IF(INDEX(個人!$C$6:$AH$125,$N320,$H$3)&lt;20,11,ROUNDDOWN(INDEX(個人!$C$6:$AH$125,$N320,$H$3)/5,0)+7),"")</f>
        <v/>
      </c>
      <c r="I320" s="22" t="str">
        <f>IF(AND(INDEX(個人!$C$6:$AH$125,$N320,$C$3)&lt;&gt;"",INDEX(個人!$C$6:$AH$125,$N320,$O320)&lt;&gt;""),IF(ISERROR(VLOOKUP(DBCS($Q320),コード一覧!$E$1:$F$6,2,FALSE)),1,VLOOKUP(DBCS($Q320),コード一覧!$E$1:$F$6,2,FALSE)),"")</f>
        <v/>
      </c>
      <c r="J320" s="22" t="str">
        <f>IF(AND(INDEX(個人!$C$6:$AH$125,$N320,$C$3)&lt;&gt;"",INDEX(個人!$C$6:$AH$125,$N320,$O320)&lt;&gt;""),VLOOKUP($P320,コード一覧!$G$1:$H$10,2,FALSE),"")</f>
        <v/>
      </c>
      <c r="K320" s="22" t="str">
        <f>IF(AND(INDEX(個人!$C$6:$AH$125,$N320,$C$3)&lt;&gt;"",INDEX(個人!$C$6:$AH$125,$N320,$O320)&lt;&gt;""),LEFT(TEXT(INDEX(個人!$C$6:$AH$125,$N320,$O320),"mm:ss.00"),2),"")</f>
        <v/>
      </c>
      <c r="L320" s="22" t="str">
        <f>IF(AND(INDEX(個人!$C$6:$AH$125,$N320,$C$3)&lt;&gt;"",INDEX(個人!$C$6:$AH$125,$N320,$O320)&lt;&gt;""),MID(TEXT(INDEX(個人!$C$6:$AH$125,$N320,$O320),"mm:ss.00"),4,2),"")</f>
        <v/>
      </c>
      <c r="M320" s="22" t="str">
        <f>IF(AND(INDEX(個人!$C$6:$AH$125,$N320,$C$3)&lt;&gt;"",INDEX(個人!$C$6:$AH$125,$N320,$O320)&lt;&gt;""),RIGHT(TEXT(INDEX(個人!$C$6:$AH$125,$N320,$O320),"mm:ss.00"),2),"")</f>
        <v/>
      </c>
      <c r="N320" s="22">
        <f t="shared" si="44"/>
        <v>15</v>
      </c>
      <c r="O320" s="22">
        <v>17</v>
      </c>
      <c r="P320" s="24" t="s">
        <v>77</v>
      </c>
      <c r="Q320" s="22" t="s">
        <v>102</v>
      </c>
    </row>
    <row r="321" spans="3:17" s="22" customFormat="1" x14ac:dyDescent="0.15">
      <c r="C321" s="22" t="str">
        <f>IF(INDEX(個人!$C$6:$AH$125,$N321,$C$3)&lt;&gt;"",DBCS(TRIM(INDEX(個人!$C$6:$AH$125,$N321,$C$3))),"")</f>
        <v/>
      </c>
      <c r="D321" s="22" t="str">
        <f t="shared" si="42"/>
        <v>○</v>
      </c>
      <c r="E321" s="22">
        <f>IF(AND(INDEX(個人!$C$6:$AH$125,$N320,$C$3)&lt;&gt;"",INDEX(個人!$C$6:$AH$125,$N321,$O321)&lt;&gt;""),E320+1,E320)</f>
        <v>0</v>
      </c>
      <c r="F321" s="22" t="str">
        <f t="shared" si="43"/>
        <v>@0</v>
      </c>
      <c r="H321" s="22" t="str">
        <f>IF(AND(INDEX(個人!$C$6:$AH$125,$N321,$C$3)&lt;&gt;"",INDEX(個人!$C$6:$AH$125,$N321,$O321)&lt;&gt;""),IF(INDEX(個人!$C$6:$AH$125,$N321,$H$3)&lt;20,11,ROUNDDOWN(INDEX(個人!$C$6:$AH$125,$N321,$H$3)/5,0)+7),"")</f>
        <v/>
      </c>
      <c r="I321" s="22" t="str">
        <f>IF(AND(INDEX(個人!$C$6:$AH$125,$N321,$C$3)&lt;&gt;"",INDEX(個人!$C$6:$AH$125,$N321,$O321)&lt;&gt;""),IF(ISERROR(VLOOKUP(DBCS($Q321),コード一覧!$E$1:$F$6,2,FALSE)),1,VLOOKUP(DBCS($Q321),コード一覧!$E$1:$F$6,2,FALSE)),"")</f>
        <v/>
      </c>
      <c r="J321" s="22" t="str">
        <f>IF(AND(INDEX(個人!$C$6:$AH$125,$N321,$C$3)&lt;&gt;"",INDEX(個人!$C$6:$AH$125,$N321,$O321)&lt;&gt;""),VLOOKUP($P321,コード一覧!$G$1:$H$10,2,FALSE),"")</f>
        <v/>
      </c>
      <c r="K321" s="22" t="str">
        <f>IF(AND(INDEX(個人!$C$6:$AH$125,$N321,$C$3)&lt;&gt;"",INDEX(個人!$C$6:$AH$125,$N321,$O321)&lt;&gt;""),LEFT(TEXT(INDEX(個人!$C$6:$AH$125,$N321,$O321),"mm:ss.00"),2),"")</f>
        <v/>
      </c>
      <c r="L321" s="22" t="str">
        <f>IF(AND(INDEX(個人!$C$6:$AH$125,$N321,$C$3)&lt;&gt;"",INDEX(個人!$C$6:$AH$125,$N321,$O321)&lt;&gt;""),MID(TEXT(INDEX(個人!$C$6:$AH$125,$N321,$O321),"mm:ss.00"),4,2),"")</f>
        <v/>
      </c>
      <c r="M321" s="22" t="str">
        <f>IF(AND(INDEX(個人!$C$6:$AH$125,$N321,$C$3)&lt;&gt;"",INDEX(個人!$C$6:$AH$125,$N321,$O321)&lt;&gt;""),RIGHT(TEXT(INDEX(個人!$C$6:$AH$125,$N321,$O321),"mm:ss.00"),2),"")</f>
        <v/>
      </c>
      <c r="N321" s="22">
        <f t="shared" si="44"/>
        <v>15</v>
      </c>
      <c r="O321" s="22">
        <v>18</v>
      </c>
      <c r="P321" s="24" t="s">
        <v>70</v>
      </c>
      <c r="Q321" s="22" t="s">
        <v>103</v>
      </c>
    </row>
    <row r="322" spans="3:17" s="22" customFormat="1" x14ac:dyDescent="0.15">
      <c r="C322" s="22" t="str">
        <f>IF(INDEX(個人!$C$6:$AH$125,$N322,$C$3)&lt;&gt;"",DBCS(TRIM(INDEX(個人!$C$6:$AH$125,$N322,$C$3))),"")</f>
        <v/>
      </c>
      <c r="D322" s="22" t="str">
        <f t="shared" si="42"/>
        <v>○</v>
      </c>
      <c r="E322" s="22">
        <f>IF(AND(INDEX(個人!$C$6:$AH$125,$N321,$C$3)&lt;&gt;"",INDEX(個人!$C$6:$AH$125,$N322,$O322)&lt;&gt;""),E321+1,E321)</f>
        <v>0</v>
      </c>
      <c r="F322" s="22" t="str">
        <f t="shared" si="43"/>
        <v>@0</v>
      </c>
      <c r="H322" s="22" t="str">
        <f>IF(AND(INDEX(個人!$C$6:$AH$125,$N322,$C$3)&lt;&gt;"",INDEX(個人!$C$6:$AH$125,$N322,$O322)&lt;&gt;""),IF(INDEX(個人!$C$6:$AH$125,$N322,$H$3)&lt;20,11,ROUNDDOWN(INDEX(個人!$C$6:$AH$125,$N322,$H$3)/5,0)+7),"")</f>
        <v/>
      </c>
      <c r="I322" s="22" t="str">
        <f>IF(AND(INDEX(個人!$C$6:$AH$125,$N322,$C$3)&lt;&gt;"",INDEX(個人!$C$6:$AH$125,$N322,$O322)&lt;&gt;""),IF(ISERROR(VLOOKUP(DBCS($Q322),コード一覧!$E$1:$F$6,2,FALSE)),1,VLOOKUP(DBCS($Q322),コード一覧!$E$1:$F$6,2,FALSE)),"")</f>
        <v/>
      </c>
      <c r="J322" s="22" t="str">
        <f>IF(AND(INDEX(個人!$C$6:$AH$125,$N322,$C$3)&lt;&gt;"",INDEX(個人!$C$6:$AH$125,$N322,$O322)&lt;&gt;""),VLOOKUP($P322,コード一覧!$G$1:$H$10,2,FALSE),"")</f>
        <v/>
      </c>
      <c r="K322" s="22" t="str">
        <f>IF(AND(INDEX(個人!$C$6:$AH$125,$N322,$C$3)&lt;&gt;"",INDEX(個人!$C$6:$AH$125,$N322,$O322)&lt;&gt;""),LEFT(TEXT(INDEX(個人!$C$6:$AH$125,$N322,$O322),"mm:ss.00"),2),"")</f>
        <v/>
      </c>
      <c r="L322" s="22" t="str">
        <f>IF(AND(INDEX(個人!$C$6:$AH$125,$N322,$C$3)&lt;&gt;"",INDEX(個人!$C$6:$AH$125,$N322,$O322)&lt;&gt;""),MID(TEXT(INDEX(個人!$C$6:$AH$125,$N322,$O322),"mm:ss.00"),4,2),"")</f>
        <v/>
      </c>
      <c r="M322" s="22" t="str">
        <f>IF(AND(INDEX(個人!$C$6:$AH$125,$N322,$C$3)&lt;&gt;"",INDEX(個人!$C$6:$AH$125,$N322,$O322)&lt;&gt;""),RIGHT(TEXT(INDEX(個人!$C$6:$AH$125,$N322,$O322),"mm:ss.00"),2),"")</f>
        <v/>
      </c>
      <c r="N322" s="22">
        <f t="shared" si="44"/>
        <v>15</v>
      </c>
      <c r="O322" s="22">
        <v>19</v>
      </c>
      <c r="P322" s="24" t="s">
        <v>24</v>
      </c>
      <c r="Q322" s="22" t="s">
        <v>103</v>
      </c>
    </row>
    <row r="323" spans="3:17" s="22" customFormat="1" x14ac:dyDescent="0.15">
      <c r="C323" s="22" t="str">
        <f>IF(INDEX(個人!$C$6:$AH$125,$N323,$C$3)&lt;&gt;"",DBCS(TRIM(INDEX(個人!$C$6:$AH$125,$N323,$C$3))),"")</f>
        <v/>
      </c>
      <c r="D323" s="22" t="str">
        <f t="shared" si="42"/>
        <v>○</v>
      </c>
      <c r="E323" s="22">
        <f>IF(AND(INDEX(個人!$C$6:$AH$125,$N322,$C$3)&lt;&gt;"",INDEX(個人!$C$6:$AH$125,$N323,$O323)&lt;&gt;""),E322+1,E322)</f>
        <v>0</v>
      </c>
      <c r="F323" s="22" t="str">
        <f t="shared" si="43"/>
        <v>@0</v>
      </c>
      <c r="H323" s="22" t="str">
        <f>IF(AND(INDEX(個人!$C$6:$AH$125,$N323,$C$3)&lt;&gt;"",INDEX(個人!$C$6:$AH$125,$N323,$O323)&lt;&gt;""),IF(INDEX(個人!$C$6:$AH$125,$N323,$H$3)&lt;20,11,ROUNDDOWN(INDEX(個人!$C$6:$AH$125,$N323,$H$3)/5,0)+7),"")</f>
        <v/>
      </c>
      <c r="I323" s="22" t="str">
        <f>IF(AND(INDEX(個人!$C$6:$AH$125,$N323,$C$3)&lt;&gt;"",INDEX(個人!$C$6:$AH$125,$N323,$O323)&lt;&gt;""),IF(ISERROR(VLOOKUP(DBCS($Q323),コード一覧!$E$1:$F$6,2,FALSE)),1,VLOOKUP(DBCS($Q323),コード一覧!$E$1:$F$6,2,FALSE)),"")</f>
        <v/>
      </c>
      <c r="J323" s="22" t="str">
        <f>IF(AND(INDEX(個人!$C$6:$AH$125,$N323,$C$3)&lt;&gt;"",INDEX(個人!$C$6:$AH$125,$N323,$O323)&lt;&gt;""),VLOOKUP($P323,コード一覧!$G$1:$H$10,2,FALSE),"")</f>
        <v/>
      </c>
      <c r="K323" s="22" t="str">
        <f>IF(AND(INDEX(個人!$C$6:$AH$125,$N323,$C$3)&lt;&gt;"",INDEX(個人!$C$6:$AH$125,$N323,$O323)&lt;&gt;""),LEFT(TEXT(INDEX(個人!$C$6:$AH$125,$N323,$O323),"mm:ss.00"),2),"")</f>
        <v/>
      </c>
      <c r="L323" s="22" t="str">
        <f>IF(AND(INDEX(個人!$C$6:$AH$125,$N323,$C$3)&lt;&gt;"",INDEX(個人!$C$6:$AH$125,$N323,$O323)&lt;&gt;""),MID(TEXT(INDEX(個人!$C$6:$AH$125,$N323,$O323),"mm:ss.00"),4,2),"")</f>
        <v/>
      </c>
      <c r="M323" s="22" t="str">
        <f>IF(AND(INDEX(個人!$C$6:$AH$125,$N323,$C$3)&lt;&gt;"",INDEX(個人!$C$6:$AH$125,$N323,$O323)&lt;&gt;""),RIGHT(TEXT(INDEX(個人!$C$6:$AH$125,$N323,$O323),"mm:ss.00"),2),"")</f>
        <v/>
      </c>
      <c r="N323" s="22">
        <f t="shared" si="44"/>
        <v>15</v>
      </c>
      <c r="O323" s="22">
        <v>20</v>
      </c>
      <c r="P323" s="24" t="s">
        <v>37</v>
      </c>
      <c r="Q323" s="22" t="s">
        <v>103</v>
      </c>
    </row>
    <row r="324" spans="3:17" s="22" customFormat="1" x14ac:dyDescent="0.15">
      <c r="C324" s="22" t="str">
        <f>IF(INDEX(個人!$C$6:$AH$125,$N324,$C$3)&lt;&gt;"",DBCS(TRIM(INDEX(個人!$C$6:$AH$125,$N324,$C$3))),"")</f>
        <v/>
      </c>
      <c r="D324" s="22" t="str">
        <f t="shared" si="42"/>
        <v>○</v>
      </c>
      <c r="E324" s="22">
        <f>IF(AND(INDEX(個人!$C$6:$AH$125,$N323,$C$3)&lt;&gt;"",INDEX(個人!$C$6:$AH$125,$N324,$O324)&lt;&gt;""),E323+1,E323)</f>
        <v>0</v>
      </c>
      <c r="F324" s="22" t="str">
        <f t="shared" si="43"/>
        <v>@0</v>
      </c>
      <c r="H324" s="22" t="str">
        <f>IF(AND(INDEX(個人!$C$6:$AH$125,$N324,$C$3)&lt;&gt;"",INDEX(個人!$C$6:$AH$125,$N324,$O324)&lt;&gt;""),IF(INDEX(個人!$C$6:$AH$125,$N324,$H$3)&lt;20,11,ROUNDDOWN(INDEX(個人!$C$6:$AH$125,$N324,$H$3)/5,0)+7),"")</f>
        <v/>
      </c>
      <c r="I324" s="22" t="str">
        <f>IF(AND(INDEX(個人!$C$6:$AH$125,$N324,$C$3)&lt;&gt;"",INDEX(個人!$C$6:$AH$125,$N324,$O324)&lt;&gt;""),IF(ISERROR(VLOOKUP(DBCS($Q324),コード一覧!$E$1:$F$6,2,FALSE)),1,VLOOKUP(DBCS($Q324),コード一覧!$E$1:$F$6,2,FALSE)),"")</f>
        <v/>
      </c>
      <c r="J324" s="22" t="str">
        <f>IF(AND(INDEX(個人!$C$6:$AH$125,$N324,$C$3)&lt;&gt;"",INDEX(個人!$C$6:$AH$125,$N324,$O324)&lt;&gt;""),VLOOKUP($P324,コード一覧!$G$1:$H$10,2,FALSE),"")</f>
        <v/>
      </c>
      <c r="K324" s="22" t="str">
        <f>IF(AND(INDEX(個人!$C$6:$AH$125,$N324,$C$3)&lt;&gt;"",INDEX(個人!$C$6:$AH$125,$N324,$O324)&lt;&gt;""),LEFT(TEXT(INDEX(個人!$C$6:$AH$125,$N324,$O324),"mm:ss.00"),2),"")</f>
        <v/>
      </c>
      <c r="L324" s="22" t="str">
        <f>IF(AND(INDEX(個人!$C$6:$AH$125,$N324,$C$3)&lt;&gt;"",INDEX(個人!$C$6:$AH$125,$N324,$O324)&lt;&gt;""),MID(TEXT(INDEX(個人!$C$6:$AH$125,$N324,$O324),"mm:ss.00"),4,2),"")</f>
        <v/>
      </c>
      <c r="M324" s="22" t="str">
        <f>IF(AND(INDEX(個人!$C$6:$AH$125,$N324,$C$3)&lt;&gt;"",INDEX(個人!$C$6:$AH$125,$N324,$O324)&lt;&gt;""),RIGHT(TEXT(INDEX(個人!$C$6:$AH$125,$N324,$O324),"mm:ss.00"),2),"")</f>
        <v/>
      </c>
      <c r="N324" s="22">
        <f t="shared" si="44"/>
        <v>15</v>
      </c>
      <c r="O324" s="22">
        <v>21</v>
      </c>
      <c r="P324" s="24" t="s">
        <v>47</v>
      </c>
      <c r="Q324" s="22" t="s">
        <v>103</v>
      </c>
    </row>
    <row r="325" spans="3:17" s="22" customFormat="1" x14ac:dyDescent="0.15">
      <c r="C325" s="22" t="str">
        <f>IF(INDEX(個人!$C$6:$AH$125,$N325,$C$3)&lt;&gt;"",DBCS(TRIM(INDEX(個人!$C$6:$AH$125,$N325,$C$3))),"")</f>
        <v/>
      </c>
      <c r="D325" s="22" t="str">
        <f t="shared" si="42"/>
        <v>○</v>
      </c>
      <c r="E325" s="22">
        <f>IF(AND(INDEX(個人!$C$6:$AH$125,$N324,$C$3)&lt;&gt;"",INDEX(個人!$C$6:$AH$125,$N325,$O325)&lt;&gt;""),E324+1,E324)</f>
        <v>0</v>
      </c>
      <c r="F325" s="22" t="str">
        <f t="shared" si="43"/>
        <v>@0</v>
      </c>
      <c r="H325" s="22" t="str">
        <f>IF(AND(INDEX(個人!$C$6:$AH$125,$N325,$C$3)&lt;&gt;"",INDEX(個人!$C$6:$AH$125,$N325,$O325)&lt;&gt;""),IF(INDEX(個人!$C$6:$AH$125,$N325,$H$3)&lt;20,11,ROUNDDOWN(INDEX(個人!$C$6:$AH$125,$N325,$H$3)/5,0)+7),"")</f>
        <v/>
      </c>
      <c r="I325" s="22" t="str">
        <f>IF(AND(INDEX(個人!$C$6:$AH$125,$N325,$C$3)&lt;&gt;"",INDEX(個人!$C$6:$AH$125,$N325,$O325)&lt;&gt;""),IF(ISERROR(VLOOKUP(DBCS($Q325),コード一覧!$E$1:$F$6,2,FALSE)),1,VLOOKUP(DBCS($Q325),コード一覧!$E$1:$F$6,2,FALSE)),"")</f>
        <v/>
      </c>
      <c r="J325" s="22" t="str">
        <f>IF(AND(INDEX(個人!$C$6:$AH$125,$N325,$C$3)&lt;&gt;"",INDEX(個人!$C$6:$AH$125,$N325,$O325)&lt;&gt;""),VLOOKUP($P325,コード一覧!$G$1:$H$10,2,FALSE),"")</f>
        <v/>
      </c>
      <c r="K325" s="22" t="str">
        <f>IF(AND(INDEX(個人!$C$6:$AH$125,$N325,$C$3)&lt;&gt;"",INDEX(個人!$C$6:$AH$125,$N325,$O325)&lt;&gt;""),LEFT(TEXT(INDEX(個人!$C$6:$AH$125,$N325,$O325),"mm:ss.00"),2),"")</f>
        <v/>
      </c>
      <c r="L325" s="22" t="str">
        <f>IF(AND(INDEX(個人!$C$6:$AH$125,$N325,$C$3)&lt;&gt;"",INDEX(個人!$C$6:$AH$125,$N325,$O325)&lt;&gt;""),MID(TEXT(INDEX(個人!$C$6:$AH$125,$N325,$O325),"mm:ss.00"),4,2),"")</f>
        <v/>
      </c>
      <c r="M325" s="22" t="str">
        <f>IF(AND(INDEX(個人!$C$6:$AH$125,$N325,$C$3)&lt;&gt;"",INDEX(個人!$C$6:$AH$125,$N325,$O325)&lt;&gt;""),RIGHT(TEXT(INDEX(個人!$C$6:$AH$125,$N325,$O325),"mm:ss.00"),2),"")</f>
        <v/>
      </c>
      <c r="N325" s="22">
        <f t="shared" si="44"/>
        <v>15</v>
      </c>
      <c r="O325" s="22">
        <v>22</v>
      </c>
      <c r="P325" s="24" t="s">
        <v>70</v>
      </c>
      <c r="Q325" s="22" t="s">
        <v>104</v>
      </c>
    </row>
    <row r="326" spans="3:17" s="22" customFormat="1" x14ac:dyDescent="0.15">
      <c r="C326" s="22" t="str">
        <f>IF(INDEX(個人!$C$6:$AH$125,$N326,$C$3)&lt;&gt;"",DBCS(TRIM(INDEX(個人!$C$6:$AH$125,$N326,$C$3))),"")</f>
        <v/>
      </c>
      <c r="D326" s="22" t="str">
        <f t="shared" si="42"/>
        <v>○</v>
      </c>
      <c r="E326" s="22">
        <f>IF(AND(INDEX(個人!$C$6:$AH$125,$N325,$C$3)&lt;&gt;"",INDEX(個人!$C$6:$AH$125,$N326,$O326)&lt;&gt;""),E325+1,E325)</f>
        <v>0</v>
      </c>
      <c r="F326" s="22" t="str">
        <f t="shared" si="43"/>
        <v>@0</v>
      </c>
      <c r="H326" s="22" t="str">
        <f>IF(AND(INDEX(個人!$C$6:$AH$125,$N326,$C$3)&lt;&gt;"",INDEX(個人!$C$6:$AH$125,$N326,$O326)&lt;&gt;""),IF(INDEX(個人!$C$6:$AH$125,$N326,$H$3)&lt;20,11,ROUNDDOWN(INDEX(個人!$C$6:$AH$125,$N326,$H$3)/5,0)+7),"")</f>
        <v/>
      </c>
      <c r="I326" s="22" t="str">
        <f>IF(AND(INDEX(個人!$C$6:$AH$125,$N326,$C$3)&lt;&gt;"",INDEX(個人!$C$6:$AH$125,$N326,$O326)&lt;&gt;""),IF(ISERROR(VLOOKUP(DBCS($Q326),コード一覧!$E$1:$F$6,2,FALSE)),1,VLOOKUP(DBCS($Q326),コード一覧!$E$1:$F$6,2,FALSE)),"")</f>
        <v/>
      </c>
      <c r="J326" s="22" t="str">
        <f>IF(AND(INDEX(個人!$C$6:$AH$125,$N326,$C$3)&lt;&gt;"",INDEX(個人!$C$6:$AH$125,$N326,$O326)&lt;&gt;""),VLOOKUP($P326,コード一覧!$G$1:$H$10,2,FALSE),"")</f>
        <v/>
      </c>
      <c r="K326" s="22" t="str">
        <f>IF(AND(INDEX(個人!$C$6:$AH$125,$N326,$C$3)&lt;&gt;"",INDEX(個人!$C$6:$AH$125,$N326,$O326)&lt;&gt;""),LEFT(TEXT(INDEX(個人!$C$6:$AH$125,$N326,$O326),"mm:ss.00"),2),"")</f>
        <v/>
      </c>
      <c r="L326" s="22" t="str">
        <f>IF(AND(INDEX(個人!$C$6:$AH$125,$N326,$C$3)&lt;&gt;"",INDEX(個人!$C$6:$AH$125,$N326,$O326)&lt;&gt;""),MID(TEXT(INDEX(個人!$C$6:$AH$125,$N326,$O326),"mm:ss.00"),4,2),"")</f>
        <v/>
      </c>
      <c r="M326" s="22" t="str">
        <f>IF(AND(INDEX(個人!$C$6:$AH$125,$N326,$C$3)&lt;&gt;"",INDEX(個人!$C$6:$AH$125,$N326,$O326)&lt;&gt;""),RIGHT(TEXT(INDEX(個人!$C$6:$AH$125,$N326,$O326),"mm:ss.00"),2),"")</f>
        <v/>
      </c>
      <c r="N326" s="22">
        <f t="shared" si="44"/>
        <v>15</v>
      </c>
      <c r="O326" s="22">
        <v>23</v>
      </c>
      <c r="P326" s="24" t="s">
        <v>24</v>
      </c>
      <c r="Q326" s="22" t="s">
        <v>104</v>
      </c>
    </row>
    <row r="327" spans="3:17" s="22" customFormat="1" x14ac:dyDescent="0.15">
      <c r="C327" s="22" t="str">
        <f>IF(INDEX(個人!$C$6:$AH$125,$N327,$C$3)&lt;&gt;"",DBCS(TRIM(INDEX(個人!$C$6:$AH$125,$N327,$C$3))),"")</f>
        <v/>
      </c>
      <c r="D327" s="22" t="str">
        <f t="shared" si="42"/>
        <v>○</v>
      </c>
      <c r="E327" s="22">
        <f>IF(AND(INDEX(個人!$C$6:$AH$125,$N326,$C$3)&lt;&gt;"",INDEX(個人!$C$6:$AH$125,$N327,$O327)&lt;&gt;""),E326+1,E326)</f>
        <v>0</v>
      </c>
      <c r="F327" s="22" t="str">
        <f t="shared" si="43"/>
        <v>@0</v>
      </c>
      <c r="H327" s="22" t="str">
        <f>IF(AND(INDEX(個人!$C$6:$AH$125,$N327,$C$3)&lt;&gt;"",INDEX(個人!$C$6:$AH$125,$N327,$O327)&lt;&gt;""),IF(INDEX(個人!$C$6:$AH$125,$N327,$H$3)&lt;20,11,ROUNDDOWN(INDEX(個人!$C$6:$AH$125,$N327,$H$3)/5,0)+7),"")</f>
        <v/>
      </c>
      <c r="I327" s="22" t="str">
        <f>IF(AND(INDEX(個人!$C$6:$AH$125,$N327,$C$3)&lt;&gt;"",INDEX(個人!$C$6:$AH$125,$N327,$O327)&lt;&gt;""),IF(ISERROR(VLOOKUP(DBCS($Q327),コード一覧!$E$1:$F$6,2,FALSE)),1,VLOOKUP(DBCS($Q327),コード一覧!$E$1:$F$6,2,FALSE)),"")</f>
        <v/>
      </c>
      <c r="J327" s="22" t="str">
        <f>IF(AND(INDEX(個人!$C$6:$AH$125,$N327,$C$3)&lt;&gt;"",INDEX(個人!$C$6:$AH$125,$N327,$O327)&lt;&gt;""),VLOOKUP($P327,コード一覧!$G$1:$H$10,2,FALSE),"")</f>
        <v/>
      </c>
      <c r="K327" s="22" t="str">
        <f>IF(AND(INDEX(個人!$C$6:$AH$125,$N327,$C$3)&lt;&gt;"",INDEX(個人!$C$6:$AH$125,$N327,$O327)&lt;&gt;""),LEFT(TEXT(INDEX(個人!$C$6:$AH$125,$N327,$O327),"mm:ss.00"),2),"")</f>
        <v/>
      </c>
      <c r="L327" s="22" t="str">
        <f>IF(AND(INDEX(個人!$C$6:$AH$125,$N327,$C$3)&lt;&gt;"",INDEX(個人!$C$6:$AH$125,$N327,$O327)&lt;&gt;""),MID(TEXT(INDEX(個人!$C$6:$AH$125,$N327,$O327),"mm:ss.00"),4,2),"")</f>
        <v/>
      </c>
      <c r="M327" s="22" t="str">
        <f>IF(AND(INDEX(個人!$C$6:$AH$125,$N327,$C$3)&lt;&gt;"",INDEX(個人!$C$6:$AH$125,$N327,$O327)&lt;&gt;""),RIGHT(TEXT(INDEX(個人!$C$6:$AH$125,$N327,$O327),"mm:ss.00"),2),"")</f>
        <v/>
      </c>
      <c r="N327" s="22">
        <f t="shared" si="44"/>
        <v>15</v>
      </c>
      <c r="O327" s="22">
        <v>24</v>
      </c>
      <c r="P327" s="24" t="s">
        <v>37</v>
      </c>
      <c r="Q327" s="22" t="s">
        <v>104</v>
      </c>
    </row>
    <row r="328" spans="3:17" s="22" customFormat="1" x14ac:dyDescent="0.15">
      <c r="C328" s="22" t="str">
        <f>IF(INDEX(個人!$C$6:$AH$125,$N328,$C$3)&lt;&gt;"",DBCS(TRIM(INDEX(個人!$C$6:$AH$125,$N328,$C$3))),"")</f>
        <v/>
      </c>
      <c r="D328" s="22" t="str">
        <f t="shared" si="42"/>
        <v>○</v>
      </c>
      <c r="E328" s="22">
        <f>IF(AND(INDEX(個人!$C$6:$AH$125,$N327,$C$3)&lt;&gt;"",INDEX(個人!$C$6:$AH$125,$N328,$O328)&lt;&gt;""),E327+1,E327)</f>
        <v>0</v>
      </c>
      <c r="F328" s="22" t="str">
        <f t="shared" si="43"/>
        <v>@0</v>
      </c>
      <c r="H328" s="22" t="str">
        <f>IF(AND(INDEX(個人!$C$6:$AH$125,$N328,$C$3)&lt;&gt;"",INDEX(個人!$C$6:$AH$125,$N328,$O328)&lt;&gt;""),IF(INDEX(個人!$C$6:$AH$125,$N328,$H$3)&lt;20,11,ROUNDDOWN(INDEX(個人!$C$6:$AH$125,$N328,$H$3)/5,0)+7),"")</f>
        <v/>
      </c>
      <c r="I328" s="22" t="str">
        <f>IF(AND(INDEX(個人!$C$6:$AH$125,$N328,$C$3)&lt;&gt;"",INDEX(個人!$C$6:$AH$125,$N328,$O328)&lt;&gt;""),IF(ISERROR(VLOOKUP(DBCS($Q328),コード一覧!$E$1:$F$6,2,FALSE)),1,VLOOKUP(DBCS($Q328),コード一覧!$E$1:$F$6,2,FALSE)),"")</f>
        <v/>
      </c>
      <c r="J328" s="22" t="str">
        <f>IF(AND(INDEX(個人!$C$6:$AH$125,$N328,$C$3)&lt;&gt;"",INDEX(個人!$C$6:$AH$125,$N328,$O328)&lt;&gt;""),VLOOKUP($P328,コード一覧!$G$1:$H$10,2,FALSE),"")</f>
        <v/>
      </c>
      <c r="K328" s="22" t="str">
        <f>IF(AND(INDEX(個人!$C$6:$AH$125,$N328,$C$3)&lt;&gt;"",INDEX(個人!$C$6:$AH$125,$N328,$O328)&lt;&gt;""),LEFT(TEXT(INDEX(個人!$C$6:$AH$125,$N328,$O328),"mm:ss.00"),2),"")</f>
        <v/>
      </c>
      <c r="L328" s="22" t="str">
        <f>IF(AND(INDEX(個人!$C$6:$AH$125,$N328,$C$3)&lt;&gt;"",INDEX(個人!$C$6:$AH$125,$N328,$O328)&lt;&gt;""),MID(TEXT(INDEX(個人!$C$6:$AH$125,$N328,$O328),"mm:ss.00"),4,2),"")</f>
        <v/>
      </c>
      <c r="M328" s="22" t="str">
        <f>IF(AND(INDEX(個人!$C$6:$AH$125,$N328,$C$3)&lt;&gt;"",INDEX(個人!$C$6:$AH$125,$N328,$O328)&lt;&gt;""),RIGHT(TEXT(INDEX(個人!$C$6:$AH$125,$N328,$O328),"mm:ss.00"),2),"")</f>
        <v/>
      </c>
      <c r="N328" s="22">
        <f t="shared" si="44"/>
        <v>15</v>
      </c>
      <c r="O328" s="22">
        <v>25</v>
      </c>
      <c r="P328" s="24" t="s">
        <v>47</v>
      </c>
      <c r="Q328" s="22" t="s">
        <v>104</v>
      </c>
    </row>
    <row r="329" spans="3:17" s="22" customFormat="1" x14ac:dyDescent="0.15">
      <c r="C329" s="22" t="str">
        <f>IF(INDEX(個人!$C$6:$AH$125,$N329,$C$3)&lt;&gt;"",DBCS(TRIM(INDEX(個人!$C$6:$AH$125,$N329,$C$3))),"")</f>
        <v/>
      </c>
      <c r="D329" s="22" t="str">
        <f t="shared" si="42"/>
        <v>○</v>
      </c>
      <c r="E329" s="22">
        <f>IF(AND(INDEX(個人!$C$6:$AH$125,$N328,$C$3)&lt;&gt;"",INDEX(個人!$C$6:$AH$125,$N329,$O329)&lt;&gt;""),E328+1,E328)</f>
        <v>0</v>
      </c>
      <c r="F329" s="22" t="str">
        <f t="shared" si="43"/>
        <v>@0</v>
      </c>
      <c r="H329" s="22" t="str">
        <f>IF(AND(INDEX(個人!$C$6:$AH$125,$N329,$C$3)&lt;&gt;"",INDEX(個人!$C$6:$AH$125,$N329,$O329)&lt;&gt;""),IF(INDEX(個人!$C$6:$AH$125,$N329,$H$3)&lt;20,11,ROUNDDOWN(INDEX(個人!$C$6:$AH$125,$N329,$H$3)/5,0)+7),"")</f>
        <v/>
      </c>
      <c r="I329" s="22" t="str">
        <f>IF(AND(INDEX(個人!$C$6:$AH$125,$N329,$C$3)&lt;&gt;"",INDEX(個人!$C$6:$AH$125,$N329,$O329)&lt;&gt;""),IF(ISERROR(VLOOKUP(DBCS($Q329),コード一覧!$E$1:$F$6,2,FALSE)),1,VLOOKUP(DBCS($Q329),コード一覧!$E$1:$F$6,2,FALSE)),"")</f>
        <v/>
      </c>
      <c r="J329" s="22" t="str">
        <f>IF(AND(INDEX(個人!$C$6:$AH$125,$N329,$C$3)&lt;&gt;"",INDEX(個人!$C$6:$AH$125,$N329,$O329)&lt;&gt;""),VLOOKUP($P329,コード一覧!$G$1:$H$10,2,FALSE),"")</f>
        <v/>
      </c>
      <c r="K329" s="22" t="str">
        <f>IF(AND(INDEX(個人!$C$6:$AH$125,$N329,$C$3)&lt;&gt;"",INDEX(個人!$C$6:$AH$125,$N329,$O329)&lt;&gt;""),LEFT(TEXT(INDEX(個人!$C$6:$AH$125,$N329,$O329),"mm:ss.00"),2),"")</f>
        <v/>
      </c>
      <c r="L329" s="22" t="str">
        <f>IF(AND(INDEX(個人!$C$6:$AH$125,$N329,$C$3)&lt;&gt;"",INDEX(個人!$C$6:$AH$125,$N329,$O329)&lt;&gt;""),MID(TEXT(INDEX(個人!$C$6:$AH$125,$N329,$O329),"mm:ss.00"),4,2),"")</f>
        <v/>
      </c>
      <c r="M329" s="22" t="str">
        <f>IF(AND(INDEX(個人!$C$6:$AH$125,$N329,$C$3)&lt;&gt;"",INDEX(個人!$C$6:$AH$125,$N329,$O329)&lt;&gt;""),RIGHT(TEXT(INDEX(個人!$C$6:$AH$125,$N329,$O329),"mm:ss.00"),2),"")</f>
        <v/>
      </c>
      <c r="N329" s="22">
        <f t="shared" si="44"/>
        <v>15</v>
      </c>
      <c r="O329" s="22">
        <v>26</v>
      </c>
      <c r="P329" s="24" t="s">
        <v>70</v>
      </c>
      <c r="Q329" s="22" t="s">
        <v>55</v>
      </c>
    </row>
    <row r="330" spans="3:17" s="22" customFormat="1" x14ac:dyDescent="0.15">
      <c r="C330" s="22" t="str">
        <f>IF(INDEX(個人!$C$6:$AH$125,$N330,$C$3)&lt;&gt;"",DBCS(TRIM(INDEX(個人!$C$6:$AH$125,$N330,$C$3))),"")</f>
        <v/>
      </c>
      <c r="D330" s="22" t="str">
        <f t="shared" si="42"/>
        <v>○</v>
      </c>
      <c r="E330" s="22">
        <f>IF(AND(INDEX(個人!$C$6:$AH$125,$N329,$C$3)&lt;&gt;"",INDEX(個人!$C$6:$AH$125,$N330,$O330)&lt;&gt;""),E329+1,E329)</f>
        <v>0</v>
      </c>
      <c r="F330" s="22" t="str">
        <f t="shared" si="43"/>
        <v>@0</v>
      </c>
      <c r="H330" s="22" t="str">
        <f>IF(AND(INDEX(個人!$C$6:$AH$125,$N330,$C$3)&lt;&gt;"",INDEX(個人!$C$6:$AH$125,$N330,$O330)&lt;&gt;""),IF(INDEX(個人!$C$6:$AH$125,$N330,$H$3)&lt;20,11,ROUNDDOWN(INDEX(個人!$C$6:$AH$125,$N330,$H$3)/5,0)+7),"")</f>
        <v/>
      </c>
      <c r="I330" s="22" t="str">
        <f>IF(AND(INDEX(個人!$C$6:$AH$125,$N330,$C$3)&lt;&gt;"",INDEX(個人!$C$6:$AH$125,$N330,$O330)&lt;&gt;""),IF(ISERROR(VLOOKUP(DBCS($Q330),コード一覧!$E$1:$F$6,2,FALSE)),1,VLOOKUP(DBCS($Q330),コード一覧!$E$1:$F$6,2,FALSE)),"")</f>
        <v/>
      </c>
      <c r="J330" s="22" t="str">
        <f>IF(AND(INDEX(個人!$C$6:$AH$125,$N330,$C$3)&lt;&gt;"",INDEX(個人!$C$6:$AH$125,$N330,$O330)&lt;&gt;""),VLOOKUP($P330,コード一覧!$G$1:$H$10,2,FALSE),"")</f>
        <v/>
      </c>
      <c r="K330" s="22" t="str">
        <f>IF(AND(INDEX(個人!$C$6:$AH$125,$N330,$C$3)&lt;&gt;"",INDEX(個人!$C$6:$AH$125,$N330,$O330)&lt;&gt;""),LEFT(TEXT(INDEX(個人!$C$6:$AH$125,$N330,$O330),"mm:ss.00"),2),"")</f>
        <v/>
      </c>
      <c r="L330" s="22" t="str">
        <f>IF(AND(INDEX(個人!$C$6:$AH$125,$N330,$C$3)&lt;&gt;"",INDEX(個人!$C$6:$AH$125,$N330,$O330)&lt;&gt;""),MID(TEXT(INDEX(個人!$C$6:$AH$125,$N330,$O330),"mm:ss.00"),4,2),"")</f>
        <v/>
      </c>
      <c r="M330" s="22" t="str">
        <f>IF(AND(INDEX(個人!$C$6:$AH$125,$N330,$C$3)&lt;&gt;"",INDEX(個人!$C$6:$AH$125,$N330,$O330)&lt;&gt;""),RIGHT(TEXT(INDEX(個人!$C$6:$AH$125,$N330,$O330),"mm:ss.00"),2),"")</f>
        <v/>
      </c>
      <c r="N330" s="22">
        <f t="shared" si="44"/>
        <v>15</v>
      </c>
      <c r="O330" s="22">
        <v>27</v>
      </c>
      <c r="P330" s="24" t="s">
        <v>24</v>
      </c>
      <c r="Q330" s="22" t="s">
        <v>55</v>
      </c>
    </row>
    <row r="331" spans="3:17" s="22" customFormat="1" x14ac:dyDescent="0.15">
      <c r="C331" s="22" t="str">
        <f>IF(INDEX(個人!$C$6:$AH$125,$N331,$C$3)&lt;&gt;"",DBCS(TRIM(INDEX(個人!$C$6:$AH$125,$N331,$C$3))),"")</f>
        <v/>
      </c>
      <c r="D331" s="22" t="str">
        <f t="shared" si="42"/>
        <v>○</v>
      </c>
      <c r="E331" s="22">
        <f>IF(AND(INDEX(個人!$C$6:$AH$125,$N330,$C$3)&lt;&gt;"",INDEX(個人!$C$6:$AH$125,$N331,$O331)&lt;&gt;""),E330+1,E330)</f>
        <v>0</v>
      </c>
      <c r="F331" s="22" t="str">
        <f t="shared" si="43"/>
        <v>@0</v>
      </c>
      <c r="H331" s="22" t="str">
        <f>IF(AND(INDEX(個人!$C$6:$AH$125,$N331,$C$3)&lt;&gt;"",INDEX(個人!$C$6:$AH$125,$N331,$O331)&lt;&gt;""),IF(INDEX(個人!$C$6:$AH$125,$N331,$H$3)&lt;20,11,ROUNDDOWN(INDEX(個人!$C$6:$AH$125,$N331,$H$3)/5,0)+7),"")</f>
        <v/>
      </c>
      <c r="I331" s="22" t="str">
        <f>IF(AND(INDEX(個人!$C$6:$AH$125,$N331,$C$3)&lt;&gt;"",INDEX(個人!$C$6:$AH$125,$N331,$O331)&lt;&gt;""),IF(ISERROR(VLOOKUP(DBCS($Q331),コード一覧!$E$1:$F$6,2,FALSE)),1,VLOOKUP(DBCS($Q331),コード一覧!$E$1:$F$6,2,FALSE)),"")</f>
        <v/>
      </c>
      <c r="J331" s="22" t="str">
        <f>IF(AND(INDEX(個人!$C$6:$AH$125,$N331,$C$3)&lt;&gt;"",INDEX(個人!$C$6:$AH$125,$N331,$O331)&lt;&gt;""),VLOOKUP($P331,コード一覧!$G$1:$H$10,2,FALSE),"")</f>
        <v/>
      </c>
      <c r="K331" s="22" t="str">
        <f>IF(AND(INDEX(個人!$C$6:$AH$125,$N331,$C$3)&lt;&gt;"",INDEX(個人!$C$6:$AH$125,$N331,$O331)&lt;&gt;""),LEFT(TEXT(INDEX(個人!$C$6:$AH$125,$N331,$O331),"mm:ss.00"),2),"")</f>
        <v/>
      </c>
      <c r="L331" s="22" t="str">
        <f>IF(AND(INDEX(個人!$C$6:$AH$125,$N331,$C$3)&lt;&gt;"",INDEX(個人!$C$6:$AH$125,$N331,$O331)&lt;&gt;""),MID(TEXT(INDEX(個人!$C$6:$AH$125,$N331,$O331),"mm:ss.00"),4,2),"")</f>
        <v/>
      </c>
      <c r="M331" s="22" t="str">
        <f>IF(AND(INDEX(個人!$C$6:$AH$125,$N331,$C$3)&lt;&gt;"",INDEX(個人!$C$6:$AH$125,$N331,$O331)&lt;&gt;""),RIGHT(TEXT(INDEX(個人!$C$6:$AH$125,$N331,$O331),"mm:ss.00"),2),"")</f>
        <v/>
      </c>
      <c r="N331" s="22">
        <f t="shared" si="44"/>
        <v>15</v>
      </c>
      <c r="O331" s="22">
        <v>28</v>
      </c>
      <c r="P331" s="24" t="s">
        <v>37</v>
      </c>
      <c r="Q331" s="22" t="s">
        <v>55</v>
      </c>
    </row>
    <row r="332" spans="3:17" s="22" customFormat="1" x14ac:dyDescent="0.15">
      <c r="C332" s="22" t="str">
        <f>IF(INDEX(個人!$C$6:$AH$125,$N332,$C$3)&lt;&gt;"",DBCS(TRIM(INDEX(個人!$C$6:$AH$125,$N332,$C$3))),"")</f>
        <v/>
      </c>
      <c r="D332" s="22" t="str">
        <f t="shared" si="42"/>
        <v>○</v>
      </c>
      <c r="E332" s="22">
        <f>IF(AND(INDEX(個人!$C$6:$AH$125,$N331,$C$3)&lt;&gt;"",INDEX(個人!$C$6:$AH$125,$N332,$O332)&lt;&gt;""),E331+1,E331)</f>
        <v>0</v>
      </c>
      <c r="F332" s="22" t="str">
        <f t="shared" si="43"/>
        <v>@0</v>
      </c>
      <c r="H332" s="22" t="str">
        <f>IF(AND(INDEX(個人!$C$6:$AH$125,$N332,$C$3)&lt;&gt;"",INDEX(個人!$C$6:$AH$125,$N332,$O332)&lt;&gt;""),IF(INDEX(個人!$C$6:$AH$125,$N332,$H$3)&lt;20,11,ROUNDDOWN(INDEX(個人!$C$6:$AH$125,$N332,$H$3)/5,0)+7),"")</f>
        <v/>
      </c>
      <c r="I332" s="22" t="str">
        <f>IF(AND(INDEX(個人!$C$6:$AH$125,$N332,$C$3)&lt;&gt;"",INDEX(個人!$C$6:$AH$125,$N332,$O332)&lt;&gt;""),IF(ISERROR(VLOOKUP(DBCS($Q332),コード一覧!$E$1:$F$6,2,FALSE)),1,VLOOKUP(DBCS($Q332),コード一覧!$E$1:$F$6,2,FALSE)),"")</f>
        <v/>
      </c>
      <c r="J332" s="22" t="str">
        <f>IF(AND(INDEX(個人!$C$6:$AH$125,$N332,$C$3)&lt;&gt;"",INDEX(個人!$C$6:$AH$125,$N332,$O332)&lt;&gt;""),VLOOKUP($P332,コード一覧!$G$1:$H$10,2,FALSE),"")</f>
        <v/>
      </c>
      <c r="K332" s="22" t="str">
        <f>IF(AND(INDEX(個人!$C$6:$AH$125,$N332,$C$3)&lt;&gt;"",INDEX(個人!$C$6:$AH$125,$N332,$O332)&lt;&gt;""),LEFT(TEXT(INDEX(個人!$C$6:$AH$125,$N332,$O332),"mm:ss.00"),2),"")</f>
        <v/>
      </c>
      <c r="L332" s="22" t="str">
        <f>IF(AND(INDEX(個人!$C$6:$AH$125,$N332,$C$3)&lt;&gt;"",INDEX(個人!$C$6:$AH$125,$N332,$O332)&lt;&gt;""),MID(TEXT(INDEX(個人!$C$6:$AH$125,$N332,$O332),"mm:ss.00"),4,2),"")</f>
        <v/>
      </c>
      <c r="M332" s="22" t="str">
        <f>IF(AND(INDEX(個人!$C$6:$AH$125,$N332,$C$3)&lt;&gt;"",INDEX(個人!$C$6:$AH$125,$N332,$O332)&lt;&gt;""),RIGHT(TEXT(INDEX(個人!$C$6:$AH$125,$N332,$O332),"mm:ss.00"),2),"")</f>
        <v/>
      </c>
      <c r="N332" s="22">
        <f t="shared" si="44"/>
        <v>15</v>
      </c>
      <c r="O332" s="22">
        <v>29</v>
      </c>
      <c r="P332" s="24" t="s">
        <v>47</v>
      </c>
      <c r="Q332" s="22" t="s">
        <v>55</v>
      </c>
    </row>
    <row r="333" spans="3:17" s="22" customFormat="1" x14ac:dyDescent="0.15">
      <c r="C333" s="22" t="str">
        <f>IF(INDEX(個人!$C$6:$AH$125,$N333,$C$3)&lt;&gt;"",DBCS(TRIM(INDEX(個人!$C$6:$AH$125,$N333,$C$3))),"")</f>
        <v/>
      </c>
      <c r="D333" s="22" t="str">
        <f t="shared" si="42"/>
        <v>○</v>
      </c>
      <c r="E333" s="22">
        <f>IF(AND(INDEX(個人!$C$6:$AH$125,$N332,$C$3)&lt;&gt;"",INDEX(個人!$C$6:$AH$125,$N333,$O333)&lt;&gt;""),E332+1,E332)</f>
        <v>0</v>
      </c>
      <c r="F333" s="22" t="str">
        <f t="shared" si="43"/>
        <v>@0</v>
      </c>
      <c r="H333" s="22" t="str">
        <f>IF(AND(INDEX(個人!$C$6:$AH$125,$N333,$C$3)&lt;&gt;"",INDEX(個人!$C$6:$AH$125,$N333,$O333)&lt;&gt;""),IF(INDEX(個人!$C$6:$AH$125,$N333,$H$3)&lt;20,11,ROUNDDOWN(INDEX(個人!$C$6:$AH$125,$N333,$H$3)/5,0)+7),"")</f>
        <v/>
      </c>
      <c r="I333" s="22" t="str">
        <f>IF(AND(INDEX(個人!$C$6:$AH$125,$N333,$C$3)&lt;&gt;"",INDEX(個人!$C$6:$AH$125,$N333,$O333)&lt;&gt;""),IF(ISERROR(VLOOKUP(DBCS($Q333),コード一覧!$E$1:$F$6,2,FALSE)),1,VLOOKUP(DBCS($Q333),コード一覧!$E$1:$F$6,2,FALSE)),"")</f>
        <v/>
      </c>
      <c r="J333" s="22" t="str">
        <f>IF(AND(INDEX(個人!$C$6:$AH$125,$N333,$C$3)&lt;&gt;"",INDEX(個人!$C$6:$AH$125,$N333,$O333)&lt;&gt;""),VLOOKUP($P333,コード一覧!$G$1:$H$10,2,FALSE),"")</f>
        <v/>
      </c>
      <c r="K333" s="22" t="str">
        <f>IF(AND(INDEX(個人!$C$6:$AH$125,$N333,$C$3)&lt;&gt;"",INDEX(個人!$C$6:$AH$125,$N333,$O333)&lt;&gt;""),LEFT(TEXT(INDEX(個人!$C$6:$AH$125,$N333,$O333),"mm:ss.00"),2),"")</f>
        <v/>
      </c>
      <c r="L333" s="22" t="str">
        <f>IF(AND(INDEX(個人!$C$6:$AH$125,$N333,$C$3)&lt;&gt;"",INDEX(個人!$C$6:$AH$125,$N333,$O333)&lt;&gt;""),MID(TEXT(INDEX(個人!$C$6:$AH$125,$N333,$O333),"mm:ss.00"),4,2),"")</f>
        <v/>
      </c>
      <c r="M333" s="22" t="str">
        <f>IF(AND(INDEX(個人!$C$6:$AH$125,$N333,$C$3)&lt;&gt;"",INDEX(個人!$C$6:$AH$125,$N333,$O333)&lt;&gt;""),RIGHT(TEXT(INDEX(個人!$C$6:$AH$125,$N333,$O333),"mm:ss.00"),2),"")</f>
        <v/>
      </c>
      <c r="N333" s="22">
        <f t="shared" si="44"/>
        <v>15</v>
      </c>
      <c r="O333" s="22">
        <v>30</v>
      </c>
      <c r="P333" s="24" t="s">
        <v>37</v>
      </c>
      <c r="Q333" s="22" t="s">
        <v>101</v>
      </c>
    </row>
    <row r="334" spans="3:17" s="22" customFormat="1" x14ac:dyDescent="0.15">
      <c r="C334" s="22" t="str">
        <f>IF(INDEX(個人!$C$6:$AH$125,$N334,$C$3)&lt;&gt;"",DBCS(TRIM(INDEX(個人!$C$6:$AH$125,$N334,$C$3))),"")</f>
        <v/>
      </c>
      <c r="D334" s="22" t="str">
        <f t="shared" si="42"/>
        <v>○</v>
      </c>
      <c r="E334" s="22">
        <f>IF(AND(INDEX(個人!$C$6:$AH$125,$N333,$C$3)&lt;&gt;"",INDEX(個人!$C$6:$AH$125,$N334,$O334)&lt;&gt;""),E333+1,E333)</f>
        <v>0</v>
      </c>
      <c r="F334" s="22" t="str">
        <f t="shared" si="43"/>
        <v>@0</v>
      </c>
      <c r="H334" s="22" t="str">
        <f>IF(AND(INDEX(個人!$C$6:$AH$125,$N334,$C$3)&lt;&gt;"",INDEX(個人!$C$6:$AH$125,$N334,$O334)&lt;&gt;""),IF(INDEX(個人!$C$6:$AH$125,$N334,$H$3)&lt;20,11,ROUNDDOWN(INDEX(個人!$C$6:$AH$125,$N334,$H$3)/5,0)+7),"")</f>
        <v/>
      </c>
      <c r="I334" s="22" t="str">
        <f>IF(AND(INDEX(個人!$C$6:$AH$125,$N334,$C$3)&lt;&gt;"",INDEX(個人!$C$6:$AH$125,$N334,$O334)&lt;&gt;""),IF(ISERROR(VLOOKUP(DBCS($Q334),コード一覧!$E$1:$F$6,2,FALSE)),1,VLOOKUP(DBCS($Q334),コード一覧!$E$1:$F$6,2,FALSE)),"")</f>
        <v/>
      </c>
      <c r="J334" s="22" t="str">
        <f>IF(AND(INDEX(個人!$C$6:$AH$125,$N334,$C$3)&lt;&gt;"",INDEX(個人!$C$6:$AH$125,$N334,$O334)&lt;&gt;""),VLOOKUP($P334,コード一覧!$G$1:$H$10,2,FALSE),"")</f>
        <v/>
      </c>
      <c r="K334" s="22" t="str">
        <f>IF(AND(INDEX(個人!$C$6:$AH$125,$N334,$C$3)&lt;&gt;"",INDEX(個人!$C$6:$AH$125,$N334,$O334)&lt;&gt;""),LEFT(TEXT(INDEX(個人!$C$6:$AH$125,$N334,$O334),"mm:ss.00"),2),"")</f>
        <v/>
      </c>
      <c r="L334" s="22" t="str">
        <f>IF(AND(INDEX(個人!$C$6:$AH$125,$N334,$C$3)&lt;&gt;"",INDEX(個人!$C$6:$AH$125,$N334,$O334)&lt;&gt;""),MID(TEXT(INDEX(個人!$C$6:$AH$125,$N334,$O334),"mm:ss.00"),4,2),"")</f>
        <v/>
      </c>
      <c r="M334" s="22" t="str">
        <f>IF(AND(INDEX(個人!$C$6:$AH$125,$N334,$C$3)&lt;&gt;"",INDEX(個人!$C$6:$AH$125,$N334,$O334)&lt;&gt;""),RIGHT(TEXT(INDEX(個人!$C$6:$AH$125,$N334,$O334),"mm:ss.00"),2),"")</f>
        <v/>
      </c>
      <c r="N334" s="22">
        <f t="shared" si="44"/>
        <v>15</v>
      </c>
      <c r="O334" s="22">
        <v>31</v>
      </c>
      <c r="P334" s="24" t="s">
        <v>47</v>
      </c>
      <c r="Q334" s="22" t="s">
        <v>101</v>
      </c>
    </row>
    <row r="335" spans="3:17" s="22" customFormat="1" x14ac:dyDescent="0.15">
      <c r="C335" s="22" t="str">
        <f>IF(INDEX(個人!$C$6:$AH$125,$N335,$C$3)&lt;&gt;"",DBCS(TRIM(INDEX(個人!$C$6:$AH$125,$N335,$C$3))),"")</f>
        <v/>
      </c>
      <c r="D335" s="22" t="str">
        <f t="shared" si="42"/>
        <v>○</v>
      </c>
      <c r="E335" s="22">
        <f>IF(AND(INDEX(個人!$C$6:$AH$125,$N334,$C$3)&lt;&gt;"",INDEX(個人!$C$6:$AH$125,$N335,$O335)&lt;&gt;""),E334+1,E334)</f>
        <v>0</v>
      </c>
      <c r="F335" s="22" t="str">
        <f t="shared" si="43"/>
        <v>@0</v>
      </c>
      <c r="H335" s="22" t="str">
        <f>IF(AND(INDEX(個人!$C$6:$AH$125,$N335,$C$3)&lt;&gt;"",INDEX(個人!$C$6:$AH$125,$N335,$O335)&lt;&gt;""),IF(INDEX(個人!$C$6:$AH$125,$N335,$H$3)&lt;20,11,ROUNDDOWN(INDEX(個人!$C$6:$AH$125,$N335,$H$3)/5,0)+7),"")</f>
        <v/>
      </c>
      <c r="I335" s="22" t="str">
        <f>IF(AND(INDEX(個人!$C$6:$AH$125,$N335,$C$3)&lt;&gt;"",INDEX(個人!$C$6:$AH$125,$N335,$O335)&lt;&gt;""),IF(ISERROR(VLOOKUP(DBCS($Q335),コード一覧!$E$1:$F$6,2,FALSE)),1,VLOOKUP(DBCS($Q335),コード一覧!$E$1:$F$6,2,FALSE)),"")</f>
        <v/>
      </c>
      <c r="J335" s="22" t="str">
        <f>IF(AND(INDEX(個人!$C$6:$AH$125,$N335,$C$3)&lt;&gt;"",INDEX(個人!$C$6:$AH$125,$N335,$O335)&lt;&gt;""),VLOOKUP($P335,コード一覧!$G$1:$H$10,2,FALSE),"")</f>
        <v/>
      </c>
      <c r="K335" s="22" t="str">
        <f>IF(AND(INDEX(個人!$C$6:$AH$125,$N335,$C$3)&lt;&gt;"",INDEX(個人!$C$6:$AH$125,$N335,$O335)&lt;&gt;""),LEFT(TEXT(INDEX(個人!$C$6:$AH$125,$N335,$O335),"mm:ss.00"),2),"")</f>
        <v/>
      </c>
      <c r="L335" s="22" t="str">
        <f>IF(AND(INDEX(個人!$C$6:$AH$125,$N335,$C$3)&lt;&gt;"",INDEX(個人!$C$6:$AH$125,$N335,$O335)&lt;&gt;""),MID(TEXT(INDEX(個人!$C$6:$AH$125,$N335,$O335),"mm:ss.00"),4,2),"")</f>
        <v/>
      </c>
      <c r="M335" s="22" t="str">
        <f>IF(AND(INDEX(個人!$C$6:$AH$125,$N335,$C$3)&lt;&gt;"",INDEX(個人!$C$6:$AH$125,$N335,$O335)&lt;&gt;""),RIGHT(TEXT(INDEX(個人!$C$6:$AH$125,$N335,$O335),"mm:ss.00"),2),"")</f>
        <v/>
      </c>
      <c r="N335" s="22">
        <f t="shared" si="44"/>
        <v>15</v>
      </c>
      <c r="O335" s="22">
        <v>32</v>
      </c>
      <c r="P335" s="24" t="s">
        <v>73</v>
      </c>
      <c r="Q335" s="22" t="s">
        <v>101</v>
      </c>
    </row>
    <row r="336" spans="3:17" s="23" customFormat="1" x14ac:dyDescent="0.15">
      <c r="C336" s="23" t="str">
        <f>IF(INDEX(個人!$C$6:$AH$125,$N336,$C$3)&lt;&gt;"",DBCS(TRIM(INDEX(個人!$C$6:$AH$125,$N336,$C$3))),"")</f>
        <v/>
      </c>
      <c r="D336" s="23" t="str">
        <f>IF(C335=C336,"○","×")</f>
        <v>○</v>
      </c>
      <c r="E336" s="23">
        <f>IF(AND(INDEX(個人!$C$6:$AH$125,$N336,$C$3)&lt;&gt;"",INDEX(個人!$C$6:$AH$125,$N336,$O336)&lt;&gt;""),1,0)</f>
        <v>0</v>
      </c>
      <c r="F336" s="23" t="str">
        <f>C336&amp;"@"&amp;E336</f>
        <v>@0</v>
      </c>
      <c r="H336" s="23" t="str">
        <f>IF(AND(INDEX(個人!$C$6:$AH$125,$N336,$C$3)&lt;&gt;"",INDEX(個人!$C$6:$AH$125,$N336,$O336)&lt;&gt;""),IF(INDEX(個人!$C$6:$AH$125,$N336,$H$3)&lt;20,11,ROUNDDOWN(INDEX(個人!$C$6:$AH$125,$N336,$H$3)/5,0)+7),"")</f>
        <v/>
      </c>
      <c r="I336" s="23" t="str">
        <f>IF(AND(INDEX(個人!$C$6:$AH$125,$N336,$C$3)&lt;&gt;"",INDEX(個人!$C$6:$AH$125,$N336,$O336)&lt;&gt;""),IF(ISERROR(VLOOKUP(DBCS($Q336),コード一覧!$E$1:$F$6,2,FALSE)),1,VLOOKUP(DBCS($Q336),コード一覧!$E$1:$F$6,2,FALSE)),"")</f>
        <v/>
      </c>
      <c r="J336" s="23" t="str">
        <f>IF(AND(INDEX(個人!$C$6:$AH$125,$N336,$C$3)&lt;&gt;"",INDEX(個人!$C$6:$AH$125,$N336,$O336)&lt;&gt;""),VLOOKUP($P336,コード一覧!$G$1:$H$10,2,FALSE),"")</f>
        <v/>
      </c>
      <c r="K336" s="23" t="str">
        <f>IF(AND(INDEX(個人!$C$6:$AH$125,$N336,$C$3)&lt;&gt;"",INDEX(個人!$C$6:$AH$125,$N336,$O336)&lt;&gt;""),LEFT(TEXT(INDEX(個人!$C$6:$AH$125,$N336,$O336),"mm:ss.00"),2),"")</f>
        <v/>
      </c>
      <c r="L336" s="23" t="str">
        <f>IF(AND(INDEX(個人!$C$6:$AH$125,$N336,$C$3)&lt;&gt;"",INDEX(個人!$C$6:$AH$125,$N336,$O336)&lt;&gt;""),MID(TEXT(INDEX(個人!$C$6:$AH$125,$N336,$O336),"mm:ss.00"),4,2),"")</f>
        <v/>
      </c>
      <c r="M336" s="23" t="str">
        <f>IF(AND(INDEX(個人!$C$6:$AH$125,$N336,$C$3)&lt;&gt;"",INDEX(個人!$C$6:$AH$125,$N336,$O336)&lt;&gt;""),RIGHT(TEXT(INDEX(個人!$C$6:$AH$125,$N336,$O336),"mm:ss.00"),2),"")</f>
        <v/>
      </c>
      <c r="N336" s="23">
        <f>N314+1</f>
        <v>16</v>
      </c>
      <c r="O336" s="23">
        <v>11</v>
      </c>
      <c r="P336" s="200" t="s">
        <v>70</v>
      </c>
      <c r="Q336" s="23" t="s">
        <v>318</v>
      </c>
    </row>
    <row r="337" spans="3:17" s="23" customFormat="1" x14ac:dyDescent="0.15">
      <c r="C337" s="23" t="str">
        <f>IF(INDEX(個人!$C$6:$AH$125,$N337,$C$3)&lt;&gt;"",DBCS(TRIM(INDEX(個人!$C$6:$AH$125,$N337,$C$3))),"")</f>
        <v/>
      </c>
      <c r="D337" s="23" t="str">
        <f>IF(C336=C337,"○","×")</f>
        <v>○</v>
      </c>
      <c r="E337" s="23">
        <f>IF(AND(INDEX(個人!$C$6:$AH$125,$N336,$C$3)&lt;&gt;"",INDEX(個人!$C$6:$AH$125,$N337,$O337)&lt;&gt;""),E336+1,E336)</f>
        <v>0</v>
      </c>
      <c r="F337" s="23" t="str">
        <f>C337&amp;"@"&amp;E337</f>
        <v>@0</v>
      </c>
      <c r="H337" s="23" t="str">
        <f>IF(AND(INDEX(個人!$C$6:$AH$125,$N337,$C$3)&lt;&gt;"",INDEX(個人!$C$6:$AH$125,$N337,$O337)&lt;&gt;""),IF(INDEX(個人!$C$6:$AH$125,$N337,$H$3)&lt;20,11,ROUNDDOWN(INDEX(個人!$C$6:$AH$125,$N337,$H$3)/5,0)+7),"")</f>
        <v/>
      </c>
      <c r="I337" s="23" t="str">
        <f>IF(AND(INDEX(個人!$C$6:$AH$125,$N337,$C$3)&lt;&gt;"",INDEX(個人!$C$6:$AH$125,$N337,$O337)&lt;&gt;""),IF(ISERROR(VLOOKUP(DBCS($Q337),コード一覧!$E$1:$F$6,2,FALSE)),1,VLOOKUP(DBCS($Q337),コード一覧!$E$1:$F$6,2,FALSE)),"")</f>
        <v/>
      </c>
      <c r="J337" s="23" t="str">
        <f>IF(AND(INDEX(個人!$C$6:$AH$125,$N337,$C$3)&lt;&gt;"",INDEX(個人!$C$6:$AH$125,$N337,$O337)&lt;&gt;""),VLOOKUP($P337,コード一覧!$G$1:$H$10,2,FALSE),"")</f>
        <v/>
      </c>
      <c r="K337" s="23" t="str">
        <f>IF(AND(INDEX(個人!$C$6:$AH$125,$N337,$C$3)&lt;&gt;"",INDEX(個人!$C$6:$AH$125,$N337,$O337)&lt;&gt;""),LEFT(TEXT(INDEX(個人!$C$6:$AH$125,$N337,$O337),"mm:ss.00"),2),"")</f>
        <v/>
      </c>
      <c r="L337" s="23" t="str">
        <f>IF(AND(INDEX(個人!$C$6:$AH$125,$N337,$C$3)&lt;&gt;"",INDEX(個人!$C$6:$AH$125,$N337,$O337)&lt;&gt;""),MID(TEXT(INDEX(個人!$C$6:$AH$125,$N337,$O337),"mm:ss.00"),4,2),"")</f>
        <v/>
      </c>
      <c r="M337" s="23" t="str">
        <f>IF(AND(INDEX(個人!$C$6:$AH$125,$N337,$C$3)&lt;&gt;"",INDEX(個人!$C$6:$AH$125,$N337,$O337)&lt;&gt;""),RIGHT(TEXT(INDEX(個人!$C$6:$AH$125,$N337,$O337),"mm:ss.00"),2),"")</f>
        <v/>
      </c>
      <c r="N337" s="23">
        <f>$N336</f>
        <v>16</v>
      </c>
      <c r="O337" s="23">
        <v>12</v>
      </c>
      <c r="P337" s="200" t="s">
        <v>24</v>
      </c>
      <c r="Q337" s="23" t="s">
        <v>318</v>
      </c>
    </row>
    <row r="338" spans="3:17" s="23" customFormat="1" x14ac:dyDescent="0.15">
      <c r="C338" s="23" t="str">
        <f>IF(INDEX(個人!$C$6:$AH$125,$N338,$C$3)&lt;&gt;"",DBCS(TRIM(INDEX(個人!$C$6:$AH$125,$N338,$C$3))),"")</f>
        <v/>
      </c>
      <c r="D338" s="23" t="str">
        <f t="shared" ref="D338:D357" si="45">IF(C337=C338,"○","×")</f>
        <v>○</v>
      </c>
      <c r="E338" s="23">
        <f>IF(AND(INDEX(個人!$C$6:$AH$125,$N337,$C$3)&lt;&gt;"",INDEX(個人!$C$6:$AH$125,$N338,$O338)&lt;&gt;""),E337+1,E337)</f>
        <v>0</v>
      </c>
      <c r="F338" s="23" t="str">
        <f t="shared" ref="F338:F357" si="46">C338&amp;"@"&amp;E338</f>
        <v>@0</v>
      </c>
      <c r="H338" s="23" t="str">
        <f>IF(AND(INDEX(個人!$C$6:$AH$125,$N338,$C$3)&lt;&gt;"",INDEX(個人!$C$6:$AH$125,$N338,$O338)&lt;&gt;""),IF(INDEX(個人!$C$6:$AH$125,$N338,$H$3)&lt;20,11,ROUNDDOWN(INDEX(個人!$C$6:$AH$125,$N338,$H$3)/5,0)+7),"")</f>
        <v/>
      </c>
      <c r="I338" s="23" t="str">
        <f>IF(AND(INDEX(個人!$C$6:$AH$125,$N338,$C$3)&lt;&gt;"",INDEX(個人!$C$6:$AH$125,$N338,$O338)&lt;&gt;""),IF(ISERROR(VLOOKUP(DBCS($Q338),コード一覧!$E$1:$F$6,2,FALSE)),1,VLOOKUP(DBCS($Q338),コード一覧!$E$1:$F$6,2,FALSE)),"")</f>
        <v/>
      </c>
      <c r="J338" s="23" t="str">
        <f>IF(AND(INDEX(個人!$C$6:$AH$125,$N338,$C$3)&lt;&gt;"",INDEX(個人!$C$6:$AH$125,$N338,$O338)&lt;&gt;""),VLOOKUP($P338,コード一覧!$G$1:$H$10,2,FALSE),"")</f>
        <v/>
      </c>
      <c r="K338" s="23" t="str">
        <f>IF(AND(INDEX(個人!$C$6:$AH$125,$N338,$C$3)&lt;&gt;"",INDEX(個人!$C$6:$AH$125,$N338,$O338)&lt;&gt;""),LEFT(TEXT(INDEX(個人!$C$6:$AH$125,$N338,$O338),"mm:ss.00"),2),"")</f>
        <v/>
      </c>
      <c r="L338" s="23" t="str">
        <f>IF(AND(INDEX(個人!$C$6:$AH$125,$N338,$C$3)&lt;&gt;"",INDEX(個人!$C$6:$AH$125,$N338,$O338)&lt;&gt;""),MID(TEXT(INDEX(個人!$C$6:$AH$125,$N338,$O338),"mm:ss.00"),4,2),"")</f>
        <v/>
      </c>
      <c r="M338" s="23" t="str">
        <f>IF(AND(INDEX(個人!$C$6:$AH$125,$N338,$C$3)&lt;&gt;"",INDEX(個人!$C$6:$AH$125,$N338,$O338)&lt;&gt;""),RIGHT(TEXT(INDEX(個人!$C$6:$AH$125,$N338,$O338),"mm:ss.00"),2),"")</f>
        <v/>
      </c>
      <c r="N338" s="23">
        <f t="shared" ref="N338:N357" si="47">$N337</f>
        <v>16</v>
      </c>
      <c r="O338" s="23">
        <v>13</v>
      </c>
      <c r="P338" s="200" t="s">
        <v>37</v>
      </c>
      <c r="Q338" s="23" t="s">
        <v>318</v>
      </c>
    </row>
    <row r="339" spans="3:17" s="23" customFormat="1" x14ac:dyDescent="0.15">
      <c r="C339" s="23" t="str">
        <f>IF(INDEX(個人!$C$6:$AH$125,$N339,$C$3)&lt;&gt;"",DBCS(TRIM(INDEX(個人!$C$6:$AH$125,$N339,$C$3))),"")</f>
        <v/>
      </c>
      <c r="D339" s="23" t="str">
        <f t="shared" si="45"/>
        <v>○</v>
      </c>
      <c r="E339" s="23">
        <f>IF(AND(INDEX(個人!$C$6:$AH$125,$N338,$C$3)&lt;&gt;"",INDEX(個人!$C$6:$AH$125,$N339,$O339)&lt;&gt;""),E338+1,E338)</f>
        <v>0</v>
      </c>
      <c r="F339" s="23" t="str">
        <f t="shared" si="46"/>
        <v>@0</v>
      </c>
      <c r="H339" s="23" t="str">
        <f>IF(AND(INDEX(個人!$C$6:$AH$125,$N339,$C$3)&lt;&gt;"",INDEX(個人!$C$6:$AH$125,$N339,$O339)&lt;&gt;""),IF(INDEX(個人!$C$6:$AH$125,$N339,$H$3)&lt;20,11,ROUNDDOWN(INDEX(個人!$C$6:$AH$125,$N339,$H$3)/5,0)+7),"")</f>
        <v/>
      </c>
      <c r="I339" s="23" t="str">
        <f>IF(AND(INDEX(個人!$C$6:$AH$125,$N339,$C$3)&lt;&gt;"",INDEX(個人!$C$6:$AH$125,$N339,$O339)&lt;&gt;""),IF(ISERROR(VLOOKUP(DBCS($Q339),コード一覧!$E$1:$F$6,2,FALSE)),1,VLOOKUP(DBCS($Q339),コード一覧!$E$1:$F$6,2,FALSE)),"")</f>
        <v/>
      </c>
      <c r="J339" s="23" t="str">
        <f>IF(AND(INDEX(個人!$C$6:$AH$125,$N339,$C$3)&lt;&gt;"",INDEX(個人!$C$6:$AH$125,$N339,$O339)&lt;&gt;""),VLOOKUP($P339,コード一覧!$G$1:$H$10,2,FALSE),"")</f>
        <v/>
      </c>
      <c r="K339" s="23" t="str">
        <f>IF(AND(INDEX(個人!$C$6:$AH$125,$N339,$C$3)&lt;&gt;"",INDEX(個人!$C$6:$AH$125,$N339,$O339)&lt;&gt;""),LEFT(TEXT(INDEX(個人!$C$6:$AH$125,$N339,$O339),"mm:ss.00"),2),"")</f>
        <v/>
      </c>
      <c r="L339" s="23" t="str">
        <f>IF(AND(INDEX(個人!$C$6:$AH$125,$N339,$C$3)&lt;&gt;"",INDEX(個人!$C$6:$AH$125,$N339,$O339)&lt;&gt;""),MID(TEXT(INDEX(個人!$C$6:$AH$125,$N339,$O339),"mm:ss.00"),4,2),"")</f>
        <v/>
      </c>
      <c r="M339" s="23" t="str">
        <f>IF(AND(INDEX(個人!$C$6:$AH$125,$N339,$C$3)&lt;&gt;"",INDEX(個人!$C$6:$AH$125,$N339,$O339)&lt;&gt;""),RIGHT(TEXT(INDEX(個人!$C$6:$AH$125,$N339,$O339),"mm:ss.00"),2),"")</f>
        <v/>
      </c>
      <c r="N339" s="23">
        <f t="shared" si="47"/>
        <v>16</v>
      </c>
      <c r="O339" s="23">
        <v>14</v>
      </c>
      <c r="P339" s="200" t="s">
        <v>47</v>
      </c>
      <c r="Q339" s="23" t="s">
        <v>318</v>
      </c>
    </row>
    <row r="340" spans="3:17" s="23" customFormat="1" x14ac:dyDescent="0.15">
      <c r="C340" s="23" t="str">
        <f>IF(INDEX(個人!$C$6:$AH$125,$N340,$C$3)&lt;&gt;"",DBCS(TRIM(INDEX(個人!$C$6:$AH$125,$N340,$C$3))),"")</f>
        <v/>
      </c>
      <c r="D340" s="23" t="str">
        <f t="shared" si="45"/>
        <v>○</v>
      </c>
      <c r="E340" s="23">
        <f>IF(AND(INDEX(個人!$C$6:$AH$125,$N339,$C$3)&lt;&gt;"",INDEX(個人!$C$6:$AH$125,$N340,$O340)&lt;&gt;""),E339+1,E339)</f>
        <v>0</v>
      </c>
      <c r="F340" s="23" t="str">
        <f t="shared" si="46"/>
        <v>@0</v>
      </c>
      <c r="H340" s="23" t="str">
        <f>IF(AND(INDEX(個人!$C$6:$AH$125,$N340,$C$3)&lt;&gt;"",INDEX(個人!$C$6:$AH$125,$N340,$O340)&lt;&gt;""),IF(INDEX(個人!$C$6:$AH$125,$N340,$H$3)&lt;20,11,ROUNDDOWN(INDEX(個人!$C$6:$AH$125,$N340,$H$3)/5,0)+7),"")</f>
        <v/>
      </c>
      <c r="I340" s="23" t="str">
        <f>IF(AND(INDEX(個人!$C$6:$AH$125,$N340,$C$3)&lt;&gt;"",INDEX(個人!$C$6:$AH$125,$N340,$O340)&lt;&gt;""),IF(ISERROR(VLOOKUP(DBCS($Q340),コード一覧!$E$1:$F$6,2,FALSE)),1,VLOOKUP(DBCS($Q340),コード一覧!$E$1:$F$6,2,FALSE)),"")</f>
        <v/>
      </c>
      <c r="J340" s="23" t="str">
        <f>IF(AND(INDEX(個人!$C$6:$AH$125,$N340,$C$3)&lt;&gt;"",INDEX(個人!$C$6:$AH$125,$N340,$O340)&lt;&gt;""),VLOOKUP($P340,コード一覧!$G$1:$H$10,2,FALSE),"")</f>
        <v/>
      </c>
      <c r="K340" s="23" t="str">
        <f>IF(AND(INDEX(個人!$C$6:$AH$125,$N340,$C$3)&lt;&gt;"",INDEX(個人!$C$6:$AH$125,$N340,$O340)&lt;&gt;""),LEFT(TEXT(INDEX(個人!$C$6:$AH$125,$N340,$O340),"mm:ss.00"),2),"")</f>
        <v/>
      </c>
      <c r="L340" s="23" t="str">
        <f>IF(AND(INDEX(個人!$C$6:$AH$125,$N340,$C$3)&lt;&gt;"",INDEX(個人!$C$6:$AH$125,$N340,$O340)&lt;&gt;""),MID(TEXT(INDEX(個人!$C$6:$AH$125,$N340,$O340),"mm:ss.00"),4,2),"")</f>
        <v/>
      </c>
      <c r="M340" s="23" t="str">
        <f>IF(AND(INDEX(個人!$C$6:$AH$125,$N340,$C$3)&lt;&gt;"",INDEX(個人!$C$6:$AH$125,$N340,$O340)&lt;&gt;""),RIGHT(TEXT(INDEX(個人!$C$6:$AH$125,$N340,$O340),"mm:ss.00"),2),"")</f>
        <v/>
      </c>
      <c r="N340" s="23">
        <f t="shared" si="47"/>
        <v>16</v>
      </c>
      <c r="O340" s="23">
        <v>15</v>
      </c>
      <c r="P340" s="200" t="s">
        <v>73</v>
      </c>
      <c r="Q340" s="23" t="s">
        <v>318</v>
      </c>
    </row>
    <row r="341" spans="3:17" s="23" customFormat="1" x14ac:dyDescent="0.15">
      <c r="C341" s="23" t="str">
        <f>IF(INDEX(個人!$C$6:$AH$125,$N341,$C$3)&lt;&gt;"",DBCS(TRIM(INDEX(個人!$C$6:$AH$125,$N341,$C$3))),"")</f>
        <v/>
      </c>
      <c r="D341" s="23" t="str">
        <f t="shared" si="45"/>
        <v>○</v>
      </c>
      <c r="E341" s="23">
        <f>IF(AND(INDEX(個人!$C$6:$AH$125,$N340,$C$3)&lt;&gt;"",INDEX(個人!$C$6:$AH$125,$N341,$O341)&lt;&gt;""),E340+1,E340)</f>
        <v>0</v>
      </c>
      <c r="F341" s="23" t="str">
        <f t="shared" si="46"/>
        <v>@0</v>
      </c>
      <c r="H341" s="23" t="str">
        <f>IF(AND(INDEX(個人!$C$6:$AH$125,$N341,$C$3)&lt;&gt;"",INDEX(個人!$C$6:$AH$125,$N341,$O341)&lt;&gt;""),IF(INDEX(個人!$C$6:$AH$125,$N341,$H$3)&lt;20,11,ROUNDDOWN(INDEX(個人!$C$6:$AH$125,$N341,$H$3)/5,0)+7),"")</f>
        <v/>
      </c>
      <c r="I341" s="23" t="str">
        <f>IF(AND(INDEX(個人!$C$6:$AH$125,$N341,$C$3)&lt;&gt;"",INDEX(個人!$C$6:$AH$125,$N341,$O341)&lt;&gt;""),IF(ISERROR(VLOOKUP(DBCS($Q341),コード一覧!$E$1:$F$6,2,FALSE)),1,VLOOKUP(DBCS($Q341),コード一覧!$E$1:$F$6,2,FALSE)),"")</f>
        <v/>
      </c>
      <c r="J341" s="23" t="str">
        <f>IF(AND(INDEX(個人!$C$6:$AH$125,$N341,$C$3)&lt;&gt;"",INDEX(個人!$C$6:$AH$125,$N341,$O341)&lt;&gt;""),VLOOKUP($P341,コード一覧!$G$1:$H$10,2,FALSE),"")</f>
        <v/>
      </c>
      <c r="K341" s="23" t="str">
        <f>IF(AND(INDEX(個人!$C$6:$AH$125,$N341,$C$3)&lt;&gt;"",INDEX(個人!$C$6:$AH$125,$N341,$O341)&lt;&gt;""),LEFT(TEXT(INDEX(個人!$C$6:$AH$125,$N341,$O341),"mm:ss.00"),2),"")</f>
        <v/>
      </c>
      <c r="L341" s="23" t="str">
        <f>IF(AND(INDEX(個人!$C$6:$AH$125,$N341,$C$3)&lt;&gt;"",INDEX(個人!$C$6:$AH$125,$N341,$O341)&lt;&gt;""),MID(TEXT(INDEX(個人!$C$6:$AH$125,$N341,$O341),"mm:ss.00"),4,2),"")</f>
        <v/>
      </c>
      <c r="M341" s="23" t="str">
        <f>IF(AND(INDEX(個人!$C$6:$AH$125,$N341,$C$3)&lt;&gt;"",INDEX(個人!$C$6:$AH$125,$N341,$O341)&lt;&gt;""),RIGHT(TEXT(INDEX(個人!$C$6:$AH$125,$N341,$O341),"mm:ss.00"),2),"")</f>
        <v/>
      </c>
      <c r="N341" s="23">
        <f t="shared" si="47"/>
        <v>16</v>
      </c>
      <c r="O341" s="23">
        <v>16</v>
      </c>
      <c r="P341" s="200" t="s">
        <v>75</v>
      </c>
      <c r="Q341" s="23" t="s">
        <v>318</v>
      </c>
    </row>
    <row r="342" spans="3:17" s="23" customFormat="1" x14ac:dyDescent="0.15">
      <c r="C342" s="23" t="str">
        <f>IF(INDEX(個人!$C$6:$AH$125,$N342,$C$3)&lt;&gt;"",DBCS(TRIM(INDEX(個人!$C$6:$AH$125,$N342,$C$3))),"")</f>
        <v/>
      </c>
      <c r="D342" s="23" t="str">
        <f t="shared" si="45"/>
        <v>○</v>
      </c>
      <c r="E342" s="23">
        <f>IF(AND(INDEX(個人!$C$6:$AH$125,$N341,$C$3)&lt;&gt;"",INDEX(個人!$C$6:$AH$125,$N342,$O342)&lt;&gt;""),E341+1,E341)</f>
        <v>0</v>
      </c>
      <c r="F342" s="23" t="str">
        <f t="shared" si="46"/>
        <v>@0</v>
      </c>
      <c r="H342" s="23" t="str">
        <f>IF(AND(INDEX(個人!$C$6:$AH$125,$N342,$C$3)&lt;&gt;"",INDEX(個人!$C$6:$AH$125,$N342,$O342)&lt;&gt;""),IF(INDEX(個人!$C$6:$AH$125,$N342,$H$3)&lt;20,11,ROUNDDOWN(INDEX(個人!$C$6:$AH$125,$N342,$H$3)/5,0)+7),"")</f>
        <v/>
      </c>
      <c r="I342" s="23" t="str">
        <f>IF(AND(INDEX(個人!$C$6:$AH$125,$N342,$C$3)&lt;&gt;"",INDEX(個人!$C$6:$AH$125,$N342,$O342)&lt;&gt;""),IF(ISERROR(VLOOKUP(DBCS($Q342),コード一覧!$E$1:$F$6,2,FALSE)),1,VLOOKUP(DBCS($Q342),コード一覧!$E$1:$F$6,2,FALSE)),"")</f>
        <v/>
      </c>
      <c r="J342" s="23" t="str">
        <f>IF(AND(INDEX(個人!$C$6:$AH$125,$N342,$C$3)&lt;&gt;"",INDEX(個人!$C$6:$AH$125,$N342,$O342)&lt;&gt;""),VLOOKUP($P342,コード一覧!$G$1:$H$10,2,FALSE),"")</f>
        <v/>
      </c>
      <c r="K342" s="23" t="str">
        <f>IF(AND(INDEX(個人!$C$6:$AH$125,$N342,$C$3)&lt;&gt;"",INDEX(個人!$C$6:$AH$125,$N342,$O342)&lt;&gt;""),LEFT(TEXT(INDEX(個人!$C$6:$AH$125,$N342,$O342),"mm:ss.00"),2),"")</f>
        <v/>
      </c>
      <c r="L342" s="23" t="str">
        <f>IF(AND(INDEX(個人!$C$6:$AH$125,$N342,$C$3)&lt;&gt;"",INDEX(個人!$C$6:$AH$125,$N342,$O342)&lt;&gt;""),MID(TEXT(INDEX(個人!$C$6:$AH$125,$N342,$O342),"mm:ss.00"),4,2),"")</f>
        <v/>
      </c>
      <c r="M342" s="23" t="str">
        <f>IF(AND(INDEX(個人!$C$6:$AH$125,$N342,$C$3)&lt;&gt;"",INDEX(個人!$C$6:$AH$125,$N342,$O342)&lt;&gt;""),RIGHT(TEXT(INDEX(個人!$C$6:$AH$125,$N342,$O342),"mm:ss.00"),2),"")</f>
        <v/>
      </c>
      <c r="N342" s="23">
        <f t="shared" si="47"/>
        <v>16</v>
      </c>
      <c r="O342" s="23">
        <v>17</v>
      </c>
      <c r="P342" s="200" t="s">
        <v>77</v>
      </c>
      <c r="Q342" s="23" t="s">
        <v>318</v>
      </c>
    </row>
    <row r="343" spans="3:17" s="23" customFormat="1" x14ac:dyDescent="0.15">
      <c r="C343" s="23" t="str">
        <f>IF(INDEX(個人!$C$6:$AH$125,$N343,$C$3)&lt;&gt;"",DBCS(TRIM(INDEX(個人!$C$6:$AH$125,$N343,$C$3))),"")</f>
        <v/>
      </c>
      <c r="D343" s="23" t="str">
        <f t="shared" si="45"/>
        <v>○</v>
      </c>
      <c r="E343" s="23">
        <f>IF(AND(INDEX(個人!$C$6:$AH$125,$N342,$C$3)&lt;&gt;"",INDEX(個人!$C$6:$AH$125,$N343,$O343)&lt;&gt;""),E342+1,E342)</f>
        <v>0</v>
      </c>
      <c r="F343" s="23" t="str">
        <f t="shared" si="46"/>
        <v>@0</v>
      </c>
      <c r="H343" s="23" t="str">
        <f>IF(AND(INDEX(個人!$C$6:$AH$125,$N343,$C$3)&lt;&gt;"",INDEX(個人!$C$6:$AH$125,$N343,$O343)&lt;&gt;""),IF(INDEX(個人!$C$6:$AH$125,$N343,$H$3)&lt;20,11,ROUNDDOWN(INDEX(個人!$C$6:$AH$125,$N343,$H$3)/5,0)+7),"")</f>
        <v/>
      </c>
      <c r="I343" s="23" t="str">
        <f>IF(AND(INDEX(個人!$C$6:$AH$125,$N343,$C$3)&lt;&gt;"",INDEX(個人!$C$6:$AH$125,$N343,$O343)&lt;&gt;""),IF(ISERROR(VLOOKUP(DBCS($Q343),コード一覧!$E$1:$F$6,2,FALSE)),1,VLOOKUP(DBCS($Q343),コード一覧!$E$1:$F$6,2,FALSE)),"")</f>
        <v/>
      </c>
      <c r="J343" s="23" t="str">
        <f>IF(AND(INDEX(個人!$C$6:$AH$125,$N343,$C$3)&lt;&gt;"",INDEX(個人!$C$6:$AH$125,$N343,$O343)&lt;&gt;""),VLOOKUP($P343,コード一覧!$G$1:$H$10,2,FALSE),"")</f>
        <v/>
      </c>
      <c r="K343" s="23" t="str">
        <f>IF(AND(INDEX(個人!$C$6:$AH$125,$N343,$C$3)&lt;&gt;"",INDEX(個人!$C$6:$AH$125,$N343,$O343)&lt;&gt;""),LEFT(TEXT(INDEX(個人!$C$6:$AH$125,$N343,$O343),"mm:ss.00"),2),"")</f>
        <v/>
      </c>
      <c r="L343" s="23" t="str">
        <f>IF(AND(INDEX(個人!$C$6:$AH$125,$N343,$C$3)&lt;&gt;"",INDEX(個人!$C$6:$AH$125,$N343,$O343)&lt;&gt;""),MID(TEXT(INDEX(個人!$C$6:$AH$125,$N343,$O343),"mm:ss.00"),4,2),"")</f>
        <v/>
      </c>
      <c r="M343" s="23" t="str">
        <f>IF(AND(INDEX(個人!$C$6:$AH$125,$N343,$C$3)&lt;&gt;"",INDEX(個人!$C$6:$AH$125,$N343,$O343)&lt;&gt;""),RIGHT(TEXT(INDEX(個人!$C$6:$AH$125,$N343,$O343),"mm:ss.00"),2),"")</f>
        <v/>
      </c>
      <c r="N343" s="23">
        <f t="shared" si="47"/>
        <v>16</v>
      </c>
      <c r="O343" s="23">
        <v>18</v>
      </c>
      <c r="P343" s="200" t="s">
        <v>70</v>
      </c>
      <c r="Q343" s="23" t="s">
        <v>319</v>
      </c>
    </row>
    <row r="344" spans="3:17" s="23" customFormat="1" x14ac:dyDescent="0.15">
      <c r="C344" s="23" t="str">
        <f>IF(INDEX(個人!$C$6:$AH$125,$N344,$C$3)&lt;&gt;"",DBCS(TRIM(INDEX(個人!$C$6:$AH$125,$N344,$C$3))),"")</f>
        <v/>
      </c>
      <c r="D344" s="23" t="str">
        <f t="shared" si="45"/>
        <v>○</v>
      </c>
      <c r="E344" s="23">
        <f>IF(AND(INDEX(個人!$C$6:$AH$125,$N343,$C$3)&lt;&gt;"",INDEX(個人!$C$6:$AH$125,$N344,$O344)&lt;&gt;""),E343+1,E343)</f>
        <v>0</v>
      </c>
      <c r="F344" s="23" t="str">
        <f t="shared" si="46"/>
        <v>@0</v>
      </c>
      <c r="H344" s="23" t="str">
        <f>IF(AND(INDEX(個人!$C$6:$AH$125,$N344,$C$3)&lt;&gt;"",INDEX(個人!$C$6:$AH$125,$N344,$O344)&lt;&gt;""),IF(INDEX(個人!$C$6:$AH$125,$N344,$H$3)&lt;20,11,ROUNDDOWN(INDEX(個人!$C$6:$AH$125,$N344,$H$3)/5,0)+7),"")</f>
        <v/>
      </c>
      <c r="I344" s="23" t="str">
        <f>IF(AND(INDEX(個人!$C$6:$AH$125,$N344,$C$3)&lt;&gt;"",INDEX(個人!$C$6:$AH$125,$N344,$O344)&lt;&gt;""),IF(ISERROR(VLOOKUP(DBCS($Q344),コード一覧!$E$1:$F$6,2,FALSE)),1,VLOOKUP(DBCS($Q344),コード一覧!$E$1:$F$6,2,FALSE)),"")</f>
        <v/>
      </c>
      <c r="J344" s="23" t="str">
        <f>IF(AND(INDEX(個人!$C$6:$AH$125,$N344,$C$3)&lt;&gt;"",INDEX(個人!$C$6:$AH$125,$N344,$O344)&lt;&gt;""),VLOOKUP($P344,コード一覧!$G$1:$H$10,2,FALSE),"")</f>
        <v/>
      </c>
      <c r="K344" s="23" t="str">
        <f>IF(AND(INDEX(個人!$C$6:$AH$125,$N344,$C$3)&lt;&gt;"",INDEX(個人!$C$6:$AH$125,$N344,$O344)&lt;&gt;""),LEFT(TEXT(INDEX(個人!$C$6:$AH$125,$N344,$O344),"mm:ss.00"),2),"")</f>
        <v/>
      </c>
      <c r="L344" s="23" t="str">
        <f>IF(AND(INDEX(個人!$C$6:$AH$125,$N344,$C$3)&lt;&gt;"",INDEX(個人!$C$6:$AH$125,$N344,$O344)&lt;&gt;""),MID(TEXT(INDEX(個人!$C$6:$AH$125,$N344,$O344),"mm:ss.00"),4,2),"")</f>
        <v/>
      </c>
      <c r="M344" s="23" t="str">
        <f>IF(AND(INDEX(個人!$C$6:$AH$125,$N344,$C$3)&lt;&gt;"",INDEX(個人!$C$6:$AH$125,$N344,$O344)&lt;&gt;""),RIGHT(TEXT(INDEX(個人!$C$6:$AH$125,$N344,$O344),"mm:ss.00"),2),"")</f>
        <v/>
      </c>
      <c r="N344" s="23">
        <f t="shared" si="47"/>
        <v>16</v>
      </c>
      <c r="O344" s="23">
        <v>19</v>
      </c>
      <c r="P344" s="200" t="s">
        <v>24</v>
      </c>
      <c r="Q344" s="23" t="s">
        <v>319</v>
      </c>
    </row>
    <row r="345" spans="3:17" s="23" customFormat="1" x14ac:dyDescent="0.15">
      <c r="C345" s="23" t="str">
        <f>IF(INDEX(個人!$C$6:$AH$125,$N345,$C$3)&lt;&gt;"",DBCS(TRIM(INDEX(個人!$C$6:$AH$125,$N345,$C$3))),"")</f>
        <v/>
      </c>
      <c r="D345" s="23" t="str">
        <f t="shared" si="45"/>
        <v>○</v>
      </c>
      <c r="E345" s="23">
        <f>IF(AND(INDEX(個人!$C$6:$AH$125,$N344,$C$3)&lt;&gt;"",INDEX(個人!$C$6:$AH$125,$N345,$O345)&lt;&gt;""),E344+1,E344)</f>
        <v>0</v>
      </c>
      <c r="F345" s="23" t="str">
        <f t="shared" si="46"/>
        <v>@0</v>
      </c>
      <c r="H345" s="23" t="str">
        <f>IF(AND(INDEX(個人!$C$6:$AH$125,$N345,$C$3)&lt;&gt;"",INDEX(個人!$C$6:$AH$125,$N345,$O345)&lt;&gt;""),IF(INDEX(個人!$C$6:$AH$125,$N345,$H$3)&lt;20,11,ROUNDDOWN(INDEX(個人!$C$6:$AH$125,$N345,$H$3)/5,0)+7),"")</f>
        <v/>
      </c>
      <c r="I345" s="23" t="str">
        <f>IF(AND(INDEX(個人!$C$6:$AH$125,$N345,$C$3)&lt;&gt;"",INDEX(個人!$C$6:$AH$125,$N345,$O345)&lt;&gt;""),IF(ISERROR(VLOOKUP(DBCS($Q345),コード一覧!$E$1:$F$6,2,FALSE)),1,VLOOKUP(DBCS($Q345),コード一覧!$E$1:$F$6,2,FALSE)),"")</f>
        <v/>
      </c>
      <c r="J345" s="23" t="str">
        <f>IF(AND(INDEX(個人!$C$6:$AH$125,$N345,$C$3)&lt;&gt;"",INDEX(個人!$C$6:$AH$125,$N345,$O345)&lt;&gt;""),VLOOKUP($P345,コード一覧!$G$1:$H$10,2,FALSE),"")</f>
        <v/>
      </c>
      <c r="K345" s="23" t="str">
        <f>IF(AND(INDEX(個人!$C$6:$AH$125,$N345,$C$3)&lt;&gt;"",INDEX(個人!$C$6:$AH$125,$N345,$O345)&lt;&gt;""),LEFT(TEXT(INDEX(個人!$C$6:$AH$125,$N345,$O345),"mm:ss.00"),2),"")</f>
        <v/>
      </c>
      <c r="L345" s="23" t="str">
        <f>IF(AND(INDEX(個人!$C$6:$AH$125,$N345,$C$3)&lt;&gt;"",INDEX(個人!$C$6:$AH$125,$N345,$O345)&lt;&gt;""),MID(TEXT(INDEX(個人!$C$6:$AH$125,$N345,$O345),"mm:ss.00"),4,2),"")</f>
        <v/>
      </c>
      <c r="M345" s="23" t="str">
        <f>IF(AND(INDEX(個人!$C$6:$AH$125,$N345,$C$3)&lt;&gt;"",INDEX(個人!$C$6:$AH$125,$N345,$O345)&lt;&gt;""),RIGHT(TEXT(INDEX(個人!$C$6:$AH$125,$N345,$O345),"mm:ss.00"),2),"")</f>
        <v/>
      </c>
      <c r="N345" s="23">
        <f t="shared" si="47"/>
        <v>16</v>
      </c>
      <c r="O345" s="23">
        <v>20</v>
      </c>
      <c r="P345" s="200" t="s">
        <v>37</v>
      </c>
      <c r="Q345" s="23" t="s">
        <v>319</v>
      </c>
    </row>
    <row r="346" spans="3:17" s="23" customFormat="1" x14ac:dyDescent="0.15">
      <c r="C346" s="23" t="str">
        <f>IF(INDEX(個人!$C$6:$AH$125,$N346,$C$3)&lt;&gt;"",DBCS(TRIM(INDEX(個人!$C$6:$AH$125,$N346,$C$3))),"")</f>
        <v/>
      </c>
      <c r="D346" s="23" t="str">
        <f t="shared" si="45"/>
        <v>○</v>
      </c>
      <c r="E346" s="23">
        <f>IF(AND(INDEX(個人!$C$6:$AH$125,$N345,$C$3)&lt;&gt;"",INDEX(個人!$C$6:$AH$125,$N346,$O346)&lt;&gt;""),E345+1,E345)</f>
        <v>0</v>
      </c>
      <c r="F346" s="23" t="str">
        <f t="shared" si="46"/>
        <v>@0</v>
      </c>
      <c r="H346" s="23" t="str">
        <f>IF(AND(INDEX(個人!$C$6:$AH$125,$N346,$C$3)&lt;&gt;"",INDEX(個人!$C$6:$AH$125,$N346,$O346)&lt;&gt;""),IF(INDEX(個人!$C$6:$AH$125,$N346,$H$3)&lt;20,11,ROUNDDOWN(INDEX(個人!$C$6:$AH$125,$N346,$H$3)/5,0)+7),"")</f>
        <v/>
      </c>
      <c r="I346" s="23" t="str">
        <f>IF(AND(INDEX(個人!$C$6:$AH$125,$N346,$C$3)&lt;&gt;"",INDEX(個人!$C$6:$AH$125,$N346,$O346)&lt;&gt;""),IF(ISERROR(VLOOKUP(DBCS($Q346),コード一覧!$E$1:$F$6,2,FALSE)),1,VLOOKUP(DBCS($Q346),コード一覧!$E$1:$F$6,2,FALSE)),"")</f>
        <v/>
      </c>
      <c r="J346" s="23" t="str">
        <f>IF(AND(INDEX(個人!$C$6:$AH$125,$N346,$C$3)&lt;&gt;"",INDEX(個人!$C$6:$AH$125,$N346,$O346)&lt;&gt;""),VLOOKUP($P346,コード一覧!$G$1:$H$10,2,FALSE),"")</f>
        <v/>
      </c>
      <c r="K346" s="23" t="str">
        <f>IF(AND(INDEX(個人!$C$6:$AH$125,$N346,$C$3)&lt;&gt;"",INDEX(個人!$C$6:$AH$125,$N346,$O346)&lt;&gt;""),LEFT(TEXT(INDEX(個人!$C$6:$AH$125,$N346,$O346),"mm:ss.00"),2),"")</f>
        <v/>
      </c>
      <c r="L346" s="23" t="str">
        <f>IF(AND(INDEX(個人!$C$6:$AH$125,$N346,$C$3)&lt;&gt;"",INDEX(個人!$C$6:$AH$125,$N346,$O346)&lt;&gt;""),MID(TEXT(INDEX(個人!$C$6:$AH$125,$N346,$O346),"mm:ss.00"),4,2),"")</f>
        <v/>
      </c>
      <c r="M346" s="23" t="str">
        <f>IF(AND(INDEX(個人!$C$6:$AH$125,$N346,$C$3)&lt;&gt;"",INDEX(個人!$C$6:$AH$125,$N346,$O346)&lt;&gt;""),RIGHT(TEXT(INDEX(個人!$C$6:$AH$125,$N346,$O346),"mm:ss.00"),2),"")</f>
        <v/>
      </c>
      <c r="N346" s="23">
        <f t="shared" si="47"/>
        <v>16</v>
      </c>
      <c r="O346" s="23">
        <v>21</v>
      </c>
      <c r="P346" s="200" t="s">
        <v>47</v>
      </c>
      <c r="Q346" s="23" t="s">
        <v>319</v>
      </c>
    </row>
    <row r="347" spans="3:17" s="23" customFormat="1" x14ac:dyDescent="0.15">
      <c r="C347" s="23" t="str">
        <f>IF(INDEX(個人!$C$6:$AH$125,$N347,$C$3)&lt;&gt;"",DBCS(TRIM(INDEX(個人!$C$6:$AH$125,$N347,$C$3))),"")</f>
        <v/>
      </c>
      <c r="D347" s="23" t="str">
        <f t="shared" si="45"/>
        <v>○</v>
      </c>
      <c r="E347" s="23">
        <f>IF(AND(INDEX(個人!$C$6:$AH$125,$N346,$C$3)&lt;&gt;"",INDEX(個人!$C$6:$AH$125,$N347,$O347)&lt;&gt;""),E346+1,E346)</f>
        <v>0</v>
      </c>
      <c r="F347" s="23" t="str">
        <f t="shared" si="46"/>
        <v>@0</v>
      </c>
      <c r="H347" s="23" t="str">
        <f>IF(AND(INDEX(個人!$C$6:$AH$125,$N347,$C$3)&lt;&gt;"",INDEX(個人!$C$6:$AH$125,$N347,$O347)&lt;&gt;""),IF(INDEX(個人!$C$6:$AH$125,$N347,$H$3)&lt;20,11,ROUNDDOWN(INDEX(個人!$C$6:$AH$125,$N347,$H$3)/5,0)+7),"")</f>
        <v/>
      </c>
      <c r="I347" s="23" t="str">
        <f>IF(AND(INDEX(個人!$C$6:$AH$125,$N347,$C$3)&lt;&gt;"",INDEX(個人!$C$6:$AH$125,$N347,$O347)&lt;&gt;""),IF(ISERROR(VLOOKUP(DBCS($Q347),コード一覧!$E$1:$F$6,2,FALSE)),1,VLOOKUP(DBCS($Q347),コード一覧!$E$1:$F$6,2,FALSE)),"")</f>
        <v/>
      </c>
      <c r="J347" s="23" t="str">
        <f>IF(AND(INDEX(個人!$C$6:$AH$125,$N347,$C$3)&lt;&gt;"",INDEX(個人!$C$6:$AH$125,$N347,$O347)&lt;&gt;""),VLOOKUP($P347,コード一覧!$G$1:$H$10,2,FALSE),"")</f>
        <v/>
      </c>
      <c r="K347" s="23" t="str">
        <f>IF(AND(INDEX(個人!$C$6:$AH$125,$N347,$C$3)&lt;&gt;"",INDEX(個人!$C$6:$AH$125,$N347,$O347)&lt;&gt;""),LEFT(TEXT(INDEX(個人!$C$6:$AH$125,$N347,$O347),"mm:ss.00"),2),"")</f>
        <v/>
      </c>
      <c r="L347" s="23" t="str">
        <f>IF(AND(INDEX(個人!$C$6:$AH$125,$N347,$C$3)&lt;&gt;"",INDEX(個人!$C$6:$AH$125,$N347,$O347)&lt;&gt;""),MID(TEXT(INDEX(個人!$C$6:$AH$125,$N347,$O347),"mm:ss.00"),4,2),"")</f>
        <v/>
      </c>
      <c r="M347" s="23" t="str">
        <f>IF(AND(INDEX(個人!$C$6:$AH$125,$N347,$C$3)&lt;&gt;"",INDEX(個人!$C$6:$AH$125,$N347,$O347)&lt;&gt;""),RIGHT(TEXT(INDEX(個人!$C$6:$AH$125,$N347,$O347),"mm:ss.00"),2),"")</f>
        <v/>
      </c>
      <c r="N347" s="23">
        <f t="shared" si="47"/>
        <v>16</v>
      </c>
      <c r="O347" s="23">
        <v>22</v>
      </c>
      <c r="P347" s="200" t="s">
        <v>70</v>
      </c>
      <c r="Q347" s="23" t="s">
        <v>320</v>
      </c>
    </row>
    <row r="348" spans="3:17" s="23" customFormat="1" x14ac:dyDescent="0.15">
      <c r="C348" s="23" t="str">
        <f>IF(INDEX(個人!$C$6:$AH$125,$N348,$C$3)&lt;&gt;"",DBCS(TRIM(INDEX(個人!$C$6:$AH$125,$N348,$C$3))),"")</f>
        <v/>
      </c>
      <c r="D348" s="23" t="str">
        <f t="shared" si="45"/>
        <v>○</v>
      </c>
      <c r="E348" s="23">
        <f>IF(AND(INDEX(個人!$C$6:$AH$125,$N347,$C$3)&lt;&gt;"",INDEX(個人!$C$6:$AH$125,$N348,$O348)&lt;&gt;""),E347+1,E347)</f>
        <v>0</v>
      </c>
      <c r="F348" s="23" t="str">
        <f t="shared" si="46"/>
        <v>@0</v>
      </c>
      <c r="H348" s="23" t="str">
        <f>IF(AND(INDEX(個人!$C$6:$AH$125,$N348,$C$3)&lt;&gt;"",INDEX(個人!$C$6:$AH$125,$N348,$O348)&lt;&gt;""),IF(INDEX(個人!$C$6:$AH$125,$N348,$H$3)&lt;20,11,ROUNDDOWN(INDEX(個人!$C$6:$AH$125,$N348,$H$3)/5,0)+7),"")</f>
        <v/>
      </c>
      <c r="I348" s="23" t="str">
        <f>IF(AND(INDEX(個人!$C$6:$AH$125,$N348,$C$3)&lt;&gt;"",INDEX(個人!$C$6:$AH$125,$N348,$O348)&lt;&gt;""),IF(ISERROR(VLOOKUP(DBCS($Q348),コード一覧!$E$1:$F$6,2,FALSE)),1,VLOOKUP(DBCS($Q348),コード一覧!$E$1:$F$6,2,FALSE)),"")</f>
        <v/>
      </c>
      <c r="J348" s="23" t="str">
        <f>IF(AND(INDEX(個人!$C$6:$AH$125,$N348,$C$3)&lt;&gt;"",INDEX(個人!$C$6:$AH$125,$N348,$O348)&lt;&gt;""),VLOOKUP($P348,コード一覧!$G$1:$H$10,2,FALSE),"")</f>
        <v/>
      </c>
      <c r="K348" s="23" t="str">
        <f>IF(AND(INDEX(個人!$C$6:$AH$125,$N348,$C$3)&lt;&gt;"",INDEX(個人!$C$6:$AH$125,$N348,$O348)&lt;&gt;""),LEFT(TEXT(INDEX(個人!$C$6:$AH$125,$N348,$O348),"mm:ss.00"),2),"")</f>
        <v/>
      </c>
      <c r="L348" s="23" t="str">
        <f>IF(AND(INDEX(個人!$C$6:$AH$125,$N348,$C$3)&lt;&gt;"",INDEX(個人!$C$6:$AH$125,$N348,$O348)&lt;&gt;""),MID(TEXT(INDEX(個人!$C$6:$AH$125,$N348,$O348),"mm:ss.00"),4,2),"")</f>
        <v/>
      </c>
      <c r="M348" s="23" t="str">
        <f>IF(AND(INDEX(個人!$C$6:$AH$125,$N348,$C$3)&lt;&gt;"",INDEX(個人!$C$6:$AH$125,$N348,$O348)&lt;&gt;""),RIGHT(TEXT(INDEX(個人!$C$6:$AH$125,$N348,$O348),"mm:ss.00"),2),"")</f>
        <v/>
      </c>
      <c r="N348" s="23">
        <f t="shared" si="47"/>
        <v>16</v>
      </c>
      <c r="O348" s="23">
        <v>23</v>
      </c>
      <c r="P348" s="200" t="s">
        <v>24</v>
      </c>
      <c r="Q348" s="23" t="s">
        <v>320</v>
      </c>
    </row>
    <row r="349" spans="3:17" s="23" customFormat="1" x14ac:dyDescent="0.15">
      <c r="C349" s="23" t="str">
        <f>IF(INDEX(個人!$C$6:$AH$125,$N349,$C$3)&lt;&gt;"",DBCS(TRIM(INDEX(個人!$C$6:$AH$125,$N349,$C$3))),"")</f>
        <v/>
      </c>
      <c r="D349" s="23" t="str">
        <f t="shared" si="45"/>
        <v>○</v>
      </c>
      <c r="E349" s="23">
        <f>IF(AND(INDEX(個人!$C$6:$AH$125,$N348,$C$3)&lt;&gt;"",INDEX(個人!$C$6:$AH$125,$N349,$O349)&lt;&gt;""),E348+1,E348)</f>
        <v>0</v>
      </c>
      <c r="F349" s="23" t="str">
        <f t="shared" si="46"/>
        <v>@0</v>
      </c>
      <c r="H349" s="23" t="str">
        <f>IF(AND(INDEX(個人!$C$6:$AH$125,$N349,$C$3)&lt;&gt;"",INDEX(個人!$C$6:$AH$125,$N349,$O349)&lt;&gt;""),IF(INDEX(個人!$C$6:$AH$125,$N349,$H$3)&lt;20,11,ROUNDDOWN(INDEX(個人!$C$6:$AH$125,$N349,$H$3)/5,0)+7),"")</f>
        <v/>
      </c>
      <c r="I349" s="23" t="str">
        <f>IF(AND(INDEX(個人!$C$6:$AH$125,$N349,$C$3)&lt;&gt;"",INDEX(個人!$C$6:$AH$125,$N349,$O349)&lt;&gt;""),IF(ISERROR(VLOOKUP(DBCS($Q349),コード一覧!$E$1:$F$6,2,FALSE)),1,VLOOKUP(DBCS($Q349),コード一覧!$E$1:$F$6,2,FALSE)),"")</f>
        <v/>
      </c>
      <c r="J349" s="23" t="str">
        <f>IF(AND(INDEX(個人!$C$6:$AH$125,$N349,$C$3)&lt;&gt;"",INDEX(個人!$C$6:$AH$125,$N349,$O349)&lt;&gt;""),VLOOKUP($P349,コード一覧!$G$1:$H$10,2,FALSE),"")</f>
        <v/>
      </c>
      <c r="K349" s="23" t="str">
        <f>IF(AND(INDEX(個人!$C$6:$AH$125,$N349,$C$3)&lt;&gt;"",INDEX(個人!$C$6:$AH$125,$N349,$O349)&lt;&gt;""),LEFT(TEXT(INDEX(個人!$C$6:$AH$125,$N349,$O349),"mm:ss.00"),2),"")</f>
        <v/>
      </c>
      <c r="L349" s="23" t="str">
        <f>IF(AND(INDEX(個人!$C$6:$AH$125,$N349,$C$3)&lt;&gt;"",INDEX(個人!$C$6:$AH$125,$N349,$O349)&lt;&gt;""),MID(TEXT(INDEX(個人!$C$6:$AH$125,$N349,$O349),"mm:ss.00"),4,2),"")</f>
        <v/>
      </c>
      <c r="M349" s="23" t="str">
        <f>IF(AND(INDEX(個人!$C$6:$AH$125,$N349,$C$3)&lt;&gt;"",INDEX(個人!$C$6:$AH$125,$N349,$O349)&lt;&gt;""),RIGHT(TEXT(INDEX(個人!$C$6:$AH$125,$N349,$O349),"mm:ss.00"),2),"")</f>
        <v/>
      </c>
      <c r="N349" s="23">
        <f t="shared" si="47"/>
        <v>16</v>
      </c>
      <c r="O349" s="23">
        <v>24</v>
      </c>
      <c r="P349" s="200" t="s">
        <v>37</v>
      </c>
      <c r="Q349" s="23" t="s">
        <v>320</v>
      </c>
    </row>
    <row r="350" spans="3:17" s="23" customFormat="1" x14ac:dyDescent="0.15">
      <c r="C350" s="23" t="str">
        <f>IF(INDEX(個人!$C$6:$AH$125,$N350,$C$3)&lt;&gt;"",DBCS(TRIM(INDEX(個人!$C$6:$AH$125,$N350,$C$3))),"")</f>
        <v/>
      </c>
      <c r="D350" s="23" t="str">
        <f t="shared" si="45"/>
        <v>○</v>
      </c>
      <c r="E350" s="23">
        <f>IF(AND(INDEX(個人!$C$6:$AH$125,$N349,$C$3)&lt;&gt;"",INDEX(個人!$C$6:$AH$125,$N350,$O350)&lt;&gt;""),E349+1,E349)</f>
        <v>0</v>
      </c>
      <c r="F350" s="23" t="str">
        <f t="shared" si="46"/>
        <v>@0</v>
      </c>
      <c r="H350" s="23" t="str">
        <f>IF(AND(INDEX(個人!$C$6:$AH$125,$N350,$C$3)&lt;&gt;"",INDEX(個人!$C$6:$AH$125,$N350,$O350)&lt;&gt;""),IF(INDEX(個人!$C$6:$AH$125,$N350,$H$3)&lt;20,11,ROUNDDOWN(INDEX(個人!$C$6:$AH$125,$N350,$H$3)/5,0)+7),"")</f>
        <v/>
      </c>
      <c r="I350" s="23" t="str">
        <f>IF(AND(INDEX(個人!$C$6:$AH$125,$N350,$C$3)&lt;&gt;"",INDEX(個人!$C$6:$AH$125,$N350,$O350)&lt;&gt;""),IF(ISERROR(VLOOKUP(DBCS($Q350),コード一覧!$E$1:$F$6,2,FALSE)),1,VLOOKUP(DBCS($Q350),コード一覧!$E$1:$F$6,2,FALSE)),"")</f>
        <v/>
      </c>
      <c r="J350" s="23" t="str">
        <f>IF(AND(INDEX(個人!$C$6:$AH$125,$N350,$C$3)&lt;&gt;"",INDEX(個人!$C$6:$AH$125,$N350,$O350)&lt;&gt;""),VLOOKUP($P350,コード一覧!$G$1:$H$10,2,FALSE),"")</f>
        <v/>
      </c>
      <c r="K350" s="23" t="str">
        <f>IF(AND(INDEX(個人!$C$6:$AH$125,$N350,$C$3)&lt;&gt;"",INDEX(個人!$C$6:$AH$125,$N350,$O350)&lt;&gt;""),LEFT(TEXT(INDEX(個人!$C$6:$AH$125,$N350,$O350),"mm:ss.00"),2),"")</f>
        <v/>
      </c>
      <c r="L350" s="23" t="str">
        <f>IF(AND(INDEX(個人!$C$6:$AH$125,$N350,$C$3)&lt;&gt;"",INDEX(個人!$C$6:$AH$125,$N350,$O350)&lt;&gt;""),MID(TEXT(INDEX(個人!$C$6:$AH$125,$N350,$O350),"mm:ss.00"),4,2),"")</f>
        <v/>
      </c>
      <c r="M350" s="23" t="str">
        <f>IF(AND(INDEX(個人!$C$6:$AH$125,$N350,$C$3)&lt;&gt;"",INDEX(個人!$C$6:$AH$125,$N350,$O350)&lt;&gt;""),RIGHT(TEXT(INDEX(個人!$C$6:$AH$125,$N350,$O350),"mm:ss.00"),2),"")</f>
        <v/>
      </c>
      <c r="N350" s="23">
        <f t="shared" si="47"/>
        <v>16</v>
      </c>
      <c r="O350" s="23">
        <v>25</v>
      </c>
      <c r="P350" s="200" t="s">
        <v>47</v>
      </c>
      <c r="Q350" s="23" t="s">
        <v>320</v>
      </c>
    </row>
    <row r="351" spans="3:17" s="23" customFormat="1" x14ac:dyDescent="0.15">
      <c r="C351" s="23" t="str">
        <f>IF(INDEX(個人!$C$6:$AH$125,$N351,$C$3)&lt;&gt;"",DBCS(TRIM(INDEX(個人!$C$6:$AH$125,$N351,$C$3))),"")</f>
        <v/>
      </c>
      <c r="D351" s="23" t="str">
        <f t="shared" si="45"/>
        <v>○</v>
      </c>
      <c r="E351" s="23">
        <f>IF(AND(INDEX(個人!$C$6:$AH$125,$N350,$C$3)&lt;&gt;"",INDEX(個人!$C$6:$AH$125,$N351,$O351)&lt;&gt;""),E350+1,E350)</f>
        <v>0</v>
      </c>
      <c r="F351" s="23" t="str">
        <f t="shared" si="46"/>
        <v>@0</v>
      </c>
      <c r="H351" s="23" t="str">
        <f>IF(AND(INDEX(個人!$C$6:$AH$125,$N351,$C$3)&lt;&gt;"",INDEX(個人!$C$6:$AH$125,$N351,$O351)&lt;&gt;""),IF(INDEX(個人!$C$6:$AH$125,$N351,$H$3)&lt;20,11,ROUNDDOWN(INDEX(個人!$C$6:$AH$125,$N351,$H$3)/5,0)+7),"")</f>
        <v/>
      </c>
      <c r="I351" s="23" t="str">
        <f>IF(AND(INDEX(個人!$C$6:$AH$125,$N351,$C$3)&lt;&gt;"",INDEX(個人!$C$6:$AH$125,$N351,$O351)&lt;&gt;""),IF(ISERROR(VLOOKUP(DBCS($Q351),コード一覧!$E$1:$F$6,2,FALSE)),1,VLOOKUP(DBCS($Q351),コード一覧!$E$1:$F$6,2,FALSE)),"")</f>
        <v/>
      </c>
      <c r="J351" s="23" t="str">
        <f>IF(AND(INDEX(個人!$C$6:$AH$125,$N351,$C$3)&lt;&gt;"",INDEX(個人!$C$6:$AH$125,$N351,$O351)&lt;&gt;""),VLOOKUP($P351,コード一覧!$G$1:$H$10,2,FALSE),"")</f>
        <v/>
      </c>
      <c r="K351" s="23" t="str">
        <f>IF(AND(INDEX(個人!$C$6:$AH$125,$N351,$C$3)&lt;&gt;"",INDEX(個人!$C$6:$AH$125,$N351,$O351)&lt;&gt;""),LEFT(TEXT(INDEX(個人!$C$6:$AH$125,$N351,$O351),"mm:ss.00"),2),"")</f>
        <v/>
      </c>
      <c r="L351" s="23" t="str">
        <f>IF(AND(INDEX(個人!$C$6:$AH$125,$N351,$C$3)&lt;&gt;"",INDEX(個人!$C$6:$AH$125,$N351,$O351)&lt;&gt;""),MID(TEXT(INDEX(個人!$C$6:$AH$125,$N351,$O351),"mm:ss.00"),4,2),"")</f>
        <v/>
      </c>
      <c r="M351" s="23" t="str">
        <f>IF(AND(INDEX(個人!$C$6:$AH$125,$N351,$C$3)&lt;&gt;"",INDEX(個人!$C$6:$AH$125,$N351,$O351)&lt;&gt;""),RIGHT(TEXT(INDEX(個人!$C$6:$AH$125,$N351,$O351),"mm:ss.00"),2),"")</f>
        <v/>
      </c>
      <c r="N351" s="23">
        <f t="shared" si="47"/>
        <v>16</v>
      </c>
      <c r="O351" s="23">
        <v>26</v>
      </c>
      <c r="P351" s="200" t="s">
        <v>70</v>
      </c>
      <c r="Q351" s="23" t="s">
        <v>321</v>
      </c>
    </row>
    <row r="352" spans="3:17" s="23" customFormat="1" x14ac:dyDescent="0.15">
      <c r="C352" s="23" t="str">
        <f>IF(INDEX(個人!$C$6:$AH$125,$N352,$C$3)&lt;&gt;"",DBCS(TRIM(INDEX(個人!$C$6:$AH$125,$N352,$C$3))),"")</f>
        <v/>
      </c>
      <c r="D352" s="23" t="str">
        <f t="shared" si="45"/>
        <v>○</v>
      </c>
      <c r="E352" s="23">
        <f>IF(AND(INDEX(個人!$C$6:$AH$125,$N351,$C$3)&lt;&gt;"",INDEX(個人!$C$6:$AH$125,$N352,$O352)&lt;&gt;""),E351+1,E351)</f>
        <v>0</v>
      </c>
      <c r="F352" s="23" t="str">
        <f t="shared" si="46"/>
        <v>@0</v>
      </c>
      <c r="H352" s="23" t="str">
        <f>IF(AND(INDEX(個人!$C$6:$AH$125,$N352,$C$3)&lt;&gt;"",INDEX(個人!$C$6:$AH$125,$N352,$O352)&lt;&gt;""),IF(INDEX(個人!$C$6:$AH$125,$N352,$H$3)&lt;20,11,ROUNDDOWN(INDEX(個人!$C$6:$AH$125,$N352,$H$3)/5,0)+7),"")</f>
        <v/>
      </c>
      <c r="I352" s="23" t="str">
        <f>IF(AND(INDEX(個人!$C$6:$AH$125,$N352,$C$3)&lt;&gt;"",INDEX(個人!$C$6:$AH$125,$N352,$O352)&lt;&gt;""),IF(ISERROR(VLOOKUP(DBCS($Q352),コード一覧!$E$1:$F$6,2,FALSE)),1,VLOOKUP(DBCS($Q352),コード一覧!$E$1:$F$6,2,FALSE)),"")</f>
        <v/>
      </c>
      <c r="J352" s="23" t="str">
        <f>IF(AND(INDEX(個人!$C$6:$AH$125,$N352,$C$3)&lt;&gt;"",INDEX(個人!$C$6:$AH$125,$N352,$O352)&lt;&gt;""),VLOOKUP($P352,コード一覧!$G$1:$H$10,2,FALSE),"")</f>
        <v/>
      </c>
      <c r="K352" s="23" t="str">
        <f>IF(AND(INDEX(個人!$C$6:$AH$125,$N352,$C$3)&lt;&gt;"",INDEX(個人!$C$6:$AH$125,$N352,$O352)&lt;&gt;""),LEFT(TEXT(INDEX(個人!$C$6:$AH$125,$N352,$O352),"mm:ss.00"),2),"")</f>
        <v/>
      </c>
      <c r="L352" s="23" t="str">
        <f>IF(AND(INDEX(個人!$C$6:$AH$125,$N352,$C$3)&lt;&gt;"",INDEX(個人!$C$6:$AH$125,$N352,$O352)&lt;&gt;""),MID(TEXT(INDEX(個人!$C$6:$AH$125,$N352,$O352),"mm:ss.00"),4,2),"")</f>
        <v/>
      </c>
      <c r="M352" s="23" t="str">
        <f>IF(AND(INDEX(個人!$C$6:$AH$125,$N352,$C$3)&lt;&gt;"",INDEX(個人!$C$6:$AH$125,$N352,$O352)&lt;&gt;""),RIGHT(TEXT(INDEX(個人!$C$6:$AH$125,$N352,$O352),"mm:ss.00"),2),"")</f>
        <v/>
      </c>
      <c r="N352" s="23">
        <f t="shared" si="47"/>
        <v>16</v>
      </c>
      <c r="O352" s="23">
        <v>27</v>
      </c>
      <c r="P352" s="200" t="s">
        <v>24</v>
      </c>
      <c r="Q352" s="23" t="s">
        <v>321</v>
      </c>
    </row>
    <row r="353" spans="3:17" s="23" customFormat="1" x14ac:dyDescent="0.15">
      <c r="C353" s="23" t="str">
        <f>IF(INDEX(個人!$C$6:$AH$125,$N353,$C$3)&lt;&gt;"",DBCS(TRIM(INDEX(個人!$C$6:$AH$125,$N353,$C$3))),"")</f>
        <v/>
      </c>
      <c r="D353" s="23" t="str">
        <f t="shared" si="45"/>
        <v>○</v>
      </c>
      <c r="E353" s="23">
        <f>IF(AND(INDEX(個人!$C$6:$AH$125,$N352,$C$3)&lt;&gt;"",INDEX(個人!$C$6:$AH$125,$N353,$O353)&lt;&gt;""),E352+1,E352)</f>
        <v>0</v>
      </c>
      <c r="F353" s="23" t="str">
        <f t="shared" si="46"/>
        <v>@0</v>
      </c>
      <c r="H353" s="23" t="str">
        <f>IF(AND(INDEX(個人!$C$6:$AH$125,$N353,$C$3)&lt;&gt;"",INDEX(個人!$C$6:$AH$125,$N353,$O353)&lt;&gt;""),IF(INDEX(個人!$C$6:$AH$125,$N353,$H$3)&lt;20,11,ROUNDDOWN(INDEX(個人!$C$6:$AH$125,$N353,$H$3)/5,0)+7),"")</f>
        <v/>
      </c>
      <c r="I353" s="23" t="str">
        <f>IF(AND(INDEX(個人!$C$6:$AH$125,$N353,$C$3)&lt;&gt;"",INDEX(個人!$C$6:$AH$125,$N353,$O353)&lt;&gt;""),IF(ISERROR(VLOOKUP(DBCS($Q353),コード一覧!$E$1:$F$6,2,FALSE)),1,VLOOKUP(DBCS($Q353),コード一覧!$E$1:$F$6,2,FALSE)),"")</f>
        <v/>
      </c>
      <c r="J353" s="23" t="str">
        <f>IF(AND(INDEX(個人!$C$6:$AH$125,$N353,$C$3)&lt;&gt;"",INDEX(個人!$C$6:$AH$125,$N353,$O353)&lt;&gt;""),VLOOKUP($P353,コード一覧!$G$1:$H$10,2,FALSE),"")</f>
        <v/>
      </c>
      <c r="K353" s="23" t="str">
        <f>IF(AND(INDEX(個人!$C$6:$AH$125,$N353,$C$3)&lt;&gt;"",INDEX(個人!$C$6:$AH$125,$N353,$O353)&lt;&gt;""),LEFT(TEXT(INDEX(個人!$C$6:$AH$125,$N353,$O353),"mm:ss.00"),2),"")</f>
        <v/>
      </c>
      <c r="L353" s="23" t="str">
        <f>IF(AND(INDEX(個人!$C$6:$AH$125,$N353,$C$3)&lt;&gt;"",INDEX(個人!$C$6:$AH$125,$N353,$O353)&lt;&gt;""),MID(TEXT(INDEX(個人!$C$6:$AH$125,$N353,$O353),"mm:ss.00"),4,2),"")</f>
        <v/>
      </c>
      <c r="M353" s="23" t="str">
        <f>IF(AND(INDEX(個人!$C$6:$AH$125,$N353,$C$3)&lt;&gt;"",INDEX(個人!$C$6:$AH$125,$N353,$O353)&lt;&gt;""),RIGHT(TEXT(INDEX(個人!$C$6:$AH$125,$N353,$O353),"mm:ss.00"),2),"")</f>
        <v/>
      </c>
      <c r="N353" s="23">
        <f t="shared" si="47"/>
        <v>16</v>
      </c>
      <c r="O353" s="23">
        <v>28</v>
      </c>
      <c r="P353" s="200" t="s">
        <v>37</v>
      </c>
      <c r="Q353" s="23" t="s">
        <v>321</v>
      </c>
    </row>
    <row r="354" spans="3:17" s="23" customFormat="1" x14ac:dyDescent="0.15">
      <c r="C354" s="23" t="str">
        <f>IF(INDEX(個人!$C$6:$AH$125,$N354,$C$3)&lt;&gt;"",DBCS(TRIM(INDEX(個人!$C$6:$AH$125,$N354,$C$3))),"")</f>
        <v/>
      </c>
      <c r="D354" s="23" t="str">
        <f t="shared" si="45"/>
        <v>○</v>
      </c>
      <c r="E354" s="23">
        <f>IF(AND(INDEX(個人!$C$6:$AH$125,$N353,$C$3)&lt;&gt;"",INDEX(個人!$C$6:$AH$125,$N354,$O354)&lt;&gt;""),E353+1,E353)</f>
        <v>0</v>
      </c>
      <c r="F354" s="23" t="str">
        <f t="shared" si="46"/>
        <v>@0</v>
      </c>
      <c r="H354" s="23" t="str">
        <f>IF(AND(INDEX(個人!$C$6:$AH$125,$N354,$C$3)&lt;&gt;"",INDEX(個人!$C$6:$AH$125,$N354,$O354)&lt;&gt;""),IF(INDEX(個人!$C$6:$AH$125,$N354,$H$3)&lt;20,11,ROUNDDOWN(INDEX(個人!$C$6:$AH$125,$N354,$H$3)/5,0)+7),"")</f>
        <v/>
      </c>
      <c r="I354" s="23" t="str">
        <f>IF(AND(INDEX(個人!$C$6:$AH$125,$N354,$C$3)&lt;&gt;"",INDEX(個人!$C$6:$AH$125,$N354,$O354)&lt;&gt;""),IF(ISERROR(VLOOKUP(DBCS($Q354),コード一覧!$E$1:$F$6,2,FALSE)),1,VLOOKUP(DBCS($Q354),コード一覧!$E$1:$F$6,2,FALSE)),"")</f>
        <v/>
      </c>
      <c r="J354" s="23" t="str">
        <f>IF(AND(INDEX(個人!$C$6:$AH$125,$N354,$C$3)&lt;&gt;"",INDEX(個人!$C$6:$AH$125,$N354,$O354)&lt;&gt;""),VLOOKUP($P354,コード一覧!$G$1:$H$10,2,FALSE),"")</f>
        <v/>
      </c>
      <c r="K354" s="23" t="str">
        <f>IF(AND(INDEX(個人!$C$6:$AH$125,$N354,$C$3)&lt;&gt;"",INDEX(個人!$C$6:$AH$125,$N354,$O354)&lt;&gt;""),LEFT(TEXT(INDEX(個人!$C$6:$AH$125,$N354,$O354),"mm:ss.00"),2),"")</f>
        <v/>
      </c>
      <c r="L354" s="23" t="str">
        <f>IF(AND(INDEX(個人!$C$6:$AH$125,$N354,$C$3)&lt;&gt;"",INDEX(個人!$C$6:$AH$125,$N354,$O354)&lt;&gt;""),MID(TEXT(INDEX(個人!$C$6:$AH$125,$N354,$O354),"mm:ss.00"),4,2),"")</f>
        <v/>
      </c>
      <c r="M354" s="23" t="str">
        <f>IF(AND(INDEX(個人!$C$6:$AH$125,$N354,$C$3)&lt;&gt;"",INDEX(個人!$C$6:$AH$125,$N354,$O354)&lt;&gt;""),RIGHT(TEXT(INDEX(個人!$C$6:$AH$125,$N354,$O354),"mm:ss.00"),2),"")</f>
        <v/>
      </c>
      <c r="N354" s="23">
        <f t="shared" si="47"/>
        <v>16</v>
      </c>
      <c r="O354" s="23">
        <v>29</v>
      </c>
      <c r="P354" s="200" t="s">
        <v>47</v>
      </c>
      <c r="Q354" s="23" t="s">
        <v>321</v>
      </c>
    </row>
    <row r="355" spans="3:17" s="23" customFormat="1" x14ac:dyDescent="0.15">
      <c r="C355" s="23" t="str">
        <f>IF(INDEX(個人!$C$6:$AH$125,$N355,$C$3)&lt;&gt;"",DBCS(TRIM(INDEX(個人!$C$6:$AH$125,$N355,$C$3))),"")</f>
        <v/>
      </c>
      <c r="D355" s="23" t="str">
        <f t="shared" si="45"/>
        <v>○</v>
      </c>
      <c r="E355" s="23">
        <f>IF(AND(INDEX(個人!$C$6:$AH$125,$N354,$C$3)&lt;&gt;"",INDEX(個人!$C$6:$AH$125,$N355,$O355)&lt;&gt;""),E354+1,E354)</f>
        <v>0</v>
      </c>
      <c r="F355" s="23" t="str">
        <f t="shared" si="46"/>
        <v>@0</v>
      </c>
      <c r="H355" s="23" t="str">
        <f>IF(AND(INDEX(個人!$C$6:$AH$125,$N355,$C$3)&lt;&gt;"",INDEX(個人!$C$6:$AH$125,$N355,$O355)&lt;&gt;""),IF(INDEX(個人!$C$6:$AH$125,$N355,$H$3)&lt;20,11,ROUNDDOWN(INDEX(個人!$C$6:$AH$125,$N355,$H$3)/5,0)+7),"")</f>
        <v/>
      </c>
      <c r="I355" s="23" t="str">
        <f>IF(AND(INDEX(個人!$C$6:$AH$125,$N355,$C$3)&lt;&gt;"",INDEX(個人!$C$6:$AH$125,$N355,$O355)&lt;&gt;""),IF(ISERROR(VLOOKUP(DBCS($Q355),コード一覧!$E$1:$F$6,2,FALSE)),1,VLOOKUP(DBCS($Q355),コード一覧!$E$1:$F$6,2,FALSE)),"")</f>
        <v/>
      </c>
      <c r="J355" s="23" t="str">
        <f>IF(AND(INDEX(個人!$C$6:$AH$125,$N355,$C$3)&lt;&gt;"",INDEX(個人!$C$6:$AH$125,$N355,$O355)&lt;&gt;""),VLOOKUP($P355,コード一覧!$G$1:$H$10,2,FALSE),"")</f>
        <v/>
      </c>
      <c r="K355" s="23" t="str">
        <f>IF(AND(INDEX(個人!$C$6:$AH$125,$N355,$C$3)&lt;&gt;"",INDEX(個人!$C$6:$AH$125,$N355,$O355)&lt;&gt;""),LEFT(TEXT(INDEX(個人!$C$6:$AH$125,$N355,$O355),"mm:ss.00"),2),"")</f>
        <v/>
      </c>
      <c r="L355" s="23" t="str">
        <f>IF(AND(INDEX(個人!$C$6:$AH$125,$N355,$C$3)&lt;&gt;"",INDEX(個人!$C$6:$AH$125,$N355,$O355)&lt;&gt;""),MID(TEXT(INDEX(個人!$C$6:$AH$125,$N355,$O355),"mm:ss.00"),4,2),"")</f>
        <v/>
      </c>
      <c r="M355" s="23" t="str">
        <f>IF(AND(INDEX(個人!$C$6:$AH$125,$N355,$C$3)&lt;&gt;"",INDEX(個人!$C$6:$AH$125,$N355,$O355)&lt;&gt;""),RIGHT(TEXT(INDEX(個人!$C$6:$AH$125,$N355,$O355),"mm:ss.00"),2),"")</f>
        <v/>
      </c>
      <c r="N355" s="23">
        <f t="shared" si="47"/>
        <v>16</v>
      </c>
      <c r="O355" s="23">
        <v>30</v>
      </c>
      <c r="P355" s="200" t="s">
        <v>37</v>
      </c>
      <c r="Q355" s="23" t="s">
        <v>101</v>
      </c>
    </row>
    <row r="356" spans="3:17" s="23" customFormat="1" x14ac:dyDescent="0.15">
      <c r="C356" s="23" t="str">
        <f>IF(INDEX(個人!$C$6:$AH$125,$N356,$C$3)&lt;&gt;"",DBCS(TRIM(INDEX(個人!$C$6:$AH$125,$N356,$C$3))),"")</f>
        <v/>
      </c>
      <c r="D356" s="23" t="str">
        <f t="shared" si="45"/>
        <v>○</v>
      </c>
      <c r="E356" s="23">
        <f>IF(AND(INDEX(個人!$C$6:$AH$125,$N355,$C$3)&lt;&gt;"",INDEX(個人!$C$6:$AH$125,$N356,$O356)&lt;&gt;""),E355+1,E355)</f>
        <v>0</v>
      </c>
      <c r="F356" s="23" t="str">
        <f t="shared" si="46"/>
        <v>@0</v>
      </c>
      <c r="H356" s="23" t="str">
        <f>IF(AND(INDEX(個人!$C$6:$AH$125,$N356,$C$3)&lt;&gt;"",INDEX(個人!$C$6:$AH$125,$N356,$O356)&lt;&gt;""),IF(INDEX(個人!$C$6:$AH$125,$N356,$H$3)&lt;20,11,ROUNDDOWN(INDEX(個人!$C$6:$AH$125,$N356,$H$3)/5,0)+7),"")</f>
        <v/>
      </c>
      <c r="I356" s="23" t="str">
        <f>IF(AND(INDEX(個人!$C$6:$AH$125,$N356,$C$3)&lt;&gt;"",INDEX(個人!$C$6:$AH$125,$N356,$O356)&lt;&gt;""),IF(ISERROR(VLOOKUP(DBCS($Q356),コード一覧!$E$1:$F$6,2,FALSE)),1,VLOOKUP(DBCS($Q356),コード一覧!$E$1:$F$6,2,FALSE)),"")</f>
        <v/>
      </c>
      <c r="J356" s="23" t="str">
        <f>IF(AND(INDEX(個人!$C$6:$AH$125,$N356,$C$3)&lt;&gt;"",INDEX(個人!$C$6:$AH$125,$N356,$O356)&lt;&gt;""),VLOOKUP($P356,コード一覧!$G$1:$H$10,2,FALSE),"")</f>
        <v/>
      </c>
      <c r="K356" s="23" t="str">
        <f>IF(AND(INDEX(個人!$C$6:$AH$125,$N356,$C$3)&lt;&gt;"",INDEX(個人!$C$6:$AH$125,$N356,$O356)&lt;&gt;""),LEFT(TEXT(INDEX(個人!$C$6:$AH$125,$N356,$O356),"mm:ss.00"),2),"")</f>
        <v/>
      </c>
      <c r="L356" s="23" t="str">
        <f>IF(AND(INDEX(個人!$C$6:$AH$125,$N356,$C$3)&lt;&gt;"",INDEX(個人!$C$6:$AH$125,$N356,$O356)&lt;&gt;""),MID(TEXT(INDEX(個人!$C$6:$AH$125,$N356,$O356),"mm:ss.00"),4,2),"")</f>
        <v/>
      </c>
      <c r="M356" s="23" t="str">
        <f>IF(AND(INDEX(個人!$C$6:$AH$125,$N356,$C$3)&lt;&gt;"",INDEX(個人!$C$6:$AH$125,$N356,$O356)&lt;&gt;""),RIGHT(TEXT(INDEX(個人!$C$6:$AH$125,$N356,$O356),"mm:ss.00"),2),"")</f>
        <v/>
      </c>
      <c r="N356" s="23">
        <f t="shared" si="47"/>
        <v>16</v>
      </c>
      <c r="O356" s="23">
        <v>31</v>
      </c>
      <c r="P356" s="200" t="s">
        <v>47</v>
      </c>
      <c r="Q356" s="23" t="s">
        <v>101</v>
      </c>
    </row>
    <row r="357" spans="3:17" s="23" customFormat="1" x14ac:dyDescent="0.15">
      <c r="C357" s="23" t="str">
        <f>IF(INDEX(個人!$C$6:$AH$125,$N357,$C$3)&lt;&gt;"",DBCS(TRIM(INDEX(個人!$C$6:$AH$125,$N357,$C$3))),"")</f>
        <v/>
      </c>
      <c r="D357" s="23" t="str">
        <f t="shared" si="45"/>
        <v>○</v>
      </c>
      <c r="E357" s="23">
        <f>IF(AND(INDEX(個人!$C$6:$AH$125,$N356,$C$3)&lt;&gt;"",INDEX(個人!$C$6:$AH$125,$N357,$O357)&lt;&gt;""),E356+1,E356)</f>
        <v>0</v>
      </c>
      <c r="F357" s="23" t="str">
        <f t="shared" si="46"/>
        <v>@0</v>
      </c>
      <c r="H357" s="23" t="str">
        <f>IF(AND(INDEX(個人!$C$6:$AH$125,$N357,$C$3)&lt;&gt;"",INDEX(個人!$C$6:$AH$125,$N357,$O357)&lt;&gt;""),IF(INDEX(個人!$C$6:$AH$125,$N357,$H$3)&lt;20,11,ROUNDDOWN(INDEX(個人!$C$6:$AH$125,$N357,$H$3)/5,0)+7),"")</f>
        <v/>
      </c>
      <c r="I357" s="23" t="str">
        <f>IF(AND(INDEX(個人!$C$6:$AH$125,$N357,$C$3)&lt;&gt;"",INDEX(個人!$C$6:$AH$125,$N357,$O357)&lt;&gt;""),IF(ISERROR(VLOOKUP(DBCS($Q357),コード一覧!$E$1:$F$6,2,FALSE)),1,VLOOKUP(DBCS($Q357),コード一覧!$E$1:$F$6,2,FALSE)),"")</f>
        <v/>
      </c>
      <c r="J357" s="23" t="str">
        <f>IF(AND(INDEX(個人!$C$6:$AH$125,$N357,$C$3)&lt;&gt;"",INDEX(個人!$C$6:$AH$125,$N357,$O357)&lt;&gt;""),VLOOKUP($P357,コード一覧!$G$1:$H$10,2,FALSE),"")</f>
        <v/>
      </c>
      <c r="K357" s="23" t="str">
        <f>IF(AND(INDEX(個人!$C$6:$AH$125,$N357,$C$3)&lt;&gt;"",INDEX(個人!$C$6:$AH$125,$N357,$O357)&lt;&gt;""),LEFT(TEXT(INDEX(個人!$C$6:$AH$125,$N357,$O357),"mm:ss.00"),2),"")</f>
        <v/>
      </c>
      <c r="L357" s="23" t="str">
        <f>IF(AND(INDEX(個人!$C$6:$AH$125,$N357,$C$3)&lt;&gt;"",INDEX(個人!$C$6:$AH$125,$N357,$O357)&lt;&gt;""),MID(TEXT(INDEX(個人!$C$6:$AH$125,$N357,$O357),"mm:ss.00"),4,2),"")</f>
        <v/>
      </c>
      <c r="M357" s="23" t="str">
        <f>IF(AND(INDEX(個人!$C$6:$AH$125,$N357,$C$3)&lt;&gt;"",INDEX(個人!$C$6:$AH$125,$N357,$O357)&lt;&gt;""),RIGHT(TEXT(INDEX(個人!$C$6:$AH$125,$N357,$O357),"mm:ss.00"),2),"")</f>
        <v/>
      </c>
      <c r="N357" s="23">
        <f t="shared" si="47"/>
        <v>16</v>
      </c>
      <c r="O357" s="23">
        <v>32</v>
      </c>
      <c r="P357" s="200" t="s">
        <v>73</v>
      </c>
      <c r="Q357" s="23" t="s">
        <v>101</v>
      </c>
    </row>
    <row r="358" spans="3:17" s="22" customFormat="1" x14ac:dyDescent="0.15">
      <c r="C358" s="22" t="str">
        <f>IF(INDEX(個人!$C$6:$AH$125,$N358,$C$3)&lt;&gt;"",DBCS(TRIM(INDEX(個人!$C$6:$AH$125,$N358,$C$3))),"")</f>
        <v/>
      </c>
      <c r="D358" s="22" t="str">
        <f>IF(C357=C358,"○","×")</f>
        <v>○</v>
      </c>
      <c r="E358" s="22">
        <f>IF(AND(INDEX(個人!$C$6:$AH$125,$N358,$C$3)&lt;&gt;"",INDEX(個人!$C$6:$AH$125,$N358,$O358)&lt;&gt;""),1,0)</f>
        <v>0</v>
      </c>
      <c r="F358" s="22" t="str">
        <f>C358&amp;"@"&amp;E358</f>
        <v>@0</v>
      </c>
      <c r="H358" s="22" t="str">
        <f>IF(AND(INDEX(個人!$C$6:$AH$125,$N358,$C$3)&lt;&gt;"",INDEX(個人!$C$6:$AH$125,$N358,$O358)&lt;&gt;""),IF(INDEX(個人!$C$6:$AH$125,$N358,$H$3)&lt;20,11,ROUNDDOWN(INDEX(個人!$C$6:$AH$125,$N358,$H$3)/5,0)+7),"")</f>
        <v/>
      </c>
      <c r="I358" s="22" t="str">
        <f>IF(AND(INDEX(個人!$C$6:$AH$125,$N358,$C$3)&lt;&gt;"",INDEX(個人!$C$6:$AH$125,$N358,$O358)&lt;&gt;""),IF(ISERROR(VLOOKUP(DBCS($Q358),コード一覧!$E$1:$F$6,2,FALSE)),1,VLOOKUP(DBCS($Q358),コード一覧!$E$1:$F$6,2,FALSE)),"")</f>
        <v/>
      </c>
      <c r="J358" s="22" t="str">
        <f>IF(AND(INDEX(個人!$C$6:$AH$125,$N358,$C$3)&lt;&gt;"",INDEX(個人!$C$6:$AH$125,$N358,$O358)&lt;&gt;""),VLOOKUP($P358,コード一覧!$G$1:$H$10,2,FALSE),"")</f>
        <v/>
      </c>
      <c r="K358" s="22" t="str">
        <f>IF(AND(INDEX(個人!$C$6:$AH$125,$N358,$C$3)&lt;&gt;"",INDEX(個人!$C$6:$AH$125,$N358,$O358)&lt;&gt;""),LEFT(TEXT(INDEX(個人!$C$6:$AH$125,$N358,$O358),"mm:ss.00"),2),"")</f>
        <v/>
      </c>
      <c r="L358" s="22" t="str">
        <f>IF(AND(INDEX(個人!$C$6:$AH$125,$N358,$C$3)&lt;&gt;"",INDEX(個人!$C$6:$AH$125,$N358,$O358)&lt;&gt;""),MID(TEXT(INDEX(個人!$C$6:$AH$125,$N358,$O358),"mm:ss.00"),4,2),"")</f>
        <v/>
      </c>
      <c r="M358" s="22" t="str">
        <f>IF(AND(INDEX(個人!$C$6:$AH$125,$N358,$C$3)&lt;&gt;"",INDEX(個人!$C$6:$AH$125,$N358,$O358)&lt;&gt;""),RIGHT(TEXT(INDEX(個人!$C$6:$AH$125,$N358,$O358),"mm:ss.00"),2),"")</f>
        <v/>
      </c>
      <c r="N358" s="22">
        <f>N336+1</f>
        <v>17</v>
      </c>
      <c r="O358" s="22">
        <v>11</v>
      </c>
      <c r="P358" s="24" t="s">
        <v>70</v>
      </c>
      <c r="Q358" s="22" t="s">
        <v>102</v>
      </c>
    </row>
    <row r="359" spans="3:17" s="22" customFormat="1" x14ac:dyDescent="0.15">
      <c r="C359" s="22" t="str">
        <f>IF(INDEX(個人!$C$6:$AH$125,$N359,$C$3)&lt;&gt;"",DBCS(TRIM(INDEX(個人!$C$6:$AH$125,$N359,$C$3))),"")</f>
        <v/>
      </c>
      <c r="D359" s="22" t="str">
        <f>IF(C358=C359,"○","×")</f>
        <v>○</v>
      </c>
      <c r="E359" s="22">
        <f>IF(AND(INDEX(個人!$C$6:$AH$125,$N358,$C$3)&lt;&gt;"",INDEX(個人!$C$6:$AH$125,$N359,$O359)&lt;&gt;""),E358+1,E358)</f>
        <v>0</v>
      </c>
      <c r="F359" s="22" t="str">
        <f>C359&amp;"@"&amp;E359</f>
        <v>@0</v>
      </c>
      <c r="H359" s="22" t="str">
        <f>IF(AND(INDEX(個人!$C$6:$AH$125,$N359,$C$3)&lt;&gt;"",INDEX(個人!$C$6:$AH$125,$N359,$O359)&lt;&gt;""),IF(INDEX(個人!$C$6:$AH$125,$N359,$H$3)&lt;20,11,ROUNDDOWN(INDEX(個人!$C$6:$AH$125,$N359,$H$3)/5,0)+7),"")</f>
        <v/>
      </c>
      <c r="I359" s="22" t="str">
        <f>IF(AND(INDEX(個人!$C$6:$AH$125,$N359,$C$3)&lt;&gt;"",INDEX(個人!$C$6:$AH$125,$N359,$O359)&lt;&gt;""),IF(ISERROR(VLOOKUP(DBCS($Q359),コード一覧!$E$1:$F$6,2,FALSE)),1,VLOOKUP(DBCS($Q359),コード一覧!$E$1:$F$6,2,FALSE)),"")</f>
        <v/>
      </c>
      <c r="J359" s="22" t="str">
        <f>IF(AND(INDEX(個人!$C$6:$AH$125,$N359,$C$3)&lt;&gt;"",INDEX(個人!$C$6:$AH$125,$N359,$O359)&lt;&gt;""),VLOOKUP($P359,コード一覧!$G$1:$H$10,2,FALSE),"")</f>
        <v/>
      </c>
      <c r="K359" s="22" t="str">
        <f>IF(AND(INDEX(個人!$C$6:$AH$125,$N359,$C$3)&lt;&gt;"",INDEX(個人!$C$6:$AH$125,$N359,$O359)&lt;&gt;""),LEFT(TEXT(INDEX(個人!$C$6:$AH$125,$N359,$O359),"mm:ss.00"),2),"")</f>
        <v/>
      </c>
      <c r="L359" s="22" t="str">
        <f>IF(AND(INDEX(個人!$C$6:$AH$125,$N359,$C$3)&lt;&gt;"",INDEX(個人!$C$6:$AH$125,$N359,$O359)&lt;&gt;""),MID(TEXT(INDEX(個人!$C$6:$AH$125,$N359,$O359),"mm:ss.00"),4,2),"")</f>
        <v/>
      </c>
      <c r="M359" s="22" t="str">
        <f>IF(AND(INDEX(個人!$C$6:$AH$125,$N359,$C$3)&lt;&gt;"",INDEX(個人!$C$6:$AH$125,$N359,$O359)&lt;&gt;""),RIGHT(TEXT(INDEX(個人!$C$6:$AH$125,$N359,$O359),"mm:ss.00"),2),"")</f>
        <v/>
      </c>
      <c r="N359" s="22">
        <f>$N358</f>
        <v>17</v>
      </c>
      <c r="O359" s="22">
        <v>12</v>
      </c>
      <c r="P359" s="24" t="s">
        <v>24</v>
      </c>
      <c r="Q359" s="22" t="s">
        <v>102</v>
      </c>
    </row>
    <row r="360" spans="3:17" s="22" customFormat="1" x14ac:dyDescent="0.15">
      <c r="C360" s="22" t="str">
        <f>IF(INDEX(個人!$C$6:$AH$125,$N360,$C$3)&lt;&gt;"",DBCS(TRIM(INDEX(個人!$C$6:$AH$125,$N360,$C$3))),"")</f>
        <v/>
      </c>
      <c r="D360" s="22" t="str">
        <f t="shared" ref="D360:D379" si="48">IF(C359=C360,"○","×")</f>
        <v>○</v>
      </c>
      <c r="E360" s="22">
        <f>IF(AND(INDEX(個人!$C$6:$AH$125,$N359,$C$3)&lt;&gt;"",INDEX(個人!$C$6:$AH$125,$N360,$O360)&lt;&gt;""),E359+1,E359)</f>
        <v>0</v>
      </c>
      <c r="F360" s="22" t="str">
        <f t="shared" ref="F360:F379" si="49">C360&amp;"@"&amp;E360</f>
        <v>@0</v>
      </c>
      <c r="H360" s="22" t="str">
        <f>IF(AND(INDEX(個人!$C$6:$AH$125,$N360,$C$3)&lt;&gt;"",INDEX(個人!$C$6:$AH$125,$N360,$O360)&lt;&gt;""),IF(INDEX(個人!$C$6:$AH$125,$N360,$H$3)&lt;20,11,ROUNDDOWN(INDEX(個人!$C$6:$AH$125,$N360,$H$3)/5,0)+7),"")</f>
        <v/>
      </c>
      <c r="I360" s="22" t="str">
        <f>IF(AND(INDEX(個人!$C$6:$AH$125,$N360,$C$3)&lt;&gt;"",INDEX(個人!$C$6:$AH$125,$N360,$O360)&lt;&gt;""),IF(ISERROR(VLOOKUP(DBCS($Q360),コード一覧!$E$1:$F$6,2,FALSE)),1,VLOOKUP(DBCS($Q360),コード一覧!$E$1:$F$6,2,FALSE)),"")</f>
        <v/>
      </c>
      <c r="J360" s="22" t="str">
        <f>IF(AND(INDEX(個人!$C$6:$AH$125,$N360,$C$3)&lt;&gt;"",INDEX(個人!$C$6:$AH$125,$N360,$O360)&lt;&gt;""),VLOOKUP($P360,コード一覧!$G$1:$H$10,2,FALSE),"")</f>
        <v/>
      </c>
      <c r="K360" s="22" t="str">
        <f>IF(AND(INDEX(個人!$C$6:$AH$125,$N360,$C$3)&lt;&gt;"",INDEX(個人!$C$6:$AH$125,$N360,$O360)&lt;&gt;""),LEFT(TEXT(INDEX(個人!$C$6:$AH$125,$N360,$O360),"mm:ss.00"),2),"")</f>
        <v/>
      </c>
      <c r="L360" s="22" t="str">
        <f>IF(AND(INDEX(個人!$C$6:$AH$125,$N360,$C$3)&lt;&gt;"",INDEX(個人!$C$6:$AH$125,$N360,$O360)&lt;&gt;""),MID(TEXT(INDEX(個人!$C$6:$AH$125,$N360,$O360),"mm:ss.00"),4,2),"")</f>
        <v/>
      </c>
      <c r="M360" s="22" t="str">
        <f>IF(AND(INDEX(個人!$C$6:$AH$125,$N360,$C$3)&lt;&gt;"",INDEX(個人!$C$6:$AH$125,$N360,$O360)&lt;&gt;""),RIGHT(TEXT(INDEX(個人!$C$6:$AH$125,$N360,$O360),"mm:ss.00"),2),"")</f>
        <v/>
      </c>
      <c r="N360" s="22">
        <f t="shared" ref="N360:N379" si="50">$N359</f>
        <v>17</v>
      </c>
      <c r="O360" s="22">
        <v>13</v>
      </c>
      <c r="P360" s="24" t="s">
        <v>37</v>
      </c>
      <c r="Q360" s="22" t="s">
        <v>102</v>
      </c>
    </row>
    <row r="361" spans="3:17" s="22" customFormat="1" x14ac:dyDescent="0.15">
      <c r="C361" s="22" t="str">
        <f>IF(INDEX(個人!$C$6:$AH$125,$N361,$C$3)&lt;&gt;"",DBCS(TRIM(INDEX(個人!$C$6:$AH$125,$N361,$C$3))),"")</f>
        <v/>
      </c>
      <c r="D361" s="22" t="str">
        <f t="shared" si="48"/>
        <v>○</v>
      </c>
      <c r="E361" s="22">
        <f>IF(AND(INDEX(個人!$C$6:$AH$125,$N360,$C$3)&lt;&gt;"",INDEX(個人!$C$6:$AH$125,$N361,$O361)&lt;&gt;""),E360+1,E360)</f>
        <v>0</v>
      </c>
      <c r="F361" s="22" t="str">
        <f t="shared" si="49"/>
        <v>@0</v>
      </c>
      <c r="H361" s="22" t="str">
        <f>IF(AND(INDEX(個人!$C$6:$AH$125,$N361,$C$3)&lt;&gt;"",INDEX(個人!$C$6:$AH$125,$N361,$O361)&lt;&gt;""),IF(INDEX(個人!$C$6:$AH$125,$N361,$H$3)&lt;20,11,ROUNDDOWN(INDEX(個人!$C$6:$AH$125,$N361,$H$3)/5,0)+7),"")</f>
        <v/>
      </c>
      <c r="I361" s="22" t="str">
        <f>IF(AND(INDEX(個人!$C$6:$AH$125,$N361,$C$3)&lt;&gt;"",INDEX(個人!$C$6:$AH$125,$N361,$O361)&lt;&gt;""),IF(ISERROR(VLOOKUP(DBCS($Q361),コード一覧!$E$1:$F$6,2,FALSE)),1,VLOOKUP(DBCS($Q361),コード一覧!$E$1:$F$6,2,FALSE)),"")</f>
        <v/>
      </c>
      <c r="J361" s="22" t="str">
        <f>IF(AND(INDEX(個人!$C$6:$AH$125,$N361,$C$3)&lt;&gt;"",INDEX(個人!$C$6:$AH$125,$N361,$O361)&lt;&gt;""),VLOOKUP($P361,コード一覧!$G$1:$H$10,2,FALSE),"")</f>
        <v/>
      </c>
      <c r="K361" s="22" t="str">
        <f>IF(AND(INDEX(個人!$C$6:$AH$125,$N361,$C$3)&lt;&gt;"",INDEX(個人!$C$6:$AH$125,$N361,$O361)&lt;&gt;""),LEFT(TEXT(INDEX(個人!$C$6:$AH$125,$N361,$O361),"mm:ss.00"),2),"")</f>
        <v/>
      </c>
      <c r="L361" s="22" t="str">
        <f>IF(AND(INDEX(個人!$C$6:$AH$125,$N361,$C$3)&lt;&gt;"",INDEX(個人!$C$6:$AH$125,$N361,$O361)&lt;&gt;""),MID(TEXT(INDEX(個人!$C$6:$AH$125,$N361,$O361),"mm:ss.00"),4,2),"")</f>
        <v/>
      </c>
      <c r="M361" s="22" t="str">
        <f>IF(AND(INDEX(個人!$C$6:$AH$125,$N361,$C$3)&lt;&gt;"",INDEX(個人!$C$6:$AH$125,$N361,$O361)&lt;&gt;""),RIGHT(TEXT(INDEX(個人!$C$6:$AH$125,$N361,$O361),"mm:ss.00"),2),"")</f>
        <v/>
      </c>
      <c r="N361" s="22">
        <f t="shared" si="50"/>
        <v>17</v>
      </c>
      <c r="O361" s="22">
        <v>14</v>
      </c>
      <c r="P361" s="24" t="s">
        <v>47</v>
      </c>
      <c r="Q361" s="22" t="s">
        <v>102</v>
      </c>
    </row>
    <row r="362" spans="3:17" s="22" customFormat="1" x14ac:dyDescent="0.15">
      <c r="C362" s="22" t="str">
        <f>IF(INDEX(個人!$C$6:$AH$125,$N362,$C$3)&lt;&gt;"",DBCS(TRIM(INDEX(個人!$C$6:$AH$125,$N362,$C$3))),"")</f>
        <v/>
      </c>
      <c r="D362" s="22" t="str">
        <f t="shared" si="48"/>
        <v>○</v>
      </c>
      <c r="E362" s="22">
        <f>IF(AND(INDEX(個人!$C$6:$AH$125,$N361,$C$3)&lt;&gt;"",INDEX(個人!$C$6:$AH$125,$N362,$O362)&lt;&gt;""),E361+1,E361)</f>
        <v>0</v>
      </c>
      <c r="F362" s="22" t="str">
        <f t="shared" si="49"/>
        <v>@0</v>
      </c>
      <c r="H362" s="22" t="str">
        <f>IF(AND(INDEX(個人!$C$6:$AH$125,$N362,$C$3)&lt;&gt;"",INDEX(個人!$C$6:$AH$125,$N362,$O362)&lt;&gt;""),IF(INDEX(個人!$C$6:$AH$125,$N362,$H$3)&lt;20,11,ROUNDDOWN(INDEX(個人!$C$6:$AH$125,$N362,$H$3)/5,0)+7),"")</f>
        <v/>
      </c>
      <c r="I362" s="22" t="str">
        <f>IF(AND(INDEX(個人!$C$6:$AH$125,$N362,$C$3)&lt;&gt;"",INDEX(個人!$C$6:$AH$125,$N362,$O362)&lt;&gt;""),IF(ISERROR(VLOOKUP(DBCS($Q362),コード一覧!$E$1:$F$6,2,FALSE)),1,VLOOKUP(DBCS($Q362),コード一覧!$E$1:$F$6,2,FALSE)),"")</f>
        <v/>
      </c>
      <c r="J362" s="22" t="str">
        <f>IF(AND(INDEX(個人!$C$6:$AH$125,$N362,$C$3)&lt;&gt;"",INDEX(個人!$C$6:$AH$125,$N362,$O362)&lt;&gt;""),VLOOKUP($P362,コード一覧!$G$1:$H$10,2,FALSE),"")</f>
        <v/>
      </c>
      <c r="K362" s="22" t="str">
        <f>IF(AND(INDEX(個人!$C$6:$AH$125,$N362,$C$3)&lt;&gt;"",INDEX(個人!$C$6:$AH$125,$N362,$O362)&lt;&gt;""),LEFT(TEXT(INDEX(個人!$C$6:$AH$125,$N362,$O362),"mm:ss.00"),2),"")</f>
        <v/>
      </c>
      <c r="L362" s="22" t="str">
        <f>IF(AND(INDEX(個人!$C$6:$AH$125,$N362,$C$3)&lt;&gt;"",INDEX(個人!$C$6:$AH$125,$N362,$O362)&lt;&gt;""),MID(TEXT(INDEX(個人!$C$6:$AH$125,$N362,$O362),"mm:ss.00"),4,2),"")</f>
        <v/>
      </c>
      <c r="M362" s="22" t="str">
        <f>IF(AND(INDEX(個人!$C$6:$AH$125,$N362,$C$3)&lt;&gt;"",INDEX(個人!$C$6:$AH$125,$N362,$O362)&lt;&gt;""),RIGHT(TEXT(INDEX(個人!$C$6:$AH$125,$N362,$O362),"mm:ss.00"),2),"")</f>
        <v/>
      </c>
      <c r="N362" s="22">
        <f t="shared" si="50"/>
        <v>17</v>
      </c>
      <c r="O362" s="22">
        <v>15</v>
      </c>
      <c r="P362" s="24" t="s">
        <v>73</v>
      </c>
      <c r="Q362" s="22" t="s">
        <v>102</v>
      </c>
    </row>
    <row r="363" spans="3:17" s="22" customFormat="1" x14ac:dyDescent="0.15">
      <c r="C363" s="22" t="str">
        <f>IF(INDEX(個人!$C$6:$AH$125,$N363,$C$3)&lt;&gt;"",DBCS(TRIM(INDEX(個人!$C$6:$AH$125,$N363,$C$3))),"")</f>
        <v/>
      </c>
      <c r="D363" s="22" t="str">
        <f t="shared" si="48"/>
        <v>○</v>
      </c>
      <c r="E363" s="22">
        <f>IF(AND(INDEX(個人!$C$6:$AH$125,$N362,$C$3)&lt;&gt;"",INDEX(個人!$C$6:$AH$125,$N363,$O363)&lt;&gt;""),E362+1,E362)</f>
        <v>0</v>
      </c>
      <c r="F363" s="22" t="str">
        <f t="shared" si="49"/>
        <v>@0</v>
      </c>
      <c r="H363" s="22" t="str">
        <f>IF(AND(INDEX(個人!$C$6:$AH$125,$N363,$C$3)&lt;&gt;"",INDEX(個人!$C$6:$AH$125,$N363,$O363)&lt;&gt;""),IF(INDEX(個人!$C$6:$AH$125,$N363,$H$3)&lt;20,11,ROUNDDOWN(INDEX(個人!$C$6:$AH$125,$N363,$H$3)/5,0)+7),"")</f>
        <v/>
      </c>
      <c r="I363" s="22" t="str">
        <f>IF(AND(INDEX(個人!$C$6:$AH$125,$N363,$C$3)&lt;&gt;"",INDEX(個人!$C$6:$AH$125,$N363,$O363)&lt;&gt;""),IF(ISERROR(VLOOKUP(DBCS($Q363),コード一覧!$E$1:$F$6,2,FALSE)),1,VLOOKUP(DBCS($Q363),コード一覧!$E$1:$F$6,2,FALSE)),"")</f>
        <v/>
      </c>
      <c r="J363" s="22" t="str">
        <f>IF(AND(INDEX(個人!$C$6:$AH$125,$N363,$C$3)&lt;&gt;"",INDEX(個人!$C$6:$AH$125,$N363,$O363)&lt;&gt;""),VLOOKUP($P363,コード一覧!$G$1:$H$10,2,FALSE),"")</f>
        <v/>
      </c>
      <c r="K363" s="22" t="str">
        <f>IF(AND(INDEX(個人!$C$6:$AH$125,$N363,$C$3)&lt;&gt;"",INDEX(個人!$C$6:$AH$125,$N363,$O363)&lt;&gt;""),LEFT(TEXT(INDEX(個人!$C$6:$AH$125,$N363,$O363),"mm:ss.00"),2),"")</f>
        <v/>
      </c>
      <c r="L363" s="22" t="str">
        <f>IF(AND(INDEX(個人!$C$6:$AH$125,$N363,$C$3)&lt;&gt;"",INDEX(個人!$C$6:$AH$125,$N363,$O363)&lt;&gt;""),MID(TEXT(INDEX(個人!$C$6:$AH$125,$N363,$O363),"mm:ss.00"),4,2),"")</f>
        <v/>
      </c>
      <c r="M363" s="22" t="str">
        <f>IF(AND(INDEX(個人!$C$6:$AH$125,$N363,$C$3)&lt;&gt;"",INDEX(個人!$C$6:$AH$125,$N363,$O363)&lt;&gt;""),RIGHT(TEXT(INDEX(個人!$C$6:$AH$125,$N363,$O363),"mm:ss.00"),2),"")</f>
        <v/>
      </c>
      <c r="N363" s="22">
        <f t="shared" si="50"/>
        <v>17</v>
      </c>
      <c r="O363" s="22">
        <v>16</v>
      </c>
      <c r="P363" s="24" t="s">
        <v>75</v>
      </c>
      <c r="Q363" s="22" t="s">
        <v>102</v>
      </c>
    </row>
    <row r="364" spans="3:17" s="22" customFormat="1" x14ac:dyDescent="0.15">
      <c r="C364" s="22" t="str">
        <f>IF(INDEX(個人!$C$6:$AH$125,$N364,$C$3)&lt;&gt;"",DBCS(TRIM(INDEX(個人!$C$6:$AH$125,$N364,$C$3))),"")</f>
        <v/>
      </c>
      <c r="D364" s="22" t="str">
        <f t="shared" si="48"/>
        <v>○</v>
      </c>
      <c r="E364" s="22">
        <f>IF(AND(INDEX(個人!$C$6:$AH$125,$N363,$C$3)&lt;&gt;"",INDEX(個人!$C$6:$AH$125,$N364,$O364)&lt;&gt;""),E363+1,E363)</f>
        <v>0</v>
      </c>
      <c r="F364" s="22" t="str">
        <f t="shared" si="49"/>
        <v>@0</v>
      </c>
      <c r="H364" s="22" t="str">
        <f>IF(AND(INDEX(個人!$C$6:$AH$125,$N364,$C$3)&lt;&gt;"",INDEX(個人!$C$6:$AH$125,$N364,$O364)&lt;&gt;""),IF(INDEX(個人!$C$6:$AH$125,$N364,$H$3)&lt;20,11,ROUNDDOWN(INDEX(個人!$C$6:$AH$125,$N364,$H$3)/5,0)+7),"")</f>
        <v/>
      </c>
      <c r="I364" s="22" t="str">
        <f>IF(AND(INDEX(個人!$C$6:$AH$125,$N364,$C$3)&lt;&gt;"",INDEX(個人!$C$6:$AH$125,$N364,$O364)&lt;&gt;""),IF(ISERROR(VLOOKUP(DBCS($Q364),コード一覧!$E$1:$F$6,2,FALSE)),1,VLOOKUP(DBCS($Q364),コード一覧!$E$1:$F$6,2,FALSE)),"")</f>
        <v/>
      </c>
      <c r="J364" s="22" t="str">
        <f>IF(AND(INDEX(個人!$C$6:$AH$125,$N364,$C$3)&lt;&gt;"",INDEX(個人!$C$6:$AH$125,$N364,$O364)&lt;&gt;""),VLOOKUP($P364,コード一覧!$G$1:$H$10,2,FALSE),"")</f>
        <v/>
      </c>
      <c r="K364" s="22" t="str">
        <f>IF(AND(INDEX(個人!$C$6:$AH$125,$N364,$C$3)&lt;&gt;"",INDEX(個人!$C$6:$AH$125,$N364,$O364)&lt;&gt;""),LEFT(TEXT(INDEX(個人!$C$6:$AH$125,$N364,$O364),"mm:ss.00"),2),"")</f>
        <v/>
      </c>
      <c r="L364" s="22" t="str">
        <f>IF(AND(INDEX(個人!$C$6:$AH$125,$N364,$C$3)&lt;&gt;"",INDEX(個人!$C$6:$AH$125,$N364,$O364)&lt;&gt;""),MID(TEXT(INDEX(個人!$C$6:$AH$125,$N364,$O364),"mm:ss.00"),4,2),"")</f>
        <v/>
      </c>
      <c r="M364" s="22" t="str">
        <f>IF(AND(INDEX(個人!$C$6:$AH$125,$N364,$C$3)&lt;&gt;"",INDEX(個人!$C$6:$AH$125,$N364,$O364)&lt;&gt;""),RIGHT(TEXT(INDEX(個人!$C$6:$AH$125,$N364,$O364),"mm:ss.00"),2),"")</f>
        <v/>
      </c>
      <c r="N364" s="22">
        <f t="shared" si="50"/>
        <v>17</v>
      </c>
      <c r="O364" s="22">
        <v>17</v>
      </c>
      <c r="P364" s="24" t="s">
        <v>77</v>
      </c>
      <c r="Q364" s="22" t="s">
        <v>102</v>
      </c>
    </row>
    <row r="365" spans="3:17" s="22" customFormat="1" x14ac:dyDescent="0.15">
      <c r="C365" s="22" t="str">
        <f>IF(INDEX(個人!$C$6:$AH$125,$N365,$C$3)&lt;&gt;"",DBCS(TRIM(INDEX(個人!$C$6:$AH$125,$N365,$C$3))),"")</f>
        <v/>
      </c>
      <c r="D365" s="22" t="str">
        <f t="shared" si="48"/>
        <v>○</v>
      </c>
      <c r="E365" s="22">
        <f>IF(AND(INDEX(個人!$C$6:$AH$125,$N364,$C$3)&lt;&gt;"",INDEX(個人!$C$6:$AH$125,$N365,$O365)&lt;&gt;""),E364+1,E364)</f>
        <v>0</v>
      </c>
      <c r="F365" s="22" t="str">
        <f t="shared" si="49"/>
        <v>@0</v>
      </c>
      <c r="H365" s="22" t="str">
        <f>IF(AND(INDEX(個人!$C$6:$AH$125,$N365,$C$3)&lt;&gt;"",INDEX(個人!$C$6:$AH$125,$N365,$O365)&lt;&gt;""),IF(INDEX(個人!$C$6:$AH$125,$N365,$H$3)&lt;20,11,ROUNDDOWN(INDEX(個人!$C$6:$AH$125,$N365,$H$3)/5,0)+7),"")</f>
        <v/>
      </c>
      <c r="I365" s="22" t="str">
        <f>IF(AND(INDEX(個人!$C$6:$AH$125,$N365,$C$3)&lt;&gt;"",INDEX(個人!$C$6:$AH$125,$N365,$O365)&lt;&gt;""),IF(ISERROR(VLOOKUP(DBCS($Q365),コード一覧!$E$1:$F$6,2,FALSE)),1,VLOOKUP(DBCS($Q365),コード一覧!$E$1:$F$6,2,FALSE)),"")</f>
        <v/>
      </c>
      <c r="J365" s="22" t="str">
        <f>IF(AND(INDEX(個人!$C$6:$AH$125,$N365,$C$3)&lt;&gt;"",INDEX(個人!$C$6:$AH$125,$N365,$O365)&lt;&gt;""),VLOOKUP($P365,コード一覧!$G$1:$H$10,2,FALSE),"")</f>
        <v/>
      </c>
      <c r="K365" s="22" t="str">
        <f>IF(AND(INDEX(個人!$C$6:$AH$125,$N365,$C$3)&lt;&gt;"",INDEX(個人!$C$6:$AH$125,$N365,$O365)&lt;&gt;""),LEFT(TEXT(INDEX(個人!$C$6:$AH$125,$N365,$O365),"mm:ss.00"),2),"")</f>
        <v/>
      </c>
      <c r="L365" s="22" t="str">
        <f>IF(AND(INDEX(個人!$C$6:$AH$125,$N365,$C$3)&lt;&gt;"",INDEX(個人!$C$6:$AH$125,$N365,$O365)&lt;&gt;""),MID(TEXT(INDEX(個人!$C$6:$AH$125,$N365,$O365),"mm:ss.00"),4,2),"")</f>
        <v/>
      </c>
      <c r="M365" s="22" t="str">
        <f>IF(AND(INDEX(個人!$C$6:$AH$125,$N365,$C$3)&lt;&gt;"",INDEX(個人!$C$6:$AH$125,$N365,$O365)&lt;&gt;""),RIGHT(TEXT(INDEX(個人!$C$6:$AH$125,$N365,$O365),"mm:ss.00"),2),"")</f>
        <v/>
      </c>
      <c r="N365" s="22">
        <f t="shared" si="50"/>
        <v>17</v>
      </c>
      <c r="O365" s="22">
        <v>18</v>
      </c>
      <c r="P365" s="24" t="s">
        <v>70</v>
      </c>
      <c r="Q365" s="22" t="s">
        <v>103</v>
      </c>
    </row>
    <row r="366" spans="3:17" s="22" customFormat="1" x14ac:dyDescent="0.15">
      <c r="C366" s="22" t="str">
        <f>IF(INDEX(個人!$C$6:$AH$125,$N366,$C$3)&lt;&gt;"",DBCS(TRIM(INDEX(個人!$C$6:$AH$125,$N366,$C$3))),"")</f>
        <v/>
      </c>
      <c r="D366" s="22" t="str">
        <f t="shared" si="48"/>
        <v>○</v>
      </c>
      <c r="E366" s="22">
        <f>IF(AND(INDEX(個人!$C$6:$AH$125,$N365,$C$3)&lt;&gt;"",INDEX(個人!$C$6:$AH$125,$N366,$O366)&lt;&gt;""),E365+1,E365)</f>
        <v>0</v>
      </c>
      <c r="F366" s="22" t="str">
        <f t="shared" si="49"/>
        <v>@0</v>
      </c>
      <c r="H366" s="22" t="str">
        <f>IF(AND(INDEX(個人!$C$6:$AH$125,$N366,$C$3)&lt;&gt;"",INDEX(個人!$C$6:$AH$125,$N366,$O366)&lt;&gt;""),IF(INDEX(個人!$C$6:$AH$125,$N366,$H$3)&lt;20,11,ROUNDDOWN(INDEX(個人!$C$6:$AH$125,$N366,$H$3)/5,0)+7),"")</f>
        <v/>
      </c>
      <c r="I366" s="22" t="str">
        <f>IF(AND(INDEX(個人!$C$6:$AH$125,$N366,$C$3)&lt;&gt;"",INDEX(個人!$C$6:$AH$125,$N366,$O366)&lt;&gt;""),IF(ISERROR(VLOOKUP(DBCS($Q366),コード一覧!$E$1:$F$6,2,FALSE)),1,VLOOKUP(DBCS($Q366),コード一覧!$E$1:$F$6,2,FALSE)),"")</f>
        <v/>
      </c>
      <c r="J366" s="22" t="str">
        <f>IF(AND(INDEX(個人!$C$6:$AH$125,$N366,$C$3)&lt;&gt;"",INDEX(個人!$C$6:$AH$125,$N366,$O366)&lt;&gt;""),VLOOKUP($P366,コード一覧!$G$1:$H$10,2,FALSE),"")</f>
        <v/>
      </c>
      <c r="K366" s="22" t="str">
        <f>IF(AND(INDEX(個人!$C$6:$AH$125,$N366,$C$3)&lt;&gt;"",INDEX(個人!$C$6:$AH$125,$N366,$O366)&lt;&gt;""),LEFT(TEXT(INDEX(個人!$C$6:$AH$125,$N366,$O366),"mm:ss.00"),2),"")</f>
        <v/>
      </c>
      <c r="L366" s="22" t="str">
        <f>IF(AND(INDEX(個人!$C$6:$AH$125,$N366,$C$3)&lt;&gt;"",INDEX(個人!$C$6:$AH$125,$N366,$O366)&lt;&gt;""),MID(TEXT(INDEX(個人!$C$6:$AH$125,$N366,$O366),"mm:ss.00"),4,2),"")</f>
        <v/>
      </c>
      <c r="M366" s="22" t="str">
        <f>IF(AND(INDEX(個人!$C$6:$AH$125,$N366,$C$3)&lt;&gt;"",INDEX(個人!$C$6:$AH$125,$N366,$O366)&lt;&gt;""),RIGHT(TEXT(INDEX(個人!$C$6:$AH$125,$N366,$O366),"mm:ss.00"),2),"")</f>
        <v/>
      </c>
      <c r="N366" s="22">
        <f t="shared" si="50"/>
        <v>17</v>
      </c>
      <c r="O366" s="22">
        <v>19</v>
      </c>
      <c r="P366" s="24" t="s">
        <v>24</v>
      </c>
      <c r="Q366" s="22" t="s">
        <v>103</v>
      </c>
    </row>
    <row r="367" spans="3:17" s="22" customFormat="1" x14ac:dyDescent="0.15">
      <c r="C367" s="22" t="str">
        <f>IF(INDEX(個人!$C$6:$AH$125,$N367,$C$3)&lt;&gt;"",DBCS(TRIM(INDEX(個人!$C$6:$AH$125,$N367,$C$3))),"")</f>
        <v/>
      </c>
      <c r="D367" s="22" t="str">
        <f t="shared" si="48"/>
        <v>○</v>
      </c>
      <c r="E367" s="22">
        <f>IF(AND(INDEX(個人!$C$6:$AH$125,$N366,$C$3)&lt;&gt;"",INDEX(個人!$C$6:$AH$125,$N367,$O367)&lt;&gt;""),E366+1,E366)</f>
        <v>0</v>
      </c>
      <c r="F367" s="22" t="str">
        <f t="shared" si="49"/>
        <v>@0</v>
      </c>
      <c r="H367" s="22" t="str">
        <f>IF(AND(INDEX(個人!$C$6:$AH$125,$N367,$C$3)&lt;&gt;"",INDEX(個人!$C$6:$AH$125,$N367,$O367)&lt;&gt;""),IF(INDEX(個人!$C$6:$AH$125,$N367,$H$3)&lt;20,11,ROUNDDOWN(INDEX(個人!$C$6:$AH$125,$N367,$H$3)/5,0)+7),"")</f>
        <v/>
      </c>
      <c r="I367" s="22" t="str">
        <f>IF(AND(INDEX(個人!$C$6:$AH$125,$N367,$C$3)&lt;&gt;"",INDEX(個人!$C$6:$AH$125,$N367,$O367)&lt;&gt;""),IF(ISERROR(VLOOKUP(DBCS($Q367),コード一覧!$E$1:$F$6,2,FALSE)),1,VLOOKUP(DBCS($Q367),コード一覧!$E$1:$F$6,2,FALSE)),"")</f>
        <v/>
      </c>
      <c r="J367" s="22" t="str">
        <f>IF(AND(INDEX(個人!$C$6:$AH$125,$N367,$C$3)&lt;&gt;"",INDEX(個人!$C$6:$AH$125,$N367,$O367)&lt;&gt;""),VLOOKUP($P367,コード一覧!$G$1:$H$10,2,FALSE),"")</f>
        <v/>
      </c>
      <c r="K367" s="22" t="str">
        <f>IF(AND(INDEX(個人!$C$6:$AH$125,$N367,$C$3)&lt;&gt;"",INDEX(個人!$C$6:$AH$125,$N367,$O367)&lt;&gt;""),LEFT(TEXT(INDEX(個人!$C$6:$AH$125,$N367,$O367),"mm:ss.00"),2),"")</f>
        <v/>
      </c>
      <c r="L367" s="22" t="str">
        <f>IF(AND(INDEX(個人!$C$6:$AH$125,$N367,$C$3)&lt;&gt;"",INDEX(個人!$C$6:$AH$125,$N367,$O367)&lt;&gt;""),MID(TEXT(INDEX(個人!$C$6:$AH$125,$N367,$O367),"mm:ss.00"),4,2),"")</f>
        <v/>
      </c>
      <c r="M367" s="22" t="str">
        <f>IF(AND(INDEX(個人!$C$6:$AH$125,$N367,$C$3)&lt;&gt;"",INDEX(個人!$C$6:$AH$125,$N367,$O367)&lt;&gt;""),RIGHT(TEXT(INDEX(個人!$C$6:$AH$125,$N367,$O367),"mm:ss.00"),2),"")</f>
        <v/>
      </c>
      <c r="N367" s="22">
        <f t="shared" si="50"/>
        <v>17</v>
      </c>
      <c r="O367" s="22">
        <v>20</v>
      </c>
      <c r="P367" s="24" t="s">
        <v>37</v>
      </c>
      <c r="Q367" s="22" t="s">
        <v>103</v>
      </c>
    </row>
    <row r="368" spans="3:17" s="22" customFormat="1" x14ac:dyDescent="0.15">
      <c r="C368" s="22" t="str">
        <f>IF(INDEX(個人!$C$6:$AH$125,$N368,$C$3)&lt;&gt;"",DBCS(TRIM(INDEX(個人!$C$6:$AH$125,$N368,$C$3))),"")</f>
        <v/>
      </c>
      <c r="D368" s="22" t="str">
        <f t="shared" si="48"/>
        <v>○</v>
      </c>
      <c r="E368" s="22">
        <f>IF(AND(INDEX(個人!$C$6:$AH$125,$N367,$C$3)&lt;&gt;"",INDEX(個人!$C$6:$AH$125,$N368,$O368)&lt;&gt;""),E367+1,E367)</f>
        <v>0</v>
      </c>
      <c r="F368" s="22" t="str">
        <f t="shared" si="49"/>
        <v>@0</v>
      </c>
      <c r="H368" s="22" t="str">
        <f>IF(AND(INDEX(個人!$C$6:$AH$125,$N368,$C$3)&lt;&gt;"",INDEX(個人!$C$6:$AH$125,$N368,$O368)&lt;&gt;""),IF(INDEX(個人!$C$6:$AH$125,$N368,$H$3)&lt;20,11,ROUNDDOWN(INDEX(個人!$C$6:$AH$125,$N368,$H$3)/5,0)+7),"")</f>
        <v/>
      </c>
      <c r="I368" s="22" t="str">
        <f>IF(AND(INDEX(個人!$C$6:$AH$125,$N368,$C$3)&lt;&gt;"",INDEX(個人!$C$6:$AH$125,$N368,$O368)&lt;&gt;""),IF(ISERROR(VLOOKUP(DBCS($Q368),コード一覧!$E$1:$F$6,2,FALSE)),1,VLOOKUP(DBCS($Q368),コード一覧!$E$1:$F$6,2,FALSE)),"")</f>
        <v/>
      </c>
      <c r="J368" s="22" t="str">
        <f>IF(AND(INDEX(個人!$C$6:$AH$125,$N368,$C$3)&lt;&gt;"",INDEX(個人!$C$6:$AH$125,$N368,$O368)&lt;&gt;""),VLOOKUP($P368,コード一覧!$G$1:$H$10,2,FALSE),"")</f>
        <v/>
      </c>
      <c r="K368" s="22" t="str">
        <f>IF(AND(INDEX(個人!$C$6:$AH$125,$N368,$C$3)&lt;&gt;"",INDEX(個人!$C$6:$AH$125,$N368,$O368)&lt;&gt;""),LEFT(TEXT(INDEX(個人!$C$6:$AH$125,$N368,$O368),"mm:ss.00"),2),"")</f>
        <v/>
      </c>
      <c r="L368" s="22" t="str">
        <f>IF(AND(INDEX(個人!$C$6:$AH$125,$N368,$C$3)&lt;&gt;"",INDEX(個人!$C$6:$AH$125,$N368,$O368)&lt;&gt;""),MID(TEXT(INDEX(個人!$C$6:$AH$125,$N368,$O368),"mm:ss.00"),4,2),"")</f>
        <v/>
      </c>
      <c r="M368" s="22" t="str">
        <f>IF(AND(INDEX(個人!$C$6:$AH$125,$N368,$C$3)&lt;&gt;"",INDEX(個人!$C$6:$AH$125,$N368,$O368)&lt;&gt;""),RIGHT(TEXT(INDEX(個人!$C$6:$AH$125,$N368,$O368),"mm:ss.00"),2),"")</f>
        <v/>
      </c>
      <c r="N368" s="22">
        <f t="shared" si="50"/>
        <v>17</v>
      </c>
      <c r="O368" s="22">
        <v>21</v>
      </c>
      <c r="P368" s="24" t="s">
        <v>47</v>
      </c>
      <c r="Q368" s="22" t="s">
        <v>103</v>
      </c>
    </row>
    <row r="369" spans="3:17" s="22" customFormat="1" x14ac:dyDescent="0.15">
      <c r="C369" s="22" t="str">
        <f>IF(INDEX(個人!$C$6:$AH$125,$N369,$C$3)&lt;&gt;"",DBCS(TRIM(INDEX(個人!$C$6:$AH$125,$N369,$C$3))),"")</f>
        <v/>
      </c>
      <c r="D369" s="22" t="str">
        <f t="shared" si="48"/>
        <v>○</v>
      </c>
      <c r="E369" s="22">
        <f>IF(AND(INDEX(個人!$C$6:$AH$125,$N368,$C$3)&lt;&gt;"",INDEX(個人!$C$6:$AH$125,$N369,$O369)&lt;&gt;""),E368+1,E368)</f>
        <v>0</v>
      </c>
      <c r="F369" s="22" t="str">
        <f t="shared" si="49"/>
        <v>@0</v>
      </c>
      <c r="H369" s="22" t="str">
        <f>IF(AND(INDEX(個人!$C$6:$AH$125,$N369,$C$3)&lt;&gt;"",INDEX(個人!$C$6:$AH$125,$N369,$O369)&lt;&gt;""),IF(INDEX(個人!$C$6:$AH$125,$N369,$H$3)&lt;20,11,ROUNDDOWN(INDEX(個人!$C$6:$AH$125,$N369,$H$3)/5,0)+7),"")</f>
        <v/>
      </c>
      <c r="I369" s="22" t="str">
        <f>IF(AND(INDEX(個人!$C$6:$AH$125,$N369,$C$3)&lt;&gt;"",INDEX(個人!$C$6:$AH$125,$N369,$O369)&lt;&gt;""),IF(ISERROR(VLOOKUP(DBCS($Q369),コード一覧!$E$1:$F$6,2,FALSE)),1,VLOOKUP(DBCS($Q369),コード一覧!$E$1:$F$6,2,FALSE)),"")</f>
        <v/>
      </c>
      <c r="J369" s="22" t="str">
        <f>IF(AND(INDEX(個人!$C$6:$AH$125,$N369,$C$3)&lt;&gt;"",INDEX(個人!$C$6:$AH$125,$N369,$O369)&lt;&gt;""),VLOOKUP($P369,コード一覧!$G$1:$H$10,2,FALSE),"")</f>
        <v/>
      </c>
      <c r="K369" s="22" t="str">
        <f>IF(AND(INDEX(個人!$C$6:$AH$125,$N369,$C$3)&lt;&gt;"",INDEX(個人!$C$6:$AH$125,$N369,$O369)&lt;&gt;""),LEFT(TEXT(INDEX(個人!$C$6:$AH$125,$N369,$O369),"mm:ss.00"),2),"")</f>
        <v/>
      </c>
      <c r="L369" s="22" t="str">
        <f>IF(AND(INDEX(個人!$C$6:$AH$125,$N369,$C$3)&lt;&gt;"",INDEX(個人!$C$6:$AH$125,$N369,$O369)&lt;&gt;""),MID(TEXT(INDEX(個人!$C$6:$AH$125,$N369,$O369),"mm:ss.00"),4,2),"")</f>
        <v/>
      </c>
      <c r="M369" s="22" t="str">
        <f>IF(AND(INDEX(個人!$C$6:$AH$125,$N369,$C$3)&lt;&gt;"",INDEX(個人!$C$6:$AH$125,$N369,$O369)&lt;&gt;""),RIGHT(TEXT(INDEX(個人!$C$6:$AH$125,$N369,$O369),"mm:ss.00"),2),"")</f>
        <v/>
      </c>
      <c r="N369" s="22">
        <f t="shared" si="50"/>
        <v>17</v>
      </c>
      <c r="O369" s="22">
        <v>22</v>
      </c>
      <c r="P369" s="24" t="s">
        <v>70</v>
      </c>
      <c r="Q369" s="22" t="s">
        <v>104</v>
      </c>
    </row>
    <row r="370" spans="3:17" s="22" customFormat="1" x14ac:dyDescent="0.15">
      <c r="C370" s="22" t="str">
        <f>IF(INDEX(個人!$C$6:$AH$125,$N370,$C$3)&lt;&gt;"",DBCS(TRIM(INDEX(個人!$C$6:$AH$125,$N370,$C$3))),"")</f>
        <v/>
      </c>
      <c r="D370" s="22" t="str">
        <f t="shared" si="48"/>
        <v>○</v>
      </c>
      <c r="E370" s="22">
        <f>IF(AND(INDEX(個人!$C$6:$AH$125,$N369,$C$3)&lt;&gt;"",INDEX(個人!$C$6:$AH$125,$N370,$O370)&lt;&gt;""),E369+1,E369)</f>
        <v>0</v>
      </c>
      <c r="F370" s="22" t="str">
        <f t="shared" si="49"/>
        <v>@0</v>
      </c>
      <c r="H370" s="22" t="str">
        <f>IF(AND(INDEX(個人!$C$6:$AH$125,$N370,$C$3)&lt;&gt;"",INDEX(個人!$C$6:$AH$125,$N370,$O370)&lt;&gt;""),IF(INDEX(個人!$C$6:$AH$125,$N370,$H$3)&lt;20,11,ROUNDDOWN(INDEX(個人!$C$6:$AH$125,$N370,$H$3)/5,0)+7),"")</f>
        <v/>
      </c>
      <c r="I370" s="22" t="str">
        <f>IF(AND(INDEX(個人!$C$6:$AH$125,$N370,$C$3)&lt;&gt;"",INDEX(個人!$C$6:$AH$125,$N370,$O370)&lt;&gt;""),IF(ISERROR(VLOOKUP(DBCS($Q370),コード一覧!$E$1:$F$6,2,FALSE)),1,VLOOKUP(DBCS($Q370),コード一覧!$E$1:$F$6,2,FALSE)),"")</f>
        <v/>
      </c>
      <c r="J370" s="22" t="str">
        <f>IF(AND(INDEX(個人!$C$6:$AH$125,$N370,$C$3)&lt;&gt;"",INDEX(個人!$C$6:$AH$125,$N370,$O370)&lt;&gt;""),VLOOKUP($P370,コード一覧!$G$1:$H$10,2,FALSE),"")</f>
        <v/>
      </c>
      <c r="K370" s="22" t="str">
        <f>IF(AND(INDEX(個人!$C$6:$AH$125,$N370,$C$3)&lt;&gt;"",INDEX(個人!$C$6:$AH$125,$N370,$O370)&lt;&gt;""),LEFT(TEXT(INDEX(個人!$C$6:$AH$125,$N370,$O370),"mm:ss.00"),2),"")</f>
        <v/>
      </c>
      <c r="L370" s="22" t="str">
        <f>IF(AND(INDEX(個人!$C$6:$AH$125,$N370,$C$3)&lt;&gt;"",INDEX(個人!$C$6:$AH$125,$N370,$O370)&lt;&gt;""),MID(TEXT(INDEX(個人!$C$6:$AH$125,$N370,$O370),"mm:ss.00"),4,2),"")</f>
        <v/>
      </c>
      <c r="M370" s="22" t="str">
        <f>IF(AND(INDEX(個人!$C$6:$AH$125,$N370,$C$3)&lt;&gt;"",INDEX(個人!$C$6:$AH$125,$N370,$O370)&lt;&gt;""),RIGHT(TEXT(INDEX(個人!$C$6:$AH$125,$N370,$O370),"mm:ss.00"),2),"")</f>
        <v/>
      </c>
      <c r="N370" s="22">
        <f t="shared" si="50"/>
        <v>17</v>
      </c>
      <c r="O370" s="22">
        <v>23</v>
      </c>
      <c r="P370" s="24" t="s">
        <v>24</v>
      </c>
      <c r="Q370" s="22" t="s">
        <v>104</v>
      </c>
    </row>
    <row r="371" spans="3:17" s="22" customFormat="1" x14ac:dyDescent="0.15">
      <c r="C371" s="22" t="str">
        <f>IF(INDEX(個人!$C$6:$AH$125,$N371,$C$3)&lt;&gt;"",DBCS(TRIM(INDEX(個人!$C$6:$AH$125,$N371,$C$3))),"")</f>
        <v/>
      </c>
      <c r="D371" s="22" t="str">
        <f t="shared" si="48"/>
        <v>○</v>
      </c>
      <c r="E371" s="22">
        <f>IF(AND(INDEX(個人!$C$6:$AH$125,$N370,$C$3)&lt;&gt;"",INDEX(個人!$C$6:$AH$125,$N371,$O371)&lt;&gt;""),E370+1,E370)</f>
        <v>0</v>
      </c>
      <c r="F371" s="22" t="str">
        <f t="shared" si="49"/>
        <v>@0</v>
      </c>
      <c r="H371" s="22" t="str">
        <f>IF(AND(INDEX(個人!$C$6:$AH$125,$N371,$C$3)&lt;&gt;"",INDEX(個人!$C$6:$AH$125,$N371,$O371)&lt;&gt;""),IF(INDEX(個人!$C$6:$AH$125,$N371,$H$3)&lt;20,11,ROUNDDOWN(INDEX(個人!$C$6:$AH$125,$N371,$H$3)/5,0)+7),"")</f>
        <v/>
      </c>
      <c r="I371" s="22" t="str">
        <f>IF(AND(INDEX(個人!$C$6:$AH$125,$N371,$C$3)&lt;&gt;"",INDEX(個人!$C$6:$AH$125,$N371,$O371)&lt;&gt;""),IF(ISERROR(VLOOKUP(DBCS($Q371),コード一覧!$E$1:$F$6,2,FALSE)),1,VLOOKUP(DBCS($Q371),コード一覧!$E$1:$F$6,2,FALSE)),"")</f>
        <v/>
      </c>
      <c r="J371" s="22" t="str">
        <f>IF(AND(INDEX(個人!$C$6:$AH$125,$N371,$C$3)&lt;&gt;"",INDEX(個人!$C$6:$AH$125,$N371,$O371)&lt;&gt;""),VLOOKUP($P371,コード一覧!$G$1:$H$10,2,FALSE),"")</f>
        <v/>
      </c>
      <c r="K371" s="22" t="str">
        <f>IF(AND(INDEX(個人!$C$6:$AH$125,$N371,$C$3)&lt;&gt;"",INDEX(個人!$C$6:$AH$125,$N371,$O371)&lt;&gt;""),LEFT(TEXT(INDEX(個人!$C$6:$AH$125,$N371,$O371),"mm:ss.00"),2),"")</f>
        <v/>
      </c>
      <c r="L371" s="22" t="str">
        <f>IF(AND(INDEX(個人!$C$6:$AH$125,$N371,$C$3)&lt;&gt;"",INDEX(個人!$C$6:$AH$125,$N371,$O371)&lt;&gt;""),MID(TEXT(INDEX(個人!$C$6:$AH$125,$N371,$O371),"mm:ss.00"),4,2),"")</f>
        <v/>
      </c>
      <c r="M371" s="22" t="str">
        <f>IF(AND(INDEX(個人!$C$6:$AH$125,$N371,$C$3)&lt;&gt;"",INDEX(個人!$C$6:$AH$125,$N371,$O371)&lt;&gt;""),RIGHT(TEXT(INDEX(個人!$C$6:$AH$125,$N371,$O371),"mm:ss.00"),2),"")</f>
        <v/>
      </c>
      <c r="N371" s="22">
        <f t="shared" si="50"/>
        <v>17</v>
      </c>
      <c r="O371" s="22">
        <v>24</v>
      </c>
      <c r="P371" s="24" t="s">
        <v>37</v>
      </c>
      <c r="Q371" s="22" t="s">
        <v>104</v>
      </c>
    </row>
    <row r="372" spans="3:17" s="22" customFormat="1" x14ac:dyDescent="0.15">
      <c r="C372" s="22" t="str">
        <f>IF(INDEX(個人!$C$6:$AH$125,$N372,$C$3)&lt;&gt;"",DBCS(TRIM(INDEX(個人!$C$6:$AH$125,$N372,$C$3))),"")</f>
        <v/>
      </c>
      <c r="D372" s="22" t="str">
        <f t="shared" si="48"/>
        <v>○</v>
      </c>
      <c r="E372" s="22">
        <f>IF(AND(INDEX(個人!$C$6:$AH$125,$N371,$C$3)&lt;&gt;"",INDEX(個人!$C$6:$AH$125,$N372,$O372)&lt;&gt;""),E371+1,E371)</f>
        <v>0</v>
      </c>
      <c r="F372" s="22" t="str">
        <f t="shared" si="49"/>
        <v>@0</v>
      </c>
      <c r="H372" s="22" t="str">
        <f>IF(AND(INDEX(個人!$C$6:$AH$125,$N372,$C$3)&lt;&gt;"",INDEX(個人!$C$6:$AH$125,$N372,$O372)&lt;&gt;""),IF(INDEX(個人!$C$6:$AH$125,$N372,$H$3)&lt;20,11,ROUNDDOWN(INDEX(個人!$C$6:$AH$125,$N372,$H$3)/5,0)+7),"")</f>
        <v/>
      </c>
      <c r="I372" s="22" t="str">
        <f>IF(AND(INDEX(個人!$C$6:$AH$125,$N372,$C$3)&lt;&gt;"",INDEX(個人!$C$6:$AH$125,$N372,$O372)&lt;&gt;""),IF(ISERROR(VLOOKUP(DBCS($Q372),コード一覧!$E$1:$F$6,2,FALSE)),1,VLOOKUP(DBCS($Q372),コード一覧!$E$1:$F$6,2,FALSE)),"")</f>
        <v/>
      </c>
      <c r="J372" s="22" t="str">
        <f>IF(AND(INDEX(個人!$C$6:$AH$125,$N372,$C$3)&lt;&gt;"",INDEX(個人!$C$6:$AH$125,$N372,$O372)&lt;&gt;""),VLOOKUP($P372,コード一覧!$G$1:$H$10,2,FALSE),"")</f>
        <v/>
      </c>
      <c r="K372" s="22" t="str">
        <f>IF(AND(INDEX(個人!$C$6:$AH$125,$N372,$C$3)&lt;&gt;"",INDEX(個人!$C$6:$AH$125,$N372,$O372)&lt;&gt;""),LEFT(TEXT(INDEX(個人!$C$6:$AH$125,$N372,$O372),"mm:ss.00"),2),"")</f>
        <v/>
      </c>
      <c r="L372" s="22" t="str">
        <f>IF(AND(INDEX(個人!$C$6:$AH$125,$N372,$C$3)&lt;&gt;"",INDEX(個人!$C$6:$AH$125,$N372,$O372)&lt;&gt;""),MID(TEXT(INDEX(個人!$C$6:$AH$125,$N372,$O372),"mm:ss.00"),4,2),"")</f>
        <v/>
      </c>
      <c r="M372" s="22" t="str">
        <f>IF(AND(INDEX(個人!$C$6:$AH$125,$N372,$C$3)&lt;&gt;"",INDEX(個人!$C$6:$AH$125,$N372,$O372)&lt;&gt;""),RIGHT(TEXT(INDEX(個人!$C$6:$AH$125,$N372,$O372),"mm:ss.00"),2),"")</f>
        <v/>
      </c>
      <c r="N372" s="22">
        <f t="shared" si="50"/>
        <v>17</v>
      </c>
      <c r="O372" s="22">
        <v>25</v>
      </c>
      <c r="P372" s="24" t="s">
        <v>47</v>
      </c>
      <c r="Q372" s="22" t="s">
        <v>104</v>
      </c>
    </row>
    <row r="373" spans="3:17" s="22" customFormat="1" x14ac:dyDescent="0.15">
      <c r="C373" s="22" t="str">
        <f>IF(INDEX(個人!$C$6:$AH$125,$N373,$C$3)&lt;&gt;"",DBCS(TRIM(INDEX(個人!$C$6:$AH$125,$N373,$C$3))),"")</f>
        <v/>
      </c>
      <c r="D373" s="22" t="str">
        <f t="shared" si="48"/>
        <v>○</v>
      </c>
      <c r="E373" s="22">
        <f>IF(AND(INDEX(個人!$C$6:$AH$125,$N372,$C$3)&lt;&gt;"",INDEX(個人!$C$6:$AH$125,$N373,$O373)&lt;&gt;""),E372+1,E372)</f>
        <v>0</v>
      </c>
      <c r="F373" s="22" t="str">
        <f t="shared" si="49"/>
        <v>@0</v>
      </c>
      <c r="H373" s="22" t="str">
        <f>IF(AND(INDEX(個人!$C$6:$AH$125,$N373,$C$3)&lt;&gt;"",INDEX(個人!$C$6:$AH$125,$N373,$O373)&lt;&gt;""),IF(INDEX(個人!$C$6:$AH$125,$N373,$H$3)&lt;20,11,ROUNDDOWN(INDEX(個人!$C$6:$AH$125,$N373,$H$3)/5,0)+7),"")</f>
        <v/>
      </c>
      <c r="I373" s="22" t="str">
        <f>IF(AND(INDEX(個人!$C$6:$AH$125,$N373,$C$3)&lt;&gt;"",INDEX(個人!$C$6:$AH$125,$N373,$O373)&lt;&gt;""),IF(ISERROR(VLOOKUP(DBCS($Q373),コード一覧!$E$1:$F$6,2,FALSE)),1,VLOOKUP(DBCS($Q373),コード一覧!$E$1:$F$6,2,FALSE)),"")</f>
        <v/>
      </c>
      <c r="J373" s="22" t="str">
        <f>IF(AND(INDEX(個人!$C$6:$AH$125,$N373,$C$3)&lt;&gt;"",INDEX(個人!$C$6:$AH$125,$N373,$O373)&lt;&gt;""),VLOOKUP($P373,コード一覧!$G$1:$H$10,2,FALSE),"")</f>
        <v/>
      </c>
      <c r="K373" s="22" t="str">
        <f>IF(AND(INDEX(個人!$C$6:$AH$125,$N373,$C$3)&lt;&gt;"",INDEX(個人!$C$6:$AH$125,$N373,$O373)&lt;&gt;""),LEFT(TEXT(INDEX(個人!$C$6:$AH$125,$N373,$O373),"mm:ss.00"),2),"")</f>
        <v/>
      </c>
      <c r="L373" s="22" t="str">
        <f>IF(AND(INDEX(個人!$C$6:$AH$125,$N373,$C$3)&lt;&gt;"",INDEX(個人!$C$6:$AH$125,$N373,$O373)&lt;&gt;""),MID(TEXT(INDEX(個人!$C$6:$AH$125,$N373,$O373),"mm:ss.00"),4,2),"")</f>
        <v/>
      </c>
      <c r="M373" s="22" t="str">
        <f>IF(AND(INDEX(個人!$C$6:$AH$125,$N373,$C$3)&lt;&gt;"",INDEX(個人!$C$6:$AH$125,$N373,$O373)&lt;&gt;""),RIGHT(TEXT(INDEX(個人!$C$6:$AH$125,$N373,$O373),"mm:ss.00"),2),"")</f>
        <v/>
      </c>
      <c r="N373" s="22">
        <f t="shared" si="50"/>
        <v>17</v>
      </c>
      <c r="O373" s="22">
        <v>26</v>
      </c>
      <c r="P373" s="24" t="s">
        <v>70</v>
      </c>
      <c r="Q373" s="22" t="s">
        <v>55</v>
      </c>
    </row>
    <row r="374" spans="3:17" s="22" customFormat="1" x14ac:dyDescent="0.15">
      <c r="C374" s="22" t="str">
        <f>IF(INDEX(個人!$C$6:$AH$125,$N374,$C$3)&lt;&gt;"",DBCS(TRIM(INDEX(個人!$C$6:$AH$125,$N374,$C$3))),"")</f>
        <v/>
      </c>
      <c r="D374" s="22" t="str">
        <f t="shared" si="48"/>
        <v>○</v>
      </c>
      <c r="E374" s="22">
        <f>IF(AND(INDEX(個人!$C$6:$AH$125,$N373,$C$3)&lt;&gt;"",INDEX(個人!$C$6:$AH$125,$N374,$O374)&lt;&gt;""),E373+1,E373)</f>
        <v>0</v>
      </c>
      <c r="F374" s="22" t="str">
        <f t="shared" si="49"/>
        <v>@0</v>
      </c>
      <c r="H374" s="22" t="str">
        <f>IF(AND(INDEX(個人!$C$6:$AH$125,$N374,$C$3)&lt;&gt;"",INDEX(個人!$C$6:$AH$125,$N374,$O374)&lt;&gt;""),IF(INDEX(個人!$C$6:$AH$125,$N374,$H$3)&lt;20,11,ROUNDDOWN(INDEX(個人!$C$6:$AH$125,$N374,$H$3)/5,0)+7),"")</f>
        <v/>
      </c>
      <c r="I374" s="22" t="str">
        <f>IF(AND(INDEX(個人!$C$6:$AH$125,$N374,$C$3)&lt;&gt;"",INDEX(個人!$C$6:$AH$125,$N374,$O374)&lt;&gt;""),IF(ISERROR(VLOOKUP(DBCS($Q374),コード一覧!$E$1:$F$6,2,FALSE)),1,VLOOKUP(DBCS($Q374),コード一覧!$E$1:$F$6,2,FALSE)),"")</f>
        <v/>
      </c>
      <c r="J374" s="22" t="str">
        <f>IF(AND(INDEX(個人!$C$6:$AH$125,$N374,$C$3)&lt;&gt;"",INDEX(個人!$C$6:$AH$125,$N374,$O374)&lt;&gt;""),VLOOKUP($P374,コード一覧!$G$1:$H$10,2,FALSE),"")</f>
        <v/>
      </c>
      <c r="K374" s="22" t="str">
        <f>IF(AND(INDEX(個人!$C$6:$AH$125,$N374,$C$3)&lt;&gt;"",INDEX(個人!$C$6:$AH$125,$N374,$O374)&lt;&gt;""),LEFT(TEXT(INDEX(個人!$C$6:$AH$125,$N374,$O374),"mm:ss.00"),2),"")</f>
        <v/>
      </c>
      <c r="L374" s="22" t="str">
        <f>IF(AND(INDEX(個人!$C$6:$AH$125,$N374,$C$3)&lt;&gt;"",INDEX(個人!$C$6:$AH$125,$N374,$O374)&lt;&gt;""),MID(TEXT(INDEX(個人!$C$6:$AH$125,$N374,$O374),"mm:ss.00"),4,2),"")</f>
        <v/>
      </c>
      <c r="M374" s="22" t="str">
        <f>IF(AND(INDEX(個人!$C$6:$AH$125,$N374,$C$3)&lt;&gt;"",INDEX(個人!$C$6:$AH$125,$N374,$O374)&lt;&gt;""),RIGHT(TEXT(INDEX(個人!$C$6:$AH$125,$N374,$O374),"mm:ss.00"),2),"")</f>
        <v/>
      </c>
      <c r="N374" s="22">
        <f t="shared" si="50"/>
        <v>17</v>
      </c>
      <c r="O374" s="22">
        <v>27</v>
      </c>
      <c r="P374" s="24" t="s">
        <v>24</v>
      </c>
      <c r="Q374" s="22" t="s">
        <v>55</v>
      </c>
    </row>
    <row r="375" spans="3:17" s="22" customFormat="1" x14ac:dyDescent="0.15">
      <c r="C375" s="22" t="str">
        <f>IF(INDEX(個人!$C$6:$AH$125,$N375,$C$3)&lt;&gt;"",DBCS(TRIM(INDEX(個人!$C$6:$AH$125,$N375,$C$3))),"")</f>
        <v/>
      </c>
      <c r="D375" s="22" t="str">
        <f t="shared" si="48"/>
        <v>○</v>
      </c>
      <c r="E375" s="22">
        <f>IF(AND(INDEX(個人!$C$6:$AH$125,$N374,$C$3)&lt;&gt;"",INDEX(個人!$C$6:$AH$125,$N375,$O375)&lt;&gt;""),E374+1,E374)</f>
        <v>0</v>
      </c>
      <c r="F375" s="22" t="str">
        <f t="shared" si="49"/>
        <v>@0</v>
      </c>
      <c r="H375" s="22" t="str">
        <f>IF(AND(INDEX(個人!$C$6:$AH$125,$N375,$C$3)&lt;&gt;"",INDEX(個人!$C$6:$AH$125,$N375,$O375)&lt;&gt;""),IF(INDEX(個人!$C$6:$AH$125,$N375,$H$3)&lt;20,11,ROUNDDOWN(INDEX(個人!$C$6:$AH$125,$N375,$H$3)/5,0)+7),"")</f>
        <v/>
      </c>
      <c r="I375" s="22" t="str">
        <f>IF(AND(INDEX(個人!$C$6:$AH$125,$N375,$C$3)&lt;&gt;"",INDEX(個人!$C$6:$AH$125,$N375,$O375)&lt;&gt;""),IF(ISERROR(VLOOKUP(DBCS($Q375),コード一覧!$E$1:$F$6,2,FALSE)),1,VLOOKUP(DBCS($Q375),コード一覧!$E$1:$F$6,2,FALSE)),"")</f>
        <v/>
      </c>
      <c r="J375" s="22" t="str">
        <f>IF(AND(INDEX(個人!$C$6:$AH$125,$N375,$C$3)&lt;&gt;"",INDEX(個人!$C$6:$AH$125,$N375,$O375)&lt;&gt;""),VLOOKUP($P375,コード一覧!$G$1:$H$10,2,FALSE),"")</f>
        <v/>
      </c>
      <c r="K375" s="22" t="str">
        <f>IF(AND(INDEX(個人!$C$6:$AH$125,$N375,$C$3)&lt;&gt;"",INDEX(個人!$C$6:$AH$125,$N375,$O375)&lt;&gt;""),LEFT(TEXT(INDEX(個人!$C$6:$AH$125,$N375,$O375),"mm:ss.00"),2),"")</f>
        <v/>
      </c>
      <c r="L375" s="22" t="str">
        <f>IF(AND(INDEX(個人!$C$6:$AH$125,$N375,$C$3)&lt;&gt;"",INDEX(個人!$C$6:$AH$125,$N375,$O375)&lt;&gt;""),MID(TEXT(INDEX(個人!$C$6:$AH$125,$N375,$O375),"mm:ss.00"),4,2),"")</f>
        <v/>
      </c>
      <c r="M375" s="22" t="str">
        <f>IF(AND(INDEX(個人!$C$6:$AH$125,$N375,$C$3)&lt;&gt;"",INDEX(個人!$C$6:$AH$125,$N375,$O375)&lt;&gt;""),RIGHT(TEXT(INDEX(個人!$C$6:$AH$125,$N375,$O375),"mm:ss.00"),2),"")</f>
        <v/>
      </c>
      <c r="N375" s="22">
        <f t="shared" si="50"/>
        <v>17</v>
      </c>
      <c r="O375" s="22">
        <v>28</v>
      </c>
      <c r="P375" s="24" t="s">
        <v>37</v>
      </c>
      <c r="Q375" s="22" t="s">
        <v>55</v>
      </c>
    </row>
    <row r="376" spans="3:17" s="22" customFormat="1" x14ac:dyDescent="0.15">
      <c r="C376" s="22" t="str">
        <f>IF(INDEX(個人!$C$6:$AH$125,$N376,$C$3)&lt;&gt;"",DBCS(TRIM(INDEX(個人!$C$6:$AH$125,$N376,$C$3))),"")</f>
        <v/>
      </c>
      <c r="D376" s="22" t="str">
        <f t="shared" si="48"/>
        <v>○</v>
      </c>
      <c r="E376" s="22">
        <f>IF(AND(INDEX(個人!$C$6:$AH$125,$N375,$C$3)&lt;&gt;"",INDEX(個人!$C$6:$AH$125,$N376,$O376)&lt;&gt;""),E375+1,E375)</f>
        <v>0</v>
      </c>
      <c r="F376" s="22" t="str">
        <f t="shared" si="49"/>
        <v>@0</v>
      </c>
      <c r="H376" s="22" t="str">
        <f>IF(AND(INDEX(個人!$C$6:$AH$125,$N376,$C$3)&lt;&gt;"",INDEX(個人!$C$6:$AH$125,$N376,$O376)&lt;&gt;""),IF(INDEX(個人!$C$6:$AH$125,$N376,$H$3)&lt;20,11,ROUNDDOWN(INDEX(個人!$C$6:$AH$125,$N376,$H$3)/5,0)+7),"")</f>
        <v/>
      </c>
      <c r="I376" s="22" t="str">
        <f>IF(AND(INDEX(個人!$C$6:$AH$125,$N376,$C$3)&lt;&gt;"",INDEX(個人!$C$6:$AH$125,$N376,$O376)&lt;&gt;""),IF(ISERROR(VLOOKUP(DBCS($Q376),コード一覧!$E$1:$F$6,2,FALSE)),1,VLOOKUP(DBCS($Q376),コード一覧!$E$1:$F$6,2,FALSE)),"")</f>
        <v/>
      </c>
      <c r="J376" s="22" t="str">
        <f>IF(AND(INDEX(個人!$C$6:$AH$125,$N376,$C$3)&lt;&gt;"",INDEX(個人!$C$6:$AH$125,$N376,$O376)&lt;&gt;""),VLOOKUP($P376,コード一覧!$G$1:$H$10,2,FALSE),"")</f>
        <v/>
      </c>
      <c r="K376" s="22" t="str">
        <f>IF(AND(INDEX(個人!$C$6:$AH$125,$N376,$C$3)&lt;&gt;"",INDEX(個人!$C$6:$AH$125,$N376,$O376)&lt;&gt;""),LEFT(TEXT(INDEX(個人!$C$6:$AH$125,$N376,$O376),"mm:ss.00"),2),"")</f>
        <v/>
      </c>
      <c r="L376" s="22" t="str">
        <f>IF(AND(INDEX(個人!$C$6:$AH$125,$N376,$C$3)&lt;&gt;"",INDEX(個人!$C$6:$AH$125,$N376,$O376)&lt;&gt;""),MID(TEXT(INDEX(個人!$C$6:$AH$125,$N376,$O376),"mm:ss.00"),4,2),"")</f>
        <v/>
      </c>
      <c r="M376" s="22" t="str">
        <f>IF(AND(INDEX(個人!$C$6:$AH$125,$N376,$C$3)&lt;&gt;"",INDEX(個人!$C$6:$AH$125,$N376,$O376)&lt;&gt;""),RIGHT(TEXT(INDEX(個人!$C$6:$AH$125,$N376,$O376),"mm:ss.00"),2),"")</f>
        <v/>
      </c>
      <c r="N376" s="22">
        <f t="shared" si="50"/>
        <v>17</v>
      </c>
      <c r="O376" s="22">
        <v>29</v>
      </c>
      <c r="P376" s="24" t="s">
        <v>47</v>
      </c>
      <c r="Q376" s="22" t="s">
        <v>55</v>
      </c>
    </row>
    <row r="377" spans="3:17" s="22" customFormat="1" x14ac:dyDescent="0.15">
      <c r="C377" s="22" t="str">
        <f>IF(INDEX(個人!$C$6:$AH$125,$N377,$C$3)&lt;&gt;"",DBCS(TRIM(INDEX(個人!$C$6:$AH$125,$N377,$C$3))),"")</f>
        <v/>
      </c>
      <c r="D377" s="22" t="str">
        <f t="shared" si="48"/>
        <v>○</v>
      </c>
      <c r="E377" s="22">
        <f>IF(AND(INDEX(個人!$C$6:$AH$125,$N376,$C$3)&lt;&gt;"",INDEX(個人!$C$6:$AH$125,$N377,$O377)&lt;&gt;""),E376+1,E376)</f>
        <v>0</v>
      </c>
      <c r="F377" s="22" t="str">
        <f t="shared" si="49"/>
        <v>@0</v>
      </c>
      <c r="H377" s="22" t="str">
        <f>IF(AND(INDEX(個人!$C$6:$AH$125,$N377,$C$3)&lt;&gt;"",INDEX(個人!$C$6:$AH$125,$N377,$O377)&lt;&gt;""),IF(INDEX(個人!$C$6:$AH$125,$N377,$H$3)&lt;20,11,ROUNDDOWN(INDEX(個人!$C$6:$AH$125,$N377,$H$3)/5,0)+7),"")</f>
        <v/>
      </c>
      <c r="I377" s="22" t="str">
        <f>IF(AND(INDEX(個人!$C$6:$AH$125,$N377,$C$3)&lt;&gt;"",INDEX(個人!$C$6:$AH$125,$N377,$O377)&lt;&gt;""),IF(ISERROR(VLOOKUP(DBCS($Q377),コード一覧!$E$1:$F$6,2,FALSE)),1,VLOOKUP(DBCS($Q377),コード一覧!$E$1:$F$6,2,FALSE)),"")</f>
        <v/>
      </c>
      <c r="J377" s="22" t="str">
        <f>IF(AND(INDEX(個人!$C$6:$AH$125,$N377,$C$3)&lt;&gt;"",INDEX(個人!$C$6:$AH$125,$N377,$O377)&lt;&gt;""),VLOOKUP($P377,コード一覧!$G$1:$H$10,2,FALSE),"")</f>
        <v/>
      </c>
      <c r="K377" s="22" t="str">
        <f>IF(AND(INDEX(個人!$C$6:$AH$125,$N377,$C$3)&lt;&gt;"",INDEX(個人!$C$6:$AH$125,$N377,$O377)&lt;&gt;""),LEFT(TEXT(INDEX(個人!$C$6:$AH$125,$N377,$O377),"mm:ss.00"),2),"")</f>
        <v/>
      </c>
      <c r="L377" s="22" t="str">
        <f>IF(AND(INDEX(個人!$C$6:$AH$125,$N377,$C$3)&lt;&gt;"",INDEX(個人!$C$6:$AH$125,$N377,$O377)&lt;&gt;""),MID(TEXT(INDEX(個人!$C$6:$AH$125,$N377,$O377),"mm:ss.00"),4,2),"")</f>
        <v/>
      </c>
      <c r="M377" s="22" t="str">
        <f>IF(AND(INDEX(個人!$C$6:$AH$125,$N377,$C$3)&lt;&gt;"",INDEX(個人!$C$6:$AH$125,$N377,$O377)&lt;&gt;""),RIGHT(TEXT(INDEX(個人!$C$6:$AH$125,$N377,$O377),"mm:ss.00"),2),"")</f>
        <v/>
      </c>
      <c r="N377" s="22">
        <f t="shared" si="50"/>
        <v>17</v>
      </c>
      <c r="O377" s="22">
        <v>30</v>
      </c>
      <c r="P377" s="24" t="s">
        <v>37</v>
      </c>
      <c r="Q377" s="22" t="s">
        <v>101</v>
      </c>
    </row>
    <row r="378" spans="3:17" s="22" customFormat="1" x14ac:dyDescent="0.15">
      <c r="C378" s="22" t="str">
        <f>IF(INDEX(個人!$C$6:$AH$125,$N378,$C$3)&lt;&gt;"",DBCS(TRIM(INDEX(個人!$C$6:$AH$125,$N378,$C$3))),"")</f>
        <v/>
      </c>
      <c r="D378" s="22" t="str">
        <f t="shared" si="48"/>
        <v>○</v>
      </c>
      <c r="E378" s="22">
        <f>IF(AND(INDEX(個人!$C$6:$AH$125,$N377,$C$3)&lt;&gt;"",INDEX(個人!$C$6:$AH$125,$N378,$O378)&lt;&gt;""),E377+1,E377)</f>
        <v>0</v>
      </c>
      <c r="F378" s="22" t="str">
        <f t="shared" si="49"/>
        <v>@0</v>
      </c>
      <c r="H378" s="22" t="str">
        <f>IF(AND(INDEX(個人!$C$6:$AH$125,$N378,$C$3)&lt;&gt;"",INDEX(個人!$C$6:$AH$125,$N378,$O378)&lt;&gt;""),IF(INDEX(個人!$C$6:$AH$125,$N378,$H$3)&lt;20,11,ROUNDDOWN(INDEX(個人!$C$6:$AH$125,$N378,$H$3)/5,0)+7),"")</f>
        <v/>
      </c>
      <c r="I378" s="22" t="str">
        <f>IF(AND(INDEX(個人!$C$6:$AH$125,$N378,$C$3)&lt;&gt;"",INDEX(個人!$C$6:$AH$125,$N378,$O378)&lt;&gt;""),IF(ISERROR(VLOOKUP(DBCS($Q378),コード一覧!$E$1:$F$6,2,FALSE)),1,VLOOKUP(DBCS($Q378),コード一覧!$E$1:$F$6,2,FALSE)),"")</f>
        <v/>
      </c>
      <c r="J378" s="22" t="str">
        <f>IF(AND(INDEX(個人!$C$6:$AH$125,$N378,$C$3)&lt;&gt;"",INDEX(個人!$C$6:$AH$125,$N378,$O378)&lt;&gt;""),VLOOKUP($P378,コード一覧!$G$1:$H$10,2,FALSE),"")</f>
        <v/>
      </c>
      <c r="K378" s="22" t="str">
        <f>IF(AND(INDEX(個人!$C$6:$AH$125,$N378,$C$3)&lt;&gt;"",INDEX(個人!$C$6:$AH$125,$N378,$O378)&lt;&gt;""),LEFT(TEXT(INDEX(個人!$C$6:$AH$125,$N378,$O378),"mm:ss.00"),2),"")</f>
        <v/>
      </c>
      <c r="L378" s="22" t="str">
        <f>IF(AND(INDEX(個人!$C$6:$AH$125,$N378,$C$3)&lt;&gt;"",INDEX(個人!$C$6:$AH$125,$N378,$O378)&lt;&gt;""),MID(TEXT(INDEX(個人!$C$6:$AH$125,$N378,$O378),"mm:ss.00"),4,2),"")</f>
        <v/>
      </c>
      <c r="M378" s="22" t="str">
        <f>IF(AND(INDEX(個人!$C$6:$AH$125,$N378,$C$3)&lt;&gt;"",INDEX(個人!$C$6:$AH$125,$N378,$O378)&lt;&gt;""),RIGHT(TEXT(INDEX(個人!$C$6:$AH$125,$N378,$O378),"mm:ss.00"),2),"")</f>
        <v/>
      </c>
      <c r="N378" s="22">
        <f t="shared" si="50"/>
        <v>17</v>
      </c>
      <c r="O378" s="22">
        <v>31</v>
      </c>
      <c r="P378" s="24" t="s">
        <v>47</v>
      </c>
      <c r="Q378" s="22" t="s">
        <v>101</v>
      </c>
    </row>
    <row r="379" spans="3:17" s="22" customFormat="1" x14ac:dyDescent="0.15">
      <c r="C379" s="22" t="str">
        <f>IF(INDEX(個人!$C$6:$AH$125,$N379,$C$3)&lt;&gt;"",DBCS(TRIM(INDEX(個人!$C$6:$AH$125,$N379,$C$3))),"")</f>
        <v/>
      </c>
      <c r="D379" s="22" t="str">
        <f t="shared" si="48"/>
        <v>○</v>
      </c>
      <c r="E379" s="22">
        <f>IF(AND(INDEX(個人!$C$6:$AH$125,$N378,$C$3)&lt;&gt;"",INDEX(個人!$C$6:$AH$125,$N379,$O379)&lt;&gt;""),E378+1,E378)</f>
        <v>0</v>
      </c>
      <c r="F379" s="22" t="str">
        <f t="shared" si="49"/>
        <v>@0</v>
      </c>
      <c r="H379" s="22" t="str">
        <f>IF(AND(INDEX(個人!$C$6:$AH$125,$N379,$C$3)&lt;&gt;"",INDEX(個人!$C$6:$AH$125,$N379,$O379)&lt;&gt;""),IF(INDEX(個人!$C$6:$AH$125,$N379,$H$3)&lt;20,11,ROUNDDOWN(INDEX(個人!$C$6:$AH$125,$N379,$H$3)/5,0)+7),"")</f>
        <v/>
      </c>
      <c r="I379" s="22" t="str">
        <f>IF(AND(INDEX(個人!$C$6:$AH$125,$N379,$C$3)&lt;&gt;"",INDEX(個人!$C$6:$AH$125,$N379,$O379)&lt;&gt;""),IF(ISERROR(VLOOKUP(DBCS($Q379),コード一覧!$E$1:$F$6,2,FALSE)),1,VLOOKUP(DBCS($Q379),コード一覧!$E$1:$F$6,2,FALSE)),"")</f>
        <v/>
      </c>
      <c r="J379" s="22" t="str">
        <f>IF(AND(INDEX(個人!$C$6:$AH$125,$N379,$C$3)&lt;&gt;"",INDEX(個人!$C$6:$AH$125,$N379,$O379)&lt;&gt;""),VLOOKUP($P379,コード一覧!$G$1:$H$10,2,FALSE),"")</f>
        <v/>
      </c>
      <c r="K379" s="22" t="str">
        <f>IF(AND(INDEX(個人!$C$6:$AH$125,$N379,$C$3)&lt;&gt;"",INDEX(個人!$C$6:$AH$125,$N379,$O379)&lt;&gt;""),LEFT(TEXT(INDEX(個人!$C$6:$AH$125,$N379,$O379),"mm:ss.00"),2),"")</f>
        <v/>
      </c>
      <c r="L379" s="22" t="str">
        <f>IF(AND(INDEX(個人!$C$6:$AH$125,$N379,$C$3)&lt;&gt;"",INDEX(個人!$C$6:$AH$125,$N379,$O379)&lt;&gt;""),MID(TEXT(INDEX(個人!$C$6:$AH$125,$N379,$O379),"mm:ss.00"),4,2),"")</f>
        <v/>
      </c>
      <c r="M379" s="22" t="str">
        <f>IF(AND(INDEX(個人!$C$6:$AH$125,$N379,$C$3)&lt;&gt;"",INDEX(個人!$C$6:$AH$125,$N379,$O379)&lt;&gt;""),RIGHT(TEXT(INDEX(個人!$C$6:$AH$125,$N379,$O379),"mm:ss.00"),2),"")</f>
        <v/>
      </c>
      <c r="N379" s="22">
        <f t="shared" si="50"/>
        <v>17</v>
      </c>
      <c r="O379" s="22">
        <v>32</v>
      </c>
      <c r="P379" s="24" t="s">
        <v>73</v>
      </c>
      <c r="Q379" s="22" t="s">
        <v>101</v>
      </c>
    </row>
    <row r="380" spans="3:17" s="23" customFormat="1" x14ac:dyDescent="0.15">
      <c r="C380" s="23" t="str">
        <f>IF(INDEX(個人!$C$6:$AH$125,$N380,$C$3)&lt;&gt;"",DBCS(TRIM(INDEX(個人!$C$6:$AH$125,$N380,$C$3))),"")</f>
        <v/>
      </c>
      <c r="D380" s="23" t="str">
        <f>IF(C379=C380,"○","×")</f>
        <v>○</v>
      </c>
      <c r="E380" s="23">
        <f>IF(AND(INDEX(個人!$C$6:$AH$125,$N380,$C$3)&lt;&gt;"",INDEX(個人!$C$6:$AH$125,$N380,$O380)&lt;&gt;""),1,0)</f>
        <v>0</v>
      </c>
      <c r="F380" s="23" t="str">
        <f>C380&amp;"@"&amp;E380</f>
        <v>@0</v>
      </c>
      <c r="H380" s="23" t="str">
        <f>IF(AND(INDEX(個人!$C$6:$AH$125,$N380,$C$3)&lt;&gt;"",INDEX(個人!$C$6:$AH$125,$N380,$O380)&lt;&gt;""),IF(INDEX(個人!$C$6:$AH$125,$N380,$H$3)&lt;20,11,ROUNDDOWN(INDEX(個人!$C$6:$AH$125,$N380,$H$3)/5,0)+7),"")</f>
        <v/>
      </c>
      <c r="I380" s="23" t="str">
        <f>IF(AND(INDEX(個人!$C$6:$AH$125,$N380,$C$3)&lt;&gt;"",INDEX(個人!$C$6:$AH$125,$N380,$O380)&lt;&gt;""),IF(ISERROR(VLOOKUP(DBCS($Q380),コード一覧!$E$1:$F$6,2,FALSE)),1,VLOOKUP(DBCS($Q380),コード一覧!$E$1:$F$6,2,FALSE)),"")</f>
        <v/>
      </c>
      <c r="J380" s="23" t="str">
        <f>IF(AND(INDEX(個人!$C$6:$AH$125,$N380,$C$3)&lt;&gt;"",INDEX(個人!$C$6:$AH$125,$N380,$O380)&lt;&gt;""),VLOOKUP($P380,コード一覧!$G$1:$H$10,2,FALSE),"")</f>
        <v/>
      </c>
      <c r="K380" s="23" t="str">
        <f>IF(AND(INDEX(個人!$C$6:$AH$125,$N380,$C$3)&lt;&gt;"",INDEX(個人!$C$6:$AH$125,$N380,$O380)&lt;&gt;""),LEFT(TEXT(INDEX(個人!$C$6:$AH$125,$N380,$O380),"mm:ss.00"),2),"")</f>
        <v/>
      </c>
      <c r="L380" s="23" t="str">
        <f>IF(AND(INDEX(個人!$C$6:$AH$125,$N380,$C$3)&lt;&gt;"",INDEX(個人!$C$6:$AH$125,$N380,$O380)&lt;&gt;""),MID(TEXT(INDEX(個人!$C$6:$AH$125,$N380,$O380),"mm:ss.00"),4,2),"")</f>
        <v/>
      </c>
      <c r="M380" s="23" t="str">
        <f>IF(AND(INDEX(個人!$C$6:$AH$125,$N380,$C$3)&lt;&gt;"",INDEX(個人!$C$6:$AH$125,$N380,$O380)&lt;&gt;""),RIGHT(TEXT(INDEX(個人!$C$6:$AH$125,$N380,$O380),"mm:ss.00"),2),"")</f>
        <v/>
      </c>
      <c r="N380" s="23">
        <f>N358+1</f>
        <v>18</v>
      </c>
      <c r="O380" s="23">
        <v>11</v>
      </c>
      <c r="P380" s="200" t="s">
        <v>70</v>
      </c>
      <c r="Q380" s="23" t="s">
        <v>318</v>
      </c>
    </row>
    <row r="381" spans="3:17" s="23" customFormat="1" x14ac:dyDescent="0.15">
      <c r="C381" s="23" t="str">
        <f>IF(INDEX(個人!$C$6:$AH$125,$N381,$C$3)&lt;&gt;"",DBCS(TRIM(INDEX(個人!$C$6:$AH$125,$N381,$C$3))),"")</f>
        <v/>
      </c>
      <c r="D381" s="23" t="str">
        <f>IF(C380=C381,"○","×")</f>
        <v>○</v>
      </c>
      <c r="E381" s="23">
        <f>IF(AND(INDEX(個人!$C$6:$AH$125,$N380,$C$3)&lt;&gt;"",INDEX(個人!$C$6:$AH$125,$N381,$O381)&lt;&gt;""),E380+1,E380)</f>
        <v>0</v>
      </c>
      <c r="F381" s="23" t="str">
        <f>C381&amp;"@"&amp;E381</f>
        <v>@0</v>
      </c>
      <c r="H381" s="23" t="str">
        <f>IF(AND(INDEX(個人!$C$6:$AH$125,$N381,$C$3)&lt;&gt;"",INDEX(個人!$C$6:$AH$125,$N381,$O381)&lt;&gt;""),IF(INDEX(個人!$C$6:$AH$125,$N381,$H$3)&lt;20,11,ROUNDDOWN(INDEX(個人!$C$6:$AH$125,$N381,$H$3)/5,0)+7),"")</f>
        <v/>
      </c>
      <c r="I381" s="23" t="str">
        <f>IF(AND(INDEX(個人!$C$6:$AH$125,$N381,$C$3)&lt;&gt;"",INDEX(個人!$C$6:$AH$125,$N381,$O381)&lt;&gt;""),IF(ISERROR(VLOOKUP(DBCS($Q381),コード一覧!$E$1:$F$6,2,FALSE)),1,VLOOKUP(DBCS($Q381),コード一覧!$E$1:$F$6,2,FALSE)),"")</f>
        <v/>
      </c>
      <c r="J381" s="23" t="str">
        <f>IF(AND(INDEX(個人!$C$6:$AH$125,$N381,$C$3)&lt;&gt;"",INDEX(個人!$C$6:$AH$125,$N381,$O381)&lt;&gt;""),VLOOKUP($P381,コード一覧!$G$1:$H$10,2,FALSE),"")</f>
        <v/>
      </c>
      <c r="K381" s="23" t="str">
        <f>IF(AND(INDEX(個人!$C$6:$AH$125,$N381,$C$3)&lt;&gt;"",INDEX(個人!$C$6:$AH$125,$N381,$O381)&lt;&gt;""),LEFT(TEXT(INDEX(個人!$C$6:$AH$125,$N381,$O381),"mm:ss.00"),2),"")</f>
        <v/>
      </c>
      <c r="L381" s="23" t="str">
        <f>IF(AND(INDEX(個人!$C$6:$AH$125,$N381,$C$3)&lt;&gt;"",INDEX(個人!$C$6:$AH$125,$N381,$O381)&lt;&gt;""),MID(TEXT(INDEX(個人!$C$6:$AH$125,$N381,$O381),"mm:ss.00"),4,2),"")</f>
        <v/>
      </c>
      <c r="M381" s="23" t="str">
        <f>IF(AND(INDEX(個人!$C$6:$AH$125,$N381,$C$3)&lt;&gt;"",INDEX(個人!$C$6:$AH$125,$N381,$O381)&lt;&gt;""),RIGHT(TEXT(INDEX(個人!$C$6:$AH$125,$N381,$O381),"mm:ss.00"),2),"")</f>
        <v/>
      </c>
      <c r="N381" s="23">
        <f>$N380</f>
        <v>18</v>
      </c>
      <c r="O381" s="23">
        <v>12</v>
      </c>
      <c r="P381" s="200" t="s">
        <v>24</v>
      </c>
      <c r="Q381" s="23" t="s">
        <v>318</v>
      </c>
    </row>
    <row r="382" spans="3:17" s="23" customFormat="1" x14ac:dyDescent="0.15">
      <c r="C382" s="23" t="str">
        <f>IF(INDEX(個人!$C$6:$AH$125,$N382,$C$3)&lt;&gt;"",DBCS(TRIM(INDEX(個人!$C$6:$AH$125,$N382,$C$3))),"")</f>
        <v/>
      </c>
      <c r="D382" s="23" t="str">
        <f t="shared" ref="D382:D401" si="51">IF(C381=C382,"○","×")</f>
        <v>○</v>
      </c>
      <c r="E382" s="23">
        <f>IF(AND(INDEX(個人!$C$6:$AH$125,$N381,$C$3)&lt;&gt;"",INDEX(個人!$C$6:$AH$125,$N382,$O382)&lt;&gt;""),E381+1,E381)</f>
        <v>0</v>
      </c>
      <c r="F382" s="23" t="str">
        <f t="shared" ref="F382:F401" si="52">C382&amp;"@"&amp;E382</f>
        <v>@0</v>
      </c>
      <c r="H382" s="23" t="str">
        <f>IF(AND(INDEX(個人!$C$6:$AH$125,$N382,$C$3)&lt;&gt;"",INDEX(個人!$C$6:$AH$125,$N382,$O382)&lt;&gt;""),IF(INDEX(個人!$C$6:$AH$125,$N382,$H$3)&lt;20,11,ROUNDDOWN(INDEX(個人!$C$6:$AH$125,$N382,$H$3)/5,0)+7),"")</f>
        <v/>
      </c>
      <c r="I382" s="23" t="str">
        <f>IF(AND(INDEX(個人!$C$6:$AH$125,$N382,$C$3)&lt;&gt;"",INDEX(個人!$C$6:$AH$125,$N382,$O382)&lt;&gt;""),IF(ISERROR(VLOOKUP(DBCS($Q382),コード一覧!$E$1:$F$6,2,FALSE)),1,VLOOKUP(DBCS($Q382),コード一覧!$E$1:$F$6,2,FALSE)),"")</f>
        <v/>
      </c>
      <c r="J382" s="23" t="str">
        <f>IF(AND(INDEX(個人!$C$6:$AH$125,$N382,$C$3)&lt;&gt;"",INDEX(個人!$C$6:$AH$125,$N382,$O382)&lt;&gt;""),VLOOKUP($P382,コード一覧!$G$1:$H$10,2,FALSE),"")</f>
        <v/>
      </c>
      <c r="K382" s="23" t="str">
        <f>IF(AND(INDEX(個人!$C$6:$AH$125,$N382,$C$3)&lt;&gt;"",INDEX(個人!$C$6:$AH$125,$N382,$O382)&lt;&gt;""),LEFT(TEXT(INDEX(個人!$C$6:$AH$125,$N382,$O382),"mm:ss.00"),2),"")</f>
        <v/>
      </c>
      <c r="L382" s="23" t="str">
        <f>IF(AND(INDEX(個人!$C$6:$AH$125,$N382,$C$3)&lt;&gt;"",INDEX(個人!$C$6:$AH$125,$N382,$O382)&lt;&gt;""),MID(TEXT(INDEX(個人!$C$6:$AH$125,$N382,$O382),"mm:ss.00"),4,2),"")</f>
        <v/>
      </c>
      <c r="M382" s="23" t="str">
        <f>IF(AND(INDEX(個人!$C$6:$AH$125,$N382,$C$3)&lt;&gt;"",INDEX(個人!$C$6:$AH$125,$N382,$O382)&lt;&gt;""),RIGHT(TEXT(INDEX(個人!$C$6:$AH$125,$N382,$O382),"mm:ss.00"),2),"")</f>
        <v/>
      </c>
      <c r="N382" s="23">
        <f t="shared" ref="N382:N401" si="53">$N381</f>
        <v>18</v>
      </c>
      <c r="O382" s="23">
        <v>13</v>
      </c>
      <c r="P382" s="200" t="s">
        <v>37</v>
      </c>
      <c r="Q382" s="23" t="s">
        <v>318</v>
      </c>
    </row>
    <row r="383" spans="3:17" s="23" customFormat="1" x14ac:dyDescent="0.15">
      <c r="C383" s="23" t="str">
        <f>IF(INDEX(個人!$C$6:$AH$125,$N383,$C$3)&lt;&gt;"",DBCS(TRIM(INDEX(個人!$C$6:$AH$125,$N383,$C$3))),"")</f>
        <v/>
      </c>
      <c r="D383" s="23" t="str">
        <f t="shared" si="51"/>
        <v>○</v>
      </c>
      <c r="E383" s="23">
        <f>IF(AND(INDEX(個人!$C$6:$AH$125,$N382,$C$3)&lt;&gt;"",INDEX(個人!$C$6:$AH$125,$N383,$O383)&lt;&gt;""),E382+1,E382)</f>
        <v>0</v>
      </c>
      <c r="F383" s="23" t="str">
        <f t="shared" si="52"/>
        <v>@0</v>
      </c>
      <c r="H383" s="23" t="str">
        <f>IF(AND(INDEX(個人!$C$6:$AH$125,$N383,$C$3)&lt;&gt;"",INDEX(個人!$C$6:$AH$125,$N383,$O383)&lt;&gt;""),IF(INDEX(個人!$C$6:$AH$125,$N383,$H$3)&lt;20,11,ROUNDDOWN(INDEX(個人!$C$6:$AH$125,$N383,$H$3)/5,0)+7),"")</f>
        <v/>
      </c>
      <c r="I383" s="23" t="str">
        <f>IF(AND(INDEX(個人!$C$6:$AH$125,$N383,$C$3)&lt;&gt;"",INDEX(個人!$C$6:$AH$125,$N383,$O383)&lt;&gt;""),IF(ISERROR(VLOOKUP(DBCS($Q383),コード一覧!$E$1:$F$6,2,FALSE)),1,VLOOKUP(DBCS($Q383),コード一覧!$E$1:$F$6,2,FALSE)),"")</f>
        <v/>
      </c>
      <c r="J383" s="23" t="str">
        <f>IF(AND(INDEX(個人!$C$6:$AH$125,$N383,$C$3)&lt;&gt;"",INDEX(個人!$C$6:$AH$125,$N383,$O383)&lt;&gt;""),VLOOKUP($P383,コード一覧!$G$1:$H$10,2,FALSE),"")</f>
        <v/>
      </c>
      <c r="K383" s="23" t="str">
        <f>IF(AND(INDEX(個人!$C$6:$AH$125,$N383,$C$3)&lt;&gt;"",INDEX(個人!$C$6:$AH$125,$N383,$O383)&lt;&gt;""),LEFT(TEXT(INDEX(個人!$C$6:$AH$125,$N383,$O383),"mm:ss.00"),2),"")</f>
        <v/>
      </c>
      <c r="L383" s="23" t="str">
        <f>IF(AND(INDEX(個人!$C$6:$AH$125,$N383,$C$3)&lt;&gt;"",INDEX(個人!$C$6:$AH$125,$N383,$O383)&lt;&gt;""),MID(TEXT(INDEX(個人!$C$6:$AH$125,$N383,$O383),"mm:ss.00"),4,2),"")</f>
        <v/>
      </c>
      <c r="M383" s="23" t="str">
        <f>IF(AND(INDEX(個人!$C$6:$AH$125,$N383,$C$3)&lt;&gt;"",INDEX(個人!$C$6:$AH$125,$N383,$O383)&lt;&gt;""),RIGHT(TEXT(INDEX(個人!$C$6:$AH$125,$N383,$O383),"mm:ss.00"),2),"")</f>
        <v/>
      </c>
      <c r="N383" s="23">
        <f t="shared" si="53"/>
        <v>18</v>
      </c>
      <c r="O383" s="23">
        <v>14</v>
      </c>
      <c r="P383" s="200" t="s">
        <v>47</v>
      </c>
      <c r="Q383" s="23" t="s">
        <v>318</v>
      </c>
    </row>
    <row r="384" spans="3:17" s="23" customFormat="1" x14ac:dyDescent="0.15">
      <c r="C384" s="23" t="str">
        <f>IF(INDEX(個人!$C$6:$AH$125,$N384,$C$3)&lt;&gt;"",DBCS(TRIM(INDEX(個人!$C$6:$AH$125,$N384,$C$3))),"")</f>
        <v/>
      </c>
      <c r="D384" s="23" t="str">
        <f t="shared" si="51"/>
        <v>○</v>
      </c>
      <c r="E384" s="23">
        <f>IF(AND(INDEX(個人!$C$6:$AH$125,$N383,$C$3)&lt;&gt;"",INDEX(個人!$C$6:$AH$125,$N384,$O384)&lt;&gt;""),E383+1,E383)</f>
        <v>0</v>
      </c>
      <c r="F384" s="23" t="str">
        <f t="shared" si="52"/>
        <v>@0</v>
      </c>
      <c r="H384" s="23" t="str">
        <f>IF(AND(INDEX(個人!$C$6:$AH$125,$N384,$C$3)&lt;&gt;"",INDEX(個人!$C$6:$AH$125,$N384,$O384)&lt;&gt;""),IF(INDEX(個人!$C$6:$AH$125,$N384,$H$3)&lt;20,11,ROUNDDOWN(INDEX(個人!$C$6:$AH$125,$N384,$H$3)/5,0)+7),"")</f>
        <v/>
      </c>
      <c r="I384" s="23" t="str">
        <f>IF(AND(INDEX(個人!$C$6:$AH$125,$N384,$C$3)&lt;&gt;"",INDEX(個人!$C$6:$AH$125,$N384,$O384)&lt;&gt;""),IF(ISERROR(VLOOKUP(DBCS($Q384),コード一覧!$E$1:$F$6,2,FALSE)),1,VLOOKUP(DBCS($Q384),コード一覧!$E$1:$F$6,2,FALSE)),"")</f>
        <v/>
      </c>
      <c r="J384" s="23" t="str">
        <f>IF(AND(INDEX(個人!$C$6:$AH$125,$N384,$C$3)&lt;&gt;"",INDEX(個人!$C$6:$AH$125,$N384,$O384)&lt;&gt;""),VLOOKUP($P384,コード一覧!$G$1:$H$10,2,FALSE),"")</f>
        <v/>
      </c>
      <c r="K384" s="23" t="str">
        <f>IF(AND(INDEX(個人!$C$6:$AH$125,$N384,$C$3)&lt;&gt;"",INDEX(個人!$C$6:$AH$125,$N384,$O384)&lt;&gt;""),LEFT(TEXT(INDEX(個人!$C$6:$AH$125,$N384,$O384),"mm:ss.00"),2),"")</f>
        <v/>
      </c>
      <c r="L384" s="23" t="str">
        <f>IF(AND(INDEX(個人!$C$6:$AH$125,$N384,$C$3)&lt;&gt;"",INDEX(個人!$C$6:$AH$125,$N384,$O384)&lt;&gt;""),MID(TEXT(INDEX(個人!$C$6:$AH$125,$N384,$O384),"mm:ss.00"),4,2),"")</f>
        <v/>
      </c>
      <c r="M384" s="23" t="str">
        <f>IF(AND(INDEX(個人!$C$6:$AH$125,$N384,$C$3)&lt;&gt;"",INDEX(個人!$C$6:$AH$125,$N384,$O384)&lt;&gt;""),RIGHT(TEXT(INDEX(個人!$C$6:$AH$125,$N384,$O384),"mm:ss.00"),2),"")</f>
        <v/>
      </c>
      <c r="N384" s="23">
        <f t="shared" si="53"/>
        <v>18</v>
      </c>
      <c r="O384" s="23">
        <v>15</v>
      </c>
      <c r="P384" s="200" t="s">
        <v>73</v>
      </c>
      <c r="Q384" s="23" t="s">
        <v>318</v>
      </c>
    </row>
    <row r="385" spans="3:17" s="23" customFormat="1" x14ac:dyDescent="0.15">
      <c r="C385" s="23" t="str">
        <f>IF(INDEX(個人!$C$6:$AH$125,$N385,$C$3)&lt;&gt;"",DBCS(TRIM(INDEX(個人!$C$6:$AH$125,$N385,$C$3))),"")</f>
        <v/>
      </c>
      <c r="D385" s="23" t="str">
        <f t="shared" si="51"/>
        <v>○</v>
      </c>
      <c r="E385" s="23">
        <f>IF(AND(INDEX(個人!$C$6:$AH$125,$N384,$C$3)&lt;&gt;"",INDEX(個人!$C$6:$AH$125,$N385,$O385)&lt;&gt;""),E384+1,E384)</f>
        <v>0</v>
      </c>
      <c r="F385" s="23" t="str">
        <f t="shared" si="52"/>
        <v>@0</v>
      </c>
      <c r="H385" s="23" t="str">
        <f>IF(AND(INDEX(個人!$C$6:$AH$125,$N385,$C$3)&lt;&gt;"",INDEX(個人!$C$6:$AH$125,$N385,$O385)&lt;&gt;""),IF(INDEX(個人!$C$6:$AH$125,$N385,$H$3)&lt;20,11,ROUNDDOWN(INDEX(個人!$C$6:$AH$125,$N385,$H$3)/5,0)+7),"")</f>
        <v/>
      </c>
      <c r="I385" s="23" t="str">
        <f>IF(AND(INDEX(個人!$C$6:$AH$125,$N385,$C$3)&lt;&gt;"",INDEX(個人!$C$6:$AH$125,$N385,$O385)&lt;&gt;""),IF(ISERROR(VLOOKUP(DBCS($Q385),コード一覧!$E$1:$F$6,2,FALSE)),1,VLOOKUP(DBCS($Q385),コード一覧!$E$1:$F$6,2,FALSE)),"")</f>
        <v/>
      </c>
      <c r="J385" s="23" t="str">
        <f>IF(AND(INDEX(個人!$C$6:$AH$125,$N385,$C$3)&lt;&gt;"",INDEX(個人!$C$6:$AH$125,$N385,$O385)&lt;&gt;""),VLOOKUP($P385,コード一覧!$G$1:$H$10,2,FALSE),"")</f>
        <v/>
      </c>
      <c r="K385" s="23" t="str">
        <f>IF(AND(INDEX(個人!$C$6:$AH$125,$N385,$C$3)&lt;&gt;"",INDEX(個人!$C$6:$AH$125,$N385,$O385)&lt;&gt;""),LEFT(TEXT(INDEX(個人!$C$6:$AH$125,$N385,$O385),"mm:ss.00"),2),"")</f>
        <v/>
      </c>
      <c r="L385" s="23" t="str">
        <f>IF(AND(INDEX(個人!$C$6:$AH$125,$N385,$C$3)&lt;&gt;"",INDEX(個人!$C$6:$AH$125,$N385,$O385)&lt;&gt;""),MID(TEXT(INDEX(個人!$C$6:$AH$125,$N385,$O385),"mm:ss.00"),4,2),"")</f>
        <v/>
      </c>
      <c r="M385" s="23" t="str">
        <f>IF(AND(INDEX(個人!$C$6:$AH$125,$N385,$C$3)&lt;&gt;"",INDEX(個人!$C$6:$AH$125,$N385,$O385)&lt;&gt;""),RIGHT(TEXT(INDEX(個人!$C$6:$AH$125,$N385,$O385),"mm:ss.00"),2),"")</f>
        <v/>
      </c>
      <c r="N385" s="23">
        <f t="shared" si="53"/>
        <v>18</v>
      </c>
      <c r="O385" s="23">
        <v>16</v>
      </c>
      <c r="P385" s="200" t="s">
        <v>75</v>
      </c>
      <c r="Q385" s="23" t="s">
        <v>318</v>
      </c>
    </row>
    <row r="386" spans="3:17" s="23" customFormat="1" x14ac:dyDescent="0.15">
      <c r="C386" s="23" t="str">
        <f>IF(INDEX(個人!$C$6:$AH$125,$N386,$C$3)&lt;&gt;"",DBCS(TRIM(INDEX(個人!$C$6:$AH$125,$N386,$C$3))),"")</f>
        <v/>
      </c>
      <c r="D386" s="23" t="str">
        <f t="shared" si="51"/>
        <v>○</v>
      </c>
      <c r="E386" s="23">
        <f>IF(AND(INDEX(個人!$C$6:$AH$125,$N385,$C$3)&lt;&gt;"",INDEX(個人!$C$6:$AH$125,$N386,$O386)&lt;&gt;""),E385+1,E385)</f>
        <v>0</v>
      </c>
      <c r="F386" s="23" t="str">
        <f t="shared" si="52"/>
        <v>@0</v>
      </c>
      <c r="H386" s="23" t="str">
        <f>IF(AND(INDEX(個人!$C$6:$AH$125,$N386,$C$3)&lt;&gt;"",INDEX(個人!$C$6:$AH$125,$N386,$O386)&lt;&gt;""),IF(INDEX(個人!$C$6:$AH$125,$N386,$H$3)&lt;20,11,ROUNDDOWN(INDEX(個人!$C$6:$AH$125,$N386,$H$3)/5,0)+7),"")</f>
        <v/>
      </c>
      <c r="I386" s="23" t="str">
        <f>IF(AND(INDEX(個人!$C$6:$AH$125,$N386,$C$3)&lt;&gt;"",INDEX(個人!$C$6:$AH$125,$N386,$O386)&lt;&gt;""),IF(ISERROR(VLOOKUP(DBCS($Q386),コード一覧!$E$1:$F$6,2,FALSE)),1,VLOOKUP(DBCS($Q386),コード一覧!$E$1:$F$6,2,FALSE)),"")</f>
        <v/>
      </c>
      <c r="J386" s="23" t="str">
        <f>IF(AND(INDEX(個人!$C$6:$AH$125,$N386,$C$3)&lt;&gt;"",INDEX(個人!$C$6:$AH$125,$N386,$O386)&lt;&gt;""),VLOOKUP($P386,コード一覧!$G$1:$H$10,2,FALSE),"")</f>
        <v/>
      </c>
      <c r="K386" s="23" t="str">
        <f>IF(AND(INDEX(個人!$C$6:$AH$125,$N386,$C$3)&lt;&gt;"",INDEX(個人!$C$6:$AH$125,$N386,$O386)&lt;&gt;""),LEFT(TEXT(INDEX(個人!$C$6:$AH$125,$N386,$O386),"mm:ss.00"),2),"")</f>
        <v/>
      </c>
      <c r="L386" s="23" t="str">
        <f>IF(AND(INDEX(個人!$C$6:$AH$125,$N386,$C$3)&lt;&gt;"",INDEX(個人!$C$6:$AH$125,$N386,$O386)&lt;&gt;""),MID(TEXT(INDEX(個人!$C$6:$AH$125,$N386,$O386),"mm:ss.00"),4,2),"")</f>
        <v/>
      </c>
      <c r="M386" s="23" t="str">
        <f>IF(AND(INDEX(個人!$C$6:$AH$125,$N386,$C$3)&lt;&gt;"",INDEX(個人!$C$6:$AH$125,$N386,$O386)&lt;&gt;""),RIGHT(TEXT(INDEX(個人!$C$6:$AH$125,$N386,$O386),"mm:ss.00"),2),"")</f>
        <v/>
      </c>
      <c r="N386" s="23">
        <f t="shared" si="53"/>
        <v>18</v>
      </c>
      <c r="O386" s="23">
        <v>17</v>
      </c>
      <c r="P386" s="200" t="s">
        <v>77</v>
      </c>
      <c r="Q386" s="23" t="s">
        <v>318</v>
      </c>
    </row>
    <row r="387" spans="3:17" s="23" customFormat="1" x14ac:dyDescent="0.15">
      <c r="C387" s="23" t="str">
        <f>IF(INDEX(個人!$C$6:$AH$125,$N387,$C$3)&lt;&gt;"",DBCS(TRIM(INDEX(個人!$C$6:$AH$125,$N387,$C$3))),"")</f>
        <v/>
      </c>
      <c r="D387" s="23" t="str">
        <f t="shared" si="51"/>
        <v>○</v>
      </c>
      <c r="E387" s="23">
        <f>IF(AND(INDEX(個人!$C$6:$AH$125,$N386,$C$3)&lt;&gt;"",INDEX(個人!$C$6:$AH$125,$N387,$O387)&lt;&gt;""),E386+1,E386)</f>
        <v>0</v>
      </c>
      <c r="F387" s="23" t="str">
        <f t="shared" si="52"/>
        <v>@0</v>
      </c>
      <c r="H387" s="23" t="str">
        <f>IF(AND(INDEX(個人!$C$6:$AH$125,$N387,$C$3)&lt;&gt;"",INDEX(個人!$C$6:$AH$125,$N387,$O387)&lt;&gt;""),IF(INDEX(個人!$C$6:$AH$125,$N387,$H$3)&lt;20,11,ROUNDDOWN(INDEX(個人!$C$6:$AH$125,$N387,$H$3)/5,0)+7),"")</f>
        <v/>
      </c>
      <c r="I387" s="23" t="str">
        <f>IF(AND(INDEX(個人!$C$6:$AH$125,$N387,$C$3)&lt;&gt;"",INDEX(個人!$C$6:$AH$125,$N387,$O387)&lt;&gt;""),IF(ISERROR(VLOOKUP(DBCS($Q387),コード一覧!$E$1:$F$6,2,FALSE)),1,VLOOKUP(DBCS($Q387),コード一覧!$E$1:$F$6,2,FALSE)),"")</f>
        <v/>
      </c>
      <c r="J387" s="23" t="str">
        <f>IF(AND(INDEX(個人!$C$6:$AH$125,$N387,$C$3)&lt;&gt;"",INDEX(個人!$C$6:$AH$125,$N387,$O387)&lt;&gt;""),VLOOKUP($P387,コード一覧!$G$1:$H$10,2,FALSE),"")</f>
        <v/>
      </c>
      <c r="K387" s="23" t="str">
        <f>IF(AND(INDEX(個人!$C$6:$AH$125,$N387,$C$3)&lt;&gt;"",INDEX(個人!$C$6:$AH$125,$N387,$O387)&lt;&gt;""),LEFT(TEXT(INDEX(個人!$C$6:$AH$125,$N387,$O387),"mm:ss.00"),2),"")</f>
        <v/>
      </c>
      <c r="L387" s="23" t="str">
        <f>IF(AND(INDEX(個人!$C$6:$AH$125,$N387,$C$3)&lt;&gt;"",INDEX(個人!$C$6:$AH$125,$N387,$O387)&lt;&gt;""),MID(TEXT(INDEX(個人!$C$6:$AH$125,$N387,$O387),"mm:ss.00"),4,2),"")</f>
        <v/>
      </c>
      <c r="M387" s="23" t="str">
        <f>IF(AND(INDEX(個人!$C$6:$AH$125,$N387,$C$3)&lt;&gt;"",INDEX(個人!$C$6:$AH$125,$N387,$O387)&lt;&gt;""),RIGHT(TEXT(INDEX(個人!$C$6:$AH$125,$N387,$O387),"mm:ss.00"),2),"")</f>
        <v/>
      </c>
      <c r="N387" s="23">
        <f t="shared" si="53"/>
        <v>18</v>
      </c>
      <c r="O387" s="23">
        <v>18</v>
      </c>
      <c r="P387" s="200" t="s">
        <v>70</v>
      </c>
      <c r="Q387" s="23" t="s">
        <v>319</v>
      </c>
    </row>
    <row r="388" spans="3:17" s="23" customFormat="1" x14ac:dyDescent="0.15">
      <c r="C388" s="23" t="str">
        <f>IF(INDEX(個人!$C$6:$AH$125,$N388,$C$3)&lt;&gt;"",DBCS(TRIM(INDEX(個人!$C$6:$AH$125,$N388,$C$3))),"")</f>
        <v/>
      </c>
      <c r="D388" s="23" t="str">
        <f t="shared" si="51"/>
        <v>○</v>
      </c>
      <c r="E388" s="23">
        <f>IF(AND(INDEX(個人!$C$6:$AH$125,$N387,$C$3)&lt;&gt;"",INDEX(個人!$C$6:$AH$125,$N388,$O388)&lt;&gt;""),E387+1,E387)</f>
        <v>0</v>
      </c>
      <c r="F388" s="23" t="str">
        <f t="shared" si="52"/>
        <v>@0</v>
      </c>
      <c r="H388" s="23" t="str">
        <f>IF(AND(INDEX(個人!$C$6:$AH$125,$N388,$C$3)&lt;&gt;"",INDEX(個人!$C$6:$AH$125,$N388,$O388)&lt;&gt;""),IF(INDEX(個人!$C$6:$AH$125,$N388,$H$3)&lt;20,11,ROUNDDOWN(INDEX(個人!$C$6:$AH$125,$N388,$H$3)/5,0)+7),"")</f>
        <v/>
      </c>
      <c r="I388" s="23" t="str">
        <f>IF(AND(INDEX(個人!$C$6:$AH$125,$N388,$C$3)&lt;&gt;"",INDEX(個人!$C$6:$AH$125,$N388,$O388)&lt;&gt;""),IF(ISERROR(VLOOKUP(DBCS($Q388),コード一覧!$E$1:$F$6,2,FALSE)),1,VLOOKUP(DBCS($Q388),コード一覧!$E$1:$F$6,2,FALSE)),"")</f>
        <v/>
      </c>
      <c r="J388" s="23" t="str">
        <f>IF(AND(INDEX(個人!$C$6:$AH$125,$N388,$C$3)&lt;&gt;"",INDEX(個人!$C$6:$AH$125,$N388,$O388)&lt;&gt;""),VLOOKUP($P388,コード一覧!$G$1:$H$10,2,FALSE),"")</f>
        <v/>
      </c>
      <c r="K388" s="23" t="str">
        <f>IF(AND(INDEX(個人!$C$6:$AH$125,$N388,$C$3)&lt;&gt;"",INDEX(個人!$C$6:$AH$125,$N388,$O388)&lt;&gt;""),LEFT(TEXT(INDEX(個人!$C$6:$AH$125,$N388,$O388),"mm:ss.00"),2),"")</f>
        <v/>
      </c>
      <c r="L388" s="23" t="str">
        <f>IF(AND(INDEX(個人!$C$6:$AH$125,$N388,$C$3)&lt;&gt;"",INDEX(個人!$C$6:$AH$125,$N388,$O388)&lt;&gt;""),MID(TEXT(INDEX(個人!$C$6:$AH$125,$N388,$O388),"mm:ss.00"),4,2),"")</f>
        <v/>
      </c>
      <c r="M388" s="23" t="str">
        <f>IF(AND(INDEX(個人!$C$6:$AH$125,$N388,$C$3)&lt;&gt;"",INDEX(個人!$C$6:$AH$125,$N388,$O388)&lt;&gt;""),RIGHT(TEXT(INDEX(個人!$C$6:$AH$125,$N388,$O388),"mm:ss.00"),2),"")</f>
        <v/>
      </c>
      <c r="N388" s="23">
        <f t="shared" si="53"/>
        <v>18</v>
      </c>
      <c r="O388" s="23">
        <v>19</v>
      </c>
      <c r="P388" s="200" t="s">
        <v>24</v>
      </c>
      <c r="Q388" s="23" t="s">
        <v>319</v>
      </c>
    </row>
    <row r="389" spans="3:17" s="23" customFormat="1" x14ac:dyDescent="0.15">
      <c r="C389" s="23" t="str">
        <f>IF(INDEX(個人!$C$6:$AH$125,$N389,$C$3)&lt;&gt;"",DBCS(TRIM(INDEX(個人!$C$6:$AH$125,$N389,$C$3))),"")</f>
        <v/>
      </c>
      <c r="D389" s="23" t="str">
        <f t="shared" si="51"/>
        <v>○</v>
      </c>
      <c r="E389" s="23">
        <f>IF(AND(INDEX(個人!$C$6:$AH$125,$N388,$C$3)&lt;&gt;"",INDEX(個人!$C$6:$AH$125,$N389,$O389)&lt;&gt;""),E388+1,E388)</f>
        <v>0</v>
      </c>
      <c r="F389" s="23" t="str">
        <f t="shared" si="52"/>
        <v>@0</v>
      </c>
      <c r="H389" s="23" t="str">
        <f>IF(AND(INDEX(個人!$C$6:$AH$125,$N389,$C$3)&lt;&gt;"",INDEX(個人!$C$6:$AH$125,$N389,$O389)&lt;&gt;""),IF(INDEX(個人!$C$6:$AH$125,$N389,$H$3)&lt;20,11,ROUNDDOWN(INDEX(個人!$C$6:$AH$125,$N389,$H$3)/5,0)+7),"")</f>
        <v/>
      </c>
      <c r="I389" s="23" t="str">
        <f>IF(AND(INDEX(個人!$C$6:$AH$125,$N389,$C$3)&lt;&gt;"",INDEX(個人!$C$6:$AH$125,$N389,$O389)&lt;&gt;""),IF(ISERROR(VLOOKUP(DBCS($Q389),コード一覧!$E$1:$F$6,2,FALSE)),1,VLOOKUP(DBCS($Q389),コード一覧!$E$1:$F$6,2,FALSE)),"")</f>
        <v/>
      </c>
      <c r="J389" s="23" t="str">
        <f>IF(AND(INDEX(個人!$C$6:$AH$125,$N389,$C$3)&lt;&gt;"",INDEX(個人!$C$6:$AH$125,$N389,$O389)&lt;&gt;""),VLOOKUP($P389,コード一覧!$G$1:$H$10,2,FALSE),"")</f>
        <v/>
      </c>
      <c r="K389" s="23" t="str">
        <f>IF(AND(INDEX(個人!$C$6:$AH$125,$N389,$C$3)&lt;&gt;"",INDEX(個人!$C$6:$AH$125,$N389,$O389)&lt;&gt;""),LEFT(TEXT(INDEX(個人!$C$6:$AH$125,$N389,$O389),"mm:ss.00"),2),"")</f>
        <v/>
      </c>
      <c r="L389" s="23" t="str">
        <f>IF(AND(INDEX(個人!$C$6:$AH$125,$N389,$C$3)&lt;&gt;"",INDEX(個人!$C$6:$AH$125,$N389,$O389)&lt;&gt;""),MID(TEXT(INDEX(個人!$C$6:$AH$125,$N389,$O389),"mm:ss.00"),4,2),"")</f>
        <v/>
      </c>
      <c r="M389" s="23" t="str">
        <f>IF(AND(INDEX(個人!$C$6:$AH$125,$N389,$C$3)&lt;&gt;"",INDEX(個人!$C$6:$AH$125,$N389,$O389)&lt;&gt;""),RIGHT(TEXT(INDEX(個人!$C$6:$AH$125,$N389,$O389),"mm:ss.00"),2),"")</f>
        <v/>
      </c>
      <c r="N389" s="23">
        <f t="shared" si="53"/>
        <v>18</v>
      </c>
      <c r="O389" s="23">
        <v>20</v>
      </c>
      <c r="P389" s="200" t="s">
        <v>37</v>
      </c>
      <c r="Q389" s="23" t="s">
        <v>319</v>
      </c>
    </row>
    <row r="390" spans="3:17" s="23" customFormat="1" x14ac:dyDescent="0.15">
      <c r="C390" s="23" t="str">
        <f>IF(INDEX(個人!$C$6:$AH$125,$N390,$C$3)&lt;&gt;"",DBCS(TRIM(INDEX(個人!$C$6:$AH$125,$N390,$C$3))),"")</f>
        <v/>
      </c>
      <c r="D390" s="23" t="str">
        <f t="shared" si="51"/>
        <v>○</v>
      </c>
      <c r="E390" s="23">
        <f>IF(AND(INDEX(個人!$C$6:$AH$125,$N389,$C$3)&lt;&gt;"",INDEX(個人!$C$6:$AH$125,$N390,$O390)&lt;&gt;""),E389+1,E389)</f>
        <v>0</v>
      </c>
      <c r="F390" s="23" t="str">
        <f t="shared" si="52"/>
        <v>@0</v>
      </c>
      <c r="H390" s="23" t="str">
        <f>IF(AND(INDEX(個人!$C$6:$AH$125,$N390,$C$3)&lt;&gt;"",INDEX(個人!$C$6:$AH$125,$N390,$O390)&lt;&gt;""),IF(INDEX(個人!$C$6:$AH$125,$N390,$H$3)&lt;20,11,ROUNDDOWN(INDEX(個人!$C$6:$AH$125,$N390,$H$3)/5,0)+7),"")</f>
        <v/>
      </c>
      <c r="I390" s="23" t="str">
        <f>IF(AND(INDEX(個人!$C$6:$AH$125,$N390,$C$3)&lt;&gt;"",INDEX(個人!$C$6:$AH$125,$N390,$O390)&lt;&gt;""),IF(ISERROR(VLOOKUP(DBCS($Q390),コード一覧!$E$1:$F$6,2,FALSE)),1,VLOOKUP(DBCS($Q390),コード一覧!$E$1:$F$6,2,FALSE)),"")</f>
        <v/>
      </c>
      <c r="J390" s="23" t="str">
        <f>IF(AND(INDEX(個人!$C$6:$AH$125,$N390,$C$3)&lt;&gt;"",INDEX(個人!$C$6:$AH$125,$N390,$O390)&lt;&gt;""),VLOOKUP($P390,コード一覧!$G$1:$H$10,2,FALSE),"")</f>
        <v/>
      </c>
      <c r="K390" s="23" t="str">
        <f>IF(AND(INDEX(個人!$C$6:$AH$125,$N390,$C$3)&lt;&gt;"",INDEX(個人!$C$6:$AH$125,$N390,$O390)&lt;&gt;""),LEFT(TEXT(INDEX(個人!$C$6:$AH$125,$N390,$O390),"mm:ss.00"),2),"")</f>
        <v/>
      </c>
      <c r="L390" s="23" t="str">
        <f>IF(AND(INDEX(個人!$C$6:$AH$125,$N390,$C$3)&lt;&gt;"",INDEX(個人!$C$6:$AH$125,$N390,$O390)&lt;&gt;""),MID(TEXT(INDEX(個人!$C$6:$AH$125,$N390,$O390),"mm:ss.00"),4,2),"")</f>
        <v/>
      </c>
      <c r="M390" s="23" t="str">
        <f>IF(AND(INDEX(個人!$C$6:$AH$125,$N390,$C$3)&lt;&gt;"",INDEX(個人!$C$6:$AH$125,$N390,$O390)&lt;&gt;""),RIGHT(TEXT(INDEX(個人!$C$6:$AH$125,$N390,$O390),"mm:ss.00"),2),"")</f>
        <v/>
      </c>
      <c r="N390" s="23">
        <f t="shared" si="53"/>
        <v>18</v>
      </c>
      <c r="O390" s="23">
        <v>21</v>
      </c>
      <c r="P390" s="200" t="s">
        <v>47</v>
      </c>
      <c r="Q390" s="23" t="s">
        <v>319</v>
      </c>
    </row>
    <row r="391" spans="3:17" s="23" customFormat="1" x14ac:dyDescent="0.15">
      <c r="C391" s="23" t="str">
        <f>IF(INDEX(個人!$C$6:$AH$125,$N391,$C$3)&lt;&gt;"",DBCS(TRIM(INDEX(個人!$C$6:$AH$125,$N391,$C$3))),"")</f>
        <v/>
      </c>
      <c r="D391" s="23" t="str">
        <f t="shared" si="51"/>
        <v>○</v>
      </c>
      <c r="E391" s="23">
        <f>IF(AND(INDEX(個人!$C$6:$AH$125,$N390,$C$3)&lt;&gt;"",INDEX(個人!$C$6:$AH$125,$N391,$O391)&lt;&gt;""),E390+1,E390)</f>
        <v>0</v>
      </c>
      <c r="F391" s="23" t="str">
        <f t="shared" si="52"/>
        <v>@0</v>
      </c>
      <c r="H391" s="23" t="str">
        <f>IF(AND(INDEX(個人!$C$6:$AH$125,$N391,$C$3)&lt;&gt;"",INDEX(個人!$C$6:$AH$125,$N391,$O391)&lt;&gt;""),IF(INDEX(個人!$C$6:$AH$125,$N391,$H$3)&lt;20,11,ROUNDDOWN(INDEX(個人!$C$6:$AH$125,$N391,$H$3)/5,0)+7),"")</f>
        <v/>
      </c>
      <c r="I391" s="23" t="str">
        <f>IF(AND(INDEX(個人!$C$6:$AH$125,$N391,$C$3)&lt;&gt;"",INDEX(個人!$C$6:$AH$125,$N391,$O391)&lt;&gt;""),IF(ISERROR(VLOOKUP(DBCS($Q391),コード一覧!$E$1:$F$6,2,FALSE)),1,VLOOKUP(DBCS($Q391),コード一覧!$E$1:$F$6,2,FALSE)),"")</f>
        <v/>
      </c>
      <c r="J391" s="23" t="str">
        <f>IF(AND(INDEX(個人!$C$6:$AH$125,$N391,$C$3)&lt;&gt;"",INDEX(個人!$C$6:$AH$125,$N391,$O391)&lt;&gt;""),VLOOKUP($P391,コード一覧!$G$1:$H$10,2,FALSE),"")</f>
        <v/>
      </c>
      <c r="K391" s="23" t="str">
        <f>IF(AND(INDEX(個人!$C$6:$AH$125,$N391,$C$3)&lt;&gt;"",INDEX(個人!$C$6:$AH$125,$N391,$O391)&lt;&gt;""),LEFT(TEXT(INDEX(個人!$C$6:$AH$125,$N391,$O391),"mm:ss.00"),2),"")</f>
        <v/>
      </c>
      <c r="L391" s="23" t="str">
        <f>IF(AND(INDEX(個人!$C$6:$AH$125,$N391,$C$3)&lt;&gt;"",INDEX(個人!$C$6:$AH$125,$N391,$O391)&lt;&gt;""),MID(TEXT(INDEX(個人!$C$6:$AH$125,$N391,$O391),"mm:ss.00"),4,2),"")</f>
        <v/>
      </c>
      <c r="M391" s="23" t="str">
        <f>IF(AND(INDEX(個人!$C$6:$AH$125,$N391,$C$3)&lt;&gt;"",INDEX(個人!$C$6:$AH$125,$N391,$O391)&lt;&gt;""),RIGHT(TEXT(INDEX(個人!$C$6:$AH$125,$N391,$O391),"mm:ss.00"),2),"")</f>
        <v/>
      </c>
      <c r="N391" s="23">
        <f t="shared" si="53"/>
        <v>18</v>
      </c>
      <c r="O391" s="23">
        <v>22</v>
      </c>
      <c r="P391" s="200" t="s">
        <v>70</v>
      </c>
      <c r="Q391" s="23" t="s">
        <v>320</v>
      </c>
    </row>
    <row r="392" spans="3:17" s="23" customFormat="1" x14ac:dyDescent="0.15">
      <c r="C392" s="23" t="str">
        <f>IF(INDEX(個人!$C$6:$AH$125,$N392,$C$3)&lt;&gt;"",DBCS(TRIM(INDEX(個人!$C$6:$AH$125,$N392,$C$3))),"")</f>
        <v/>
      </c>
      <c r="D392" s="23" t="str">
        <f t="shared" si="51"/>
        <v>○</v>
      </c>
      <c r="E392" s="23">
        <f>IF(AND(INDEX(個人!$C$6:$AH$125,$N391,$C$3)&lt;&gt;"",INDEX(個人!$C$6:$AH$125,$N392,$O392)&lt;&gt;""),E391+1,E391)</f>
        <v>0</v>
      </c>
      <c r="F392" s="23" t="str">
        <f t="shared" si="52"/>
        <v>@0</v>
      </c>
      <c r="H392" s="23" t="str">
        <f>IF(AND(INDEX(個人!$C$6:$AH$125,$N392,$C$3)&lt;&gt;"",INDEX(個人!$C$6:$AH$125,$N392,$O392)&lt;&gt;""),IF(INDEX(個人!$C$6:$AH$125,$N392,$H$3)&lt;20,11,ROUNDDOWN(INDEX(個人!$C$6:$AH$125,$N392,$H$3)/5,0)+7),"")</f>
        <v/>
      </c>
      <c r="I392" s="23" t="str">
        <f>IF(AND(INDEX(個人!$C$6:$AH$125,$N392,$C$3)&lt;&gt;"",INDEX(個人!$C$6:$AH$125,$N392,$O392)&lt;&gt;""),IF(ISERROR(VLOOKUP(DBCS($Q392),コード一覧!$E$1:$F$6,2,FALSE)),1,VLOOKUP(DBCS($Q392),コード一覧!$E$1:$F$6,2,FALSE)),"")</f>
        <v/>
      </c>
      <c r="J392" s="23" t="str">
        <f>IF(AND(INDEX(個人!$C$6:$AH$125,$N392,$C$3)&lt;&gt;"",INDEX(個人!$C$6:$AH$125,$N392,$O392)&lt;&gt;""),VLOOKUP($P392,コード一覧!$G$1:$H$10,2,FALSE),"")</f>
        <v/>
      </c>
      <c r="K392" s="23" t="str">
        <f>IF(AND(INDEX(個人!$C$6:$AH$125,$N392,$C$3)&lt;&gt;"",INDEX(個人!$C$6:$AH$125,$N392,$O392)&lt;&gt;""),LEFT(TEXT(INDEX(個人!$C$6:$AH$125,$N392,$O392),"mm:ss.00"),2),"")</f>
        <v/>
      </c>
      <c r="L392" s="23" t="str">
        <f>IF(AND(INDEX(個人!$C$6:$AH$125,$N392,$C$3)&lt;&gt;"",INDEX(個人!$C$6:$AH$125,$N392,$O392)&lt;&gt;""),MID(TEXT(INDEX(個人!$C$6:$AH$125,$N392,$O392),"mm:ss.00"),4,2),"")</f>
        <v/>
      </c>
      <c r="M392" s="23" t="str">
        <f>IF(AND(INDEX(個人!$C$6:$AH$125,$N392,$C$3)&lt;&gt;"",INDEX(個人!$C$6:$AH$125,$N392,$O392)&lt;&gt;""),RIGHT(TEXT(INDEX(個人!$C$6:$AH$125,$N392,$O392),"mm:ss.00"),2),"")</f>
        <v/>
      </c>
      <c r="N392" s="23">
        <f t="shared" si="53"/>
        <v>18</v>
      </c>
      <c r="O392" s="23">
        <v>23</v>
      </c>
      <c r="P392" s="200" t="s">
        <v>24</v>
      </c>
      <c r="Q392" s="23" t="s">
        <v>320</v>
      </c>
    </row>
    <row r="393" spans="3:17" s="23" customFormat="1" x14ac:dyDescent="0.15">
      <c r="C393" s="23" t="str">
        <f>IF(INDEX(個人!$C$6:$AH$125,$N393,$C$3)&lt;&gt;"",DBCS(TRIM(INDEX(個人!$C$6:$AH$125,$N393,$C$3))),"")</f>
        <v/>
      </c>
      <c r="D393" s="23" t="str">
        <f t="shared" si="51"/>
        <v>○</v>
      </c>
      <c r="E393" s="23">
        <f>IF(AND(INDEX(個人!$C$6:$AH$125,$N392,$C$3)&lt;&gt;"",INDEX(個人!$C$6:$AH$125,$N393,$O393)&lt;&gt;""),E392+1,E392)</f>
        <v>0</v>
      </c>
      <c r="F393" s="23" t="str">
        <f t="shared" si="52"/>
        <v>@0</v>
      </c>
      <c r="H393" s="23" t="str">
        <f>IF(AND(INDEX(個人!$C$6:$AH$125,$N393,$C$3)&lt;&gt;"",INDEX(個人!$C$6:$AH$125,$N393,$O393)&lt;&gt;""),IF(INDEX(個人!$C$6:$AH$125,$N393,$H$3)&lt;20,11,ROUNDDOWN(INDEX(個人!$C$6:$AH$125,$N393,$H$3)/5,0)+7),"")</f>
        <v/>
      </c>
      <c r="I393" s="23" t="str">
        <f>IF(AND(INDEX(個人!$C$6:$AH$125,$N393,$C$3)&lt;&gt;"",INDEX(個人!$C$6:$AH$125,$N393,$O393)&lt;&gt;""),IF(ISERROR(VLOOKUP(DBCS($Q393),コード一覧!$E$1:$F$6,2,FALSE)),1,VLOOKUP(DBCS($Q393),コード一覧!$E$1:$F$6,2,FALSE)),"")</f>
        <v/>
      </c>
      <c r="J393" s="23" t="str">
        <f>IF(AND(INDEX(個人!$C$6:$AH$125,$N393,$C$3)&lt;&gt;"",INDEX(個人!$C$6:$AH$125,$N393,$O393)&lt;&gt;""),VLOOKUP($P393,コード一覧!$G$1:$H$10,2,FALSE),"")</f>
        <v/>
      </c>
      <c r="K393" s="23" t="str">
        <f>IF(AND(INDEX(個人!$C$6:$AH$125,$N393,$C$3)&lt;&gt;"",INDEX(個人!$C$6:$AH$125,$N393,$O393)&lt;&gt;""),LEFT(TEXT(INDEX(個人!$C$6:$AH$125,$N393,$O393),"mm:ss.00"),2),"")</f>
        <v/>
      </c>
      <c r="L393" s="23" t="str">
        <f>IF(AND(INDEX(個人!$C$6:$AH$125,$N393,$C$3)&lt;&gt;"",INDEX(個人!$C$6:$AH$125,$N393,$O393)&lt;&gt;""),MID(TEXT(INDEX(個人!$C$6:$AH$125,$N393,$O393),"mm:ss.00"),4,2),"")</f>
        <v/>
      </c>
      <c r="M393" s="23" t="str">
        <f>IF(AND(INDEX(個人!$C$6:$AH$125,$N393,$C$3)&lt;&gt;"",INDEX(個人!$C$6:$AH$125,$N393,$O393)&lt;&gt;""),RIGHT(TEXT(INDEX(個人!$C$6:$AH$125,$N393,$O393),"mm:ss.00"),2),"")</f>
        <v/>
      </c>
      <c r="N393" s="23">
        <f t="shared" si="53"/>
        <v>18</v>
      </c>
      <c r="O393" s="23">
        <v>24</v>
      </c>
      <c r="P393" s="200" t="s">
        <v>37</v>
      </c>
      <c r="Q393" s="23" t="s">
        <v>320</v>
      </c>
    </row>
    <row r="394" spans="3:17" s="23" customFormat="1" x14ac:dyDescent="0.15">
      <c r="C394" s="23" t="str">
        <f>IF(INDEX(個人!$C$6:$AH$125,$N394,$C$3)&lt;&gt;"",DBCS(TRIM(INDEX(個人!$C$6:$AH$125,$N394,$C$3))),"")</f>
        <v/>
      </c>
      <c r="D394" s="23" t="str">
        <f t="shared" si="51"/>
        <v>○</v>
      </c>
      <c r="E394" s="23">
        <f>IF(AND(INDEX(個人!$C$6:$AH$125,$N393,$C$3)&lt;&gt;"",INDEX(個人!$C$6:$AH$125,$N394,$O394)&lt;&gt;""),E393+1,E393)</f>
        <v>0</v>
      </c>
      <c r="F394" s="23" t="str">
        <f t="shared" si="52"/>
        <v>@0</v>
      </c>
      <c r="H394" s="23" t="str">
        <f>IF(AND(INDEX(個人!$C$6:$AH$125,$N394,$C$3)&lt;&gt;"",INDEX(個人!$C$6:$AH$125,$N394,$O394)&lt;&gt;""),IF(INDEX(個人!$C$6:$AH$125,$N394,$H$3)&lt;20,11,ROUNDDOWN(INDEX(個人!$C$6:$AH$125,$N394,$H$3)/5,0)+7),"")</f>
        <v/>
      </c>
      <c r="I394" s="23" t="str">
        <f>IF(AND(INDEX(個人!$C$6:$AH$125,$N394,$C$3)&lt;&gt;"",INDEX(個人!$C$6:$AH$125,$N394,$O394)&lt;&gt;""),IF(ISERROR(VLOOKUP(DBCS($Q394),コード一覧!$E$1:$F$6,2,FALSE)),1,VLOOKUP(DBCS($Q394),コード一覧!$E$1:$F$6,2,FALSE)),"")</f>
        <v/>
      </c>
      <c r="J394" s="23" t="str">
        <f>IF(AND(INDEX(個人!$C$6:$AH$125,$N394,$C$3)&lt;&gt;"",INDEX(個人!$C$6:$AH$125,$N394,$O394)&lt;&gt;""),VLOOKUP($P394,コード一覧!$G$1:$H$10,2,FALSE),"")</f>
        <v/>
      </c>
      <c r="K394" s="23" t="str">
        <f>IF(AND(INDEX(個人!$C$6:$AH$125,$N394,$C$3)&lt;&gt;"",INDEX(個人!$C$6:$AH$125,$N394,$O394)&lt;&gt;""),LEFT(TEXT(INDEX(個人!$C$6:$AH$125,$N394,$O394),"mm:ss.00"),2),"")</f>
        <v/>
      </c>
      <c r="L394" s="23" t="str">
        <f>IF(AND(INDEX(個人!$C$6:$AH$125,$N394,$C$3)&lt;&gt;"",INDEX(個人!$C$6:$AH$125,$N394,$O394)&lt;&gt;""),MID(TEXT(INDEX(個人!$C$6:$AH$125,$N394,$O394),"mm:ss.00"),4,2),"")</f>
        <v/>
      </c>
      <c r="M394" s="23" t="str">
        <f>IF(AND(INDEX(個人!$C$6:$AH$125,$N394,$C$3)&lt;&gt;"",INDEX(個人!$C$6:$AH$125,$N394,$O394)&lt;&gt;""),RIGHT(TEXT(INDEX(個人!$C$6:$AH$125,$N394,$O394),"mm:ss.00"),2),"")</f>
        <v/>
      </c>
      <c r="N394" s="23">
        <f t="shared" si="53"/>
        <v>18</v>
      </c>
      <c r="O394" s="23">
        <v>25</v>
      </c>
      <c r="P394" s="200" t="s">
        <v>47</v>
      </c>
      <c r="Q394" s="23" t="s">
        <v>320</v>
      </c>
    </row>
    <row r="395" spans="3:17" s="23" customFormat="1" x14ac:dyDescent="0.15">
      <c r="C395" s="23" t="str">
        <f>IF(INDEX(個人!$C$6:$AH$125,$N395,$C$3)&lt;&gt;"",DBCS(TRIM(INDEX(個人!$C$6:$AH$125,$N395,$C$3))),"")</f>
        <v/>
      </c>
      <c r="D395" s="23" t="str">
        <f t="shared" si="51"/>
        <v>○</v>
      </c>
      <c r="E395" s="23">
        <f>IF(AND(INDEX(個人!$C$6:$AH$125,$N394,$C$3)&lt;&gt;"",INDEX(個人!$C$6:$AH$125,$N395,$O395)&lt;&gt;""),E394+1,E394)</f>
        <v>0</v>
      </c>
      <c r="F395" s="23" t="str">
        <f t="shared" si="52"/>
        <v>@0</v>
      </c>
      <c r="H395" s="23" t="str">
        <f>IF(AND(INDEX(個人!$C$6:$AH$125,$N395,$C$3)&lt;&gt;"",INDEX(個人!$C$6:$AH$125,$N395,$O395)&lt;&gt;""),IF(INDEX(個人!$C$6:$AH$125,$N395,$H$3)&lt;20,11,ROUNDDOWN(INDEX(個人!$C$6:$AH$125,$N395,$H$3)/5,0)+7),"")</f>
        <v/>
      </c>
      <c r="I395" s="23" t="str">
        <f>IF(AND(INDEX(個人!$C$6:$AH$125,$N395,$C$3)&lt;&gt;"",INDEX(個人!$C$6:$AH$125,$N395,$O395)&lt;&gt;""),IF(ISERROR(VLOOKUP(DBCS($Q395),コード一覧!$E$1:$F$6,2,FALSE)),1,VLOOKUP(DBCS($Q395),コード一覧!$E$1:$F$6,2,FALSE)),"")</f>
        <v/>
      </c>
      <c r="J395" s="23" t="str">
        <f>IF(AND(INDEX(個人!$C$6:$AH$125,$N395,$C$3)&lt;&gt;"",INDEX(個人!$C$6:$AH$125,$N395,$O395)&lt;&gt;""),VLOOKUP($P395,コード一覧!$G$1:$H$10,2,FALSE),"")</f>
        <v/>
      </c>
      <c r="K395" s="23" t="str">
        <f>IF(AND(INDEX(個人!$C$6:$AH$125,$N395,$C$3)&lt;&gt;"",INDEX(個人!$C$6:$AH$125,$N395,$O395)&lt;&gt;""),LEFT(TEXT(INDEX(個人!$C$6:$AH$125,$N395,$O395),"mm:ss.00"),2),"")</f>
        <v/>
      </c>
      <c r="L395" s="23" t="str">
        <f>IF(AND(INDEX(個人!$C$6:$AH$125,$N395,$C$3)&lt;&gt;"",INDEX(個人!$C$6:$AH$125,$N395,$O395)&lt;&gt;""),MID(TEXT(INDEX(個人!$C$6:$AH$125,$N395,$O395),"mm:ss.00"),4,2),"")</f>
        <v/>
      </c>
      <c r="M395" s="23" t="str">
        <f>IF(AND(INDEX(個人!$C$6:$AH$125,$N395,$C$3)&lt;&gt;"",INDEX(個人!$C$6:$AH$125,$N395,$O395)&lt;&gt;""),RIGHT(TEXT(INDEX(個人!$C$6:$AH$125,$N395,$O395),"mm:ss.00"),2),"")</f>
        <v/>
      </c>
      <c r="N395" s="23">
        <f t="shared" si="53"/>
        <v>18</v>
      </c>
      <c r="O395" s="23">
        <v>26</v>
      </c>
      <c r="P395" s="200" t="s">
        <v>70</v>
      </c>
      <c r="Q395" s="23" t="s">
        <v>321</v>
      </c>
    </row>
    <row r="396" spans="3:17" s="23" customFormat="1" x14ac:dyDescent="0.15">
      <c r="C396" s="23" t="str">
        <f>IF(INDEX(個人!$C$6:$AH$125,$N396,$C$3)&lt;&gt;"",DBCS(TRIM(INDEX(個人!$C$6:$AH$125,$N396,$C$3))),"")</f>
        <v/>
      </c>
      <c r="D396" s="23" t="str">
        <f t="shared" si="51"/>
        <v>○</v>
      </c>
      <c r="E396" s="23">
        <f>IF(AND(INDEX(個人!$C$6:$AH$125,$N395,$C$3)&lt;&gt;"",INDEX(個人!$C$6:$AH$125,$N396,$O396)&lt;&gt;""),E395+1,E395)</f>
        <v>0</v>
      </c>
      <c r="F396" s="23" t="str">
        <f t="shared" si="52"/>
        <v>@0</v>
      </c>
      <c r="H396" s="23" t="str">
        <f>IF(AND(INDEX(個人!$C$6:$AH$125,$N396,$C$3)&lt;&gt;"",INDEX(個人!$C$6:$AH$125,$N396,$O396)&lt;&gt;""),IF(INDEX(個人!$C$6:$AH$125,$N396,$H$3)&lt;20,11,ROUNDDOWN(INDEX(個人!$C$6:$AH$125,$N396,$H$3)/5,0)+7),"")</f>
        <v/>
      </c>
      <c r="I396" s="23" t="str">
        <f>IF(AND(INDEX(個人!$C$6:$AH$125,$N396,$C$3)&lt;&gt;"",INDEX(個人!$C$6:$AH$125,$N396,$O396)&lt;&gt;""),IF(ISERROR(VLOOKUP(DBCS($Q396),コード一覧!$E$1:$F$6,2,FALSE)),1,VLOOKUP(DBCS($Q396),コード一覧!$E$1:$F$6,2,FALSE)),"")</f>
        <v/>
      </c>
      <c r="J396" s="23" t="str">
        <f>IF(AND(INDEX(個人!$C$6:$AH$125,$N396,$C$3)&lt;&gt;"",INDEX(個人!$C$6:$AH$125,$N396,$O396)&lt;&gt;""),VLOOKUP($P396,コード一覧!$G$1:$H$10,2,FALSE),"")</f>
        <v/>
      </c>
      <c r="K396" s="23" t="str">
        <f>IF(AND(INDEX(個人!$C$6:$AH$125,$N396,$C$3)&lt;&gt;"",INDEX(個人!$C$6:$AH$125,$N396,$O396)&lt;&gt;""),LEFT(TEXT(INDEX(個人!$C$6:$AH$125,$N396,$O396),"mm:ss.00"),2),"")</f>
        <v/>
      </c>
      <c r="L396" s="23" t="str">
        <f>IF(AND(INDEX(個人!$C$6:$AH$125,$N396,$C$3)&lt;&gt;"",INDEX(個人!$C$6:$AH$125,$N396,$O396)&lt;&gt;""),MID(TEXT(INDEX(個人!$C$6:$AH$125,$N396,$O396),"mm:ss.00"),4,2),"")</f>
        <v/>
      </c>
      <c r="M396" s="23" t="str">
        <f>IF(AND(INDEX(個人!$C$6:$AH$125,$N396,$C$3)&lt;&gt;"",INDEX(個人!$C$6:$AH$125,$N396,$O396)&lt;&gt;""),RIGHT(TEXT(INDEX(個人!$C$6:$AH$125,$N396,$O396),"mm:ss.00"),2),"")</f>
        <v/>
      </c>
      <c r="N396" s="23">
        <f t="shared" si="53"/>
        <v>18</v>
      </c>
      <c r="O396" s="23">
        <v>27</v>
      </c>
      <c r="P396" s="200" t="s">
        <v>24</v>
      </c>
      <c r="Q396" s="23" t="s">
        <v>321</v>
      </c>
    </row>
    <row r="397" spans="3:17" s="23" customFormat="1" x14ac:dyDescent="0.15">
      <c r="C397" s="23" t="str">
        <f>IF(INDEX(個人!$C$6:$AH$125,$N397,$C$3)&lt;&gt;"",DBCS(TRIM(INDEX(個人!$C$6:$AH$125,$N397,$C$3))),"")</f>
        <v/>
      </c>
      <c r="D397" s="23" t="str">
        <f t="shared" si="51"/>
        <v>○</v>
      </c>
      <c r="E397" s="23">
        <f>IF(AND(INDEX(個人!$C$6:$AH$125,$N396,$C$3)&lt;&gt;"",INDEX(個人!$C$6:$AH$125,$N397,$O397)&lt;&gt;""),E396+1,E396)</f>
        <v>0</v>
      </c>
      <c r="F397" s="23" t="str">
        <f t="shared" si="52"/>
        <v>@0</v>
      </c>
      <c r="H397" s="23" t="str">
        <f>IF(AND(INDEX(個人!$C$6:$AH$125,$N397,$C$3)&lt;&gt;"",INDEX(個人!$C$6:$AH$125,$N397,$O397)&lt;&gt;""),IF(INDEX(個人!$C$6:$AH$125,$N397,$H$3)&lt;20,11,ROUNDDOWN(INDEX(個人!$C$6:$AH$125,$N397,$H$3)/5,0)+7),"")</f>
        <v/>
      </c>
      <c r="I397" s="23" t="str">
        <f>IF(AND(INDEX(個人!$C$6:$AH$125,$N397,$C$3)&lt;&gt;"",INDEX(個人!$C$6:$AH$125,$N397,$O397)&lt;&gt;""),IF(ISERROR(VLOOKUP(DBCS($Q397),コード一覧!$E$1:$F$6,2,FALSE)),1,VLOOKUP(DBCS($Q397),コード一覧!$E$1:$F$6,2,FALSE)),"")</f>
        <v/>
      </c>
      <c r="J397" s="23" t="str">
        <f>IF(AND(INDEX(個人!$C$6:$AH$125,$N397,$C$3)&lt;&gt;"",INDEX(個人!$C$6:$AH$125,$N397,$O397)&lt;&gt;""),VLOOKUP($P397,コード一覧!$G$1:$H$10,2,FALSE),"")</f>
        <v/>
      </c>
      <c r="K397" s="23" t="str">
        <f>IF(AND(INDEX(個人!$C$6:$AH$125,$N397,$C$3)&lt;&gt;"",INDEX(個人!$C$6:$AH$125,$N397,$O397)&lt;&gt;""),LEFT(TEXT(INDEX(個人!$C$6:$AH$125,$N397,$O397),"mm:ss.00"),2),"")</f>
        <v/>
      </c>
      <c r="L397" s="23" t="str">
        <f>IF(AND(INDEX(個人!$C$6:$AH$125,$N397,$C$3)&lt;&gt;"",INDEX(個人!$C$6:$AH$125,$N397,$O397)&lt;&gt;""),MID(TEXT(INDEX(個人!$C$6:$AH$125,$N397,$O397),"mm:ss.00"),4,2),"")</f>
        <v/>
      </c>
      <c r="M397" s="23" t="str">
        <f>IF(AND(INDEX(個人!$C$6:$AH$125,$N397,$C$3)&lt;&gt;"",INDEX(個人!$C$6:$AH$125,$N397,$O397)&lt;&gt;""),RIGHT(TEXT(INDEX(個人!$C$6:$AH$125,$N397,$O397),"mm:ss.00"),2),"")</f>
        <v/>
      </c>
      <c r="N397" s="23">
        <f t="shared" si="53"/>
        <v>18</v>
      </c>
      <c r="O397" s="23">
        <v>28</v>
      </c>
      <c r="P397" s="200" t="s">
        <v>37</v>
      </c>
      <c r="Q397" s="23" t="s">
        <v>321</v>
      </c>
    </row>
    <row r="398" spans="3:17" s="23" customFormat="1" x14ac:dyDescent="0.15">
      <c r="C398" s="23" t="str">
        <f>IF(INDEX(個人!$C$6:$AH$125,$N398,$C$3)&lt;&gt;"",DBCS(TRIM(INDEX(個人!$C$6:$AH$125,$N398,$C$3))),"")</f>
        <v/>
      </c>
      <c r="D398" s="23" t="str">
        <f t="shared" si="51"/>
        <v>○</v>
      </c>
      <c r="E398" s="23">
        <f>IF(AND(INDEX(個人!$C$6:$AH$125,$N397,$C$3)&lt;&gt;"",INDEX(個人!$C$6:$AH$125,$N398,$O398)&lt;&gt;""),E397+1,E397)</f>
        <v>0</v>
      </c>
      <c r="F398" s="23" t="str">
        <f t="shared" si="52"/>
        <v>@0</v>
      </c>
      <c r="H398" s="23" t="str">
        <f>IF(AND(INDEX(個人!$C$6:$AH$125,$N398,$C$3)&lt;&gt;"",INDEX(個人!$C$6:$AH$125,$N398,$O398)&lt;&gt;""),IF(INDEX(個人!$C$6:$AH$125,$N398,$H$3)&lt;20,11,ROUNDDOWN(INDEX(個人!$C$6:$AH$125,$N398,$H$3)/5,0)+7),"")</f>
        <v/>
      </c>
      <c r="I398" s="23" t="str">
        <f>IF(AND(INDEX(個人!$C$6:$AH$125,$N398,$C$3)&lt;&gt;"",INDEX(個人!$C$6:$AH$125,$N398,$O398)&lt;&gt;""),IF(ISERROR(VLOOKUP(DBCS($Q398),コード一覧!$E$1:$F$6,2,FALSE)),1,VLOOKUP(DBCS($Q398),コード一覧!$E$1:$F$6,2,FALSE)),"")</f>
        <v/>
      </c>
      <c r="J398" s="23" t="str">
        <f>IF(AND(INDEX(個人!$C$6:$AH$125,$N398,$C$3)&lt;&gt;"",INDEX(個人!$C$6:$AH$125,$N398,$O398)&lt;&gt;""),VLOOKUP($P398,コード一覧!$G$1:$H$10,2,FALSE),"")</f>
        <v/>
      </c>
      <c r="K398" s="23" t="str">
        <f>IF(AND(INDEX(個人!$C$6:$AH$125,$N398,$C$3)&lt;&gt;"",INDEX(個人!$C$6:$AH$125,$N398,$O398)&lt;&gt;""),LEFT(TEXT(INDEX(個人!$C$6:$AH$125,$N398,$O398),"mm:ss.00"),2),"")</f>
        <v/>
      </c>
      <c r="L398" s="23" t="str">
        <f>IF(AND(INDEX(個人!$C$6:$AH$125,$N398,$C$3)&lt;&gt;"",INDEX(個人!$C$6:$AH$125,$N398,$O398)&lt;&gt;""),MID(TEXT(INDEX(個人!$C$6:$AH$125,$N398,$O398),"mm:ss.00"),4,2),"")</f>
        <v/>
      </c>
      <c r="M398" s="23" t="str">
        <f>IF(AND(INDEX(個人!$C$6:$AH$125,$N398,$C$3)&lt;&gt;"",INDEX(個人!$C$6:$AH$125,$N398,$O398)&lt;&gt;""),RIGHT(TEXT(INDEX(個人!$C$6:$AH$125,$N398,$O398),"mm:ss.00"),2),"")</f>
        <v/>
      </c>
      <c r="N398" s="23">
        <f t="shared" si="53"/>
        <v>18</v>
      </c>
      <c r="O398" s="23">
        <v>29</v>
      </c>
      <c r="P398" s="200" t="s">
        <v>47</v>
      </c>
      <c r="Q398" s="23" t="s">
        <v>321</v>
      </c>
    </row>
    <row r="399" spans="3:17" s="23" customFormat="1" x14ac:dyDescent="0.15">
      <c r="C399" s="23" t="str">
        <f>IF(INDEX(個人!$C$6:$AH$125,$N399,$C$3)&lt;&gt;"",DBCS(TRIM(INDEX(個人!$C$6:$AH$125,$N399,$C$3))),"")</f>
        <v/>
      </c>
      <c r="D399" s="23" t="str">
        <f t="shared" si="51"/>
        <v>○</v>
      </c>
      <c r="E399" s="23">
        <f>IF(AND(INDEX(個人!$C$6:$AH$125,$N398,$C$3)&lt;&gt;"",INDEX(個人!$C$6:$AH$125,$N399,$O399)&lt;&gt;""),E398+1,E398)</f>
        <v>0</v>
      </c>
      <c r="F399" s="23" t="str">
        <f t="shared" si="52"/>
        <v>@0</v>
      </c>
      <c r="H399" s="23" t="str">
        <f>IF(AND(INDEX(個人!$C$6:$AH$125,$N399,$C$3)&lt;&gt;"",INDEX(個人!$C$6:$AH$125,$N399,$O399)&lt;&gt;""),IF(INDEX(個人!$C$6:$AH$125,$N399,$H$3)&lt;20,11,ROUNDDOWN(INDEX(個人!$C$6:$AH$125,$N399,$H$3)/5,0)+7),"")</f>
        <v/>
      </c>
      <c r="I399" s="23" t="str">
        <f>IF(AND(INDEX(個人!$C$6:$AH$125,$N399,$C$3)&lt;&gt;"",INDEX(個人!$C$6:$AH$125,$N399,$O399)&lt;&gt;""),IF(ISERROR(VLOOKUP(DBCS($Q399),コード一覧!$E$1:$F$6,2,FALSE)),1,VLOOKUP(DBCS($Q399),コード一覧!$E$1:$F$6,2,FALSE)),"")</f>
        <v/>
      </c>
      <c r="J399" s="23" t="str">
        <f>IF(AND(INDEX(個人!$C$6:$AH$125,$N399,$C$3)&lt;&gt;"",INDEX(個人!$C$6:$AH$125,$N399,$O399)&lt;&gt;""),VLOOKUP($P399,コード一覧!$G$1:$H$10,2,FALSE),"")</f>
        <v/>
      </c>
      <c r="K399" s="23" t="str">
        <f>IF(AND(INDEX(個人!$C$6:$AH$125,$N399,$C$3)&lt;&gt;"",INDEX(個人!$C$6:$AH$125,$N399,$O399)&lt;&gt;""),LEFT(TEXT(INDEX(個人!$C$6:$AH$125,$N399,$O399),"mm:ss.00"),2),"")</f>
        <v/>
      </c>
      <c r="L399" s="23" t="str">
        <f>IF(AND(INDEX(個人!$C$6:$AH$125,$N399,$C$3)&lt;&gt;"",INDEX(個人!$C$6:$AH$125,$N399,$O399)&lt;&gt;""),MID(TEXT(INDEX(個人!$C$6:$AH$125,$N399,$O399),"mm:ss.00"),4,2),"")</f>
        <v/>
      </c>
      <c r="M399" s="23" t="str">
        <f>IF(AND(INDEX(個人!$C$6:$AH$125,$N399,$C$3)&lt;&gt;"",INDEX(個人!$C$6:$AH$125,$N399,$O399)&lt;&gt;""),RIGHT(TEXT(INDEX(個人!$C$6:$AH$125,$N399,$O399),"mm:ss.00"),2),"")</f>
        <v/>
      </c>
      <c r="N399" s="23">
        <f t="shared" si="53"/>
        <v>18</v>
      </c>
      <c r="O399" s="23">
        <v>30</v>
      </c>
      <c r="P399" s="200" t="s">
        <v>37</v>
      </c>
      <c r="Q399" s="23" t="s">
        <v>101</v>
      </c>
    </row>
    <row r="400" spans="3:17" s="23" customFormat="1" x14ac:dyDescent="0.15">
      <c r="C400" s="23" t="str">
        <f>IF(INDEX(個人!$C$6:$AH$125,$N400,$C$3)&lt;&gt;"",DBCS(TRIM(INDEX(個人!$C$6:$AH$125,$N400,$C$3))),"")</f>
        <v/>
      </c>
      <c r="D400" s="23" t="str">
        <f t="shared" si="51"/>
        <v>○</v>
      </c>
      <c r="E400" s="23">
        <f>IF(AND(INDEX(個人!$C$6:$AH$125,$N399,$C$3)&lt;&gt;"",INDEX(個人!$C$6:$AH$125,$N400,$O400)&lt;&gt;""),E399+1,E399)</f>
        <v>0</v>
      </c>
      <c r="F400" s="23" t="str">
        <f t="shared" si="52"/>
        <v>@0</v>
      </c>
      <c r="H400" s="23" t="str">
        <f>IF(AND(INDEX(個人!$C$6:$AH$125,$N400,$C$3)&lt;&gt;"",INDEX(個人!$C$6:$AH$125,$N400,$O400)&lt;&gt;""),IF(INDEX(個人!$C$6:$AH$125,$N400,$H$3)&lt;20,11,ROUNDDOWN(INDEX(個人!$C$6:$AH$125,$N400,$H$3)/5,0)+7),"")</f>
        <v/>
      </c>
      <c r="I400" s="23" t="str">
        <f>IF(AND(INDEX(個人!$C$6:$AH$125,$N400,$C$3)&lt;&gt;"",INDEX(個人!$C$6:$AH$125,$N400,$O400)&lt;&gt;""),IF(ISERROR(VLOOKUP(DBCS($Q400),コード一覧!$E$1:$F$6,2,FALSE)),1,VLOOKUP(DBCS($Q400),コード一覧!$E$1:$F$6,2,FALSE)),"")</f>
        <v/>
      </c>
      <c r="J400" s="23" t="str">
        <f>IF(AND(INDEX(個人!$C$6:$AH$125,$N400,$C$3)&lt;&gt;"",INDEX(個人!$C$6:$AH$125,$N400,$O400)&lt;&gt;""),VLOOKUP($P400,コード一覧!$G$1:$H$10,2,FALSE),"")</f>
        <v/>
      </c>
      <c r="K400" s="23" t="str">
        <f>IF(AND(INDEX(個人!$C$6:$AH$125,$N400,$C$3)&lt;&gt;"",INDEX(個人!$C$6:$AH$125,$N400,$O400)&lt;&gt;""),LEFT(TEXT(INDEX(個人!$C$6:$AH$125,$N400,$O400),"mm:ss.00"),2),"")</f>
        <v/>
      </c>
      <c r="L400" s="23" t="str">
        <f>IF(AND(INDEX(個人!$C$6:$AH$125,$N400,$C$3)&lt;&gt;"",INDEX(個人!$C$6:$AH$125,$N400,$O400)&lt;&gt;""),MID(TEXT(INDEX(個人!$C$6:$AH$125,$N400,$O400),"mm:ss.00"),4,2),"")</f>
        <v/>
      </c>
      <c r="M400" s="23" t="str">
        <f>IF(AND(INDEX(個人!$C$6:$AH$125,$N400,$C$3)&lt;&gt;"",INDEX(個人!$C$6:$AH$125,$N400,$O400)&lt;&gt;""),RIGHT(TEXT(INDEX(個人!$C$6:$AH$125,$N400,$O400),"mm:ss.00"),2),"")</f>
        <v/>
      </c>
      <c r="N400" s="23">
        <f t="shared" si="53"/>
        <v>18</v>
      </c>
      <c r="O400" s="23">
        <v>31</v>
      </c>
      <c r="P400" s="200" t="s">
        <v>47</v>
      </c>
      <c r="Q400" s="23" t="s">
        <v>101</v>
      </c>
    </row>
    <row r="401" spans="3:17" s="23" customFormat="1" x14ac:dyDescent="0.15">
      <c r="C401" s="23" t="str">
        <f>IF(INDEX(個人!$C$6:$AH$125,$N401,$C$3)&lt;&gt;"",DBCS(TRIM(INDEX(個人!$C$6:$AH$125,$N401,$C$3))),"")</f>
        <v/>
      </c>
      <c r="D401" s="23" t="str">
        <f t="shared" si="51"/>
        <v>○</v>
      </c>
      <c r="E401" s="23">
        <f>IF(AND(INDEX(個人!$C$6:$AH$125,$N400,$C$3)&lt;&gt;"",INDEX(個人!$C$6:$AH$125,$N401,$O401)&lt;&gt;""),E400+1,E400)</f>
        <v>0</v>
      </c>
      <c r="F401" s="23" t="str">
        <f t="shared" si="52"/>
        <v>@0</v>
      </c>
      <c r="H401" s="23" t="str">
        <f>IF(AND(INDEX(個人!$C$6:$AH$125,$N401,$C$3)&lt;&gt;"",INDEX(個人!$C$6:$AH$125,$N401,$O401)&lt;&gt;""),IF(INDEX(個人!$C$6:$AH$125,$N401,$H$3)&lt;20,11,ROUNDDOWN(INDEX(個人!$C$6:$AH$125,$N401,$H$3)/5,0)+7),"")</f>
        <v/>
      </c>
      <c r="I401" s="23" t="str">
        <f>IF(AND(INDEX(個人!$C$6:$AH$125,$N401,$C$3)&lt;&gt;"",INDEX(個人!$C$6:$AH$125,$N401,$O401)&lt;&gt;""),IF(ISERROR(VLOOKUP(DBCS($Q401),コード一覧!$E$1:$F$6,2,FALSE)),1,VLOOKUP(DBCS($Q401),コード一覧!$E$1:$F$6,2,FALSE)),"")</f>
        <v/>
      </c>
      <c r="J401" s="23" t="str">
        <f>IF(AND(INDEX(個人!$C$6:$AH$125,$N401,$C$3)&lt;&gt;"",INDEX(個人!$C$6:$AH$125,$N401,$O401)&lt;&gt;""),VLOOKUP($P401,コード一覧!$G$1:$H$10,2,FALSE),"")</f>
        <v/>
      </c>
      <c r="K401" s="23" t="str">
        <f>IF(AND(INDEX(個人!$C$6:$AH$125,$N401,$C$3)&lt;&gt;"",INDEX(個人!$C$6:$AH$125,$N401,$O401)&lt;&gt;""),LEFT(TEXT(INDEX(個人!$C$6:$AH$125,$N401,$O401),"mm:ss.00"),2),"")</f>
        <v/>
      </c>
      <c r="L401" s="23" t="str">
        <f>IF(AND(INDEX(個人!$C$6:$AH$125,$N401,$C$3)&lt;&gt;"",INDEX(個人!$C$6:$AH$125,$N401,$O401)&lt;&gt;""),MID(TEXT(INDEX(個人!$C$6:$AH$125,$N401,$O401),"mm:ss.00"),4,2),"")</f>
        <v/>
      </c>
      <c r="M401" s="23" t="str">
        <f>IF(AND(INDEX(個人!$C$6:$AH$125,$N401,$C$3)&lt;&gt;"",INDEX(個人!$C$6:$AH$125,$N401,$O401)&lt;&gt;""),RIGHT(TEXT(INDEX(個人!$C$6:$AH$125,$N401,$O401),"mm:ss.00"),2),"")</f>
        <v/>
      </c>
      <c r="N401" s="23">
        <f t="shared" si="53"/>
        <v>18</v>
      </c>
      <c r="O401" s="23">
        <v>32</v>
      </c>
      <c r="P401" s="200" t="s">
        <v>73</v>
      </c>
      <c r="Q401" s="23" t="s">
        <v>101</v>
      </c>
    </row>
    <row r="402" spans="3:17" s="22" customFormat="1" x14ac:dyDescent="0.15">
      <c r="C402" s="22" t="str">
        <f>IF(INDEX(個人!$C$6:$AH$125,$N402,$C$3)&lt;&gt;"",DBCS(TRIM(INDEX(個人!$C$6:$AH$125,$N402,$C$3))),"")</f>
        <v/>
      </c>
      <c r="D402" s="22" t="str">
        <f>IF(C401=C402,"○","×")</f>
        <v>○</v>
      </c>
      <c r="E402" s="22">
        <f>IF(AND(INDEX(個人!$C$6:$AH$125,$N402,$C$3)&lt;&gt;"",INDEX(個人!$C$6:$AH$125,$N402,$O402)&lt;&gt;""),1,0)</f>
        <v>0</v>
      </c>
      <c r="F402" s="22" t="str">
        <f>C402&amp;"@"&amp;E402</f>
        <v>@0</v>
      </c>
      <c r="H402" s="22" t="str">
        <f>IF(AND(INDEX(個人!$C$6:$AH$125,$N402,$C$3)&lt;&gt;"",INDEX(個人!$C$6:$AH$125,$N402,$O402)&lt;&gt;""),IF(INDEX(個人!$C$6:$AH$125,$N402,$H$3)&lt;20,11,ROUNDDOWN(INDEX(個人!$C$6:$AH$125,$N402,$H$3)/5,0)+7),"")</f>
        <v/>
      </c>
      <c r="I402" s="22" t="str">
        <f>IF(AND(INDEX(個人!$C$6:$AH$125,$N402,$C$3)&lt;&gt;"",INDEX(個人!$C$6:$AH$125,$N402,$O402)&lt;&gt;""),IF(ISERROR(VLOOKUP(DBCS($Q402),コード一覧!$E$1:$F$6,2,FALSE)),1,VLOOKUP(DBCS($Q402),コード一覧!$E$1:$F$6,2,FALSE)),"")</f>
        <v/>
      </c>
      <c r="J402" s="22" t="str">
        <f>IF(AND(INDEX(個人!$C$6:$AH$125,$N402,$C$3)&lt;&gt;"",INDEX(個人!$C$6:$AH$125,$N402,$O402)&lt;&gt;""),VLOOKUP($P402,コード一覧!$G$1:$H$10,2,FALSE),"")</f>
        <v/>
      </c>
      <c r="K402" s="22" t="str">
        <f>IF(AND(INDEX(個人!$C$6:$AH$125,$N402,$C$3)&lt;&gt;"",INDEX(個人!$C$6:$AH$125,$N402,$O402)&lt;&gt;""),LEFT(TEXT(INDEX(個人!$C$6:$AH$125,$N402,$O402),"mm:ss.00"),2),"")</f>
        <v/>
      </c>
      <c r="L402" s="22" t="str">
        <f>IF(AND(INDEX(個人!$C$6:$AH$125,$N402,$C$3)&lt;&gt;"",INDEX(個人!$C$6:$AH$125,$N402,$O402)&lt;&gt;""),MID(TEXT(INDEX(個人!$C$6:$AH$125,$N402,$O402),"mm:ss.00"),4,2),"")</f>
        <v/>
      </c>
      <c r="M402" s="22" t="str">
        <f>IF(AND(INDEX(個人!$C$6:$AH$125,$N402,$C$3)&lt;&gt;"",INDEX(個人!$C$6:$AH$125,$N402,$O402)&lt;&gt;""),RIGHT(TEXT(INDEX(個人!$C$6:$AH$125,$N402,$O402),"mm:ss.00"),2),"")</f>
        <v/>
      </c>
      <c r="N402" s="22">
        <f>N380+1</f>
        <v>19</v>
      </c>
      <c r="O402" s="22">
        <v>11</v>
      </c>
      <c r="P402" s="24" t="s">
        <v>70</v>
      </c>
      <c r="Q402" s="22" t="s">
        <v>102</v>
      </c>
    </row>
    <row r="403" spans="3:17" s="22" customFormat="1" x14ac:dyDescent="0.15">
      <c r="C403" s="22" t="str">
        <f>IF(INDEX(個人!$C$6:$AH$125,$N403,$C$3)&lt;&gt;"",DBCS(TRIM(INDEX(個人!$C$6:$AH$125,$N403,$C$3))),"")</f>
        <v/>
      </c>
      <c r="D403" s="22" t="str">
        <f>IF(C402=C403,"○","×")</f>
        <v>○</v>
      </c>
      <c r="E403" s="22">
        <f>IF(AND(INDEX(個人!$C$6:$AH$125,$N402,$C$3)&lt;&gt;"",INDEX(個人!$C$6:$AH$125,$N403,$O403)&lt;&gt;""),E402+1,E402)</f>
        <v>0</v>
      </c>
      <c r="F403" s="22" t="str">
        <f>C403&amp;"@"&amp;E403</f>
        <v>@0</v>
      </c>
      <c r="H403" s="22" t="str">
        <f>IF(AND(INDEX(個人!$C$6:$AH$125,$N403,$C$3)&lt;&gt;"",INDEX(個人!$C$6:$AH$125,$N403,$O403)&lt;&gt;""),IF(INDEX(個人!$C$6:$AH$125,$N403,$H$3)&lt;20,11,ROUNDDOWN(INDEX(個人!$C$6:$AH$125,$N403,$H$3)/5,0)+7),"")</f>
        <v/>
      </c>
      <c r="I403" s="22" t="str">
        <f>IF(AND(INDEX(個人!$C$6:$AH$125,$N403,$C$3)&lt;&gt;"",INDEX(個人!$C$6:$AH$125,$N403,$O403)&lt;&gt;""),IF(ISERROR(VLOOKUP(DBCS($Q403),コード一覧!$E$1:$F$6,2,FALSE)),1,VLOOKUP(DBCS($Q403),コード一覧!$E$1:$F$6,2,FALSE)),"")</f>
        <v/>
      </c>
      <c r="J403" s="22" t="str">
        <f>IF(AND(INDEX(個人!$C$6:$AH$125,$N403,$C$3)&lt;&gt;"",INDEX(個人!$C$6:$AH$125,$N403,$O403)&lt;&gt;""),VLOOKUP($P403,コード一覧!$G$1:$H$10,2,FALSE),"")</f>
        <v/>
      </c>
      <c r="K403" s="22" t="str">
        <f>IF(AND(INDEX(個人!$C$6:$AH$125,$N403,$C$3)&lt;&gt;"",INDEX(個人!$C$6:$AH$125,$N403,$O403)&lt;&gt;""),LEFT(TEXT(INDEX(個人!$C$6:$AH$125,$N403,$O403),"mm:ss.00"),2),"")</f>
        <v/>
      </c>
      <c r="L403" s="22" t="str">
        <f>IF(AND(INDEX(個人!$C$6:$AH$125,$N403,$C$3)&lt;&gt;"",INDEX(個人!$C$6:$AH$125,$N403,$O403)&lt;&gt;""),MID(TEXT(INDEX(個人!$C$6:$AH$125,$N403,$O403),"mm:ss.00"),4,2),"")</f>
        <v/>
      </c>
      <c r="M403" s="22" t="str">
        <f>IF(AND(INDEX(個人!$C$6:$AH$125,$N403,$C$3)&lt;&gt;"",INDEX(個人!$C$6:$AH$125,$N403,$O403)&lt;&gt;""),RIGHT(TEXT(INDEX(個人!$C$6:$AH$125,$N403,$O403),"mm:ss.00"),2),"")</f>
        <v/>
      </c>
      <c r="N403" s="22">
        <f>$N402</f>
        <v>19</v>
      </c>
      <c r="O403" s="22">
        <v>12</v>
      </c>
      <c r="P403" s="24" t="s">
        <v>24</v>
      </c>
      <c r="Q403" s="22" t="s">
        <v>102</v>
      </c>
    </row>
    <row r="404" spans="3:17" s="22" customFormat="1" x14ac:dyDescent="0.15">
      <c r="C404" s="22" t="str">
        <f>IF(INDEX(個人!$C$6:$AH$125,$N404,$C$3)&lt;&gt;"",DBCS(TRIM(INDEX(個人!$C$6:$AH$125,$N404,$C$3))),"")</f>
        <v/>
      </c>
      <c r="D404" s="22" t="str">
        <f t="shared" ref="D404:D423" si="54">IF(C403=C404,"○","×")</f>
        <v>○</v>
      </c>
      <c r="E404" s="22">
        <f>IF(AND(INDEX(個人!$C$6:$AH$125,$N403,$C$3)&lt;&gt;"",INDEX(個人!$C$6:$AH$125,$N404,$O404)&lt;&gt;""),E403+1,E403)</f>
        <v>0</v>
      </c>
      <c r="F404" s="22" t="str">
        <f t="shared" ref="F404:F423" si="55">C404&amp;"@"&amp;E404</f>
        <v>@0</v>
      </c>
      <c r="H404" s="22" t="str">
        <f>IF(AND(INDEX(個人!$C$6:$AH$125,$N404,$C$3)&lt;&gt;"",INDEX(個人!$C$6:$AH$125,$N404,$O404)&lt;&gt;""),IF(INDEX(個人!$C$6:$AH$125,$N404,$H$3)&lt;20,11,ROUNDDOWN(INDEX(個人!$C$6:$AH$125,$N404,$H$3)/5,0)+7),"")</f>
        <v/>
      </c>
      <c r="I404" s="22" t="str">
        <f>IF(AND(INDEX(個人!$C$6:$AH$125,$N404,$C$3)&lt;&gt;"",INDEX(個人!$C$6:$AH$125,$N404,$O404)&lt;&gt;""),IF(ISERROR(VLOOKUP(DBCS($Q404),コード一覧!$E$1:$F$6,2,FALSE)),1,VLOOKUP(DBCS($Q404),コード一覧!$E$1:$F$6,2,FALSE)),"")</f>
        <v/>
      </c>
      <c r="J404" s="22" t="str">
        <f>IF(AND(INDEX(個人!$C$6:$AH$125,$N404,$C$3)&lt;&gt;"",INDEX(個人!$C$6:$AH$125,$N404,$O404)&lt;&gt;""),VLOOKUP($P404,コード一覧!$G$1:$H$10,2,FALSE),"")</f>
        <v/>
      </c>
      <c r="K404" s="22" t="str">
        <f>IF(AND(INDEX(個人!$C$6:$AH$125,$N404,$C$3)&lt;&gt;"",INDEX(個人!$C$6:$AH$125,$N404,$O404)&lt;&gt;""),LEFT(TEXT(INDEX(個人!$C$6:$AH$125,$N404,$O404),"mm:ss.00"),2),"")</f>
        <v/>
      </c>
      <c r="L404" s="22" t="str">
        <f>IF(AND(INDEX(個人!$C$6:$AH$125,$N404,$C$3)&lt;&gt;"",INDEX(個人!$C$6:$AH$125,$N404,$O404)&lt;&gt;""),MID(TEXT(INDEX(個人!$C$6:$AH$125,$N404,$O404),"mm:ss.00"),4,2),"")</f>
        <v/>
      </c>
      <c r="M404" s="22" t="str">
        <f>IF(AND(INDEX(個人!$C$6:$AH$125,$N404,$C$3)&lt;&gt;"",INDEX(個人!$C$6:$AH$125,$N404,$O404)&lt;&gt;""),RIGHT(TEXT(INDEX(個人!$C$6:$AH$125,$N404,$O404),"mm:ss.00"),2),"")</f>
        <v/>
      </c>
      <c r="N404" s="22">
        <f t="shared" ref="N404:N423" si="56">$N403</f>
        <v>19</v>
      </c>
      <c r="O404" s="22">
        <v>13</v>
      </c>
      <c r="P404" s="24" t="s">
        <v>37</v>
      </c>
      <c r="Q404" s="22" t="s">
        <v>102</v>
      </c>
    </row>
    <row r="405" spans="3:17" s="22" customFormat="1" x14ac:dyDescent="0.15">
      <c r="C405" s="22" t="str">
        <f>IF(INDEX(個人!$C$6:$AH$125,$N405,$C$3)&lt;&gt;"",DBCS(TRIM(INDEX(個人!$C$6:$AH$125,$N405,$C$3))),"")</f>
        <v/>
      </c>
      <c r="D405" s="22" t="str">
        <f t="shared" si="54"/>
        <v>○</v>
      </c>
      <c r="E405" s="22">
        <f>IF(AND(INDEX(個人!$C$6:$AH$125,$N404,$C$3)&lt;&gt;"",INDEX(個人!$C$6:$AH$125,$N405,$O405)&lt;&gt;""),E404+1,E404)</f>
        <v>0</v>
      </c>
      <c r="F405" s="22" t="str">
        <f t="shared" si="55"/>
        <v>@0</v>
      </c>
      <c r="H405" s="22" t="str">
        <f>IF(AND(INDEX(個人!$C$6:$AH$125,$N405,$C$3)&lt;&gt;"",INDEX(個人!$C$6:$AH$125,$N405,$O405)&lt;&gt;""),IF(INDEX(個人!$C$6:$AH$125,$N405,$H$3)&lt;20,11,ROUNDDOWN(INDEX(個人!$C$6:$AH$125,$N405,$H$3)/5,0)+7),"")</f>
        <v/>
      </c>
      <c r="I405" s="22" t="str">
        <f>IF(AND(INDEX(個人!$C$6:$AH$125,$N405,$C$3)&lt;&gt;"",INDEX(個人!$C$6:$AH$125,$N405,$O405)&lt;&gt;""),IF(ISERROR(VLOOKUP(DBCS($Q405),コード一覧!$E$1:$F$6,2,FALSE)),1,VLOOKUP(DBCS($Q405),コード一覧!$E$1:$F$6,2,FALSE)),"")</f>
        <v/>
      </c>
      <c r="J405" s="22" t="str">
        <f>IF(AND(INDEX(個人!$C$6:$AH$125,$N405,$C$3)&lt;&gt;"",INDEX(個人!$C$6:$AH$125,$N405,$O405)&lt;&gt;""),VLOOKUP($P405,コード一覧!$G$1:$H$10,2,FALSE),"")</f>
        <v/>
      </c>
      <c r="K405" s="22" t="str">
        <f>IF(AND(INDEX(個人!$C$6:$AH$125,$N405,$C$3)&lt;&gt;"",INDEX(個人!$C$6:$AH$125,$N405,$O405)&lt;&gt;""),LEFT(TEXT(INDEX(個人!$C$6:$AH$125,$N405,$O405),"mm:ss.00"),2),"")</f>
        <v/>
      </c>
      <c r="L405" s="22" t="str">
        <f>IF(AND(INDEX(個人!$C$6:$AH$125,$N405,$C$3)&lt;&gt;"",INDEX(個人!$C$6:$AH$125,$N405,$O405)&lt;&gt;""),MID(TEXT(INDEX(個人!$C$6:$AH$125,$N405,$O405),"mm:ss.00"),4,2),"")</f>
        <v/>
      </c>
      <c r="M405" s="22" t="str">
        <f>IF(AND(INDEX(個人!$C$6:$AH$125,$N405,$C$3)&lt;&gt;"",INDEX(個人!$C$6:$AH$125,$N405,$O405)&lt;&gt;""),RIGHT(TEXT(INDEX(個人!$C$6:$AH$125,$N405,$O405),"mm:ss.00"),2),"")</f>
        <v/>
      </c>
      <c r="N405" s="22">
        <f t="shared" si="56"/>
        <v>19</v>
      </c>
      <c r="O405" s="22">
        <v>14</v>
      </c>
      <c r="P405" s="24" t="s">
        <v>47</v>
      </c>
      <c r="Q405" s="22" t="s">
        <v>102</v>
      </c>
    </row>
    <row r="406" spans="3:17" s="22" customFormat="1" x14ac:dyDescent="0.15">
      <c r="C406" s="22" t="str">
        <f>IF(INDEX(個人!$C$6:$AH$125,$N406,$C$3)&lt;&gt;"",DBCS(TRIM(INDEX(個人!$C$6:$AH$125,$N406,$C$3))),"")</f>
        <v/>
      </c>
      <c r="D406" s="22" t="str">
        <f t="shared" si="54"/>
        <v>○</v>
      </c>
      <c r="E406" s="22">
        <f>IF(AND(INDEX(個人!$C$6:$AH$125,$N405,$C$3)&lt;&gt;"",INDEX(個人!$C$6:$AH$125,$N406,$O406)&lt;&gt;""),E405+1,E405)</f>
        <v>0</v>
      </c>
      <c r="F406" s="22" t="str">
        <f t="shared" si="55"/>
        <v>@0</v>
      </c>
      <c r="H406" s="22" t="str">
        <f>IF(AND(INDEX(個人!$C$6:$AH$125,$N406,$C$3)&lt;&gt;"",INDEX(個人!$C$6:$AH$125,$N406,$O406)&lt;&gt;""),IF(INDEX(個人!$C$6:$AH$125,$N406,$H$3)&lt;20,11,ROUNDDOWN(INDEX(個人!$C$6:$AH$125,$N406,$H$3)/5,0)+7),"")</f>
        <v/>
      </c>
      <c r="I406" s="22" t="str">
        <f>IF(AND(INDEX(個人!$C$6:$AH$125,$N406,$C$3)&lt;&gt;"",INDEX(個人!$C$6:$AH$125,$N406,$O406)&lt;&gt;""),IF(ISERROR(VLOOKUP(DBCS($Q406),コード一覧!$E$1:$F$6,2,FALSE)),1,VLOOKUP(DBCS($Q406),コード一覧!$E$1:$F$6,2,FALSE)),"")</f>
        <v/>
      </c>
      <c r="J406" s="22" t="str">
        <f>IF(AND(INDEX(個人!$C$6:$AH$125,$N406,$C$3)&lt;&gt;"",INDEX(個人!$C$6:$AH$125,$N406,$O406)&lt;&gt;""),VLOOKUP($P406,コード一覧!$G$1:$H$10,2,FALSE),"")</f>
        <v/>
      </c>
      <c r="K406" s="22" t="str">
        <f>IF(AND(INDEX(個人!$C$6:$AH$125,$N406,$C$3)&lt;&gt;"",INDEX(個人!$C$6:$AH$125,$N406,$O406)&lt;&gt;""),LEFT(TEXT(INDEX(個人!$C$6:$AH$125,$N406,$O406),"mm:ss.00"),2),"")</f>
        <v/>
      </c>
      <c r="L406" s="22" t="str">
        <f>IF(AND(INDEX(個人!$C$6:$AH$125,$N406,$C$3)&lt;&gt;"",INDEX(個人!$C$6:$AH$125,$N406,$O406)&lt;&gt;""),MID(TEXT(INDEX(個人!$C$6:$AH$125,$N406,$O406),"mm:ss.00"),4,2),"")</f>
        <v/>
      </c>
      <c r="M406" s="22" t="str">
        <f>IF(AND(INDEX(個人!$C$6:$AH$125,$N406,$C$3)&lt;&gt;"",INDEX(個人!$C$6:$AH$125,$N406,$O406)&lt;&gt;""),RIGHT(TEXT(INDEX(個人!$C$6:$AH$125,$N406,$O406),"mm:ss.00"),2),"")</f>
        <v/>
      </c>
      <c r="N406" s="22">
        <f t="shared" si="56"/>
        <v>19</v>
      </c>
      <c r="O406" s="22">
        <v>15</v>
      </c>
      <c r="P406" s="24" t="s">
        <v>73</v>
      </c>
      <c r="Q406" s="22" t="s">
        <v>102</v>
      </c>
    </row>
    <row r="407" spans="3:17" s="22" customFormat="1" x14ac:dyDescent="0.15">
      <c r="C407" s="22" t="str">
        <f>IF(INDEX(個人!$C$6:$AH$125,$N407,$C$3)&lt;&gt;"",DBCS(TRIM(INDEX(個人!$C$6:$AH$125,$N407,$C$3))),"")</f>
        <v/>
      </c>
      <c r="D407" s="22" t="str">
        <f t="shared" si="54"/>
        <v>○</v>
      </c>
      <c r="E407" s="22">
        <f>IF(AND(INDEX(個人!$C$6:$AH$125,$N406,$C$3)&lt;&gt;"",INDEX(個人!$C$6:$AH$125,$N407,$O407)&lt;&gt;""),E406+1,E406)</f>
        <v>0</v>
      </c>
      <c r="F407" s="22" t="str">
        <f t="shared" si="55"/>
        <v>@0</v>
      </c>
      <c r="H407" s="22" t="str">
        <f>IF(AND(INDEX(個人!$C$6:$AH$125,$N407,$C$3)&lt;&gt;"",INDEX(個人!$C$6:$AH$125,$N407,$O407)&lt;&gt;""),IF(INDEX(個人!$C$6:$AH$125,$N407,$H$3)&lt;20,11,ROUNDDOWN(INDEX(個人!$C$6:$AH$125,$N407,$H$3)/5,0)+7),"")</f>
        <v/>
      </c>
      <c r="I407" s="22" t="str">
        <f>IF(AND(INDEX(個人!$C$6:$AH$125,$N407,$C$3)&lt;&gt;"",INDEX(個人!$C$6:$AH$125,$N407,$O407)&lt;&gt;""),IF(ISERROR(VLOOKUP(DBCS($Q407),コード一覧!$E$1:$F$6,2,FALSE)),1,VLOOKUP(DBCS($Q407),コード一覧!$E$1:$F$6,2,FALSE)),"")</f>
        <v/>
      </c>
      <c r="J407" s="22" t="str">
        <f>IF(AND(INDEX(個人!$C$6:$AH$125,$N407,$C$3)&lt;&gt;"",INDEX(個人!$C$6:$AH$125,$N407,$O407)&lt;&gt;""),VLOOKUP($P407,コード一覧!$G$1:$H$10,2,FALSE),"")</f>
        <v/>
      </c>
      <c r="K407" s="22" t="str">
        <f>IF(AND(INDEX(個人!$C$6:$AH$125,$N407,$C$3)&lt;&gt;"",INDEX(個人!$C$6:$AH$125,$N407,$O407)&lt;&gt;""),LEFT(TEXT(INDEX(個人!$C$6:$AH$125,$N407,$O407),"mm:ss.00"),2),"")</f>
        <v/>
      </c>
      <c r="L407" s="22" t="str">
        <f>IF(AND(INDEX(個人!$C$6:$AH$125,$N407,$C$3)&lt;&gt;"",INDEX(個人!$C$6:$AH$125,$N407,$O407)&lt;&gt;""),MID(TEXT(INDEX(個人!$C$6:$AH$125,$N407,$O407),"mm:ss.00"),4,2),"")</f>
        <v/>
      </c>
      <c r="M407" s="22" t="str">
        <f>IF(AND(INDEX(個人!$C$6:$AH$125,$N407,$C$3)&lt;&gt;"",INDEX(個人!$C$6:$AH$125,$N407,$O407)&lt;&gt;""),RIGHT(TEXT(INDEX(個人!$C$6:$AH$125,$N407,$O407),"mm:ss.00"),2),"")</f>
        <v/>
      </c>
      <c r="N407" s="22">
        <f t="shared" si="56"/>
        <v>19</v>
      </c>
      <c r="O407" s="22">
        <v>16</v>
      </c>
      <c r="P407" s="24" t="s">
        <v>75</v>
      </c>
      <c r="Q407" s="22" t="s">
        <v>102</v>
      </c>
    </row>
    <row r="408" spans="3:17" s="22" customFormat="1" x14ac:dyDescent="0.15">
      <c r="C408" s="22" t="str">
        <f>IF(INDEX(個人!$C$6:$AH$125,$N408,$C$3)&lt;&gt;"",DBCS(TRIM(INDEX(個人!$C$6:$AH$125,$N408,$C$3))),"")</f>
        <v/>
      </c>
      <c r="D408" s="22" t="str">
        <f t="shared" si="54"/>
        <v>○</v>
      </c>
      <c r="E408" s="22">
        <f>IF(AND(INDEX(個人!$C$6:$AH$125,$N407,$C$3)&lt;&gt;"",INDEX(個人!$C$6:$AH$125,$N408,$O408)&lt;&gt;""),E407+1,E407)</f>
        <v>0</v>
      </c>
      <c r="F408" s="22" t="str">
        <f t="shared" si="55"/>
        <v>@0</v>
      </c>
      <c r="H408" s="22" t="str">
        <f>IF(AND(INDEX(個人!$C$6:$AH$125,$N408,$C$3)&lt;&gt;"",INDEX(個人!$C$6:$AH$125,$N408,$O408)&lt;&gt;""),IF(INDEX(個人!$C$6:$AH$125,$N408,$H$3)&lt;20,11,ROUNDDOWN(INDEX(個人!$C$6:$AH$125,$N408,$H$3)/5,0)+7),"")</f>
        <v/>
      </c>
      <c r="I408" s="22" t="str">
        <f>IF(AND(INDEX(個人!$C$6:$AH$125,$N408,$C$3)&lt;&gt;"",INDEX(個人!$C$6:$AH$125,$N408,$O408)&lt;&gt;""),IF(ISERROR(VLOOKUP(DBCS($Q408),コード一覧!$E$1:$F$6,2,FALSE)),1,VLOOKUP(DBCS($Q408),コード一覧!$E$1:$F$6,2,FALSE)),"")</f>
        <v/>
      </c>
      <c r="J408" s="22" t="str">
        <f>IF(AND(INDEX(個人!$C$6:$AH$125,$N408,$C$3)&lt;&gt;"",INDEX(個人!$C$6:$AH$125,$N408,$O408)&lt;&gt;""),VLOOKUP($P408,コード一覧!$G$1:$H$10,2,FALSE),"")</f>
        <v/>
      </c>
      <c r="K408" s="22" t="str">
        <f>IF(AND(INDEX(個人!$C$6:$AH$125,$N408,$C$3)&lt;&gt;"",INDEX(個人!$C$6:$AH$125,$N408,$O408)&lt;&gt;""),LEFT(TEXT(INDEX(個人!$C$6:$AH$125,$N408,$O408),"mm:ss.00"),2),"")</f>
        <v/>
      </c>
      <c r="L408" s="22" t="str">
        <f>IF(AND(INDEX(個人!$C$6:$AH$125,$N408,$C$3)&lt;&gt;"",INDEX(個人!$C$6:$AH$125,$N408,$O408)&lt;&gt;""),MID(TEXT(INDEX(個人!$C$6:$AH$125,$N408,$O408),"mm:ss.00"),4,2),"")</f>
        <v/>
      </c>
      <c r="M408" s="22" t="str">
        <f>IF(AND(INDEX(個人!$C$6:$AH$125,$N408,$C$3)&lt;&gt;"",INDEX(個人!$C$6:$AH$125,$N408,$O408)&lt;&gt;""),RIGHT(TEXT(INDEX(個人!$C$6:$AH$125,$N408,$O408),"mm:ss.00"),2),"")</f>
        <v/>
      </c>
      <c r="N408" s="22">
        <f t="shared" si="56"/>
        <v>19</v>
      </c>
      <c r="O408" s="22">
        <v>17</v>
      </c>
      <c r="P408" s="24" t="s">
        <v>77</v>
      </c>
      <c r="Q408" s="22" t="s">
        <v>102</v>
      </c>
    </row>
    <row r="409" spans="3:17" s="22" customFormat="1" x14ac:dyDescent="0.15">
      <c r="C409" s="22" t="str">
        <f>IF(INDEX(個人!$C$6:$AH$125,$N409,$C$3)&lt;&gt;"",DBCS(TRIM(INDEX(個人!$C$6:$AH$125,$N409,$C$3))),"")</f>
        <v/>
      </c>
      <c r="D409" s="22" t="str">
        <f t="shared" si="54"/>
        <v>○</v>
      </c>
      <c r="E409" s="22">
        <f>IF(AND(INDEX(個人!$C$6:$AH$125,$N408,$C$3)&lt;&gt;"",INDEX(個人!$C$6:$AH$125,$N409,$O409)&lt;&gt;""),E408+1,E408)</f>
        <v>0</v>
      </c>
      <c r="F409" s="22" t="str">
        <f t="shared" si="55"/>
        <v>@0</v>
      </c>
      <c r="H409" s="22" t="str">
        <f>IF(AND(INDEX(個人!$C$6:$AH$125,$N409,$C$3)&lt;&gt;"",INDEX(個人!$C$6:$AH$125,$N409,$O409)&lt;&gt;""),IF(INDEX(個人!$C$6:$AH$125,$N409,$H$3)&lt;20,11,ROUNDDOWN(INDEX(個人!$C$6:$AH$125,$N409,$H$3)/5,0)+7),"")</f>
        <v/>
      </c>
      <c r="I409" s="22" t="str">
        <f>IF(AND(INDEX(個人!$C$6:$AH$125,$N409,$C$3)&lt;&gt;"",INDEX(個人!$C$6:$AH$125,$N409,$O409)&lt;&gt;""),IF(ISERROR(VLOOKUP(DBCS($Q409),コード一覧!$E$1:$F$6,2,FALSE)),1,VLOOKUP(DBCS($Q409),コード一覧!$E$1:$F$6,2,FALSE)),"")</f>
        <v/>
      </c>
      <c r="J409" s="22" t="str">
        <f>IF(AND(INDEX(個人!$C$6:$AH$125,$N409,$C$3)&lt;&gt;"",INDEX(個人!$C$6:$AH$125,$N409,$O409)&lt;&gt;""),VLOOKUP($P409,コード一覧!$G$1:$H$10,2,FALSE),"")</f>
        <v/>
      </c>
      <c r="K409" s="22" t="str">
        <f>IF(AND(INDEX(個人!$C$6:$AH$125,$N409,$C$3)&lt;&gt;"",INDEX(個人!$C$6:$AH$125,$N409,$O409)&lt;&gt;""),LEFT(TEXT(INDEX(個人!$C$6:$AH$125,$N409,$O409),"mm:ss.00"),2),"")</f>
        <v/>
      </c>
      <c r="L409" s="22" t="str">
        <f>IF(AND(INDEX(個人!$C$6:$AH$125,$N409,$C$3)&lt;&gt;"",INDEX(個人!$C$6:$AH$125,$N409,$O409)&lt;&gt;""),MID(TEXT(INDEX(個人!$C$6:$AH$125,$N409,$O409),"mm:ss.00"),4,2),"")</f>
        <v/>
      </c>
      <c r="M409" s="22" t="str">
        <f>IF(AND(INDEX(個人!$C$6:$AH$125,$N409,$C$3)&lt;&gt;"",INDEX(個人!$C$6:$AH$125,$N409,$O409)&lt;&gt;""),RIGHT(TEXT(INDEX(個人!$C$6:$AH$125,$N409,$O409),"mm:ss.00"),2),"")</f>
        <v/>
      </c>
      <c r="N409" s="22">
        <f t="shared" si="56"/>
        <v>19</v>
      </c>
      <c r="O409" s="22">
        <v>18</v>
      </c>
      <c r="P409" s="24" t="s">
        <v>70</v>
      </c>
      <c r="Q409" s="22" t="s">
        <v>103</v>
      </c>
    </row>
    <row r="410" spans="3:17" s="22" customFormat="1" x14ac:dyDescent="0.15">
      <c r="C410" s="22" t="str">
        <f>IF(INDEX(個人!$C$6:$AH$125,$N410,$C$3)&lt;&gt;"",DBCS(TRIM(INDEX(個人!$C$6:$AH$125,$N410,$C$3))),"")</f>
        <v/>
      </c>
      <c r="D410" s="22" t="str">
        <f t="shared" si="54"/>
        <v>○</v>
      </c>
      <c r="E410" s="22">
        <f>IF(AND(INDEX(個人!$C$6:$AH$125,$N409,$C$3)&lt;&gt;"",INDEX(個人!$C$6:$AH$125,$N410,$O410)&lt;&gt;""),E409+1,E409)</f>
        <v>0</v>
      </c>
      <c r="F410" s="22" t="str">
        <f t="shared" si="55"/>
        <v>@0</v>
      </c>
      <c r="H410" s="22" t="str">
        <f>IF(AND(INDEX(個人!$C$6:$AH$125,$N410,$C$3)&lt;&gt;"",INDEX(個人!$C$6:$AH$125,$N410,$O410)&lt;&gt;""),IF(INDEX(個人!$C$6:$AH$125,$N410,$H$3)&lt;20,11,ROUNDDOWN(INDEX(個人!$C$6:$AH$125,$N410,$H$3)/5,0)+7),"")</f>
        <v/>
      </c>
      <c r="I410" s="22" t="str">
        <f>IF(AND(INDEX(個人!$C$6:$AH$125,$N410,$C$3)&lt;&gt;"",INDEX(個人!$C$6:$AH$125,$N410,$O410)&lt;&gt;""),IF(ISERROR(VLOOKUP(DBCS($Q410),コード一覧!$E$1:$F$6,2,FALSE)),1,VLOOKUP(DBCS($Q410),コード一覧!$E$1:$F$6,2,FALSE)),"")</f>
        <v/>
      </c>
      <c r="J410" s="22" t="str">
        <f>IF(AND(INDEX(個人!$C$6:$AH$125,$N410,$C$3)&lt;&gt;"",INDEX(個人!$C$6:$AH$125,$N410,$O410)&lt;&gt;""),VLOOKUP($P410,コード一覧!$G$1:$H$10,2,FALSE),"")</f>
        <v/>
      </c>
      <c r="K410" s="22" t="str">
        <f>IF(AND(INDEX(個人!$C$6:$AH$125,$N410,$C$3)&lt;&gt;"",INDEX(個人!$C$6:$AH$125,$N410,$O410)&lt;&gt;""),LEFT(TEXT(INDEX(個人!$C$6:$AH$125,$N410,$O410),"mm:ss.00"),2),"")</f>
        <v/>
      </c>
      <c r="L410" s="22" t="str">
        <f>IF(AND(INDEX(個人!$C$6:$AH$125,$N410,$C$3)&lt;&gt;"",INDEX(個人!$C$6:$AH$125,$N410,$O410)&lt;&gt;""),MID(TEXT(INDEX(個人!$C$6:$AH$125,$N410,$O410),"mm:ss.00"),4,2),"")</f>
        <v/>
      </c>
      <c r="M410" s="22" t="str">
        <f>IF(AND(INDEX(個人!$C$6:$AH$125,$N410,$C$3)&lt;&gt;"",INDEX(個人!$C$6:$AH$125,$N410,$O410)&lt;&gt;""),RIGHT(TEXT(INDEX(個人!$C$6:$AH$125,$N410,$O410),"mm:ss.00"),2),"")</f>
        <v/>
      </c>
      <c r="N410" s="22">
        <f t="shared" si="56"/>
        <v>19</v>
      </c>
      <c r="O410" s="22">
        <v>19</v>
      </c>
      <c r="P410" s="24" t="s">
        <v>24</v>
      </c>
      <c r="Q410" s="22" t="s">
        <v>103</v>
      </c>
    </row>
    <row r="411" spans="3:17" s="22" customFormat="1" x14ac:dyDescent="0.15">
      <c r="C411" s="22" t="str">
        <f>IF(INDEX(個人!$C$6:$AH$125,$N411,$C$3)&lt;&gt;"",DBCS(TRIM(INDEX(個人!$C$6:$AH$125,$N411,$C$3))),"")</f>
        <v/>
      </c>
      <c r="D411" s="22" t="str">
        <f t="shared" si="54"/>
        <v>○</v>
      </c>
      <c r="E411" s="22">
        <f>IF(AND(INDEX(個人!$C$6:$AH$125,$N410,$C$3)&lt;&gt;"",INDEX(個人!$C$6:$AH$125,$N411,$O411)&lt;&gt;""),E410+1,E410)</f>
        <v>0</v>
      </c>
      <c r="F411" s="22" t="str">
        <f t="shared" si="55"/>
        <v>@0</v>
      </c>
      <c r="H411" s="22" t="str">
        <f>IF(AND(INDEX(個人!$C$6:$AH$125,$N411,$C$3)&lt;&gt;"",INDEX(個人!$C$6:$AH$125,$N411,$O411)&lt;&gt;""),IF(INDEX(個人!$C$6:$AH$125,$N411,$H$3)&lt;20,11,ROUNDDOWN(INDEX(個人!$C$6:$AH$125,$N411,$H$3)/5,0)+7),"")</f>
        <v/>
      </c>
      <c r="I411" s="22" t="str">
        <f>IF(AND(INDEX(個人!$C$6:$AH$125,$N411,$C$3)&lt;&gt;"",INDEX(個人!$C$6:$AH$125,$N411,$O411)&lt;&gt;""),IF(ISERROR(VLOOKUP(DBCS($Q411),コード一覧!$E$1:$F$6,2,FALSE)),1,VLOOKUP(DBCS($Q411),コード一覧!$E$1:$F$6,2,FALSE)),"")</f>
        <v/>
      </c>
      <c r="J411" s="22" t="str">
        <f>IF(AND(INDEX(個人!$C$6:$AH$125,$N411,$C$3)&lt;&gt;"",INDEX(個人!$C$6:$AH$125,$N411,$O411)&lt;&gt;""),VLOOKUP($P411,コード一覧!$G$1:$H$10,2,FALSE),"")</f>
        <v/>
      </c>
      <c r="K411" s="22" t="str">
        <f>IF(AND(INDEX(個人!$C$6:$AH$125,$N411,$C$3)&lt;&gt;"",INDEX(個人!$C$6:$AH$125,$N411,$O411)&lt;&gt;""),LEFT(TEXT(INDEX(個人!$C$6:$AH$125,$N411,$O411),"mm:ss.00"),2),"")</f>
        <v/>
      </c>
      <c r="L411" s="22" t="str">
        <f>IF(AND(INDEX(個人!$C$6:$AH$125,$N411,$C$3)&lt;&gt;"",INDEX(個人!$C$6:$AH$125,$N411,$O411)&lt;&gt;""),MID(TEXT(INDEX(個人!$C$6:$AH$125,$N411,$O411),"mm:ss.00"),4,2),"")</f>
        <v/>
      </c>
      <c r="M411" s="22" t="str">
        <f>IF(AND(INDEX(個人!$C$6:$AH$125,$N411,$C$3)&lt;&gt;"",INDEX(個人!$C$6:$AH$125,$N411,$O411)&lt;&gt;""),RIGHT(TEXT(INDEX(個人!$C$6:$AH$125,$N411,$O411),"mm:ss.00"),2),"")</f>
        <v/>
      </c>
      <c r="N411" s="22">
        <f t="shared" si="56"/>
        <v>19</v>
      </c>
      <c r="O411" s="22">
        <v>20</v>
      </c>
      <c r="P411" s="24" t="s">
        <v>37</v>
      </c>
      <c r="Q411" s="22" t="s">
        <v>103</v>
      </c>
    </row>
    <row r="412" spans="3:17" s="22" customFormat="1" x14ac:dyDescent="0.15">
      <c r="C412" s="22" t="str">
        <f>IF(INDEX(個人!$C$6:$AH$125,$N412,$C$3)&lt;&gt;"",DBCS(TRIM(INDEX(個人!$C$6:$AH$125,$N412,$C$3))),"")</f>
        <v/>
      </c>
      <c r="D412" s="22" t="str">
        <f t="shared" si="54"/>
        <v>○</v>
      </c>
      <c r="E412" s="22">
        <f>IF(AND(INDEX(個人!$C$6:$AH$125,$N411,$C$3)&lt;&gt;"",INDEX(個人!$C$6:$AH$125,$N412,$O412)&lt;&gt;""),E411+1,E411)</f>
        <v>0</v>
      </c>
      <c r="F412" s="22" t="str">
        <f t="shared" si="55"/>
        <v>@0</v>
      </c>
      <c r="H412" s="22" t="str">
        <f>IF(AND(INDEX(個人!$C$6:$AH$125,$N412,$C$3)&lt;&gt;"",INDEX(個人!$C$6:$AH$125,$N412,$O412)&lt;&gt;""),IF(INDEX(個人!$C$6:$AH$125,$N412,$H$3)&lt;20,11,ROUNDDOWN(INDEX(個人!$C$6:$AH$125,$N412,$H$3)/5,0)+7),"")</f>
        <v/>
      </c>
      <c r="I412" s="22" t="str">
        <f>IF(AND(INDEX(個人!$C$6:$AH$125,$N412,$C$3)&lt;&gt;"",INDEX(個人!$C$6:$AH$125,$N412,$O412)&lt;&gt;""),IF(ISERROR(VLOOKUP(DBCS($Q412),コード一覧!$E$1:$F$6,2,FALSE)),1,VLOOKUP(DBCS($Q412),コード一覧!$E$1:$F$6,2,FALSE)),"")</f>
        <v/>
      </c>
      <c r="J412" s="22" t="str">
        <f>IF(AND(INDEX(個人!$C$6:$AH$125,$N412,$C$3)&lt;&gt;"",INDEX(個人!$C$6:$AH$125,$N412,$O412)&lt;&gt;""),VLOOKUP($P412,コード一覧!$G$1:$H$10,2,FALSE),"")</f>
        <v/>
      </c>
      <c r="K412" s="22" t="str">
        <f>IF(AND(INDEX(個人!$C$6:$AH$125,$N412,$C$3)&lt;&gt;"",INDEX(個人!$C$6:$AH$125,$N412,$O412)&lt;&gt;""),LEFT(TEXT(INDEX(個人!$C$6:$AH$125,$N412,$O412),"mm:ss.00"),2),"")</f>
        <v/>
      </c>
      <c r="L412" s="22" t="str">
        <f>IF(AND(INDEX(個人!$C$6:$AH$125,$N412,$C$3)&lt;&gt;"",INDEX(個人!$C$6:$AH$125,$N412,$O412)&lt;&gt;""),MID(TEXT(INDEX(個人!$C$6:$AH$125,$N412,$O412),"mm:ss.00"),4,2),"")</f>
        <v/>
      </c>
      <c r="M412" s="22" t="str">
        <f>IF(AND(INDEX(個人!$C$6:$AH$125,$N412,$C$3)&lt;&gt;"",INDEX(個人!$C$6:$AH$125,$N412,$O412)&lt;&gt;""),RIGHT(TEXT(INDEX(個人!$C$6:$AH$125,$N412,$O412),"mm:ss.00"),2),"")</f>
        <v/>
      </c>
      <c r="N412" s="22">
        <f t="shared" si="56"/>
        <v>19</v>
      </c>
      <c r="O412" s="22">
        <v>21</v>
      </c>
      <c r="P412" s="24" t="s">
        <v>47</v>
      </c>
      <c r="Q412" s="22" t="s">
        <v>103</v>
      </c>
    </row>
    <row r="413" spans="3:17" s="22" customFormat="1" x14ac:dyDescent="0.15">
      <c r="C413" s="22" t="str">
        <f>IF(INDEX(個人!$C$6:$AH$125,$N413,$C$3)&lt;&gt;"",DBCS(TRIM(INDEX(個人!$C$6:$AH$125,$N413,$C$3))),"")</f>
        <v/>
      </c>
      <c r="D413" s="22" t="str">
        <f t="shared" si="54"/>
        <v>○</v>
      </c>
      <c r="E413" s="22">
        <f>IF(AND(INDEX(個人!$C$6:$AH$125,$N412,$C$3)&lt;&gt;"",INDEX(個人!$C$6:$AH$125,$N413,$O413)&lt;&gt;""),E412+1,E412)</f>
        <v>0</v>
      </c>
      <c r="F413" s="22" t="str">
        <f t="shared" si="55"/>
        <v>@0</v>
      </c>
      <c r="H413" s="22" t="str">
        <f>IF(AND(INDEX(個人!$C$6:$AH$125,$N413,$C$3)&lt;&gt;"",INDEX(個人!$C$6:$AH$125,$N413,$O413)&lt;&gt;""),IF(INDEX(個人!$C$6:$AH$125,$N413,$H$3)&lt;20,11,ROUNDDOWN(INDEX(個人!$C$6:$AH$125,$N413,$H$3)/5,0)+7),"")</f>
        <v/>
      </c>
      <c r="I413" s="22" t="str">
        <f>IF(AND(INDEX(個人!$C$6:$AH$125,$N413,$C$3)&lt;&gt;"",INDEX(個人!$C$6:$AH$125,$N413,$O413)&lt;&gt;""),IF(ISERROR(VLOOKUP(DBCS($Q413),コード一覧!$E$1:$F$6,2,FALSE)),1,VLOOKUP(DBCS($Q413),コード一覧!$E$1:$F$6,2,FALSE)),"")</f>
        <v/>
      </c>
      <c r="J413" s="22" t="str">
        <f>IF(AND(INDEX(個人!$C$6:$AH$125,$N413,$C$3)&lt;&gt;"",INDEX(個人!$C$6:$AH$125,$N413,$O413)&lt;&gt;""),VLOOKUP($P413,コード一覧!$G$1:$H$10,2,FALSE),"")</f>
        <v/>
      </c>
      <c r="K413" s="22" t="str">
        <f>IF(AND(INDEX(個人!$C$6:$AH$125,$N413,$C$3)&lt;&gt;"",INDEX(個人!$C$6:$AH$125,$N413,$O413)&lt;&gt;""),LEFT(TEXT(INDEX(個人!$C$6:$AH$125,$N413,$O413),"mm:ss.00"),2),"")</f>
        <v/>
      </c>
      <c r="L413" s="22" t="str">
        <f>IF(AND(INDEX(個人!$C$6:$AH$125,$N413,$C$3)&lt;&gt;"",INDEX(個人!$C$6:$AH$125,$N413,$O413)&lt;&gt;""),MID(TEXT(INDEX(個人!$C$6:$AH$125,$N413,$O413),"mm:ss.00"),4,2),"")</f>
        <v/>
      </c>
      <c r="M413" s="22" t="str">
        <f>IF(AND(INDEX(個人!$C$6:$AH$125,$N413,$C$3)&lt;&gt;"",INDEX(個人!$C$6:$AH$125,$N413,$O413)&lt;&gt;""),RIGHT(TEXT(INDEX(個人!$C$6:$AH$125,$N413,$O413),"mm:ss.00"),2),"")</f>
        <v/>
      </c>
      <c r="N413" s="22">
        <f t="shared" si="56"/>
        <v>19</v>
      </c>
      <c r="O413" s="22">
        <v>22</v>
      </c>
      <c r="P413" s="24" t="s">
        <v>70</v>
      </c>
      <c r="Q413" s="22" t="s">
        <v>104</v>
      </c>
    </row>
    <row r="414" spans="3:17" s="22" customFormat="1" x14ac:dyDescent="0.15">
      <c r="C414" s="22" t="str">
        <f>IF(INDEX(個人!$C$6:$AH$125,$N414,$C$3)&lt;&gt;"",DBCS(TRIM(INDEX(個人!$C$6:$AH$125,$N414,$C$3))),"")</f>
        <v/>
      </c>
      <c r="D414" s="22" t="str">
        <f t="shared" si="54"/>
        <v>○</v>
      </c>
      <c r="E414" s="22">
        <f>IF(AND(INDEX(個人!$C$6:$AH$125,$N413,$C$3)&lt;&gt;"",INDEX(個人!$C$6:$AH$125,$N414,$O414)&lt;&gt;""),E413+1,E413)</f>
        <v>0</v>
      </c>
      <c r="F414" s="22" t="str">
        <f t="shared" si="55"/>
        <v>@0</v>
      </c>
      <c r="H414" s="22" t="str">
        <f>IF(AND(INDEX(個人!$C$6:$AH$125,$N414,$C$3)&lt;&gt;"",INDEX(個人!$C$6:$AH$125,$N414,$O414)&lt;&gt;""),IF(INDEX(個人!$C$6:$AH$125,$N414,$H$3)&lt;20,11,ROUNDDOWN(INDEX(個人!$C$6:$AH$125,$N414,$H$3)/5,0)+7),"")</f>
        <v/>
      </c>
      <c r="I414" s="22" t="str">
        <f>IF(AND(INDEX(個人!$C$6:$AH$125,$N414,$C$3)&lt;&gt;"",INDEX(個人!$C$6:$AH$125,$N414,$O414)&lt;&gt;""),IF(ISERROR(VLOOKUP(DBCS($Q414),コード一覧!$E$1:$F$6,2,FALSE)),1,VLOOKUP(DBCS($Q414),コード一覧!$E$1:$F$6,2,FALSE)),"")</f>
        <v/>
      </c>
      <c r="J414" s="22" t="str">
        <f>IF(AND(INDEX(個人!$C$6:$AH$125,$N414,$C$3)&lt;&gt;"",INDEX(個人!$C$6:$AH$125,$N414,$O414)&lt;&gt;""),VLOOKUP($P414,コード一覧!$G$1:$H$10,2,FALSE),"")</f>
        <v/>
      </c>
      <c r="K414" s="22" t="str">
        <f>IF(AND(INDEX(個人!$C$6:$AH$125,$N414,$C$3)&lt;&gt;"",INDEX(個人!$C$6:$AH$125,$N414,$O414)&lt;&gt;""),LEFT(TEXT(INDEX(個人!$C$6:$AH$125,$N414,$O414),"mm:ss.00"),2),"")</f>
        <v/>
      </c>
      <c r="L414" s="22" t="str">
        <f>IF(AND(INDEX(個人!$C$6:$AH$125,$N414,$C$3)&lt;&gt;"",INDEX(個人!$C$6:$AH$125,$N414,$O414)&lt;&gt;""),MID(TEXT(INDEX(個人!$C$6:$AH$125,$N414,$O414),"mm:ss.00"),4,2),"")</f>
        <v/>
      </c>
      <c r="M414" s="22" t="str">
        <f>IF(AND(INDEX(個人!$C$6:$AH$125,$N414,$C$3)&lt;&gt;"",INDEX(個人!$C$6:$AH$125,$N414,$O414)&lt;&gt;""),RIGHT(TEXT(INDEX(個人!$C$6:$AH$125,$N414,$O414),"mm:ss.00"),2),"")</f>
        <v/>
      </c>
      <c r="N414" s="22">
        <f t="shared" si="56"/>
        <v>19</v>
      </c>
      <c r="O414" s="22">
        <v>23</v>
      </c>
      <c r="P414" s="24" t="s">
        <v>24</v>
      </c>
      <c r="Q414" s="22" t="s">
        <v>104</v>
      </c>
    </row>
    <row r="415" spans="3:17" s="22" customFormat="1" x14ac:dyDescent="0.15">
      <c r="C415" s="22" t="str">
        <f>IF(INDEX(個人!$C$6:$AH$125,$N415,$C$3)&lt;&gt;"",DBCS(TRIM(INDEX(個人!$C$6:$AH$125,$N415,$C$3))),"")</f>
        <v/>
      </c>
      <c r="D415" s="22" t="str">
        <f t="shared" si="54"/>
        <v>○</v>
      </c>
      <c r="E415" s="22">
        <f>IF(AND(INDEX(個人!$C$6:$AH$125,$N414,$C$3)&lt;&gt;"",INDEX(個人!$C$6:$AH$125,$N415,$O415)&lt;&gt;""),E414+1,E414)</f>
        <v>0</v>
      </c>
      <c r="F415" s="22" t="str">
        <f t="shared" si="55"/>
        <v>@0</v>
      </c>
      <c r="H415" s="22" t="str">
        <f>IF(AND(INDEX(個人!$C$6:$AH$125,$N415,$C$3)&lt;&gt;"",INDEX(個人!$C$6:$AH$125,$N415,$O415)&lt;&gt;""),IF(INDEX(個人!$C$6:$AH$125,$N415,$H$3)&lt;20,11,ROUNDDOWN(INDEX(個人!$C$6:$AH$125,$N415,$H$3)/5,0)+7),"")</f>
        <v/>
      </c>
      <c r="I415" s="22" t="str">
        <f>IF(AND(INDEX(個人!$C$6:$AH$125,$N415,$C$3)&lt;&gt;"",INDEX(個人!$C$6:$AH$125,$N415,$O415)&lt;&gt;""),IF(ISERROR(VLOOKUP(DBCS($Q415),コード一覧!$E$1:$F$6,2,FALSE)),1,VLOOKUP(DBCS($Q415),コード一覧!$E$1:$F$6,2,FALSE)),"")</f>
        <v/>
      </c>
      <c r="J415" s="22" t="str">
        <f>IF(AND(INDEX(個人!$C$6:$AH$125,$N415,$C$3)&lt;&gt;"",INDEX(個人!$C$6:$AH$125,$N415,$O415)&lt;&gt;""),VLOOKUP($P415,コード一覧!$G$1:$H$10,2,FALSE),"")</f>
        <v/>
      </c>
      <c r="K415" s="22" t="str">
        <f>IF(AND(INDEX(個人!$C$6:$AH$125,$N415,$C$3)&lt;&gt;"",INDEX(個人!$C$6:$AH$125,$N415,$O415)&lt;&gt;""),LEFT(TEXT(INDEX(個人!$C$6:$AH$125,$N415,$O415),"mm:ss.00"),2),"")</f>
        <v/>
      </c>
      <c r="L415" s="22" t="str">
        <f>IF(AND(INDEX(個人!$C$6:$AH$125,$N415,$C$3)&lt;&gt;"",INDEX(個人!$C$6:$AH$125,$N415,$O415)&lt;&gt;""),MID(TEXT(INDEX(個人!$C$6:$AH$125,$N415,$O415),"mm:ss.00"),4,2),"")</f>
        <v/>
      </c>
      <c r="M415" s="22" t="str">
        <f>IF(AND(INDEX(個人!$C$6:$AH$125,$N415,$C$3)&lt;&gt;"",INDEX(個人!$C$6:$AH$125,$N415,$O415)&lt;&gt;""),RIGHT(TEXT(INDEX(個人!$C$6:$AH$125,$N415,$O415),"mm:ss.00"),2),"")</f>
        <v/>
      </c>
      <c r="N415" s="22">
        <f t="shared" si="56"/>
        <v>19</v>
      </c>
      <c r="O415" s="22">
        <v>24</v>
      </c>
      <c r="P415" s="24" t="s">
        <v>37</v>
      </c>
      <c r="Q415" s="22" t="s">
        <v>104</v>
      </c>
    </row>
    <row r="416" spans="3:17" s="22" customFormat="1" x14ac:dyDescent="0.15">
      <c r="C416" s="22" t="str">
        <f>IF(INDEX(個人!$C$6:$AH$125,$N416,$C$3)&lt;&gt;"",DBCS(TRIM(INDEX(個人!$C$6:$AH$125,$N416,$C$3))),"")</f>
        <v/>
      </c>
      <c r="D416" s="22" t="str">
        <f t="shared" si="54"/>
        <v>○</v>
      </c>
      <c r="E416" s="22">
        <f>IF(AND(INDEX(個人!$C$6:$AH$125,$N415,$C$3)&lt;&gt;"",INDEX(個人!$C$6:$AH$125,$N416,$O416)&lt;&gt;""),E415+1,E415)</f>
        <v>0</v>
      </c>
      <c r="F416" s="22" t="str">
        <f t="shared" si="55"/>
        <v>@0</v>
      </c>
      <c r="H416" s="22" t="str">
        <f>IF(AND(INDEX(個人!$C$6:$AH$125,$N416,$C$3)&lt;&gt;"",INDEX(個人!$C$6:$AH$125,$N416,$O416)&lt;&gt;""),IF(INDEX(個人!$C$6:$AH$125,$N416,$H$3)&lt;20,11,ROUNDDOWN(INDEX(個人!$C$6:$AH$125,$N416,$H$3)/5,0)+7),"")</f>
        <v/>
      </c>
      <c r="I416" s="22" t="str">
        <f>IF(AND(INDEX(個人!$C$6:$AH$125,$N416,$C$3)&lt;&gt;"",INDEX(個人!$C$6:$AH$125,$N416,$O416)&lt;&gt;""),IF(ISERROR(VLOOKUP(DBCS($Q416),コード一覧!$E$1:$F$6,2,FALSE)),1,VLOOKUP(DBCS($Q416),コード一覧!$E$1:$F$6,2,FALSE)),"")</f>
        <v/>
      </c>
      <c r="J416" s="22" t="str">
        <f>IF(AND(INDEX(個人!$C$6:$AH$125,$N416,$C$3)&lt;&gt;"",INDEX(個人!$C$6:$AH$125,$N416,$O416)&lt;&gt;""),VLOOKUP($P416,コード一覧!$G$1:$H$10,2,FALSE),"")</f>
        <v/>
      </c>
      <c r="K416" s="22" t="str">
        <f>IF(AND(INDEX(個人!$C$6:$AH$125,$N416,$C$3)&lt;&gt;"",INDEX(個人!$C$6:$AH$125,$N416,$O416)&lt;&gt;""),LEFT(TEXT(INDEX(個人!$C$6:$AH$125,$N416,$O416),"mm:ss.00"),2),"")</f>
        <v/>
      </c>
      <c r="L416" s="22" t="str">
        <f>IF(AND(INDEX(個人!$C$6:$AH$125,$N416,$C$3)&lt;&gt;"",INDEX(個人!$C$6:$AH$125,$N416,$O416)&lt;&gt;""),MID(TEXT(INDEX(個人!$C$6:$AH$125,$N416,$O416),"mm:ss.00"),4,2),"")</f>
        <v/>
      </c>
      <c r="M416" s="22" t="str">
        <f>IF(AND(INDEX(個人!$C$6:$AH$125,$N416,$C$3)&lt;&gt;"",INDEX(個人!$C$6:$AH$125,$N416,$O416)&lt;&gt;""),RIGHT(TEXT(INDEX(個人!$C$6:$AH$125,$N416,$O416),"mm:ss.00"),2),"")</f>
        <v/>
      </c>
      <c r="N416" s="22">
        <f t="shared" si="56"/>
        <v>19</v>
      </c>
      <c r="O416" s="22">
        <v>25</v>
      </c>
      <c r="P416" s="24" t="s">
        <v>47</v>
      </c>
      <c r="Q416" s="22" t="s">
        <v>104</v>
      </c>
    </row>
    <row r="417" spans="3:17" s="22" customFormat="1" x14ac:dyDescent="0.15">
      <c r="C417" s="22" t="str">
        <f>IF(INDEX(個人!$C$6:$AH$125,$N417,$C$3)&lt;&gt;"",DBCS(TRIM(INDEX(個人!$C$6:$AH$125,$N417,$C$3))),"")</f>
        <v/>
      </c>
      <c r="D417" s="22" t="str">
        <f t="shared" si="54"/>
        <v>○</v>
      </c>
      <c r="E417" s="22">
        <f>IF(AND(INDEX(個人!$C$6:$AH$125,$N416,$C$3)&lt;&gt;"",INDEX(個人!$C$6:$AH$125,$N417,$O417)&lt;&gt;""),E416+1,E416)</f>
        <v>0</v>
      </c>
      <c r="F417" s="22" t="str">
        <f t="shared" si="55"/>
        <v>@0</v>
      </c>
      <c r="H417" s="22" t="str">
        <f>IF(AND(INDEX(個人!$C$6:$AH$125,$N417,$C$3)&lt;&gt;"",INDEX(個人!$C$6:$AH$125,$N417,$O417)&lt;&gt;""),IF(INDEX(個人!$C$6:$AH$125,$N417,$H$3)&lt;20,11,ROUNDDOWN(INDEX(個人!$C$6:$AH$125,$N417,$H$3)/5,0)+7),"")</f>
        <v/>
      </c>
      <c r="I417" s="22" t="str">
        <f>IF(AND(INDEX(個人!$C$6:$AH$125,$N417,$C$3)&lt;&gt;"",INDEX(個人!$C$6:$AH$125,$N417,$O417)&lt;&gt;""),IF(ISERROR(VLOOKUP(DBCS($Q417),コード一覧!$E$1:$F$6,2,FALSE)),1,VLOOKUP(DBCS($Q417),コード一覧!$E$1:$F$6,2,FALSE)),"")</f>
        <v/>
      </c>
      <c r="J417" s="22" t="str">
        <f>IF(AND(INDEX(個人!$C$6:$AH$125,$N417,$C$3)&lt;&gt;"",INDEX(個人!$C$6:$AH$125,$N417,$O417)&lt;&gt;""),VLOOKUP($P417,コード一覧!$G$1:$H$10,2,FALSE),"")</f>
        <v/>
      </c>
      <c r="K417" s="22" t="str">
        <f>IF(AND(INDEX(個人!$C$6:$AH$125,$N417,$C$3)&lt;&gt;"",INDEX(個人!$C$6:$AH$125,$N417,$O417)&lt;&gt;""),LEFT(TEXT(INDEX(個人!$C$6:$AH$125,$N417,$O417),"mm:ss.00"),2),"")</f>
        <v/>
      </c>
      <c r="L417" s="22" t="str">
        <f>IF(AND(INDEX(個人!$C$6:$AH$125,$N417,$C$3)&lt;&gt;"",INDEX(個人!$C$6:$AH$125,$N417,$O417)&lt;&gt;""),MID(TEXT(INDEX(個人!$C$6:$AH$125,$N417,$O417),"mm:ss.00"),4,2),"")</f>
        <v/>
      </c>
      <c r="M417" s="22" t="str">
        <f>IF(AND(INDEX(個人!$C$6:$AH$125,$N417,$C$3)&lt;&gt;"",INDEX(個人!$C$6:$AH$125,$N417,$O417)&lt;&gt;""),RIGHT(TEXT(INDEX(個人!$C$6:$AH$125,$N417,$O417),"mm:ss.00"),2),"")</f>
        <v/>
      </c>
      <c r="N417" s="22">
        <f t="shared" si="56"/>
        <v>19</v>
      </c>
      <c r="O417" s="22">
        <v>26</v>
      </c>
      <c r="P417" s="24" t="s">
        <v>70</v>
      </c>
      <c r="Q417" s="22" t="s">
        <v>55</v>
      </c>
    </row>
    <row r="418" spans="3:17" s="22" customFormat="1" x14ac:dyDescent="0.15">
      <c r="C418" s="22" t="str">
        <f>IF(INDEX(個人!$C$6:$AH$125,$N418,$C$3)&lt;&gt;"",DBCS(TRIM(INDEX(個人!$C$6:$AH$125,$N418,$C$3))),"")</f>
        <v/>
      </c>
      <c r="D418" s="22" t="str">
        <f t="shared" si="54"/>
        <v>○</v>
      </c>
      <c r="E418" s="22">
        <f>IF(AND(INDEX(個人!$C$6:$AH$125,$N417,$C$3)&lt;&gt;"",INDEX(個人!$C$6:$AH$125,$N418,$O418)&lt;&gt;""),E417+1,E417)</f>
        <v>0</v>
      </c>
      <c r="F418" s="22" t="str">
        <f t="shared" si="55"/>
        <v>@0</v>
      </c>
      <c r="H418" s="22" t="str">
        <f>IF(AND(INDEX(個人!$C$6:$AH$125,$N418,$C$3)&lt;&gt;"",INDEX(個人!$C$6:$AH$125,$N418,$O418)&lt;&gt;""),IF(INDEX(個人!$C$6:$AH$125,$N418,$H$3)&lt;20,11,ROUNDDOWN(INDEX(個人!$C$6:$AH$125,$N418,$H$3)/5,0)+7),"")</f>
        <v/>
      </c>
      <c r="I418" s="22" t="str">
        <f>IF(AND(INDEX(個人!$C$6:$AH$125,$N418,$C$3)&lt;&gt;"",INDEX(個人!$C$6:$AH$125,$N418,$O418)&lt;&gt;""),IF(ISERROR(VLOOKUP(DBCS($Q418),コード一覧!$E$1:$F$6,2,FALSE)),1,VLOOKUP(DBCS($Q418),コード一覧!$E$1:$F$6,2,FALSE)),"")</f>
        <v/>
      </c>
      <c r="J418" s="22" t="str">
        <f>IF(AND(INDEX(個人!$C$6:$AH$125,$N418,$C$3)&lt;&gt;"",INDEX(個人!$C$6:$AH$125,$N418,$O418)&lt;&gt;""),VLOOKUP($P418,コード一覧!$G$1:$H$10,2,FALSE),"")</f>
        <v/>
      </c>
      <c r="K418" s="22" t="str">
        <f>IF(AND(INDEX(個人!$C$6:$AH$125,$N418,$C$3)&lt;&gt;"",INDEX(個人!$C$6:$AH$125,$N418,$O418)&lt;&gt;""),LEFT(TEXT(INDEX(個人!$C$6:$AH$125,$N418,$O418),"mm:ss.00"),2),"")</f>
        <v/>
      </c>
      <c r="L418" s="22" t="str">
        <f>IF(AND(INDEX(個人!$C$6:$AH$125,$N418,$C$3)&lt;&gt;"",INDEX(個人!$C$6:$AH$125,$N418,$O418)&lt;&gt;""),MID(TEXT(INDEX(個人!$C$6:$AH$125,$N418,$O418),"mm:ss.00"),4,2),"")</f>
        <v/>
      </c>
      <c r="M418" s="22" t="str">
        <f>IF(AND(INDEX(個人!$C$6:$AH$125,$N418,$C$3)&lt;&gt;"",INDEX(個人!$C$6:$AH$125,$N418,$O418)&lt;&gt;""),RIGHT(TEXT(INDEX(個人!$C$6:$AH$125,$N418,$O418),"mm:ss.00"),2),"")</f>
        <v/>
      </c>
      <c r="N418" s="22">
        <f t="shared" si="56"/>
        <v>19</v>
      </c>
      <c r="O418" s="22">
        <v>27</v>
      </c>
      <c r="P418" s="24" t="s">
        <v>24</v>
      </c>
      <c r="Q418" s="22" t="s">
        <v>55</v>
      </c>
    </row>
    <row r="419" spans="3:17" s="22" customFormat="1" x14ac:dyDescent="0.15">
      <c r="C419" s="22" t="str">
        <f>IF(INDEX(個人!$C$6:$AH$125,$N419,$C$3)&lt;&gt;"",DBCS(TRIM(INDEX(個人!$C$6:$AH$125,$N419,$C$3))),"")</f>
        <v/>
      </c>
      <c r="D419" s="22" t="str">
        <f t="shared" si="54"/>
        <v>○</v>
      </c>
      <c r="E419" s="22">
        <f>IF(AND(INDEX(個人!$C$6:$AH$125,$N418,$C$3)&lt;&gt;"",INDEX(個人!$C$6:$AH$125,$N419,$O419)&lt;&gt;""),E418+1,E418)</f>
        <v>0</v>
      </c>
      <c r="F419" s="22" t="str">
        <f t="shared" si="55"/>
        <v>@0</v>
      </c>
      <c r="H419" s="22" t="str">
        <f>IF(AND(INDEX(個人!$C$6:$AH$125,$N419,$C$3)&lt;&gt;"",INDEX(個人!$C$6:$AH$125,$N419,$O419)&lt;&gt;""),IF(INDEX(個人!$C$6:$AH$125,$N419,$H$3)&lt;20,11,ROUNDDOWN(INDEX(個人!$C$6:$AH$125,$N419,$H$3)/5,0)+7),"")</f>
        <v/>
      </c>
      <c r="I419" s="22" t="str">
        <f>IF(AND(INDEX(個人!$C$6:$AH$125,$N419,$C$3)&lt;&gt;"",INDEX(個人!$C$6:$AH$125,$N419,$O419)&lt;&gt;""),IF(ISERROR(VLOOKUP(DBCS($Q419),コード一覧!$E$1:$F$6,2,FALSE)),1,VLOOKUP(DBCS($Q419),コード一覧!$E$1:$F$6,2,FALSE)),"")</f>
        <v/>
      </c>
      <c r="J419" s="22" t="str">
        <f>IF(AND(INDEX(個人!$C$6:$AH$125,$N419,$C$3)&lt;&gt;"",INDEX(個人!$C$6:$AH$125,$N419,$O419)&lt;&gt;""),VLOOKUP($P419,コード一覧!$G$1:$H$10,2,FALSE),"")</f>
        <v/>
      </c>
      <c r="K419" s="22" t="str">
        <f>IF(AND(INDEX(個人!$C$6:$AH$125,$N419,$C$3)&lt;&gt;"",INDEX(個人!$C$6:$AH$125,$N419,$O419)&lt;&gt;""),LEFT(TEXT(INDEX(個人!$C$6:$AH$125,$N419,$O419),"mm:ss.00"),2),"")</f>
        <v/>
      </c>
      <c r="L419" s="22" t="str">
        <f>IF(AND(INDEX(個人!$C$6:$AH$125,$N419,$C$3)&lt;&gt;"",INDEX(個人!$C$6:$AH$125,$N419,$O419)&lt;&gt;""),MID(TEXT(INDEX(個人!$C$6:$AH$125,$N419,$O419),"mm:ss.00"),4,2),"")</f>
        <v/>
      </c>
      <c r="M419" s="22" t="str">
        <f>IF(AND(INDEX(個人!$C$6:$AH$125,$N419,$C$3)&lt;&gt;"",INDEX(個人!$C$6:$AH$125,$N419,$O419)&lt;&gt;""),RIGHT(TEXT(INDEX(個人!$C$6:$AH$125,$N419,$O419),"mm:ss.00"),2),"")</f>
        <v/>
      </c>
      <c r="N419" s="22">
        <f t="shared" si="56"/>
        <v>19</v>
      </c>
      <c r="O419" s="22">
        <v>28</v>
      </c>
      <c r="P419" s="24" t="s">
        <v>37</v>
      </c>
      <c r="Q419" s="22" t="s">
        <v>55</v>
      </c>
    </row>
    <row r="420" spans="3:17" s="22" customFormat="1" x14ac:dyDescent="0.15">
      <c r="C420" s="22" t="str">
        <f>IF(INDEX(個人!$C$6:$AH$125,$N420,$C$3)&lt;&gt;"",DBCS(TRIM(INDEX(個人!$C$6:$AH$125,$N420,$C$3))),"")</f>
        <v/>
      </c>
      <c r="D420" s="22" t="str">
        <f t="shared" si="54"/>
        <v>○</v>
      </c>
      <c r="E420" s="22">
        <f>IF(AND(INDEX(個人!$C$6:$AH$125,$N419,$C$3)&lt;&gt;"",INDEX(個人!$C$6:$AH$125,$N420,$O420)&lt;&gt;""),E419+1,E419)</f>
        <v>0</v>
      </c>
      <c r="F420" s="22" t="str">
        <f t="shared" si="55"/>
        <v>@0</v>
      </c>
      <c r="H420" s="22" t="str">
        <f>IF(AND(INDEX(個人!$C$6:$AH$125,$N420,$C$3)&lt;&gt;"",INDEX(個人!$C$6:$AH$125,$N420,$O420)&lt;&gt;""),IF(INDEX(個人!$C$6:$AH$125,$N420,$H$3)&lt;20,11,ROUNDDOWN(INDEX(個人!$C$6:$AH$125,$N420,$H$3)/5,0)+7),"")</f>
        <v/>
      </c>
      <c r="I420" s="22" t="str">
        <f>IF(AND(INDEX(個人!$C$6:$AH$125,$N420,$C$3)&lt;&gt;"",INDEX(個人!$C$6:$AH$125,$N420,$O420)&lt;&gt;""),IF(ISERROR(VLOOKUP(DBCS($Q420),コード一覧!$E$1:$F$6,2,FALSE)),1,VLOOKUP(DBCS($Q420),コード一覧!$E$1:$F$6,2,FALSE)),"")</f>
        <v/>
      </c>
      <c r="J420" s="22" t="str">
        <f>IF(AND(INDEX(個人!$C$6:$AH$125,$N420,$C$3)&lt;&gt;"",INDEX(個人!$C$6:$AH$125,$N420,$O420)&lt;&gt;""),VLOOKUP($P420,コード一覧!$G$1:$H$10,2,FALSE),"")</f>
        <v/>
      </c>
      <c r="K420" s="22" t="str">
        <f>IF(AND(INDEX(個人!$C$6:$AH$125,$N420,$C$3)&lt;&gt;"",INDEX(個人!$C$6:$AH$125,$N420,$O420)&lt;&gt;""),LEFT(TEXT(INDEX(個人!$C$6:$AH$125,$N420,$O420),"mm:ss.00"),2),"")</f>
        <v/>
      </c>
      <c r="L420" s="22" t="str">
        <f>IF(AND(INDEX(個人!$C$6:$AH$125,$N420,$C$3)&lt;&gt;"",INDEX(個人!$C$6:$AH$125,$N420,$O420)&lt;&gt;""),MID(TEXT(INDEX(個人!$C$6:$AH$125,$N420,$O420),"mm:ss.00"),4,2),"")</f>
        <v/>
      </c>
      <c r="M420" s="22" t="str">
        <f>IF(AND(INDEX(個人!$C$6:$AH$125,$N420,$C$3)&lt;&gt;"",INDEX(個人!$C$6:$AH$125,$N420,$O420)&lt;&gt;""),RIGHT(TEXT(INDEX(個人!$C$6:$AH$125,$N420,$O420),"mm:ss.00"),2),"")</f>
        <v/>
      </c>
      <c r="N420" s="22">
        <f t="shared" si="56"/>
        <v>19</v>
      </c>
      <c r="O420" s="22">
        <v>29</v>
      </c>
      <c r="P420" s="24" t="s">
        <v>47</v>
      </c>
      <c r="Q420" s="22" t="s">
        <v>55</v>
      </c>
    </row>
    <row r="421" spans="3:17" s="22" customFormat="1" x14ac:dyDescent="0.15">
      <c r="C421" s="22" t="str">
        <f>IF(INDEX(個人!$C$6:$AH$125,$N421,$C$3)&lt;&gt;"",DBCS(TRIM(INDEX(個人!$C$6:$AH$125,$N421,$C$3))),"")</f>
        <v/>
      </c>
      <c r="D421" s="22" t="str">
        <f t="shared" si="54"/>
        <v>○</v>
      </c>
      <c r="E421" s="22">
        <f>IF(AND(INDEX(個人!$C$6:$AH$125,$N420,$C$3)&lt;&gt;"",INDEX(個人!$C$6:$AH$125,$N421,$O421)&lt;&gt;""),E420+1,E420)</f>
        <v>0</v>
      </c>
      <c r="F421" s="22" t="str">
        <f t="shared" si="55"/>
        <v>@0</v>
      </c>
      <c r="H421" s="22" t="str">
        <f>IF(AND(INDEX(個人!$C$6:$AH$125,$N421,$C$3)&lt;&gt;"",INDEX(個人!$C$6:$AH$125,$N421,$O421)&lt;&gt;""),IF(INDEX(個人!$C$6:$AH$125,$N421,$H$3)&lt;20,11,ROUNDDOWN(INDEX(個人!$C$6:$AH$125,$N421,$H$3)/5,0)+7),"")</f>
        <v/>
      </c>
      <c r="I421" s="22" t="str">
        <f>IF(AND(INDEX(個人!$C$6:$AH$125,$N421,$C$3)&lt;&gt;"",INDEX(個人!$C$6:$AH$125,$N421,$O421)&lt;&gt;""),IF(ISERROR(VLOOKUP(DBCS($Q421),コード一覧!$E$1:$F$6,2,FALSE)),1,VLOOKUP(DBCS($Q421),コード一覧!$E$1:$F$6,2,FALSE)),"")</f>
        <v/>
      </c>
      <c r="J421" s="22" t="str">
        <f>IF(AND(INDEX(個人!$C$6:$AH$125,$N421,$C$3)&lt;&gt;"",INDEX(個人!$C$6:$AH$125,$N421,$O421)&lt;&gt;""),VLOOKUP($P421,コード一覧!$G$1:$H$10,2,FALSE),"")</f>
        <v/>
      </c>
      <c r="K421" s="22" t="str">
        <f>IF(AND(INDEX(個人!$C$6:$AH$125,$N421,$C$3)&lt;&gt;"",INDEX(個人!$C$6:$AH$125,$N421,$O421)&lt;&gt;""),LEFT(TEXT(INDEX(個人!$C$6:$AH$125,$N421,$O421),"mm:ss.00"),2),"")</f>
        <v/>
      </c>
      <c r="L421" s="22" t="str">
        <f>IF(AND(INDEX(個人!$C$6:$AH$125,$N421,$C$3)&lt;&gt;"",INDEX(個人!$C$6:$AH$125,$N421,$O421)&lt;&gt;""),MID(TEXT(INDEX(個人!$C$6:$AH$125,$N421,$O421),"mm:ss.00"),4,2),"")</f>
        <v/>
      </c>
      <c r="M421" s="22" t="str">
        <f>IF(AND(INDEX(個人!$C$6:$AH$125,$N421,$C$3)&lt;&gt;"",INDEX(個人!$C$6:$AH$125,$N421,$O421)&lt;&gt;""),RIGHT(TEXT(INDEX(個人!$C$6:$AH$125,$N421,$O421),"mm:ss.00"),2),"")</f>
        <v/>
      </c>
      <c r="N421" s="22">
        <f t="shared" si="56"/>
        <v>19</v>
      </c>
      <c r="O421" s="22">
        <v>30</v>
      </c>
      <c r="P421" s="24" t="s">
        <v>37</v>
      </c>
      <c r="Q421" s="22" t="s">
        <v>101</v>
      </c>
    </row>
    <row r="422" spans="3:17" s="22" customFormat="1" x14ac:dyDescent="0.15">
      <c r="C422" s="22" t="str">
        <f>IF(INDEX(個人!$C$6:$AH$125,$N422,$C$3)&lt;&gt;"",DBCS(TRIM(INDEX(個人!$C$6:$AH$125,$N422,$C$3))),"")</f>
        <v/>
      </c>
      <c r="D422" s="22" t="str">
        <f t="shared" si="54"/>
        <v>○</v>
      </c>
      <c r="E422" s="22">
        <f>IF(AND(INDEX(個人!$C$6:$AH$125,$N421,$C$3)&lt;&gt;"",INDEX(個人!$C$6:$AH$125,$N422,$O422)&lt;&gt;""),E421+1,E421)</f>
        <v>0</v>
      </c>
      <c r="F422" s="22" t="str">
        <f t="shared" si="55"/>
        <v>@0</v>
      </c>
      <c r="H422" s="22" t="str">
        <f>IF(AND(INDEX(個人!$C$6:$AH$125,$N422,$C$3)&lt;&gt;"",INDEX(個人!$C$6:$AH$125,$N422,$O422)&lt;&gt;""),IF(INDEX(個人!$C$6:$AH$125,$N422,$H$3)&lt;20,11,ROUNDDOWN(INDEX(個人!$C$6:$AH$125,$N422,$H$3)/5,0)+7),"")</f>
        <v/>
      </c>
      <c r="I422" s="22" t="str">
        <f>IF(AND(INDEX(個人!$C$6:$AH$125,$N422,$C$3)&lt;&gt;"",INDEX(個人!$C$6:$AH$125,$N422,$O422)&lt;&gt;""),IF(ISERROR(VLOOKUP(DBCS($Q422),コード一覧!$E$1:$F$6,2,FALSE)),1,VLOOKUP(DBCS($Q422),コード一覧!$E$1:$F$6,2,FALSE)),"")</f>
        <v/>
      </c>
      <c r="J422" s="22" t="str">
        <f>IF(AND(INDEX(個人!$C$6:$AH$125,$N422,$C$3)&lt;&gt;"",INDEX(個人!$C$6:$AH$125,$N422,$O422)&lt;&gt;""),VLOOKUP($P422,コード一覧!$G$1:$H$10,2,FALSE),"")</f>
        <v/>
      </c>
      <c r="K422" s="22" t="str">
        <f>IF(AND(INDEX(個人!$C$6:$AH$125,$N422,$C$3)&lt;&gt;"",INDEX(個人!$C$6:$AH$125,$N422,$O422)&lt;&gt;""),LEFT(TEXT(INDEX(個人!$C$6:$AH$125,$N422,$O422),"mm:ss.00"),2),"")</f>
        <v/>
      </c>
      <c r="L422" s="22" t="str">
        <f>IF(AND(INDEX(個人!$C$6:$AH$125,$N422,$C$3)&lt;&gt;"",INDEX(個人!$C$6:$AH$125,$N422,$O422)&lt;&gt;""),MID(TEXT(INDEX(個人!$C$6:$AH$125,$N422,$O422),"mm:ss.00"),4,2),"")</f>
        <v/>
      </c>
      <c r="M422" s="22" t="str">
        <f>IF(AND(INDEX(個人!$C$6:$AH$125,$N422,$C$3)&lt;&gt;"",INDEX(個人!$C$6:$AH$125,$N422,$O422)&lt;&gt;""),RIGHT(TEXT(INDEX(個人!$C$6:$AH$125,$N422,$O422),"mm:ss.00"),2),"")</f>
        <v/>
      </c>
      <c r="N422" s="22">
        <f t="shared" si="56"/>
        <v>19</v>
      </c>
      <c r="O422" s="22">
        <v>31</v>
      </c>
      <c r="P422" s="24" t="s">
        <v>47</v>
      </c>
      <c r="Q422" s="22" t="s">
        <v>101</v>
      </c>
    </row>
    <row r="423" spans="3:17" s="22" customFormat="1" x14ac:dyDescent="0.15">
      <c r="C423" s="22" t="str">
        <f>IF(INDEX(個人!$C$6:$AH$125,$N423,$C$3)&lt;&gt;"",DBCS(TRIM(INDEX(個人!$C$6:$AH$125,$N423,$C$3))),"")</f>
        <v/>
      </c>
      <c r="D423" s="22" t="str">
        <f t="shared" si="54"/>
        <v>○</v>
      </c>
      <c r="E423" s="22">
        <f>IF(AND(INDEX(個人!$C$6:$AH$125,$N422,$C$3)&lt;&gt;"",INDEX(個人!$C$6:$AH$125,$N423,$O423)&lt;&gt;""),E422+1,E422)</f>
        <v>0</v>
      </c>
      <c r="F423" s="22" t="str">
        <f t="shared" si="55"/>
        <v>@0</v>
      </c>
      <c r="H423" s="22" t="str">
        <f>IF(AND(INDEX(個人!$C$6:$AH$125,$N423,$C$3)&lt;&gt;"",INDEX(個人!$C$6:$AH$125,$N423,$O423)&lt;&gt;""),IF(INDEX(個人!$C$6:$AH$125,$N423,$H$3)&lt;20,11,ROUNDDOWN(INDEX(個人!$C$6:$AH$125,$N423,$H$3)/5,0)+7),"")</f>
        <v/>
      </c>
      <c r="I423" s="22" t="str">
        <f>IF(AND(INDEX(個人!$C$6:$AH$125,$N423,$C$3)&lt;&gt;"",INDEX(個人!$C$6:$AH$125,$N423,$O423)&lt;&gt;""),IF(ISERROR(VLOOKUP(DBCS($Q423),コード一覧!$E$1:$F$6,2,FALSE)),1,VLOOKUP(DBCS($Q423),コード一覧!$E$1:$F$6,2,FALSE)),"")</f>
        <v/>
      </c>
      <c r="J423" s="22" t="str">
        <f>IF(AND(INDEX(個人!$C$6:$AH$125,$N423,$C$3)&lt;&gt;"",INDEX(個人!$C$6:$AH$125,$N423,$O423)&lt;&gt;""),VLOOKUP($P423,コード一覧!$G$1:$H$10,2,FALSE),"")</f>
        <v/>
      </c>
      <c r="K423" s="22" t="str">
        <f>IF(AND(INDEX(個人!$C$6:$AH$125,$N423,$C$3)&lt;&gt;"",INDEX(個人!$C$6:$AH$125,$N423,$O423)&lt;&gt;""),LEFT(TEXT(INDEX(個人!$C$6:$AH$125,$N423,$O423),"mm:ss.00"),2),"")</f>
        <v/>
      </c>
      <c r="L423" s="22" t="str">
        <f>IF(AND(INDEX(個人!$C$6:$AH$125,$N423,$C$3)&lt;&gt;"",INDEX(個人!$C$6:$AH$125,$N423,$O423)&lt;&gt;""),MID(TEXT(INDEX(個人!$C$6:$AH$125,$N423,$O423),"mm:ss.00"),4,2),"")</f>
        <v/>
      </c>
      <c r="M423" s="22" t="str">
        <f>IF(AND(INDEX(個人!$C$6:$AH$125,$N423,$C$3)&lt;&gt;"",INDEX(個人!$C$6:$AH$125,$N423,$O423)&lt;&gt;""),RIGHT(TEXT(INDEX(個人!$C$6:$AH$125,$N423,$O423),"mm:ss.00"),2),"")</f>
        <v/>
      </c>
      <c r="N423" s="22">
        <f t="shared" si="56"/>
        <v>19</v>
      </c>
      <c r="O423" s="22">
        <v>32</v>
      </c>
      <c r="P423" s="24" t="s">
        <v>73</v>
      </c>
      <c r="Q423" s="22" t="s">
        <v>101</v>
      </c>
    </row>
    <row r="424" spans="3:17" s="23" customFormat="1" x14ac:dyDescent="0.15">
      <c r="C424" s="23" t="str">
        <f>IF(INDEX(個人!$C$6:$AH$125,$N424,$C$3)&lt;&gt;"",DBCS(TRIM(INDEX(個人!$C$6:$AH$125,$N424,$C$3))),"")</f>
        <v/>
      </c>
      <c r="D424" s="23" t="str">
        <f>IF(C423=C424,"○","×")</f>
        <v>○</v>
      </c>
      <c r="E424" s="23">
        <f>IF(AND(INDEX(個人!$C$6:$AH$125,$N424,$C$3)&lt;&gt;"",INDEX(個人!$C$6:$AH$125,$N424,$O424)&lt;&gt;""),1,0)</f>
        <v>0</v>
      </c>
      <c r="F424" s="23" t="str">
        <f>C424&amp;"@"&amp;E424</f>
        <v>@0</v>
      </c>
      <c r="H424" s="23" t="str">
        <f>IF(AND(INDEX(個人!$C$6:$AH$125,$N424,$C$3)&lt;&gt;"",INDEX(個人!$C$6:$AH$125,$N424,$O424)&lt;&gt;""),IF(INDEX(個人!$C$6:$AH$125,$N424,$H$3)&lt;20,11,ROUNDDOWN(INDEX(個人!$C$6:$AH$125,$N424,$H$3)/5,0)+7),"")</f>
        <v/>
      </c>
      <c r="I424" s="23" t="str">
        <f>IF(AND(INDEX(個人!$C$6:$AH$125,$N424,$C$3)&lt;&gt;"",INDEX(個人!$C$6:$AH$125,$N424,$O424)&lt;&gt;""),IF(ISERROR(VLOOKUP(DBCS($Q424),コード一覧!$E$1:$F$6,2,FALSE)),1,VLOOKUP(DBCS($Q424),コード一覧!$E$1:$F$6,2,FALSE)),"")</f>
        <v/>
      </c>
      <c r="J424" s="23" t="str">
        <f>IF(AND(INDEX(個人!$C$6:$AH$125,$N424,$C$3)&lt;&gt;"",INDEX(個人!$C$6:$AH$125,$N424,$O424)&lt;&gt;""),VLOOKUP($P424,コード一覧!$G$1:$H$10,2,FALSE),"")</f>
        <v/>
      </c>
      <c r="K424" s="23" t="str">
        <f>IF(AND(INDEX(個人!$C$6:$AH$125,$N424,$C$3)&lt;&gt;"",INDEX(個人!$C$6:$AH$125,$N424,$O424)&lt;&gt;""),LEFT(TEXT(INDEX(個人!$C$6:$AH$125,$N424,$O424),"mm:ss.00"),2),"")</f>
        <v/>
      </c>
      <c r="L424" s="23" t="str">
        <f>IF(AND(INDEX(個人!$C$6:$AH$125,$N424,$C$3)&lt;&gt;"",INDEX(個人!$C$6:$AH$125,$N424,$O424)&lt;&gt;""),MID(TEXT(INDEX(個人!$C$6:$AH$125,$N424,$O424),"mm:ss.00"),4,2),"")</f>
        <v/>
      </c>
      <c r="M424" s="23" t="str">
        <f>IF(AND(INDEX(個人!$C$6:$AH$125,$N424,$C$3)&lt;&gt;"",INDEX(個人!$C$6:$AH$125,$N424,$O424)&lt;&gt;""),RIGHT(TEXT(INDEX(個人!$C$6:$AH$125,$N424,$O424),"mm:ss.00"),2),"")</f>
        <v/>
      </c>
      <c r="N424" s="23">
        <f>N402+1</f>
        <v>20</v>
      </c>
      <c r="O424" s="23">
        <v>11</v>
      </c>
      <c r="P424" s="200" t="s">
        <v>70</v>
      </c>
      <c r="Q424" s="23" t="s">
        <v>318</v>
      </c>
    </row>
    <row r="425" spans="3:17" s="23" customFormat="1" x14ac:dyDescent="0.15">
      <c r="C425" s="23" t="str">
        <f>IF(INDEX(個人!$C$6:$AH$125,$N425,$C$3)&lt;&gt;"",DBCS(TRIM(INDEX(個人!$C$6:$AH$125,$N425,$C$3))),"")</f>
        <v/>
      </c>
      <c r="D425" s="23" t="str">
        <f>IF(C424=C425,"○","×")</f>
        <v>○</v>
      </c>
      <c r="E425" s="23">
        <f>IF(AND(INDEX(個人!$C$6:$AH$125,$N424,$C$3)&lt;&gt;"",INDEX(個人!$C$6:$AH$125,$N425,$O425)&lt;&gt;""),E424+1,E424)</f>
        <v>0</v>
      </c>
      <c r="F425" s="23" t="str">
        <f>C425&amp;"@"&amp;E425</f>
        <v>@0</v>
      </c>
      <c r="H425" s="23" t="str">
        <f>IF(AND(INDEX(個人!$C$6:$AH$125,$N425,$C$3)&lt;&gt;"",INDEX(個人!$C$6:$AH$125,$N425,$O425)&lt;&gt;""),IF(INDEX(個人!$C$6:$AH$125,$N425,$H$3)&lt;20,11,ROUNDDOWN(INDEX(個人!$C$6:$AH$125,$N425,$H$3)/5,0)+7),"")</f>
        <v/>
      </c>
      <c r="I425" s="23" t="str">
        <f>IF(AND(INDEX(個人!$C$6:$AH$125,$N425,$C$3)&lt;&gt;"",INDEX(個人!$C$6:$AH$125,$N425,$O425)&lt;&gt;""),IF(ISERROR(VLOOKUP(DBCS($Q425),コード一覧!$E$1:$F$6,2,FALSE)),1,VLOOKUP(DBCS($Q425),コード一覧!$E$1:$F$6,2,FALSE)),"")</f>
        <v/>
      </c>
      <c r="J425" s="23" t="str">
        <f>IF(AND(INDEX(個人!$C$6:$AH$125,$N425,$C$3)&lt;&gt;"",INDEX(個人!$C$6:$AH$125,$N425,$O425)&lt;&gt;""),VLOOKUP($P425,コード一覧!$G$1:$H$10,2,FALSE),"")</f>
        <v/>
      </c>
      <c r="K425" s="23" t="str">
        <f>IF(AND(INDEX(個人!$C$6:$AH$125,$N425,$C$3)&lt;&gt;"",INDEX(個人!$C$6:$AH$125,$N425,$O425)&lt;&gt;""),LEFT(TEXT(INDEX(個人!$C$6:$AH$125,$N425,$O425),"mm:ss.00"),2),"")</f>
        <v/>
      </c>
      <c r="L425" s="23" t="str">
        <f>IF(AND(INDEX(個人!$C$6:$AH$125,$N425,$C$3)&lt;&gt;"",INDEX(個人!$C$6:$AH$125,$N425,$O425)&lt;&gt;""),MID(TEXT(INDEX(個人!$C$6:$AH$125,$N425,$O425),"mm:ss.00"),4,2),"")</f>
        <v/>
      </c>
      <c r="M425" s="23" t="str">
        <f>IF(AND(INDEX(個人!$C$6:$AH$125,$N425,$C$3)&lt;&gt;"",INDEX(個人!$C$6:$AH$125,$N425,$O425)&lt;&gt;""),RIGHT(TEXT(INDEX(個人!$C$6:$AH$125,$N425,$O425),"mm:ss.00"),2),"")</f>
        <v/>
      </c>
      <c r="N425" s="23">
        <f>$N424</f>
        <v>20</v>
      </c>
      <c r="O425" s="23">
        <v>12</v>
      </c>
      <c r="P425" s="200" t="s">
        <v>24</v>
      </c>
      <c r="Q425" s="23" t="s">
        <v>318</v>
      </c>
    </row>
    <row r="426" spans="3:17" s="23" customFormat="1" x14ac:dyDescent="0.15">
      <c r="C426" s="23" t="str">
        <f>IF(INDEX(個人!$C$6:$AH$125,$N426,$C$3)&lt;&gt;"",DBCS(TRIM(INDEX(個人!$C$6:$AH$125,$N426,$C$3))),"")</f>
        <v/>
      </c>
      <c r="D426" s="23" t="str">
        <f t="shared" ref="D426:D445" si="57">IF(C425=C426,"○","×")</f>
        <v>○</v>
      </c>
      <c r="E426" s="23">
        <f>IF(AND(INDEX(個人!$C$6:$AH$125,$N425,$C$3)&lt;&gt;"",INDEX(個人!$C$6:$AH$125,$N426,$O426)&lt;&gt;""),E425+1,E425)</f>
        <v>0</v>
      </c>
      <c r="F426" s="23" t="str">
        <f t="shared" ref="F426:F445" si="58">C426&amp;"@"&amp;E426</f>
        <v>@0</v>
      </c>
      <c r="H426" s="23" t="str">
        <f>IF(AND(INDEX(個人!$C$6:$AH$125,$N426,$C$3)&lt;&gt;"",INDEX(個人!$C$6:$AH$125,$N426,$O426)&lt;&gt;""),IF(INDEX(個人!$C$6:$AH$125,$N426,$H$3)&lt;20,11,ROUNDDOWN(INDEX(個人!$C$6:$AH$125,$N426,$H$3)/5,0)+7),"")</f>
        <v/>
      </c>
      <c r="I426" s="23" t="str">
        <f>IF(AND(INDEX(個人!$C$6:$AH$125,$N426,$C$3)&lt;&gt;"",INDEX(個人!$C$6:$AH$125,$N426,$O426)&lt;&gt;""),IF(ISERROR(VLOOKUP(DBCS($Q426),コード一覧!$E$1:$F$6,2,FALSE)),1,VLOOKUP(DBCS($Q426),コード一覧!$E$1:$F$6,2,FALSE)),"")</f>
        <v/>
      </c>
      <c r="J426" s="23" t="str">
        <f>IF(AND(INDEX(個人!$C$6:$AH$125,$N426,$C$3)&lt;&gt;"",INDEX(個人!$C$6:$AH$125,$N426,$O426)&lt;&gt;""),VLOOKUP($P426,コード一覧!$G$1:$H$10,2,FALSE),"")</f>
        <v/>
      </c>
      <c r="K426" s="23" t="str">
        <f>IF(AND(INDEX(個人!$C$6:$AH$125,$N426,$C$3)&lt;&gt;"",INDEX(個人!$C$6:$AH$125,$N426,$O426)&lt;&gt;""),LEFT(TEXT(INDEX(個人!$C$6:$AH$125,$N426,$O426),"mm:ss.00"),2),"")</f>
        <v/>
      </c>
      <c r="L426" s="23" t="str">
        <f>IF(AND(INDEX(個人!$C$6:$AH$125,$N426,$C$3)&lt;&gt;"",INDEX(個人!$C$6:$AH$125,$N426,$O426)&lt;&gt;""),MID(TEXT(INDEX(個人!$C$6:$AH$125,$N426,$O426),"mm:ss.00"),4,2),"")</f>
        <v/>
      </c>
      <c r="M426" s="23" t="str">
        <f>IF(AND(INDEX(個人!$C$6:$AH$125,$N426,$C$3)&lt;&gt;"",INDEX(個人!$C$6:$AH$125,$N426,$O426)&lt;&gt;""),RIGHT(TEXT(INDEX(個人!$C$6:$AH$125,$N426,$O426),"mm:ss.00"),2),"")</f>
        <v/>
      </c>
      <c r="N426" s="23">
        <f t="shared" ref="N426:N445" si="59">$N425</f>
        <v>20</v>
      </c>
      <c r="O426" s="23">
        <v>13</v>
      </c>
      <c r="P426" s="200" t="s">
        <v>37</v>
      </c>
      <c r="Q426" s="23" t="s">
        <v>318</v>
      </c>
    </row>
    <row r="427" spans="3:17" s="23" customFormat="1" x14ac:dyDescent="0.15">
      <c r="C427" s="23" t="str">
        <f>IF(INDEX(個人!$C$6:$AH$125,$N427,$C$3)&lt;&gt;"",DBCS(TRIM(INDEX(個人!$C$6:$AH$125,$N427,$C$3))),"")</f>
        <v/>
      </c>
      <c r="D427" s="23" t="str">
        <f t="shared" si="57"/>
        <v>○</v>
      </c>
      <c r="E427" s="23">
        <f>IF(AND(INDEX(個人!$C$6:$AH$125,$N426,$C$3)&lt;&gt;"",INDEX(個人!$C$6:$AH$125,$N427,$O427)&lt;&gt;""),E426+1,E426)</f>
        <v>0</v>
      </c>
      <c r="F427" s="23" t="str">
        <f t="shared" si="58"/>
        <v>@0</v>
      </c>
      <c r="H427" s="23" t="str">
        <f>IF(AND(INDEX(個人!$C$6:$AH$125,$N427,$C$3)&lt;&gt;"",INDEX(個人!$C$6:$AH$125,$N427,$O427)&lt;&gt;""),IF(INDEX(個人!$C$6:$AH$125,$N427,$H$3)&lt;20,11,ROUNDDOWN(INDEX(個人!$C$6:$AH$125,$N427,$H$3)/5,0)+7),"")</f>
        <v/>
      </c>
      <c r="I427" s="23" t="str">
        <f>IF(AND(INDEX(個人!$C$6:$AH$125,$N427,$C$3)&lt;&gt;"",INDEX(個人!$C$6:$AH$125,$N427,$O427)&lt;&gt;""),IF(ISERROR(VLOOKUP(DBCS($Q427),コード一覧!$E$1:$F$6,2,FALSE)),1,VLOOKUP(DBCS($Q427),コード一覧!$E$1:$F$6,2,FALSE)),"")</f>
        <v/>
      </c>
      <c r="J427" s="23" t="str">
        <f>IF(AND(INDEX(個人!$C$6:$AH$125,$N427,$C$3)&lt;&gt;"",INDEX(個人!$C$6:$AH$125,$N427,$O427)&lt;&gt;""),VLOOKUP($P427,コード一覧!$G$1:$H$10,2,FALSE),"")</f>
        <v/>
      </c>
      <c r="K427" s="23" t="str">
        <f>IF(AND(INDEX(個人!$C$6:$AH$125,$N427,$C$3)&lt;&gt;"",INDEX(個人!$C$6:$AH$125,$N427,$O427)&lt;&gt;""),LEFT(TEXT(INDEX(個人!$C$6:$AH$125,$N427,$O427),"mm:ss.00"),2),"")</f>
        <v/>
      </c>
      <c r="L427" s="23" t="str">
        <f>IF(AND(INDEX(個人!$C$6:$AH$125,$N427,$C$3)&lt;&gt;"",INDEX(個人!$C$6:$AH$125,$N427,$O427)&lt;&gt;""),MID(TEXT(INDEX(個人!$C$6:$AH$125,$N427,$O427),"mm:ss.00"),4,2),"")</f>
        <v/>
      </c>
      <c r="M427" s="23" t="str">
        <f>IF(AND(INDEX(個人!$C$6:$AH$125,$N427,$C$3)&lt;&gt;"",INDEX(個人!$C$6:$AH$125,$N427,$O427)&lt;&gt;""),RIGHT(TEXT(INDEX(個人!$C$6:$AH$125,$N427,$O427),"mm:ss.00"),2),"")</f>
        <v/>
      </c>
      <c r="N427" s="23">
        <f t="shared" si="59"/>
        <v>20</v>
      </c>
      <c r="O427" s="23">
        <v>14</v>
      </c>
      <c r="P427" s="200" t="s">
        <v>47</v>
      </c>
      <c r="Q427" s="23" t="s">
        <v>318</v>
      </c>
    </row>
    <row r="428" spans="3:17" s="23" customFormat="1" x14ac:dyDescent="0.15">
      <c r="C428" s="23" t="str">
        <f>IF(INDEX(個人!$C$6:$AH$125,$N428,$C$3)&lt;&gt;"",DBCS(TRIM(INDEX(個人!$C$6:$AH$125,$N428,$C$3))),"")</f>
        <v/>
      </c>
      <c r="D428" s="23" t="str">
        <f t="shared" si="57"/>
        <v>○</v>
      </c>
      <c r="E428" s="23">
        <f>IF(AND(INDEX(個人!$C$6:$AH$125,$N427,$C$3)&lt;&gt;"",INDEX(個人!$C$6:$AH$125,$N428,$O428)&lt;&gt;""),E427+1,E427)</f>
        <v>0</v>
      </c>
      <c r="F428" s="23" t="str">
        <f t="shared" si="58"/>
        <v>@0</v>
      </c>
      <c r="H428" s="23" t="str">
        <f>IF(AND(INDEX(個人!$C$6:$AH$125,$N428,$C$3)&lt;&gt;"",INDEX(個人!$C$6:$AH$125,$N428,$O428)&lt;&gt;""),IF(INDEX(個人!$C$6:$AH$125,$N428,$H$3)&lt;20,11,ROUNDDOWN(INDEX(個人!$C$6:$AH$125,$N428,$H$3)/5,0)+7),"")</f>
        <v/>
      </c>
      <c r="I428" s="23" t="str">
        <f>IF(AND(INDEX(個人!$C$6:$AH$125,$N428,$C$3)&lt;&gt;"",INDEX(個人!$C$6:$AH$125,$N428,$O428)&lt;&gt;""),IF(ISERROR(VLOOKUP(DBCS($Q428),コード一覧!$E$1:$F$6,2,FALSE)),1,VLOOKUP(DBCS($Q428),コード一覧!$E$1:$F$6,2,FALSE)),"")</f>
        <v/>
      </c>
      <c r="J428" s="23" t="str">
        <f>IF(AND(INDEX(個人!$C$6:$AH$125,$N428,$C$3)&lt;&gt;"",INDEX(個人!$C$6:$AH$125,$N428,$O428)&lt;&gt;""),VLOOKUP($P428,コード一覧!$G$1:$H$10,2,FALSE),"")</f>
        <v/>
      </c>
      <c r="K428" s="23" t="str">
        <f>IF(AND(INDEX(個人!$C$6:$AH$125,$N428,$C$3)&lt;&gt;"",INDEX(個人!$C$6:$AH$125,$N428,$O428)&lt;&gt;""),LEFT(TEXT(INDEX(個人!$C$6:$AH$125,$N428,$O428),"mm:ss.00"),2),"")</f>
        <v/>
      </c>
      <c r="L428" s="23" t="str">
        <f>IF(AND(INDEX(個人!$C$6:$AH$125,$N428,$C$3)&lt;&gt;"",INDEX(個人!$C$6:$AH$125,$N428,$O428)&lt;&gt;""),MID(TEXT(INDEX(個人!$C$6:$AH$125,$N428,$O428),"mm:ss.00"),4,2),"")</f>
        <v/>
      </c>
      <c r="M428" s="23" t="str">
        <f>IF(AND(INDEX(個人!$C$6:$AH$125,$N428,$C$3)&lt;&gt;"",INDEX(個人!$C$6:$AH$125,$N428,$O428)&lt;&gt;""),RIGHT(TEXT(INDEX(個人!$C$6:$AH$125,$N428,$O428),"mm:ss.00"),2),"")</f>
        <v/>
      </c>
      <c r="N428" s="23">
        <f t="shared" si="59"/>
        <v>20</v>
      </c>
      <c r="O428" s="23">
        <v>15</v>
      </c>
      <c r="P428" s="200" t="s">
        <v>73</v>
      </c>
      <c r="Q428" s="23" t="s">
        <v>318</v>
      </c>
    </row>
    <row r="429" spans="3:17" s="23" customFormat="1" x14ac:dyDescent="0.15">
      <c r="C429" s="23" t="str">
        <f>IF(INDEX(個人!$C$6:$AH$125,$N429,$C$3)&lt;&gt;"",DBCS(TRIM(INDEX(個人!$C$6:$AH$125,$N429,$C$3))),"")</f>
        <v/>
      </c>
      <c r="D429" s="23" t="str">
        <f t="shared" si="57"/>
        <v>○</v>
      </c>
      <c r="E429" s="23">
        <f>IF(AND(INDEX(個人!$C$6:$AH$125,$N428,$C$3)&lt;&gt;"",INDEX(個人!$C$6:$AH$125,$N429,$O429)&lt;&gt;""),E428+1,E428)</f>
        <v>0</v>
      </c>
      <c r="F429" s="23" t="str">
        <f t="shared" si="58"/>
        <v>@0</v>
      </c>
      <c r="H429" s="23" t="str">
        <f>IF(AND(INDEX(個人!$C$6:$AH$125,$N429,$C$3)&lt;&gt;"",INDEX(個人!$C$6:$AH$125,$N429,$O429)&lt;&gt;""),IF(INDEX(個人!$C$6:$AH$125,$N429,$H$3)&lt;20,11,ROUNDDOWN(INDEX(個人!$C$6:$AH$125,$N429,$H$3)/5,0)+7),"")</f>
        <v/>
      </c>
      <c r="I429" s="23" t="str">
        <f>IF(AND(INDEX(個人!$C$6:$AH$125,$N429,$C$3)&lt;&gt;"",INDEX(個人!$C$6:$AH$125,$N429,$O429)&lt;&gt;""),IF(ISERROR(VLOOKUP(DBCS($Q429),コード一覧!$E$1:$F$6,2,FALSE)),1,VLOOKUP(DBCS($Q429),コード一覧!$E$1:$F$6,2,FALSE)),"")</f>
        <v/>
      </c>
      <c r="J429" s="23" t="str">
        <f>IF(AND(INDEX(個人!$C$6:$AH$125,$N429,$C$3)&lt;&gt;"",INDEX(個人!$C$6:$AH$125,$N429,$O429)&lt;&gt;""),VLOOKUP($P429,コード一覧!$G$1:$H$10,2,FALSE),"")</f>
        <v/>
      </c>
      <c r="K429" s="23" t="str">
        <f>IF(AND(INDEX(個人!$C$6:$AH$125,$N429,$C$3)&lt;&gt;"",INDEX(個人!$C$6:$AH$125,$N429,$O429)&lt;&gt;""),LEFT(TEXT(INDEX(個人!$C$6:$AH$125,$N429,$O429),"mm:ss.00"),2),"")</f>
        <v/>
      </c>
      <c r="L429" s="23" t="str">
        <f>IF(AND(INDEX(個人!$C$6:$AH$125,$N429,$C$3)&lt;&gt;"",INDEX(個人!$C$6:$AH$125,$N429,$O429)&lt;&gt;""),MID(TEXT(INDEX(個人!$C$6:$AH$125,$N429,$O429),"mm:ss.00"),4,2),"")</f>
        <v/>
      </c>
      <c r="M429" s="23" t="str">
        <f>IF(AND(INDEX(個人!$C$6:$AH$125,$N429,$C$3)&lt;&gt;"",INDEX(個人!$C$6:$AH$125,$N429,$O429)&lt;&gt;""),RIGHT(TEXT(INDEX(個人!$C$6:$AH$125,$N429,$O429),"mm:ss.00"),2),"")</f>
        <v/>
      </c>
      <c r="N429" s="23">
        <f t="shared" si="59"/>
        <v>20</v>
      </c>
      <c r="O429" s="23">
        <v>16</v>
      </c>
      <c r="P429" s="200" t="s">
        <v>75</v>
      </c>
      <c r="Q429" s="23" t="s">
        <v>318</v>
      </c>
    </row>
    <row r="430" spans="3:17" s="23" customFormat="1" x14ac:dyDescent="0.15">
      <c r="C430" s="23" t="str">
        <f>IF(INDEX(個人!$C$6:$AH$125,$N430,$C$3)&lt;&gt;"",DBCS(TRIM(INDEX(個人!$C$6:$AH$125,$N430,$C$3))),"")</f>
        <v/>
      </c>
      <c r="D430" s="23" t="str">
        <f t="shared" si="57"/>
        <v>○</v>
      </c>
      <c r="E430" s="23">
        <f>IF(AND(INDEX(個人!$C$6:$AH$125,$N429,$C$3)&lt;&gt;"",INDEX(個人!$C$6:$AH$125,$N430,$O430)&lt;&gt;""),E429+1,E429)</f>
        <v>0</v>
      </c>
      <c r="F430" s="23" t="str">
        <f t="shared" si="58"/>
        <v>@0</v>
      </c>
      <c r="H430" s="23" t="str">
        <f>IF(AND(INDEX(個人!$C$6:$AH$125,$N430,$C$3)&lt;&gt;"",INDEX(個人!$C$6:$AH$125,$N430,$O430)&lt;&gt;""),IF(INDEX(個人!$C$6:$AH$125,$N430,$H$3)&lt;20,11,ROUNDDOWN(INDEX(個人!$C$6:$AH$125,$N430,$H$3)/5,0)+7),"")</f>
        <v/>
      </c>
      <c r="I430" s="23" t="str">
        <f>IF(AND(INDEX(個人!$C$6:$AH$125,$N430,$C$3)&lt;&gt;"",INDEX(個人!$C$6:$AH$125,$N430,$O430)&lt;&gt;""),IF(ISERROR(VLOOKUP(DBCS($Q430),コード一覧!$E$1:$F$6,2,FALSE)),1,VLOOKUP(DBCS($Q430),コード一覧!$E$1:$F$6,2,FALSE)),"")</f>
        <v/>
      </c>
      <c r="J430" s="23" t="str">
        <f>IF(AND(INDEX(個人!$C$6:$AH$125,$N430,$C$3)&lt;&gt;"",INDEX(個人!$C$6:$AH$125,$N430,$O430)&lt;&gt;""),VLOOKUP($P430,コード一覧!$G$1:$H$10,2,FALSE),"")</f>
        <v/>
      </c>
      <c r="K430" s="23" t="str">
        <f>IF(AND(INDEX(個人!$C$6:$AH$125,$N430,$C$3)&lt;&gt;"",INDEX(個人!$C$6:$AH$125,$N430,$O430)&lt;&gt;""),LEFT(TEXT(INDEX(個人!$C$6:$AH$125,$N430,$O430),"mm:ss.00"),2),"")</f>
        <v/>
      </c>
      <c r="L430" s="23" t="str">
        <f>IF(AND(INDEX(個人!$C$6:$AH$125,$N430,$C$3)&lt;&gt;"",INDEX(個人!$C$6:$AH$125,$N430,$O430)&lt;&gt;""),MID(TEXT(INDEX(個人!$C$6:$AH$125,$N430,$O430),"mm:ss.00"),4,2),"")</f>
        <v/>
      </c>
      <c r="M430" s="23" t="str">
        <f>IF(AND(INDEX(個人!$C$6:$AH$125,$N430,$C$3)&lt;&gt;"",INDEX(個人!$C$6:$AH$125,$N430,$O430)&lt;&gt;""),RIGHT(TEXT(INDEX(個人!$C$6:$AH$125,$N430,$O430),"mm:ss.00"),2),"")</f>
        <v/>
      </c>
      <c r="N430" s="23">
        <f t="shared" si="59"/>
        <v>20</v>
      </c>
      <c r="O430" s="23">
        <v>17</v>
      </c>
      <c r="P430" s="200" t="s">
        <v>77</v>
      </c>
      <c r="Q430" s="23" t="s">
        <v>318</v>
      </c>
    </row>
    <row r="431" spans="3:17" s="23" customFormat="1" x14ac:dyDescent="0.15">
      <c r="C431" s="23" t="str">
        <f>IF(INDEX(個人!$C$6:$AH$125,$N431,$C$3)&lt;&gt;"",DBCS(TRIM(INDEX(個人!$C$6:$AH$125,$N431,$C$3))),"")</f>
        <v/>
      </c>
      <c r="D431" s="23" t="str">
        <f t="shared" si="57"/>
        <v>○</v>
      </c>
      <c r="E431" s="23">
        <f>IF(AND(INDEX(個人!$C$6:$AH$125,$N430,$C$3)&lt;&gt;"",INDEX(個人!$C$6:$AH$125,$N431,$O431)&lt;&gt;""),E430+1,E430)</f>
        <v>0</v>
      </c>
      <c r="F431" s="23" t="str">
        <f t="shared" si="58"/>
        <v>@0</v>
      </c>
      <c r="H431" s="23" t="str">
        <f>IF(AND(INDEX(個人!$C$6:$AH$125,$N431,$C$3)&lt;&gt;"",INDEX(個人!$C$6:$AH$125,$N431,$O431)&lt;&gt;""),IF(INDEX(個人!$C$6:$AH$125,$N431,$H$3)&lt;20,11,ROUNDDOWN(INDEX(個人!$C$6:$AH$125,$N431,$H$3)/5,0)+7),"")</f>
        <v/>
      </c>
      <c r="I431" s="23" t="str">
        <f>IF(AND(INDEX(個人!$C$6:$AH$125,$N431,$C$3)&lt;&gt;"",INDEX(個人!$C$6:$AH$125,$N431,$O431)&lt;&gt;""),IF(ISERROR(VLOOKUP(DBCS($Q431),コード一覧!$E$1:$F$6,2,FALSE)),1,VLOOKUP(DBCS($Q431),コード一覧!$E$1:$F$6,2,FALSE)),"")</f>
        <v/>
      </c>
      <c r="J431" s="23" t="str">
        <f>IF(AND(INDEX(個人!$C$6:$AH$125,$N431,$C$3)&lt;&gt;"",INDEX(個人!$C$6:$AH$125,$N431,$O431)&lt;&gt;""),VLOOKUP($P431,コード一覧!$G$1:$H$10,2,FALSE),"")</f>
        <v/>
      </c>
      <c r="K431" s="23" t="str">
        <f>IF(AND(INDEX(個人!$C$6:$AH$125,$N431,$C$3)&lt;&gt;"",INDEX(個人!$C$6:$AH$125,$N431,$O431)&lt;&gt;""),LEFT(TEXT(INDEX(個人!$C$6:$AH$125,$N431,$O431),"mm:ss.00"),2),"")</f>
        <v/>
      </c>
      <c r="L431" s="23" t="str">
        <f>IF(AND(INDEX(個人!$C$6:$AH$125,$N431,$C$3)&lt;&gt;"",INDEX(個人!$C$6:$AH$125,$N431,$O431)&lt;&gt;""),MID(TEXT(INDEX(個人!$C$6:$AH$125,$N431,$O431),"mm:ss.00"),4,2),"")</f>
        <v/>
      </c>
      <c r="M431" s="23" t="str">
        <f>IF(AND(INDEX(個人!$C$6:$AH$125,$N431,$C$3)&lt;&gt;"",INDEX(個人!$C$6:$AH$125,$N431,$O431)&lt;&gt;""),RIGHT(TEXT(INDEX(個人!$C$6:$AH$125,$N431,$O431),"mm:ss.00"),2),"")</f>
        <v/>
      </c>
      <c r="N431" s="23">
        <f t="shared" si="59"/>
        <v>20</v>
      </c>
      <c r="O431" s="23">
        <v>18</v>
      </c>
      <c r="P431" s="200" t="s">
        <v>70</v>
      </c>
      <c r="Q431" s="23" t="s">
        <v>319</v>
      </c>
    </row>
    <row r="432" spans="3:17" s="23" customFormat="1" x14ac:dyDescent="0.15">
      <c r="C432" s="23" t="str">
        <f>IF(INDEX(個人!$C$6:$AH$125,$N432,$C$3)&lt;&gt;"",DBCS(TRIM(INDEX(個人!$C$6:$AH$125,$N432,$C$3))),"")</f>
        <v/>
      </c>
      <c r="D432" s="23" t="str">
        <f t="shared" si="57"/>
        <v>○</v>
      </c>
      <c r="E432" s="23">
        <f>IF(AND(INDEX(個人!$C$6:$AH$125,$N431,$C$3)&lt;&gt;"",INDEX(個人!$C$6:$AH$125,$N432,$O432)&lt;&gt;""),E431+1,E431)</f>
        <v>0</v>
      </c>
      <c r="F432" s="23" t="str">
        <f t="shared" si="58"/>
        <v>@0</v>
      </c>
      <c r="H432" s="23" t="str">
        <f>IF(AND(INDEX(個人!$C$6:$AH$125,$N432,$C$3)&lt;&gt;"",INDEX(個人!$C$6:$AH$125,$N432,$O432)&lt;&gt;""),IF(INDEX(個人!$C$6:$AH$125,$N432,$H$3)&lt;20,11,ROUNDDOWN(INDEX(個人!$C$6:$AH$125,$N432,$H$3)/5,0)+7),"")</f>
        <v/>
      </c>
      <c r="I432" s="23" t="str">
        <f>IF(AND(INDEX(個人!$C$6:$AH$125,$N432,$C$3)&lt;&gt;"",INDEX(個人!$C$6:$AH$125,$N432,$O432)&lt;&gt;""),IF(ISERROR(VLOOKUP(DBCS($Q432),コード一覧!$E$1:$F$6,2,FALSE)),1,VLOOKUP(DBCS($Q432),コード一覧!$E$1:$F$6,2,FALSE)),"")</f>
        <v/>
      </c>
      <c r="J432" s="23" t="str">
        <f>IF(AND(INDEX(個人!$C$6:$AH$125,$N432,$C$3)&lt;&gt;"",INDEX(個人!$C$6:$AH$125,$N432,$O432)&lt;&gt;""),VLOOKUP($P432,コード一覧!$G$1:$H$10,2,FALSE),"")</f>
        <v/>
      </c>
      <c r="K432" s="23" t="str">
        <f>IF(AND(INDEX(個人!$C$6:$AH$125,$N432,$C$3)&lt;&gt;"",INDEX(個人!$C$6:$AH$125,$N432,$O432)&lt;&gt;""),LEFT(TEXT(INDEX(個人!$C$6:$AH$125,$N432,$O432),"mm:ss.00"),2),"")</f>
        <v/>
      </c>
      <c r="L432" s="23" t="str">
        <f>IF(AND(INDEX(個人!$C$6:$AH$125,$N432,$C$3)&lt;&gt;"",INDEX(個人!$C$6:$AH$125,$N432,$O432)&lt;&gt;""),MID(TEXT(INDEX(個人!$C$6:$AH$125,$N432,$O432),"mm:ss.00"),4,2),"")</f>
        <v/>
      </c>
      <c r="M432" s="23" t="str">
        <f>IF(AND(INDEX(個人!$C$6:$AH$125,$N432,$C$3)&lt;&gt;"",INDEX(個人!$C$6:$AH$125,$N432,$O432)&lt;&gt;""),RIGHT(TEXT(INDEX(個人!$C$6:$AH$125,$N432,$O432),"mm:ss.00"),2),"")</f>
        <v/>
      </c>
      <c r="N432" s="23">
        <f t="shared" si="59"/>
        <v>20</v>
      </c>
      <c r="O432" s="23">
        <v>19</v>
      </c>
      <c r="P432" s="200" t="s">
        <v>24</v>
      </c>
      <c r="Q432" s="23" t="s">
        <v>319</v>
      </c>
    </row>
    <row r="433" spans="3:17" s="23" customFormat="1" x14ac:dyDescent="0.15">
      <c r="C433" s="23" t="str">
        <f>IF(INDEX(個人!$C$6:$AH$125,$N433,$C$3)&lt;&gt;"",DBCS(TRIM(INDEX(個人!$C$6:$AH$125,$N433,$C$3))),"")</f>
        <v/>
      </c>
      <c r="D433" s="23" t="str">
        <f t="shared" si="57"/>
        <v>○</v>
      </c>
      <c r="E433" s="23">
        <f>IF(AND(INDEX(個人!$C$6:$AH$125,$N432,$C$3)&lt;&gt;"",INDEX(個人!$C$6:$AH$125,$N433,$O433)&lt;&gt;""),E432+1,E432)</f>
        <v>0</v>
      </c>
      <c r="F433" s="23" t="str">
        <f t="shared" si="58"/>
        <v>@0</v>
      </c>
      <c r="H433" s="23" t="str">
        <f>IF(AND(INDEX(個人!$C$6:$AH$125,$N433,$C$3)&lt;&gt;"",INDEX(個人!$C$6:$AH$125,$N433,$O433)&lt;&gt;""),IF(INDEX(個人!$C$6:$AH$125,$N433,$H$3)&lt;20,11,ROUNDDOWN(INDEX(個人!$C$6:$AH$125,$N433,$H$3)/5,0)+7),"")</f>
        <v/>
      </c>
      <c r="I433" s="23" t="str">
        <f>IF(AND(INDEX(個人!$C$6:$AH$125,$N433,$C$3)&lt;&gt;"",INDEX(個人!$C$6:$AH$125,$N433,$O433)&lt;&gt;""),IF(ISERROR(VLOOKUP(DBCS($Q433),コード一覧!$E$1:$F$6,2,FALSE)),1,VLOOKUP(DBCS($Q433),コード一覧!$E$1:$F$6,2,FALSE)),"")</f>
        <v/>
      </c>
      <c r="J433" s="23" t="str">
        <f>IF(AND(INDEX(個人!$C$6:$AH$125,$N433,$C$3)&lt;&gt;"",INDEX(個人!$C$6:$AH$125,$N433,$O433)&lt;&gt;""),VLOOKUP($P433,コード一覧!$G$1:$H$10,2,FALSE),"")</f>
        <v/>
      </c>
      <c r="K433" s="23" t="str">
        <f>IF(AND(INDEX(個人!$C$6:$AH$125,$N433,$C$3)&lt;&gt;"",INDEX(個人!$C$6:$AH$125,$N433,$O433)&lt;&gt;""),LEFT(TEXT(INDEX(個人!$C$6:$AH$125,$N433,$O433),"mm:ss.00"),2),"")</f>
        <v/>
      </c>
      <c r="L433" s="23" t="str">
        <f>IF(AND(INDEX(個人!$C$6:$AH$125,$N433,$C$3)&lt;&gt;"",INDEX(個人!$C$6:$AH$125,$N433,$O433)&lt;&gt;""),MID(TEXT(INDEX(個人!$C$6:$AH$125,$N433,$O433),"mm:ss.00"),4,2),"")</f>
        <v/>
      </c>
      <c r="M433" s="23" t="str">
        <f>IF(AND(INDEX(個人!$C$6:$AH$125,$N433,$C$3)&lt;&gt;"",INDEX(個人!$C$6:$AH$125,$N433,$O433)&lt;&gt;""),RIGHT(TEXT(INDEX(個人!$C$6:$AH$125,$N433,$O433),"mm:ss.00"),2),"")</f>
        <v/>
      </c>
      <c r="N433" s="23">
        <f t="shared" si="59"/>
        <v>20</v>
      </c>
      <c r="O433" s="23">
        <v>20</v>
      </c>
      <c r="P433" s="200" t="s">
        <v>37</v>
      </c>
      <c r="Q433" s="23" t="s">
        <v>319</v>
      </c>
    </row>
    <row r="434" spans="3:17" s="23" customFormat="1" x14ac:dyDescent="0.15">
      <c r="C434" s="23" t="str">
        <f>IF(INDEX(個人!$C$6:$AH$125,$N434,$C$3)&lt;&gt;"",DBCS(TRIM(INDEX(個人!$C$6:$AH$125,$N434,$C$3))),"")</f>
        <v/>
      </c>
      <c r="D434" s="23" t="str">
        <f t="shared" si="57"/>
        <v>○</v>
      </c>
      <c r="E434" s="23">
        <f>IF(AND(INDEX(個人!$C$6:$AH$125,$N433,$C$3)&lt;&gt;"",INDEX(個人!$C$6:$AH$125,$N434,$O434)&lt;&gt;""),E433+1,E433)</f>
        <v>0</v>
      </c>
      <c r="F434" s="23" t="str">
        <f t="shared" si="58"/>
        <v>@0</v>
      </c>
      <c r="H434" s="23" t="str">
        <f>IF(AND(INDEX(個人!$C$6:$AH$125,$N434,$C$3)&lt;&gt;"",INDEX(個人!$C$6:$AH$125,$N434,$O434)&lt;&gt;""),IF(INDEX(個人!$C$6:$AH$125,$N434,$H$3)&lt;20,11,ROUNDDOWN(INDEX(個人!$C$6:$AH$125,$N434,$H$3)/5,0)+7),"")</f>
        <v/>
      </c>
      <c r="I434" s="23" t="str">
        <f>IF(AND(INDEX(個人!$C$6:$AH$125,$N434,$C$3)&lt;&gt;"",INDEX(個人!$C$6:$AH$125,$N434,$O434)&lt;&gt;""),IF(ISERROR(VLOOKUP(DBCS($Q434),コード一覧!$E$1:$F$6,2,FALSE)),1,VLOOKUP(DBCS($Q434),コード一覧!$E$1:$F$6,2,FALSE)),"")</f>
        <v/>
      </c>
      <c r="J434" s="23" t="str">
        <f>IF(AND(INDEX(個人!$C$6:$AH$125,$N434,$C$3)&lt;&gt;"",INDEX(個人!$C$6:$AH$125,$N434,$O434)&lt;&gt;""),VLOOKUP($P434,コード一覧!$G$1:$H$10,2,FALSE),"")</f>
        <v/>
      </c>
      <c r="K434" s="23" t="str">
        <f>IF(AND(INDEX(個人!$C$6:$AH$125,$N434,$C$3)&lt;&gt;"",INDEX(個人!$C$6:$AH$125,$N434,$O434)&lt;&gt;""),LEFT(TEXT(INDEX(個人!$C$6:$AH$125,$N434,$O434),"mm:ss.00"),2),"")</f>
        <v/>
      </c>
      <c r="L434" s="23" t="str">
        <f>IF(AND(INDEX(個人!$C$6:$AH$125,$N434,$C$3)&lt;&gt;"",INDEX(個人!$C$6:$AH$125,$N434,$O434)&lt;&gt;""),MID(TEXT(INDEX(個人!$C$6:$AH$125,$N434,$O434),"mm:ss.00"),4,2),"")</f>
        <v/>
      </c>
      <c r="M434" s="23" t="str">
        <f>IF(AND(INDEX(個人!$C$6:$AH$125,$N434,$C$3)&lt;&gt;"",INDEX(個人!$C$6:$AH$125,$N434,$O434)&lt;&gt;""),RIGHT(TEXT(INDEX(個人!$C$6:$AH$125,$N434,$O434),"mm:ss.00"),2),"")</f>
        <v/>
      </c>
      <c r="N434" s="23">
        <f t="shared" si="59"/>
        <v>20</v>
      </c>
      <c r="O434" s="23">
        <v>21</v>
      </c>
      <c r="P434" s="200" t="s">
        <v>47</v>
      </c>
      <c r="Q434" s="23" t="s">
        <v>319</v>
      </c>
    </row>
    <row r="435" spans="3:17" s="23" customFormat="1" x14ac:dyDescent="0.15">
      <c r="C435" s="23" t="str">
        <f>IF(INDEX(個人!$C$6:$AH$125,$N435,$C$3)&lt;&gt;"",DBCS(TRIM(INDEX(個人!$C$6:$AH$125,$N435,$C$3))),"")</f>
        <v/>
      </c>
      <c r="D435" s="23" t="str">
        <f t="shared" si="57"/>
        <v>○</v>
      </c>
      <c r="E435" s="23">
        <f>IF(AND(INDEX(個人!$C$6:$AH$125,$N434,$C$3)&lt;&gt;"",INDEX(個人!$C$6:$AH$125,$N435,$O435)&lt;&gt;""),E434+1,E434)</f>
        <v>0</v>
      </c>
      <c r="F435" s="23" t="str">
        <f t="shared" si="58"/>
        <v>@0</v>
      </c>
      <c r="H435" s="23" t="str">
        <f>IF(AND(INDEX(個人!$C$6:$AH$125,$N435,$C$3)&lt;&gt;"",INDEX(個人!$C$6:$AH$125,$N435,$O435)&lt;&gt;""),IF(INDEX(個人!$C$6:$AH$125,$N435,$H$3)&lt;20,11,ROUNDDOWN(INDEX(個人!$C$6:$AH$125,$N435,$H$3)/5,0)+7),"")</f>
        <v/>
      </c>
      <c r="I435" s="23" t="str">
        <f>IF(AND(INDEX(個人!$C$6:$AH$125,$N435,$C$3)&lt;&gt;"",INDEX(個人!$C$6:$AH$125,$N435,$O435)&lt;&gt;""),IF(ISERROR(VLOOKUP(DBCS($Q435),コード一覧!$E$1:$F$6,2,FALSE)),1,VLOOKUP(DBCS($Q435),コード一覧!$E$1:$F$6,2,FALSE)),"")</f>
        <v/>
      </c>
      <c r="J435" s="23" t="str">
        <f>IF(AND(INDEX(個人!$C$6:$AH$125,$N435,$C$3)&lt;&gt;"",INDEX(個人!$C$6:$AH$125,$N435,$O435)&lt;&gt;""),VLOOKUP($P435,コード一覧!$G$1:$H$10,2,FALSE),"")</f>
        <v/>
      </c>
      <c r="K435" s="23" t="str">
        <f>IF(AND(INDEX(個人!$C$6:$AH$125,$N435,$C$3)&lt;&gt;"",INDEX(個人!$C$6:$AH$125,$N435,$O435)&lt;&gt;""),LEFT(TEXT(INDEX(個人!$C$6:$AH$125,$N435,$O435),"mm:ss.00"),2),"")</f>
        <v/>
      </c>
      <c r="L435" s="23" t="str">
        <f>IF(AND(INDEX(個人!$C$6:$AH$125,$N435,$C$3)&lt;&gt;"",INDEX(個人!$C$6:$AH$125,$N435,$O435)&lt;&gt;""),MID(TEXT(INDEX(個人!$C$6:$AH$125,$N435,$O435),"mm:ss.00"),4,2),"")</f>
        <v/>
      </c>
      <c r="M435" s="23" t="str">
        <f>IF(AND(INDEX(個人!$C$6:$AH$125,$N435,$C$3)&lt;&gt;"",INDEX(個人!$C$6:$AH$125,$N435,$O435)&lt;&gt;""),RIGHT(TEXT(INDEX(個人!$C$6:$AH$125,$N435,$O435),"mm:ss.00"),2),"")</f>
        <v/>
      </c>
      <c r="N435" s="23">
        <f t="shared" si="59"/>
        <v>20</v>
      </c>
      <c r="O435" s="23">
        <v>22</v>
      </c>
      <c r="P435" s="200" t="s">
        <v>70</v>
      </c>
      <c r="Q435" s="23" t="s">
        <v>320</v>
      </c>
    </row>
    <row r="436" spans="3:17" s="23" customFormat="1" x14ac:dyDescent="0.15">
      <c r="C436" s="23" t="str">
        <f>IF(INDEX(個人!$C$6:$AH$125,$N436,$C$3)&lt;&gt;"",DBCS(TRIM(INDEX(個人!$C$6:$AH$125,$N436,$C$3))),"")</f>
        <v/>
      </c>
      <c r="D436" s="23" t="str">
        <f t="shared" si="57"/>
        <v>○</v>
      </c>
      <c r="E436" s="23">
        <f>IF(AND(INDEX(個人!$C$6:$AH$125,$N435,$C$3)&lt;&gt;"",INDEX(個人!$C$6:$AH$125,$N436,$O436)&lt;&gt;""),E435+1,E435)</f>
        <v>0</v>
      </c>
      <c r="F436" s="23" t="str">
        <f t="shared" si="58"/>
        <v>@0</v>
      </c>
      <c r="H436" s="23" t="str">
        <f>IF(AND(INDEX(個人!$C$6:$AH$125,$N436,$C$3)&lt;&gt;"",INDEX(個人!$C$6:$AH$125,$N436,$O436)&lt;&gt;""),IF(INDEX(個人!$C$6:$AH$125,$N436,$H$3)&lt;20,11,ROUNDDOWN(INDEX(個人!$C$6:$AH$125,$N436,$H$3)/5,0)+7),"")</f>
        <v/>
      </c>
      <c r="I436" s="23" t="str">
        <f>IF(AND(INDEX(個人!$C$6:$AH$125,$N436,$C$3)&lt;&gt;"",INDEX(個人!$C$6:$AH$125,$N436,$O436)&lt;&gt;""),IF(ISERROR(VLOOKUP(DBCS($Q436),コード一覧!$E$1:$F$6,2,FALSE)),1,VLOOKUP(DBCS($Q436),コード一覧!$E$1:$F$6,2,FALSE)),"")</f>
        <v/>
      </c>
      <c r="J436" s="23" t="str">
        <f>IF(AND(INDEX(個人!$C$6:$AH$125,$N436,$C$3)&lt;&gt;"",INDEX(個人!$C$6:$AH$125,$N436,$O436)&lt;&gt;""),VLOOKUP($P436,コード一覧!$G$1:$H$10,2,FALSE),"")</f>
        <v/>
      </c>
      <c r="K436" s="23" t="str">
        <f>IF(AND(INDEX(個人!$C$6:$AH$125,$N436,$C$3)&lt;&gt;"",INDEX(個人!$C$6:$AH$125,$N436,$O436)&lt;&gt;""),LEFT(TEXT(INDEX(個人!$C$6:$AH$125,$N436,$O436),"mm:ss.00"),2),"")</f>
        <v/>
      </c>
      <c r="L436" s="23" t="str">
        <f>IF(AND(INDEX(個人!$C$6:$AH$125,$N436,$C$3)&lt;&gt;"",INDEX(個人!$C$6:$AH$125,$N436,$O436)&lt;&gt;""),MID(TEXT(INDEX(個人!$C$6:$AH$125,$N436,$O436),"mm:ss.00"),4,2),"")</f>
        <v/>
      </c>
      <c r="M436" s="23" t="str">
        <f>IF(AND(INDEX(個人!$C$6:$AH$125,$N436,$C$3)&lt;&gt;"",INDEX(個人!$C$6:$AH$125,$N436,$O436)&lt;&gt;""),RIGHT(TEXT(INDEX(個人!$C$6:$AH$125,$N436,$O436),"mm:ss.00"),2),"")</f>
        <v/>
      </c>
      <c r="N436" s="23">
        <f t="shared" si="59"/>
        <v>20</v>
      </c>
      <c r="O436" s="23">
        <v>23</v>
      </c>
      <c r="P436" s="200" t="s">
        <v>24</v>
      </c>
      <c r="Q436" s="23" t="s">
        <v>320</v>
      </c>
    </row>
    <row r="437" spans="3:17" s="23" customFormat="1" x14ac:dyDescent="0.15">
      <c r="C437" s="23" t="str">
        <f>IF(INDEX(個人!$C$6:$AH$125,$N437,$C$3)&lt;&gt;"",DBCS(TRIM(INDEX(個人!$C$6:$AH$125,$N437,$C$3))),"")</f>
        <v/>
      </c>
      <c r="D437" s="23" t="str">
        <f t="shared" si="57"/>
        <v>○</v>
      </c>
      <c r="E437" s="23">
        <f>IF(AND(INDEX(個人!$C$6:$AH$125,$N436,$C$3)&lt;&gt;"",INDEX(個人!$C$6:$AH$125,$N437,$O437)&lt;&gt;""),E436+1,E436)</f>
        <v>0</v>
      </c>
      <c r="F437" s="23" t="str">
        <f t="shared" si="58"/>
        <v>@0</v>
      </c>
      <c r="H437" s="23" t="str">
        <f>IF(AND(INDEX(個人!$C$6:$AH$125,$N437,$C$3)&lt;&gt;"",INDEX(個人!$C$6:$AH$125,$N437,$O437)&lt;&gt;""),IF(INDEX(個人!$C$6:$AH$125,$N437,$H$3)&lt;20,11,ROUNDDOWN(INDEX(個人!$C$6:$AH$125,$N437,$H$3)/5,0)+7),"")</f>
        <v/>
      </c>
      <c r="I437" s="23" t="str">
        <f>IF(AND(INDEX(個人!$C$6:$AH$125,$N437,$C$3)&lt;&gt;"",INDEX(個人!$C$6:$AH$125,$N437,$O437)&lt;&gt;""),IF(ISERROR(VLOOKUP(DBCS($Q437),コード一覧!$E$1:$F$6,2,FALSE)),1,VLOOKUP(DBCS($Q437),コード一覧!$E$1:$F$6,2,FALSE)),"")</f>
        <v/>
      </c>
      <c r="J437" s="23" t="str">
        <f>IF(AND(INDEX(個人!$C$6:$AH$125,$N437,$C$3)&lt;&gt;"",INDEX(個人!$C$6:$AH$125,$N437,$O437)&lt;&gt;""),VLOOKUP($P437,コード一覧!$G$1:$H$10,2,FALSE),"")</f>
        <v/>
      </c>
      <c r="K437" s="23" t="str">
        <f>IF(AND(INDEX(個人!$C$6:$AH$125,$N437,$C$3)&lt;&gt;"",INDEX(個人!$C$6:$AH$125,$N437,$O437)&lt;&gt;""),LEFT(TEXT(INDEX(個人!$C$6:$AH$125,$N437,$O437),"mm:ss.00"),2),"")</f>
        <v/>
      </c>
      <c r="L437" s="23" t="str">
        <f>IF(AND(INDEX(個人!$C$6:$AH$125,$N437,$C$3)&lt;&gt;"",INDEX(個人!$C$6:$AH$125,$N437,$O437)&lt;&gt;""),MID(TEXT(INDEX(個人!$C$6:$AH$125,$N437,$O437),"mm:ss.00"),4,2),"")</f>
        <v/>
      </c>
      <c r="M437" s="23" t="str">
        <f>IF(AND(INDEX(個人!$C$6:$AH$125,$N437,$C$3)&lt;&gt;"",INDEX(個人!$C$6:$AH$125,$N437,$O437)&lt;&gt;""),RIGHT(TEXT(INDEX(個人!$C$6:$AH$125,$N437,$O437),"mm:ss.00"),2),"")</f>
        <v/>
      </c>
      <c r="N437" s="23">
        <f t="shared" si="59"/>
        <v>20</v>
      </c>
      <c r="O437" s="23">
        <v>24</v>
      </c>
      <c r="P437" s="200" t="s">
        <v>37</v>
      </c>
      <c r="Q437" s="23" t="s">
        <v>320</v>
      </c>
    </row>
    <row r="438" spans="3:17" s="23" customFormat="1" x14ac:dyDescent="0.15">
      <c r="C438" s="23" t="str">
        <f>IF(INDEX(個人!$C$6:$AH$125,$N438,$C$3)&lt;&gt;"",DBCS(TRIM(INDEX(個人!$C$6:$AH$125,$N438,$C$3))),"")</f>
        <v/>
      </c>
      <c r="D438" s="23" t="str">
        <f t="shared" si="57"/>
        <v>○</v>
      </c>
      <c r="E438" s="23">
        <f>IF(AND(INDEX(個人!$C$6:$AH$125,$N437,$C$3)&lt;&gt;"",INDEX(個人!$C$6:$AH$125,$N438,$O438)&lt;&gt;""),E437+1,E437)</f>
        <v>0</v>
      </c>
      <c r="F438" s="23" t="str">
        <f t="shared" si="58"/>
        <v>@0</v>
      </c>
      <c r="H438" s="23" t="str">
        <f>IF(AND(INDEX(個人!$C$6:$AH$125,$N438,$C$3)&lt;&gt;"",INDEX(個人!$C$6:$AH$125,$N438,$O438)&lt;&gt;""),IF(INDEX(個人!$C$6:$AH$125,$N438,$H$3)&lt;20,11,ROUNDDOWN(INDEX(個人!$C$6:$AH$125,$N438,$H$3)/5,0)+7),"")</f>
        <v/>
      </c>
      <c r="I438" s="23" t="str">
        <f>IF(AND(INDEX(個人!$C$6:$AH$125,$N438,$C$3)&lt;&gt;"",INDEX(個人!$C$6:$AH$125,$N438,$O438)&lt;&gt;""),IF(ISERROR(VLOOKUP(DBCS($Q438),コード一覧!$E$1:$F$6,2,FALSE)),1,VLOOKUP(DBCS($Q438),コード一覧!$E$1:$F$6,2,FALSE)),"")</f>
        <v/>
      </c>
      <c r="J438" s="23" t="str">
        <f>IF(AND(INDEX(個人!$C$6:$AH$125,$N438,$C$3)&lt;&gt;"",INDEX(個人!$C$6:$AH$125,$N438,$O438)&lt;&gt;""),VLOOKUP($P438,コード一覧!$G$1:$H$10,2,FALSE),"")</f>
        <v/>
      </c>
      <c r="K438" s="23" t="str">
        <f>IF(AND(INDEX(個人!$C$6:$AH$125,$N438,$C$3)&lt;&gt;"",INDEX(個人!$C$6:$AH$125,$N438,$O438)&lt;&gt;""),LEFT(TEXT(INDEX(個人!$C$6:$AH$125,$N438,$O438),"mm:ss.00"),2),"")</f>
        <v/>
      </c>
      <c r="L438" s="23" t="str">
        <f>IF(AND(INDEX(個人!$C$6:$AH$125,$N438,$C$3)&lt;&gt;"",INDEX(個人!$C$6:$AH$125,$N438,$O438)&lt;&gt;""),MID(TEXT(INDEX(個人!$C$6:$AH$125,$N438,$O438),"mm:ss.00"),4,2),"")</f>
        <v/>
      </c>
      <c r="M438" s="23" t="str">
        <f>IF(AND(INDEX(個人!$C$6:$AH$125,$N438,$C$3)&lt;&gt;"",INDEX(個人!$C$6:$AH$125,$N438,$O438)&lt;&gt;""),RIGHT(TEXT(INDEX(個人!$C$6:$AH$125,$N438,$O438),"mm:ss.00"),2),"")</f>
        <v/>
      </c>
      <c r="N438" s="23">
        <f t="shared" si="59"/>
        <v>20</v>
      </c>
      <c r="O438" s="23">
        <v>25</v>
      </c>
      <c r="P438" s="200" t="s">
        <v>47</v>
      </c>
      <c r="Q438" s="23" t="s">
        <v>320</v>
      </c>
    </row>
    <row r="439" spans="3:17" s="23" customFormat="1" x14ac:dyDescent="0.15">
      <c r="C439" s="23" t="str">
        <f>IF(INDEX(個人!$C$6:$AH$125,$N439,$C$3)&lt;&gt;"",DBCS(TRIM(INDEX(個人!$C$6:$AH$125,$N439,$C$3))),"")</f>
        <v/>
      </c>
      <c r="D439" s="23" t="str">
        <f t="shared" si="57"/>
        <v>○</v>
      </c>
      <c r="E439" s="23">
        <f>IF(AND(INDEX(個人!$C$6:$AH$125,$N438,$C$3)&lt;&gt;"",INDEX(個人!$C$6:$AH$125,$N439,$O439)&lt;&gt;""),E438+1,E438)</f>
        <v>0</v>
      </c>
      <c r="F439" s="23" t="str">
        <f t="shared" si="58"/>
        <v>@0</v>
      </c>
      <c r="H439" s="23" t="str">
        <f>IF(AND(INDEX(個人!$C$6:$AH$125,$N439,$C$3)&lt;&gt;"",INDEX(個人!$C$6:$AH$125,$N439,$O439)&lt;&gt;""),IF(INDEX(個人!$C$6:$AH$125,$N439,$H$3)&lt;20,11,ROUNDDOWN(INDEX(個人!$C$6:$AH$125,$N439,$H$3)/5,0)+7),"")</f>
        <v/>
      </c>
      <c r="I439" s="23" t="str">
        <f>IF(AND(INDEX(個人!$C$6:$AH$125,$N439,$C$3)&lt;&gt;"",INDEX(個人!$C$6:$AH$125,$N439,$O439)&lt;&gt;""),IF(ISERROR(VLOOKUP(DBCS($Q439),コード一覧!$E$1:$F$6,2,FALSE)),1,VLOOKUP(DBCS($Q439),コード一覧!$E$1:$F$6,2,FALSE)),"")</f>
        <v/>
      </c>
      <c r="J439" s="23" t="str">
        <f>IF(AND(INDEX(個人!$C$6:$AH$125,$N439,$C$3)&lt;&gt;"",INDEX(個人!$C$6:$AH$125,$N439,$O439)&lt;&gt;""),VLOOKUP($P439,コード一覧!$G$1:$H$10,2,FALSE),"")</f>
        <v/>
      </c>
      <c r="K439" s="23" t="str">
        <f>IF(AND(INDEX(個人!$C$6:$AH$125,$N439,$C$3)&lt;&gt;"",INDEX(個人!$C$6:$AH$125,$N439,$O439)&lt;&gt;""),LEFT(TEXT(INDEX(個人!$C$6:$AH$125,$N439,$O439),"mm:ss.00"),2),"")</f>
        <v/>
      </c>
      <c r="L439" s="23" t="str">
        <f>IF(AND(INDEX(個人!$C$6:$AH$125,$N439,$C$3)&lt;&gt;"",INDEX(個人!$C$6:$AH$125,$N439,$O439)&lt;&gt;""),MID(TEXT(INDEX(個人!$C$6:$AH$125,$N439,$O439),"mm:ss.00"),4,2),"")</f>
        <v/>
      </c>
      <c r="M439" s="23" t="str">
        <f>IF(AND(INDEX(個人!$C$6:$AH$125,$N439,$C$3)&lt;&gt;"",INDEX(個人!$C$6:$AH$125,$N439,$O439)&lt;&gt;""),RIGHT(TEXT(INDEX(個人!$C$6:$AH$125,$N439,$O439),"mm:ss.00"),2),"")</f>
        <v/>
      </c>
      <c r="N439" s="23">
        <f t="shared" si="59"/>
        <v>20</v>
      </c>
      <c r="O439" s="23">
        <v>26</v>
      </c>
      <c r="P439" s="200" t="s">
        <v>70</v>
      </c>
      <c r="Q439" s="23" t="s">
        <v>321</v>
      </c>
    </row>
    <row r="440" spans="3:17" s="23" customFormat="1" x14ac:dyDescent="0.15">
      <c r="C440" s="23" t="str">
        <f>IF(INDEX(個人!$C$6:$AH$125,$N440,$C$3)&lt;&gt;"",DBCS(TRIM(INDEX(個人!$C$6:$AH$125,$N440,$C$3))),"")</f>
        <v/>
      </c>
      <c r="D440" s="23" t="str">
        <f t="shared" si="57"/>
        <v>○</v>
      </c>
      <c r="E440" s="23">
        <f>IF(AND(INDEX(個人!$C$6:$AH$125,$N439,$C$3)&lt;&gt;"",INDEX(個人!$C$6:$AH$125,$N440,$O440)&lt;&gt;""),E439+1,E439)</f>
        <v>0</v>
      </c>
      <c r="F440" s="23" t="str">
        <f t="shared" si="58"/>
        <v>@0</v>
      </c>
      <c r="H440" s="23" t="str">
        <f>IF(AND(INDEX(個人!$C$6:$AH$125,$N440,$C$3)&lt;&gt;"",INDEX(個人!$C$6:$AH$125,$N440,$O440)&lt;&gt;""),IF(INDEX(個人!$C$6:$AH$125,$N440,$H$3)&lt;20,11,ROUNDDOWN(INDEX(個人!$C$6:$AH$125,$N440,$H$3)/5,0)+7),"")</f>
        <v/>
      </c>
      <c r="I440" s="23" t="str">
        <f>IF(AND(INDEX(個人!$C$6:$AH$125,$N440,$C$3)&lt;&gt;"",INDEX(個人!$C$6:$AH$125,$N440,$O440)&lt;&gt;""),IF(ISERROR(VLOOKUP(DBCS($Q440),コード一覧!$E$1:$F$6,2,FALSE)),1,VLOOKUP(DBCS($Q440),コード一覧!$E$1:$F$6,2,FALSE)),"")</f>
        <v/>
      </c>
      <c r="J440" s="23" t="str">
        <f>IF(AND(INDEX(個人!$C$6:$AH$125,$N440,$C$3)&lt;&gt;"",INDEX(個人!$C$6:$AH$125,$N440,$O440)&lt;&gt;""),VLOOKUP($P440,コード一覧!$G$1:$H$10,2,FALSE),"")</f>
        <v/>
      </c>
      <c r="K440" s="23" t="str">
        <f>IF(AND(INDEX(個人!$C$6:$AH$125,$N440,$C$3)&lt;&gt;"",INDEX(個人!$C$6:$AH$125,$N440,$O440)&lt;&gt;""),LEFT(TEXT(INDEX(個人!$C$6:$AH$125,$N440,$O440),"mm:ss.00"),2),"")</f>
        <v/>
      </c>
      <c r="L440" s="23" t="str">
        <f>IF(AND(INDEX(個人!$C$6:$AH$125,$N440,$C$3)&lt;&gt;"",INDEX(個人!$C$6:$AH$125,$N440,$O440)&lt;&gt;""),MID(TEXT(INDEX(個人!$C$6:$AH$125,$N440,$O440),"mm:ss.00"),4,2),"")</f>
        <v/>
      </c>
      <c r="M440" s="23" t="str">
        <f>IF(AND(INDEX(個人!$C$6:$AH$125,$N440,$C$3)&lt;&gt;"",INDEX(個人!$C$6:$AH$125,$N440,$O440)&lt;&gt;""),RIGHT(TEXT(INDEX(個人!$C$6:$AH$125,$N440,$O440),"mm:ss.00"),2),"")</f>
        <v/>
      </c>
      <c r="N440" s="23">
        <f t="shared" si="59"/>
        <v>20</v>
      </c>
      <c r="O440" s="23">
        <v>27</v>
      </c>
      <c r="P440" s="200" t="s">
        <v>24</v>
      </c>
      <c r="Q440" s="23" t="s">
        <v>321</v>
      </c>
    </row>
    <row r="441" spans="3:17" s="23" customFormat="1" x14ac:dyDescent="0.15">
      <c r="C441" s="23" t="str">
        <f>IF(INDEX(個人!$C$6:$AH$125,$N441,$C$3)&lt;&gt;"",DBCS(TRIM(INDEX(個人!$C$6:$AH$125,$N441,$C$3))),"")</f>
        <v/>
      </c>
      <c r="D441" s="23" t="str">
        <f t="shared" si="57"/>
        <v>○</v>
      </c>
      <c r="E441" s="23">
        <f>IF(AND(INDEX(個人!$C$6:$AH$125,$N440,$C$3)&lt;&gt;"",INDEX(個人!$C$6:$AH$125,$N441,$O441)&lt;&gt;""),E440+1,E440)</f>
        <v>0</v>
      </c>
      <c r="F441" s="23" t="str">
        <f t="shared" si="58"/>
        <v>@0</v>
      </c>
      <c r="H441" s="23" t="str">
        <f>IF(AND(INDEX(個人!$C$6:$AH$125,$N441,$C$3)&lt;&gt;"",INDEX(個人!$C$6:$AH$125,$N441,$O441)&lt;&gt;""),IF(INDEX(個人!$C$6:$AH$125,$N441,$H$3)&lt;20,11,ROUNDDOWN(INDEX(個人!$C$6:$AH$125,$N441,$H$3)/5,0)+7),"")</f>
        <v/>
      </c>
      <c r="I441" s="23" t="str">
        <f>IF(AND(INDEX(個人!$C$6:$AH$125,$N441,$C$3)&lt;&gt;"",INDEX(個人!$C$6:$AH$125,$N441,$O441)&lt;&gt;""),IF(ISERROR(VLOOKUP(DBCS($Q441),コード一覧!$E$1:$F$6,2,FALSE)),1,VLOOKUP(DBCS($Q441),コード一覧!$E$1:$F$6,2,FALSE)),"")</f>
        <v/>
      </c>
      <c r="J441" s="23" t="str">
        <f>IF(AND(INDEX(個人!$C$6:$AH$125,$N441,$C$3)&lt;&gt;"",INDEX(個人!$C$6:$AH$125,$N441,$O441)&lt;&gt;""),VLOOKUP($P441,コード一覧!$G$1:$H$10,2,FALSE),"")</f>
        <v/>
      </c>
      <c r="K441" s="23" t="str">
        <f>IF(AND(INDEX(個人!$C$6:$AH$125,$N441,$C$3)&lt;&gt;"",INDEX(個人!$C$6:$AH$125,$N441,$O441)&lt;&gt;""),LEFT(TEXT(INDEX(個人!$C$6:$AH$125,$N441,$O441),"mm:ss.00"),2),"")</f>
        <v/>
      </c>
      <c r="L441" s="23" t="str">
        <f>IF(AND(INDEX(個人!$C$6:$AH$125,$N441,$C$3)&lt;&gt;"",INDEX(個人!$C$6:$AH$125,$N441,$O441)&lt;&gt;""),MID(TEXT(INDEX(個人!$C$6:$AH$125,$N441,$O441),"mm:ss.00"),4,2),"")</f>
        <v/>
      </c>
      <c r="M441" s="23" t="str">
        <f>IF(AND(INDEX(個人!$C$6:$AH$125,$N441,$C$3)&lt;&gt;"",INDEX(個人!$C$6:$AH$125,$N441,$O441)&lt;&gt;""),RIGHT(TEXT(INDEX(個人!$C$6:$AH$125,$N441,$O441),"mm:ss.00"),2),"")</f>
        <v/>
      </c>
      <c r="N441" s="23">
        <f t="shared" si="59"/>
        <v>20</v>
      </c>
      <c r="O441" s="23">
        <v>28</v>
      </c>
      <c r="P441" s="200" t="s">
        <v>37</v>
      </c>
      <c r="Q441" s="23" t="s">
        <v>321</v>
      </c>
    </row>
    <row r="442" spans="3:17" s="23" customFormat="1" x14ac:dyDescent="0.15">
      <c r="C442" s="23" t="str">
        <f>IF(INDEX(個人!$C$6:$AH$125,$N442,$C$3)&lt;&gt;"",DBCS(TRIM(INDEX(個人!$C$6:$AH$125,$N442,$C$3))),"")</f>
        <v/>
      </c>
      <c r="D442" s="23" t="str">
        <f t="shared" si="57"/>
        <v>○</v>
      </c>
      <c r="E442" s="23">
        <f>IF(AND(INDEX(個人!$C$6:$AH$125,$N441,$C$3)&lt;&gt;"",INDEX(個人!$C$6:$AH$125,$N442,$O442)&lt;&gt;""),E441+1,E441)</f>
        <v>0</v>
      </c>
      <c r="F442" s="23" t="str">
        <f t="shared" si="58"/>
        <v>@0</v>
      </c>
      <c r="H442" s="23" t="str">
        <f>IF(AND(INDEX(個人!$C$6:$AH$125,$N442,$C$3)&lt;&gt;"",INDEX(個人!$C$6:$AH$125,$N442,$O442)&lt;&gt;""),IF(INDEX(個人!$C$6:$AH$125,$N442,$H$3)&lt;20,11,ROUNDDOWN(INDEX(個人!$C$6:$AH$125,$N442,$H$3)/5,0)+7),"")</f>
        <v/>
      </c>
      <c r="I442" s="23" t="str">
        <f>IF(AND(INDEX(個人!$C$6:$AH$125,$N442,$C$3)&lt;&gt;"",INDEX(個人!$C$6:$AH$125,$N442,$O442)&lt;&gt;""),IF(ISERROR(VLOOKUP(DBCS($Q442),コード一覧!$E$1:$F$6,2,FALSE)),1,VLOOKUP(DBCS($Q442),コード一覧!$E$1:$F$6,2,FALSE)),"")</f>
        <v/>
      </c>
      <c r="J442" s="23" t="str">
        <f>IF(AND(INDEX(個人!$C$6:$AH$125,$N442,$C$3)&lt;&gt;"",INDEX(個人!$C$6:$AH$125,$N442,$O442)&lt;&gt;""),VLOOKUP($P442,コード一覧!$G$1:$H$10,2,FALSE),"")</f>
        <v/>
      </c>
      <c r="K442" s="23" t="str">
        <f>IF(AND(INDEX(個人!$C$6:$AH$125,$N442,$C$3)&lt;&gt;"",INDEX(個人!$C$6:$AH$125,$N442,$O442)&lt;&gt;""),LEFT(TEXT(INDEX(個人!$C$6:$AH$125,$N442,$O442),"mm:ss.00"),2),"")</f>
        <v/>
      </c>
      <c r="L442" s="23" t="str">
        <f>IF(AND(INDEX(個人!$C$6:$AH$125,$N442,$C$3)&lt;&gt;"",INDEX(個人!$C$6:$AH$125,$N442,$O442)&lt;&gt;""),MID(TEXT(INDEX(個人!$C$6:$AH$125,$N442,$O442),"mm:ss.00"),4,2),"")</f>
        <v/>
      </c>
      <c r="M442" s="23" t="str">
        <f>IF(AND(INDEX(個人!$C$6:$AH$125,$N442,$C$3)&lt;&gt;"",INDEX(個人!$C$6:$AH$125,$N442,$O442)&lt;&gt;""),RIGHT(TEXT(INDEX(個人!$C$6:$AH$125,$N442,$O442),"mm:ss.00"),2),"")</f>
        <v/>
      </c>
      <c r="N442" s="23">
        <f t="shared" si="59"/>
        <v>20</v>
      </c>
      <c r="O442" s="23">
        <v>29</v>
      </c>
      <c r="P442" s="200" t="s">
        <v>47</v>
      </c>
      <c r="Q442" s="23" t="s">
        <v>321</v>
      </c>
    </row>
    <row r="443" spans="3:17" s="23" customFormat="1" x14ac:dyDescent="0.15">
      <c r="C443" s="23" t="str">
        <f>IF(INDEX(個人!$C$6:$AH$125,$N443,$C$3)&lt;&gt;"",DBCS(TRIM(INDEX(個人!$C$6:$AH$125,$N443,$C$3))),"")</f>
        <v/>
      </c>
      <c r="D443" s="23" t="str">
        <f t="shared" si="57"/>
        <v>○</v>
      </c>
      <c r="E443" s="23">
        <f>IF(AND(INDEX(個人!$C$6:$AH$125,$N442,$C$3)&lt;&gt;"",INDEX(個人!$C$6:$AH$125,$N443,$O443)&lt;&gt;""),E442+1,E442)</f>
        <v>0</v>
      </c>
      <c r="F443" s="23" t="str">
        <f t="shared" si="58"/>
        <v>@0</v>
      </c>
      <c r="H443" s="23" t="str">
        <f>IF(AND(INDEX(個人!$C$6:$AH$125,$N443,$C$3)&lt;&gt;"",INDEX(個人!$C$6:$AH$125,$N443,$O443)&lt;&gt;""),IF(INDEX(個人!$C$6:$AH$125,$N443,$H$3)&lt;20,11,ROUNDDOWN(INDEX(個人!$C$6:$AH$125,$N443,$H$3)/5,0)+7),"")</f>
        <v/>
      </c>
      <c r="I443" s="23" t="str">
        <f>IF(AND(INDEX(個人!$C$6:$AH$125,$N443,$C$3)&lt;&gt;"",INDEX(個人!$C$6:$AH$125,$N443,$O443)&lt;&gt;""),IF(ISERROR(VLOOKUP(DBCS($Q443),コード一覧!$E$1:$F$6,2,FALSE)),1,VLOOKUP(DBCS($Q443),コード一覧!$E$1:$F$6,2,FALSE)),"")</f>
        <v/>
      </c>
      <c r="J443" s="23" t="str">
        <f>IF(AND(INDEX(個人!$C$6:$AH$125,$N443,$C$3)&lt;&gt;"",INDEX(個人!$C$6:$AH$125,$N443,$O443)&lt;&gt;""),VLOOKUP($P443,コード一覧!$G$1:$H$10,2,FALSE),"")</f>
        <v/>
      </c>
      <c r="K443" s="23" t="str">
        <f>IF(AND(INDEX(個人!$C$6:$AH$125,$N443,$C$3)&lt;&gt;"",INDEX(個人!$C$6:$AH$125,$N443,$O443)&lt;&gt;""),LEFT(TEXT(INDEX(個人!$C$6:$AH$125,$N443,$O443),"mm:ss.00"),2),"")</f>
        <v/>
      </c>
      <c r="L443" s="23" t="str">
        <f>IF(AND(INDEX(個人!$C$6:$AH$125,$N443,$C$3)&lt;&gt;"",INDEX(個人!$C$6:$AH$125,$N443,$O443)&lt;&gt;""),MID(TEXT(INDEX(個人!$C$6:$AH$125,$N443,$O443),"mm:ss.00"),4,2),"")</f>
        <v/>
      </c>
      <c r="M443" s="23" t="str">
        <f>IF(AND(INDEX(個人!$C$6:$AH$125,$N443,$C$3)&lt;&gt;"",INDEX(個人!$C$6:$AH$125,$N443,$O443)&lt;&gt;""),RIGHT(TEXT(INDEX(個人!$C$6:$AH$125,$N443,$O443),"mm:ss.00"),2),"")</f>
        <v/>
      </c>
      <c r="N443" s="23">
        <f t="shared" si="59"/>
        <v>20</v>
      </c>
      <c r="O443" s="23">
        <v>30</v>
      </c>
      <c r="P443" s="200" t="s">
        <v>37</v>
      </c>
      <c r="Q443" s="23" t="s">
        <v>101</v>
      </c>
    </row>
    <row r="444" spans="3:17" s="23" customFormat="1" x14ac:dyDescent="0.15">
      <c r="C444" s="23" t="str">
        <f>IF(INDEX(個人!$C$6:$AH$125,$N444,$C$3)&lt;&gt;"",DBCS(TRIM(INDEX(個人!$C$6:$AH$125,$N444,$C$3))),"")</f>
        <v/>
      </c>
      <c r="D444" s="23" t="str">
        <f t="shared" si="57"/>
        <v>○</v>
      </c>
      <c r="E444" s="23">
        <f>IF(AND(INDEX(個人!$C$6:$AH$125,$N443,$C$3)&lt;&gt;"",INDEX(個人!$C$6:$AH$125,$N444,$O444)&lt;&gt;""),E443+1,E443)</f>
        <v>0</v>
      </c>
      <c r="F444" s="23" t="str">
        <f t="shared" si="58"/>
        <v>@0</v>
      </c>
      <c r="H444" s="23" t="str">
        <f>IF(AND(INDEX(個人!$C$6:$AH$125,$N444,$C$3)&lt;&gt;"",INDEX(個人!$C$6:$AH$125,$N444,$O444)&lt;&gt;""),IF(INDEX(個人!$C$6:$AH$125,$N444,$H$3)&lt;20,11,ROUNDDOWN(INDEX(個人!$C$6:$AH$125,$N444,$H$3)/5,0)+7),"")</f>
        <v/>
      </c>
      <c r="I444" s="23" t="str">
        <f>IF(AND(INDEX(個人!$C$6:$AH$125,$N444,$C$3)&lt;&gt;"",INDEX(個人!$C$6:$AH$125,$N444,$O444)&lt;&gt;""),IF(ISERROR(VLOOKUP(DBCS($Q444),コード一覧!$E$1:$F$6,2,FALSE)),1,VLOOKUP(DBCS($Q444),コード一覧!$E$1:$F$6,2,FALSE)),"")</f>
        <v/>
      </c>
      <c r="J444" s="23" t="str">
        <f>IF(AND(INDEX(個人!$C$6:$AH$125,$N444,$C$3)&lt;&gt;"",INDEX(個人!$C$6:$AH$125,$N444,$O444)&lt;&gt;""),VLOOKUP($P444,コード一覧!$G$1:$H$10,2,FALSE),"")</f>
        <v/>
      </c>
      <c r="K444" s="23" t="str">
        <f>IF(AND(INDEX(個人!$C$6:$AH$125,$N444,$C$3)&lt;&gt;"",INDEX(個人!$C$6:$AH$125,$N444,$O444)&lt;&gt;""),LEFT(TEXT(INDEX(個人!$C$6:$AH$125,$N444,$O444),"mm:ss.00"),2),"")</f>
        <v/>
      </c>
      <c r="L444" s="23" t="str">
        <f>IF(AND(INDEX(個人!$C$6:$AH$125,$N444,$C$3)&lt;&gt;"",INDEX(個人!$C$6:$AH$125,$N444,$O444)&lt;&gt;""),MID(TEXT(INDEX(個人!$C$6:$AH$125,$N444,$O444),"mm:ss.00"),4,2),"")</f>
        <v/>
      </c>
      <c r="M444" s="23" t="str">
        <f>IF(AND(INDEX(個人!$C$6:$AH$125,$N444,$C$3)&lt;&gt;"",INDEX(個人!$C$6:$AH$125,$N444,$O444)&lt;&gt;""),RIGHT(TEXT(INDEX(個人!$C$6:$AH$125,$N444,$O444),"mm:ss.00"),2),"")</f>
        <v/>
      </c>
      <c r="N444" s="23">
        <f t="shared" si="59"/>
        <v>20</v>
      </c>
      <c r="O444" s="23">
        <v>31</v>
      </c>
      <c r="P444" s="200" t="s">
        <v>47</v>
      </c>
      <c r="Q444" s="23" t="s">
        <v>101</v>
      </c>
    </row>
    <row r="445" spans="3:17" s="23" customFormat="1" x14ac:dyDescent="0.15">
      <c r="C445" s="23" t="str">
        <f>IF(INDEX(個人!$C$6:$AH$125,$N445,$C$3)&lt;&gt;"",DBCS(TRIM(INDEX(個人!$C$6:$AH$125,$N445,$C$3))),"")</f>
        <v/>
      </c>
      <c r="D445" s="23" t="str">
        <f t="shared" si="57"/>
        <v>○</v>
      </c>
      <c r="E445" s="23">
        <f>IF(AND(INDEX(個人!$C$6:$AH$125,$N444,$C$3)&lt;&gt;"",INDEX(個人!$C$6:$AH$125,$N445,$O445)&lt;&gt;""),E444+1,E444)</f>
        <v>0</v>
      </c>
      <c r="F445" s="23" t="str">
        <f t="shared" si="58"/>
        <v>@0</v>
      </c>
      <c r="H445" s="23" t="str">
        <f>IF(AND(INDEX(個人!$C$6:$AH$125,$N445,$C$3)&lt;&gt;"",INDEX(個人!$C$6:$AH$125,$N445,$O445)&lt;&gt;""),IF(INDEX(個人!$C$6:$AH$125,$N445,$H$3)&lt;20,11,ROUNDDOWN(INDEX(個人!$C$6:$AH$125,$N445,$H$3)/5,0)+7),"")</f>
        <v/>
      </c>
      <c r="I445" s="23" t="str">
        <f>IF(AND(INDEX(個人!$C$6:$AH$125,$N445,$C$3)&lt;&gt;"",INDEX(個人!$C$6:$AH$125,$N445,$O445)&lt;&gt;""),IF(ISERROR(VLOOKUP(DBCS($Q445),コード一覧!$E$1:$F$6,2,FALSE)),1,VLOOKUP(DBCS($Q445),コード一覧!$E$1:$F$6,2,FALSE)),"")</f>
        <v/>
      </c>
      <c r="J445" s="23" t="str">
        <f>IF(AND(INDEX(個人!$C$6:$AH$125,$N445,$C$3)&lt;&gt;"",INDEX(個人!$C$6:$AH$125,$N445,$O445)&lt;&gt;""),VLOOKUP($P445,コード一覧!$G$1:$H$10,2,FALSE),"")</f>
        <v/>
      </c>
      <c r="K445" s="23" t="str">
        <f>IF(AND(INDEX(個人!$C$6:$AH$125,$N445,$C$3)&lt;&gt;"",INDEX(個人!$C$6:$AH$125,$N445,$O445)&lt;&gt;""),LEFT(TEXT(INDEX(個人!$C$6:$AH$125,$N445,$O445),"mm:ss.00"),2),"")</f>
        <v/>
      </c>
      <c r="L445" s="23" t="str">
        <f>IF(AND(INDEX(個人!$C$6:$AH$125,$N445,$C$3)&lt;&gt;"",INDEX(個人!$C$6:$AH$125,$N445,$O445)&lt;&gt;""),MID(TEXT(INDEX(個人!$C$6:$AH$125,$N445,$O445),"mm:ss.00"),4,2),"")</f>
        <v/>
      </c>
      <c r="M445" s="23" t="str">
        <f>IF(AND(INDEX(個人!$C$6:$AH$125,$N445,$C$3)&lt;&gt;"",INDEX(個人!$C$6:$AH$125,$N445,$O445)&lt;&gt;""),RIGHT(TEXT(INDEX(個人!$C$6:$AH$125,$N445,$O445),"mm:ss.00"),2),"")</f>
        <v/>
      </c>
      <c r="N445" s="23">
        <f t="shared" si="59"/>
        <v>20</v>
      </c>
      <c r="O445" s="23">
        <v>32</v>
      </c>
      <c r="P445" s="200" t="s">
        <v>73</v>
      </c>
      <c r="Q445" s="23" t="s">
        <v>101</v>
      </c>
    </row>
    <row r="446" spans="3:17" s="22" customFormat="1" x14ac:dyDescent="0.15">
      <c r="C446" s="22" t="str">
        <f>IF(INDEX(個人!$C$6:$AH$125,$N446,$C$3)&lt;&gt;"",DBCS(TRIM(INDEX(個人!$C$6:$AH$125,$N446,$C$3))),"")</f>
        <v/>
      </c>
      <c r="D446" s="22" t="str">
        <f>IF(C445=C446,"○","×")</f>
        <v>○</v>
      </c>
      <c r="E446" s="22">
        <f>IF(AND(INDEX(個人!$C$6:$AH$125,$N446,$C$3)&lt;&gt;"",INDEX(個人!$C$6:$AH$125,$N446,$O446)&lt;&gt;""),1,0)</f>
        <v>0</v>
      </c>
      <c r="F446" s="22" t="str">
        <f>C446&amp;"@"&amp;E446</f>
        <v>@0</v>
      </c>
      <c r="H446" s="22" t="str">
        <f>IF(AND(INDEX(個人!$C$6:$AH$125,$N446,$C$3)&lt;&gt;"",INDEX(個人!$C$6:$AH$125,$N446,$O446)&lt;&gt;""),IF(INDEX(個人!$C$6:$AH$125,$N446,$H$3)&lt;20,11,ROUNDDOWN(INDEX(個人!$C$6:$AH$125,$N446,$H$3)/5,0)+7),"")</f>
        <v/>
      </c>
      <c r="I446" s="22" t="str">
        <f>IF(AND(INDEX(個人!$C$6:$AH$125,$N446,$C$3)&lt;&gt;"",INDEX(個人!$C$6:$AH$125,$N446,$O446)&lt;&gt;""),IF(ISERROR(VLOOKUP(DBCS($Q446),コード一覧!$E$1:$F$6,2,FALSE)),1,VLOOKUP(DBCS($Q446),コード一覧!$E$1:$F$6,2,FALSE)),"")</f>
        <v/>
      </c>
      <c r="J446" s="22" t="str">
        <f>IF(AND(INDEX(個人!$C$6:$AH$125,$N446,$C$3)&lt;&gt;"",INDEX(個人!$C$6:$AH$125,$N446,$O446)&lt;&gt;""),VLOOKUP($P446,コード一覧!$G$1:$H$10,2,FALSE),"")</f>
        <v/>
      </c>
      <c r="K446" s="22" t="str">
        <f>IF(AND(INDEX(個人!$C$6:$AH$125,$N446,$C$3)&lt;&gt;"",INDEX(個人!$C$6:$AH$125,$N446,$O446)&lt;&gt;""),LEFT(TEXT(INDEX(個人!$C$6:$AH$125,$N446,$O446),"mm:ss.00"),2),"")</f>
        <v/>
      </c>
      <c r="L446" s="22" t="str">
        <f>IF(AND(INDEX(個人!$C$6:$AH$125,$N446,$C$3)&lt;&gt;"",INDEX(個人!$C$6:$AH$125,$N446,$O446)&lt;&gt;""),MID(TEXT(INDEX(個人!$C$6:$AH$125,$N446,$O446),"mm:ss.00"),4,2),"")</f>
        <v/>
      </c>
      <c r="M446" s="22" t="str">
        <f>IF(AND(INDEX(個人!$C$6:$AH$125,$N446,$C$3)&lt;&gt;"",INDEX(個人!$C$6:$AH$125,$N446,$O446)&lt;&gt;""),RIGHT(TEXT(INDEX(個人!$C$6:$AH$125,$N446,$O446),"mm:ss.00"),2),"")</f>
        <v/>
      </c>
      <c r="N446" s="22">
        <f>N424+1</f>
        <v>21</v>
      </c>
      <c r="O446" s="22">
        <v>11</v>
      </c>
      <c r="P446" s="24" t="s">
        <v>70</v>
      </c>
      <c r="Q446" s="22" t="s">
        <v>102</v>
      </c>
    </row>
    <row r="447" spans="3:17" s="22" customFormat="1" x14ac:dyDescent="0.15">
      <c r="C447" s="22" t="str">
        <f>IF(INDEX(個人!$C$6:$AH$125,$N447,$C$3)&lt;&gt;"",DBCS(TRIM(INDEX(個人!$C$6:$AH$125,$N447,$C$3))),"")</f>
        <v/>
      </c>
      <c r="D447" s="22" t="str">
        <f>IF(C446=C447,"○","×")</f>
        <v>○</v>
      </c>
      <c r="E447" s="22">
        <f>IF(AND(INDEX(個人!$C$6:$AH$125,$N446,$C$3)&lt;&gt;"",INDEX(個人!$C$6:$AH$125,$N447,$O447)&lt;&gt;""),E446+1,E446)</f>
        <v>0</v>
      </c>
      <c r="F447" s="22" t="str">
        <f>C447&amp;"@"&amp;E447</f>
        <v>@0</v>
      </c>
      <c r="H447" s="22" t="str">
        <f>IF(AND(INDEX(個人!$C$6:$AH$125,$N447,$C$3)&lt;&gt;"",INDEX(個人!$C$6:$AH$125,$N447,$O447)&lt;&gt;""),IF(INDEX(個人!$C$6:$AH$125,$N447,$H$3)&lt;20,11,ROUNDDOWN(INDEX(個人!$C$6:$AH$125,$N447,$H$3)/5,0)+7),"")</f>
        <v/>
      </c>
      <c r="I447" s="22" t="str">
        <f>IF(AND(INDEX(個人!$C$6:$AH$125,$N447,$C$3)&lt;&gt;"",INDEX(個人!$C$6:$AH$125,$N447,$O447)&lt;&gt;""),IF(ISERROR(VLOOKUP(DBCS($Q447),コード一覧!$E$1:$F$6,2,FALSE)),1,VLOOKUP(DBCS($Q447),コード一覧!$E$1:$F$6,2,FALSE)),"")</f>
        <v/>
      </c>
      <c r="J447" s="22" t="str">
        <f>IF(AND(INDEX(個人!$C$6:$AH$125,$N447,$C$3)&lt;&gt;"",INDEX(個人!$C$6:$AH$125,$N447,$O447)&lt;&gt;""),VLOOKUP($P447,コード一覧!$G$1:$H$10,2,FALSE),"")</f>
        <v/>
      </c>
      <c r="K447" s="22" t="str">
        <f>IF(AND(INDEX(個人!$C$6:$AH$125,$N447,$C$3)&lt;&gt;"",INDEX(個人!$C$6:$AH$125,$N447,$O447)&lt;&gt;""),LEFT(TEXT(INDEX(個人!$C$6:$AH$125,$N447,$O447),"mm:ss.00"),2),"")</f>
        <v/>
      </c>
      <c r="L447" s="22" t="str">
        <f>IF(AND(INDEX(個人!$C$6:$AH$125,$N447,$C$3)&lt;&gt;"",INDEX(個人!$C$6:$AH$125,$N447,$O447)&lt;&gt;""),MID(TEXT(INDEX(個人!$C$6:$AH$125,$N447,$O447),"mm:ss.00"),4,2),"")</f>
        <v/>
      </c>
      <c r="M447" s="22" t="str">
        <f>IF(AND(INDEX(個人!$C$6:$AH$125,$N447,$C$3)&lt;&gt;"",INDEX(個人!$C$6:$AH$125,$N447,$O447)&lt;&gt;""),RIGHT(TEXT(INDEX(個人!$C$6:$AH$125,$N447,$O447),"mm:ss.00"),2),"")</f>
        <v/>
      </c>
      <c r="N447" s="22">
        <f>$N446</f>
        <v>21</v>
      </c>
      <c r="O447" s="22">
        <v>12</v>
      </c>
      <c r="P447" s="24" t="s">
        <v>24</v>
      </c>
      <c r="Q447" s="22" t="s">
        <v>102</v>
      </c>
    </row>
    <row r="448" spans="3:17" s="22" customFormat="1" x14ac:dyDescent="0.15">
      <c r="C448" s="22" t="str">
        <f>IF(INDEX(個人!$C$6:$AH$125,$N448,$C$3)&lt;&gt;"",DBCS(TRIM(INDEX(個人!$C$6:$AH$125,$N448,$C$3))),"")</f>
        <v/>
      </c>
      <c r="D448" s="22" t="str">
        <f t="shared" ref="D448:D467" si="60">IF(C447=C448,"○","×")</f>
        <v>○</v>
      </c>
      <c r="E448" s="22">
        <f>IF(AND(INDEX(個人!$C$6:$AH$125,$N447,$C$3)&lt;&gt;"",INDEX(個人!$C$6:$AH$125,$N448,$O448)&lt;&gt;""),E447+1,E447)</f>
        <v>0</v>
      </c>
      <c r="F448" s="22" t="str">
        <f t="shared" ref="F448:F467" si="61">C448&amp;"@"&amp;E448</f>
        <v>@0</v>
      </c>
      <c r="H448" s="22" t="str">
        <f>IF(AND(INDEX(個人!$C$6:$AH$125,$N448,$C$3)&lt;&gt;"",INDEX(個人!$C$6:$AH$125,$N448,$O448)&lt;&gt;""),IF(INDEX(個人!$C$6:$AH$125,$N448,$H$3)&lt;20,11,ROUNDDOWN(INDEX(個人!$C$6:$AH$125,$N448,$H$3)/5,0)+7),"")</f>
        <v/>
      </c>
      <c r="I448" s="22" t="str">
        <f>IF(AND(INDEX(個人!$C$6:$AH$125,$N448,$C$3)&lt;&gt;"",INDEX(個人!$C$6:$AH$125,$N448,$O448)&lt;&gt;""),IF(ISERROR(VLOOKUP(DBCS($Q448),コード一覧!$E$1:$F$6,2,FALSE)),1,VLOOKUP(DBCS($Q448),コード一覧!$E$1:$F$6,2,FALSE)),"")</f>
        <v/>
      </c>
      <c r="J448" s="22" t="str">
        <f>IF(AND(INDEX(個人!$C$6:$AH$125,$N448,$C$3)&lt;&gt;"",INDEX(個人!$C$6:$AH$125,$N448,$O448)&lt;&gt;""),VLOOKUP($P448,コード一覧!$G$1:$H$10,2,FALSE),"")</f>
        <v/>
      </c>
      <c r="K448" s="22" t="str">
        <f>IF(AND(INDEX(個人!$C$6:$AH$125,$N448,$C$3)&lt;&gt;"",INDEX(個人!$C$6:$AH$125,$N448,$O448)&lt;&gt;""),LEFT(TEXT(INDEX(個人!$C$6:$AH$125,$N448,$O448),"mm:ss.00"),2),"")</f>
        <v/>
      </c>
      <c r="L448" s="22" t="str">
        <f>IF(AND(INDEX(個人!$C$6:$AH$125,$N448,$C$3)&lt;&gt;"",INDEX(個人!$C$6:$AH$125,$N448,$O448)&lt;&gt;""),MID(TEXT(INDEX(個人!$C$6:$AH$125,$N448,$O448),"mm:ss.00"),4,2),"")</f>
        <v/>
      </c>
      <c r="M448" s="22" t="str">
        <f>IF(AND(INDEX(個人!$C$6:$AH$125,$N448,$C$3)&lt;&gt;"",INDEX(個人!$C$6:$AH$125,$N448,$O448)&lt;&gt;""),RIGHT(TEXT(INDEX(個人!$C$6:$AH$125,$N448,$O448),"mm:ss.00"),2),"")</f>
        <v/>
      </c>
      <c r="N448" s="22">
        <f t="shared" ref="N448:N467" si="62">$N447</f>
        <v>21</v>
      </c>
      <c r="O448" s="22">
        <v>13</v>
      </c>
      <c r="P448" s="24" t="s">
        <v>37</v>
      </c>
      <c r="Q448" s="22" t="s">
        <v>102</v>
      </c>
    </row>
    <row r="449" spans="3:17" s="22" customFormat="1" x14ac:dyDescent="0.15">
      <c r="C449" s="22" t="str">
        <f>IF(INDEX(個人!$C$6:$AH$125,$N449,$C$3)&lt;&gt;"",DBCS(TRIM(INDEX(個人!$C$6:$AH$125,$N449,$C$3))),"")</f>
        <v/>
      </c>
      <c r="D449" s="22" t="str">
        <f t="shared" si="60"/>
        <v>○</v>
      </c>
      <c r="E449" s="22">
        <f>IF(AND(INDEX(個人!$C$6:$AH$125,$N448,$C$3)&lt;&gt;"",INDEX(個人!$C$6:$AH$125,$N449,$O449)&lt;&gt;""),E448+1,E448)</f>
        <v>0</v>
      </c>
      <c r="F449" s="22" t="str">
        <f t="shared" si="61"/>
        <v>@0</v>
      </c>
      <c r="H449" s="22" t="str">
        <f>IF(AND(INDEX(個人!$C$6:$AH$125,$N449,$C$3)&lt;&gt;"",INDEX(個人!$C$6:$AH$125,$N449,$O449)&lt;&gt;""),IF(INDEX(個人!$C$6:$AH$125,$N449,$H$3)&lt;20,11,ROUNDDOWN(INDEX(個人!$C$6:$AH$125,$N449,$H$3)/5,0)+7),"")</f>
        <v/>
      </c>
      <c r="I449" s="22" t="str">
        <f>IF(AND(INDEX(個人!$C$6:$AH$125,$N449,$C$3)&lt;&gt;"",INDEX(個人!$C$6:$AH$125,$N449,$O449)&lt;&gt;""),IF(ISERROR(VLOOKUP(DBCS($Q449),コード一覧!$E$1:$F$6,2,FALSE)),1,VLOOKUP(DBCS($Q449),コード一覧!$E$1:$F$6,2,FALSE)),"")</f>
        <v/>
      </c>
      <c r="J449" s="22" t="str">
        <f>IF(AND(INDEX(個人!$C$6:$AH$125,$N449,$C$3)&lt;&gt;"",INDEX(個人!$C$6:$AH$125,$N449,$O449)&lt;&gt;""),VLOOKUP($P449,コード一覧!$G$1:$H$10,2,FALSE),"")</f>
        <v/>
      </c>
      <c r="K449" s="22" t="str">
        <f>IF(AND(INDEX(個人!$C$6:$AH$125,$N449,$C$3)&lt;&gt;"",INDEX(個人!$C$6:$AH$125,$N449,$O449)&lt;&gt;""),LEFT(TEXT(INDEX(個人!$C$6:$AH$125,$N449,$O449),"mm:ss.00"),2),"")</f>
        <v/>
      </c>
      <c r="L449" s="22" t="str">
        <f>IF(AND(INDEX(個人!$C$6:$AH$125,$N449,$C$3)&lt;&gt;"",INDEX(個人!$C$6:$AH$125,$N449,$O449)&lt;&gt;""),MID(TEXT(INDEX(個人!$C$6:$AH$125,$N449,$O449),"mm:ss.00"),4,2),"")</f>
        <v/>
      </c>
      <c r="M449" s="22" t="str">
        <f>IF(AND(INDEX(個人!$C$6:$AH$125,$N449,$C$3)&lt;&gt;"",INDEX(個人!$C$6:$AH$125,$N449,$O449)&lt;&gt;""),RIGHT(TEXT(INDEX(個人!$C$6:$AH$125,$N449,$O449),"mm:ss.00"),2),"")</f>
        <v/>
      </c>
      <c r="N449" s="22">
        <f t="shared" si="62"/>
        <v>21</v>
      </c>
      <c r="O449" s="22">
        <v>14</v>
      </c>
      <c r="P449" s="24" t="s">
        <v>47</v>
      </c>
      <c r="Q449" s="22" t="s">
        <v>102</v>
      </c>
    </row>
    <row r="450" spans="3:17" s="22" customFormat="1" x14ac:dyDescent="0.15">
      <c r="C450" s="22" t="str">
        <f>IF(INDEX(個人!$C$6:$AH$125,$N450,$C$3)&lt;&gt;"",DBCS(TRIM(INDEX(個人!$C$6:$AH$125,$N450,$C$3))),"")</f>
        <v/>
      </c>
      <c r="D450" s="22" t="str">
        <f t="shared" si="60"/>
        <v>○</v>
      </c>
      <c r="E450" s="22">
        <f>IF(AND(INDEX(個人!$C$6:$AH$125,$N449,$C$3)&lt;&gt;"",INDEX(個人!$C$6:$AH$125,$N450,$O450)&lt;&gt;""),E449+1,E449)</f>
        <v>0</v>
      </c>
      <c r="F450" s="22" t="str">
        <f t="shared" si="61"/>
        <v>@0</v>
      </c>
      <c r="H450" s="22" t="str">
        <f>IF(AND(INDEX(個人!$C$6:$AH$125,$N450,$C$3)&lt;&gt;"",INDEX(個人!$C$6:$AH$125,$N450,$O450)&lt;&gt;""),IF(INDEX(個人!$C$6:$AH$125,$N450,$H$3)&lt;20,11,ROUNDDOWN(INDEX(個人!$C$6:$AH$125,$N450,$H$3)/5,0)+7),"")</f>
        <v/>
      </c>
      <c r="I450" s="22" t="str">
        <f>IF(AND(INDEX(個人!$C$6:$AH$125,$N450,$C$3)&lt;&gt;"",INDEX(個人!$C$6:$AH$125,$N450,$O450)&lt;&gt;""),IF(ISERROR(VLOOKUP(DBCS($Q450),コード一覧!$E$1:$F$6,2,FALSE)),1,VLOOKUP(DBCS($Q450),コード一覧!$E$1:$F$6,2,FALSE)),"")</f>
        <v/>
      </c>
      <c r="J450" s="22" t="str">
        <f>IF(AND(INDEX(個人!$C$6:$AH$125,$N450,$C$3)&lt;&gt;"",INDEX(個人!$C$6:$AH$125,$N450,$O450)&lt;&gt;""),VLOOKUP($P450,コード一覧!$G$1:$H$10,2,FALSE),"")</f>
        <v/>
      </c>
      <c r="K450" s="22" t="str">
        <f>IF(AND(INDEX(個人!$C$6:$AH$125,$N450,$C$3)&lt;&gt;"",INDEX(個人!$C$6:$AH$125,$N450,$O450)&lt;&gt;""),LEFT(TEXT(INDEX(個人!$C$6:$AH$125,$N450,$O450),"mm:ss.00"),2),"")</f>
        <v/>
      </c>
      <c r="L450" s="22" t="str">
        <f>IF(AND(INDEX(個人!$C$6:$AH$125,$N450,$C$3)&lt;&gt;"",INDEX(個人!$C$6:$AH$125,$N450,$O450)&lt;&gt;""),MID(TEXT(INDEX(個人!$C$6:$AH$125,$N450,$O450),"mm:ss.00"),4,2),"")</f>
        <v/>
      </c>
      <c r="M450" s="22" t="str">
        <f>IF(AND(INDEX(個人!$C$6:$AH$125,$N450,$C$3)&lt;&gt;"",INDEX(個人!$C$6:$AH$125,$N450,$O450)&lt;&gt;""),RIGHT(TEXT(INDEX(個人!$C$6:$AH$125,$N450,$O450),"mm:ss.00"),2),"")</f>
        <v/>
      </c>
      <c r="N450" s="22">
        <f t="shared" si="62"/>
        <v>21</v>
      </c>
      <c r="O450" s="22">
        <v>15</v>
      </c>
      <c r="P450" s="24" t="s">
        <v>73</v>
      </c>
      <c r="Q450" s="22" t="s">
        <v>102</v>
      </c>
    </row>
    <row r="451" spans="3:17" s="22" customFormat="1" x14ac:dyDescent="0.15">
      <c r="C451" s="22" t="str">
        <f>IF(INDEX(個人!$C$6:$AH$125,$N451,$C$3)&lt;&gt;"",DBCS(TRIM(INDEX(個人!$C$6:$AH$125,$N451,$C$3))),"")</f>
        <v/>
      </c>
      <c r="D451" s="22" t="str">
        <f t="shared" si="60"/>
        <v>○</v>
      </c>
      <c r="E451" s="22">
        <f>IF(AND(INDEX(個人!$C$6:$AH$125,$N450,$C$3)&lt;&gt;"",INDEX(個人!$C$6:$AH$125,$N451,$O451)&lt;&gt;""),E450+1,E450)</f>
        <v>0</v>
      </c>
      <c r="F451" s="22" t="str">
        <f t="shared" si="61"/>
        <v>@0</v>
      </c>
      <c r="H451" s="22" t="str">
        <f>IF(AND(INDEX(個人!$C$6:$AH$125,$N451,$C$3)&lt;&gt;"",INDEX(個人!$C$6:$AH$125,$N451,$O451)&lt;&gt;""),IF(INDEX(個人!$C$6:$AH$125,$N451,$H$3)&lt;20,11,ROUNDDOWN(INDEX(個人!$C$6:$AH$125,$N451,$H$3)/5,0)+7),"")</f>
        <v/>
      </c>
      <c r="I451" s="22" t="str">
        <f>IF(AND(INDEX(個人!$C$6:$AH$125,$N451,$C$3)&lt;&gt;"",INDEX(個人!$C$6:$AH$125,$N451,$O451)&lt;&gt;""),IF(ISERROR(VLOOKUP(DBCS($Q451),コード一覧!$E$1:$F$6,2,FALSE)),1,VLOOKUP(DBCS($Q451),コード一覧!$E$1:$F$6,2,FALSE)),"")</f>
        <v/>
      </c>
      <c r="J451" s="22" t="str">
        <f>IF(AND(INDEX(個人!$C$6:$AH$125,$N451,$C$3)&lt;&gt;"",INDEX(個人!$C$6:$AH$125,$N451,$O451)&lt;&gt;""),VLOOKUP($P451,コード一覧!$G$1:$H$10,2,FALSE),"")</f>
        <v/>
      </c>
      <c r="K451" s="22" t="str">
        <f>IF(AND(INDEX(個人!$C$6:$AH$125,$N451,$C$3)&lt;&gt;"",INDEX(個人!$C$6:$AH$125,$N451,$O451)&lt;&gt;""),LEFT(TEXT(INDEX(個人!$C$6:$AH$125,$N451,$O451),"mm:ss.00"),2),"")</f>
        <v/>
      </c>
      <c r="L451" s="22" t="str">
        <f>IF(AND(INDEX(個人!$C$6:$AH$125,$N451,$C$3)&lt;&gt;"",INDEX(個人!$C$6:$AH$125,$N451,$O451)&lt;&gt;""),MID(TEXT(INDEX(個人!$C$6:$AH$125,$N451,$O451),"mm:ss.00"),4,2),"")</f>
        <v/>
      </c>
      <c r="M451" s="22" t="str">
        <f>IF(AND(INDEX(個人!$C$6:$AH$125,$N451,$C$3)&lt;&gt;"",INDEX(個人!$C$6:$AH$125,$N451,$O451)&lt;&gt;""),RIGHT(TEXT(INDEX(個人!$C$6:$AH$125,$N451,$O451),"mm:ss.00"),2),"")</f>
        <v/>
      </c>
      <c r="N451" s="22">
        <f t="shared" si="62"/>
        <v>21</v>
      </c>
      <c r="O451" s="22">
        <v>16</v>
      </c>
      <c r="P451" s="24" t="s">
        <v>75</v>
      </c>
      <c r="Q451" s="22" t="s">
        <v>102</v>
      </c>
    </row>
    <row r="452" spans="3:17" s="22" customFormat="1" x14ac:dyDescent="0.15">
      <c r="C452" s="22" t="str">
        <f>IF(INDEX(個人!$C$6:$AH$125,$N452,$C$3)&lt;&gt;"",DBCS(TRIM(INDEX(個人!$C$6:$AH$125,$N452,$C$3))),"")</f>
        <v/>
      </c>
      <c r="D452" s="22" t="str">
        <f t="shared" si="60"/>
        <v>○</v>
      </c>
      <c r="E452" s="22">
        <f>IF(AND(INDEX(個人!$C$6:$AH$125,$N451,$C$3)&lt;&gt;"",INDEX(個人!$C$6:$AH$125,$N452,$O452)&lt;&gt;""),E451+1,E451)</f>
        <v>0</v>
      </c>
      <c r="F452" s="22" t="str">
        <f t="shared" si="61"/>
        <v>@0</v>
      </c>
      <c r="H452" s="22" t="str">
        <f>IF(AND(INDEX(個人!$C$6:$AH$125,$N452,$C$3)&lt;&gt;"",INDEX(個人!$C$6:$AH$125,$N452,$O452)&lt;&gt;""),IF(INDEX(個人!$C$6:$AH$125,$N452,$H$3)&lt;20,11,ROUNDDOWN(INDEX(個人!$C$6:$AH$125,$N452,$H$3)/5,0)+7),"")</f>
        <v/>
      </c>
      <c r="I452" s="22" t="str">
        <f>IF(AND(INDEX(個人!$C$6:$AH$125,$N452,$C$3)&lt;&gt;"",INDEX(個人!$C$6:$AH$125,$N452,$O452)&lt;&gt;""),IF(ISERROR(VLOOKUP(DBCS($Q452),コード一覧!$E$1:$F$6,2,FALSE)),1,VLOOKUP(DBCS($Q452),コード一覧!$E$1:$F$6,2,FALSE)),"")</f>
        <v/>
      </c>
      <c r="J452" s="22" t="str">
        <f>IF(AND(INDEX(個人!$C$6:$AH$125,$N452,$C$3)&lt;&gt;"",INDEX(個人!$C$6:$AH$125,$N452,$O452)&lt;&gt;""),VLOOKUP($P452,コード一覧!$G$1:$H$10,2,FALSE),"")</f>
        <v/>
      </c>
      <c r="K452" s="22" t="str">
        <f>IF(AND(INDEX(個人!$C$6:$AH$125,$N452,$C$3)&lt;&gt;"",INDEX(個人!$C$6:$AH$125,$N452,$O452)&lt;&gt;""),LEFT(TEXT(INDEX(個人!$C$6:$AH$125,$N452,$O452),"mm:ss.00"),2),"")</f>
        <v/>
      </c>
      <c r="L452" s="22" t="str">
        <f>IF(AND(INDEX(個人!$C$6:$AH$125,$N452,$C$3)&lt;&gt;"",INDEX(個人!$C$6:$AH$125,$N452,$O452)&lt;&gt;""),MID(TEXT(INDEX(個人!$C$6:$AH$125,$N452,$O452),"mm:ss.00"),4,2),"")</f>
        <v/>
      </c>
      <c r="M452" s="22" t="str">
        <f>IF(AND(INDEX(個人!$C$6:$AH$125,$N452,$C$3)&lt;&gt;"",INDEX(個人!$C$6:$AH$125,$N452,$O452)&lt;&gt;""),RIGHT(TEXT(INDEX(個人!$C$6:$AH$125,$N452,$O452),"mm:ss.00"),2),"")</f>
        <v/>
      </c>
      <c r="N452" s="22">
        <f t="shared" si="62"/>
        <v>21</v>
      </c>
      <c r="O452" s="22">
        <v>17</v>
      </c>
      <c r="P452" s="24" t="s">
        <v>77</v>
      </c>
      <c r="Q452" s="22" t="s">
        <v>102</v>
      </c>
    </row>
    <row r="453" spans="3:17" s="22" customFormat="1" x14ac:dyDescent="0.15">
      <c r="C453" s="22" t="str">
        <f>IF(INDEX(個人!$C$6:$AH$125,$N453,$C$3)&lt;&gt;"",DBCS(TRIM(INDEX(個人!$C$6:$AH$125,$N453,$C$3))),"")</f>
        <v/>
      </c>
      <c r="D453" s="22" t="str">
        <f t="shared" si="60"/>
        <v>○</v>
      </c>
      <c r="E453" s="22">
        <f>IF(AND(INDEX(個人!$C$6:$AH$125,$N452,$C$3)&lt;&gt;"",INDEX(個人!$C$6:$AH$125,$N453,$O453)&lt;&gt;""),E452+1,E452)</f>
        <v>0</v>
      </c>
      <c r="F453" s="22" t="str">
        <f t="shared" si="61"/>
        <v>@0</v>
      </c>
      <c r="H453" s="22" t="str">
        <f>IF(AND(INDEX(個人!$C$6:$AH$125,$N453,$C$3)&lt;&gt;"",INDEX(個人!$C$6:$AH$125,$N453,$O453)&lt;&gt;""),IF(INDEX(個人!$C$6:$AH$125,$N453,$H$3)&lt;20,11,ROUNDDOWN(INDEX(個人!$C$6:$AH$125,$N453,$H$3)/5,0)+7),"")</f>
        <v/>
      </c>
      <c r="I453" s="22" t="str">
        <f>IF(AND(INDEX(個人!$C$6:$AH$125,$N453,$C$3)&lt;&gt;"",INDEX(個人!$C$6:$AH$125,$N453,$O453)&lt;&gt;""),IF(ISERROR(VLOOKUP(DBCS($Q453),コード一覧!$E$1:$F$6,2,FALSE)),1,VLOOKUP(DBCS($Q453),コード一覧!$E$1:$F$6,2,FALSE)),"")</f>
        <v/>
      </c>
      <c r="J453" s="22" t="str">
        <f>IF(AND(INDEX(個人!$C$6:$AH$125,$N453,$C$3)&lt;&gt;"",INDEX(個人!$C$6:$AH$125,$N453,$O453)&lt;&gt;""),VLOOKUP($P453,コード一覧!$G$1:$H$10,2,FALSE),"")</f>
        <v/>
      </c>
      <c r="K453" s="22" t="str">
        <f>IF(AND(INDEX(個人!$C$6:$AH$125,$N453,$C$3)&lt;&gt;"",INDEX(個人!$C$6:$AH$125,$N453,$O453)&lt;&gt;""),LEFT(TEXT(INDEX(個人!$C$6:$AH$125,$N453,$O453),"mm:ss.00"),2),"")</f>
        <v/>
      </c>
      <c r="L453" s="22" t="str">
        <f>IF(AND(INDEX(個人!$C$6:$AH$125,$N453,$C$3)&lt;&gt;"",INDEX(個人!$C$6:$AH$125,$N453,$O453)&lt;&gt;""),MID(TEXT(INDEX(個人!$C$6:$AH$125,$N453,$O453),"mm:ss.00"),4,2),"")</f>
        <v/>
      </c>
      <c r="M453" s="22" t="str">
        <f>IF(AND(INDEX(個人!$C$6:$AH$125,$N453,$C$3)&lt;&gt;"",INDEX(個人!$C$6:$AH$125,$N453,$O453)&lt;&gt;""),RIGHT(TEXT(INDEX(個人!$C$6:$AH$125,$N453,$O453),"mm:ss.00"),2),"")</f>
        <v/>
      </c>
      <c r="N453" s="22">
        <f t="shared" si="62"/>
        <v>21</v>
      </c>
      <c r="O453" s="22">
        <v>18</v>
      </c>
      <c r="P453" s="24" t="s">
        <v>70</v>
      </c>
      <c r="Q453" s="22" t="s">
        <v>103</v>
      </c>
    </row>
    <row r="454" spans="3:17" s="22" customFormat="1" x14ac:dyDescent="0.15">
      <c r="C454" s="22" t="str">
        <f>IF(INDEX(個人!$C$6:$AH$125,$N454,$C$3)&lt;&gt;"",DBCS(TRIM(INDEX(個人!$C$6:$AH$125,$N454,$C$3))),"")</f>
        <v/>
      </c>
      <c r="D454" s="22" t="str">
        <f t="shared" si="60"/>
        <v>○</v>
      </c>
      <c r="E454" s="22">
        <f>IF(AND(INDEX(個人!$C$6:$AH$125,$N453,$C$3)&lt;&gt;"",INDEX(個人!$C$6:$AH$125,$N454,$O454)&lt;&gt;""),E453+1,E453)</f>
        <v>0</v>
      </c>
      <c r="F454" s="22" t="str">
        <f t="shared" si="61"/>
        <v>@0</v>
      </c>
      <c r="H454" s="22" t="str">
        <f>IF(AND(INDEX(個人!$C$6:$AH$125,$N454,$C$3)&lt;&gt;"",INDEX(個人!$C$6:$AH$125,$N454,$O454)&lt;&gt;""),IF(INDEX(個人!$C$6:$AH$125,$N454,$H$3)&lt;20,11,ROUNDDOWN(INDEX(個人!$C$6:$AH$125,$N454,$H$3)/5,0)+7),"")</f>
        <v/>
      </c>
      <c r="I454" s="22" t="str">
        <f>IF(AND(INDEX(個人!$C$6:$AH$125,$N454,$C$3)&lt;&gt;"",INDEX(個人!$C$6:$AH$125,$N454,$O454)&lt;&gt;""),IF(ISERROR(VLOOKUP(DBCS($Q454),コード一覧!$E$1:$F$6,2,FALSE)),1,VLOOKUP(DBCS($Q454),コード一覧!$E$1:$F$6,2,FALSE)),"")</f>
        <v/>
      </c>
      <c r="J454" s="22" t="str">
        <f>IF(AND(INDEX(個人!$C$6:$AH$125,$N454,$C$3)&lt;&gt;"",INDEX(個人!$C$6:$AH$125,$N454,$O454)&lt;&gt;""),VLOOKUP($P454,コード一覧!$G$1:$H$10,2,FALSE),"")</f>
        <v/>
      </c>
      <c r="K454" s="22" t="str">
        <f>IF(AND(INDEX(個人!$C$6:$AH$125,$N454,$C$3)&lt;&gt;"",INDEX(個人!$C$6:$AH$125,$N454,$O454)&lt;&gt;""),LEFT(TEXT(INDEX(個人!$C$6:$AH$125,$N454,$O454),"mm:ss.00"),2),"")</f>
        <v/>
      </c>
      <c r="L454" s="22" t="str">
        <f>IF(AND(INDEX(個人!$C$6:$AH$125,$N454,$C$3)&lt;&gt;"",INDEX(個人!$C$6:$AH$125,$N454,$O454)&lt;&gt;""),MID(TEXT(INDEX(個人!$C$6:$AH$125,$N454,$O454),"mm:ss.00"),4,2),"")</f>
        <v/>
      </c>
      <c r="M454" s="22" t="str">
        <f>IF(AND(INDEX(個人!$C$6:$AH$125,$N454,$C$3)&lt;&gt;"",INDEX(個人!$C$6:$AH$125,$N454,$O454)&lt;&gt;""),RIGHT(TEXT(INDEX(個人!$C$6:$AH$125,$N454,$O454),"mm:ss.00"),2),"")</f>
        <v/>
      </c>
      <c r="N454" s="22">
        <f t="shared" si="62"/>
        <v>21</v>
      </c>
      <c r="O454" s="22">
        <v>19</v>
      </c>
      <c r="P454" s="24" t="s">
        <v>24</v>
      </c>
      <c r="Q454" s="22" t="s">
        <v>103</v>
      </c>
    </row>
    <row r="455" spans="3:17" s="22" customFormat="1" x14ac:dyDescent="0.15">
      <c r="C455" s="22" t="str">
        <f>IF(INDEX(個人!$C$6:$AH$125,$N455,$C$3)&lt;&gt;"",DBCS(TRIM(INDEX(個人!$C$6:$AH$125,$N455,$C$3))),"")</f>
        <v/>
      </c>
      <c r="D455" s="22" t="str">
        <f t="shared" si="60"/>
        <v>○</v>
      </c>
      <c r="E455" s="22">
        <f>IF(AND(INDEX(個人!$C$6:$AH$125,$N454,$C$3)&lt;&gt;"",INDEX(個人!$C$6:$AH$125,$N455,$O455)&lt;&gt;""),E454+1,E454)</f>
        <v>0</v>
      </c>
      <c r="F455" s="22" t="str">
        <f t="shared" si="61"/>
        <v>@0</v>
      </c>
      <c r="H455" s="22" t="str">
        <f>IF(AND(INDEX(個人!$C$6:$AH$125,$N455,$C$3)&lt;&gt;"",INDEX(個人!$C$6:$AH$125,$N455,$O455)&lt;&gt;""),IF(INDEX(個人!$C$6:$AH$125,$N455,$H$3)&lt;20,11,ROUNDDOWN(INDEX(個人!$C$6:$AH$125,$N455,$H$3)/5,0)+7),"")</f>
        <v/>
      </c>
      <c r="I455" s="22" t="str">
        <f>IF(AND(INDEX(個人!$C$6:$AH$125,$N455,$C$3)&lt;&gt;"",INDEX(個人!$C$6:$AH$125,$N455,$O455)&lt;&gt;""),IF(ISERROR(VLOOKUP(DBCS($Q455),コード一覧!$E$1:$F$6,2,FALSE)),1,VLOOKUP(DBCS($Q455),コード一覧!$E$1:$F$6,2,FALSE)),"")</f>
        <v/>
      </c>
      <c r="J455" s="22" t="str">
        <f>IF(AND(INDEX(個人!$C$6:$AH$125,$N455,$C$3)&lt;&gt;"",INDEX(個人!$C$6:$AH$125,$N455,$O455)&lt;&gt;""),VLOOKUP($P455,コード一覧!$G$1:$H$10,2,FALSE),"")</f>
        <v/>
      </c>
      <c r="K455" s="22" t="str">
        <f>IF(AND(INDEX(個人!$C$6:$AH$125,$N455,$C$3)&lt;&gt;"",INDEX(個人!$C$6:$AH$125,$N455,$O455)&lt;&gt;""),LEFT(TEXT(INDEX(個人!$C$6:$AH$125,$N455,$O455),"mm:ss.00"),2),"")</f>
        <v/>
      </c>
      <c r="L455" s="22" t="str">
        <f>IF(AND(INDEX(個人!$C$6:$AH$125,$N455,$C$3)&lt;&gt;"",INDEX(個人!$C$6:$AH$125,$N455,$O455)&lt;&gt;""),MID(TEXT(INDEX(個人!$C$6:$AH$125,$N455,$O455),"mm:ss.00"),4,2),"")</f>
        <v/>
      </c>
      <c r="M455" s="22" t="str">
        <f>IF(AND(INDEX(個人!$C$6:$AH$125,$N455,$C$3)&lt;&gt;"",INDEX(個人!$C$6:$AH$125,$N455,$O455)&lt;&gt;""),RIGHT(TEXT(INDEX(個人!$C$6:$AH$125,$N455,$O455),"mm:ss.00"),2),"")</f>
        <v/>
      </c>
      <c r="N455" s="22">
        <f t="shared" si="62"/>
        <v>21</v>
      </c>
      <c r="O455" s="22">
        <v>20</v>
      </c>
      <c r="P455" s="24" t="s">
        <v>37</v>
      </c>
      <c r="Q455" s="22" t="s">
        <v>103</v>
      </c>
    </row>
    <row r="456" spans="3:17" s="22" customFormat="1" x14ac:dyDescent="0.15">
      <c r="C456" s="22" t="str">
        <f>IF(INDEX(個人!$C$6:$AH$125,$N456,$C$3)&lt;&gt;"",DBCS(TRIM(INDEX(個人!$C$6:$AH$125,$N456,$C$3))),"")</f>
        <v/>
      </c>
      <c r="D456" s="22" t="str">
        <f t="shared" si="60"/>
        <v>○</v>
      </c>
      <c r="E456" s="22">
        <f>IF(AND(INDEX(個人!$C$6:$AH$125,$N455,$C$3)&lt;&gt;"",INDEX(個人!$C$6:$AH$125,$N456,$O456)&lt;&gt;""),E455+1,E455)</f>
        <v>0</v>
      </c>
      <c r="F456" s="22" t="str">
        <f t="shared" si="61"/>
        <v>@0</v>
      </c>
      <c r="H456" s="22" t="str">
        <f>IF(AND(INDEX(個人!$C$6:$AH$125,$N456,$C$3)&lt;&gt;"",INDEX(個人!$C$6:$AH$125,$N456,$O456)&lt;&gt;""),IF(INDEX(個人!$C$6:$AH$125,$N456,$H$3)&lt;20,11,ROUNDDOWN(INDEX(個人!$C$6:$AH$125,$N456,$H$3)/5,0)+7),"")</f>
        <v/>
      </c>
      <c r="I456" s="22" t="str">
        <f>IF(AND(INDEX(個人!$C$6:$AH$125,$N456,$C$3)&lt;&gt;"",INDEX(個人!$C$6:$AH$125,$N456,$O456)&lt;&gt;""),IF(ISERROR(VLOOKUP(DBCS($Q456),コード一覧!$E$1:$F$6,2,FALSE)),1,VLOOKUP(DBCS($Q456),コード一覧!$E$1:$F$6,2,FALSE)),"")</f>
        <v/>
      </c>
      <c r="J456" s="22" t="str">
        <f>IF(AND(INDEX(個人!$C$6:$AH$125,$N456,$C$3)&lt;&gt;"",INDEX(個人!$C$6:$AH$125,$N456,$O456)&lt;&gt;""),VLOOKUP($P456,コード一覧!$G$1:$H$10,2,FALSE),"")</f>
        <v/>
      </c>
      <c r="K456" s="22" t="str">
        <f>IF(AND(INDEX(個人!$C$6:$AH$125,$N456,$C$3)&lt;&gt;"",INDEX(個人!$C$6:$AH$125,$N456,$O456)&lt;&gt;""),LEFT(TEXT(INDEX(個人!$C$6:$AH$125,$N456,$O456),"mm:ss.00"),2),"")</f>
        <v/>
      </c>
      <c r="L456" s="22" t="str">
        <f>IF(AND(INDEX(個人!$C$6:$AH$125,$N456,$C$3)&lt;&gt;"",INDEX(個人!$C$6:$AH$125,$N456,$O456)&lt;&gt;""),MID(TEXT(INDEX(個人!$C$6:$AH$125,$N456,$O456),"mm:ss.00"),4,2),"")</f>
        <v/>
      </c>
      <c r="M456" s="22" t="str">
        <f>IF(AND(INDEX(個人!$C$6:$AH$125,$N456,$C$3)&lt;&gt;"",INDEX(個人!$C$6:$AH$125,$N456,$O456)&lt;&gt;""),RIGHT(TEXT(INDEX(個人!$C$6:$AH$125,$N456,$O456),"mm:ss.00"),2),"")</f>
        <v/>
      </c>
      <c r="N456" s="22">
        <f t="shared" si="62"/>
        <v>21</v>
      </c>
      <c r="O456" s="22">
        <v>21</v>
      </c>
      <c r="P456" s="24" t="s">
        <v>47</v>
      </c>
      <c r="Q456" s="22" t="s">
        <v>103</v>
      </c>
    </row>
    <row r="457" spans="3:17" s="22" customFormat="1" x14ac:dyDescent="0.15">
      <c r="C457" s="22" t="str">
        <f>IF(INDEX(個人!$C$6:$AH$125,$N457,$C$3)&lt;&gt;"",DBCS(TRIM(INDEX(個人!$C$6:$AH$125,$N457,$C$3))),"")</f>
        <v/>
      </c>
      <c r="D457" s="22" t="str">
        <f t="shared" si="60"/>
        <v>○</v>
      </c>
      <c r="E457" s="22">
        <f>IF(AND(INDEX(個人!$C$6:$AH$125,$N456,$C$3)&lt;&gt;"",INDEX(個人!$C$6:$AH$125,$N457,$O457)&lt;&gt;""),E456+1,E456)</f>
        <v>0</v>
      </c>
      <c r="F457" s="22" t="str">
        <f t="shared" si="61"/>
        <v>@0</v>
      </c>
      <c r="H457" s="22" t="str">
        <f>IF(AND(INDEX(個人!$C$6:$AH$125,$N457,$C$3)&lt;&gt;"",INDEX(個人!$C$6:$AH$125,$N457,$O457)&lt;&gt;""),IF(INDEX(個人!$C$6:$AH$125,$N457,$H$3)&lt;20,11,ROUNDDOWN(INDEX(個人!$C$6:$AH$125,$N457,$H$3)/5,0)+7),"")</f>
        <v/>
      </c>
      <c r="I457" s="22" t="str">
        <f>IF(AND(INDEX(個人!$C$6:$AH$125,$N457,$C$3)&lt;&gt;"",INDEX(個人!$C$6:$AH$125,$N457,$O457)&lt;&gt;""),IF(ISERROR(VLOOKUP(DBCS($Q457),コード一覧!$E$1:$F$6,2,FALSE)),1,VLOOKUP(DBCS($Q457),コード一覧!$E$1:$F$6,2,FALSE)),"")</f>
        <v/>
      </c>
      <c r="J457" s="22" t="str">
        <f>IF(AND(INDEX(個人!$C$6:$AH$125,$N457,$C$3)&lt;&gt;"",INDEX(個人!$C$6:$AH$125,$N457,$O457)&lt;&gt;""),VLOOKUP($P457,コード一覧!$G$1:$H$10,2,FALSE),"")</f>
        <v/>
      </c>
      <c r="K457" s="22" t="str">
        <f>IF(AND(INDEX(個人!$C$6:$AH$125,$N457,$C$3)&lt;&gt;"",INDEX(個人!$C$6:$AH$125,$N457,$O457)&lt;&gt;""),LEFT(TEXT(INDEX(個人!$C$6:$AH$125,$N457,$O457),"mm:ss.00"),2),"")</f>
        <v/>
      </c>
      <c r="L457" s="22" t="str">
        <f>IF(AND(INDEX(個人!$C$6:$AH$125,$N457,$C$3)&lt;&gt;"",INDEX(個人!$C$6:$AH$125,$N457,$O457)&lt;&gt;""),MID(TEXT(INDEX(個人!$C$6:$AH$125,$N457,$O457),"mm:ss.00"),4,2),"")</f>
        <v/>
      </c>
      <c r="M457" s="22" t="str">
        <f>IF(AND(INDEX(個人!$C$6:$AH$125,$N457,$C$3)&lt;&gt;"",INDEX(個人!$C$6:$AH$125,$N457,$O457)&lt;&gt;""),RIGHT(TEXT(INDEX(個人!$C$6:$AH$125,$N457,$O457),"mm:ss.00"),2),"")</f>
        <v/>
      </c>
      <c r="N457" s="22">
        <f t="shared" si="62"/>
        <v>21</v>
      </c>
      <c r="O457" s="22">
        <v>22</v>
      </c>
      <c r="P457" s="24" t="s">
        <v>70</v>
      </c>
      <c r="Q457" s="22" t="s">
        <v>104</v>
      </c>
    </row>
    <row r="458" spans="3:17" s="22" customFormat="1" x14ac:dyDescent="0.15">
      <c r="C458" s="22" t="str">
        <f>IF(INDEX(個人!$C$6:$AH$125,$N458,$C$3)&lt;&gt;"",DBCS(TRIM(INDEX(個人!$C$6:$AH$125,$N458,$C$3))),"")</f>
        <v/>
      </c>
      <c r="D458" s="22" t="str">
        <f t="shared" si="60"/>
        <v>○</v>
      </c>
      <c r="E458" s="22">
        <f>IF(AND(INDEX(個人!$C$6:$AH$125,$N457,$C$3)&lt;&gt;"",INDEX(個人!$C$6:$AH$125,$N458,$O458)&lt;&gt;""),E457+1,E457)</f>
        <v>0</v>
      </c>
      <c r="F458" s="22" t="str">
        <f t="shared" si="61"/>
        <v>@0</v>
      </c>
      <c r="H458" s="22" t="str">
        <f>IF(AND(INDEX(個人!$C$6:$AH$125,$N458,$C$3)&lt;&gt;"",INDEX(個人!$C$6:$AH$125,$N458,$O458)&lt;&gt;""),IF(INDEX(個人!$C$6:$AH$125,$N458,$H$3)&lt;20,11,ROUNDDOWN(INDEX(個人!$C$6:$AH$125,$N458,$H$3)/5,0)+7),"")</f>
        <v/>
      </c>
      <c r="I458" s="22" t="str">
        <f>IF(AND(INDEX(個人!$C$6:$AH$125,$N458,$C$3)&lt;&gt;"",INDEX(個人!$C$6:$AH$125,$N458,$O458)&lt;&gt;""),IF(ISERROR(VLOOKUP(DBCS($Q458),コード一覧!$E$1:$F$6,2,FALSE)),1,VLOOKUP(DBCS($Q458),コード一覧!$E$1:$F$6,2,FALSE)),"")</f>
        <v/>
      </c>
      <c r="J458" s="22" t="str">
        <f>IF(AND(INDEX(個人!$C$6:$AH$125,$N458,$C$3)&lt;&gt;"",INDEX(個人!$C$6:$AH$125,$N458,$O458)&lt;&gt;""),VLOOKUP($P458,コード一覧!$G$1:$H$10,2,FALSE),"")</f>
        <v/>
      </c>
      <c r="K458" s="22" t="str">
        <f>IF(AND(INDEX(個人!$C$6:$AH$125,$N458,$C$3)&lt;&gt;"",INDEX(個人!$C$6:$AH$125,$N458,$O458)&lt;&gt;""),LEFT(TEXT(INDEX(個人!$C$6:$AH$125,$N458,$O458),"mm:ss.00"),2),"")</f>
        <v/>
      </c>
      <c r="L458" s="22" t="str">
        <f>IF(AND(INDEX(個人!$C$6:$AH$125,$N458,$C$3)&lt;&gt;"",INDEX(個人!$C$6:$AH$125,$N458,$O458)&lt;&gt;""),MID(TEXT(INDEX(個人!$C$6:$AH$125,$N458,$O458),"mm:ss.00"),4,2),"")</f>
        <v/>
      </c>
      <c r="M458" s="22" t="str">
        <f>IF(AND(INDEX(個人!$C$6:$AH$125,$N458,$C$3)&lt;&gt;"",INDEX(個人!$C$6:$AH$125,$N458,$O458)&lt;&gt;""),RIGHT(TEXT(INDEX(個人!$C$6:$AH$125,$N458,$O458),"mm:ss.00"),2),"")</f>
        <v/>
      </c>
      <c r="N458" s="22">
        <f t="shared" si="62"/>
        <v>21</v>
      </c>
      <c r="O458" s="22">
        <v>23</v>
      </c>
      <c r="P458" s="24" t="s">
        <v>24</v>
      </c>
      <c r="Q458" s="22" t="s">
        <v>104</v>
      </c>
    </row>
    <row r="459" spans="3:17" s="22" customFormat="1" x14ac:dyDescent="0.15">
      <c r="C459" s="22" t="str">
        <f>IF(INDEX(個人!$C$6:$AH$125,$N459,$C$3)&lt;&gt;"",DBCS(TRIM(INDEX(個人!$C$6:$AH$125,$N459,$C$3))),"")</f>
        <v/>
      </c>
      <c r="D459" s="22" t="str">
        <f t="shared" si="60"/>
        <v>○</v>
      </c>
      <c r="E459" s="22">
        <f>IF(AND(INDEX(個人!$C$6:$AH$125,$N458,$C$3)&lt;&gt;"",INDEX(個人!$C$6:$AH$125,$N459,$O459)&lt;&gt;""),E458+1,E458)</f>
        <v>0</v>
      </c>
      <c r="F459" s="22" t="str">
        <f t="shared" si="61"/>
        <v>@0</v>
      </c>
      <c r="H459" s="22" t="str">
        <f>IF(AND(INDEX(個人!$C$6:$AH$125,$N459,$C$3)&lt;&gt;"",INDEX(個人!$C$6:$AH$125,$N459,$O459)&lt;&gt;""),IF(INDEX(個人!$C$6:$AH$125,$N459,$H$3)&lt;20,11,ROUNDDOWN(INDEX(個人!$C$6:$AH$125,$N459,$H$3)/5,0)+7),"")</f>
        <v/>
      </c>
      <c r="I459" s="22" t="str">
        <f>IF(AND(INDEX(個人!$C$6:$AH$125,$N459,$C$3)&lt;&gt;"",INDEX(個人!$C$6:$AH$125,$N459,$O459)&lt;&gt;""),IF(ISERROR(VLOOKUP(DBCS($Q459),コード一覧!$E$1:$F$6,2,FALSE)),1,VLOOKUP(DBCS($Q459),コード一覧!$E$1:$F$6,2,FALSE)),"")</f>
        <v/>
      </c>
      <c r="J459" s="22" t="str">
        <f>IF(AND(INDEX(個人!$C$6:$AH$125,$N459,$C$3)&lt;&gt;"",INDEX(個人!$C$6:$AH$125,$N459,$O459)&lt;&gt;""),VLOOKUP($P459,コード一覧!$G$1:$H$10,2,FALSE),"")</f>
        <v/>
      </c>
      <c r="K459" s="22" t="str">
        <f>IF(AND(INDEX(個人!$C$6:$AH$125,$N459,$C$3)&lt;&gt;"",INDEX(個人!$C$6:$AH$125,$N459,$O459)&lt;&gt;""),LEFT(TEXT(INDEX(個人!$C$6:$AH$125,$N459,$O459),"mm:ss.00"),2),"")</f>
        <v/>
      </c>
      <c r="L459" s="22" t="str">
        <f>IF(AND(INDEX(個人!$C$6:$AH$125,$N459,$C$3)&lt;&gt;"",INDEX(個人!$C$6:$AH$125,$N459,$O459)&lt;&gt;""),MID(TEXT(INDEX(個人!$C$6:$AH$125,$N459,$O459),"mm:ss.00"),4,2),"")</f>
        <v/>
      </c>
      <c r="M459" s="22" t="str">
        <f>IF(AND(INDEX(個人!$C$6:$AH$125,$N459,$C$3)&lt;&gt;"",INDEX(個人!$C$6:$AH$125,$N459,$O459)&lt;&gt;""),RIGHT(TEXT(INDEX(個人!$C$6:$AH$125,$N459,$O459),"mm:ss.00"),2),"")</f>
        <v/>
      </c>
      <c r="N459" s="22">
        <f t="shared" si="62"/>
        <v>21</v>
      </c>
      <c r="O459" s="22">
        <v>24</v>
      </c>
      <c r="P459" s="24" t="s">
        <v>37</v>
      </c>
      <c r="Q459" s="22" t="s">
        <v>104</v>
      </c>
    </row>
    <row r="460" spans="3:17" s="22" customFormat="1" x14ac:dyDescent="0.15">
      <c r="C460" s="22" t="str">
        <f>IF(INDEX(個人!$C$6:$AH$125,$N460,$C$3)&lt;&gt;"",DBCS(TRIM(INDEX(個人!$C$6:$AH$125,$N460,$C$3))),"")</f>
        <v/>
      </c>
      <c r="D460" s="22" t="str">
        <f t="shared" si="60"/>
        <v>○</v>
      </c>
      <c r="E460" s="22">
        <f>IF(AND(INDEX(個人!$C$6:$AH$125,$N459,$C$3)&lt;&gt;"",INDEX(個人!$C$6:$AH$125,$N460,$O460)&lt;&gt;""),E459+1,E459)</f>
        <v>0</v>
      </c>
      <c r="F460" s="22" t="str">
        <f t="shared" si="61"/>
        <v>@0</v>
      </c>
      <c r="H460" s="22" t="str">
        <f>IF(AND(INDEX(個人!$C$6:$AH$125,$N460,$C$3)&lt;&gt;"",INDEX(個人!$C$6:$AH$125,$N460,$O460)&lt;&gt;""),IF(INDEX(個人!$C$6:$AH$125,$N460,$H$3)&lt;20,11,ROUNDDOWN(INDEX(個人!$C$6:$AH$125,$N460,$H$3)/5,0)+7),"")</f>
        <v/>
      </c>
      <c r="I460" s="22" t="str">
        <f>IF(AND(INDEX(個人!$C$6:$AH$125,$N460,$C$3)&lt;&gt;"",INDEX(個人!$C$6:$AH$125,$N460,$O460)&lt;&gt;""),IF(ISERROR(VLOOKUP(DBCS($Q460),コード一覧!$E$1:$F$6,2,FALSE)),1,VLOOKUP(DBCS($Q460),コード一覧!$E$1:$F$6,2,FALSE)),"")</f>
        <v/>
      </c>
      <c r="J460" s="22" t="str">
        <f>IF(AND(INDEX(個人!$C$6:$AH$125,$N460,$C$3)&lt;&gt;"",INDEX(個人!$C$6:$AH$125,$N460,$O460)&lt;&gt;""),VLOOKUP($P460,コード一覧!$G$1:$H$10,2,FALSE),"")</f>
        <v/>
      </c>
      <c r="K460" s="22" t="str">
        <f>IF(AND(INDEX(個人!$C$6:$AH$125,$N460,$C$3)&lt;&gt;"",INDEX(個人!$C$6:$AH$125,$N460,$O460)&lt;&gt;""),LEFT(TEXT(INDEX(個人!$C$6:$AH$125,$N460,$O460),"mm:ss.00"),2),"")</f>
        <v/>
      </c>
      <c r="L460" s="22" t="str">
        <f>IF(AND(INDEX(個人!$C$6:$AH$125,$N460,$C$3)&lt;&gt;"",INDEX(個人!$C$6:$AH$125,$N460,$O460)&lt;&gt;""),MID(TEXT(INDEX(個人!$C$6:$AH$125,$N460,$O460),"mm:ss.00"),4,2),"")</f>
        <v/>
      </c>
      <c r="M460" s="22" t="str">
        <f>IF(AND(INDEX(個人!$C$6:$AH$125,$N460,$C$3)&lt;&gt;"",INDEX(個人!$C$6:$AH$125,$N460,$O460)&lt;&gt;""),RIGHT(TEXT(INDEX(個人!$C$6:$AH$125,$N460,$O460),"mm:ss.00"),2),"")</f>
        <v/>
      </c>
      <c r="N460" s="22">
        <f t="shared" si="62"/>
        <v>21</v>
      </c>
      <c r="O460" s="22">
        <v>25</v>
      </c>
      <c r="P460" s="24" t="s">
        <v>47</v>
      </c>
      <c r="Q460" s="22" t="s">
        <v>104</v>
      </c>
    </row>
    <row r="461" spans="3:17" s="22" customFormat="1" x14ac:dyDescent="0.15">
      <c r="C461" s="22" t="str">
        <f>IF(INDEX(個人!$C$6:$AH$125,$N461,$C$3)&lt;&gt;"",DBCS(TRIM(INDEX(個人!$C$6:$AH$125,$N461,$C$3))),"")</f>
        <v/>
      </c>
      <c r="D461" s="22" t="str">
        <f t="shared" si="60"/>
        <v>○</v>
      </c>
      <c r="E461" s="22">
        <f>IF(AND(INDEX(個人!$C$6:$AH$125,$N460,$C$3)&lt;&gt;"",INDEX(個人!$C$6:$AH$125,$N461,$O461)&lt;&gt;""),E460+1,E460)</f>
        <v>0</v>
      </c>
      <c r="F461" s="22" t="str">
        <f t="shared" si="61"/>
        <v>@0</v>
      </c>
      <c r="H461" s="22" t="str">
        <f>IF(AND(INDEX(個人!$C$6:$AH$125,$N461,$C$3)&lt;&gt;"",INDEX(個人!$C$6:$AH$125,$N461,$O461)&lt;&gt;""),IF(INDEX(個人!$C$6:$AH$125,$N461,$H$3)&lt;20,11,ROUNDDOWN(INDEX(個人!$C$6:$AH$125,$N461,$H$3)/5,0)+7),"")</f>
        <v/>
      </c>
      <c r="I461" s="22" t="str">
        <f>IF(AND(INDEX(個人!$C$6:$AH$125,$N461,$C$3)&lt;&gt;"",INDEX(個人!$C$6:$AH$125,$N461,$O461)&lt;&gt;""),IF(ISERROR(VLOOKUP(DBCS($Q461),コード一覧!$E$1:$F$6,2,FALSE)),1,VLOOKUP(DBCS($Q461),コード一覧!$E$1:$F$6,2,FALSE)),"")</f>
        <v/>
      </c>
      <c r="J461" s="22" t="str">
        <f>IF(AND(INDEX(個人!$C$6:$AH$125,$N461,$C$3)&lt;&gt;"",INDEX(個人!$C$6:$AH$125,$N461,$O461)&lt;&gt;""),VLOOKUP($P461,コード一覧!$G$1:$H$10,2,FALSE),"")</f>
        <v/>
      </c>
      <c r="K461" s="22" t="str">
        <f>IF(AND(INDEX(個人!$C$6:$AH$125,$N461,$C$3)&lt;&gt;"",INDEX(個人!$C$6:$AH$125,$N461,$O461)&lt;&gt;""),LEFT(TEXT(INDEX(個人!$C$6:$AH$125,$N461,$O461),"mm:ss.00"),2),"")</f>
        <v/>
      </c>
      <c r="L461" s="22" t="str">
        <f>IF(AND(INDEX(個人!$C$6:$AH$125,$N461,$C$3)&lt;&gt;"",INDEX(個人!$C$6:$AH$125,$N461,$O461)&lt;&gt;""),MID(TEXT(INDEX(個人!$C$6:$AH$125,$N461,$O461),"mm:ss.00"),4,2),"")</f>
        <v/>
      </c>
      <c r="M461" s="22" t="str">
        <f>IF(AND(INDEX(個人!$C$6:$AH$125,$N461,$C$3)&lt;&gt;"",INDEX(個人!$C$6:$AH$125,$N461,$O461)&lt;&gt;""),RIGHT(TEXT(INDEX(個人!$C$6:$AH$125,$N461,$O461),"mm:ss.00"),2),"")</f>
        <v/>
      </c>
      <c r="N461" s="22">
        <f t="shared" si="62"/>
        <v>21</v>
      </c>
      <c r="O461" s="22">
        <v>26</v>
      </c>
      <c r="P461" s="24" t="s">
        <v>70</v>
      </c>
      <c r="Q461" s="22" t="s">
        <v>55</v>
      </c>
    </row>
    <row r="462" spans="3:17" s="22" customFormat="1" x14ac:dyDescent="0.15">
      <c r="C462" s="22" t="str">
        <f>IF(INDEX(個人!$C$6:$AH$125,$N462,$C$3)&lt;&gt;"",DBCS(TRIM(INDEX(個人!$C$6:$AH$125,$N462,$C$3))),"")</f>
        <v/>
      </c>
      <c r="D462" s="22" t="str">
        <f t="shared" si="60"/>
        <v>○</v>
      </c>
      <c r="E462" s="22">
        <f>IF(AND(INDEX(個人!$C$6:$AH$125,$N461,$C$3)&lt;&gt;"",INDEX(個人!$C$6:$AH$125,$N462,$O462)&lt;&gt;""),E461+1,E461)</f>
        <v>0</v>
      </c>
      <c r="F462" s="22" t="str">
        <f t="shared" si="61"/>
        <v>@0</v>
      </c>
      <c r="H462" s="22" t="str">
        <f>IF(AND(INDEX(個人!$C$6:$AH$125,$N462,$C$3)&lt;&gt;"",INDEX(個人!$C$6:$AH$125,$N462,$O462)&lt;&gt;""),IF(INDEX(個人!$C$6:$AH$125,$N462,$H$3)&lt;20,11,ROUNDDOWN(INDEX(個人!$C$6:$AH$125,$N462,$H$3)/5,0)+7),"")</f>
        <v/>
      </c>
      <c r="I462" s="22" t="str">
        <f>IF(AND(INDEX(個人!$C$6:$AH$125,$N462,$C$3)&lt;&gt;"",INDEX(個人!$C$6:$AH$125,$N462,$O462)&lt;&gt;""),IF(ISERROR(VLOOKUP(DBCS($Q462),コード一覧!$E$1:$F$6,2,FALSE)),1,VLOOKUP(DBCS($Q462),コード一覧!$E$1:$F$6,2,FALSE)),"")</f>
        <v/>
      </c>
      <c r="J462" s="22" t="str">
        <f>IF(AND(INDEX(個人!$C$6:$AH$125,$N462,$C$3)&lt;&gt;"",INDEX(個人!$C$6:$AH$125,$N462,$O462)&lt;&gt;""),VLOOKUP($P462,コード一覧!$G$1:$H$10,2,FALSE),"")</f>
        <v/>
      </c>
      <c r="K462" s="22" t="str">
        <f>IF(AND(INDEX(個人!$C$6:$AH$125,$N462,$C$3)&lt;&gt;"",INDEX(個人!$C$6:$AH$125,$N462,$O462)&lt;&gt;""),LEFT(TEXT(INDEX(個人!$C$6:$AH$125,$N462,$O462),"mm:ss.00"),2),"")</f>
        <v/>
      </c>
      <c r="L462" s="22" t="str">
        <f>IF(AND(INDEX(個人!$C$6:$AH$125,$N462,$C$3)&lt;&gt;"",INDEX(個人!$C$6:$AH$125,$N462,$O462)&lt;&gt;""),MID(TEXT(INDEX(個人!$C$6:$AH$125,$N462,$O462),"mm:ss.00"),4,2),"")</f>
        <v/>
      </c>
      <c r="M462" s="22" t="str">
        <f>IF(AND(INDEX(個人!$C$6:$AH$125,$N462,$C$3)&lt;&gt;"",INDEX(個人!$C$6:$AH$125,$N462,$O462)&lt;&gt;""),RIGHT(TEXT(INDEX(個人!$C$6:$AH$125,$N462,$O462),"mm:ss.00"),2),"")</f>
        <v/>
      </c>
      <c r="N462" s="22">
        <f t="shared" si="62"/>
        <v>21</v>
      </c>
      <c r="O462" s="22">
        <v>27</v>
      </c>
      <c r="P462" s="24" t="s">
        <v>24</v>
      </c>
      <c r="Q462" s="22" t="s">
        <v>55</v>
      </c>
    </row>
    <row r="463" spans="3:17" s="22" customFormat="1" x14ac:dyDescent="0.15">
      <c r="C463" s="22" t="str">
        <f>IF(INDEX(個人!$C$6:$AH$125,$N463,$C$3)&lt;&gt;"",DBCS(TRIM(INDEX(個人!$C$6:$AH$125,$N463,$C$3))),"")</f>
        <v/>
      </c>
      <c r="D463" s="22" t="str">
        <f t="shared" si="60"/>
        <v>○</v>
      </c>
      <c r="E463" s="22">
        <f>IF(AND(INDEX(個人!$C$6:$AH$125,$N462,$C$3)&lt;&gt;"",INDEX(個人!$C$6:$AH$125,$N463,$O463)&lt;&gt;""),E462+1,E462)</f>
        <v>0</v>
      </c>
      <c r="F463" s="22" t="str">
        <f t="shared" si="61"/>
        <v>@0</v>
      </c>
      <c r="H463" s="22" t="str">
        <f>IF(AND(INDEX(個人!$C$6:$AH$125,$N463,$C$3)&lt;&gt;"",INDEX(個人!$C$6:$AH$125,$N463,$O463)&lt;&gt;""),IF(INDEX(個人!$C$6:$AH$125,$N463,$H$3)&lt;20,11,ROUNDDOWN(INDEX(個人!$C$6:$AH$125,$N463,$H$3)/5,0)+7),"")</f>
        <v/>
      </c>
      <c r="I463" s="22" t="str">
        <f>IF(AND(INDEX(個人!$C$6:$AH$125,$N463,$C$3)&lt;&gt;"",INDEX(個人!$C$6:$AH$125,$N463,$O463)&lt;&gt;""),IF(ISERROR(VLOOKUP(DBCS($Q463),コード一覧!$E$1:$F$6,2,FALSE)),1,VLOOKUP(DBCS($Q463),コード一覧!$E$1:$F$6,2,FALSE)),"")</f>
        <v/>
      </c>
      <c r="J463" s="22" t="str">
        <f>IF(AND(INDEX(個人!$C$6:$AH$125,$N463,$C$3)&lt;&gt;"",INDEX(個人!$C$6:$AH$125,$N463,$O463)&lt;&gt;""),VLOOKUP($P463,コード一覧!$G$1:$H$10,2,FALSE),"")</f>
        <v/>
      </c>
      <c r="K463" s="22" t="str">
        <f>IF(AND(INDEX(個人!$C$6:$AH$125,$N463,$C$3)&lt;&gt;"",INDEX(個人!$C$6:$AH$125,$N463,$O463)&lt;&gt;""),LEFT(TEXT(INDEX(個人!$C$6:$AH$125,$N463,$O463),"mm:ss.00"),2),"")</f>
        <v/>
      </c>
      <c r="L463" s="22" t="str">
        <f>IF(AND(INDEX(個人!$C$6:$AH$125,$N463,$C$3)&lt;&gt;"",INDEX(個人!$C$6:$AH$125,$N463,$O463)&lt;&gt;""),MID(TEXT(INDEX(個人!$C$6:$AH$125,$N463,$O463),"mm:ss.00"),4,2),"")</f>
        <v/>
      </c>
      <c r="M463" s="22" t="str">
        <f>IF(AND(INDEX(個人!$C$6:$AH$125,$N463,$C$3)&lt;&gt;"",INDEX(個人!$C$6:$AH$125,$N463,$O463)&lt;&gt;""),RIGHT(TEXT(INDEX(個人!$C$6:$AH$125,$N463,$O463),"mm:ss.00"),2),"")</f>
        <v/>
      </c>
      <c r="N463" s="22">
        <f t="shared" si="62"/>
        <v>21</v>
      </c>
      <c r="O463" s="22">
        <v>28</v>
      </c>
      <c r="P463" s="24" t="s">
        <v>37</v>
      </c>
      <c r="Q463" s="22" t="s">
        <v>55</v>
      </c>
    </row>
    <row r="464" spans="3:17" s="22" customFormat="1" x14ac:dyDescent="0.15">
      <c r="C464" s="22" t="str">
        <f>IF(INDEX(個人!$C$6:$AH$125,$N464,$C$3)&lt;&gt;"",DBCS(TRIM(INDEX(個人!$C$6:$AH$125,$N464,$C$3))),"")</f>
        <v/>
      </c>
      <c r="D464" s="22" t="str">
        <f t="shared" si="60"/>
        <v>○</v>
      </c>
      <c r="E464" s="22">
        <f>IF(AND(INDEX(個人!$C$6:$AH$125,$N463,$C$3)&lt;&gt;"",INDEX(個人!$C$6:$AH$125,$N464,$O464)&lt;&gt;""),E463+1,E463)</f>
        <v>0</v>
      </c>
      <c r="F464" s="22" t="str">
        <f t="shared" si="61"/>
        <v>@0</v>
      </c>
      <c r="H464" s="22" t="str">
        <f>IF(AND(INDEX(個人!$C$6:$AH$125,$N464,$C$3)&lt;&gt;"",INDEX(個人!$C$6:$AH$125,$N464,$O464)&lt;&gt;""),IF(INDEX(個人!$C$6:$AH$125,$N464,$H$3)&lt;20,11,ROUNDDOWN(INDEX(個人!$C$6:$AH$125,$N464,$H$3)/5,0)+7),"")</f>
        <v/>
      </c>
      <c r="I464" s="22" t="str">
        <f>IF(AND(INDEX(個人!$C$6:$AH$125,$N464,$C$3)&lt;&gt;"",INDEX(個人!$C$6:$AH$125,$N464,$O464)&lt;&gt;""),IF(ISERROR(VLOOKUP(DBCS($Q464),コード一覧!$E$1:$F$6,2,FALSE)),1,VLOOKUP(DBCS($Q464),コード一覧!$E$1:$F$6,2,FALSE)),"")</f>
        <v/>
      </c>
      <c r="J464" s="22" t="str">
        <f>IF(AND(INDEX(個人!$C$6:$AH$125,$N464,$C$3)&lt;&gt;"",INDEX(個人!$C$6:$AH$125,$N464,$O464)&lt;&gt;""),VLOOKUP($P464,コード一覧!$G$1:$H$10,2,FALSE),"")</f>
        <v/>
      </c>
      <c r="K464" s="22" t="str">
        <f>IF(AND(INDEX(個人!$C$6:$AH$125,$N464,$C$3)&lt;&gt;"",INDEX(個人!$C$6:$AH$125,$N464,$O464)&lt;&gt;""),LEFT(TEXT(INDEX(個人!$C$6:$AH$125,$N464,$O464),"mm:ss.00"),2),"")</f>
        <v/>
      </c>
      <c r="L464" s="22" t="str">
        <f>IF(AND(INDEX(個人!$C$6:$AH$125,$N464,$C$3)&lt;&gt;"",INDEX(個人!$C$6:$AH$125,$N464,$O464)&lt;&gt;""),MID(TEXT(INDEX(個人!$C$6:$AH$125,$N464,$O464),"mm:ss.00"),4,2),"")</f>
        <v/>
      </c>
      <c r="M464" s="22" t="str">
        <f>IF(AND(INDEX(個人!$C$6:$AH$125,$N464,$C$3)&lt;&gt;"",INDEX(個人!$C$6:$AH$125,$N464,$O464)&lt;&gt;""),RIGHT(TEXT(INDEX(個人!$C$6:$AH$125,$N464,$O464),"mm:ss.00"),2),"")</f>
        <v/>
      </c>
      <c r="N464" s="22">
        <f t="shared" si="62"/>
        <v>21</v>
      </c>
      <c r="O464" s="22">
        <v>29</v>
      </c>
      <c r="P464" s="24" t="s">
        <v>47</v>
      </c>
      <c r="Q464" s="22" t="s">
        <v>55</v>
      </c>
    </row>
    <row r="465" spans="3:17" s="22" customFormat="1" x14ac:dyDescent="0.15">
      <c r="C465" s="22" t="str">
        <f>IF(INDEX(個人!$C$6:$AH$125,$N465,$C$3)&lt;&gt;"",DBCS(TRIM(INDEX(個人!$C$6:$AH$125,$N465,$C$3))),"")</f>
        <v/>
      </c>
      <c r="D465" s="22" t="str">
        <f t="shared" si="60"/>
        <v>○</v>
      </c>
      <c r="E465" s="22">
        <f>IF(AND(INDEX(個人!$C$6:$AH$125,$N464,$C$3)&lt;&gt;"",INDEX(個人!$C$6:$AH$125,$N465,$O465)&lt;&gt;""),E464+1,E464)</f>
        <v>0</v>
      </c>
      <c r="F465" s="22" t="str">
        <f t="shared" si="61"/>
        <v>@0</v>
      </c>
      <c r="H465" s="22" t="str">
        <f>IF(AND(INDEX(個人!$C$6:$AH$125,$N465,$C$3)&lt;&gt;"",INDEX(個人!$C$6:$AH$125,$N465,$O465)&lt;&gt;""),IF(INDEX(個人!$C$6:$AH$125,$N465,$H$3)&lt;20,11,ROUNDDOWN(INDEX(個人!$C$6:$AH$125,$N465,$H$3)/5,0)+7),"")</f>
        <v/>
      </c>
      <c r="I465" s="22" t="str">
        <f>IF(AND(INDEX(個人!$C$6:$AH$125,$N465,$C$3)&lt;&gt;"",INDEX(個人!$C$6:$AH$125,$N465,$O465)&lt;&gt;""),IF(ISERROR(VLOOKUP(DBCS($Q465),コード一覧!$E$1:$F$6,2,FALSE)),1,VLOOKUP(DBCS($Q465),コード一覧!$E$1:$F$6,2,FALSE)),"")</f>
        <v/>
      </c>
      <c r="J465" s="22" t="str">
        <f>IF(AND(INDEX(個人!$C$6:$AH$125,$N465,$C$3)&lt;&gt;"",INDEX(個人!$C$6:$AH$125,$N465,$O465)&lt;&gt;""),VLOOKUP($P465,コード一覧!$G$1:$H$10,2,FALSE),"")</f>
        <v/>
      </c>
      <c r="K465" s="22" t="str">
        <f>IF(AND(INDEX(個人!$C$6:$AH$125,$N465,$C$3)&lt;&gt;"",INDEX(個人!$C$6:$AH$125,$N465,$O465)&lt;&gt;""),LEFT(TEXT(INDEX(個人!$C$6:$AH$125,$N465,$O465),"mm:ss.00"),2),"")</f>
        <v/>
      </c>
      <c r="L465" s="22" t="str">
        <f>IF(AND(INDEX(個人!$C$6:$AH$125,$N465,$C$3)&lt;&gt;"",INDEX(個人!$C$6:$AH$125,$N465,$O465)&lt;&gt;""),MID(TEXT(INDEX(個人!$C$6:$AH$125,$N465,$O465),"mm:ss.00"),4,2),"")</f>
        <v/>
      </c>
      <c r="M465" s="22" t="str">
        <f>IF(AND(INDEX(個人!$C$6:$AH$125,$N465,$C$3)&lt;&gt;"",INDEX(個人!$C$6:$AH$125,$N465,$O465)&lt;&gt;""),RIGHT(TEXT(INDEX(個人!$C$6:$AH$125,$N465,$O465),"mm:ss.00"),2),"")</f>
        <v/>
      </c>
      <c r="N465" s="22">
        <f t="shared" si="62"/>
        <v>21</v>
      </c>
      <c r="O465" s="22">
        <v>30</v>
      </c>
      <c r="P465" s="24" t="s">
        <v>37</v>
      </c>
      <c r="Q465" s="22" t="s">
        <v>101</v>
      </c>
    </row>
    <row r="466" spans="3:17" s="22" customFormat="1" x14ac:dyDescent="0.15">
      <c r="C466" s="22" t="str">
        <f>IF(INDEX(個人!$C$6:$AH$125,$N466,$C$3)&lt;&gt;"",DBCS(TRIM(INDEX(個人!$C$6:$AH$125,$N466,$C$3))),"")</f>
        <v/>
      </c>
      <c r="D466" s="22" t="str">
        <f t="shared" si="60"/>
        <v>○</v>
      </c>
      <c r="E466" s="22">
        <f>IF(AND(INDEX(個人!$C$6:$AH$125,$N465,$C$3)&lt;&gt;"",INDEX(個人!$C$6:$AH$125,$N466,$O466)&lt;&gt;""),E465+1,E465)</f>
        <v>0</v>
      </c>
      <c r="F466" s="22" t="str">
        <f t="shared" si="61"/>
        <v>@0</v>
      </c>
      <c r="H466" s="22" t="str">
        <f>IF(AND(INDEX(個人!$C$6:$AH$125,$N466,$C$3)&lt;&gt;"",INDEX(個人!$C$6:$AH$125,$N466,$O466)&lt;&gt;""),IF(INDEX(個人!$C$6:$AH$125,$N466,$H$3)&lt;20,11,ROUNDDOWN(INDEX(個人!$C$6:$AH$125,$N466,$H$3)/5,0)+7),"")</f>
        <v/>
      </c>
      <c r="I466" s="22" t="str">
        <f>IF(AND(INDEX(個人!$C$6:$AH$125,$N466,$C$3)&lt;&gt;"",INDEX(個人!$C$6:$AH$125,$N466,$O466)&lt;&gt;""),IF(ISERROR(VLOOKUP(DBCS($Q466),コード一覧!$E$1:$F$6,2,FALSE)),1,VLOOKUP(DBCS($Q466),コード一覧!$E$1:$F$6,2,FALSE)),"")</f>
        <v/>
      </c>
      <c r="J466" s="22" t="str">
        <f>IF(AND(INDEX(個人!$C$6:$AH$125,$N466,$C$3)&lt;&gt;"",INDEX(個人!$C$6:$AH$125,$N466,$O466)&lt;&gt;""),VLOOKUP($P466,コード一覧!$G$1:$H$10,2,FALSE),"")</f>
        <v/>
      </c>
      <c r="K466" s="22" t="str">
        <f>IF(AND(INDEX(個人!$C$6:$AH$125,$N466,$C$3)&lt;&gt;"",INDEX(個人!$C$6:$AH$125,$N466,$O466)&lt;&gt;""),LEFT(TEXT(INDEX(個人!$C$6:$AH$125,$N466,$O466),"mm:ss.00"),2),"")</f>
        <v/>
      </c>
      <c r="L466" s="22" t="str">
        <f>IF(AND(INDEX(個人!$C$6:$AH$125,$N466,$C$3)&lt;&gt;"",INDEX(個人!$C$6:$AH$125,$N466,$O466)&lt;&gt;""),MID(TEXT(INDEX(個人!$C$6:$AH$125,$N466,$O466),"mm:ss.00"),4,2),"")</f>
        <v/>
      </c>
      <c r="M466" s="22" t="str">
        <f>IF(AND(INDEX(個人!$C$6:$AH$125,$N466,$C$3)&lt;&gt;"",INDEX(個人!$C$6:$AH$125,$N466,$O466)&lt;&gt;""),RIGHT(TEXT(INDEX(個人!$C$6:$AH$125,$N466,$O466),"mm:ss.00"),2),"")</f>
        <v/>
      </c>
      <c r="N466" s="22">
        <f t="shared" si="62"/>
        <v>21</v>
      </c>
      <c r="O466" s="22">
        <v>31</v>
      </c>
      <c r="P466" s="24" t="s">
        <v>47</v>
      </c>
      <c r="Q466" s="22" t="s">
        <v>101</v>
      </c>
    </row>
    <row r="467" spans="3:17" s="22" customFormat="1" x14ac:dyDescent="0.15">
      <c r="C467" s="22" t="str">
        <f>IF(INDEX(個人!$C$6:$AH$125,$N467,$C$3)&lt;&gt;"",DBCS(TRIM(INDEX(個人!$C$6:$AH$125,$N467,$C$3))),"")</f>
        <v/>
      </c>
      <c r="D467" s="22" t="str">
        <f t="shared" si="60"/>
        <v>○</v>
      </c>
      <c r="E467" s="22">
        <f>IF(AND(INDEX(個人!$C$6:$AH$125,$N466,$C$3)&lt;&gt;"",INDEX(個人!$C$6:$AH$125,$N467,$O467)&lt;&gt;""),E466+1,E466)</f>
        <v>0</v>
      </c>
      <c r="F467" s="22" t="str">
        <f t="shared" si="61"/>
        <v>@0</v>
      </c>
      <c r="H467" s="22" t="str">
        <f>IF(AND(INDEX(個人!$C$6:$AH$125,$N467,$C$3)&lt;&gt;"",INDEX(個人!$C$6:$AH$125,$N467,$O467)&lt;&gt;""),IF(INDEX(個人!$C$6:$AH$125,$N467,$H$3)&lt;20,11,ROUNDDOWN(INDEX(個人!$C$6:$AH$125,$N467,$H$3)/5,0)+7),"")</f>
        <v/>
      </c>
      <c r="I467" s="22" t="str">
        <f>IF(AND(INDEX(個人!$C$6:$AH$125,$N467,$C$3)&lt;&gt;"",INDEX(個人!$C$6:$AH$125,$N467,$O467)&lt;&gt;""),IF(ISERROR(VLOOKUP(DBCS($Q467),コード一覧!$E$1:$F$6,2,FALSE)),1,VLOOKUP(DBCS($Q467),コード一覧!$E$1:$F$6,2,FALSE)),"")</f>
        <v/>
      </c>
      <c r="J467" s="22" t="str">
        <f>IF(AND(INDEX(個人!$C$6:$AH$125,$N467,$C$3)&lt;&gt;"",INDEX(個人!$C$6:$AH$125,$N467,$O467)&lt;&gt;""),VLOOKUP($P467,コード一覧!$G$1:$H$10,2,FALSE),"")</f>
        <v/>
      </c>
      <c r="K467" s="22" t="str">
        <f>IF(AND(INDEX(個人!$C$6:$AH$125,$N467,$C$3)&lt;&gt;"",INDEX(個人!$C$6:$AH$125,$N467,$O467)&lt;&gt;""),LEFT(TEXT(INDEX(個人!$C$6:$AH$125,$N467,$O467),"mm:ss.00"),2),"")</f>
        <v/>
      </c>
      <c r="L467" s="22" t="str">
        <f>IF(AND(INDEX(個人!$C$6:$AH$125,$N467,$C$3)&lt;&gt;"",INDEX(個人!$C$6:$AH$125,$N467,$O467)&lt;&gt;""),MID(TEXT(INDEX(個人!$C$6:$AH$125,$N467,$O467),"mm:ss.00"),4,2),"")</f>
        <v/>
      </c>
      <c r="M467" s="22" t="str">
        <f>IF(AND(INDEX(個人!$C$6:$AH$125,$N467,$C$3)&lt;&gt;"",INDEX(個人!$C$6:$AH$125,$N467,$O467)&lt;&gt;""),RIGHT(TEXT(INDEX(個人!$C$6:$AH$125,$N467,$O467),"mm:ss.00"),2),"")</f>
        <v/>
      </c>
      <c r="N467" s="22">
        <f t="shared" si="62"/>
        <v>21</v>
      </c>
      <c r="O467" s="22">
        <v>32</v>
      </c>
      <c r="P467" s="24" t="s">
        <v>73</v>
      </c>
      <c r="Q467" s="22" t="s">
        <v>101</v>
      </c>
    </row>
    <row r="468" spans="3:17" s="23" customFormat="1" x14ac:dyDescent="0.15">
      <c r="C468" s="23" t="str">
        <f>IF(INDEX(個人!$C$6:$AH$125,$N468,$C$3)&lt;&gt;"",DBCS(TRIM(INDEX(個人!$C$6:$AH$125,$N468,$C$3))),"")</f>
        <v/>
      </c>
      <c r="D468" s="23" t="str">
        <f>IF(C467=C468,"○","×")</f>
        <v>○</v>
      </c>
      <c r="E468" s="23">
        <f>IF(AND(INDEX(個人!$C$6:$AH$125,$N468,$C$3)&lt;&gt;"",INDEX(個人!$C$6:$AH$125,$N468,$O468)&lt;&gt;""),1,0)</f>
        <v>0</v>
      </c>
      <c r="F468" s="23" t="str">
        <f>C468&amp;"@"&amp;E468</f>
        <v>@0</v>
      </c>
      <c r="H468" s="23" t="str">
        <f>IF(AND(INDEX(個人!$C$6:$AH$125,$N468,$C$3)&lt;&gt;"",INDEX(個人!$C$6:$AH$125,$N468,$O468)&lt;&gt;""),IF(INDEX(個人!$C$6:$AH$125,$N468,$H$3)&lt;20,11,ROUNDDOWN(INDEX(個人!$C$6:$AH$125,$N468,$H$3)/5,0)+7),"")</f>
        <v/>
      </c>
      <c r="I468" s="23" t="str">
        <f>IF(AND(INDEX(個人!$C$6:$AH$125,$N468,$C$3)&lt;&gt;"",INDEX(個人!$C$6:$AH$125,$N468,$O468)&lt;&gt;""),IF(ISERROR(VLOOKUP(DBCS($Q468),コード一覧!$E$1:$F$6,2,FALSE)),1,VLOOKUP(DBCS($Q468),コード一覧!$E$1:$F$6,2,FALSE)),"")</f>
        <v/>
      </c>
      <c r="J468" s="23" t="str">
        <f>IF(AND(INDEX(個人!$C$6:$AH$125,$N468,$C$3)&lt;&gt;"",INDEX(個人!$C$6:$AH$125,$N468,$O468)&lt;&gt;""),VLOOKUP($P468,コード一覧!$G$1:$H$10,2,FALSE),"")</f>
        <v/>
      </c>
      <c r="K468" s="23" t="str">
        <f>IF(AND(INDEX(個人!$C$6:$AH$125,$N468,$C$3)&lt;&gt;"",INDEX(個人!$C$6:$AH$125,$N468,$O468)&lt;&gt;""),LEFT(TEXT(INDEX(個人!$C$6:$AH$125,$N468,$O468),"mm:ss.00"),2),"")</f>
        <v/>
      </c>
      <c r="L468" s="23" t="str">
        <f>IF(AND(INDEX(個人!$C$6:$AH$125,$N468,$C$3)&lt;&gt;"",INDEX(個人!$C$6:$AH$125,$N468,$O468)&lt;&gt;""),MID(TEXT(INDEX(個人!$C$6:$AH$125,$N468,$O468),"mm:ss.00"),4,2),"")</f>
        <v/>
      </c>
      <c r="M468" s="23" t="str">
        <f>IF(AND(INDEX(個人!$C$6:$AH$125,$N468,$C$3)&lt;&gt;"",INDEX(個人!$C$6:$AH$125,$N468,$O468)&lt;&gt;""),RIGHT(TEXT(INDEX(個人!$C$6:$AH$125,$N468,$O468),"mm:ss.00"),2),"")</f>
        <v/>
      </c>
      <c r="N468" s="23">
        <f>N446+1</f>
        <v>22</v>
      </c>
      <c r="O468" s="23">
        <v>11</v>
      </c>
      <c r="P468" s="200" t="s">
        <v>70</v>
      </c>
      <c r="Q468" s="23" t="s">
        <v>318</v>
      </c>
    </row>
    <row r="469" spans="3:17" s="23" customFormat="1" x14ac:dyDescent="0.15">
      <c r="C469" s="23" t="str">
        <f>IF(INDEX(個人!$C$6:$AH$125,$N469,$C$3)&lt;&gt;"",DBCS(TRIM(INDEX(個人!$C$6:$AH$125,$N469,$C$3))),"")</f>
        <v/>
      </c>
      <c r="D469" s="23" t="str">
        <f>IF(C468=C469,"○","×")</f>
        <v>○</v>
      </c>
      <c r="E469" s="23">
        <f>IF(AND(INDEX(個人!$C$6:$AH$125,$N468,$C$3)&lt;&gt;"",INDEX(個人!$C$6:$AH$125,$N469,$O469)&lt;&gt;""),E468+1,E468)</f>
        <v>0</v>
      </c>
      <c r="F469" s="23" t="str">
        <f>C469&amp;"@"&amp;E469</f>
        <v>@0</v>
      </c>
      <c r="H469" s="23" t="str">
        <f>IF(AND(INDEX(個人!$C$6:$AH$125,$N469,$C$3)&lt;&gt;"",INDEX(個人!$C$6:$AH$125,$N469,$O469)&lt;&gt;""),IF(INDEX(個人!$C$6:$AH$125,$N469,$H$3)&lt;20,11,ROUNDDOWN(INDEX(個人!$C$6:$AH$125,$N469,$H$3)/5,0)+7),"")</f>
        <v/>
      </c>
      <c r="I469" s="23" t="str">
        <f>IF(AND(INDEX(個人!$C$6:$AH$125,$N469,$C$3)&lt;&gt;"",INDEX(個人!$C$6:$AH$125,$N469,$O469)&lt;&gt;""),IF(ISERROR(VLOOKUP(DBCS($Q469),コード一覧!$E$1:$F$6,2,FALSE)),1,VLOOKUP(DBCS($Q469),コード一覧!$E$1:$F$6,2,FALSE)),"")</f>
        <v/>
      </c>
      <c r="J469" s="23" t="str">
        <f>IF(AND(INDEX(個人!$C$6:$AH$125,$N469,$C$3)&lt;&gt;"",INDEX(個人!$C$6:$AH$125,$N469,$O469)&lt;&gt;""),VLOOKUP($P469,コード一覧!$G$1:$H$10,2,FALSE),"")</f>
        <v/>
      </c>
      <c r="K469" s="23" t="str">
        <f>IF(AND(INDEX(個人!$C$6:$AH$125,$N469,$C$3)&lt;&gt;"",INDEX(個人!$C$6:$AH$125,$N469,$O469)&lt;&gt;""),LEFT(TEXT(INDEX(個人!$C$6:$AH$125,$N469,$O469),"mm:ss.00"),2),"")</f>
        <v/>
      </c>
      <c r="L469" s="23" t="str">
        <f>IF(AND(INDEX(個人!$C$6:$AH$125,$N469,$C$3)&lt;&gt;"",INDEX(個人!$C$6:$AH$125,$N469,$O469)&lt;&gt;""),MID(TEXT(INDEX(個人!$C$6:$AH$125,$N469,$O469),"mm:ss.00"),4,2),"")</f>
        <v/>
      </c>
      <c r="M469" s="23" t="str">
        <f>IF(AND(INDEX(個人!$C$6:$AH$125,$N469,$C$3)&lt;&gt;"",INDEX(個人!$C$6:$AH$125,$N469,$O469)&lt;&gt;""),RIGHT(TEXT(INDEX(個人!$C$6:$AH$125,$N469,$O469),"mm:ss.00"),2),"")</f>
        <v/>
      </c>
      <c r="N469" s="23">
        <f>$N468</f>
        <v>22</v>
      </c>
      <c r="O469" s="23">
        <v>12</v>
      </c>
      <c r="P469" s="200" t="s">
        <v>24</v>
      </c>
      <c r="Q469" s="23" t="s">
        <v>318</v>
      </c>
    </row>
    <row r="470" spans="3:17" s="23" customFormat="1" x14ac:dyDescent="0.15">
      <c r="C470" s="23" t="str">
        <f>IF(INDEX(個人!$C$6:$AH$125,$N470,$C$3)&lt;&gt;"",DBCS(TRIM(INDEX(個人!$C$6:$AH$125,$N470,$C$3))),"")</f>
        <v/>
      </c>
      <c r="D470" s="23" t="str">
        <f t="shared" ref="D470:D489" si="63">IF(C469=C470,"○","×")</f>
        <v>○</v>
      </c>
      <c r="E470" s="23">
        <f>IF(AND(INDEX(個人!$C$6:$AH$125,$N469,$C$3)&lt;&gt;"",INDEX(個人!$C$6:$AH$125,$N470,$O470)&lt;&gt;""),E469+1,E469)</f>
        <v>0</v>
      </c>
      <c r="F470" s="23" t="str">
        <f t="shared" ref="F470:F489" si="64">C470&amp;"@"&amp;E470</f>
        <v>@0</v>
      </c>
      <c r="H470" s="23" t="str">
        <f>IF(AND(INDEX(個人!$C$6:$AH$125,$N470,$C$3)&lt;&gt;"",INDEX(個人!$C$6:$AH$125,$N470,$O470)&lt;&gt;""),IF(INDEX(個人!$C$6:$AH$125,$N470,$H$3)&lt;20,11,ROUNDDOWN(INDEX(個人!$C$6:$AH$125,$N470,$H$3)/5,0)+7),"")</f>
        <v/>
      </c>
      <c r="I470" s="23" t="str">
        <f>IF(AND(INDEX(個人!$C$6:$AH$125,$N470,$C$3)&lt;&gt;"",INDEX(個人!$C$6:$AH$125,$N470,$O470)&lt;&gt;""),IF(ISERROR(VLOOKUP(DBCS($Q470),コード一覧!$E$1:$F$6,2,FALSE)),1,VLOOKUP(DBCS($Q470),コード一覧!$E$1:$F$6,2,FALSE)),"")</f>
        <v/>
      </c>
      <c r="J470" s="23" t="str">
        <f>IF(AND(INDEX(個人!$C$6:$AH$125,$N470,$C$3)&lt;&gt;"",INDEX(個人!$C$6:$AH$125,$N470,$O470)&lt;&gt;""),VLOOKUP($P470,コード一覧!$G$1:$H$10,2,FALSE),"")</f>
        <v/>
      </c>
      <c r="K470" s="23" t="str">
        <f>IF(AND(INDEX(個人!$C$6:$AH$125,$N470,$C$3)&lt;&gt;"",INDEX(個人!$C$6:$AH$125,$N470,$O470)&lt;&gt;""),LEFT(TEXT(INDEX(個人!$C$6:$AH$125,$N470,$O470),"mm:ss.00"),2),"")</f>
        <v/>
      </c>
      <c r="L470" s="23" t="str">
        <f>IF(AND(INDEX(個人!$C$6:$AH$125,$N470,$C$3)&lt;&gt;"",INDEX(個人!$C$6:$AH$125,$N470,$O470)&lt;&gt;""),MID(TEXT(INDEX(個人!$C$6:$AH$125,$N470,$O470),"mm:ss.00"),4,2),"")</f>
        <v/>
      </c>
      <c r="M470" s="23" t="str">
        <f>IF(AND(INDEX(個人!$C$6:$AH$125,$N470,$C$3)&lt;&gt;"",INDEX(個人!$C$6:$AH$125,$N470,$O470)&lt;&gt;""),RIGHT(TEXT(INDEX(個人!$C$6:$AH$125,$N470,$O470),"mm:ss.00"),2),"")</f>
        <v/>
      </c>
      <c r="N470" s="23">
        <f t="shared" ref="N470:N489" si="65">$N469</f>
        <v>22</v>
      </c>
      <c r="O470" s="23">
        <v>13</v>
      </c>
      <c r="P470" s="200" t="s">
        <v>37</v>
      </c>
      <c r="Q470" s="23" t="s">
        <v>318</v>
      </c>
    </row>
    <row r="471" spans="3:17" s="23" customFormat="1" x14ac:dyDescent="0.15">
      <c r="C471" s="23" t="str">
        <f>IF(INDEX(個人!$C$6:$AH$125,$N471,$C$3)&lt;&gt;"",DBCS(TRIM(INDEX(個人!$C$6:$AH$125,$N471,$C$3))),"")</f>
        <v/>
      </c>
      <c r="D471" s="23" t="str">
        <f t="shared" si="63"/>
        <v>○</v>
      </c>
      <c r="E471" s="23">
        <f>IF(AND(INDEX(個人!$C$6:$AH$125,$N470,$C$3)&lt;&gt;"",INDEX(個人!$C$6:$AH$125,$N471,$O471)&lt;&gt;""),E470+1,E470)</f>
        <v>0</v>
      </c>
      <c r="F471" s="23" t="str">
        <f t="shared" si="64"/>
        <v>@0</v>
      </c>
      <c r="H471" s="23" t="str">
        <f>IF(AND(INDEX(個人!$C$6:$AH$125,$N471,$C$3)&lt;&gt;"",INDEX(個人!$C$6:$AH$125,$N471,$O471)&lt;&gt;""),IF(INDEX(個人!$C$6:$AH$125,$N471,$H$3)&lt;20,11,ROUNDDOWN(INDEX(個人!$C$6:$AH$125,$N471,$H$3)/5,0)+7),"")</f>
        <v/>
      </c>
      <c r="I471" s="23" t="str">
        <f>IF(AND(INDEX(個人!$C$6:$AH$125,$N471,$C$3)&lt;&gt;"",INDEX(個人!$C$6:$AH$125,$N471,$O471)&lt;&gt;""),IF(ISERROR(VLOOKUP(DBCS($Q471),コード一覧!$E$1:$F$6,2,FALSE)),1,VLOOKUP(DBCS($Q471),コード一覧!$E$1:$F$6,2,FALSE)),"")</f>
        <v/>
      </c>
      <c r="J471" s="23" t="str">
        <f>IF(AND(INDEX(個人!$C$6:$AH$125,$N471,$C$3)&lt;&gt;"",INDEX(個人!$C$6:$AH$125,$N471,$O471)&lt;&gt;""),VLOOKUP($P471,コード一覧!$G$1:$H$10,2,FALSE),"")</f>
        <v/>
      </c>
      <c r="K471" s="23" t="str">
        <f>IF(AND(INDEX(個人!$C$6:$AH$125,$N471,$C$3)&lt;&gt;"",INDEX(個人!$C$6:$AH$125,$N471,$O471)&lt;&gt;""),LEFT(TEXT(INDEX(個人!$C$6:$AH$125,$N471,$O471),"mm:ss.00"),2),"")</f>
        <v/>
      </c>
      <c r="L471" s="23" t="str">
        <f>IF(AND(INDEX(個人!$C$6:$AH$125,$N471,$C$3)&lt;&gt;"",INDEX(個人!$C$6:$AH$125,$N471,$O471)&lt;&gt;""),MID(TEXT(INDEX(個人!$C$6:$AH$125,$N471,$O471),"mm:ss.00"),4,2),"")</f>
        <v/>
      </c>
      <c r="M471" s="23" t="str">
        <f>IF(AND(INDEX(個人!$C$6:$AH$125,$N471,$C$3)&lt;&gt;"",INDEX(個人!$C$6:$AH$125,$N471,$O471)&lt;&gt;""),RIGHT(TEXT(INDEX(個人!$C$6:$AH$125,$N471,$O471),"mm:ss.00"),2),"")</f>
        <v/>
      </c>
      <c r="N471" s="23">
        <f t="shared" si="65"/>
        <v>22</v>
      </c>
      <c r="O471" s="23">
        <v>14</v>
      </c>
      <c r="P471" s="200" t="s">
        <v>47</v>
      </c>
      <c r="Q471" s="23" t="s">
        <v>318</v>
      </c>
    </row>
    <row r="472" spans="3:17" s="23" customFormat="1" x14ac:dyDescent="0.15">
      <c r="C472" s="23" t="str">
        <f>IF(INDEX(個人!$C$6:$AH$125,$N472,$C$3)&lt;&gt;"",DBCS(TRIM(INDEX(個人!$C$6:$AH$125,$N472,$C$3))),"")</f>
        <v/>
      </c>
      <c r="D472" s="23" t="str">
        <f t="shared" si="63"/>
        <v>○</v>
      </c>
      <c r="E472" s="23">
        <f>IF(AND(INDEX(個人!$C$6:$AH$125,$N471,$C$3)&lt;&gt;"",INDEX(個人!$C$6:$AH$125,$N472,$O472)&lt;&gt;""),E471+1,E471)</f>
        <v>0</v>
      </c>
      <c r="F472" s="23" t="str">
        <f t="shared" si="64"/>
        <v>@0</v>
      </c>
      <c r="H472" s="23" t="str">
        <f>IF(AND(INDEX(個人!$C$6:$AH$125,$N472,$C$3)&lt;&gt;"",INDEX(個人!$C$6:$AH$125,$N472,$O472)&lt;&gt;""),IF(INDEX(個人!$C$6:$AH$125,$N472,$H$3)&lt;20,11,ROUNDDOWN(INDEX(個人!$C$6:$AH$125,$N472,$H$3)/5,0)+7),"")</f>
        <v/>
      </c>
      <c r="I472" s="23" t="str">
        <f>IF(AND(INDEX(個人!$C$6:$AH$125,$N472,$C$3)&lt;&gt;"",INDEX(個人!$C$6:$AH$125,$N472,$O472)&lt;&gt;""),IF(ISERROR(VLOOKUP(DBCS($Q472),コード一覧!$E$1:$F$6,2,FALSE)),1,VLOOKUP(DBCS($Q472),コード一覧!$E$1:$F$6,2,FALSE)),"")</f>
        <v/>
      </c>
      <c r="J472" s="23" t="str">
        <f>IF(AND(INDEX(個人!$C$6:$AH$125,$N472,$C$3)&lt;&gt;"",INDEX(個人!$C$6:$AH$125,$N472,$O472)&lt;&gt;""),VLOOKUP($P472,コード一覧!$G$1:$H$10,2,FALSE),"")</f>
        <v/>
      </c>
      <c r="K472" s="23" t="str">
        <f>IF(AND(INDEX(個人!$C$6:$AH$125,$N472,$C$3)&lt;&gt;"",INDEX(個人!$C$6:$AH$125,$N472,$O472)&lt;&gt;""),LEFT(TEXT(INDEX(個人!$C$6:$AH$125,$N472,$O472),"mm:ss.00"),2),"")</f>
        <v/>
      </c>
      <c r="L472" s="23" t="str">
        <f>IF(AND(INDEX(個人!$C$6:$AH$125,$N472,$C$3)&lt;&gt;"",INDEX(個人!$C$6:$AH$125,$N472,$O472)&lt;&gt;""),MID(TEXT(INDEX(個人!$C$6:$AH$125,$N472,$O472),"mm:ss.00"),4,2),"")</f>
        <v/>
      </c>
      <c r="M472" s="23" t="str">
        <f>IF(AND(INDEX(個人!$C$6:$AH$125,$N472,$C$3)&lt;&gt;"",INDEX(個人!$C$6:$AH$125,$N472,$O472)&lt;&gt;""),RIGHT(TEXT(INDEX(個人!$C$6:$AH$125,$N472,$O472),"mm:ss.00"),2),"")</f>
        <v/>
      </c>
      <c r="N472" s="23">
        <f t="shared" si="65"/>
        <v>22</v>
      </c>
      <c r="O472" s="23">
        <v>15</v>
      </c>
      <c r="P472" s="200" t="s">
        <v>73</v>
      </c>
      <c r="Q472" s="23" t="s">
        <v>318</v>
      </c>
    </row>
    <row r="473" spans="3:17" s="23" customFormat="1" x14ac:dyDescent="0.15">
      <c r="C473" s="23" t="str">
        <f>IF(INDEX(個人!$C$6:$AH$125,$N473,$C$3)&lt;&gt;"",DBCS(TRIM(INDEX(個人!$C$6:$AH$125,$N473,$C$3))),"")</f>
        <v/>
      </c>
      <c r="D473" s="23" t="str">
        <f t="shared" si="63"/>
        <v>○</v>
      </c>
      <c r="E473" s="23">
        <f>IF(AND(INDEX(個人!$C$6:$AH$125,$N472,$C$3)&lt;&gt;"",INDEX(個人!$C$6:$AH$125,$N473,$O473)&lt;&gt;""),E472+1,E472)</f>
        <v>0</v>
      </c>
      <c r="F473" s="23" t="str">
        <f t="shared" si="64"/>
        <v>@0</v>
      </c>
      <c r="H473" s="23" t="str">
        <f>IF(AND(INDEX(個人!$C$6:$AH$125,$N473,$C$3)&lt;&gt;"",INDEX(個人!$C$6:$AH$125,$N473,$O473)&lt;&gt;""),IF(INDEX(個人!$C$6:$AH$125,$N473,$H$3)&lt;20,11,ROUNDDOWN(INDEX(個人!$C$6:$AH$125,$N473,$H$3)/5,0)+7),"")</f>
        <v/>
      </c>
      <c r="I473" s="23" t="str">
        <f>IF(AND(INDEX(個人!$C$6:$AH$125,$N473,$C$3)&lt;&gt;"",INDEX(個人!$C$6:$AH$125,$N473,$O473)&lt;&gt;""),IF(ISERROR(VLOOKUP(DBCS($Q473),コード一覧!$E$1:$F$6,2,FALSE)),1,VLOOKUP(DBCS($Q473),コード一覧!$E$1:$F$6,2,FALSE)),"")</f>
        <v/>
      </c>
      <c r="J473" s="23" t="str">
        <f>IF(AND(INDEX(個人!$C$6:$AH$125,$N473,$C$3)&lt;&gt;"",INDEX(個人!$C$6:$AH$125,$N473,$O473)&lt;&gt;""),VLOOKUP($P473,コード一覧!$G$1:$H$10,2,FALSE),"")</f>
        <v/>
      </c>
      <c r="K473" s="23" t="str">
        <f>IF(AND(INDEX(個人!$C$6:$AH$125,$N473,$C$3)&lt;&gt;"",INDEX(個人!$C$6:$AH$125,$N473,$O473)&lt;&gt;""),LEFT(TEXT(INDEX(個人!$C$6:$AH$125,$N473,$O473),"mm:ss.00"),2),"")</f>
        <v/>
      </c>
      <c r="L473" s="23" t="str">
        <f>IF(AND(INDEX(個人!$C$6:$AH$125,$N473,$C$3)&lt;&gt;"",INDEX(個人!$C$6:$AH$125,$N473,$O473)&lt;&gt;""),MID(TEXT(INDEX(個人!$C$6:$AH$125,$N473,$O473),"mm:ss.00"),4,2),"")</f>
        <v/>
      </c>
      <c r="M473" s="23" t="str">
        <f>IF(AND(INDEX(個人!$C$6:$AH$125,$N473,$C$3)&lt;&gt;"",INDEX(個人!$C$6:$AH$125,$N473,$O473)&lt;&gt;""),RIGHT(TEXT(INDEX(個人!$C$6:$AH$125,$N473,$O473),"mm:ss.00"),2),"")</f>
        <v/>
      </c>
      <c r="N473" s="23">
        <f t="shared" si="65"/>
        <v>22</v>
      </c>
      <c r="O473" s="23">
        <v>16</v>
      </c>
      <c r="P473" s="200" t="s">
        <v>75</v>
      </c>
      <c r="Q473" s="23" t="s">
        <v>318</v>
      </c>
    </row>
    <row r="474" spans="3:17" s="23" customFormat="1" x14ac:dyDescent="0.15">
      <c r="C474" s="23" t="str">
        <f>IF(INDEX(個人!$C$6:$AH$125,$N474,$C$3)&lt;&gt;"",DBCS(TRIM(INDEX(個人!$C$6:$AH$125,$N474,$C$3))),"")</f>
        <v/>
      </c>
      <c r="D474" s="23" t="str">
        <f t="shared" si="63"/>
        <v>○</v>
      </c>
      <c r="E474" s="23">
        <f>IF(AND(INDEX(個人!$C$6:$AH$125,$N473,$C$3)&lt;&gt;"",INDEX(個人!$C$6:$AH$125,$N474,$O474)&lt;&gt;""),E473+1,E473)</f>
        <v>0</v>
      </c>
      <c r="F474" s="23" t="str">
        <f t="shared" si="64"/>
        <v>@0</v>
      </c>
      <c r="H474" s="23" t="str">
        <f>IF(AND(INDEX(個人!$C$6:$AH$125,$N474,$C$3)&lt;&gt;"",INDEX(個人!$C$6:$AH$125,$N474,$O474)&lt;&gt;""),IF(INDEX(個人!$C$6:$AH$125,$N474,$H$3)&lt;20,11,ROUNDDOWN(INDEX(個人!$C$6:$AH$125,$N474,$H$3)/5,0)+7),"")</f>
        <v/>
      </c>
      <c r="I474" s="23" t="str">
        <f>IF(AND(INDEX(個人!$C$6:$AH$125,$N474,$C$3)&lt;&gt;"",INDEX(個人!$C$6:$AH$125,$N474,$O474)&lt;&gt;""),IF(ISERROR(VLOOKUP(DBCS($Q474),コード一覧!$E$1:$F$6,2,FALSE)),1,VLOOKUP(DBCS($Q474),コード一覧!$E$1:$F$6,2,FALSE)),"")</f>
        <v/>
      </c>
      <c r="J474" s="23" t="str">
        <f>IF(AND(INDEX(個人!$C$6:$AH$125,$N474,$C$3)&lt;&gt;"",INDEX(個人!$C$6:$AH$125,$N474,$O474)&lt;&gt;""),VLOOKUP($P474,コード一覧!$G$1:$H$10,2,FALSE),"")</f>
        <v/>
      </c>
      <c r="K474" s="23" t="str">
        <f>IF(AND(INDEX(個人!$C$6:$AH$125,$N474,$C$3)&lt;&gt;"",INDEX(個人!$C$6:$AH$125,$N474,$O474)&lt;&gt;""),LEFT(TEXT(INDEX(個人!$C$6:$AH$125,$N474,$O474),"mm:ss.00"),2),"")</f>
        <v/>
      </c>
      <c r="L474" s="23" t="str">
        <f>IF(AND(INDEX(個人!$C$6:$AH$125,$N474,$C$3)&lt;&gt;"",INDEX(個人!$C$6:$AH$125,$N474,$O474)&lt;&gt;""),MID(TEXT(INDEX(個人!$C$6:$AH$125,$N474,$O474),"mm:ss.00"),4,2),"")</f>
        <v/>
      </c>
      <c r="M474" s="23" t="str">
        <f>IF(AND(INDEX(個人!$C$6:$AH$125,$N474,$C$3)&lt;&gt;"",INDEX(個人!$C$6:$AH$125,$N474,$O474)&lt;&gt;""),RIGHT(TEXT(INDEX(個人!$C$6:$AH$125,$N474,$O474),"mm:ss.00"),2),"")</f>
        <v/>
      </c>
      <c r="N474" s="23">
        <f t="shared" si="65"/>
        <v>22</v>
      </c>
      <c r="O474" s="23">
        <v>17</v>
      </c>
      <c r="P474" s="200" t="s">
        <v>77</v>
      </c>
      <c r="Q474" s="23" t="s">
        <v>318</v>
      </c>
    </row>
    <row r="475" spans="3:17" s="23" customFormat="1" x14ac:dyDescent="0.15">
      <c r="C475" s="23" t="str">
        <f>IF(INDEX(個人!$C$6:$AH$125,$N475,$C$3)&lt;&gt;"",DBCS(TRIM(INDEX(個人!$C$6:$AH$125,$N475,$C$3))),"")</f>
        <v/>
      </c>
      <c r="D475" s="23" t="str">
        <f t="shared" si="63"/>
        <v>○</v>
      </c>
      <c r="E475" s="23">
        <f>IF(AND(INDEX(個人!$C$6:$AH$125,$N474,$C$3)&lt;&gt;"",INDEX(個人!$C$6:$AH$125,$N475,$O475)&lt;&gt;""),E474+1,E474)</f>
        <v>0</v>
      </c>
      <c r="F475" s="23" t="str">
        <f t="shared" si="64"/>
        <v>@0</v>
      </c>
      <c r="H475" s="23" t="str">
        <f>IF(AND(INDEX(個人!$C$6:$AH$125,$N475,$C$3)&lt;&gt;"",INDEX(個人!$C$6:$AH$125,$N475,$O475)&lt;&gt;""),IF(INDEX(個人!$C$6:$AH$125,$N475,$H$3)&lt;20,11,ROUNDDOWN(INDEX(個人!$C$6:$AH$125,$N475,$H$3)/5,0)+7),"")</f>
        <v/>
      </c>
      <c r="I475" s="23" t="str">
        <f>IF(AND(INDEX(個人!$C$6:$AH$125,$N475,$C$3)&lt;&gt;"",INDEX(個人!$C$6:$AH$125,$N475,$O475)&lt;&gt;""),IF(ISERROR(VLOOKUP(DBCS($Q475),コード一覧!$E$1:$F$6,2,FALSE)),1,VLOOKUP(DBCS($Q475),コード一覧!$E$1:$F$6,2,FALSE)),"")</f>
        <v/>
      </c>
      <c r="J475" s="23" t="str">
        <f>IF(AND(INDEX(個人!$C$6:$AH$125,$N475,$C$3)&lt;&gt;"",INDEX(個人!$C$6:$AH$125,$N475,$O475)&lt;&gt;""),VLOOKUP($P475,コード一覧!$G$1:$H$10,2,FALSE),"")</f>
        <v/>
      </c>
      <c r="K475" s="23" t="str">
        <f>IF(AND(INDEX(個人!$C$6:$AH$125,$N475,$C$3)&lt;&gt;"",INDEX(個人!$C$6:$AH$125,$N475,$O475)&lt;&gt;""),LEFT(TEXT(INDEX(個人!$C$6:$AH$125,$N475,$O475),"mm:ss.00"),2),"")</f>
        <v/>
      </c>
      <c r="L475" s="23" t="str">
        <f>IF(AND(INDEX(個人!$C$6:$AH$125,$N475,$C$3)&lt;&gt;"",INDEX(個人!$C$6:$AH$125,$N475,$O475)&lt;&gt;""),MID(TEXT(INDEX(個人!$C$6:$AH$125,$N475,$O475),"mm:ss.00"),4,2),"")</f>
        <v/>
      </c>
      <c r="M475" s="23" t="str">
        <f>IF(AND(INDEX(個人!$C$6:$AH$125,$N475,$C$3)&lt;&gt;"",INDEX(個人!$C$6:$AH$125,$N475,$O475)&lt;&gt;""),RIGHT(TEXT(INDEX(個人!$C$6:$AH$125,$N475,$O475),"mm:ss.00"),2),"")</f>
        <v/>
      </c>
      <c r="N475" s="23">
        <f t="shared" si="65"/>
        <v>22</v>
      </c>
      <c r="O475" s="23">
        <v>18</v>
      </c>
      <c r="P475" s="200" t="s">
        <v>70</v>
      </c>
      <c r="Q475" s="23" t="s">
        <v>319</v>
      </c>
    </row>
    <row r="476" spans="3:17" s="23" customFormat="1" x14ac:dyDescent="0.15">
      <c r="C476" s="23" t="str">
        <f>IF(INDEX(個人!$C$6:$AH$125,$N476,$C$3)&lt;&gt;"",DBCS(TRIM(INDEX(個人!$C$6:$AH$125,$N476,$C$3))),"")</f>
        <v/>
      </c>
      <c r="D476" s="23" t="str">
        <f t="shared" si="63"/>
        <v>○</v>
      </c>
      <c r="E476" s="23">
        <f>IF(AND(INDEX(個人!$C$6:$AH$125,$N475,$C$3)&lt;&gt;"",INDEX(個人!$C$6:$AH$125,$N476,$O476)&lt;&gt;""),E475+1,E475)</f>
        <v>0</v>
      </c>
      <c r="F476" s="23" t="str">
        <f t="shared" si="64"/>
        <v>@0</v>
      </c>
      <c r="H476" s="23" t="str">
        <f>IF(AND(INDEX(個人!$C$6:$AH$125,$N476,$C$3)&lt;&gt;"",INDEX(個人!$C$6:$AH$125,$N476,$O476)&lt;&gt;""),IF(INDEX(個人!$C$6:$AH$125,$N476,$H$3)&lt;20,11,ROUNDDOWN(INDEX(個人!$C$6:$AH$125,$N476,$H$3)/5,0)+7),"")</f>
        <v/>
      </c>
      <c r="I476" s="23" t="str">
        <f>IF(AND(INDEX(個人!$C$6:$AH$125,$N476,$C$3)&lt;&gt;"",INDEX(個人!$C$6:$AH$125,$N476,$O476)&lt;&gt;""),IF(ISERROR(VLOOKUP(DBCS($Q476),コード一覧!$E$1:$F$6,2,FALSE)),1,VLOOKUP(DBCS($Q476),コード一覧!$E$1:$F$6,2,FALSE)),"")</f>
        <v/>
      </c>
      <c r="J476" s="23" t="str">
        <f>IF(AND(INDEX(個人!$C$6:$AH$125,$N476,$C$3)&lt;&gt;"",INDEX(個人!$C$6:$AH$125,$N476,$O476)&lt;&gt;""),VLOOKUP($P476,コード一覧!$G$1:$H$10,2,FALSE),"")</f>
        <v/>
      </c>
      <c r="K476" s="23" t="str">
        <f>IF(AND(INDEX(個人!$C$6:$AH$125,$N476,$C$3)&lt;&gt;"",INDEX(個人!$C$6:$AH$125,$N476,$O476)&lt;&gt;""),LEFT(TEXT(INDEX(個人!$C$6:$AH$125,$N476,$O476),"mm:ss.00"),2),"")</f>
        <v/>
      </c>
      <c r="L476" s="23" t="str">
        <f>IF(AND(INDEX(個人!$C$6:$AH$125,$N476,$C$3)&lt;&gt;"",INDEX(個人!$C$6:$AH$125,$N476,$O476)&lt;&gt;""),MID(TEXT(INDEX(個人!$C$6:$AH$125,$N476,$O476),"mm:ss.00"),4,2),"")</f>
        <v/>
      </c>
      <c r="M476" s="23" t="str">
        <f>IF(AND(INDEX(個人!$C$6:$AH$125,$N476,$C$3)&lt;&gt;"",INDEX(個人!$C$6:$AH$125,$N476,$O476)&lt;&gt;""),RIGHT(TEXT(INDEX(個人!$C$6:$AH$125,$N476,$O476),"mm:ss.00"),2),"")</f>
        <v/>
      </c>
      <c r="N476" s="23">
        <f t="shared" si="65"/>
        <v>22</v>
      </c>
      <c r="O476" s="23">
        <v>19</v>
      </c>
      <c r="P476" s="200" t="s">
        <v>24</v>
      </c>
      <c r="Q476" s="23" t="s">
        <v>319</v>
      </c>
    </row>
    <row r="477" spans="3:17" s="23" customFormat="1" x14ac:dyDescent="0.15">
      <c r="C477" s="23" t="str">
        <f>IF(INDEX(個人!$C$6:$AH$125,$N477,$C$3)&lt;&gt;"",DBCS(TRIM(INDEX(個人!$C$6:$AH$125,$N477,$C$3))),"")</f>
        <v/>
      </c>
      <c r="D477" s="23" t="str">
        <f t="shared" si="63"/>
        <v>○</v>
      </c>
      <c r="E477" s="23">
        <f>IF(AND(INDEX(個人!$C$6:$AH$125,$N476,$C$3)&lt;&gt;"",INDEX(個人!$C$6:$AH$125,$N477,$O477)&lt;&gt;""),E476+1,E476)</f>
        <v>0</v>
      </c>
      <c r="F477" s="23" t="str">
        <f t="shared" si="64"/>
        <v>@0</v>
      </c>
      <c r="H477" s="23" t="str">
        <f>IF(AND(INDEX(個人!$C$6:$AH$125,$N477,$C$3)&lt;&gt;"",INDEX(個人!$C$6:$AH$125,$N477,$O477)&lt;&gt;""),IF(INDEX(個人!$C$6:$AH$125,$N477,$H$3)&lt;20,11,ROUNDDOWN(INDEX(個人!$C$6:$AH$125,$N477,$H$3)/5,0)+7),"")</f>
        <v/>
      </c>
      <c r="I477" s="23" t="str">
        <f>IF(AND(INDEX(個人!$C$6:$AH$125,$N477,$C$3)&lt;&gt;"",INDEX(個人!$C$6:$AH$125,$N477,$O477)&lt;&gt;""),IF(ISERROR(VLOOKUP(DBCS($Q477),コード一覧!$E$1:$F$6,2,FALSE)),1,VLOOKUP(DBCS($Q477),コード一覧!$E$1:$F$6,2,FALSE)),"")</f>
        <v/>
      </c>
      <c r="J477" s="23" t="str">
        <f>IF(AND(INDEX(個人!$C$6:$AH$125,$N477,$C$3)&lt;&gt;"",INDEX(個人!$C$6:$AH$125,$N477,$O477)&lt;&gt;""),VLOOKUP($P477,コード一覧!$G$1:$H$10,2,FALSE),"")</f>
        <v/>
      </c>
      <c r="K477" s="23" t="str">
        <f>IF(AND(INDEX(個人!$C$6:$AH$125,$N477,$C$3)&lt;&gt;"",INDEX(個人!$C$6:$AH$125,$N477,$O477)&lt;&gt;""),LEFT(TEXT(INDEX(個人!$C$6:$AH$125,$N477,$O477),"mm:ss.00"),2),"")</f>
        <v/>
      </c>
      <c r="L477" s="23" t="str">
        <f>IF(AND(INDEX(個人!$C$6:$AH$125,$N477,$C$3)&lt;&gt;"",INDEX(個人!$C$6:$AH$125,$N477,$O477)&lt;&gt;""),MID(TEXT(INDEX(個人!$C$6:$AH$125,$N477,$O477),"mm:ss.00"),4,2),"")</f>
        <v/>
      </c>
      <c r="M477" s="23" t="str">
        <f>IF(AND(INDEX(個人!$C$6:$AH$125,$N477,$C$3)&lt;&gt;"",INDEX(個人!$C$6:$AH$125,$N477,$O477)&lt;&gt;""),RIGHT(TEXT(INDEX(個人!$C$6:$AH$125,$N477,$O477),"mm:ss.00"),2),"")</f>
        <v/>
      </c>
      <c r="N477" s="23">
        <f t="shared" si="65"/>
        <v>22</v>
      </c>
      <c r="O477" s="23">
        <v>20</v>
      </c>
      <c r="P477" s="200" t="s">
        <v>37</v>
      </c>
      <c r="Q477" s="23" t="s">
        <v>319</v>
      </c>
    </row>
    <row r="478" spans="3:17" s="23" customFormat="1" x14ac:dyDescent="0.15">
      <c r="C478" s="23" t="str">
        <f>IF(INDEX(個人!$C$6:$AH$125,$N478,$C$3)&lt;&gt;"",DBCS(TRIM(INDEX(個人!$C$6:$AH$125,$N478,$C$3))),"")</f>
        <v/>
      </c>
      <c r="D478" s="23" t="str">
        <f t="shared" si="63"/>
        <v>○</v>
      </c>
      <c r="E478" s="23">
        <f>IF(AND(INDEX(個人!$C$6:$AH$125,$N477,$C$3)&lt;&gt;"",INDEX(個人!$C$6:$AH$125,$N478,$O478)&lt;&gt;""),E477+1,E477)</f>
        <v>0</v>
      </c>
      <c r="F478" s="23" t="str">
        <f t="shared" si="64"/>
        <v>@0</v>
      </c>
      <c r="H478" s="23" t="str">
        <f>IF(AND(INDEX(個人!$C$6:$AH$125,$N478,$C$3)&lt;&gt;"",INDEX(個人!$C$6:$AH$125,$N478,$O478)&lt;&gt;""),IF(INDEX(個人!$C$6:$AH$125,$N478,$H$3)&lt;20,11,ROUNDDOWN(INDEX(個人!$C$6:$AH$125,$N478,$H$3)/5,0)+7),"")</f>
        <v/>
      </c>
      <c r="I478" s="23" t="str">
        <f>IF(AND(INDEX(個人!$C$6:$AH$125,$N478,$C$3)&lt;&gt;"",INDEX(個人!$C$6:$AH$125,$N478,$O478)&lt;&gt;""),IF(ISERROR(VLOOKUP(DBCS($Q478),コード一覧!$E$1:$F$6,2,FALSE)),1,VLOOKUP(DBCS($Q478),コード一覧!$E$1:$F$6,2,FALSE)),"")</f>
        <v/>
      </c>
      <c r="J478" s="23" t="str">
        <f>IF(AND(INDEX(個人!$C$6:$AH$125,$N478,$C$3)&lt;&gt;"",INDEX(個人!$C$6:$AH$125,$N478,$O478)&lt;&gt;""),VLOOKUP($P478,コード一覧!$G$1:$H$10,2,FALSE),"")</f>
        <v/>
      </c>
      <c r="K478" s="23" t="str">
        <f>IF(AND(INDEX(個人!$C$6:$AH$125,$N478,$C$3)&lt;&gt;"",INDEX(個人!$C$6:$AH$125,$N478,$O478)&lt;&gt;""),LEFT(TEXT(INDEX(個人!$C$6:$AH$125,$N478,$O478),"mm:ss.00"),2),"")</f>
        <v/>
      </c>
      <c r="L478" s="23" t="str">
        <f>IF(AND(INDEX(個人!$C$6:$AH$125,$N478,$C$3)&lt;&gt;"",INDEX(個人!$C$6:$AH$125,$N478,$O478)&lt;&gt;""),MID(TEXT(INDEX(個人!$C$6:$AH$125,$N478,$O478),"mm:ss.00"),4,2),"")</f>
        <v/>
      </c>
      <c r="M478" s="23" t="str">
        <f>IF(AND(INDEX(個人!$C$6:$AH$125,$N478,$C$3)&lt;&gt;"",INDEX(個人!$C$6:$AH$125,$N478,$O478)&lt;&gt;""),RIGHT(TEXT(INDEX(個人!$C$6:$AH$125,$N478,$O478),"mm:ss.00"),2),"")</f>
        <v/>
      </c>
      <c r="N478" s="23">
        <f t="shared" si="65"/>
        <v>22</v>
      </c>
      <c r="O478" s="23">
        <v>21</v>
      </c>
      <c r="P478" s="200" t="s">
        <v>47</v>
      </c>
      <c r="Q478" s="23" t="s">
        <v>319</v>
      </c>
    </row>
    <row r="479" spans="3:17" s="23" customFormat="1" x14ac:dyDescent="0.15">
      <c r="C479" s="23" t="str">
        <f>IF(INDEX(個人!$C$6:$AH$125,$N479,$C$3)&lt;&gt;"",DBCS(TRIM(INDEX(個人!$C$6:$AH$125,$N479,$C$3))),"")</f>
        <v/>
      </c>
      <c r="D479" s="23" t="str">
        <f t="shared" si="63"/>
        <v>○</v>
      </c>
      <c r="E479" s="23">
        <f>IF(AND(INDEX(個人!$C$6:$AH$125,$N478,$C$3)&lt;&gt;"",INDEX(個人!$C$6:$AH$125,$N479,$O479)&lt;&gt;""),E478+1,E478)</f>
        <v>0</v>
      </c>
      <c r="F479" s="23" t="str">
        <f t="shared" si="64"/>
        <v>@0</v>
      </c>
      <c r="H479" s="23" t="str">
        <f>IF(AND(INDEX(個人!$C$6:$AH$125,$N479,$C$3)&lt;&gt;"",INDEX(個人!$C$6:$AH$125,$N479,$O479)&lt;&gt;""),IF(INDEX(個人!$C$6:$AH$125,$N479,$H$3)&lt;20,11,ROUNDDOWN(INDEX(個人!$C$6:$AH$125,$N479,$H$3)/5,0)+7),"")</f>
        <v/>
      </c>
      <c r="I479" s="23" t="str">
        <f>IF(AND(INDEX(個人!$C$6:$AH$125,$N479,$C$3)&lt;&gt;"",INDEX(個人!$C$6:$AH$125,$N479,$O479)&lt;&gt;""),IF(ISERROR(VLOOKUP(DBCS($Q479),コード一覧!$E$1:$F$6,2,FALSE)),1,VLOOKUP(DBCS($Q479),コード一覧!$E$1:$F$6,2,FALSE)),"")</f>
        <v/>
      </c>
      <c r="J479" s="23" t="str">
        <f>IF(AND(INDEX(個人!$C$6:$AH$125,$N479,$C$3)&lt;&gt;"",INDEX(個人!$C$6:$AH$125,$N479,$O479)&lt;&gt;""),VLOOKUP($P479,コード一覧!$G$1:$H$10,2,FALSE),"")</f>
        <v/>
      </c>
      <c r="K479" s="23" t="str">
        <f>IF(AND(INDEX(個人!$C$6:$AH$125,$N479,$C$3)&lt;&gt;"",INDEX(個人!$C$6:$AH$125,$N479,$O479)&lt;&gt;""),LEFT(TEXT(INDEX(個人!$C$6:$AH$125,$N479,$O479),"mm:ss.00"),2),"")</f>
        <v/>
      </c>
      <c r="L479" s="23" t="str">
        <f>IF(AND(INDEX(個人!$C$6:$AH$125,$N479,$C$3)&lt;&gt;"",INDEX(個人!$C$6:$AH$125,$N479,$O479)&lt;&gt;""),MID(TEXT(INDEX(個人!$C$6:$AH$125,$N479,$O479),"mm:ss.00"),4,2),"")</f>
        <v/>
      </c>
      <c r="M479" s="23" t="str">
        <f>IF(AND(INDEX(個人!$C$6:$AH$125,$N479,$C$3)&lt;&gt;"",INDEX(個人!$C$6:$AH$125,$N479,$O479)&lt;&gt;""),RIGHT(TEXT(INDEX(個人!$C$6:$AH$125,$N479,$O479),"mm:ss.00"),2),"")</f>
        <v/>
      </c>
      <c r="N479" s="23">
        <f t="shared" si="65"/>
        <v>22</v>
      </c>
      <c r="O479" s="23">
        <v>22</v>
      </c>
      <c r="P479" s="200" t="s">
        <v>70</v>
      </c>
      <c r="Q479" s="23" t="s">
        <v>320</v>
      </c>
    </row>
    <row r="480" spans="3:17" s="23" customFormat="1" x14ac:dyDescent="0.15">
      <c r="C480" s="23" t="str">
        <f>IF(INDEX(個人!$C$6:$AH$125,$N480,$C$3)&lt;&gt;"",DBCS(TRIM(INDEX(個人!$C$6:$AH$125,$N480,$C$3))),"")</f>
        <v/>
      </c>
      <c r="D480" s="23" t="str">
        <f t="shared" si="63"/>
        <v>○</v>
      </c>
      <c r="E480" s="23">
        <f>IF(AND(INDEX(個人!$C$6:$AH$125,$N479,$C$3)&lt;&gt;"",INDEX(個人!$C$6:$AH$125,$N480,$O480)&lt;&gt;""),E479+1,E479)</f>
        <v>0</v>
      </c>
      <c r="F480" s="23" t="str">
        <f t="shared" si="64"/>
        <v>@0</v>
      </c>
      <c r="H480" s="23" t="str">
        <f>IF(AND(INDEX(個人!$C$6:$AH$125,$N480,$C$3)&lt;&gt;"",INDEX(個人!$C$6:$AH$125,$N480,$O480)&lt;&gt;""),IF(INDEX(個人!$C$6:$AH$125,$N480,$H$3)&lt;20,11,ROUNDDOWN(INDEX(個人!$C$6:$AH$125,$N480,$H$3)/5,0)+7),"")</f>
        <v/>
      </c>
      <c r="I480" s="23" t="str">
        <f>IF(AND(INDEX(個人!$C$6:$AH$125,$N480,$C$3)&lt;&gt;"",INDEX(個人!$C$6:$AH$125,$N480,$O480)&lt;&gt;""),IF(ISERROR(VLOOKUP(DBCS($Q480),コード一覧!$E$1:$F$6,2,FALSE)),1,VLOOKUP(DBCS($Q480),コード一覧!$E$1:$F$6,2,FALSE)),"")</f>
        <v/>
      </c>
      <c r="J480" s="23" t="str">
        <f>IF(AND(INDEX(個人!$C$6:$AH$125,$N480,$C$3)&lt;&gt;"",INDEX(個人!$C$6:$AH$125,$N480,$O480)&lt;&gt;""),VLOOKUP($P480,コード一覧!$G$1:$H$10,2,FALSE),"")</f>
        <v/>
      </c>
      <c r="K480" s="23" t="str">
        <f>IF(AND(INDEX(個人!$C$6:$AH$125,$N480,$C$3)&lt;&gt;"",INDEX(個人!$C$6:$AH$125,$N480,$O480)&lt;&gt;""),LEFT(TEXT(INDEX(個人!$C$6:$AH$125,$N480,$O480),"mm:ss.00"),2),"")</f>
        <v/>
      </c>
      <c r="L480" s="23" t="str">
        <f>IF(AND(INDEX(個人!$C$6:$AH$125,$N480,$C$3)&lt;&gt;"",INDEX(個人!$C$6:$AH$125,$N480,$O480)&lt;&gt;""),MID(TEXT(INDEX(個人!$C$6:$AH$125,$N480,$O480),"mm:ss.00"),4,2),"")</f>
        <v/>
      </c>
      <c r="M480" s="23" t="str">
        <f>IF(AND(INDEX(個人!$C$6:$AH$125,$N480,$C$3)&lt;&gt;"",INDEX(個人!$C$6:$AH$125,$N480,$O480)&lt;&gt;""),RIGHT(TEXT(INDEX(個人!$C$6:$AH$125,$N480,$O480),"mm:ss.00"),2),"")</f>
        <v/>
      </c>
      <c r="N480" s="23">
        <f t="shared" si="65"/>
        <v>22</v>
      </c>
      <c r="O480" s="23">
        <v>23</v>
      </c>
      <c r="P480" s="200" t="s">
        <v>24</v>
      </c>
      <c r="Q480" s="23" t="s">
        <v>320</v>
      </c>
    </row>
    <row r="481" spans="3:17" s="23" customFormat="1" x14ac:dyDescent="0.15">
      <c r="C481" s="23" t="str">
        <f>IF(INDEX(個人!$C$6:$AH$125,$N481,$C$3)&lt;&gt;"",DBCS(TRIM(INDEX(個人!$C$6:$AH$125,$N481,$C$3))),"")</f>
        <v/>
      </c>
      <c r="D481" s="23" t="str">
        <f t="shared" si="63"/>
        <v>○</v>
      </c>
      <c r="E481" s="23">
        <f>IF(AND(INDEX(個人!$C$6:$AH$125,$N480,$C$3)&lt;&gt;"",INDEX(個人!$C$6:$AH$125,$N481,$O481)&lt;&gt;""),E480+1,E480)</f>
        <v>0</v>
      </c>
      <c r="F481" s="23" t="str">
        <f t="shared" si="64"/>
        <v>@0</v>
      </c>
      <c r="H481" s="23" t="str">
        <f>IF(AND(INDEX(個人!$C$6:$AH$125,$N481,$C$3)&lt;&gt;"",INDEX(個人!$C$6:$AH$125,$N481,$O481)&lt;&gt;""),IF(INDEX(個人!$C$6:$AH$125,$N481,$H$3)&lt;20,11,ROUNDDOWN(INDEX(個人!$C$6:$AH$125,$N481,$H$3)/5,0)+7),"")</f>
        <v/>
      </c>
      <c r="I481" s="23" t="str">
        <f>IF(AND(INDEX(個人!$C$6:$AH$125,$N481,$C$3)&lt;&gt;"",INDEX(個人!$C$6:$AH$125,$N481,$O481)&lt;&gt;""),IF(ISERROR(VLOOKUP(DBCS($Q481),コード一覧!$E$1:$F$6,2,FALSE)),1,VLOOKUP(DBCS($Q481),コード一覧!$E$1:$F$6,2,FALSE)),"")</f>
        <v/>
      </c>
      <c r="J481" s="23" t="str">
        <f>IF(AND(INDEX(個人!$C$6:$AH$125,$N481,$C$3)&lt;&gt;"",INDEX(個人!$C$6:$AH$125,$N481,$O481)&lt;&gt;""),VLOOKUP($P481,コード一覧!$G$1:$H$10,2,FALSE),"")</f>
        <v/>
      </c>
      <c r="K481" s="23" t="str">
        <f>IF(AND(INDEX(個人!$C$6:$AH$125,$N481,$C$3)&lt;&gt;"",INDEX(個人!$C$6:$AH$125,$N481,$O481)&lt;&gt;""),LEFT(TEXT(INDEX(個人!$C$6:$AH$125,$N481,$O481),"mm:ss.00"),2),"")</f>
        <v/>
      </c>
      <c r="L481" s="23" t="str">
        <f>IF(AND(INDEX(個人!$C$6:$AH$125,$N481,$C$3)&lt;&gt;"",INDEX(個人!$C$6:$AH$125,$N481,$O481)&lt;&gt;""),MID(TEXT(INDEX(個人!$C$6:$AH$125,$N481,$O481),"mm:ss.00"),4,2),"")</f>
        <v/>
      </c>
      <c r="M481" s="23" t="str">
        <f>IF(AND(INDEX(個人!$C$6:$AH$125,$N481,$C$3)&lt;&gt;"",INDEX(個人!$C$6:$AH$125,$N481,$O481)&lt;&gt;""),RIGHT(TEXT(INDEX(個人!$C$6:$AH$125,$N481,$O481),"mm:ss.00"),2),"")</f>
        <v/>
      </c>
      <c r="N481" s="23">
        <f t="shared" si="65"/>
        <v>22</v>
      </c>
      <c r="O481" s="23">
        <v>24</v>
      </c>
      <c r="P481" s="200" t="s">
        <v>37</v>
      </c>
      <c r="Q481" s="23" t="s">
        <v>320</v>
      </c>
    </row>
    <row r="482" spans="3:17" s="23" customFormat="1" x14ac:dyDescent="0.15">
      <c r="C482" s="23" t="str">
        <f>IF(INDEX(個人!$C$6:$AH$125,$N482,$C$3)&lt;&gt;"",DBCS(TRIM(INDEX(個人!$C$6:$AH$125,$N482,$C$3))),"")</f>
        <v/>
      </c>
      <c r="D482" s="23" t="str">
        <f t="shared" si="63"/>
        <v>○</v>
      </c>
      <c r="E482" s="23">
        <f>IF(AND(INDEX(個人!$C$6:$AH$125,$N481,$C$3)&lt;&gt;"",INDEX(個人!$C$6:$AH$125,$N482,$O482)&lt;&gt;""),E481+1,E481)</f>
        <v>0</v>
      </c>
      <c r="F482" s="23" t="str">
        <f t="shared" si="64"/>
        <v>@0</v>
      </c>
      <c r="H482" s="23" t="str">
        <f>IF(AND(INDEX(個人!$C$6:$AH$125,$N482,$C$3)&lt;&gt;"",INDEX(個人!$C$6:$AH$125,$N482,$O482)&lt;&gt;""),IF(INDEX(個人!$C$6:$AH$125,$N482,$H$3)&lt;20,11,ROUNDDOWN(INDEX(個人!$C$6:$AH$125,$N482,$H$3)/5,0)+7),"")</f>
        <v/>
      </c>
      <c r="I482" s="23" t="str">
        <f>IF(AND(INDEX(個人!$C$6:$AH$125,$N482,$C$3)&lt;&gt;"",INDEX(個人!$C$6:$AH$125,$N482,$O482)&lt;&gt;""),IF(ISERROR(VLOOKUP(DBCS($Q482),コード一覧!$E$1:$F$6,2,FALSE)),1,VLOOKUP(DBCS($Q482),コード一覧!$E$1:$F$6,2,FALSE)),"")</f>
        <v/>
      </c>
      <c r="J482" s="23" t="str">
        <f>IF(AND(INDEX(個人!$C$6:$AH$125,$N482,$C$3)&lt;&gt;"",INDEX(個人!$C$6:$AH$125,$N482,$O482)&lt;&gt;""),VLOOKUP($P482,コード一覧!$G$1:$H$10,2,FALSE),"")</f>
        <v/>
      </c>
      <c r="K482" s="23" t="str">
        <f>IF(AND(INDEX(個人!$C$6:$AH$125,$N482,$C$3)&lt;&gt;"",INDEX(個人!$C$6:$AH$125,$N482,$O482)&lt;&gt;""),LEFT(TEXT(INDEX(個人!$C$6:$AH$125,$N482,$O482),"mm:ss.00"),2),"")</f>
        <v/>
      </c>
      <c r="L482" s="23" t="str">
        <f>IF(AND(INDEX(個人!$C$6:$AH$125,$N482,$C$3)&lt;&gt;"",INDEX(個人!$C$6:$AH$125,$N482,$O482)&lt;&gt;""),MID(TEXT(INDEX(個人!$C$6:$AH$125,$N482,$O482),"mm:ss.00"),4,2),"")</f>
        <v/>
      </c>
      <c r="M482" s="23" t="str">
        <f>IF(AND(INDEX(個人!$C$6:$AH$125,$N482,$C$3)&lt;&gt;"",INDEX(個人!$C$6:$AH$125,$N482,$O482)&lt;&gt;""),RIGHT(TEXT(INDEX(個人!$C$6:$AH$125,$N482,$O482),"mm:ss.00"),2),"")</f>
        <v/>
      </c>
      <c r="N482" s="23">
        <f t="shared" si="65"/>
        <v>22</v>
      </c>
      <c r="O482" s="23">
        <v>25</v>
      </c>
      <c r="P482" s="200" t="s">
        <v>47</v>
      </c>
      <c r="Q482" s="23" t="s">
        <v>320</v>
      </c>
    </row>
    <row r="483" spans="3:17" s="23" customFormat="1" x14ac:dyDescent="0.15">
      <c r="C483" s="23" t="str">
        <f>IF(INDEX(個人!$C$6:$AH$125,$N483,$C$3)&lt;&gt;"",DBCS(TRIM(INDEX(個人!$C$6:$AH$125,$N483,$C$3))),"")</f>
        <v/>
      </c>
      <c r="D483" s="23" t="str">
        <f t="shared" si="63"/>
        <v>○</v>
      </c>
      <c r="E483" s="23">
        <f>IF(AND(INDEX(個人!$C$6:$AH$125,$N482,$C$3)&lt;&gt;"",INDEX(個人!$C$6:$AH$125,$N483,$O483)&lt;&gt;""),E482+1,E482)</f>
        <v>0</v>
      </c>
      <c r="F483" s="23" t="str">
        <f t="shared" si="64"/>
        <v>@0</v>
      </c>
      <c r="H483" s="23" t="str">
        <f>IF(AND(INDEX(個人!$C$6:$AH$125,$N483,$C$3)&lt;&gt;"",INDEX(個人!$C$6:$AH$125,$N483,$O483)&lt;&gt;""),IF(INDEX(個人!$C$6:$AH$125,$N483,$H$3)&lt;20,11,ROUNDDOWN(INDEX(個人!$C$6:$AH$125,$N483,$H$3)/5,0)+7),"")</f>
        <v/>
      </c>
      <c r="I483" s="23" t="str">
        <f>IF(AND(INDEX(個人!$C$6:$AH$125,$N483,$C$3)&lt;&gt;"",INDEX(個人!$C$6:$AH$125,$N483,$O483)&lt;&gt;""),IF(ISERROR(VLOOKUP(DBCS($Q483),コード一覧!$E$1:$F$6,2,FALSE)),1,VLOOKUP(DBCS($Q483),コード一覧!$E$1:$F$6,2,FALSE)),"")</f>
        <v/>
      </c>
      <c r="J483" s="23" t="str">
        <f>IF(AND(INDEX(個人!$C$6:$AH$125,$N483,$C$3)&lt;&gt;"",INDEX(個人!$C$6:$AH$125,$N483,$O483)&lt;&gt;""),VLOOKUP($P483,コード一覧!$G$1:$H$10,2,FALSE),"")</f>
        <v/>
      </c>
      <c r="K483" s="23" t="str">
        <f>IF(AND(INDEX(個人!$C$6:$AH$125,$N483,$C$3)&lt;&gt;"",INDEX(個人!$C$6:$AH$125,$N483,$O483)&lt;&gt;""),LEFT(TEXT(INDEX(個人!$C$6:$AH$125,$N483,$O483),"mm:ss.00"),2),"")</f>
        <v/>
      </c>
      <c r="L483" s="23" t="str">
        <f>IF(AND(INDEX(個人!$C$6:$AH$125,$N483,$C$3)&lt;&gt;"",INDEX(個人!$C$6:$AH$125,$N483,$O483)&lt;&gt;""),MID(TEXT(INDEX(個人!$C$6:$AH$125,$N483,$O483),"mm:ss.00"),4,2),"")</f>
        <v/>
      </c>
      <c r="M483" s="23" t="str">
        <f>IF(AND(INDEX(個人!$C$6:$AH$125,$N483,$C$3)&lt;&gt;"",INDEX(個人!$C$6:$AH$125,$N483,$O483)&lt;&gt;""),RIGHT(TEXT(INDEX(個人!$C$6:$AH$125,$N483,$O483),"mm:ss.00"),2),"")</f>
        <v/>
      </c>
      <c r="N483" s="23">
        <f t="shared" si="65"/>
        <v>22</v>
      </c>
      <c r="O483" s="23">
        <v>26</v>
      </c>
      <c r="P483" s="200" t="s">
        <v>70</v>
      </c>
      <c r="Q483" s="23" t="s">
        <v>321</v>
      </c>
    </row>
    <row r="484" spans="3:17" s="23" customFormat="1" x14ac:dyDescent="0.15">
      <c r="C484" s="23" t="str">
        <f>IF(INDEX(個人!$C$6:$AH$125,$N484,$C$3)&lt;&gt;"",DBCS(TRIM(INDEX(個人!$C$6:$AH$125,$N484,$C$3))),"")</f>
        <v/>
      </c>
      <c r="D484" s="23" t="str">
        <f t="shared" si="63"/>
        <v>○</v>
      </c>
      <c r="E484" s="23">
        <f>IF(AND(INDEX(個人!$C$6:$AH$125,$N483,$C$3)&lt;&gt;"",INDEX(個人!$C$6:$AH$125,$N484,$O484)&lt;&gt;""),E483+1,E483)</f>
        <v>0</v>
      </c>
      <c r="F484" s="23" t="str">
        <f t="shared" si="64"/>
        <v>@0</v>
      </c>
      <c r="H484" s="23" t="str">
        <f>IF(AND(INDEX(個人!$C$6:$AH$125,$N484,$C$3)&lt;&gt;"",INDEX(個人!$C$6:$AH$125,$N484,$O484)&lt;&gt;""),IF(INDEX(個人!$C$6:$AH$125,$N484,$H$3)&lt;20,11,ROUNDDOWN(INDEX(個人!$C$6:$AH$125,$N484,$H$3)/5,0)+7),"")</f>
        <v/>
      </c>
      <c r="I484" s="23" t="str">
        <f>IF(AND(INDEX(個人!$C$6:$AH$125,$N484,$C$3)&lt;&gt;"",INDEX(個人!$C$6:$AH$125,$N484,$O484)&lt;&gt;""),IF(ISERROR(VLOOKUP(DBCS($Q484),コード一覧!$E$1:$F$6,2,FALSE)),1,VLOOKUP(DBCS($Q484),コード一覧!$E$1:$F$6,2,FALSE)),"")</f>
        <v/>
      </c>
      <c r="J484" s="23" t="str">
        <f>IF(AND(INDEX(個人!$C$6:$AH$125,$N484,$C$3)&lt;&gt;"",INDEX(個人!$C$6:$AH$125,$N484,$O484)&lt;&gt;""),VLOOKUP($P484,コード一覧!$G$1:$H$10,2,FALSE),"")</f>
        <v/>
      </c>
      <c r="K484" s="23" t="str">
        <f>IF(AND(INDEX(個人!$C$6:$AH$125,$N484,$C$3)&lt;&gt;"",INDEX(個人!$C$6:$AH$125,$N484,$O484)&lt;&gt;""),LEFT(TEXT(INDEX(個人!$C$6:$AH$125,$N484,$O484),"mm:ss.00"),2),"")</f>
        <v/>
      </c>
      <c r="L484" s="23" t="str">
        <f>IF(AND(INDEX(個人!$C$6:$AH$125,$N484,$C$3)&lt;&gt;"",INDEX(個人!$C$6:$AH$125,$N484,$O484)&lt;&gt;""),MID(TEXT(INDEX(個人!$C$6:$AH$125,$N484,$O484),"mm:ss.00"),4,2),"")</f>
        <v/>
      </c>
      <c r="M484" s="23" t="str">
        <f>IF(AND(INDEX(個人!$C$6:$AH$125,$N484,$C$3)&lt;&gt;"",INDEX(個人!$C$6:$AH$125,$N484,$O484)&lt;&gt;""),RIGHT(TEXT(INDEX(個人!$C$6:$AH$125,$N484,$O484),"mm:ss.00"),2),"")</f>
        <v/>
      </c>
      <c r="N484" s="23">
        <f t="shared" si="65"/>
        <v>22</v>
      </c>
      <c r="O484" s="23">
        <v>27</v>
      </c>
      <c r="P484" s="200" t="s">
        <v>24</v>
      </c>
      <c r="Q484" s="23" t="s">
        <v>321</v>
      </c>
    </row>
    <row r="485" spans="3:17" s="23" customFormat="1" x14ac:dyDescent="0.15">
      <c r="C485" s="23" t="str">
        <f>IF(INDEX(個人!$C$6:$AH$125,$N485,$C$3)&lt;&gt;"",DBCS(TRIM(INDEX(個人!$C$6:$AH$125,$N485,$C$3))),"")</f>
        <v/>
      </c>
      <c r="D485" s="23" t="str">
        <f t="shared" si="63"/>
        <v>○</v>
      </c>
      <c r="E485" s="23">
        <f>IF(AND(INDEX(個人!$C$6:$AH$125,$N484,$C$3)&lt;&gt;"",INDEX(個人!$C$6:$AH$125,$N485,$O485)&lt;&gt;""),E484+1,E484)</f>
        <v>0</v>
      </c>
      <c r="F485" s="23" t="str">
        <f t="shared" si="64"/>
        <v>@0</v>
      </c>
      <c r="H485" s="23" t="str">
        <f>IF(AND(INDEX(個人!$C$6:$AH$125,$N485,$C$3)&lt;&gt;"",INDEX(個人!$C$6:$AH$125,$N485,$O485)&lt;&gt;""),IF(INDEX(個人!$C$6:$AH$125,$N485,$H$3)&lt;20,11,ROUNDDOWN(INDEX(個人!$C$6:$AH$125,$N485,$H$3)/5,0)+7),"")</f>
        <v/>
      </c>
      <c r="I485" s="23" t="str">
        <f>IF(AND(INDEX(個人!$C$6:$AH$125,$N485,$C$3)&lt;&gt;"",INDEX(個人!$C$6:$AH$125,$N485,$O485)&lt;&gt;""),IF(ISERROR(VLOOKUP(DBCS($Q485),コード一覧!$E$1:$F$6,2,FALSE)),1,VLOOKUP(DBCS($Q485),コード一覧!$E$1:$F$6,2,FALSE)),"")</f>
        <v/>
      </c>
      <c r="J485" s="23" t="str">
        <f>IF(AND(INDEX(個人!$C$6:$AH$125,$N485,$C$3)&lt;&gt;"",INDEX(個人!$C$6:$AH$125,$N485,$O485)&lt;&gt;""),VLOOKUP($P485,コード一覧!$G$1:$H$10,2,FALSE),"")</f>
        <v/>
      </c>
      <c r="K485" s="23" t="str">
        <f>IF(AND(INDEX(個人!$C$6:$AH$125,$N485,$C$3)&lt;&gt;"",INDEX(個人!$C$6:$AH$125,$N485,$O485)&lt;&gt;""),LEFT(TEXT(INDEX(個人!$C$6:$AH$125,$N485,$O485),"mm:ss.00"),2),"")</f>
        <v/>
      </c>
      <c r="L485" s="23" t="str">
        <f>IF(AND(INDEX(個人!$C$6:$AH$125,$N485,$C$3)&lt;&gt;"",INDEX(個人!$C$6:$AH$125,$N485,$O485)&lt;&gt;""),MID(TEXT(INDEX(個人!$C$6:$AH$125,$N485,$O485),"mm:ss.00"),4,2),"")</f>
        <v/>
      </c>
      <c r="M485" s="23" t="str">
        <f>IF(AND(INDEX(個人!$C$6:$AH$125,$N485,$C$3)&lt;&gt;"",INDEX(個人!$C$6:$AH$125,$N485,$O485)&lt;&gt;""),RIGHT(TEXT(INDEX(個人!$C$6:$AH$125,$N485,$O485),"mm:ss.00"),2),"")</f>
        <v/>
      </c>
      <c r="N485" s="23">
        <f t="shared" si="65"/>
        <v>22</v>
      </c>
      <c r="O485" s="23">
        <v>28</v>
      </c>
      <c r="P485" s="200" t="s">
        <v>37</v>
      </c>
      <c r="Q485" s="23" t="s">
        <v>321</v>
      </c>
    </row>
    <row r="486" spans="3:17" s="23" customFormat="1" x14ac:dyDescent="0.15">
      <c r="C486" s="23" t="str">
        <f>IF(INDEX(個人!$C$6:$AH$125,$N486,$C$3)&lt;&gt;"",DBCS(TRIM(INDEX(個人!$C$6:$AH$125,$N486,$C$3))),"")</f>
        <v/>
      </c>
      <c r="D486" s="23" t="str">
        <f t="shared" si="63"/>
        <v>○</v>
      </c>
      <c r="E486" s="23">
        <f>IF(AND(INDEX(個人!$C$6:$AH$125,$N485,$C$3)&lt;&gt;"",INDEX(個人!$C$6:$AH$125,$N486,$O486)&lt;&gt;""),E485+1,E485)</f>
        <v>0</v>
      </c>
      <c r="F486" s="23" t="str">
        <f t="shared" si="64"/>
        <v>@0</v>
      </c>
      <c r="H486" s="23" t="str">
        <f>IF(AND(INDEX(個人!$C$6:$AH$125,$N486,$C$3)&lt;&gt;"",INDEX(個人!$C$6:$AH$125,$N486,$O486)&lt;&gt;""),IF(INDEX(個人!$C$6:$AH$125,$N486,$H$3)&lt;20,11,ROUNDDOWN(INDEX(個人!$C$6:$AH$125,$N486,$H$3)/5,0)+7),"")</f>
        <v/>
      </c>
      <c r="I486" s="23" t="str">
        <f>IF(AND(INDEX(個人!$C$6:$AH$125,$N486,$C$3)&lt;&gt;"",INDEX(個人!$C$6:$AH$125,$N486,$O486)&lt;&gt;""),IF(ISERROR(VLOOKUP(DBCS($Q486),コード一覧!$E$1:$F$6,2,FALSE)),1,VLOOKUP(DBCS($Q486),コード一覧!$E$1:$F$6,2,FALSE)),"")</f>
        <v/>
      </c>
      <c r="J486" s="23" t="str">
        <f>IF(AND(INDEX(個人!$C$6:$AH$125,$N486,$C$3)&lt;&gt;"",INDEX(個人!$C$6:$AH$125,$N486,$O486)&lt;&gt;""),VLOOKUP($P486,コード一覧!$G$1:$H$10,2,FALSE),"")</f>
        <v/>
      </c>
      <c r="K486" s="23" t="str">
        <f>IF(AND(INDEX(個人!$C$6:$AH$125,$N486,$C$3)&lt;&gt;"",INDEX(個人!$C$6:$AH$125,$N486,$O486)&lt;&gt;""),LEFT(TEXT(INDEX(個人!$C$6:$AH$125,$N486,$O486),"mm:ss.00"),2),"")</f>
        <v/>
      </c>
      <c r="L486" s="23" t="str">
        <f>IF(AND(INDEX(個人!$C$6:$AH$125,$N486,$C$3)&lt;&gt;"",INDEX(個人!$C$6:$AH$125,$N486,$O486)&lt;&gt;""),MID(TEXT(INDEX(個人!$C$6:$AH$125,$N486,$O486),"mm:ss.00"),4,2),"")</f>
        <v/>
      </c>
      <c r="M486" s="23" t="str">
        <f>IF(AND(INDEX(個人!$C$6:$AH$125,$N486,$C$3)&lt;&gt;"",INDEX(個人!$C$6:$AH$125,$N486,$O486)&lt;&gt;""),RIGHT(TEXT(INDEX(個人!$C$6:$AH$125,$N486,$O486),"mm:ss.00"),2),"")</f>
        <v/>
      </c>
      <c r="N486" s="23">
        <f t="shared" si="65"/>
        <v>22</v>
      </c>
      <c r="O486" s="23">
        <v>29</v>
      </c>
      <c r="P486" s="200" t="s">
        <v>47</v>
      </c>
      <c r="Q486" s="23" t="s">
        <v>321</v>
      </c>
    </row>
    <row r="487" spans="3:17" s="23" customFormat="1" x14ac:dyDescent="0.15">
      <c r="C487" s="23" t="str">
        <f>IF(INDEX(個人!$C$6:$AH$125,$N487,$C$3)&lt;&gt;"",DBCS(TRIM(INDEX(個人!$C$6:$AH$125,$N487,$C$3))),"")</f>
        <v/>
      </c>
      <c r="D487" s="23" t="str">
        <f t="shared" si="63"/>
        <v>○</v>
      </c>
      <c r="E487" s="23">
        <f>IF(AND(INDEX(個人!$C$6:$AH$125,$N486,$C$3)&lt;&gt;"",INDEX(個人!$C$6:$AH$125,$N487,$O487)&lt;&gt;""),E486+1,E486)</f>
        <v>0</v>
      </c>
      <c r="F487" s="23" t="str">
        <f t="shared" si="64"/>
        <v>@0</v>
      </c>
      <c r="H487" s="23" t="str">
        <f>IF(AND(INDEX(個人!$C$6:$AH$125,$N487,$C$3)&lt;&gt;"",INDEX(個人!$C$6:$AH$125,$N487,$O487)&lt;&gt;""),IF(INDEX(個人!$C$6:$AH$125,$N487,$H$3)&lt;20,11,ROUNDDOWN(INDEX(個人!$C$6:$AH$125,$N487,$H$3)/5,0)+7),"")</f>
        <v/>
      </c>
      <c r="I487" s="23" t="str">
        <f>IF(AND(INDEX(個人!$C$6:$AH$125,$N487,$C$3)&lt;&gt;"",INDEX(個人!$C$6:$AH$125,$N487,$O487)&lt;&gt;""),IF(ISERROR(VLOOKUP(DBCS($Q487),コード一覧!$E$1:$F$6,2,FALSE)),1,VLOOKUP(DBCS($Q487),コード一覧!$E$1:$F$6,2,FALSE)),"")</f>
        <v/>
      </c>
      <c r="J487" s="23" t="str">
        <f>IF(AND(INDEX(個人!$C$6:$AH$125,$N487,$C$3)&lt;&gt;"",INDEX(個人!$C$6:$AH$125,$N487,$O487)&lt;&gt;""),VLOOKUP($P487,コード一覧!$G$1:$H$10,2,FALSE),"")</f>
        <v/>
      </c>
      <c r="K487" s="23" t="str">
        <f>IF(AND(INDEX(個人!$C$6:$AH$125,$N487,$C$3)&lt;&gt;"",INDEX(個人!$C$6:$AH$125,$N487,$O487)&lt;&gt;""),LEFT(TEXT(INDEX(個人!$C$6:$AH$125,$N487,$O487),"mm:ss.00"),2),"")</f>
        <v/>
      </c>
      <c r="L487" s="23" t="str">
        <f>IF(AND(INDEX(個人!$C$6:$AH$125,$N487,$C$3)&lt;&gt;"",INDEX(個人!$C$6:$AH$125,$N487,$O487)&lt;&gt;""),MID(TEXT(INDEX(個人!$C$6:$AH$125,$N487,$O487),"mm:ss.00"),4,2),"")</f>
        <v/>
      </c>
      <c r="M487" s="23" t="str">
        <f>IF(AND(INDEX(個人!$C$6:$AH$125,$N487,$C$3)&lt;&gt;"",INDEX(個人!$C$6:$AH$125,$N487,$O487)&lt;&gt;""),RIGHT(TEXT(INDEX(個人!$C$6:$AH$125,$N487,$O487),"mm:ss.00"),2),"")</f>
        <v/>
      </c>
      <c r="N487" s="23">
        <f t="shared" si="65"/>
        <v>22</v>
      </c>
      <c r="O487" s="23">
        <v>30</v>
      </c>
      <c r="P487" s="200" t="s">
        <v>37</v>
      </c>
      <c r="Q487" s="23" t="s">
        <v>101</v>
      </c>
    </row>
    <row r="488" spans="3:17" s="23" customFormat="1" x14ac:dyDescent="0.15">
      <c r="C488" s="23" t="str">
        <f>IF(INDEX(個人!$C$6:$AH$125,$N488,$C$3)&lt;&gt;"",DBCS(TRIM(INDEX(個人!$C$6:$AH$125,$N488,$C$3))),"")</f>
        <v/>
      </c>
      <c r="D488" s="23" t="str">
        <f t="shared" si="63"/>
        <v>○</v>
      </c>
      <c r="E488" s="23">
        <f>IF(AND(INDEX(個人!$C$6:$AH$125,$N487,$C$3)&lt;&gt;"",INDEX(個人!$C$6:$AH$125,$N488,$O488)&lt;&gt;""),E487+1,E487)</f>
        <v>0</v>
      </c>
      <c r="F488" s="23" t="str">
        <f t="shared" si="64"/>
        <v>@0</v>
      </c>
      <c r="H488" s="23" t="str">
        <f>IF(AND(INDEX(個人!$C$6:$AH$125,$N488,$C$3)&lt;&gt;"",INDEX(個人!$C$6:$AH$125,$N488,$O488)&lt;&gt;""),IF(INDEX(個人!$C$6:$AH$125,$N488,$H$3)&lt;20,11,ROUNDDOWN(INDEX(個人!$C$6:$AH$125,$N488,$H$3)/5,0)+7),"")</f>
        <v/>
      </c>
      <c r="I488" s="23" t="str">
        <f>IF(AND(INDEX(個人!$C$6:$AH$125,$N488,$C$3)&lt;&gt;"",INDEX(個人!$C$6:$AH$125,$N488,$O488)&lt;&gt;""),IF(ISERROR(VLOOKUP(DBCS($Q488),コード一覧!$E$1:$F$6,2,FALSE)),1,VLOOKUP(DBCS($Q488),コード一覧!$E$1:$F$6,2,FALSE)),"")</f>
        <v/>
      </c>
      <c r="J488" s="23" t="str">
        <f>IF(AND(INDEX(個人!$C$6:$AH$125,$N488,$C$3)&lt;&gt;"",INDEX(個人!$C$6:$AH$125,$N488,$O488)&lt;&gt;""),VLOOKUP($P488,コード一覧!$G$1:$H$10,2,FALSE),"")</f>
        <v/>
      </c>
      <c r="K488" s="23" t="str">
        <f>IF(AND(INDEX(個人!$C$6:$AH$125,$N488,$C$3)&lt;&gt;"",INDEX(個人!$C$6:$AH$125,$N488,$O488)&lt;&gt;""),LEFT(TEXT(INDEX(個人!$C$6:$AH$125,$N488,$O488),"mm:ss.00"),2),"")</f>
        <v/>
      </c>
      <c r="L488" s="23" t="str">
        <f>IF(AND(INDEX(個人!$C$6:$AH$125,$N488,$C$3)&lt;&gt;"",INDEX(個人!$C$6:$AH$125,$N488,$O488)&lt;&gt;""),MID(TEXT(INDEX(個人!$C$6:$AH$125,$N488,$O488),"mm:ss.00"),4,2),"")</f>
        <v/>
      </c>
      <c r="M488" s="23" t="str">
        <f>IF(AND(INDEX(個人!$C$6:$AH$125,$N488,$C$3)&lt;&gt;"",INDEX(個人!$C$6:$AH$125,$N488,$O488)&lt;&gt;""),RIGHT(TEXT(INDEX(個人!$C$6:$AH$125,$N488,$O488),"mm:ss.00"),2),"")</f>
        <v/>
      </c>
      <c r="N488" s="23">
        <f t="shared" si="65"/>
        <v>22</v>
      </c>
      <c r="O488" s="23">
        <v>31</v>
      </c>
      <c r="P488" s="200" t="s">
        <v>47</v>
      </c>
      <c r="Q488" s="23" t="s">
        <v>101</v>
      </c>
    </row>
    <row r="489" spans="3:17" s="23" customFormat="1" x14ac:dyDescent="0.15">
      <c r="C489" s="23" t="str">
        <f>IF(INDEX(個人!$C$6:$AH$125,$N489,$C$3)&lt;&gt;"",DBCS(TRIM(INDEX(個人!$C$6:$AH$125,$N489,$C$3))),"")</f>
        <v/>
      </c>
      <c r="D489" s="23" t="str">
        <f t="shared" si="63"/>
        <v>○</v>
      </c>
      <c r="E489" s="23">
        <f>IF(AND(INDEX(個人!$C$6:$AH$125,$N488,$C$3)&lt;&gt;"",INDEX(個人!$C$6:$AH$125,$N489,$O489)&lt;&gt;""),E488+1,E488)</f>
        <v>0</v>
      </c>
      <c r="F489" s="23" t="str">
        <f t="shared" si="64"/>
        <v>@0</v>
      </c>
      <c r="H489" s="23" t="str">
        <f>IF(AND(INDEX(個人!$C$6:$AH$125,$N489,$C$3)&lt;&gt;"",INDEX(個人!$C$6:$AH$125,$N489,$O489)&lt;&gt;""),IF(INDEX(個人!$C$6:$AH$125,$N489,$H$3)&lt;20,11,ROUNDDOWN(INDEX(個人!$C$6:$AH$125,$N489,$H$3)/5,0)+7),"")</f>
        <v/>
      </c>
      <c r="I489" s="23" t="str">
        <f>IF(AND(INDEX(個人!$C$6:$AH$125,$N489,$C$3)&lt;&gt;"",INDEX(個人!$C$6:$AH$125,$N489,$O489)&lt;&gt;""),IF(ISERROR(VLOOKUP(DBCS($Q489),コード一覧!$E$1:$F$6,2,FALSE)),1,VLOOKUP(DBCS($Q489),コード一覧!$E$1:$F$6,2,FALSE)),"")</f>
        <v/>
      </c>
      <c r="J489" s="23" t="str">
        <f>IF(AND(INDEX(個人!$C$6:$AH$125,$N489,$C$3)&lt;&gt;"",INDEX(個人!$C$6:$AH$125,$N489,$O489)&lt;&gt;""),VLOOKUP($P489,コード一覧!$G$1:$H$10,2,FALSE),"")</f>
        <v/>
      </c>
      <c r="K489" s="23" t="str">
        <f>IF(AND(INDEX(個人!$C$6:$AH$125,$N489,$C$3)&lt;&gt;"",INDEX(個人!$C$6:$AH$125,$N489,$O489)&lt;&gt;""),LEFT(TEXT(INDEX(個人!$C$6:$AH$125,$N489,$O489),"mm:ss.00"),2),"")</f>
        <v/>
      </c>
      <c r="L489" s="23" t="str">
        <f>IF(AND(INDEX(個人!$C$6:$AH$125,$N489,$C$3)&lt;&gt;"",INDEX(個人!$C$6:$AH$125,$N489,$O489)&lt;&gt;""),MID(TEXT(INDEX(個人!$C$6:$AH$125,$N489,$O489),"mm:ss.00"),4,2),"")</f>
        <v/>
      </c>
      <c r="M489" s="23" t="str">
        <f>IF(AND(INDEX(個人!$C$6:$AH$125,$N489,$C$3)&lt;&gt;"",INDEX(個人!$C$6:$AH$125,$N489,$O489)&lt;&gt;""),RIGHT(TEXT(INDEX(個人!$C$6:$AH$125,$N489,$O489),"mm:ss.00"),2),"")</f>
        <v/>
      </c>
      <c r="N489" s="23">
        <f t="shared" si="65"/>
        <v>22</v>
      </c>
      <c r="O489" s="23">
        <v>32</v>
      </c>
      <c r="P489" s="200" t="s">
        <v>73</v>
      </c>
      <c r="Q489" s="23" t="s">
        <v>101</v>
      </c>
    </row>
    <row r="490" spans="3:17" s="22" customFormat="1" x14ac:dyDescent="0.15">
      <c r="C490" s="22" t="str">
        <f>IF(INDEX(個人!$C$6:$AH$125,$N490,$C$3)&lt;&gt;"",DBCS(TRIM(INDEX(個人!$C$6:$AH$125,$N490,$C$3))),"")</f>
        <v/>
      </c>
      <c r="D490" s="22" t="str">
        <f>IF(C489=C490,"○","×")</f>
        <v>○</v>
      </c>
      <c r="E490" s="22">
        <f>IF(AND(INDEX(個人!$C$6:$AH$125,$N490,$C$3)&lt;&gt;"",INDEX(個人!$C$6:$AH$125,$N490,$O490)&lt;&gt;""),1,0)</f>
        <v>0</v>
      </c>
      <c r="F490" s="22" t="str">
        <f>C490&amp;"@"&amp;E490</f>
        <v>@0</v>
      </c>
      <c r="H490" s="22" t="str">
        <f>IF(AND(INDEX(個人!$C$6:$AH$125,$N490,$C$3)&lt;&gt;"",INDEX(個人!$C$6:$AH$125,$N490,$O490)&lt;&gt;""),IF(INDEX(個人!$C$6:$AH$125,$N490,$H$3)&lt;20,11,ROUNDDOWN(INDEX(個人!$C$6:$AH$125,$N490,$H$3)/5,0)+7),"")</f>
        <v/>
      </c>
      <c r="I490" s="22" t="str">
        <f>IF(AND(INDEX(個人!$C$6:$AH$125,$N490,$C$3)&lt;&gt;"",INDEX(個人!$C$6:$AH$125,$N490,$O490)&lt;&gt;""),IF(ISERROR(VLOOKUP(DBCS($Q490),コード一覧!$E$1:$F$6,2,FALSE)),1,VLOOKUP(DBCS($Q490),コード一覧!$E$1:$F$6,2,FALSE)),"")</f>
        <v/>
      </c>
      <c r="J490" s="22" t="str">
        <f>IF(AND(INDEX(個人!$C$6:$AH$125,$N490,$C$3)&lt;&gt;"",INDEX(個人!$C$6:$AH$125,$N490,$O490)&lt;&gt;""),VLOOKUP($P490,コード一覧!$G$1:$H$10,2,FALSE),"")</f>
        <v/>
      </c>
      <c r="K490" s="22" t="str">
        <f>IF(AND(INDEX(個人!$C$6:$AH$125,$N490,$C$3)&lt;&gt;"",INDEX(個人!$C$6:$AH$125,$N490,$O490)&lt;&gt;""),LEFT(TEXT(INDEX(個人!$C$6:$AH$125,$N490,$O490),"mm:ss.00"),2),"")</f>
        <v/>
      </c>
      <c r="L490" s="22" t="str">
        <f>IF(AND(INDEX(個人!$C$6:$AH$125,$N490,$C$3)&lt;&gt;"",INDEX(個人!$C$6:$AH$125,$N490,$O490)&lt;&gt;""),MID(TEXT(INDEX(個人!$C$6:$AH$125,$N490,$O490),"mm:ss.00"),4,2),"")</f>
        <v/>
      </c>
      <c r="M490" s="22" t="str">
        <f>IF(AND(INDEX(個人!$C$6:$AH$125,$N490,$C$3)&lt;&gt;"",INDEX(個人!$C$6:$AH$125,$N490,$O490)&lt;&gt;""),RIGHT(TEXT(INDEX(個人!$C$6:$AH$125,$N490,$O490),"mm:ss.00"),2),"")</f>
        <v/>
      </c>
      <c r="N490" s="22">
        <f>N468+1</f>
        <v>23</v>
      </c>
      <c r="O490" s="22">
        <v>11</v>
      </c>
      <c r="P490" s="24" t="s">
        <v>70</v>
      </c>
      <c r="Q490" s="22" t="s">
        <v>102</v>
      </c>
    </row>
    <row r="491" spans="3:17" s="22" customFormat="1" x14ac:dyDescent="0.15">
      <c r="C491" s="22" t="str">
        <f>IF(INDEX(個人!$C$6:$AH$125,$N491,$C$3)&lt;&gt;"",DBCS(TRIM(INDEX(個人!$C$6:$AH$125,$N491,$C$3))),"")</f>
        <v/>
      </c>
      <c r="D491" s="22" t="str">
        <f>IF(C490=C491,"○","×")</f>
        <v>○</v>
      </c>
      <c r="E491" s="22">
        <f>IF(AND(INDEX(個人!$C$6:$AH$125,$N490,$C$3)&lt;&gt;"",INDEX(個人!$C$6:$AH$125,$N491,$O491)&lt;&gt;""),E490+1,E490)</f>
        <v>0</v>
      </c>
      <c r="F491" s="22" t="str">
        <f>C491&amp;"@"&amp;E491</f>
        <v>@0</v>
      </c>
      <c r="H491" s="22" t="str">
        <f>IF(AND(INDEX(個人!$C$6:$AH$125,$N491,$C$3)&lt;&gt;"",INDEX(個人!$C$6:$AH$125,$N491,$O491)&lt;&gt;""),IF(INDEX(個人!$C$6:$AH$125,$N491,$H$3)&lt;20,11,ROUNDDOWN(INDEX(個人!$C$6:$AH$125,$N491,$H$3)/5,0)+7),"")</f>
        <v/>
      </c>
      <c r="I491" s="22" t="str">
        <f>IF(AND(INDEX(個人!$C$6:$AH$125,$N491,$C$3)&lt;&gt;"",INDEX(個人!$C$6:$AH$125,$N491,$O491)&lt;&gt;""),IF(ISERROR(VLOOKUP(DBCS($Q491),コード一覧!$E$1:$F$6,2,FALSE)),1,VLOOKUP(DBCS($Q491),コード一覧!$E$1:$F$6,2,FALSE)),"")</f>
        <v/>
      </c>
      <c r="J491" s="22" t="str">
        <f>IF(AND(INDEX(個人!$C$6:$AH$125,$N491,$C$3)&lt;&gt;"",INDEX(個人!$C$6:$AH$125,$N491,$O491)&lt;&gt;""),VLOOKUP($P491,コード一覧!$G$1:$H$10,2,FALSE),"")</f>
        <v/>
      </c>
      <c r="K491" s="22" t="str">
        <f>IF(AND(INDEX(個人!$C$6:$AH$125,$N491,$C$3)&lt;&gt;"",INDEX(個人!$C$6:$AH$125,$N491,$O491)&lt;&gt;""),LEFT(TEXT(INDEX(個人!$C$6:$AH$125,$N491,$O491),"mm:ss.00"),2),"")</f>
        <v/>
      </c>
      <c r="L491" s="22" t="str">
        <f>IF(AND(INDEX(個人!$C$6:$AH$125,$N491,$C$3)&lt;&gt;"",INDEX(個人!$C$6:$AH$125,$N491,$O491)&lt;&gt;""),MID(TEXT(INDEX(個人!$C$6:$AH$125,$N491,$O491),"mm:ss.00"),4,2),"")</f>
        <v/>
      </c>
      <c r="M491" s="22" t="str">
        <f>IF(AND(INDEX(個人!$C$6:$AH$125,$N491,$C$3)&lt;&gt;"",INDEX(個人!$C$6:$AH$125,$N491,$O491)&lt;&gt;""),RIGHT(TEXT(INDEX(個人!$C$6:$AH$125,$N491,$O491),"mm:ss.00"),2),"")</f>
        <v/>
      </c>
      <c r="N491" s="22">
        <f>$N490</f>
        <v>23</v>
      </c>
      <c r="O491" s="22">
        <v>12</v>
      </c>
      <c r="P491" s="24" t="s">
        <v>24</v>
      </c>
      <c r="Q491" s="22" t="s">
        <v>102</v>
      </c>
    </row>
    <row r="492" spans="3:17" s="22" customFormat="1" x14ac:dyDescent="0.15">
      <c r="C492" s="22" t="str">
        <f>IF(INDEX(個人!$C$6:$AH$125,$N492,$C$3)&lt;&gt;"",DBCS(TRIM(INDEX(個人!$C$6:$AH$125,$N492,$C$3))),"")</f>
        <v/>
      </c>
      <c r="D492" s="22" t="str">
        <f t="shared" ref="D492:D511" si="66">IF(C491=C492,"○","×")</f>
        <v>○</v>
      </c>
      <c r="E492" s="22">
        <f>IF(AND(INDEX(個人!$C$6:$AH$125,$N491,$C$3)&lt;&gt;"",INDEX(個人!$C$6:$AH$125,$N492,$O492)&lt;&gt;""),E491+1,E491)</f>
        <v>0</v>
      </c>
      <c r="F492" s="22" t="str">
        <f t="shared" ref="F492:F511" si="67">C492&amp;"@"&amp;E492</f>
        <v>@0</v>
      </c>
      <c r="H492" s="22" t="str">
        <f>IF(AND(INDEX(個人!$C$6:$AH$125,$N492,$C$3)&lt;&gt;"",INDEX(個人!$C$6:$AH$125,$N492,$O492)&lt;&gt;""),IF(INDEX(個人!$C$6:$AH$125,$N492,$H$3)&lt;20,11,ROUNDDOWN(INDEX(個人!$C$6:$AH$125,$N492,$H$3)/5,0)+7),"")</f>
        <v/>
      </c>
      <c r="I492" s="22" t="str">
        <f>IF(AND(INDEX(個人!$C$6:$AH$125,$N492,$C$3)&lt;&gt;"",INDEX(個人!$C$6:$AH$125,$N492,$O492)&lt;&gt;""),IF(ISERROR(VLOOKUP(DBCS($Q492),コード一覧!$E$1:$F$6,2,FALSE)),1,VLOOKUP(DBCS($Q492),コード一覧!$E$1:$F$6,2,FALSE)),"")</f>
        <v/>
      </c>
      <c r="J492" s="22" t="str">
        <f>IF(AND(INDEX(個人!$C$6:$AH$125,$N492,$C$3)&lt;&gt;"",INDEX(個人!$C$6:$AH$125,$N492,$O492)&lt;&gt;""),VLOOKUP($P492,コード一覧!$G$1:$H$10,2,FALSE),"")</f>
        <v/>
      </c>
      <c r="K492" s="22" t="str">
        <f>IF(AND(INDEX(個人!$C$6:$AH$125,$N492,$C$3)&lt;&gt;"",INDEX(個人!$C$6:$AH$125,$N492,$O492)&lt;&gt;""),LEFT(TEXT(INDEX(個人!$C$6:$AH$125,$N492,$O492),"mm:ss.00"),2),"")</f>
        <v/>
      </c>
      <c r="L492" s="22" t="str">
        <f>IF(AND(INDEX(個人!$C$6:$AH$125,$N492,$C$3)&lt;&gt;"",INDEX(個人!$C$6:$AH$125,$N492,$O492)&lt;&gt;""),MID(TEXT(INDEX(個人!$C$6:$AH$125,$N492,$O492),"mm:ss.00"),4,2),"")</f>
        <v/>
      </c>
      <c r="M492" s="22" t="str">
        <f>IF(AND(INDEX(個人!$C$6:$AH$125,$N492,$C$3)&lt;&gt;"",INDEX(個人!$C$6:$AH$125,$N492,$O492)&lt;&gt;""),RIGHT(TEXT(INDEX(個人!$C$6:$AH$125,$N492,$O492),"mm:ss.00"),2),"")</f>
        <v/>
      </c>
      <c r="N492" s="22">
        <f t="shared" ref="N492:N511" si="68">$N491</f>
        <v>23</v>
      </c>
      <c r="O492" s="22">
        <v>13</v>
      </c>
      <c r="P492" s="24" t="s">
        <v>37</v>
      </c>
      <c r="Q492" s="22" t="s">
        <v>102</v>
      </c>
    </row>
    <row r="493" spans="3:17" s="22" customFormat="1" x14ac:dyDescent="0.15">
      <c r="C493" s="22" t="str">
        <f>IF(INDEX(個人!$C$6:$AH$125,$N493,$C$3)&lt;&gt;"",DBCS(TRIM(INDEX(個人!$C$6:$AH$125,$N493,$C$3))),"")</f>
        <v/>
      </c>
      <c r="D493" s="22" t="str">
        <f t="shared" si="66"/>
        <v>○</v>
      </c>
      <c r="E493" s="22">
        <f>IF(AND(INDEX(個人!$C$6:$AH$125,$N492,$C$3)&lt;&gt;"",INDEX(個人!$C$6:$AH$125,$N493,$O493)&lt;&gt;""),E492+1,E492)</f>
        <v>0</v>
      </c>
      <c r="F493" s="22" t="str">
        <f t="shared" si="67"/>
        <v>@0</v>
      </c>
      <c r="H493" s="22" t="str">
        <f>IF(AND(INDEX(個人!$C$6:$AH$125,$N493,$C$3)&lt;&gt;"",INDEX(個人!$C$6:$AH$125,$N493,$O493)&lt;&gt;""),IF(INDEX(個人!$C$6:$AH$125,$N493,$H$3)&lt;20,11,ROUNDDOWN(INDEX(個人!$C$6:$AH$125,$N493,$H$3)/5,0)+7),"")</f>
        <v/>
      </c>
      <c r="I493" s="22" t="str">
        <f>IF(AND(INDEX(個人!$C$6:$AH$125,$N493,$C$3)&lt;&gt;"",INDEX(個人!$C$6:$AH$125,$N493,$O493)&lt;&gt;""),IF(ISERROR(VLOOKUP(DBCS($Q493),コード一覧!$E$1:$F$6,2,FALSE)),1,VLOOKUP(DBCS($Q493),コード一覧!$E$1:$F$6,2,FALSE)),"")</f>
        <v/>
      </c>
      <c r="J493" s="22" t="str">
        <f>IF(AND(INDEX(個人!$C$6:$AH$125,$N493,$C$3)&lt;&gt;"",INDEX(個人!$C$6:$AH$125,$N493,$O493)&lt;&gt;""),VLOOKUP($P493,コード一覧!$G$1:$H$10,2,FALSE),"")</f>
        <v/>
      </c>
      <c r="K493" s="22" t="str">
        <f>IF(AND(INDEX(個人!$C$6:$AH$125,$N493,$C$3)&lt;&gt;"",INDEX(個人!$C$6:$AH$125,$N493,$O493)&lt;&gt;""),LEFT(TEXT(INDEX(個人!$C$6:$AH$125,$N493,$O493),"mm:ss.00"),2),"")</f>
        <v/>
      </c>
      <c r="L493" s="22" t="str">
        <f>IF(AND(INDEX(個人!$C$6:$AH$125,$N493,$C$3)&lt;&gt;"",INDEX(個人!$C$6:$AH$125,$N493,$O493)&lt;&gt;""),MID(TEXT(INDEX(個人!$C$6:$AH$125,$N493,$O493),"mm:ss.00"),4,2),"")</f>
        <v/>
      </c>
      <c r="M493" s="22" t="str">
        <f>IF(AND(INDEX(個人!$C$6:$AH$125,$N493,$C$3)&lt;&gt;"",INDEX(個人!$C$6:$AH$125,$N493,$O493)&lt;&gt;""),RIGHT(TEXT(INDEX(個人!$C$6:$AH$125,$N493,$O493),"mm:ss.00"),2),"")</f>
        <v/>
      </c>
      <c r="N493" s="22">
        <f t="shared" si="68"/>
        <v>23</v>
      </c>
      <c r="O493" s="22">
        <v>14</v>
      </c>
      <c r="P493" s="24" t="s">
        <v>47</v>
      </c>
      <c r="Q493" s="22" t="s">
        <v>102</v>
      </c>
    </row>
    <row r="494" spans="3:17" s="22" customFormat="1" x14ac:dyDescent="0.15">
      <c r="C494" s="22" t="str">
        <f>IF(INDEX(個人!$C$6:$AH$125,$N494,$C$3)&lt;&gt;"",DBCS(TRIM(INDEX(個人!$C$6:$AH$125,$N494,$C$3))),"")</f>
        <v/>
      </c>
      <c r="D494" s="22" t="str">
        <f t="shared" si="66"/>
        <v>○</v>
      </c>
      <c r="E494" s="22">
        <f>IF(AND(INDEX(個人!$C$6:$AH$125,$N493,$C$3)&lt;&gt;"",INDEX(個人!$C$6:$AH$125,$N494,$O494)&lt;&gt;""),E493+1,E493)</f>
        <v>0</v>
      </c>
      <c r="F494" s="22" t="str">
        <f t="shared" si="67"/>
        <v>@0</v>
      </c>
      <c r="H494" s="22" t="str">
        <f>IF(AND(INDEX(個人!$C$6:$AH$125,$N494,$C$3)&lt;&gt;"",INDEX(個人!$C$6:$AH$125,$N494,$O494)&lt;&gt;""),IF(INDEX(個人!$C$6:$AH$125,$N494,$H$3)&lt;20,11,ROUNDDOWN(INDEX(個人!$C$6:$AH$125,$N494,$H$3)/5,0)+7),"")</f>
        <v/>
      </c>
      <c r="I494" s="22" t="str">
        <f>IF(AND(INDEX(個人!$C$6:$AH$125,$N494,$C$3)&lt;&gt;"",INDEX(個人!$C$6:$AH$125,$N494,$O494)&lt;&gt;""),IF(ISERROR(VLOOKUP(DBCS($Q494),コード一覧!$E$1:$F$6,2,FALSE)),1,VLOOKUP(DBCS($Q494),コード一覧!$E$1:$F$6,2,FALSE)),"")</f>
        <v/>
      </c>
      <c r="J494" s="22" t="str">
        <f>IF(AND(INDEX(個人!$C$6:$AH$125,$N494,$C$3)&lt;&gt;"",INDEX(個人!$C$6:$AH$125,$N494,$O494)&lt;&gt;""),VLOOKUP($P494,コード一覧!$G$1:$H$10,2,FALSE),"")</f>
        <v/>
      </c>
      <c r="K494" s="22" t="str">
        <f>IF(AND(INDEX(個人!$C$6:$AH$125,$N494,$C$3)&lt;&gt;"",INDEX(個人!$C$6:$AH$125,$N494,$O494)&lt;&gt;""),LEFT(TEXT(INDEX(個人!$C$6:$AH$125,$N494,$O494),"mm:ss.00"),2),"")</f>
        <v/>
      </c>
      <c r="L494" s="22" t="str">
        <f>IF(AND(INDEX(個人!$C$6:$AH$125,$N494,$C$3)&lt;&gt;"",INDEX(個人!$C$6:$AH$125,$N494,$O494)&lt;&gt;""),MID(TEXT(INDEX(個人!$C$6:$AH$125,$N494,$O494),"mm:ss.00"),4,2),"")</f>
        <v/>
      </c>
      <c r="M494" s="22" t="str">
        <f>IF(AND(INDEX(個人!$C$6:$AH$125,$N494,$C$3)&lt;&gt;"",INDEX(個人!$C$6:$AH$125,$N494,$O494)&lt;&gt;""),RIGHT(TEXT(INDEX(個人!$C$6:$AH$125,$N494,$O494),"mm:ss.00"),2),"")</f>
        <v/>
      </c>
      <c r="N494" s="22">
        <f t="shared" si="68"/>
        <v>23</v>
      </c>
      <c r="O494" s="22">
        <v>15</v>
      </c>
      <c r="P494" s="24" t="s">
        <v>73</v>
      </c>
      <c r="Q494" s="22" t="s">
        <v>102</v>
      </c>
    </row>
    <row r="495" spans="3:17" s="22" customFormat="1" x14ac:dyDescent="0.15">
      <c r="C495" s="22" t="str">
        <f>IF(INDEX(個人!$C$6:$AH$125,$N495,$C$3)&lt;&gt;"",DBCS(TRIM(INDEX(個人!$C$6:$AH$125,$N495,$C$3))),"")</f>
        <v/>
      </c>
      <c r="D495" s="22" t="str">
        <f t="shared" si="66"/>
        <v>○</v>
      </c>
      <c r="E495" s="22">
        <f>IF(AND(INDEX(個人!$C$6:$AH$125,$N494,$C$3)&lt;&gt;"",INDEX(個人!$C$6:$AH$125,$N495,$O495)&lt;&gt;""),E494+1,E494)</f>
        <v>0</v>
      </c>
      <c r="F495" s="22" t="str">
        <f t="shared" si="67"/>
        <v>@0</v>
      </c>
      <c r="H495" s="22" t="str">
        <f>IF(AND(INDEX(個人!$C$6:$AH$125,$N495,$C$3)&lt;&gt;"",INDEX(個人!$C$6:$AH$125,$N495,$O495)&lt;&gt;""),IF(INDEX(個人!$C$6:$AH$125,$N495,$H$3)&lt;20,11,ROUNDDOWN(INDEX(個人!$C$6:$AH$125,$N495,$H$3)/5,0)+7),"")</f>
        <v/>
      </c>
      <c r="I495" s="22" t="str">
        <f>IF(AND(INDEX(個人!$C$6:$AH$125,$N495,$C$3)&lt;&gt;"",INDEX(個人!$C$6:$AH$125,$N495,$O495)&lt;&gt;""),IF(ISERROR(VLOOKUP(DBCS($Q495),コード一覧!$E$1:$F$6,2,FALSE)),1,VLOOKUP(DBCS($Q495),コード一覧!$E$1:$F$6,2,FALSE)),"")</f>
        <v/>
      </c>
      <c r="J495" s="22" t="str">
        <f>IF(AND(INDEX(個人!$C$6:$AH$125,$N495,$C$3)&lt;&gt;"",INDEX(個人!$C$6:$AH$125,$N495,$O495)&lt;&gt;""),VLOOKUP($P495,コード一覧!$G$1:$H$10,2,FALSE),"")</f>
        <v/>
      </c>
      <c r="K495" s="22" t="str">
        <f>IF(AND(INDEX(個人!$C$6:$AH$125,$N495,$C$3)&lt;&gt;"",INDEX(個人!$C$6:$AH$125,$N495,$O495)&lt;&gt;""),LEFT(TEXT(INDEX(個人!$C$6:$AH$125,$N495,$O495),"mm:ss.00"),2),"")</f>
        <v/>
      </c>
      <c r="L495" s="22" t="str">
        <f>IF(AND(INDEX(個人!$C$6:$AH$125,$N495,$C$3)&lt;&gt;"",INDEX(個人!$C$6:$AH$125,$N495,$O495)&lt;&gt;""),MID(TEXT(INDEX(個人!$C$6:$AH$125,$N495,$O495),"mm:ss.00"),4,2),"")</f>
        <v/>
      </c>
      <c r="M495" s="22" t="str">
        <f>IF(AND(INDEX(個人!$C$6:$AH$125,$N495,$C$3)&lt;&gt;"",INDEX(個人!$C$6:$AH$125,$N495,$O495)&lt;&gt;""),RIGHT(TEXT(INDEX(個人!$C$6:$AH$125,$N495,$O495),"mm:ss.00"),2),"")</f>
        <v/>
      </c>
      <c r="N495" s="22">
        <f t="shared" si="68"/>
        <v>23</v>
      </c>
      <c r="O495" s="22">
        <v>16</v>
      </c>
      <c r="P495" s="24" t="s">
        <v>75</v>
      </c>
      <c r="Q495" s="22" t="s">
        <v>102</v>
      </c>
    </row>
    <row r="496" spans="3:17" s="22" customFormat="1" x14ac:dyDescent="0.15">
      <c r="C496" s="22" t="str">
        <f>IF(INDEX(個人!$C$6:$AH$125,$N496,$C$3)&lt;&gt;"",DBCS(TRIM(INDEX(個人!$C$6:$AH$125,$N496,$C$3))),"")</f>
        <v/>
      </c>
      <c r="D496" s="22" t="str">
        <f t="shared" si="66"/>
        <v>○</v>
      </c>
      <c r="E496" s="22">
        <f>IF(AND(INDEX(個人!$C$6:$AH$125,$N495,$C$3)&lt;&gt;"",INDEX(個人!$C$6:$AH$125,$N496,$O496)&lt;&gt;""),E495+1,E495)</f>
        <v>0</v>
      </c>
      <c r="F496" s="22" t="str">
        <f t="shared" si="67"/>
        <v>@0</v>
      </c>
      <c r="H496" s="22" t="str">
        <f>IF(AND(INDEX(個人!$C$6:$AH$125,$N496,$C$3)&lt;&gt;"",INDEX(個人!$C$6:$AH$125,$N496,$O496)&lt;&gt;""),IF(INDEX(個人!$C$6:$AH$125,$N496,$H$3)&lt;20,11,ROUNDDOWN(INDEX(個人!$C$6:$AH$125,$N496,$H$3)/5,0)+7),"")</f>
        <v/>
      </c>
      <c r="I496" s="22" t="str">
        <f>IF(AND(INDEX(個人!$C$6:$AH$125,$N496,$C$3)&lt;&gt;"",INDEX(個人!$C$6:$AH$125,$N496,$O496)&lt;&gt;""),IF(ISERROR(VLOOKUP(DBCS($Q496),コード一覧!$E$1:$F$6,2,FALSE)),1,VLOOKUP(DBCS($Q496),コード一覧!$E$1:$F$6,2,FALSE)),"")</f>
        <v/>
      </c>
      <c r="J496" s="22" t="str">
        <f>IF(AND(INDEX(個人!$C$6:$AH$125,$N496,$C$3)&lt;&gt;"",INDEX(個人!$C$6:$AH$125,$N496,$O496)&lt;&gt;""),VLOOKUP($P496,コード一覧!$G$1:$H$10,2,FALSE),"")</f>
        <v/>
      </c>
      <c r="K496" s="22" t="str">
        <f>IF(AND(INDEX(個人!$C$6:$AH$125,$N496,$C$3)&lt;&gt;"",INDEX(個人!$C$6:$AH$125,$N496,$O496)&lt;&gt;""),LEFT(TEXT(INDEX(個人!$C$6:$AH$125,$N496,$O496),"mm:ss.00"),2),"")</f>
        <v/>
      </c>
      <c r="L496" s="22" t="str">
        <f>IF(AND(INDEX(個人!$C$6:$AH$125,$N496,$C$3)&lt;&gt;"",INDEX(個人!$C$6:$AH$125,$N496,$O496)&lt;&gt;""),MID(TEXT(INDEX(個人!$C$6:$AH$125,$N496,$O496),"mm:ss.00"),4,2),"")</f>
        <v/>
      </c>
      <c r="M496" s="22" t="str">
        <f>IF(AND(INDEX(個人!$C$6:$AH$125,$N496,$C$3)&lt;&gt;"",INDEX(個人!$C$6:$AH$125,$N496,$O496)&lt;&gt;""),RIGHT(TEXT(INDEX(個人!$C$6:$AH$125,$N496,$O496),"mm:ss.00"),2),"")</f>
        <v/>
      </c>
      <c r="N496" s="22">
        <f t="shared" si="68"/>
        <v>23</v>
      </c>
      <c r="O496" s="22">
        <v>17</v>
      </c>
      <c r="P496" s="24" t="s">
        <v>77</v>
      </c>
      <c r="Q496" s="22" t="s">
        <v>102</v>
      </c>
    </row>
    <row r="497" spans="3:17" s="22" customFormat="1" x14ac:dyDescent="0.15">
      <c r="C497" s="22" t="str">
        <f>IF(INDEX(個人!$C$6:$AH$125,$N497,$C$3)&lt;&gt;"",DBCS(TRIM(INDEX(個人!$C$6:$AH$125,$N497,$C$3))),"")</f>
        <v/>
      </c>
      <c r="D497" s="22" t="str">
        <f t="shared" si="66"/>
        <v>○</v>
      </c>
      <c r="E497" s="22">
        <f>IF(AND(INDEX(個人!$C$6:$AH$125,$N496,$C$3)&lt;&gt;"",INDEX(個人!$C$6:$AH$125,$N497,$O497)&lt;&gt;""),E496+1,E496)</f>
        <v>0</v>
      </c>
      <c r="F497" s="22" t="str">
        <f t="shared" si="67"/>
        <v>@0</v>
      </c>
      <c r="H497" s="22" t="str">
        <f>IF(AND(INDEX(個人!$C$6:$AH$125,$N497,$C$3)&lt;&gt;"",INDEX(個人!$C$6:$AH$125,$N497,$O497)&lt;&gt;""),IF(INDEX(個人!$C$6:$AH$125,$N497,$H$3)&lt;20,11,ROUNDDOWN(INDEX(個人!$C$6:$AH$125,$N497,$H$3)/5,0)+7),"")</f>
        <v/>
      </c>
      <c r="I497" s="22" t="str">
        <f>IF(AND(INDEX(個人!$C$6:$AH$125,$N497,$C$3)&lt;&gt;"",INDEX(個人!$C$6:$AH$125,$N497,$O497)&lt;&gt;""),IF(ISERROR(VLOOKUP(DBCS($Q497),コード一覧!$E$1:$F$6,2,FALSE)),1,VLOOKUP(DBCS($Q497),コード一覧!$E$1:$F$6,2,FALSE)),"")</f>
        <v/>
      </c>
      <c r="J497" s="22" t="str">
        <f>IF(AND(INDEX(個人!$C$6:$AH$125,$N497,$C$3)&lt;&gt;"",INDEX(個人!$C$6:$AH$125,$N497,$O497)&lt;&gt;""),VLOOKUP($P497,コード一覧!$G$1:$H$10,2,FALSE),"")</f>
        <v/>
      </c>
      <c r="K497" s="22" t="str">
        <f>IF(AND(INDEX(個人!$C$6:$AH$125,$N497,$C$3)&lt;&gt;"",INDEX(個人!$C$6:$AH$125,$N497,$O497)&lt;&gt;""),LEFT(TEXT(INDEX(個人!$C$6:$AH$125,$N497,$O497),"mm:ss.00"),2),"")</f>
        <v/>
      </c>
      <c r="L497" s="22" t="str">
        <f>IF(AND(INDEX(個人!$C$6:$AH$125,$N497,$C$3)&lt;&gt;"",INDEX(個人!$C$6:$AH$125,$N497,$O497)&lt;&gt;""),MID(TEXT(INDEX(個人!$C$6:$AH$125,$N497,$O497),"mm:ss.00"),4,2),"")</f>
        <v/>
      </c>
      <c r="M497" s="22" t="str">
        <f>IF(AND(INDEX(個人!$C$6:$AH$125,$N497,$C$3)&lt;&gt;"",INDEX(個人!$C$6:$AH$125,$N497,$O497)&lt;&gt;""),RIGHT(TEXT(INDEX(個人!$C$6:$AH$125,$N497,$O497),"mm:ss.00"),2),"")</f>
        <v/>
      </c>
      <c r="N497" s="22">
        <f t="shared" si="68"/>
        <v>23</v>
      </c>
      <c r="O497" s="22">
        <v>18</v>
      </c>
      <c r="P497" s="24" t="s">
        <v>70</v>
      </c>
      <c r="Q497" s="22" t="s">
        <v>103</v>
      </c>
    </row>
    <row r="498" spans="3:17" s="22" customFormat="1" x14ac:dyDescent="0.15">
      <c r="C498" s="22" t="str">
        <f>IF(INDEX(個人!$C$6:$AH$125,$N498,$C$3)&lt;&gt;"",DBCS(TRIM(INDEX(個人!$C$6:$AH$125,$N498,$C$3))),"")</f>
        <v/>
      </c>
      <c r="D498" s="22" t="str">
        <f t="shared" si="66"/>
        <v>○</v>
      </c>
      <c r="E498" s="22">
        <f>IF(AND(INDEX(個人!$C$6:$AH$125,$N497,$C$3)&lt;&gt;"",INDEX(個人!$C$6:$AH$125,$N498,$O498)&lt;&gt;""),E497+1,E497)</f>
        <v>0</v>
      </c>
      <c r="F498" s="22" t="str">
        <f t="shared" si="67"/>
        <v>@0</v>
      </c>
      <c r="H498" s="22" t="str">
        <f>IF(AND(INDEX(個人!$C$6:$AH$125,$N498,$C$3)&lt;&gt;"",INDEX(個人!$C$6:$AH$125,$N498,$O498)&lt;&gt;""),IF(INDEX(個人!$C$6:$AH$125,$N498,$H$3)&lt;20,11,ROUNDDOWN(INDEX(個人!$C$6:$AH$125,$N498,$H$3)/5,0)+7),"")</f>
        <v/>
      </c>
      <c r="I498" s="22" t="str">
        <f>IF(AND(INDEX(個人!$C$6:$AH$125,$N498,$C$3)&lt;&gt;"",INDEX(個人!$C$6:$AH$125,$N498,$O498)&lt;&gt;""),IF(ISERROR(VLOOKUP(DBCS($Q498),コード一覧!$E$1:$F$6,2,FALSE)),1,VLOOKUP(DBCS($Q498),コード一覧!$E$1:$F$6,2,FALSE)),"")</f>
        <v/>
      </c>
      <c r="J498" s="22" t="str">
        <f>IF(AND(INDEX(個人!$C$6:$AH$125,$N498,$C$3)&lt;&gt;"",INDEX(個人!$C$6:$AH$125,$N498,$O498)&lt;&gt;""),VLOOKUP($P498,コード一覧!$G$1:$H$10,2,FALSE),"")</f>
        <v/>
      </c>
      <c r="K498" s="22" t="str">
        <f>IF(AND(INDEX(個人!$C$6:$AH$125,$N498,$C$3)&lt;&gt;"",INDEX(個人!$C$6:$AH$125,$N498,$O498)&lt;&gt;""),LEFT(TEXT(INDEX(個人!$C$6:$AH$125,$N498,$O498),"mm:ss.00"),2),"")</f>
        <v/>
      </c>
      <c r="L498" s="22" t="str">
        <f>IF(AND(INDEX(個人!$C$6:$AH$125,$N498,$C$3)&lt;&gt;"",INDEX(個人!$C$6:$AH$125,$N498,$O498)&lt;&gt;""),MID(TEXT(INDEX(個人!$C$6:$AH$125,$N498,$O498),"mm:ss.00"),4,2),"")</f>
        <v/>
      </c>
      <c r="M498" s="22" t="str">
        <f>IF(AND(INDEX(個人!$C$6:$AH$125,$N498,$C$3)&lt;&gt;"",INDEX(個人!$C$6:$AH$125,$N498,$O498)&lt;&gt;""),RIGHT(TEXT(INDEX(個人!$C$6:$AH$125,$N498,$O498),"mm:ss.00"),2),"")</f>
        <v/>
      </c>
      <c r="N498" s="22">
        <f t="shared" si="68"/>
        <v>23</v>
      </c>
      <c r="O498" s="22">
        <v>19</v>
      </c>
      <c r="P498" s="24" t="s">
        <v>24</v>
      </c>
      <c r="Q498" s="22" t="s">
        <v>103</v>
      </c>
    </row>
    <row r="499" spans="3:17" s="22" customFormat="1" x14ac:dyDescent="0.15">
      <c r="C499" s="22" t="str">
        <f>IF(INDEX(個人!$C$6:$AH$125,$N499,$C$3)&lt;&gt;"",DBCS(TRIM(INDEX(個人!$C$6:$AH$125,$N499,$C$3))),"")</f>
        <v/>
      </c>
      <c r="D499" s="22" t="str">
        <f t="shared" si="66"/>
        <v>○</v>
      </c>
      <c r="E499" s="22">
        <f>IF(AND(INDEX(個人!$C$6:$AH$125,$N498,$C$3)&lt;&gt;"",INDEX(個人!$C$6:$AH$125,$N499,$O499)&lt;&gt;""),E498+1,E498)</f>
        <v>0</v>
      </c>
      <c r="F499" s="22" t="str">
        <f t="shared" si="67"/>
        <v>@0</v>
      </c>
      <c r="H499" s="22" t="str">
        <f>IF(AND(INDEX(個人!$C$6:$AH$125,$N499,$C$3)&lt;&gt;"",INDEX(個人!$C$6:$AH$125,$N499,$O499)&lt;&gt;""),IF(INDEX(個人!$C$6:$AH$125,$N499,$H$3)&lt;20,11,ROUNDDOWN(INDEX(個人!$C$6:$AH$125,$N499,$H$3)/5,0)+7),"")</f>
        <v/>
      </c>
      <c r="I499" s="22" t="str">
        <f>IF(AND(INDEX(個人!$C$6:$AH$125,$N499,$C$3)&lt;&gt;"",INDEX(個人!$C$6:$AH$125,$N499,$O499)&lt;&gt;""),IF(ISERROR(VLOOKUP(DBCS($Q499),コード一覧!$E$1:$F$6,2,FALSE)),1,VLOOKUP(DBCS($Q499),コード一覧!$E$1:$F$6,2,FALSE)),"")</f>
        <v/>
      </c>
      <c r="J499" s="22" t="str">
        <f>IF(AND(INDEX(個人!$C$6:$AH$125,$N499,$C$3)&lt;&gt;"",INDEX(個人!$C$6:$AH$125,$N499,$O499)&lt;&gt;""),VLOOKUP($P499,コード一覧!$G$1:$H$10,2,FALSE),"")</f>
        <v/>
      </c>
      <c r="K499" s="22" t="str">
        <f>IF(AND(INDEX(個人!$C$6:$AH$125,$N499,$C$3)&lt;&gt;"",INDEX(個人!$C$6:$AH$125,$N499,$O499)&lt;&gt;""),LEFT(TEXT(INDEX(個人!$C$6:$AH$125,$N499,$O499),"mm:ss.00"),2),"")</f>
        <v/>
      </c>
      <c r="L499" s="22" t="str">
        <f>IF(AND(INDEX(個人!$C$6:$AH$125,$N499,$C$3)&lt;&gt;"",INDEX(個人!$C$6:$AH$125,$N499,$O499)&lt;&gt;""),MID(TEXT(INDEX(個人!$C$6:$AH$125,$N499,$O499),"mm:ss.00"),4,2),"")</f>
        <v/>
      </c>
      <c r="M499" s="22" t="str">
        <f>IF(AND(INDEX(個人!$C$6:$AH$125,$N499,$C$3)&lt;&gt;"",INDEX(個人!$C$6:$AH$125,$N499,$O499)&lt;&gt;""),RIGHT(TEXT(INDEX(個人!$C$6:$AH$125,$N499,$O499),"mm:ss.00"),2),"")</f>
        <v/>
      </c>
      <c r="N499" s="22">
        <f t="shared" si="68"/>
        <v>23</v>
      </c>
      <c r="O499" s="22">
        <v>20</v>
      </c>
      <c r="P499" s="24" t="s">
        <v>37</v>
      </c>
      <c r="Q499" s="22" t="s">
        <v>103</v>
      </c>
    </row>
    <row r="500" spans="3:17" s="22" customFormat="1" x14ac:dyDescent="0.15">
      <c r="C500" s="22" t="str">
        <f>IF(INDEX(個人!$C$6:$AH$125,$N500,$C$3)&lt;&gt;"",DBCS(TRIM(INDEX(個人!$C$6:$AH$125,$N500,$C$3))),"")</f>
        <v/>
      </c>
      <c r="D500" s="22" t="str">
        <f t="shared" si="66"/>
        <v>○</v>
      </c>
      <c r="E500" s="22">
        <f>IF(AND(INDEX(個人!$C$6:$AH$125,$N499,$C$3)&lt;&gt;"",INDEX(個人!$C$6:$AH$125,$N500,$O500)&lt;&gt;""),E499+1,E499)</f>
        <v>0</v>
      </c>
      <c r="F500" s="22" t="str">
        <f t="shared" si="67"/>
        <v>@0</v>
      </c>
      <c r="H500" s="22" t="str">
        <f>IF(AND(INDEX(個人!$C$6:$AH$125,$N500,$C$3)&lt;&gt;"",INDEX(個人!$C$6:$AH$125,$N500,$O500)&lt;&gt;""),IF(INDEX(個人!$C$6:$AH$125,$N500,$H$3)&lt;20,11,ROUNDDOWN(INDEX(個人!$C$6:$AH$125,$N500,$H$3)/5,0)+7),"")</f>
        <v/>
      </c>
      <c r="I500" s="22" t="str">
        <f>IF(AND(INDEX(個人!$C$6:$AH$125,$N500,$C$3)&lt;&gt;"",INDEX(個人!$C$6:$AH$125,$N500,$O500)&lt;&gt;""),IF(ISERROR(VLOOKUP(DBCS($Q500),コード一覧!$E$1:$F$6,2,FALSE)),1,VLOOKUP(DBCS($Q500),コード一覧!$E$1:$F$6,2,FALSE)),"")</f>
        <v/>
      </c>
      <c r="J500" s="22" t="str">
        <f>IF(AND(INDEX(個人!$C$6:$AH$125,$N500,$C$3)&lt;&gt;"",INDEX(個人!$C$6:$AH$125,$N500,$O500)&lt;&gt;""),VLOOKUP($P500,コード一覧!$G$1:$H$10,2,FALSE),"")</f>
        <v/>
      </c>
      <c r="K500" s="22" t="str">
        <f>IF(AND(INDEX(個人!$C$6:$AH$125,$N500,$C$3)&lt;&gt;"",INDEX(個人!$C$6:$AH$125,$N500,$O500)&lt;&gt;""),LEFT(TEXT(INDEX(個人!$C$6:$AH$125,$N500,$O500),"mm:ss.00"),2),"")</f>
        <v/>
      </c>
      <c r="L500" s="22" t="str">
        <f>IF(AND(INDEX(個人!$C$6:$AH$125,$N500,$C$3)&lt;&gt;"",INDEX(個人!$C$6:$AH$125,$N500,$O500)&lt;&gt;""),MID(TEXT(INDEX(個人!$C$6:$AH$125,$N500,$O500),"mm:ss.00"),4,2),"")</f>
        <v/>
      </c>
      <c r="M500" s="22" t="str">
        <f>IF(AND(INDEX(個人!$C$6:$AH$125,$N500,$C$3)&lt;&gt;"",INDEX(個人!$C$6:$AH$125,$N500,$O500)&lt;&gt;""),RIGHT(TEXT(INDEX(個人!$C$6:$AH$125,$N500,$O500),"mm:ss.00"),2),"")</f>
        <v/>
      </c>
      <c r="N500" s="22">
        <f t="shared" si="68"/>
        <v>23</v>
      </c>
      <c r="O500" s="22">
        <v>21</v>
      </c>
      <c r="P500" s="24" t="s">
        <v>47</v>
      </c>
      <c r="Q500" s="22" t="s">
        <v>103</v>
      </c>
    </row>
    <row r="501" spans="3:17" s="22" customFormat="1" x14ac:dyDescent="0.15">
      <c r="C501" s="22" t="str">
        <f>IF(INDEX(個人!$C$6:$AH$125,$N501,$C$3)&lt;&gt;"",DBCS(TRIM(INDEX(個人!$C$6:$AH$125,$N501,$C$3))),"")</f>
        <v/>
      </c>
      <c r="D501" s="22" t="str">
        <f t="shared" si="66"/>
        <v>○</v>
      </c>
      <c r="E501" s="22">
        <f>IF(AND(INDEX(個人!$C$6:$AH$125,$N500,$C$3)&lt;&gt;"",INDEX(個人!$C$6:$AH$125,$N501,$O501)&lt;&gt;""),E500+1,E500)</f>
        <v>0</v>
      </c>
      <c r="F501" s="22" t="str">
        <f t="shared" si="67"/>
        <v>@0</v>
      </c>
      <c r="H501" s="22" t="str">
        <f>IF(AND(INDEX(個人!$C$6:$AH$125,$N501,$C$3)&lt;&gt;"",INDEX(個人!$C$6:$AH$125,$N501,$O501)&lt;&gt;""),IF(INDEX(個人!$C$6:$AH$125,$N501,$H$3)&lt;20,11,ROUNDDOWN(INDEX(個人!$C$6:$AH$125,$N501,$H$3)/5,0)+7),"")</f>
        <v/>
      </c>
      <c r="I501" s="22" t="str">
        <f>IF(AND(INDEX(個人!$C$6:$AH$125,$N501,$C$3)&lt;&gt;"",INDEX(個人!$C$6:$AH$125,$N501,$O501)&lt;&gt;""),IF(ISERROR(VLOOKUP(DBCS($Q501),コード一覧!$E$1:$F$6,2,FALSE)),1,VLOOKUP(DBCS($Q501),コード一覧!$E$1:$F$6,2,FALSE)),"")</f>
        <v/>
      </c>
      <c r="J501" s="22" t="str">
        <f>IF(AND(INDEX(個人!$C$6:$AH$125,$N501,$C$3)&lt;&gt;"",INDEX(個人!$C$6:$AH$125,$N501,$O501)&lt;&gt;""),VLOOKUP($P501,コード一覧!$G$1:$H$10,2,FALSE),"")</f>
        <v/>
      </c>
      <c r="K501" s="22" t="str">
        <f>IF(AND(INDEX(個人!$C$6:$AH$125,$N501,$C$3)&lt;&gt;"",INDEX(個人!$C$6:$AH$125,$N501,$O501)&lt;&gt;""),LEFT(TEXT(INDEX(個人!$C$6:$AH$125,$N501,$O501),"mm:ss.00"),2),"")</f>
        <v/>
      </c>
      <c r="L501" s="22" t="str">
        <f>IF(AND(INDEX(個人!$C$6:$AH$125,$N501,$C$3)&lt;&gt;"",INDEX(個人!$C$6:$AH$125,$N501,$O501)&lt;&gt;""),MID(TEXT(INDEX(個人!$C$6:$AH$125,$N501,$O501),"mm:ss.00"),4,2),"")</f>
        <v/>
      </c>
      <c r="M501" s="22" t="str">
        <f>IF(AND(INDEX(個人!$C$6:$AH$125,$N501,$C$3)&lt;&gt;"",INDEX(個人!$C$6:$AH$125,$N501,$O501)&lt;&gt;""),RIGHT(TEXT(INDEX(個人!$C$6:$AH$125,$N501,$O501),"mm:ss.00"),2),"")</f>
        <v/>
      </c>
      <c r="N501" s="22">
        <f t="shared" si="68"/>
        <v>23</v>
      </c>
      <c r="O501" s="22">
        <v>22</v>
      </c>
      <c r="P501" s="24" t="s">
        <v>70</v>
      </c>
      <c r="Q501" s="22" t="s">
        <v>104</v>
      </c>
    </row>
    <row r="502" spans="3:17" s="22" customFormat="1" x14ac:dyDescent="0.15">
      <c r="C502" s="22" t="str">
        <f>IF(INDEX(個人!$C$6:$AH$125,$N502,$C$3)&lt;&gt;"",DBCS(TRIM(INDEX(個人!$C$6:$AH$125,$N502,$C$3))),"")</f>
        <v/>
      </c>
      <c r="D502" s="22" t="str">
        <f t="shared" si="66"/>
        <v>○</v>
      </c>
      <c r="E502" s="22">
        <f>IF(AND(INDEX(個人!$C$6:$AH$125,$N501,$C$3)&lt;&gt;"",INDEX(個人!$C$6:$AH$125,$N502,$O502)&lt;&gt;""),E501+1,E501)</f>
        <v>0</v>
      </c>
      <c r="F502" s="22" t="str">
        <f t="shared" si="67"/>
        <v>@0</v>
      </c>
      <c r="H502" s="22" t="str">
        <f>IF(AND(INDEX(個人!$C$6:$AH$125,$N502,$C$3)&lt;&gt;"",INDEX(個人!$C$6:$AH$125,$N502,$O502)&lt;&gt;""),IF(INDEX(個人!$C$6:$AH$125,$N502,$H$3)&lt;20,11,ROUNDDOWN(INDEX(個人!$C$6:$AH$125,$N502,$H$3)/5,0)+7),"")</f>
        <v/>
      </c>
      <c r="I502" s="22" t="str">
        <f>IF(AND(INDEX(個人!$C$6:$AH$125,$N502,$C$3)&lt;&gt;"",INDEX(個人!$C$6:$AH$125,$N502,$O502)&lt;&gt;""),IF(ISERROR(VLOOKUP(DBCS($Q502),コード一覧!$E$1:$F$6,2,FALSE)),1,VLOOKUP(DBCS($Q502),コード一覧!$E$1:$F$6,2,FALSE)),"")</f>
        <v/>
      </c>
      <c r="J502" s="22" t="str">
        <f>IF(AND(INDEX(個人!$C$6:$AH$125,$N502,$C$3)&lt;&gt;"",INDEX(個人!$C$6:$AH$125,$N502,$O502)&lt;&gt;""),VLOOKUP($P502,コード一覧!$G$1:$H$10,2,FALSE),"")</f>
        <v/>
      </c>
      <c r="K502" s="22" t="str">
        <f>IF(AND(INDEX(個人!$C$6:$AH$125,$N502,$C$3)&lt;&gt;"",INDEX(個人!$C$6:$AH$125,$N502,$O502)&lt;&gt;""),LEFT(TEXT(INDEX(個人!$C$6:$AH$125,$N502,$O502),"mm:ss.00"),2),"")</f>
        <v/>
      </c>
      <c r="L502" s="22" t="str">
        <f>IF(AND(INDEX(個人!$C$6:$AH$125,$N502,$C$3)&lt;&gt;"",INDEX(個人!$C$6:$AH$125,$N502,$O502)&lt;&gt;""),MID(TEXT(INDEX(個人!$C$6:$AH$125,$N502,$O502),"mm:ss.00"),4,2),"")</f>
        <v/>
      </c>
      <c r="M502" s="22" t="str">
        <f>IF(AND(INDEX(個人!$C$6:$AH$125,$N502,$C$3)&lt;&gt;"",INDEX(個人!$C$6:$AH$125,$N502,$O502)&lt;&gt;""),RIGHT(TEXT(INDEX(個人!$C$6:$AH$125,$N502,$O502),"mm:ss.00"),2),"")</f>
        <v/>
      </c>
      <c r="N502" s="22">
        <f t="shared" si="68"/>
        <v>23</v>
      </c>
      <c r="O502" s="22">
        <v>23</v>
      </c>
      <c r="P502" s="24" t="s">
        <v>24</v>
      </c>
      <c r="Q502" s="22" t="s">
        <v>104</v>
      </c>
    </row>
    <row r="503" spans="3:17" s="22" customFormat="1" x14ac:dyDescent="0.15">
      <c r="C503" s="22" t="str">
        <f>IF(INDEX(個人!$C$6:$AH$125,$N503,$C$3)&lt;&gt;"",DBCS(TRIM(INDEX(個人!$C$6:$AH$125,$N503,$C$3))),"")</f>
        <v/>
      </c>
      <c r="D503" s="22" t="str">
        <f t="shared" si="66"/>
        <v>○</v>
      </c>
      <c r="E503" s="22">
        <f>IF(AND(INDEX(個人!$C$6:$AH$125,$N502,$C$3)&lt;&gt;"",INDEX(個人!$C$6:$AH$125,$N503,$O503)&lt;&gt;""),E502+1,E502)</f>
        <v>0</v>
      </c>
      <c r="F503" s="22" t="str">
        <f t="shared" si="67"/>
        <v>@0</v>
      </c>
      <c r="H503" s="22" t="str">
        <f>IF(AND(INDEX(個人!$C$6:$AH$125,$N503,$C$3)&lt;&gt;"",INDEX(個人!$C$6:$AH$125,$N503,$O503)&lt;&gt;""),IF(INDEX(個人!$C$6:$AH$125,$N503,$H$3)&lt;20,11,ROUNDDOWN(INDEX(個人!$C$6:$AH$125,$N503,$H$3)/5,0)+7),"")</f>
        <v/>
      </c>
      <c r="I503" s="22" t="str">
        <f>IF(AND(INDEX(個人!$C$6:$AH$125,$N503,$C$3)&lt;&gt;"",INDEX(個人!$C$6:$AH$125,$N503,$O503)&lt;&gt;""),IF(ISERROR(VLOOKUP(DBCS($Q503),コード一覧!$E$1:$F$6,2,FALSE)),1,VLOOKUP(DBCS($Q503),コード一覧!$E$1:$F$6,2,FALSE)),"")</f>
        <v/>
      </c>
      <c r="J503" s="22" t="str">
        <f>IF(AND(INDEX(個人!$C$6:$AH$125,$N503,$C$3)&lt;&gt;"",INDEX(個人!$C$6:$AH$125,$N503,$O503)&lt;&gt;""),VLOOKUP($P503,コード一覧!$G$1:$H$10,2,FALSE),"")</f>
        <v/>
      </c>
      <c r="K503" s="22" t="str">
        <f>IF(AND(INDEX(個人!$C$6:$AH$125,$N503,$C$3)&lt;&gt;"",INDEX(個人!$C$6:$AH$125,$N503,$O503)&lt;&gt;""),LEFT(TEXT(INDEX(個人!$C$6:$AH$125,$N503,$O503),"mm:ss.00"),2),"")</f>
        <v/>
      </c>
      <c r="L503" s="22" t="str">
        <f>IF(AND(INDEX(個人!$C$6:$AH$125,$N503,$C$3)&lt;&gt;"",INDEX(個人!$C$6:$AH$125,$N503,$O503)&lt;&gt;""),MID(TEXT(INDEX(個人!$C$6:$AH$125,$N503,$O503),"mm:ss.00"),4,2),"")</f>
        <v/>
      </c>
      <c r="M503" s="22" t="str">
        <f>IF(AND(INDEX(個人!$C$6:$AH$125,$N503,$C$3)&lt;&gt;"",INDEX(個人!$C$6:$AH$125,$N503,$O503)&lt;&gt;""),RIGHT(TEXT(INDEX(個人!$C$6:$AH$125,$N503,$O503),"mm:ss.00"),2),"")</f>
        <v/>
      </c>
      <c r="N503" s="22">
        <f t="shared" si="68"/>
        <v>23</v>
      </c>
      <c r="O503" s="22">
        <v>24</v>
      </c>
      <c r="P503" s="24" t="s">
        <v>37</v>
      </c>
      <c r="Q503" s="22" t="s">
        <v>104</v>
      </c>
    </row>
    <row r="504" spans="3:17" s="22" customFormat="1" x14ac:dyDescent="0.15">
      <c r="C504" s="22" t="str">
        <f>IF(INDEX(個人!$C$6:$AH$125,$N504,$C$3)&lt;&gt;"",DBCS(TRIM(INDEX(個人!$C$6:$AH$125,$N504,$C$3))),"")</f>
        <v/>
      </c>
      <c r="D504" s="22" t="str">
        <f t="shared" si="66"/>
        <v>○</v>
      </c>
      <c r="E504" s="22">
        <f>IF(AND(INDEX(個人!$C$6:$AH$125,$N503,$C$3)&lt;&gt;"",INDEX(個人!$C$6:$AH$125,$N504,$O504)&lt;&gt;""),E503+1,E503)</f>
        <v>0</v>
      </c>
      <c r="F504" s="22" t="str">
        <f t="shared" si="67"/>
        <v>@0</v>
      </c>
      <c r="H504" s="22" t="str">
        <f>IF(AND(INDEX(個人!$C$6:$AH$125,$N504,$C$3)&lt;&gt;"",INDEX(個人!$C$6:$AH$125,$N504,$O504)&lt;&gt;""),IF(INDEX(個人!$C$6:$AH$125,$N504,$H$3)&lt;20,11,ROUNDDOWN(INDEX(個人!$C$6:$AH$125,$N504,$H$3)/5,0)+7),"")</f>
        <v/>
      </c>
      <c r="I504" s="22" t="str">
        <f>IF(AND(INDEX(個人!$C$6:$AH$125,$N504,$C$3)&lt;&gt;"",INDEX(個人!$C$6:$AH$125,$N504,$O504)&lt;&gt;""),IF(ISERROR(VLOOKUP(DBCS($Q504),コード一覧!$E$1:$F$6,2,FALSE)),1,VLOOKUP(DBCS($Q504),コード一覧!$E$1:$F$6,2,FALSE)),"")</f>
        <v/>
      </c>
      <c r="J504" s="22" t="str">
        <f>IF(AND(INDEX(個人!$C$6:$AH$125,$N504,$C$3)&lt;&gt;"",INDEX(個人!$C$6:$AH$125,$N504,$O504)&lt;&gt;""),VLOOKUP($P504,コード一覧!$G$1:$H$10,2,FALSE),"")</f>
        <v/>
      </c>
      <c r="K504" s="22" t="str">
        <f>IF(AND(INDEX(個人!$C$6:$AH$125,$N504,$C$3)&lt;&gt;"",INDEX(個人!$C$6:$AH$125,$N504,$O504)&lt;&gt;""),LEFT(TEXT(INDEX(個人!$C$6:$AH$125,$N504,$O504),"mm:ss.00"),2),"")</f>
        <v/>
      </c>
      <c r="L504" s="22" t="str">
        <f>IF(AND(INDEX(個人!$C$6:$AH$125,$N504,$C$3)&lt;&gt;"",INDEX(個人!$C$6:$AH$125,$N504,$O504)&lt;&gt;""),MID(TEXT(INDEX(個人!$C$6:$AH$125,$N504,$O504),"mm:ss.00"),4,2),"")</f>
        <v/>
      </c>
      <c r="M504" s="22" t="str">
        <f>IF(AND(INDEX(個人!$C$6:$AH$125,$N504,$C$3)&lt;&gt;"",INDEX(個人!$C$6:$AH$125,$N504,$O504)&lt;&gt;""),RIGHT(TEXT(INDEX(個人!$C$6:$AH$125,$N504,$O504),"mm:ss.00"),2),"")</f>
        <v/>
      </c>
      <c r="N504" s="22">
        <f t="shared" si="68"/>
        <v>23</v>
      </c>
      <c r="O504" s="22">
        <v>25</v>
      </c>
      <c r="P504" s="24" t="s">
        <v>47</v>
      </c>
      <c r="Q504" s="22" t="s">
        <v>104</v>
      </c>
    </row>
    <row r="505" spans="3:17" s="22" customFormat="1" x14ac:dyDescent="0.15">
      <c r="C505" s="22" t="str">
        <f>IF(INDEX(個人!$C$6:$AH$125,$N505,$C$3)&lt;&gt;"",DBCS(TRIM(INDEX(個人!$C$6:$AH$125,$N505,$C$3))),"")</f>
        <v/>
      </c>
      <c r="D505" s="22" t="str">
        <f t="shared" si="66"/>
        <v>○</v>
      </c>
      <c r="E505" s="22">
        <f>IF(AND(INDEX(個人!$C$6:$AH$125,$N504,$C$3)&lt;&gt;"",INDEX(個人!$C$6:$AH$125,$N505,$O505)&lt;&gt;""),E504+1,E504)</f>
        <v>0</v>
      </c>
      <c r="F505" s="22" t="str">
        <f t="shared" si="67"/>
        <v>@0</v>
      </c>
      <c r="H505" s="22" t="str">
        <f>IF(AND(INDEX(個人!$C$6:$AH$125,$N505,$C$3)&lt;&gt;"",INDEX(個人!$C$6:$AH$125,$N505,$O505)&lt;&gt;""),IF(INDEX(個人!$C$6:$AH$125,$N505,$H$3)&lt;20,11,ROUNDDOWN(INDEX(個人!$C$6:$AH$125,$N505,$H$3)/5,0)+7),"")</f>
        <v/>
      </c>
      <c r="I505" s="22" t="str">
        <f>IF(AND(INDEX(個人!$C$6:$AH$125,$N505,$C$3)&lt;&gt;"",INDEX(個人!$C$6:$AH$125,$N505,$O505)&lt;&gt;""),IF(ISERROR(VLOOKUP(DBCS($Q505),コード一覧!$E$1:$F$6,2,FALSE)),1,VLOOKUP(DBCS($Q505),コード一覧!$E$1:$F$6,2,FALSE)),"")</f>
        <v/>
      </c>
      <c r="J505" s="22" t="str">
        <f>IF(AND(INDEX(個人!$C$6:$AH$125,$N505,$C$3)&lt;&gt;"",INDEX(個人!$C$6:$AH$125,$N505,$O505)&lt;&gt;""),VLOOKUP($P505,コード一覧!$G$1:$H$10,2,FALSE),"")</f>
        <v/>
      </c>
      <c r="K505" s="22" t="str">
        <f>IF(AND(INDEX(個人!$C$6:$AH$125,$N505,$C$3)&lt;&gt;"",INDEX(個人!$C$6:$AH$125,$N505,$O505)&lt;&gt;""),LEFT(TEXT(INDEX(個人!$C$6:$AH$125,$N505,$O505),"mm:ss.00"),2),"")</f>
        <v/>
      </c>
      <c r="L505" s="22" t="str">
        <f>IF(AND(INDEX(個人!$C$6:$AH$125,$N505,$C$3)&lt;&gt;"",INDEX(個人!$C$6:$AH$125,$N505,$O505)&lt;&gt;""),MID(TEXT(INDEX(個人!$C$6:$AH$125,$N505,$O505),"mm:ss.00"),4,2),"")</f>
        <v/>
      </c>
      <c r="M505" s="22" t="str">
        <f>IF(AND(INDEX(個人!$C$6:$AH$125,$N505,$C$3)&lt;&gt;"",INDEX(個人!$C$6:$AH$125,$N505,$O505)&lt;&gt;""),RIGHT(TEXT(INDEX(個人!$C$6:$AH$125,$N505,$O505),"mm:ss.00"),2),"")</f>
        <v/>
      </c>
      <c r="N505" s="22">
        <f t="shared" si="68"/>
        <v>23</v>
      </c>
      <c r="O505" s="22">
        <v>26</v>
      </c>
      <c r="P505" s="24" t="s">
        <v>70</v>
      </c>
      <c r="Q505" s="22" t="s">
        <v>55</v>
      </c>
    </row>
    <row r="506" spans="3:17" s="22" customFormat="1" x14ac:dyDescent="0.15">
      <c r="C506" s="22" t="str">
        <f>IF(INDEX(個人!$C$6:$AH$125,$N506,$C$3)&lt;&gt;"",DBCS(TRIM(INDEX(個人!$C$6:$AH$125,$N506,$C$3))),"")</f>
        <v/>
      </c>
      <c r="D506" s="22" t="str">
        <f t="shared" si="66"/>
        <v>○</v>
      </c>
      <c r="E506" s="22">
        <f>IF(AND(INDEX(個人!$C$6:$AH$125,$N505,$C$3)&lt;&gt;"",INDEX(個人!$C$6:$AH$125,$N506,$O506)&lt;&gt;""),E505+1,E505)</f>
        <v>0</v>
      </c>
      <c r="F506" s="22" t="str">
        <f t="shared" si="67"/>
        <v>@0</v>
      </c>
      <c r="H506" s="22" t="str">
        <f>IF(AND(INDEX(個人!$C$6:$AH$125,$N506,$C$3)&lt;&gt;"",INDEX(個人!$C$6:$AH$125,$N506,$O506)&lt;&gt;""),IF(INDEX(個人!$C$6:$AH$125,$N506,$H$3)&lt;20,11,ROUNDDOWN(INDEX(個人!$C$6:$AH$125,$N506,$H$3)/5,0)+7),"")</f>
        <v/>
      </c>
      <c r="I506" s="22" t="str">
        <f>IF(AND(INDEX(個人!$C$6:$AH$125,$N506,$C$3)&lt;&gt;"",INDEX(個人!$C$6:$AH$125,$N506,$O506)&lt;&gt;""),IF(ISERROR(VLOOKUP(DBCS($Q506),コード一覧!$E$1:$F$6,2,FALSE)),1,VLOOKUP(DBCS($Q506),コード一覧!$E$1:$F$6,2,FALSE)),"")</f>
        <v/>
      </c>
      <c r="J506" s="22" t="str">
        <f>IF(AND(INDEX(個人!$C$6:$AH$125,$N506,$C$3)&lt;&gt;"",INDEX(個人!$C$6:$AH$125,$N506,$O506)&lt;&gt;""),VLOOKUP($P506,コード一覧!$G$1:$H$10,2,FALSE),"")</f>
        <v/>
      </c>
      <c r="K506" s="22" t="str">
        <f>IF(AND(INDEX(個人!$C$6:$AH$125,$N506,$C$3)&lt;&gt;"",INDEX(個人!$C$6:$AH$125,$N506,$O506)&lt;&gt;""),LEFT(TEXT(INDEX(個人!$C$6:$AH$125,$N506,$O506),"mm:ss.00"),2),"")</f>
        <v/>
      </c>
      <c r="L506" s="22" t="str">
        <f>IF(AND(INDEX(個人!$C$6:$AH$125,$N506,$C$3)&lt;&gt;"",INDEX(個人!$C$6:$AH$125,$N506,$O506)&lt;&gt;""),MID(TEXT(INDEX(個人!$C$6:$AH$125,$N506,$O506),"mm:ss.00"),4,2),"")</f>
        <v/>
      </c>
      <c r="M506" s="22" t="str">
        <f>IF(AND(INDEX(個人!$C$6:$AH$125,$N506,$C$3)&lt;&gt;"",INDEX(個人!$C$6:$AH$125,$N506,$O506)&lt;&gt;""),RIGHT(TEXT(INDEX(個人!$C$6:$AH$125,$N506,$O506),"mm:ss.00"),2),"")</f>
        <v/>
      </c>
      <c r="N506" s="22">
        <f t="shared" si="68"/>
        <v>23</v>
      </c>
      <c r="O506" s="22">
        <v>27</v>
      </c>
      <c r="P506" s="24" t="s">
        <v>24</v>
      </c>
      <c r="Q506" s="22" t="s">
        <v>55</v>
      </c>
    </row>
    <row r="507" spans="3:17" s="22" customFormat="1" x14ac:dyDescent="0.15">
      <c r="C507" s="22" t="str">
        <f>IF(INDEX(個人!$C$6:$AH$125,$N507,$C$3)&lt;&gt;"",DBCS(TRIM(INDEX(個人!$C$6:$AH$125,$N507,$C$3))),"")</f>
        <v/>
      </c>
      <c r="D507" s="22" t="str">
        <f t="shared" si="66"/>
        <v>○</v>
      </c>
      <c r="E507" s="22">
        <f>IF(AND(INDEX(個人!$C$6:$AH$125,$N506,$C$3)&lt;&gt;"",INDEX(個人!$C$6:$AH$125,$N507,$O507)&lt;&gt;""),E506+1,E506)</f>
        <v>0</v>
      </c>
      <c r="F507" s="22" t="str">
        <f t="shared" si="67"/>
        <v>@0</v>
      </c>
      <c r="H507" s="22" t="str">
        <f>IF(AND(INDEX(個人!$C$6:$AH$125,$N507,$C$3)&lt;&gt;"",INDEX(個人!$C$6:$AH$125,$N507,$O507)&lt;&gt;""),IF(INDEX(個人!$C$6:$AH$125,$N507,$H$3)&lt;20,11,ROUNDDOWN(INDEX(個人!$C$6:$AH$125,$N507,$H$3)/5,0)+7),"")</f>
        <v/>
      </c>
      <c r="I507" s="22" t="str">
        <f>IF(AND(INDEX(個人!$C$6:$AH$125,$N507,$C$3)&lt;&gt;"",INDEX(個人!$C$6:$AH$125,$N507,$O507)&lt;&gt;""),IF(ISERROR(VLOOKUP(DBCS($Q507),コード一覧!$E$1:$F$6,2,FALSE)),1,VLOOKUP(DBCS($Q507),コード一覧!$E$1:$F$6,2,FALSE)),"")</f>
        <v/>
      </c>
      <c r="J507" s="22" t="str">
        <f>IF(AND(INDEX(個人!$C$6:$AH$125,$N507,$C$3)&lt;&gt;"",INDEX(個人!$C$6:$AH$125,$N507,$O507)&lt;&gt;""),VLOOKUP($P507,コード一覧!$G$1:$H$10,2,FALSE),"")</f>
        <v/>
      </c>
      <c r="K507" s="22" t="str">
        <f>IF(AND(INDEX(個人!$C$6:$AH$125,$N507,$C$3)&lt;&gt;"",INDEX(個人!$C$6:$AH$125,$N507,$O507)&lt;&gt;""),LEFT(TEXT(INDEX(個人!$C$6:$AH$125,$N507,$O507),"mm:ss.00"),2),"")</f>
        <v/>
      </c>
      <c r="L507" s="22" t="str">
        <f>IF(AND(INDEX(個人!$C$6:$AH$125,$N507,$C$3)&lt;&gt;"",INDEX(個人!$C$6:$AH$125,$N507,$O507)&lt;&gt;""),MID(TEXT(INDEX(個人!$C$6:$AH$125,$N507,$O507),"mm:ss.00"),4,2),"")</f>
        <v/>
      </c>
      <c r="M507" s="22" t="str">
        <f>IF(AND(INDEX(個人!$C$6:$AH$125,$N507,$C$3)&lt;&gt;"",INDEX(個人!$C$6:$AH$125,$N507,$O507)&lt;&gt;""),RIGHT(TEXT(INDEX(個人!$C$6:$AH$125,$N507,$O507),"mm:ss.00"),2),"")</f>
        <v/>
      </c>
      <c r="N507" s="22">
        <f t="shared" si="68"/>
        <v>23</v>
      </c>
      <c r="O507" s="22">
        <v>28</v>
      </c>
      <c r="P507" s="24" t="s">
        <v>37</v>
      </c>
      <c r="Q507" s="22" t="s">
        <v>55</v>
      </c>
    </row>
    <row r="508" spans="3:17" s="22" customFormat="1" x14ac:dyDescent="0.15">
      <c r="C508" s="22" t="str">
        <f>IF(INDEX(個人!$C$6:$AH$125,$N508,$C$3)&lt;&gt;"",DBCS(TRIM(INDEX(個人!$C$6:$AH$125,$N508,$C$3))),"")</f>
        <v/>
      </c>
      <c r="D508" s="22" t="str">
        <f t="shared" si="66"/>
        <v>○</v>
      </c>
      <c r="E508" s="22">
        <f>IF(AND(INDEX(個人!$C$6:$AH$125,$N507,$C$3)&lt;&gt;"",INDEX(個人!$C$6:$AH$125,$N508,$O508)&lt;&gt;""),E507+1,E507)</f>
        <v>0</v>
      </c>
      <c r="F508" s="22" t="str">
        <f t="shared" si="67"/>
        <v>@0</v>
      </c>
      <c r="H508" s="22" t="str">
        <f>IF(AND(INDEX(個人!$C$6:$AH$125,$N508,$C$3)&lt;&gt;"",INDEX(個人!$C$6:$AH$125,$N508,$O508)&lt;&gt;""),IF(INDEX(個人!$C$6:$AH$125,$N508,$H$3)&lt;20,11,ROUNDDOWN(INDEX(個人!$C$6:$AH$125,$N508,$H$3)/5,0)+7),"")</f>
        <v/>
      </c>
      <c r="I508" s="22" t="str">
        <f>IF(AND(INDEX(個人!$C$6:$AH$125,$N508,$C$3)&lt;&gt;"",INDEX(個人!$C$6:$AH$125,$N508,$O508)&lt;&gt;""),IF(ISERROR(VLOOKUP(DBCS($Q508),コード一覧!$E$1:$F$6,2,FALSE)),1,VLOOKUP(DBCS($Q508),コード一覧!$E$1:$F$6,2,FALSE)),"")</f>
        <v/>
      </c>
      <c r="J508" s="22" t="str">
        <f>IF(AND(INDEX(個人!$C$6:$AH$125,$N508,$C$3)&lt;&gt;"",INDEX(個人!$C$6:$AH$125,$N508,$O508)&lt;&gt;""),VLOOKUP($P508,コード一覧!$G$1:$H$10,2,FALSE),"")</f>
        <v/>
      </c>
      <c r="K508" s="22" t="str">
        <f>IF(AND(INDEX(個人!$C$6:$AH$125,$N508,$C$3)&lt;&gt;"",INDEX(個人!$C$6:$AH$125,$N508,$O508)&lt;&gt;""),LEFT(TEXT(INDEX(個人!$C$6:$AH$125,$N508,$O508),"mm:ss.00"),2),"")</f>
        <v/>
      </c>
      <c r="L508" s="22" t="str">
        <f>IF(AND(INDEX(個人!$C$6:$AH$125,$N508,$C$3)&lt;&gt;"",INDEX(個人!$C$6:$AH$125,$N508,$O508)&lt;&gt;""),MID(TEXT(INDEX(個人!$C$6:$AH$125,$N508,$O508),"mm:ss.00"),4,2),"")</f>
        <v/>
      </c>
      <c r="M508" s="22" t="str">
        <f>IF(AND(INDEX(個人!$C$6:$AH$125,$N508,$C$3)&lt;&gt;"",INDEX(個人!$C$6:$AH$125,$N508,$O508)&lt;&gt;""),RIGHT(TEXT(INDEX(個人!$C$6:$AH$125,$N508,$O508),"mm:ss.00"),2),"")</f>
        <v/>
      </c>
      <c r="N508" s="22">
        <f t="shared" si="68"/>
        <v>23</v>
      </c>
      <c r="O508" s="22">
        <v>29</v>
      </c>
      <c r="P508" s="24" t="s">
        <v>47</v>
      </c>
      <c r="Q508" s="22" t="s">
        <v>55</v>
      </c>
    </row>
    <row r="509" spans="3:17" s="22" customFormat="1" x14ac:dyDescent="0.15">
      <c r="C509" s="22" t="str">
        <f>IF(INDEX(個人!$C$6:$AH$125,$N509,$C$3)&lt;&gt;"",DBCS(TRIM(INDEX(個人!$C$6:$AH$125,$N509,$C$3))),"")</f>
        <v/>
      </c>
      <c r="D509" s="22" t="str">
        <f t="shared" si="66"/>
        <v>○</v>
      </c>
      <c r="E509" s="22">
        <f>IF(AND(INDEX(個人!$C$6:$AH$125,$N508,$C$3)&lt;&gt;"",INDEX(個人!$C$6:$AH$125,$N509,$O509)&lt;&gt;""),E508+1,E508)</f>
        <v>0</v>
      </c>
      <c r="F509" s="22" t="str">
        <f t="shared" si="67"/>
        <v>@0</v>
      </c>
      <c r="H509" s="22" t="str">
        <f>IF(AND(INDEX(個人!$C$6:$AH$125,$N509,$C$3)&lt;&gt;"",INDEX(個人!$C$6:$AH$125,$N509,$O509)&lt;&gt;""),IF(INDEX(個人!$C$6:$AH$125,$N509,$H$3)&lt;20,11,ROUNDDOWN(INDEX(個人!$C$6:$AH$125,$N509,$H$3)/5,0)+7),"")</f>
        <v/>
      </c>
      <c r="I509" s="22" t="str">
        <f>IF(AND(INDEX(個人!$C$6:$AH$125,$N509,$C$3)&lt;&gt;"",INDEX(個人!$C$6:$AH$125,$N509,$O509)&lt;&gt;""),IF(ISERROR(VLOOKUP(DBCS($Q509),コード一覧!$E$1:$F$6,2,FALSE)),1,VLOOKUP(DBCS($Q509),コード一覧!$E$1:$F$6,2,FALSE)),"")</f>
        <v/>
      </c>
      <c r="J509" s="22" t="str">
        <f>IF(AND(INDEX(個人!$C$6:$AH$125,$N509,$C$3)&lt;&gt;"",INDEX(個人!$C$6:$AH$125,$N509,$O509)&lt;&gt;""),VLOOKUP($P509,コード一覧!$G$1:$H$10,2,FALSE),"")</f>
        <v/>
      </c>
      <c r="K509" s="22" t="str">
        <f>IF(AND(INDEX(個人!$C$6:$AH$125,$N509,$C$3)&lt;&gt;"",INDEX(個人!$C$6:$AH$125,$N509,$O509)&lt;&gt;""),LEFT(TEXT(INDEX(個人!$C$6:$AH$125,$N509,$O509),"mm:ss.00"),2),"")</f>
        <v/>
      </c>
      <c r="L509" s="22" t="str">
        <f>IF(AND(INDEX(個人!$C$6:$AH$125,$N509,$C$3)&lt;&gt;"",INDEX(個人!$C$6:$AH$125,$N509,$O509)&lt;&gt;""),MID(TEXT(INDEX(個人!$C$6:$AH$125,$N509,$O509),"mm:ss.00"),4,2),"")</f>
        <v/>
      </c>
      <c r="M509" s="22" t="str">
        <f>IF(AND(INDEX(個人!$C$6:$AH$125,$N509,$C$3)&lt;&gt;"",INDEX(個人!$C$6:$AH$125,$N509,$O509)&lt;&gt;""),RIGHT(TEXT(INDEX(個人!$C$6:$AH$125,$N509,$O509),"mm:ss.00"),2),"")</f>
        <v/>
      </c>
      <c r="N509" s="22">
        <f t="shared" si="68"/>
        <v>23</v>
      </c>
      <c r="O509" s="22">
        <v>30</v>
      </c>
      <c r="P509" s="24" t="s">
        <v>37</v>
      </c>
      <c r="Q509" s="22" t="s">
        <v>101</v>
      </c>
    </row>
    <row r="510" spans="3:17" s="22" customFormat="1" x14ac:dyDescent="0.15">
      <c r="C510" s="22" t="str">
        <f>IF(INDEX(個人!$C$6:$AH$125,$N510,$C$3)&lt;&gt;"",DBCS(TRIM(INDEX(個人!$C$6:$AH$125,$N510,$C$3))),"")</f>
        <v/>
      </c>
      <c r="D510" s="22" t="str">
        <f t="shared" si="66"/>
        <v>○</v>
      </c>
      <c r="E510" s="22">
        <f>IF(AND(INDEX(個人!$C$6:$AH$125,$N509,$C$3)&lt;&gt;"",INDEX(個人!$C$6:$AH$125,$N510,$O510)&lt;&gt;""),E509+1,E509)</f>
        <v>0</v>
      </c>
      <c r="F510" s="22" t="str">
        <f t="shared" si="67"/>
        <v>@0</v>
      </c>
      <c r="H510" s="22" t="str">
        <f>IF(AND(INDEX(個人!$C$6:$AH$125,$N510,$C$3)&lt;&gt;"",INDEX(個人!$C$6:$AH$125,$N510,$O510)&lt;&gt;""),IF(INDEX(個人!$C$6:$AH$125,$N510,$H$3)&lt;20,11,ROUNDDOWN(INDEX(個人!$C$6:$AH$125,$N510,$H$3)/5,0)+7),"")</f>
        <v/>
      </c>
      <c r="I510" s="22" t="str">
        <f>IF(AND(INDEX(個人!$C$6:$AH$125,$N510,$C$3)&lt;&gt;"",INDEX(個人!$C$6:$AH$125,$N510,$O510)&lt;&gt;""),IF(ISERROR(VLOOKUP(DBCS($Q510),コード一覧!$E$1:$F$6,2,FALSE)),1,VLOOKUP(DBCS($Q510),コード一覧!$E$1:$F$6,2,FALSE)),"")</f>
        <v/>
      </c>
      <c r="J510" s="22" t="str">
        <f>IF(AND(INDEX(個人!$C$6:$AH$125,$N510,$C$3)&lt;&gt;"",INDEX(個人!$C$6:$AH$125,$N510,$O510)&lt;&gt;""),VLOOKUP($P510,コード一覧!$G$1:$H$10,2,FALSE),"")</f>
        <v/>
      </c>
      <c r="K510" s="22" t="str">
        <f>IF(AND(INDEX(個人!$C$6:$AH$125,$N510,$C$3)&lt;&gt;"",INDEX(個人!$C$6:$AH$125,$N510,$O510)&lt;&gt;""),LEFT(TEXT(INDEX(個人!$C$6:$AH$125,$N510,$O510),"mm:ss.00"),2),"")</f>
        <v/>
      </c>
      <c r="L510" s="22" t="str">
        <f>IF(AND(INDEX(個人!$C$6:$AH$125,$N510,$C$3)&lt;&gt;"",INDEX(個人!$C$6:$AH$125,$N510,$O510)&lt;&gt;""),MID(TEXT(INDEX(個人!$C$6:$AH$125,$N510,$O510),"mm:ss.00"),4,2),"")</f>
        <v/>
      </c>
      <c r="M510" s="22" t="str">
        <f>IF(AND(INDEX(個人!$C$6:$AH$125,$N510,$C$3)&lt;&gt;"",INDEX(個人!$C$6:$AH$125,$N510,$O510)&lt;&gt;""),RIGHT(TEXT(INDEX(個人!$C$6:$AH$125,$N510,$O510),"mm:ss.00"),2),"")</f>
        <v/>
      </c>
      <c r="N510" s="22">
        <f t="shared" si="68"/>
        <v>23</v>
      </c>
      <c r="O510" s="22">
        <v>31</v>
      </c>
      <c r="P510" s="24" t="s">
        <v>47</v>
      </c>
      <c r="Q510" s="22" t="s">
        <v>101</v>
      </c>
    </row>
    <row r="511" spans="3:17" s="22" customFormat="1" x14ac:dyDescent="0.15">
      <c r="C511" s="22" t="str">
        <f>IF(INDEX(個人!$C$6:$AH$125,$N511,$C$3)&lt;&gt;"",DBCS(TRIM(INDEX(個人!$C$6:$AH$125,$N511,$C$3))),"")</f>
        <v/>
      </c>
      <c r="D511" s="22" t="str">
        <f t="shared" si="66"/>
        <v>○</v>
      </c>
      <c r="E511" s="22">
        <f>IF(AND(INDEX(個人!$C$6:$AH$125,$N510,$C$3)&lt;&gt;"",INDEX(個人!$C$6:$AH$125,$N511,$O511)&lt;&gt;""),E510+1,E510)</f>
        <v>0</v>
      </c>
      <c r="F511" s="22" t="str">
        <f t="shared" si="67"/>
        <v>@0</v>
      </c>
      <c r="H511" s="22" t="str">
        <f>IF(AND(INDEX(個人!$C$6:$AH$125,$N511,$C$3)&lt;&gt;"",INDEX(個人!$C$6:$AH$125,$N511,$O511)&lt;&gt;""),IF(INDEX(個人!$C$6:$AH$125,$N511,$H$3)&lt;20,11,ROUNDDOWN(INDEX(個人!$C$6:$AH$125,$N511,$H$3)/5,0)+7),"")</f>
        <v/>
      </c>
      <c r="I511" s="22" t="str">
        <f>IF(AND(INDEX(個人!$C$6:$AH$125,$N511,$C$3)&lt;&gt;"",INDEX(個人!$C$6:$AH$125,$N511,$O511)&lt;&gt;""),IF(ISERROR(VLOOKUP(DBCS($Q511),コード一覧!$E$1:$F$6,2,FALSE)),1,VLOOKUP(DBCS($Q511),コード一覧!$E$1:$F$6,2,FALSE)),"")</f>
        <v/>
      </c>
      <c r="J511" s="22" t="str">
        <f>IF(AND(INDEX(個人!$C$6:$AH$125,$N511,$C$3)&lt;&gt;"",INDEX(個人!$C$6:$AH$125,$N511,$O511)&lt;&gt;""),VLOOKUP($P511,コード一覧!$G$1:$H$10,2,FALSE),"")</f>
        <v/>
      </c>
      <c r="K511" s="22" t="str">
        <f>IF(AND(INDEX(個人!$C$6:$AH$125,$N511,$C$3)&lt;&gt;"",INDEX(個人!$C$6:$AH$125,$N511,$O511)&lt;&gt;""),LEFT(TEXT(INDEX(個人!$C$6:$AH$125,$N511,$O511),"mm:ss.00"),2),"")</f>
        <v/>
      </c>
      <c r="L511" s="22" t="str">
        <f>IF(AND(INDEX(個人!$C$6:$AH$125,$N511,$C$3)&lt;&gt;"",INDEX(個人!$C$6:$AH$125,$N511,$O511)&lt;&gt;""),MID(TEXT(INDEX(個人!$C$6:$AH$125,$N511,$O511),"mm:ss.00"),4,2),"")</f>
        <v/>
      </c>
      <c r="M511" s="22" t="str">
        <f>IF(AND(INDEX(個人!$C$6:$AH$125,$N511,$C$3)&lt;&gt;"",INDEX(個人!$C$6:$AH$125,$N511,$O511)&lt;&gt;""),RIGHT(TEXT(INDEX(個人!$C$6:$AH$125,$N511,$O511),"mm:ss.00"),2),"")</f>
        <v/>
      </c>
      <c r="N511" s="22">
        <f t="shared" si="68"/>
        <v>23</v>
      </c>
      <c r="O511" s="22">
        <v>32</v>
      </c>
      <c r="P511" s="24" t="s">
        <v>73</v>
      </c>
      <c r="Q511" s="22" t="s">
        <v>101</v>
      </c>
    </row>
    <row r="512" spans="3:17" s="23" customFormat="1" x14ac:dyDescent="0.15">
      <c r="C512" s="23" t="str">
        <f>IF(INDEX(個人!$C$6:$AH$125,$N512,$C$3)&lt;&gt;"",DBCS(TRIM(INDEX(個人!$C$6:$AH$125,$N512,$C$3))),"")</f>
        <v/>
      </c>
      <c r="D512" s="23" t="str">
        <f>IF(C511=C512,"○","×")</f>
        <v>○</v>
      </c>
      <c r="E512" s="23">
        <f>IF(AND(INDEX(個人!$C$6:$AH$125,$N512,$C$3)&lt;&gt;"",INDEX(個人!$C$6:$AH$125,$N512,$O512)&lt;&gt;""),1,0)</f>
        <v>0</v>
      </c>
      <c r="F512" s="23" t="str">
        <f>C512&amp;"@"&amp;E512</f>
        <v>@0</v>
      </c>
      <c r="H512" s="23" t="str">
        <f>IF(AND(INDEX(個人!$C$6:$AH$125,$N512,$C$3)&lt;&gt;"",INDEX(個人!$C$6:$AH$125,$N512,$O512)&lt;&gt;""),IF(INDEX(個人!$C$6:$AH$125,$N512,$H$3)&lt;20,11,ROUNDDOWN(INDEX(個人!$C$6:$AH$125,$N512,$H$3)/5,0)+7),"")</f>
        <v/>
      </c>
      <c r="I512" s="23" t="str">
        <f>IF(AND(INDEX(個人!$C$6:$AH$125,$N512,$C$3)&lt;&gt;"",INDEX(個人!$C$6:$AH$125,$N512,$O512)&lt;&gt;""),IF(ISERROR(VLOOKUP(DBCS($Q512),コード一覧!$E$1:$F$6,2,FALSE)),1,VLOOKUP(DBCS($Q512),コード一覧!$E$1:$F$6,2,FALSE)),"")</f>
        <v/>
      </c>
      <c r="J512" s="23" t="str">
        <f>IF(AND(INDEX(個人!$C$6:$AH$125,$N512,$C$3)&lt;&gt;"",INDEX(個人!$C$6:$AH$125,$N512,$O512)&lt;&gt;""),VLOOKUP($P512,コード一覧!$G$1:$H$10,2,FALSE),"")</f>
        <v/>
      </c>
      <c r="K512" s="23" t="str">
        <f>IF(AND(INDEX(個人!$C$6:$AH$125,$N512,$C$3)&lt;&gt;"",INDEX(個人!$C$6:$AH$125,$N512,$O512)&lt;&gt;""),LEFT(TEXT(INDEX(個人!$C$6:$AH$125,$N512,$O512),"mm:ss.00"),2),"")</f>
        <v/>
      </c>
      <c r="L512" s="23" t="str">
        <f>IF(AND(INDEX(個人!$C$6:$AH$125,$N512,$C$3)&lt;&gt;"",INDEX(個人!$C$6:$AH$125,$N512,$O512)&lt;&gt;""),MID(TEXT(INDEX(個人!$C$6:$AH$125,$N512,$O512),"mm:ss.00"),4,2),"")</f>
        <v/>
      </c>
      <c r="M512" s="23" t="str">
        <f>IF(AND(INDEX(個人!$C$6:$AH$125,$N512,$C$3)&lt;&gt;"",INDEX(個人!$C$6:$AH$125,$N512,$O512)&lt;&gt;""),RIGHT(TEXT(INDEX(個人!$C$6:$AH$125,$N512,$O512),"mm:ss.00"),2),"")</f>
        <v/>
      </c>
      <c r="N512" s="23">
        <f>N490+1</f>
        <v>24</v>
      </c>
      <c r="O512" s="23">
        <v>11</v>
      </c>
      <c r="P512" s="200" t="s">
        <v>70</v>
      </c>
      <c r="Q512" s="23" t="s">
        <v>318</v>
      </c>
    </row>
    <row r="513" spans="3:17" s="23" customFormat="1" x14ac:dyDescent="0.15">
      <c r="C513" s="23" t="str">
        <f>IF(INDEX(個人!$C$6:$AH$125,$N513,$C$3)&lt;&gt;"",DBCS(TRIM(INDEX(個人!$C$6:$AH$125,$N513,$C$3))),"")</f>
        <v/>
      </c>
      <c r="D513" s="23" t="str">
        <f>IF(C512=C513,"○","×")</f>
        <v>○</v>
      </c>
      <c r="E513" s="23">
        <f>IF(AND(INDEX(個人!$C$6:$AH$125,$N512,$C$3)&lt;&gt;"",INDEX(個人!$C$6:$AH$125,$N513,$O513)&lt;&gt;""),E512+1,E512)</f>
        <v>0</v>
      </c>
      <c r="F513" s="23" t="str">
        <f>C513&amp;"@"&amp;E513</f>
        <v>@0</v>
      </c>
      <c r="H513" s="23" t="str">
        <f>IF(AND(INDEX(個人!$C$6:$AH$125,$N513,$C$3)&lt;&gt;"",INDEX(個人!$C$6:$AH$125,$N513,$O513)&lt;&gt;""),IF(INDEX(個人!$C$6:$AH$125,$N513,$H$3)&lt;20,11,ROUNDDOWN(INDEX(個人!$C$6:$AH$125,$N513,$H$3)/5,0)+7),"")</f>
        <v/>
      </c>
      <c r="I513" s="23" t="str">
        <f>IF(AND(INDEX(個人!$C$6:$AH$125,$N513,$C$3)&lt;&gt;"",INDEX(個人!$C$6:$AH$125,$N513,$O513)&lt;&gt;""),IF(ISERROR(VLOOKUP(DBCS($Q513),コード一覧!$E$1:$F$6,2,FALSE)),1,VLOOKUP(DBCS($Q513),コード一覧!$E$1:$F$6,2,FALSE)),"")</f>
        <v/>
      </c>
      <c r="J513" s="23" t="str">
        <f>IF(AND(INDEX(個人!$C$6:$AH$125,$N513,$C$3)&lt;&gt;"",INDEX(個人!$C$6:$AH$125,$N513,$O513)&lt;&gt;""),VLOOKUP($P513,コード一覧!$G$1:$H$10,2,FALSE),"")</f>
        <v/>
      </c>
      <c r="K513" s="23" t="str">
        <f>IF(AND(INDEX(個人!$C$6:$AH$125,$N513,$C$3)&lt;&gt;"",INDEX(個人!$C$6:$AH$125,$N513,$O513)&lt;&gt;""),LEFT(TEXT(INDEX(個人!$C$6:$AH$125,$N513,$O513),"mm:ss.00"),2),"")</f>
        <v/>
      </c>
      <c r="L513" s="23" t="str">
        <f>IF(AND(INDEX(個人!$C$6:$AH$125,$N513,$C$3)&lt;&gt;"",INDEX(個人!$C$6:$AH$125,$N513,$O513)&lt;&gt;""),MID(TEXT(INDEX(個人!$C$6:$AH$125,$N513,$O513),"mm:ss.00"),4,2),"")</f>
        <v/>
      </c>
      <c r="M513" s="23" t="str">
        <f>IF(AND(INDEX(個人!$C$6:$AH$125,$N513,$C$3)&lt;&gt;"",INDEX(個人!$C$6:$AH$125,$N513,$O513)&lt;&gt;""),RIGHT(TEXT(INDEX(個人!$C$6:$AH$125,$N513,$O513),"mm:ss.00"),2),"")</f>
        <v/>
      </c>
      <c r="N513" s="23">
        <f>$N512</f>
        <v>24</v>
      </c>
      <c r="O513" s="23">
        <v>12</v>
      </c>
      <c r="P513" s="200" t="s">
        <v>24</v>
      </c>
      <c r="Q513" s="23" t="s">
        <v>318</v>
      </c>
    </row>
    <row r="514" spans="3:17" s="23" customFormat="1" x14ac:dyDescent="0.15">
      <c r="C514" s="23" t="str">
        <f>IF(INDEX(個人!$C$6:$AH$125,$N514,$C$3)&lt;&gt;"",DBCS(TRIM(INDEX(個人!$C$6:$AH$125,$N514,$C$3))),"")</f>
        <v/>
      </c>
      <c r="D514" s="23" t="str">
        <f t="shared" ref="D514:D533" si="69">IF(C513=C514,"○","×")</f>
        <v>○</v>
      </c>
      <c r="E514" s="23">
        <f>IF(AND(INDEX(個人!$C$6:$AH$125,$N513,$C$3)&lt;&gt;"",INDEX(個人!$C$6:$AH$125,$N514,$O514)&lt;&gt;""),E513+1,E513)</f>
        <v>0</v>
      </c>
      <c r="F514" s="23" t="str">
        <f t="shared" ref="F514:F533" si="70">C514&amp;"@"&amp;E514</f>
        <v>@0</v>
      </c>
      <c r="H514" s="23" t="str">
        <f>IF(AND(INDEX(個人!$C$6:$AH$125,$N514,$C$3)&lt;&gt;"",INDEX(個人!$C$6:$AH$125,$N514,$O514)&lt;&gt;""),IF(INDEX(個人!$C$6:$AH$125,$N514,$H$3)&lt;20,11,ROUNDDOWN(INDEX(個人!$C$6:$AH$125,$N514,$H$3)/5,0)+7),"")</f>
        <v/>
      </c>
      <c r="I514" s="23" t="str">
        <f>IF(AND(INDEX(個人!$C$6:$AH$125,$N514,$C$3)&lt;&gt;"",INDEX(個人!$C$6:$AH$125,$N514,$O514)&lt;&gt;""),IF(ISERROR(VLOOKUP(DBCS($Q514),コード一覧!$E$1:$F$6,2,FALSE)),1,VLOOKUP(DBCS($Q514),コード一覧!$E$1:$F$6,2,FALSE)),"")</f>
        <v/>
      </c>
      <c r="J514" s="23" t="str">
        <f>IF(AND(INDEX(個人!$C$6:$AH$125,$N514,$C$3)&lt;&gt;"",INDEX(個人!$C$6:$AH$125,$N514,$O514)&lt;&gt;""),VLOOKUP($P514,コード一覧!$G$1:$H$10,2,FALSE),"")</f>
        <v/>
      </c>
      <c r="K514" s="23" t="str">
        <f>IF(AND(INDEX(個人!$C$6:$AH$125,$N514,$C$3)&lt;&gt;"",INDEX(個人!$C$6:$AH$125,$N514,$O514)&lt;&gt;""),LEFT(TEXT(INDEX(個人!$C$6:$AH$125,$N514,$O514),"mm:ss.00"),2),"")</f>
        <v/>
      </c>
      <c r="L514" s="23" t="str">
        <f>IF(AND(INDEX(個人!$C$6:$AH$125,$N514,$C$3)&lt;&gt;"",INDEX(個人!$C$6:$AH$125,$N514,$O514)&lt;&gt;""),MID(TEXT(INDEX(個人!$C$6:$AH$125,$N514,$O514),"mm:ss.00"),4,2),"")</f>
        <v/>
      </c>
      <c r="M514" s="23" t="str">
        <f>IF(AND(INDEX(個人!$C$6:$AH$125,$N514,$C$3)&lt;&gt;"",INDEX(個人!$C$6:$AH$125,$N514,$O514)&lt;&gt;""),RIGHT(TEXT(INDEX(個人!$C$6:$AH$125,$N514,$O514),"mm:ss.00"),2),"")</f>
        <v/>
      </c>
      <c r="N514" s="23">
        <f t="shared" ref="N514:N533" si="71">$N513</f>
        <v>24</v>
      </c>
      <c r="O514" s="23">
        <v>13</v>
      </c>
      <c r="P514" s="200" t="s">
        <v>37</v>
      </c>
      <c r="Q514" s="23" t="s">
        <v>318</v>
      </c>
    </row>
    <row r="515" spans="3:17" s="23" customFormat="1" x14ac:dyDescent="0.15">
      <c r="C515" s="23" t="str">
        <f>IF(INDEX(個人!$C$6:$AH$125,$N515,$C$3)&lt;&gt;"",DBCS(TRIM(INDEX(個人!$C$6:$AH$125,$N515,$C$3))),"")</f>
        <v/>
      </c>
      <c r="D515" s="23" t="str">
        <f t="shared" si="69"/>
        <v>○</v>
      </c>
      <c r="E515" s="23">
        <f>IF(AND(INDEX(個人!$C$6:$AH$125,$N514,$C$3)&lt;&gt;"",INDEX(個人!$C$6:$AH$125,$N515,$O515)&lt;&gt;""),E514+1,E514)</f>
        <v>0</v>
      </c>
      <c r="F515" s="23" t="str">
        <f t="shared" si="70"/>
        <v>@0</v>
      </c>
      <c r="H515" s="23" t="str">
        <f>IF(AND(INDEX(個人!$C$6:$AH$125,$N515,$C$3)&lt;&gt;"",INDEX(個人!$C$6:$AH$125,$N515,$O515)&lt;&gt;""),IF(INDEX(個人!$C$6:$AH$125,$N515,$H$3)&lt;20,11,ROUNDDOWN(INDEX(個人!$C$6:$AH$125,$N515,$H$3)/5,0)+7),"")</f>
        <v/>
      </c>
      <c r="I515" s="23" t="str">
        <f>IF(AND(INDEX(個人!$C$6:$AH$125,$N515,$C$3)&lt;&gt;"",INDEX(個人!$C$6:$AH$125,$N515,$O515)&lt;&gt;""),IF(ISERROR(VLOOKUP(DBCS($Q515),コード一覧!$E$1:$F$6,2,FALSE)),1,VLOOKUP(DBCS($Q515),コード一覧!$E$1:$F$6,2,FALSE)),"")</f>
        <v/>
      </c>
      <c r="J515" s="23" t="str">
        <f>IF(AND(INDEX(個人!$C$6:$AH$125,$N515,$C$3)&lt;&gt;"",INDEX(個人!$C$6:$AH$125,$N515,$O515)&lt;&gt;""),VLOOKUP($P515,コード一覧!$G$1:$H$10,2,FALSE),"")</f>
        <v/>
      </c>
      <c r="K515" s="23" t="str">
        <f>IF(AND(INDEX(個人!$C$6:$AH$125,$N515,$C$3)&lt;&gt;"",INDEX(個人!$C$6:$AH$125,$N515,$O515)&lt;&gt;""),LEFT(TEXT(INDEX(個人!$C$6:$AH$125,$N515,$O515),"mm:ss.00"),2),"")</f>
        <v/>
      </c>
      <c r="L515" s="23" t="str">
        <f>IF(AND(INDEX(個人!$C$6:$AH$125,$N515,$C$3)&lt;&gt;"",INDEX(個人!$C$6:$AH$125,$N515,$O515)&lt;&gt;""),MID(TEXT(INDEX(個人!$C$6:$AH$125,$N515,$O515),"mm:ss.00"),4,2),"")</f>
        <v/>
      </c>
      <c r="M515" s="23" t="str">
        <f>IF(AND(INDEX(個人!$C$6:$AH$125,$N515,$C$3)&lt;&gt;"",INDEX(個人!$C$6:$AH$125,$N515,$O515)&lt;&gt;""),RIGHT(TEXT(INDEX(個人!$C$6:$AH$125,$N515,$O515),"mm:ss.00"),2),"")</f>
        <v/>
      </c>
      <c r="N515" s="23">
        <f t="shared" si="71"/>
        <v>24</v>
      </c>
      <c r="O515" s="23">
        <v>14</v>
      </c>
      <c r="P515" s="200" t="s">
        <v>47</v>
      </c>
      <c r="Q515" s="23" t="s">
        <v>318</v>
      </c>
    </row>
    <row r="516" spans="3:17" s="23" customFormat="1" x14ac:dyDescent="0.15">
      <c r="C516" s="23" t="str">
        <f>IF(INDEX(個人!$C$6:$AH$125,$N516,$C$3)&lt;&gt;"",DBCS(TRIM(INDEX(個人!$C$6:$AH$125,$N516,$C$3))),"")</f>
        <v/>
      </c>
      <c r="D516" s="23" t="str">
        <f t="shared" si="69"/>
        <v>○</v>
      </c>
      <c r="E516" s="23">
        <f>IF(AND(INDEX(個人!$C$6:$AH$125,$N515,$C$3)&lt;&gt;"",INDEX(個人!$C$6:$AH$125,$N516,$O516)&lt;&gt;""),E515+1,E515)</f>
        <v>0</v>
      </c>
      <c r="F516" s="23" t="str">
        <f t="shared" si="70"/>
        <v>@0</v>
      </c>
      <c r="H516" s="23" t="str">
        <f>IF(AND(INDEX(個人!$C$6:$AH$125,$N516,$C$3)&lt;&gt;"",INDEX(個人!$C$6:$AH$125,$N516,$O516)&lt;&gt;""),IF(INDEX(個人!$C$6:$AH$125,$N516,$H$3)&lt;20,11,ROUNDDOWN(INDEX(個人!$C$6:$AH$125,$N516,$H$3)/5,0)+7),"")</f>
        <v/>
      </c>
      <c r="I516" s="23" t="str">
        <f>IF(AND(INDEX(個人!$C$6:$AH$125,$N516,$C$3)&lt;&gt;"",INDEX(個人!$C$6:$AH$125,$N516,$O516)&lt;&gt;""),IF(ISERROR(VLOOKUP(DBCS($Q516),コード一覧!$E$1:$F$6,2,FALSE)),1,VLOOKUP(DBCS($Q516),コード一覧!$E$1:$F$6,2,FALSE)),"")</f>
        <v/>
      </c>
      <c r="J516" s="23" t="str">
        <f>IF(AND(INDEX(個人!$C$6:$AH$125,$N516,$C$3)&lt;&gt;"",INDEX(個人!$C$6:$AH$125,$N516,$O516)&lt;&gt;""),VLOOKUP($P516,コード一覧!$G$1:$H$10,2,FALSE),"")</f>
        <v/>
      </c>
      <c r="K516" s="23" t="str">
        <f>IF(AND(INDEX(個人!$C$6:$AH$125,$N516,$C$3)&lt;&gt;"",INDEX(個人!$C$6:$AH$125,$N516,$O516)&lt;&gt;""),LEFT(TEXT(INDEX(個人!$C$6:$AH$125,$N516,$O516),"mm:ss.00"),2),"")</f>
        <v/>
      </c>
      <c r="L516" s="23" t="str">
        <f>IF(AND(INDEX(個人!$C$6:$AH$125,$N516,$C$3)&lt;&gt;"",INDEX(個人!$C$6:$AH$125,$N516,$O516)&lt;&gt;""),MID(TEXT(INDEX(個人!$C$6:$AH$125,$N516,$O516),"mm:ss.00"),4,2),"")</f>
        <v/>
      </c>
      <c r="M516" s="23" t="str">
        <f>IF(AND(INDEX(個人!$C$6:$AH$125,$N516,$C$3)&lt;&gt;"",INDEX(個人!$C$6:$AH$125,$N516,$O516)&lt;&gt;""),RIGHT(TEXT(INDEX(個人!$C$6:$AH$125,$N516,$O516),"mm:ss.00"),2),"")</f>
        <v/>
      </c>
      <c r="N516" s="23">
        <f t="shared" si="71"/>
        <v>24</v>
      </c>
      <c r="O516" s="23">
        <v>15</v>
      </c>
      <c r="P516" s="200" t="s">
        <v>73</v>
      </c>
      <c r="Q516" s="23" t="s">
        <v>318</v>
      </c>
    </row>
    <row r="517" spans="3:17" s="23" customFormat="1" x14ac:dyDescent="0.15">
      <c r="C517" s="23" t="str">
        <f>IF(INDEX(個人!$C$6:$AH$125,$N517,$C$3)&lt;&gt;"",DBCS(TRIM(INDEX(個人!$C$6:$AH$125,$N517,$C$3))),"")</f>
        <v/>
      </c>
      <c r="D517" s="23" t="str">
        <f t="shared" si="69"/>
        <v>○</v>
      </c>
      <c r="E517" s="23">
        <f>IF(AND(INDEX(個人!$C$6:$AH$125,$N516,$C$3)&lt;&gt;"",INDEX(個人!$C$6:$AH$125,$N517,$O517)&lt;&gt;""),E516+1,E516)</f>
        <v>0</v>
      </c>
      <c r="F517" s="23" t="str">
        <f t="shared" si="70"/>
        <v>@0</v>
      </c>
      <c r="H517" s="23" t="str">
        <f>IF(AND(INDEX(個人!$C$6:$AH$125,$N517,$C$3)&lt;&gt;"",INDEX(個人!$C$6:$AH$125,$N517,$O517)&lt;&gt;""),IF(INDEX(個人!$C$6:$AH$125,$N517,$H$3)&lt;20,11,ROUNDDOWN(INDEX(個人!$C$6:$AH$125,$N517,$H$3)/5,0)+7),"")</f>
        <v/>
      </c>
      <c r="I517" s="23" t="str">
        <f>IF(AND(INDEX(個人!$C$6:$AH$125,$N517,$C$3)&lt;&gt;"",INDEX(個人!$C$6:$AH$125,$N517,$O517)&lt;&gt;""),IF(ISERROR(VLOOKUP(DBCS($Q517),コード一覧!$E$1:$F$6,2,FALSE)),1,VLOOKUP(DBCS($Q517),コード一覧!$E$1:$F$6,2,FALSE)),"")</f>
        <v/>
      </c>
      <c r="J517" s="23" t="str">
        <f>IF(AND(INDEX(個人!$C$6:$AH$125,$N517,$C$3)&lt;&gt;"",INDEX(個人!$C$6:$AH$125,$N517,$O517)&lt;&gt;""),VLOOKUP($P517,コード一覧!$G$1:$H$10,2,FALSE),"")</f>
        <v/>
      </c>
      <c r="K517" s="23" t="str">
        <f>IF(AND(INDEX(個人!$C$6:$AH$125,$N517,$C$3)&lt;&gt;"",INDEX(個人!$C$6:$AH$125,$N517,$O517)&lt;&gt;""),LEFT(TEXT(INDEX(個人!$C$6:$AH$125,$N517,$O517),"mm:ss.00"),2),"")</f>
        <v/>
      </c>
      <c r="L517" s="23" t="str">
        <f>IF(AND(INDEX(個人!$C$6:$AH$125,$N517,$C$3)&lt;&gt;"",INDEX(個人!$C$6:$AH$125,$N517,$O517)&lt;&gt;""),MID(TEXT(INDEX(個人!$C$6:$AH$125,$N517,$O517),"mm:ss.00"),4,2),"")</f>
        <v/>
      </c>
      <c r="M517" s="23" t="str">
        <f>IF(AND(INDEX(個人!$C$6:$AH$125,$N517,$C$3)&lt;&gt;"",INDEX(個人!$C$6:$AH$125,$N517,$O517)&lt;&gt;""),RIGHT(TEXT(INDEX(個人!$C$6:$AH$125,$N517,$O517),"mm:ss.00"),2),"")</f>
        <v/>
      </c>
      <c r="N517" s="23">
        <f t="shared" si="71"/>
        <v>24</v>
      </c>
      <c r="O517" s="23">
        <v>16</v>
      </c>
      <c r="P517" s="200" t="s">
        <v>75</v>
      </c>
      <c r="Q517" s="23" t="s">
        <v>318</v>
      </c>
    </row>
    <row r="518" spans="3:17" s="23" customFormat="1" x14ac:dyDescent="0.15">
      <c r="C518" s="23" t="str">
        <f>IF(INDEX(個人!$C$6:$AH$125,$N518,$C$3)&lt;&gt;"",DBCS(TRIM(INDEX(個人!$C$6:$AH$125,$N518,$C$3))),"")</f>
        <v/>
      </c>
      <c r="D518" s="23" t="str">
        <f t="shared" si="69"/>
        <v>○</v>
      </c>
      <c r="E518" s="23">
        <f>IF(AND(INDEX(個人!$C$6:$AH$125,$N517,$C$3)&lt;&gt;"",INDEX(個人!$C$6:$AH$125,$N518,$O518)&lt;&gt;""),E517+1,E517)</f>
        <v>0</v>
      </c>
      <c r="F518" s="23" t="str">
        <f t="shared" si="70"/>
        <v>@0</v>
      </c>
      <c r="H518" s="23" t="str">
        <f>IF(AND(INDEX(個人!$C$6:$AH$125,$N518,$C$3)&lt;&gt;"",INDEX(個人!$C$6:$AH$125,$N518,$O518)&lt;&gt;""),IF(INDEX(個人!$C$6:$AH$125,$N518,$H$3)&lt;20,11,ROUNDDOWN(INDEX(個人!$C$6:$AH$125,$N518,$H$3)/5,0)+7),"")</f>
        <v/>
      </c>
      <c r="I518" s="23" t="str">
        <f>IF(AND(INDEX(個人!$C$6:$AH$125,$N518,$C$3)&lt;&gt;"",INDEX(個人!$C$6:$AH$125,$N518,$O518)&lt;&gt;""),IF(ISERROR(VLOOKUP(DBCS($Q518),コード一覧!$E$1:$F$6,2,FALSE)),1,VLOOKUP(DBCS($Q518),コード一覧!$E$1:$F$6,2,FALSE)),"")</f>
        <v/>
      </c>
      <c r="J518" s="23" t="str">
        <f>IF(AND(INDEX(個人!$C$6:$AH$125,$N518,$C$3)&lt;&gt;"",INDEX(個人!$C$6:$AH$125,$N518,$O518)&lt;&gt;""),VLOOKUP($P518,コード一覧!$G$1:$H$10,2,FALSE),"")</f>
        <v/>
      </c>
      <c r="K518" s="23" t="str">
        <f>IF(AND(INDEX(個人!$C$6:$AH$125,$N518,$C$3)&lt;&gt;"",INDEX(個人!$C$6:$AH$125,$N518,$O518)&lt;&gt;""),LEFT(TEXT(INDEX(個人!$C$6:$AH$125,$N518,$O518),"mm:ss.00"),2),"")</f>
        <v/>
      </c>
      <c r="L518" s="23" t="str">
        <f>IF(AND(INDEX(個人!$C$6:$AH$125,$N518,$C$3)&lt;&gt;"",INDEX(個人!$C$6:$AH$125,$N518,$O518)&lt;&gt;""),MID(TEXT(INDEX(個人!$C$6:$AH$125,$N518,$O518),"mm:ss.00"),4,2),"")</f>
        <v/>
      </c>
      <c r="M518" s="23" t="str">
        <f>IF(AND(INDEX(個人!$C$6:$AH$125,$N518,$C$3)&lt;&gt;"",INDEX(個人!$C$6:$AH$125,$N518,$O518)&lt;&gt;""),RIGHT(TEXT(INDEX(個人!$C$6:$AH$125,$N518,$O518),"mm:ss.00"),2),"")</f>
        <v/>
      </c>
      <c r="N518" s="23">
        <f t="shared" si="71"/>
        <v>24</v>
      </c>
      <c r="O518" s="23">
        <v>17</v>
      </c>
      <c r="P518" s="200" t="s">
        <v>77</v>
      </c>
      <c r="Q518" s="23" t="s">
        <v>318</v>
      </c>
    </row>
    <row r="519" spans="3:17" s="23" customFormat="1" x14ac:dyDescent="0.15">
      <c r="C519" s="23" t="str">
        <f>IF(INDEX(個人!$C$6:$AH$125,$N519,$C$3)&lt;&gt;"",DBCS(TRIM(INDEX(個人!$C$6:$AH$125,$N519,$C$3))),"")</f>
        <v/>
      </c>
      <c r="D519" s="23" t="str">
        <f t="shared" si="69"/>
        <v>○</v>
      </c>
      <c r="E519" s="23">
        <f>IF(AND(INDEX(個人!$C$6:$AH$125,$N518,$C$3)&lt;&gt;"",INDEX(個人!$C$6:$AH$125,$N519,$O519)&lt;&gt;""),E518+1,E518)</f>
        <v>0</v>
      </c>
      <c r="F519" s="23" t="str">
        <f t="shared" si="70"/>
        <v>@0</v>
      </c>
      <c r="H519" s="23" t="str">
        <f>IF(AND(INDEX(個人!$C$6:$AH$125,$N519,$C$3)&lt;&gt;"",INDEX(個人!$C$6:$AH$125,$N519,$O519)&lt;&gt;""),IF(INDEX(個人!$C$6:$AH$125,$N519,$H$3)&lt;20,11,ROUNDDOWN(INDEX(個人!$C$6:$AH$125,$N519,$H$3)/5,0)+7),"")</f>
        <v/>
      </c>
      <c r="I519" s="23" t="str">
        <f>IF(AND(INDEX(個人!$C$6:$AH$125,$N519,$C$3)&lt;&gt;"",INDEX(個人!$C$6:$AH$125,$N519,$O519)&lt;&gt;""),IF(ISERROR(VLOOKUP(DBCS($Q519),コード一覧!$E$1:$F$6,2,FALSE)),1,VLOOKUP(DBCS($Q519),コード一覧!$E$1:$F$6,2,FALSE)),"")</f>
        <v/>
      </c>
      <c r="J519" s="23" t="str">
        <f>IF(AND(INDEX(個人!$C$6:$AH$125,$N519,$C$3)&lt;&gt;"",INDEX(個人!$C$6:$AH$125,$N519,$O519)&lt;&gt;""),VLOOKUP($P519,コード一覧!$G$1:$H$10,2,FALSE),"")</f>
        <v/>
      </c>
      <c r="K519" s="23" t="str">
        <f>IF(AND(INDEX(個人!$C$6:$AH$125,$N519,$C$3)&lt;&gt;"",INDEX(個人!$C$6:$AH$125,$N519,$O519)&lt;&gt;""),LEFT(TEXT(INDEX(個人!$C$6:$AH$125,$N519,$O519),"mm:ss.00"),2),"")</f>
        <v/>
      </c>
      <c r="L519" s="23" t="str">
        <f>IF(AND(INDEX(個人!$C$6:$AH$125,$N519,$C$3)&lt;&gt;"",INDEX(個人!$C$6:$AH$125,$N519,$O519)&lt;&gt;""),MID(TEXT(INDEX(個人!$C$6:$AH$125,$N519,$O519),"mm:ss.00"),4,2),"")</f>
        <v/>
      </c>
      <c r="M519" s="23" t="str">
        <f>IF(AND(INDEX(個人!$C$6:$AH$125,$N519,$C$3)&lt;&gt;"",INDEX(個人!$C$6:$AH$125,$N519,$O519)&lt;&gt;""),RIGHT(TEXT(INDEX(個人!$C$6:$AH$125,$N519,$O519),"mm:ss.00"),2),"")</f>
        <v/>
      </c>
      <c r="N519" s="23">
        <f t="shared" si="71"/>
        <v>24</v>
      </c>
      <c r="O519" s="23">
        <v>18</v>
      </c>
      <c r="P519" s="200" t="s">
        <v>70</v>
      </c>
      <c r="Q519" s="23" t="s">
        <v>319</v>
      </c>
    </row>
    <row r="520" spans="3:17" s="23" customFormat="1" x14ac:dyDescent="0.15">
      <c r="C520" s="23" t="str">
        <f>IF(INDEX(個人!$C$6:$AH$125,$N520,$C$3)&lt;&gt;"",DBCS(TRIM(INDEX(個人!$C$6:$AH$125,$N520,$C$3))),"")</f>
        <v/>
      </c>
      <c r="D520" s="23" t="str">
        <f t="shared" si="69"/>
        <v>○</v>
      </c>
      <c r="E520" s="23">
        <f>IF(AND(INDEX(個人!$C$6:$AH$125,$N519,$C$3)&lt;&gt;"",INDEX(個人!$C$6:$AH$125,$N520,$O520)&lt;&gt;""),E519+1,E519)</f>
        <v>0</v>
      </c>
      <c r="F520" s="23" t="str">
        <f t="shared" si="70"/>
        <v>@0</v>
      </c>
      <c r="H520" s="23" t="str">
        <f>IF(AND(INDEX(個人!$C$6:$AH$125,$N520,$C$3)&lt;&gt;"",INDEX(個人!$C$6:$AH$125,$N520,$O520)&lt;&gt;""),IF(INDEX(個人!$C$6:$AH$125,$N520,$H$3)&lt;20,11,ROUNDDOWN(INDEX(個人!$C$6:$AH$125,$N520,$H$3)/5,0)+7),"")</f>
        <v/>
      </c>
      <c r="I520" s="23" t="str">
        <f>IF(AND(INDEX(個人!$C$6:$AH$125,$N520,$C$3)&lt;&gt;"",INDEX(個人!$C$6:$AH$125,$N520,$O520)&lt;&gt;""),IF(ISERROR(VLOOKUP(DBCS($Q520),コード一覧!$E$1:$F$6,2,FALSE)),1,VLOOKUP(DBCS($Q520),コード一覧!$E$1:$F$6,2,FALSE)),"")</f>
        <v/>
      </c>
      <c r="J520" s="23" t="str">
        <f>IF(AND(INDEX(個人!$C$6:$AH$125,$N520,$C$3)&lt;&gt;"",INDEX(個人!$C$6:$AH$125,$N520,$O520)&lt;&gt;""),VLOOKUP($P520,コード一覧!$G$1:$H$10,2,FALSE),"")</f>
        <v/>
      </c>
      <c r="K520" s="23" t="str">
        <f>IF(AND(INDEX(個人!$C$6:$AH$125,$N520,$C$3)&lt;&gt;"",INDEX(個人!$C$6:$AH$125,$N520,$O520)&lt;&gt;""),LEFT(TEXT(INDEX(個人!$C$6:$AH$125,$N520,$O520),"mm:ss.00"),2),"")</f>
        <v/>
      </c>
      <c r="L520" s="23" t="str">
        <f>IF(AND(INDEX(個人!$C$6:$AH$125,$N520,$C$3)&lt;&gt;"",INDEX(個人!$C$6:$AH$125,$N520,$O520)&lt;&gt;""),MID(TEXT(INDEX(個人!$C$6:$AH$125,$N520,$O520),"mm:ss.00"),4,2),"")</f>
        <v/>
      </c>
      <c r="M520" s="23" t="str">
        <f>IF(AND(INDEX(個人!$C$6:$AH$125,$N520,$C$3)&lt;&gt;"",INDEX(個人!$C$6:$AH$125,$N520,$O520)&lt;&gt;""),RIGHT(TEXT(INDEX(個人!$C$6:$AH$125,$N520,$O520),"mm:ss.00"),2),"")</f>
        <v/>
      </c>
      <c r="N520" s="23">
        <f t="shared" si="71"/>
        <v>24</v>
      </c>
      <c r="O520" s="23">
        <v>19</v>
      </c>
      <c r="P520" s="200" t="s">
        <v>24</v>
      </c>
      <c r="Q520" s="23" t="s">
        <v>319</v>
      </c>
    </row>
    <row r="521" spans="3:17" s="23" customFormat="1" x14ac:dyDescent="0.15">
      <c r="C521" s="23" t="str">
        <f>IF(INDEX(個人!$C$6:$AH$125,$N521,$C$3)&lt;&gt;"",DBCS(TRIM(INDEX(個人!$C$6:$AH$125,$N521,$C$3))),"")</f>
        <v/>
      </c>
      <c r="D521" s="23" t="str">
        <f t="shared" si="69"/>
        <v>○</v>
      </c>
      <c r="E521" s="23">
        <f>IF(AND(INDEX(個人!$C$6:$AH$125,$N520,$C$3)&lt;&gt;"",INDEX(個人!$C$6:$AH$125,$N521,$O521)&lt;&gt;""),E520+1,E520)</f>
        <v>0</v>
      </c>
      <c r="F521" s="23" t="str">
        <f t="shared" si="70"/>
        <v>@0</v>
      </c>
      <c r="H521" s="23" t="str">
        <f>IF(AND(INDEX(個人!$C$6:$AH$125,$N521,$C$3)&lt;&gt;"",INDEX(個人!$C$6:$AH$125,$N521,$O521)&lt;&gt;""),IF(INDEX(個人!$C$6:$AH$125,$N521,$H$3)&lt;20,11,ROUNDDOWN(INDEX(個人!$C$6:$AH$125,$N521,$H$3)/5,0)+7),"")</f>
        <v/>
      </c>
      <c r="I521" s="23" t="str">
        <f>IF(AND(INDEX(個人!$C$6:$AH$125,$N521,$C$3)&lt;&gt;"",INDEX(個人!$C$6:$AH$125,$N521,$O521)&lt;&gt;""),IF(ISERROR(VLOOKUP(DBCS($Q521),コード一覧!$E$1:$F$6,2,FALSE)),1,VLOOKUP(DBCS($Q521),コード一覧!$E$1:$F$6,2,FALSE)),"")</f>
        <v/>
      </c>
      <c r="J521" s="23" t="str">
        <f>IF(AND(INDEX(個人!$C$6:$AH$125,$N521,$C$3)&lt;&gt;"",INDEX(個人!$C$6:$AH$125,$N521,$O521)&lt;&gt;""),VLOOKUP($P521,コード一覧!$G$1:$H$10,2,FALSE),"")</f>
        <v/>
      </c>
      <c r="K521" s="23" t="str">
        <f>IF(AND(INDEX(個人!$C$6:$AH$125,$N521,$C$3)&lt;&gt;"",INDEX(個人!$C$6:$AH$125,$N521,$O521)&lt;&gt;""),LEFT(TEXT(INDEX(個人!$C$6:$AH$125,$N521,$O521),"mm:ss.00"),2),"")</f>
        <v/>
      </c>
      <c r="L521" s="23" t="str">
        <f>IF(AND(INDEX(個人!$C$6:$AH$125,$N521,$C$3)&lt;&gt;"",INDEX(個人!$C$6:$AH$125,$N521,$O521)&lt;&gt;""),MID(TEXT(INDEX(個人!$C$6:$AH$125,$N521,$O521),"mm:ss.00"),4,2),"")</f>
        <v/>
      </c>
      <c r="M521" s="23" t="str">
        <f>IF(AND(INDEX(個人!$C$6:$AH$125,$N521,$C$3)&lt;&gt;"",INDEX(個人!$C$6:$AH$125,$N521,$O521)&lt;&gt;""),RIGHT(TEXT(INDEX(個人!$C$6:$AH$125,$N521,$O521),"mm:ss.00"),2),"")</f>
        <v/>
      </c>
      <c r="N521" s="23">
        <f t="shared" si="71"/>
        <v>24</v>
      </c>
      <c r="O521" s="23">
        <v>20</v>
      </c>
      <c r="P521" s="200" t="s">
        <v>37</v>
      </c>
      <c r="Q521" s="23" t="s">
        <v>319</v>
      </c>
    </row>
    <row r="522" spans="3:17" s="23" customFormat="1" x14ac:dyDescent="0.15">
      <c r="C522" s="23" t="str">
        <f>IF(INDEX(個人!$C$6:$AH$125,$N522,$C$3)&lt;&gt;"",DBCS(TRIM(INDEX(個人!$C$6:$AH$125,$N522,$C$3))),"")</f>
        <v/>
      </c>
      <c r="D522" s="23" t="str">
        <f t="shared" si="69"/>
        <v>○</v>
      </c>
      <c r="E522" s="23">
        <f>IF(AND(INDEX(個人!$C$6:$AH$125,$N521,$C$3)&lt;&gt;"",INDEX(個人!$C$6:$AH$125,$N522,$O522)&lt;&gt;""),E521+1,E521)</f>
        <v>0</v>
      </c>
      <c r="F522" s="23" t="str">
        <f t="shared" si="70"/>
        <v>@0</v>
      </c>
      <c r="H522" s="23" t="str">
        <f>IF(AND(INDEX(個人!$C$6:$AH$125,$N522,$C$3)&lt;&gt;"",INDEX(個人!$C$6:$AH$125,$N522,$O522)&lt;&gt;""),IF(INDEX(個人!$C$6:$AH$125,$N522,$H$3)&lt;20,11,ROUNDDOWN(INDEX(個人!$C$6:$AH$125,$N522,$H$3)/5,0)+7),"")</f>
        <v/>
      </c>
      <c r="I522" s="23" t="str">
        <f>IF(AND(INDEX(個人!$C$6:$AH$125,$N522,$C$3)&lt;&gt;"",INDEX(個人!$C$6:$AH$125,$N522,$O522)&lt;&gt;""),IF(ISERROR(VLOOKUP(DBCS($Q522),コード一覧!$E$1:$F$6,2,FALSE)),1,VLOOKUP(DBCS($Q522),コード一覧!$E$1:$F$6,2,FALSE)),"")</f>
        <v/>
      </c>
      <c r="J522" s="23" t="str">
        <f>IF(AND(INDEX(個人!$C$6:$AH$125,$N522,$C$3)&lt;&gt;"",INDEX(個人!$C$6:$AH$125,$N522,$O522)&lt;&gt;""),VLOOKUP($P522,コード一覧!$G$1:$H$10,2,FALSE),"")</f>
        <v/>
      </c>
      <c r="K522" s="23" t="str">
        <f>IF(AND(INDEX(個人!$C$6:$AH$125,$N522,$C$3)&lt;&gt;"",INDEX(個人!$C$6:$AH$125,$N522,$O522)&lt;&gt;""),LEFT(TEXT(INDEX(個人!$C$6:$AH$125,$N522,$O522),"mm:ss.00"),2),"")</f>
        <v/>
      </c>
      <c r="L522" s="23" t="str">
        <f>IF(AND(INDEX(個人!$C$6:$AH$125,$N522,$C$3)&lt;&gt;"",INDEX(個人!$C$6:$AH$125,$N522,$O522)&lt;&gt;""),MID(TEXT(INDEX(個人!$C$6:$AH$125,$N522,$O522),"mm:ss.00"),4,2),"")</f>
        <v/>
      </c>
      <c r="M522" s="23" t="str">
        <f>IF(AND(INDEX(個人!$C$6:$AH$125,$N522,$C$3)&lt;&gt;"",INDEX(個人!$C$6:$AH$125,$N522,$O522)&lt;&gt;""),RIGHT(TEXT(INDEX(個人!$C$6:$AH$125,$N522,$O522),"mm:ss.00"),2),"")</f>
        <v/>
      </c>
      <c r="N522" s="23">
        <f t="shared" si="71"/>
        <v>24</v>
      </c>
      <c r="O522" s="23">
        <v>21</v>
      </c>
      <c r="P522" s="200" t="s">
        <v>47</v>
      </c>
      <c r="Q522" s="23" t="s">
        <v>319</v>
      </c>
    </row>
    <row r="523" spans="3:17" s="23" customFormat="1" x14ac:dyDescent="0.15">
      <c r="C523" s="23" t="str">
        <f>IF(INDEX(個人!$C$6:$AH$125,$N523,$C$3)&lt;&gt;"",DBCS(TRIM(INDEX(個人!$C$6:$AH$125,$N523,$C$3))),"")</f>
        <v/>
      </c>
      <c r="D523" s="23" t="str">
        <f t="shared" si="69"/>
        <v>○</v>
      </c>
      <c r="E523" s="23">
        <f>IF(AND(INDEX(個人!$C$6:$AH$125,$N522,$C$3)&lt;&gt;"",INDEX(個人!$C$6:$AH$125,$N523,$O523)&lt;&gt;""),E522+1,E522)</f>
        <v>0</v>
      </c>
      <c r="F523" s="23" t="str">
        <f t="shared" si="70"/>
        <v>@0</v>
      </c>
      <c r="H523" s="23" t="str">
        <f>IF(AND(INDEX(個人!$C$6:$AH$125,$N523,$C$3)&lt;&gt;"",INDEX(個人!$C$6:$AH$125,$N523,$O523)&lt;&gt;""),IF(INDEX(個人!$C$6:$AH$125,$N523,$H$3)&lt;20,11,ROUNDDOWN(INDEX(個人!$C$6:$AH$125,$N523,$H$3)/5,0)+7),"")</f>
        <v/>
      </c>
      <c r="I523" s="23" t="str">
        <f>IF(AND(INDEX(個人!$C$6:$AH$125,$N523,$C$3)&lt;&gt;"",INDEX(個人!$C$6:$AH$125,$N523,$O523)&lt;&gt;""),IF(ISERROR(VLOOKUP(DBCS($Q523),コード一覧!$E$1:$F$6,2,FALSE)),1,VLOOKUP(DBCS($Q523),コード一覧!$E$1:$F$6,2,FALSE)),"")</f>
        <v/>
      </c>
      <c r="J523" s="23" t="str">
        <f>IF(AND(INDEX(個人!$C$6:$AH$125,$N523,$C$3)&lt;&gt;"",INDEX(個人!$C$6:$AH$125,$N523,$O523)&lt;&gt;""),VLOOKUP($P523,コード一覧!$G$1:$H$10,2,FALSE),"")</f>
        <v/>
      </c>
      <c r="K523" s="23" t="str">
        <f>IF(AND(INDEX(個人!$C$6:$AH$125,$N523,$C$3)&lt;&gt;"",INDEX(個人!$C$6:$AH$125,$N523,$O523)&lt;&gt;""),LEFT(TEXT(INDEX(個人!$C$6:$AH$125,$N523,$O523),"mm:ss.00"),2),"")</f>
        <v/>
      </c>
      <c r="L523" s="23" t="str">
        <f>IF(AND(INDEX(個人!$C$6:$AH$125,$N523,$C$3)&lt;&gt;"",INDEX(個人!$C$6:$AH$125,$N523,$O523)&lt;&gt;""),MID(TEXT(INDEX(個人!$C$6:$AH$125,$N523,$O523),"mm:ss.00"),4,2),"")</f>
        <v/>
      </c>
      <c r="M523" s="23" t="str">
        <f>IF(AND(INDEX(個人!$C$6:$AH$125,$N523,$C$3)&lt;&gt;"",INDEX(個人!$C$6:$AH$125,$N523,$O523)&lt;&gt;""),RIGHT(TEXT(INDEX(個人!$C$6:$AH$125,$N523,$O523),"mm:ss.00"),2),"")</f>
        <v/>
      </c>
      <c r="N523" s="23">
        <f t="shared" si="71"/>
        <v>24</v>
      </c>
      <c r="O523" s="23">
        <v>22</v>
      </c>
      <c r="P523" s="200" t="s">
        <v>70</v>
      </c>
      <c r="Q523" s="23" t="s">
        <v>320</v>
      </c>
    </row>
    <row r="524" spans="3:17" s="23" customFormat="1" x14ac:dyDescent="0.15">
      <c r="C524" s="23" t="str">
        <f>IF(INDEX(個人!$C$6:$AH$125,$N524,$C$3)&lt;&gt;"",DBCS(TRIM(INDEX(個人!$C$6:$AH$125,$N524,$C$3))),"")</f>
        <v/>
      </c>
      <c r="D524" s="23" t="str">
        <f t="shared" si="69"/>
        <v>○</v>
      </c>
      <c r="E524" s="23">
        <f>IF(AND(INDEX(個人!$C$6:$AH$125,$N523,$C$3)&lt;&gt;"",INDEX(個人!$C$6:$AH$125,$N524,$O524)&lt;&gt;""),E523+1,E523)</f>
        <v>0</v>
      </c>
      <c r="F524" s="23" t="str">
        <f t="shared" si="70"/>
        <v>@0</v>
      </c>
      <c r="H524" s="23" t="str">
        <f>IF(AND(INDEX(個人!$C$6:$AH$125,$N524,$C$3)&lt;&gt;"",INDEX(個人!$C$6:$AH$125,$N524,$O524)&lt;&gt;""),IF(INDEX(個人!$C$6:$AH$125,$N524,$H$3)&lt;20,11,ROUNDDOWN(INDEX(個人!$C$6:$AH$125,$N524,$H$3)/5,0)+7),"")</f>
        <v/>
      </c>
      <c r="I524" s="23" t="str">
        <f>IF(AND(INDEX(個人!$C$6:$AH$125,$N524,$C$3)&lt;&gt;"",INDEX(個人!$C$6:$AH$125,$N524,$O524)&lt;&gt;""),IF(ISERROR(VLOOKUP(DBCS($Q524),コード一覧!$E$1:$F$6,2,FALSE)),1,VLOOKUP(DBCS($Q524),コード一覧!$E$1:$F$6,2,FALSE)),"")</f>
        <v/>
      </c>
      <c r="J524" s="23" t="str">
        <f>IF(AND(INDEX(個人!$C$6:$AH$125,$N524,$C$3)&lt;&gt;"",INDEX(個人!$C$6:$AH$125,$N524,$O524)&lt;&gt;""),VLOOKUP($P524,コード一覧!$G$1:$H$10,2,FALSE),"")</f>
        <v/>
      </c>
      <c r="K524" s="23" t="str">
        <f>IF(AND(INDEX(個人!$C$6:$AH$125,$N524,$C$3)&lt;&gt;"",INDEX(個人!$C$6:$AH$125,$N524,$O524)&lt;&gt;""),LEFT(TEXT(INDEX(個人!$C$6:$AH$125,$N524,$O524),"mm:ss.00"),2),"")</f>
        <v/>
      </c>
      <c r="L524" s="23" t="str">
        <f>IF(AND(INDEX(個人!$C$6:$AH$125,$N524,$C$3)&lt;&gt;"",INDEX(個人!$C$6:$AH$125,$N524,$O524)&lt;&gt;""),MID(TEXT(INDEX(個人!$C$6:$AH$125,$N524,$O524),"mm:ss.00"),4,2),"")</f>
        <v/>
      </c>
      <c r="M524" s="23" t="str">
        <f>IF(AND(INDEX(個人!$C$6:$AH$125,$N524,$C$3)&lt;&gt;"",INDEX(個人!$C$6:$AH$125,$N524,$O524)&lt;&gt;""),RIGHT(TEXT(INDEX(個人!$C$6:$AH$125,$N524,$O524),"mm:ss.00"),2),"")</f>
        <v/>
      </c>
      <c r="N524" s="23">
        <f t="shared" si="71"/>
        <v>24</v>
      </c>
      <c r="O524" s="23">
        <v>23</v>
      </c>
      <c r="P524" s="200" t="s">
        <v>24</v>
      </c>
      <c r="Q524" s="23" t="s">
        <v>320</v>
      </c>
    </row>
    <row r="525" spans="3:17" s="23" customFormat="1" x14ac:dyDescent="0.15">
      <c r="C525" s="23" t="str">
        <f>IF(INDEX(個人!$C$6:$AH$125,$N525,$C$3)&lt;&gt;"",DBCS(TRIM(INDEX(個人!$C$6:$AH$125,$N525,$C$3))),"")</f>
        <v/>
      </c>
      <c r="D525" s="23" t="str">
        <f t="shared" si="69"/>
        <v>○</v>
      </c>
      <c r="E525" s="23">
        <f>IF(AND(INDEX(個人!$C$6:$AH$125,$N524,$C$3)&lt;&gt;"",INDEX(個人!$C$6:$AH$125,$N525,$O525)&lt;&gt;""),E524+1,E524)</f>
        <v>0</v>
      </c>
      <c r="F525" s="23" t="str">
        <f t="shared" si="70"/>
        <v>@0</v>
      </c>
      <c r="H525" s="23" t="str">
        <f>IF(AND(INDEX(個人!$C$6:$AH$125,$N525,$C$3)&lt;&gt;"",INDEX(個人!$C$6:$AH$125,$N525,$O525)&lt;&gt;""),IF(INDEX(個人!$C$6:$AH$125,$N525,$H$3)&lt;20,11,ROUNDDOWN(INDEX(個人!$C$6:$AH$125,$N525,$H$3)/5,0)+7),"")</f>
        <v/>
      </c>
      <c r="I525" s="23" t="str">
        <f>IF(AND(INDEX(個人!$C$6:$AH$125,$N525,$C$3)&lt;&gt;"",INDEX(個人!$C$6:$AH$125,$N525,$O525)&lt;&gt;""),IF(ISERROR(VLOOKUP(DBCS($Q525),コード一覧!$E$1:$F$6,2,FALSE)),1,VLOOKUP(DBCS($Q525),コード一覧!$E$1:$F$6,2,FALSE)),"")</f>
        <v/>
      </c>
      <c r="J525" s="23" t="str">
        <f>IF(AND(INDEX(個人!$C$6:$AH$125,$N525,$C$3)&lt;&gt;"",INDEX(個人!$C$6:$AH$125,$N525,$O525)&lt;&gt;""),VLOOKUP($P525,コード一覧!$G$1:$H$10,2,FALSE),"")</f>
        <v/>
      </c>
      <c r="K525" s="23" t="str">
        <f>IF(AND(INDEX(個人!$C$6:$AH$125,$N525,$C$3)&lt;&gt;"",INDEX(個人!$C$6:$AH$125,$N525,$O525)&lt;&gt;""),LEFT(TEXT(INDEX(個人!$C$6:$AH$125,$N525,$O525),"mm:ss.00"),2),"")</f>
        <v/>
      </c>
      <c r="L525" s="23" t="str">
        <f>IF(AND(INDEX(個人!$C$6:$AH$125,$N525,$C$3)&lt;&gt;"",INDEX(個人!$C$6:$AH$125,$N525,$O525)&lt;&gt;""),MID(TEXT(INDEX(個人!$C$6:$AH$125,$N525,$O525),"mm:ss.00"),4,2),"")</f>
        <v/>
      </c>
      <c r="M525" s="23" t="str">
        <f>IF(AND(INDEX(個人!$C$6:$AH$125,$N525,$C$3)&lt;&gt;"",INDEX(個人!$C$6:$AH$125,$N525,$O525)&lt;&gt;""),RIGHT(TEXT(INDEX(個人!$C$6:$AH$125,$N525,$O525),"mm:ss.00"),2),"")</f>
        <v/>
      </c>
      <c r="N525" s="23">
        <f t="shared" si="71"/>
        <v>24</v>
      </c>
      <c r="O525" s="23">
        <v>24</v>
      </c>
      <c r="P525" s="200" t="s">
        <v>37</v>
      </c>
      <c r="Q525" s="23" t="s">
        <v>320</v>
      </c>
    </row>
    <row r="526" spans="3:17" s="23" customFormat="1" x14ac:dyDescent="0.15">
      <c r="C526" s="23" t="str">
        <f>IF(INDEX(個人!$C$6:$AH$125,$N526,$C$3)&lt;&gt;"",DBCS(TRIM(INDEX(個人!$C$6:$AH$125,$N526,$C$3))),"")</f>
        <v/>
      </c>
      <c r="D526" s="23" t="str">
        <f t="shared" si="69"/>
        <v>○</v>
      </c>
      <c r="E526" s="23">
        <f>IF(AND(INDEX(個人!$C$6:$AH$125,$N525,$C$3)&lt;&gt;"",INDEX(個人!$C$6:$AH$125,$N526,$O526)&lt;&gt;""),E525+1,E525)</f>
        <v>0</v>
      </c>
      <c r="F526" s="23" t="str">
        <f t="shared" si="70"/>
        <v>@0</v>
      </c>
      <c r="H526" s="23" t="str">
        <f>IF(AND(INDEX(個人!$C$6:$AH$125,$N526,$C$3)&lt;&gt;"",INDEX(個人!$C$6:$AH$125,$N526,$O526)&lt;&gt;""),IF(INDEX(個人!$C$6:$AH$125,$N526,$H$3)&lt;20,11,ROUNDDOWN(INDEX(個人!$C$6:$AH$125,$N526,$H$3)/5,0)+7),"")</f>
        <v/>
      </c>
      <c r="I526" s="23" t="str">
        <f>IF(AND(INDEX(個人!$C$6:$AH$125,$N526,$C$3)&lt;&gt;"",INDEX(個人!$C$6:$AH$125,$N526,$O526)&lt;&gt;""),IF(ISERROR(VLOOKUP(DBCS($Q526),コード一覧!$E$1:$F$6,2,FALSE)),1,VLOOKUP(DBCS($Q526),コード一覧!$E$1:$F$6,2,FALSE)),"")</f>
        <v/>
      </c>
      <c r="J526" s="23" t="str">
        <f>IF(AND(INDEX(個人!$C$6:$AH$125,$N526,$C$3)&lt;&gt;"",INDEX(個人!$C$6:$AH$125,$N526,$O526)&lt;&gt;""),VLOOKUP($P526,コード一覧!$G$1:$H$10,2,FALSE),"")</f>
        <v/>
      </c>
      <c r="K526" s="23" t="str">
        <f>IF(AND(INDEX(個人!$C$6:$AH$125,$N526,$C$3)&lt;&gt;"",INDEX(個人!$C$6:$AH$125,$N526,$O526)&lt;&gt;""),LEFT(TEXT(INDEX(個人!$C$6:$AH$125,$N526,$O526),"mm:ss.00"),2),"")</f>
        <v/>
      </c>
      <c r="L526" s="23" t="str">
        <f>IF(AND(INDEX(個人!$C$6:$AH$125,$N526,$C$3)&lt;&gt;"",INDEX(個人!$C$6:$AH$125,$N526,$O526)&lt;&gt;""),MID(TEXT(INDEX(個人!$C$6:$AH$125,$N526,$O526),"mm:ss.00"),4,2),"")</f>
        <v/>
      </c>
      <c r="M526" s="23" t="str">
        <f>IF(AND(INDEX(個人!$C$6:$AH$125,$N526,$C$3)&lt;&gt;"",INDEX(個人!$C$6:$AH$125,$N526,$O526)&lt;&gt;""),RIGHT(TEXT(INDEX(個人!$C$6:$AH$125,$N526,$O526),"mm:ss.00"),2),"")</f>
        <v/>
      </c>
      <c r="N526" s="23">
        <f t="shared" si="71"/>
        <v>24</v>
      </c>
      <c r="O526" s="23">
        <v>25</v>
      </c>
      <c r="P526" s="200" t="s">
        <v>47</v>
      </c>
      <c r="Q526" s="23" t="s">
        <v>320</v>
      </c>
    </row>
    <row r="527" spans="3:17" s="23" customFormat="1" x14ac:dyDescent="0.15">
      <c r="C527" s="23" t="str">
        <f>IF(INDEX(個人!$C$6:$AH$125,$N527,$C$3)&lt;&gt;"",DBCS(TRIM(INDEX(個人!$C$6:$AH$125,$N527,$C$3))),"")</f>
        <v/>
      </c>
      <c r="D527" s="23" t="str">
        <f t="shared" si="69"/>
        <v>○</v>
      </c>
      <c r="E527" s="23">
        <f>IF(AND(INDEX(個人!$C$6:$AH$125,$N526,$C$3)&lt;&gt;"",INDEX(個人!$C$6:$AH$125,$N527,$O527)&lt;&gt;""),E526+1,E526)</f>
        <v>0</v>
      </c>
      <c r="F527" s="23" t="str">
        <f t="shared" si="70"/>
        <v>@0</v>
      </c>
      <c r="H527" s="23" t="str">
        <f>IF(AND(INDEX(個人!$C$6:$AH$125,$N527,$C$3)&lt;&gt;"",INDEX(個人!$C$6:$AH$125,$N527,$O527)&lt;&gt;""),IF(INDEX(個人!$C$6:$AH$125,$N527,$H$3)&lt;20,11,ROUNDDOWN(INDEX(個人!$C$6:$AH$125,$N527,$H$3)/5,0)+7),"")</f>
        <v/>
      </c>
      <c r="I527" s="23" t="str">
        <f>IF(AND(INDEX(個人!$C$6:$AH$125,$N527,$C$3)&lt;&gt;"",INDEX(個人!$C$6:$AH$125,$N527,$O527)&lt;&gt;""),IF(ISERROR(VLOOKUP(DBCS($Q527),コード一覧!$E$1:$F$6,2,FALSE)),1,VLOOKUP(DBCS($Q527),コード一覧!$E$1:$F$6,2,FALSE)),"")</f>
        <v/>
      </c>
      <c r="J527" s="23" t="str">
        <f>IF(AND(INDEX(個人!$C$6:$AH$125,$N527,$C$3)&lt;&gt;"",INDEX(個人!$C$6:$AH$125,$N527,$O527)&lt;&gt;""),VLOOKUP($P527,コード一覧!$G$1:$H$10,2,FALSE),"")</f>
        <v/>
      </c>
      <c r="K527" s="23" t="str">
        <f>IF(AND(INDEX(個人!$C$6:$AH$125,$N527,$C$3)&lt;&gt;"",INDEX(個人!$C$6:$AH$125,$N527,$O527)&lt;&gt;""),LEFT(TEXT(INDEX(個人!$C$6:$AH$125,$N527,$O527),"mm:ss.00"),2),"")</f>
        <v/>
      </c>
      <c r="L527" s="23" t="str">
        <f>IF(AND(INDEX(個人!$C$6:$AH$125,$N527,$C$3)&lt;&gt;"",INDEX(個人!$C$6:$AH$125,$N527,$O527)&lt;&gt;""),MID(TEXT(INDEX(個人!$C$6:$AH$125,$N527,$O527),"mm:ss.00"),4,2),"")</f>
        <v/>
      </c>
      <c r="M527" s="23" t="str">
        <f>IF(AND(INDEX(個人!$C$6:$AH$125,$N527,$C$3)&lt;&gt;"",INDEX(個人!$C$6:$AH$125,$N527,$O527)&lt;&gt;""),RIGHT(TEXT(INDEX(個人!$C$6:$AH$125,$N527,$O527),"mm:ss.00"),2),"")</f>
        <v/>
      </c>
      <c r="N527" s="23">
        <f t="shared" si="71"/>
        <v>24</v>
      </c>
      <c r="O527" s="23">
        <v>26</v>
      </c>
      <c r="P527" s="200" t="s">
        <v>70</v>
      </c>
      <c r="Q527" s="23" t="s">
        <v>321</v>
      </c>
    </row>
    <row r="528" spans="3:17" s="23" customFormat="1" x14ac:dyDescent="0.15">
      <c r="C528" s="23" t="str">
        <f>IF(INDEX(個人!$C$6:$AH$125,$N528,$C$3)&lt;&gt;"",DBCS(TRIM(INDEX(個人!$C$6:$AH$125,$N528,$C$3))),"")</f>
        <v/>
      </c>
      <c r="D528" s="23" t="str">
        <f t="shared" si="69"/>
        <v>○</v>
      </c>
      <c r="E528" s="23">
        <f>IF(AND(INDEX(個人!$C$6:$AH$125,$N527,$C$3)&lt;&gt;"",INDEX(個人!$C$6:$AH$125,$N528,$O528)&lt;&gt;""),E527+1,E527)</f>
        <v>0</v>
      </c>
      <c r="F528" s="23" t="str">
        <f t="shared" si="70"/>
        <v>@0</v>
      </c>
      <c r="H528" s="23" t="str">
        <f>IF(AND(INDEX(個人!$C$6:$AH$125,$N528,$C$3)&lt;&gt;"",INDEX(個人!$C$6:$AH$125,$N528,$O528)&lt;&gt;""),IF(INDEX(個人!$C$6:$AH$125,$N528,$H$3)&lt;20,11,ROUNDDOWN(INDEX(個人!$C$6:$AH$125,$N528,$H$3)/5,0)+7),"")</f>
        <v/>
      </c>
      <c r="I528" s="23" t="str">
        <f>IF(AND(INDEX(個人!$C$6:$AH$125,$N528,$C$3)&lt;&gt;"",INDEX(個人!$C$6:$AH$125,$N528,$O528)&lt;&gt;""),IF(ISERROR(VLOOKUP(DBCS($Q528),コード一覧!$E$1:$F$6,2,FALSE)),1,VLOOKUP(DBCS($Q528),コード一覧!$E$1:$F$6,2,FALSE)),"")</f>
        <v/>
      </c>
      <c r="J528" s="23" t="str">
        <f>IF(AND(INDEX(個人!$C$6:$AH$125,$N528,$C$3)&lt;&gt;"",INDEX(個人!$C$6:$AH$125,$N528,$O528)&lt;&gt;""),VLOOKUP($P528,コード一覧!$G$1:$H$10,2,FALSE),"")</f>
        <v/>
      </c>
      <c r="K528" s="23" t="str">
        <f>IF(AND(INDEX(個人!$C$6:$AH$125,$N528,$C$3)&lt;&gt;"",INDEX(個人!$C$6:$AH$125,$N528,$O528)&lt;&gt;""),LEFT(TEXT(INDEX(個人!$C$6:$AH$125,$N528,$O528),"mm:ss.00"),2),"")</f>
        <v/>
      </c>
      <c r="L528" s="23" t="str">
        <f>IF(AND(INDEX(個人!$C$6:$AH$125,$N528,$C$3)&lt;&gt;"",INDEX(個人!$C$6:$AH$125,$N528,$O528)&lt;&gt;""),MID(TEXT(INDEX(個人!$C$6:$AH$125,$N528,$O528),"mm:ss.00"),4,2),"")</f>
        <v/>
      </c>
      <c r="M528" s="23" t="str">
        <f>IF(AND(INDEX(個人!$C$6:$AH$125,$N528,$C$3)&lt;&gt;"",INDEX(個人!$C$6:$AH$125,$N528,$O528)&lt;&gt;""),RIGHT(TEXT(INDEX(個人!$C$6:$AH$125,$N528,$O528),"mm:ss.00"),2),"")</f>
        <v/>
      </c>
      <c r="N528" s="23">
        <f t="shared" si="71"/>
        <v>24</v>
      </c>
      <c r="O528" s="23">
        <v>27</v>
      </c>
      <c r="P528" s="200" t="s">
        <v>24</v>
      </c>
      <c r="Q528" s="23" t="s">
        <v>321</v>
      </c>
    </row>
    <row r="529" spans="3:17" s="23" customFormat="1" x14ac:dyDescent="0.15">
      <c r="C529" s="23" t="str">
        <f>IF(INDEX(個人!$C$6:$AH$125,$N529,$C$3)&lt;&gt;"",DBCS(TRIM(INDEX(個人!$C$6:$AH$125,$N529,$C$3))),"")</f>
        <v/>
      </c>
      <c r="D529" s="23" t="str">
        <f t="shared" si="69"/>
        <v>○</v>
      </c>
      <c r="E529" s="23">
        <f>IF(AND(INDEX(個人!$C$6:$AH$125,$N528,$C$3)&lt;&gt;"",INDEX(個人!$C$6:$AH$125,$N529,$O529)&lt;&gt;""),E528+1,E528)</f>
        <v>0</v>
      </c>
      <c r="F529" s="23" t="str">
        <f t="shared" si="70"/>
        <v>@0</v>
      </c>
      <c r="H529" s="23" t="str">
        <f>IF(AND(INDEX(個人!$C$6:$AH$125,$N529,$C$3)&lt;&gt;"",INDEX(個人!$C$6:$AH$125,$N529,$O529)&lt;&gt;""),IF(INDEX(個人!$C$6:$AH$125,$N529,$H$3)&lt;20,11,ROUNDDOWN(INDEX(個人!$C$6:$AH$125,$N529,$H$3)/5,0)+7),"")</f>
        <v/>
      </c>
      <c r="I529" s="23" t="str">
        <f>IF(AND(INDEX(個人!$C$6:$AH$125,$N529,$C$3)&lt;&gt;"",INDEX(個人!$C$6:$AH$125,$N529,$O529)&lt;&gt;""),IF(ISERROR(VLOOKUP(DBCS($Q529),コード一覧!$E$1:$F$6,2,FALSE)),1,VLOOKUP(DBCS($Q529),コード一覧!$E$1:$F$6,2,FALSE)),"")</f>
        <v/>
      </c>
      <c r="J529" s="23" t="str">
        <f>IF(AND(INDEX(個人!$C$6:$AH$125,$N529,$C$3)&lt;&gt;"",INDEX(個人!$C$6:$AH$125,$N529,$O529)&lt;&gt;""),VLOOKUP($P529,コード一覧!$G$1:$H$10,2,FALSE),"")</f>
        <v/>
      </c>
      <c r="K529" s="23" t="str">
        <f>IF(AND(INDEX(個人!$C$6:$AH$125,$N529,$C$3)&lt;&gt;"",INDEX(個人!$C$6:$AH$125,$N529,$O529)&lt;&gt;""),LEFT(TEXT(INDEX(個人!$C$6:$AH$125,$N529,$O529),"mm:ss.00"),2),"")</f>
        <v/>
      </c>
      <c r="L529" s="23" t="str">
        <f>IF(AND(INDEX(個人!$C$6:$AH$125,$N529,$C$3)&lt;&gt;"",INDEX(個人!$C$6:$AH$125,$N529,$O529)&lt;&gt;""),MID(TEXT(INDEX(個人!$C$6:$AH$125,$N529,$O529),"mm:ss.00"),4,2),"")</f>
        <v/>
      </c>
      <c r="M529" s="23" t="str">
        <f>IF(AND(INDEX(個人!$C$6:$AH$125,$N529,$C$3)&lt;&gt;"",INDEX(個人!$C$6:$AH$125,$N529,$O529)&lt;&gt;""),RIGHT(TEXT(INDEX(個人!$C$6:$AH$125,$N529,$O529),"mm:ss.00"),2),"")</f>
        <v/>
      </c>
      <c r="N529" s="23">
        <f t="shared" si="71"/>
        <v>24</v>
      </c>
      <c r="O529" s="23">
        <v>28</v>
      </c>
      <c r="P529" s="200" t="s">
        <v>37</v>
      </c>
      <c r="Q529" s="23" t="s">
        <v>321</v>
      </c>
    </row>
    <row r="530" spans="3:17" s="23" customFormat="1" x14ac:dyDescent="0.15">
      <c r="C530" s="23" t="str">
        <f>IF(INDEX(個人!$C$6:$AH$125,$N530,$C$3)&lt;&gt;"",DBCS(TRIM(INDEX(個人!$C$6:$AH$125,$N530,$C$3))),"")</f>
        <v/>
      </c>
      <c r="D530" s="23" t="str">
        <f t="shared" si="69"/>
        <v>○</v>
      </c>
      <c r="E530" s="23">
        <f>IF(AND(INDEX(個人!$C$6:$AH$125,$N529,$C$3)&lt;&gt;"",INDEX(個人!$C$6:$AH$125,$N530,$O530)&lt;&gt;""),E529+1,E529)</f>
        <v>0</v>
      </c>
      <c r="F530" s="23" t="str">
        <f t="shared" si="70"/>
        <v>@0</v>
      </c>
      <c r="H530" s="23" t="str">
        <f>IF(AND(INDEX(個人!$C$6:$AH$125,$N530,$C$3)&lt;&gt;"",INDEX(個人!$C$6:$AH$125,$N530,$O530)&lt;&gt;""),IF(INDEX(個人!$C$6:$AH$125,$N530,$H$3)&lt;20,11,ROUNDDOWN(INDEX(個人!$C$6:$AH$125,$N530,$H$3)/5,0)+7),"")</f>
        <v/>
      </c>
      <c r="I530" s="23" t="str">
        <f>IF(AND(INDEX(個人!$C$6:$AH$125,$N530,$C$3)&lt;&gt;"",INDEX(個人!$C$6:$AH$125,$N530,$O530)&lt;&gt;""),IF(ISERROR(VLOOKUP(DBCS($Q530),コード一覧!$E$1:$F$6,2,FALSE)),1,VLOOKUP(DBCS($Q530),コード一覧!$E$1:$F$6,2,FALSE)),"")</f>
        <v/>
      </c>
      <c r="J530" s="23" t="str">
        <f>IF(AND(INDEX(個人!$C$6:$AH$125,$N530,$C$3)&lt;&gt;"",INDEX(個人!$C$6:$AH$125,$N530,$O530)&lt;&gt;""),VLOOKUP($P530,コード一覧!$G$1:$H$10,2,FALSE),"")</f>
        <v/>
      </c>
      <c r="K530" s="23" t="str">
        <f>IF(AND(INDEX(個人!$C$6:$AH$125,$N530,$C$3)&lt;&gt;"",INDEX(個人!$C$6:$AH$125,$N530,$O530)&lt;&gt;""),LEFT(TEXT(INDEX(個人!$C$6:$AH$125,$N530,$O530),"mm:ss.00"),2),"")</f>
        <v/>
      </c>
      <c r="L530" s="23" t="str">
        <f>IF(AND(INDEX(個人!$C$6:$AH$125,$N530,$C$3)&lt;&gt;"",INDEX(個人!$C$6:$AH$125,$N530,$O530)&lt;&gt;""),MID(TEXT(INDEX(個人!$C$6:$AH$125,$N530,$O530),"mm:ss.00"),4,2),"")</f>
        <v/>
      </c>
      <c r="M530" s="23" t="str">
        <f>IF(AND(INDEX(個人!$C$6:$AH$125,$N530,$C$3)&lt;&gt;"",INDEX(個人!$C$6:$AH$125,$N530,$O530)&lt;&gt;""),RIGHT(TEXT(INDEX(個人!$C$6:$AH$125,$N530,$O530),"mm:ss.00"),2),"")</f>
        <v/>
      </c>
      <c r="N530" s="23">
        <f t="shared" si="71"/>
        <v>24</v>
      </c>
      <c r="O530" s="23">
        <v>29</v>
      </c>
      <c r="P530" s="200" t="s">
        <v>47</v>
      </c>
      <c r="Q530" s="23" t="s">
        <v>321</v>
      </c>
    </row>
    <row r="531" spans="3:17" s="23" customFormat="1" x14ac:dyDescent="0.15">
      <c r="C531" s="23" t="str">
        <f>IF(INDEX(個人!$C$6:$AH$125,$N531,$C$3)&lt;&gt;"",DBCS(TRIM(INDEX(個人!$C$6:$AH$125,$N531,$C$3))),"")</f>
        <v/>
      </c>
      <c r="D531" s="23" t="str">
        <f t="shared" si="69"/>
        <v>○</v>
      </c>
      <c r="E531" s="23">
        <f>IF(AND(INDEX(個人!$C$6:$AH$125,$N530,$C$3)&lt;&gt;"",INDEX(個人!$C$6:$AH$125,$N531,$O531)&lt;&gt;""),E530+1,E530)</f>
        <v>0</v>
      </c>
      <c r="F531" s="23" t="str">
        <f t="shared" si="70"/>
        <v>@0</v>
      </c>
      <c r="H531" s="23" t="str">
        <f>IF(AND(INDEX(個人!$C$6:$AH$125,$N531,$C$3)&lt;&gt;"",INDEX(個人!$C$6:$AH$125,$N531,$O531)&lt;&gt;""),IF(INDEX(個人!$C$6:$AH$125,$N531,$H$3)&lt;20,11,ROUNDDOWN(INDEX(個人!$C$6:$AH$125,$N531,$H$3)/5,0)+7),"")</f>
        <v/>
      </c>
      <c r="I531" s="23" t="str">
        <f>IF(AND(INDEX(個人!$C$6:$AH$125,$N531,$C$3)&lt;&gt;"",INDEX(個人!$C$6:$AH$125,$N531,$O531)&lt;&gt;""),IF(ISERROR(VLOOKUP(DBCS($Q531),コード一覧!$E$1:$F$6,2,FALSE)),1,VLOOKUP(DBCS($Q531),コード一覧!$E$1:$F$6,2,FALSE)),"")</f>
        <v/>
      </c>
      <c r="J531" s="23" t="str">
        <f>IF(AND(INDEX(個人!$C$6:$AH$125,$N531,$C$3)&lt;&gt;"",INDEX(個人!$C$6:$AH$125,$N531,$O531)&lt;&gt;""),VLOOKUP($P531,コード一覧!$G$1:$H$10,2,FALSE),"")</f>
        <v/>
      </c>
      <c r="K531" s="23" t="str">
        <f>IF(AND(INDEX(個人!$C$6:$AH$125,$N531,$C$3)&lt;&gt;"",INDEX(個人!$C$6:$AH$125,$N531,$O531)&lt;&gt;""),LEFT(TEXT(INDEX(個人!$C$6:$AH$125,$N531,$O531),"mm:ss.00"),2),"")</f>
        <v/>
      </c>
      <c r="L531" s="23" t="str">
        <f>IF(AND(INDEX(個人!$C$6:$AH$125,$N531,$C$3)&lt;&gt;"",INDEX(個人!$C$6:$AH$125,$N531,$O531)&lt;&gt;""),MID(TEXT(INDEX(個人!$C$6:$AH$125,$N531,$O531),"mm:ss.00"),4,2),"")</f>
        <v/>
      </c>
      <c r="M531" s="23" t="str">
        <f>IF(AND(INDEX(個人!$C$6:$AH$125,$N531,$C$3)&lt;&gt;"",INDEX(個人!$C$6:$AH$125,$N531,$O531)&lt;&gt;""),RIGHT(TEXT(INDEX(個人!$C$6:$AH$125,$N531,$O531),"mm:ss.00"),2),"")</f>
        <v/>
      </c>
      <c r="N531" s="23">
        <f t="shared" si="71"/>
        <v>24</v>
      </c>
      <c r="O531" s="23">
        <v>30</v>
      </c>
      <c r="P531" s="200" t="s">
        <v>37</v>
      </c>
      <c r="Q531" s="23" t="s">
        <v>101</v>
      </c>
    </row>
    <row r="532" spans="3:17" s="23" customFormat="1" x14ac:dyDescent="0.15">
      <c r="C532" s="23" t="str">
        <f>IF(INDEX(個人!$C$6:$AH$125,$N532,$C$3)&lt;&gt;"",DBCS(TRIM(INDEX(個人!$C$6:$AH$125,$N532,$C$3))),"")</f>
        <v/>
      </c>
      <c r="D532" s="23" t="str">
        <f t="shared" si="69"/>
        <v>○</v>
      </c>
      <c r="E532" s="23">
        <f>IF(AND(INDEX(個人!$C$6:$AH$125,$N531,$C$3)&lt;&gt;"",INDEX(個人!$C$6:$AH$125,$N532,$O532)&lt;&gt;""),E531+1,E531)</f>
        <v>0</v>
      </c>
      <c r="F532" s="23" t="str">
        <f t="shared" si="70"/>
        <v>@0</v>
      </c>
      <c r="H532" s="23" t="str">
        <f>IF(AND(INDEX(個人!$C$6:$AH$125,$N532,$C$3)&lt;&gt;"",INDEX(個人!$C$6:$AH$125,$N532,$O532)&lt;&gt;""),IF(INDEX(個人!$C$6:$AH$125,$N532,$H$3)&lt;20,11,ROUNDDOWN(INDEX(個人!$C$6:$AH$125,$N532,$H$3)/5,0)+7),"")</f>
        <v/>
      </c>
      <c r="I532" s="23" t="str">
        <f>IF(AND(INDEX(個人!$C$6:$AH$125,$N532,$C$3)&lt;&gt;"",INDEX(個人!$C$6:$AH$125,$N532,$O532)&lt;&gt;""),IF(ISERROR(VLOOKUP(DBCS($Q532),コード一覧!$E$1:$F$6,2,FALSE)),1,VLOOKUP(DBCS($Q532),コード一覧!$E$1:$F$6,2,FALSE)),"")</f>
        <v/>
      </c>
      <c r="J532" s="23" t="str">
        <f>IF(AND(INDEX(個人!$C$6:$AH$125,$N532,$C$3)&lt;&gt;"",INDEX(個人!$C$6:$AH$125,$N532,$O532)&lt;&gt;""),VLOOKUP($P532,コード一覧!$G$1:$H$10,2,FALSE),"")</f>
        <v/>
      </c>
      <c r="K532" s="23" t="str">
        <f>IF(AND(INDEX(個人!$C$6:$AH$125,$N532,$C$3)&lt;&gt;"",INDEX(個人!$C$6:$AH$125,$N532,$O532)&lt;&gt;""),LEFT(TEXT(INDEX(個人!$C$6:$AH$125,$N532,$O532),"mm:ss.00"),2),"")</f>
        <v/>
      </c>
      <c r="L532" s="23" t="str">
        <f>IF(AND(INDEX(個人!$C$6:$AH$125,$N532,$C$3)&lt;&gt;"",INDEX(個人!$C$6:$AH$125,$N532,$O532)&lt;&gt;""),MID(TEXT(INDEX(個人!$C$6:$AH$125,$N532,$O532),"mm:ss.00"),4,2),"")</f>
        <v/>
      </c>
      <c r="M532" s="23" t="str">
        <f>IF(AND(INDEX(個人!$C$6:$AH$125,$N532,$C$3)&lt;&gt;"",INDEX(個人!$C$6:$AH$125,$N532,$O532)&lt;&gt;""),RIGHT(TEXT(INDEX(個人!$C$6:$AH$125,$N532,$O532),"mm:ss.00"),2),"")</f>
        <v/>
      </c>
      <c r="N532" s="23">
        <f t="shared" si="71"/>
        <v>24</v>
      </c>
      <c r="O532" s="23">
        <v>31</v>
      </c>
      <c r="P532" s="200" t="s">
        <v>47</v>
      </c>
      <c r="Q532" s="23" t="s">
        <v>101</v>
      </c>
    </row>
    <row r="533" spans="3:17" s="23" customFormat="1" x14ac:dyDescent="0.15">
      <c r="C533" s="23" t="str">
        <f>IF(INDEX(個人!$C$6:$AH$125,$N533,$C$3)&lt;&gt;"",DBCS(TRIM(INDEX(個人!$C$6:$AH$125,$N533,$C$3))),"")</f>
        <v/>
      </c>
      <c r="D533" s="23" t="str">
        <f t="shared" si="69"/>
        <v>○</v>
      </c>
      <c r="E533" s="23">
        <f>IF(AND(INDEX(個人!$C$6:$AH$125,$N532,$C$3)&lt;&gt;"",INDEX(個人!$C$6:$AH$125,$N533,$O533)&lt;&gt;""),E532+1,E532)</f>
        <v>0</v>
      </c>
      <c r="F533" s="23" t="str">
        <f t="shared" si="70"/>
        <v>@0</v>
      </c>
      <c r="H533" s="23" t="str">
        <f>IF(AND(INDEX(個人!$C$6:$AH$125,$N533,$C$3)&lt;&gt;"",INDEX(個人!$C$6:$AH$125,$N533,$O533)&lt;&gt;""),IF(INDEX(個人!$C$6:$AH$125,$N533,$H$3)&lt;20,11,ROUNDDOWN(INDEX(個人!$C$6:$AH$125,$N533,$H$3)/5,0)+7),"")</f>
        <v/>
      </c>
      <c r="I533" s="23" t="str">
        <f>IF(AND(INDEX(個人!$C$6:$AH$125,$N533,$C$3)&lt;&gt;"",INDEX(個人!$C$6:$AH$125,$N533,$O533)&lt;&gt;""),IF(ISERROR(VLOOKUP(DBCS($Q533),コード一覧!$E$1:$F$6,2,FALSE)),1,VLOOKUP(DBCS($Q533),コード一覧!$E$1:$F$6,2,FALSE)),"")</f>
        <v/>
      </c>
      <c r="J533" s="23" t="str">
        <f>IF(AND(INDEX(個人!$C$6:$AH$125,$N533,$C$3)&lt;&gt;"",INDEX(個人!$C$6:$AH$125,$N533,$O533)&lt;&gt;""),VLOOKUP($P533,コード一覧!$G$1:$H$10,2,FALSE),"")</f>
        <v/>
      </c>
      <c r="K533" s="23" t="str">
        <f>IF(AND(INDEX(個人!$C$6:$AH$125,$N533,$C$3)&lt;&gt;"",INDEX(個人!$C$6:$AH$125,$N533,$O533)&lt;&gt;""),LEFT(TEXT(INDEX(個人!$C$6:$AH$125,$N533,$O533),"mm:ss.00"),2),"")</f>
        <v/>
      </c>
      <c r="L533" s="23" t="str">
        <f>IF(AND(INDEX(個人!$C$6:$AH$125,$N533,$C$3)&lt;&gt;"",INDEX(個人!$C$6:$AH$125,$N533,$O533)&lt;&gt;""),MID(TEXT(INDEX(個人!$C$6:$AH$125,$N533,$O533),"mm:ss.00"),4,2),"")</f>
        <v/>
      </c>
      <c r="M533" s="23" t="str">
        <f>IF(AND(INDEX(個人!$C$6:$AH$125,$N533,$C$3)&lt;&gt;"",INDEX(個人!$C$6:$AH$125,$N533,$O533)&lt;&gt;""),RIGHT(TEXT(INDEX(個人!$C$6:$AH$125,$N533,$O533),"mm:ss.00"),2),"")</f>
        <v/>
      </c>
      <c r="N533" s="23">
        <f t="shared" si="71"/>
        <v>24</v>
      </c>
      <c r="O533" s="23">
        <v>32</v>
      </c>
      <c r="P533" s="200" t="s">
        <v>73</v>
      </c>
      <c r="Q533" s="23" t="s">
        <v>101</v>
      </c>
    </row>
    <row r="534" spans="3:17" s="22" customFormat="1" x14ac:dyDescent="0.15">
      <c r="C534" s="22" t="str">
        <f>IF(INDEX(個人!$C$6:$AH$125,$N534,$C$3)&lt;&gt;"",DBCS(TRIM(INDEX(個人!$C$6:$AH$125,$N534,$C$3))),"")</f>
        <v/>
      </c>
      <c r="D534" s="22" t="str">
        <f>IF(C533=C534,"○","×")</f>
        <v>○</v>
      </c>
      <c r="E534" s="22">
        <f>IF(AND(INDEX(個人!$C$6:$AH$125,$N534,$C$3)&lt;&gt;"",INDEX(個人!$C$6:$AH$125,$N534,$O534)&lt;&gt;""),1,0)</f>
        <v>0</v>
      </c>
      <c r="F534" s="22" t="str">
        <f>C534&amp;"@"&amp;E534</f>
        <v>@0</v>
      </c>
      <c r="H534" s="22" t="str">
        <f>IF(AND(INDEX(個人!$C$6:$AH$125,$N534,$C$3)&lt;&gt;"",INDEX(個人!$C$6:$AH$125,$N534,$O534)&lt;&gt;""),IF(INDEX(個人!$C$6:$AH$125,$N534,$H$3)&lt;20,11,ROUNDDOWN(INDEX(個人!$C$6:$AH$125,$N534,$H$3)/5,0)+7),"")</f>
        <v/>
      </c>
      <c r="I534" s="22" t="str">
        <f>IF(AND(INDEX(個人!$C$6:$AH$125,$N534,$C$3)&lt;&gt;"",INDEX(個人!$C$6:$AH$125,$N534,$O534)&lt;&gt;""),IF(ISERROR(VLOOKUP(DBCS($Q534),コード一覧!$E$1:$F$6,2,FALSE)),1,VLOOKUP(DBCS($Q534),コード一覧!$E$1:$F$6,2,FALSE)),"")</f>
        <v/>
      </c>
      <c r="J534" s="22" t="str">
        <f>IF(AND(INDEX(個人!$C$6:$AH$125,$N534,$C$3)&lt;&gt;"",INDEX(個人!$C$6:$AH$125,$N534,$O534)&lt;&gt;""),VLOOKUP($P534,コード一覧!$G$1:$H$10,2,FALSE),"")</f>
        <v/>
      </c>
      <c r="K534" s="22" t="str">
        <f>IF(AND(INDEX(個人!$C$6:$AH$125,$N534,$C$3)&lt;&gt;"",INDEX(個人!$C$6:$AH$125,$N534,$O534)&lt;&gt;""),LEFT(TEXT(INDEX(個人!$C$6:$AH$125,$N534,$O534),"mm:ss.00"),2),"")</f>
        <v/>
      </c>
      <c r="L534" s="22" t="str">
        <f>IF(AND(INDEX(個人!$C$6:$AH$125,$N534,$C$3)&lt;&gt;"",INDEX(個人!$C$6:$AH$125,$N534,$O534)&lt;&gt;""),MID(TEXT(INDEX(個人!$C$6:$AH$125,$N534,$O534),"mm:ss.00"),4,2),"")</f>
        <v/>
      </c>
      <c r="M534" s="22" t="str">
        <f>IF(AND(INDEX(個人!$C$6:$AH$125,$N534,$C$3)&lt;&gt;"",INDEX(個人!$C$6:$AH$125,$N534,$O534)&lt;&gt;""),RIGHT(TEXT(INDEX(個人!$C$6:$AH$125,$N534,$O534),"mm:ss.00"),2),"")</f>
        <v/>
      </c>
      <c r="N534" s="22">
        <f>N512+1</f>
        <v>25</v>
      </c>
      <c r="O534" s="22">
        <v>11</v>
      </c>
      <c r="P534" s="24" t="s">
        <v>70</v>
      </c>
      <c r="Q534" s="22" t="s">
        <v>102</v>
      </c>
    </row>
    <row r="535" spans="3:17" s="22" customFormat="1" x14ac:dyDescent="0.15">
      <c r="C535" s="22" t="str">
        <f>IF(INDEX(個人!$C$6:$AH$125,$N535,$C$3)&lt;&gt;"",DBCS(TRIM(INDEX(個人!$C$6:$AH$125,$N535,$C$3))),"")</f>
        <v/>
      </c>
      <c r="D535" s="22" t="str">
        <f>IF(C534=C535,"○","×")</f>
        <v>○</v>
      </c>
      <c r="E535" s="22">
        <f>IF(AND(INDEX(個人!$C$6:$AH$125,$N534,$C$3)&lt;&gt;"",INDEX(個人!$C$6:$AH$125,$N535,$O535)&lt;&gt;""),E534+1,E534)</f>
        <v>0</v>
      </c>
      <c r="F535" s="22" t="str">
        <f>C535&amp;"@"&amp;E535</f>
        <v>@0</v>
      </c>
      <c r="H535" s="22" t="str">
        <f>IF(AND(INDEX(個人!$C$6:$AH$125,$N535,$C$3)&lt;&gt;"",INDEX(個人!$C$6:$AH$125,$N535,$O535)&lt;&gt;""),IF(INDEX(個人!$C$6:$AH$125,$N535,$H$3)&lt;20,11,ROUNDDOWN(INDEX(個人!$C$6:$AH$125,$N535,$H$3)/5,0)+7),"")</f>
        <v/>
      </c>
      <c r="I535" s="22" t="str">
        <f>IF(AND(INDEX(個人!$C$6:$AH$125,$N535,$C$3)&lt;&gt;"",INDEX(個人!$C$6:$AH$125,$N535,$O535)&lt;&gt;""),IF(ISERROR(VLOOKUP(DBCS($Q535),コード一覧!$E$1:$F$6,2,FALSE)),1,VLOOKUP(DBCS($Q535),コード一覧!$E$1:$F$6,2,FALSE)),"")</f>
        <v/>
      </c>
      <c r="J535" s="22" t="str">
        <f>IF(AND(INDEX(個人!$C$6:$AH$125,$N535,$C$3)&lt;&gt;"",INDEX(個人!$C$6:$AH$125,$N535,$O535)&lt;&gt;""),VLOOKUP($P535,コード一覧!$G$1:$H$10,2,FALSE),"")</f>
        <v/>
      </c>
      <c r="K535" s="22" t="str">
        <f>IF(AND(INDEX(個人!$C$6:$AH$125,$N535,$C$3)&lt;&gt;"",INDEX(個人!$C$6:$AH$125,$N535,$O535)&lt;&gt;""),LEFT(TEXT(INDEX(個人!$C$6:$AH$125,$N535,$O535),"mm:ss.00"),2),"")</f>
        <v/>
      </c>
      <c r="L535" s="22" t="str">
        <f>IF(AND(INDEX(個人!$C$6:$AH$125,$N535,$C$3)&lt;&gt;"",INDEX(個人!$C$6:$AH$125,$N535,$O535)&lt;&gt;""),MID(TEXT(INDEX(個人!$C$6:$AH$125,$N535,$O535),"mm:ss.00"),4,2),"")</f>
        <v/>
      </c>
      <c r="M535" s="22" t="str">
        <f>IF(AND(INDEX(個人!$C$6:$AH$125,$N535,$C$3)&lt;&gt;"",INDEX(個人!$C$6:$AH$125,$N535,$O535)&lt;&gt;""),RIGHT(TEXT(INDEX(個人!$C$6:$AH$125,$N535,$O535),"mm:ss.00"),2),"")</f>
        <v/>
      </c>
      <c r="N535" s="22">
        <f>$N534</f>
        <v>25</v>
      </c>
      <c r="O535" s="22">
        <v>12</v>
      </c>
      <c r="P535" s="24" t="s">
        <v>24</v>
      </c>
      <c r="Q535" s="22" t="s">
        <v>102</v>
      </c>
    </row>
    <row r="536" spans="3:17" s="22" customFormat="1" x14ac:dyDescent="0.15">
      <c r="C536" s="22" t="str">
        <f>IF(INDEX(個人!$C$6:$AH$125,$N536,$C$3)&lt;&gt;"",DBCS(TRIM(INDEX(個人!$C$6:$AH$125,$N536,$C$3))),"")</f>
        <v/>
      </c>
      <c r="D536" s="22" t="str">
        <f t="shared" ref="D536:D555" si="72">IF(C535=C536,"○","×")</f>
        <v>○</v>
      </c>
      <c r="E536" s="22">
        <f>IF(AND(INDEX(個人!$C$6:$AH$125,$N535,$C$3)&lt;&gt;"",INDEX(個人!$C$6:$AH$125,$N536,$O536)&lt;&gt;""),E535+1,E535)</f>
        <v>0</v>
      </c>
      <c r="F536" s="22" t="str">
        <f t="shared" ref="F536:F555" si="73">C536&amp;"@"&amp;E536</f>
        <v>@0</v>
      </c>
      <c r="H536" s="22" t="str">
        <f>IF(AND(INDEX(個人!$C$6:$AH$125,$N536,$C$3)&lt;&gt;"",INDEX(個人!$C$6:$AH$125,$N536,$O536)&lt;&gt;""),IF(INDEX(個人!$C$6:$AH$125,$N536,$H$3)&lt;20,11,ROUNDDOWN(INDEX(個人!$C$6:$AH$125,$N536,$H$3)/5,0)+7),"")</f>
        <v/>
      </c>
      <c r="I536" s="22" t="str">
        <f>IF(AND(INDEX(個人!$C$6:$AH$125,$N536,$C$3)&lt;&gt;"",INDEX(個人!$C$6:$AH$125,$N536,$O536)&lt;&gt;""),IF(ISERROR(VLOOKUP(DBCS($Q536),コード一覧!$E$1:$F$6,2,FALSE)),1,VLOOKUP(DBCS($Q536),コード一覧!$E$1:$F$6,2,FALSE)),"")</f>
        <v/>
      </c>
      <c r="J536" s="22" t="str">
        <f>IF(AND(INDEX(個人!$C$6:$AH$125,$N536,$C$3)&lt;&gt;"",INDEX(個人!$C$6:$AH$125,$N536,$O536)&lt;&gt;""),VLOOKUP($P536,コード一覧!$G$1:$H$10,2,FALSE),"")</f>
        <v/>
      </c>
      <c r="K536" s="22" t="str">
        <f>IF(AND(INDEX(個人!$C$6:$AH$125,$N536,$C$3)&lt;&gt;"",INDEX(個人!$C$6:$AH$125,$N536,$O536)&lt;&gt;""),LEFT(TEXT(INDEX(個人!$C$6:$AH$125,$N536,$O536),"mm:ss.00"),2),"")</f>
        <v/>
      </c>
      <c r="L536" s="22" t="str">
        <f>IF(AND(INDEX(個人!$C$6:$AH$125,$N536,$C$3)&lt;&gt;"",INDEX(個人!$C$6:$AH$125,$N536,$O536)&lt;&gt;""),MID(TEXT(INDEX(個人!$C$6:$AH$125,$N536,$O536),"mm:ss.00"),4,2),"")</f>
        <v/>
      </c>
      <c r="M536" s="22" t="str">
        <f>IF(AND(INDEX(個人!$C$6:$AH$125,$N536,$C$3)&lt;&gt;"",INDEX(個人!$C$6:$AH$125,$N536,$O536)&lt;&gt;""),RIGHT(TEXT(INDEX(個人!$C$6:$AH$125,$N536,$O536),"mm:ss.00"),2),"")</f>
        <v/>
      </c>
      <c r="N536" s="22">
        <f t="shared" ref="N536:N555" si="74">$N535</f>
        <v>25</v>
      </c>
      <c r="O536" s="22">
        <v>13</v>
      </c>
      <c r="P536" s="24" t="s">
        <v>37</v>
      </c>
      <c r="Q536" s="22" t="s">
        <v>102</v>
      </c>
    </row>
    <row r="537" spans="3:17" s="22" customFormat="1" x14ac:dyDescent="0.15">
      <c r="C537" s="22" t="str">
        <f>IF(INDEX(個人!$C$6:$AH$125,$N537,$C$3)&lt;&gt;"",DBCS(TRIM(INDEX(個人!$C$6:$AH$125,$N537,$C$3))),"")</f>
        <v/>
      </c>
      <c r="D537" s="22" t="str">
        <f t="shared" si="72"/>
        <v>○</v>
      </c>
      <c r="E537" s="22">
        <f>IF(AND(INDEX(個人!$C$6:$AH$125,$N536,$C$3)&lt;&gt;"",INDEX(個人!$C$6:$AH$125,$N537,$O537)&lt;&gt;""),E536+1,E536)</f>
        <v>0</v>
      </c>
      <c r="F537" s="22" t="str">
        <f t="shared" si="73"/>
        <v>@0</v>
      </c>
      <c r="H537" s="22" t="str">
        <f>IF(AND(INDEX(個人!$C$6:$AH$125,$N537,$C$3)&lt;&gt;"",INDEX(個人!$C$6:$AH$125,$N537,$O537)&lt;&gt;""),IF(INDEX(個人!$C$6:$AH$125,$N537,$H$3)&lt;20,11,ROUNDDOWN(INDEX(個人!$C$6:$AH$125,$N537,$H$3)/5,0)+7),"")</f>
        <v/>
      </c>
      <c r="I537" s="22" t="str">
        <f>IF(AND(INDEX(個人!$C$6:$AH$125,$N537,$C$3)&lt;&gt;"",INDEX(個人!$C$6:$AH$125,$N537,$O537)&lt;&gt;""),IF(ISERROR(VLOOKUP(DBCS($Q537),コード一覧!$E$1:$F$6,2,FALSE)),1,VLOOKUP(DBCS($Q537),コード一覧!$E$1:$F$6,2,FALSE)),"")</f>
        <v/>
      </c>
      <c r="J537" s="22" t="str">
        <f>IF(AND(INDEX(個人!$C$6:$AH$125,$N537,$C$3)&lt;&gt;"",INDEX(個人!$C$6:$AH$125,$N537,$O537)&lt;&gt;""),VLOOKUP($P537,コード一覧!$G$1:$H$10,2,FALSE),"")</f>
        <v/>
      </c>
      <c r="K537" s="22" t="str">
        <f>IF(AND(INDEX(個人!$C$6:$AH$125,$N537,$C$3)&lt;&gt;"",INDEX(個人!$C$6:$AH$125,$N537,$O537)&lt;&gt;""),LEFT(TEXT(INDEX(個人!$C$6:$AH$125,$N537,$O537),"mm:ss.00"),2),"")</f>
        <v/>
      </c>
      <c r="L537" s="22" t="str">
        <f>IF(AND(INDEX(個人!$C$6:$AH$125,$N537,$C$3)&lt;&gt;"",INDEX(個人!$C$6:$AH$125,$N537,$O537)&lt;&gt;""),MID(TEXT(INDEX(個人!$C$6:$AH$125,$N537,$O537),"mm:ss.00"),4,2),"")</f>
        <v/>
      </c>
      <c r="M537" s="22" t="str">
        <f>IF(AND(INDEX(個人!$C$6:$AH$125,$N537,$C$3)&lt;&gt;"",INDEX(個人!$C$6:$AH$125,$N537,$O537)&lt;&gt;""),RIGHT(TEXT(INDEX(個人!$C$6:$AH$125,$N537,$O537),"mm:ss.00"),2),"")</f>
        <v/>
      </c>
      <c r="N537" s="22">
        <f t="shared" si="74"/>
        <v>25</v>
      </c>
      <c r="O537" s="22">
        <v>14</v>
      </c>
      <c r="P537" s="24" t="s">
        <v>47</v>
      </c>
      <c r="Q537" s="22" t="s">
        <v>102</v>
      </c>
    </row>
    <row r="538" spans="3:17" s="22" customFormat="1" x14ac:dyDescent="0.15">
      <c r="C538" s="22" t="str">
        <f>IF(INDEX(個人!$C$6:$AH$125,$N538,$C$3)&lt;&gt;"",DBCS(TRIM(INDEX(個人!$C$6:$AH$125,$N538,$C$3))),"")</f>
        <v/>
      </c>
      <c r="D538" s="22" t="str">
        <f t="shared" si="72"/>
        <v>○</v>
      </c>
      <c r="E538" s="22">
        <f>IF(AND(INDEX(個人!$C$6:$AH$125,$N537,$C$3)&lt;&gt;"",INDEX(個人!$C$6:$AH$125,$N538,$O538)&lt;&gt;""),E537+1,E537)</f>
        <v>0</v>
      </c>
      <c r="F538" s="22" t="str">
        <f t="shared" si="73"/>
        <v>@0</v>
      </c>
      <c r="H538" s="22" t="str">
        <f>IF(AND(INDEX(個人!$C$6:$AH$125,$N538,$C$3)&lt;&gt;"",INDEX(個人!$C$6:$AH$125,$N538,$O538)&lt;&gt;""),IF(INDEX(個人!$C$6:$AH$125,$N538,$H$3)&lt;20,11,ROUNDDOWN(INDEX(個人!$C$6:$AH$125,$N538,$H$3)/5,0)+7),"")</f>
        <v/>
      </c>
      <c r="I538" s="22" t="str">
        <f>IF(AND(INDEX(個人!$C$6:$AH$125,$N538,$C$3)&lt;&gt;"",INDEX(個人!$C$6:$AH$125,$N538,$O538)&lt;&gt;""),IF(ISERROR(VLOOKUP(DBCS($Q538),コード一覧!$E$1:$F$6,2,FALSE)),1,VLOOKUP(DBCS($Q538),コード一覧!$E$1:$F$6,2,FALSE)),"")</f>
        <v/>
      </c>
      <c r="J538" s="22" t="str">
        <f>IF(AND(INDEX(個人!$C$6:$AH$125,$N538,$C$3)&lt;&gt;"",INDEX(個人!$C$6:$AH$125,$N538,$O538)&lt;&gt;""),VLOOKUP($P538,コード一覧!$G$1:$H$10,2,FALSE),"")</f>
        <v/>
      </c>
      <c r="K538" s="22" t="str">
        <f>IF(AND(INDEX(個人!$C$6:$AH$125,$N538,$C$3)&lt;&gt;"",INDEX(個人!$C$6:$AH$125,$N538,$O538)&lt;&gt;""),LEFT(TEXT(INDEX(個人!$C$6:$AH$125,$N538,$O538),"mm:ss.00"),2),"")</f>
        <v/>
      </c>
      <c r="L538" s="22" t="str">
        <f>IF(AND(INDEX(個人!$C$6:$AH$125,$N538,$C$3)&lt;&gt;"",INDEX(個人!$C$6:$AH$125,$N538,$O538)&lt;&gt;""),MID(TEXT(INDEX(個人!$C$6:$AH$125,$N538,$O538),"mm:ss.00"),4,2),"")</f>
        <v/>
      </c>
      <c r="M538" s="22" t="str">
        <f>IF(AND(INDEX(個人!$C$6:$AH$125,$N538,$C$3)&lt;&gt;"",INDEX(個人!$C$6:$AH$125,$N538,$O538)&lt;&gt;""),RIGHT(TEXT(INDEX(個人!$C$6:$AH$125,$N538,$O538),"mm:ss.00"),2),"")</f>
        <v/>
      </c>
      <c r="N538" s="22">
        <f t="shared" si="74"/>
        <v>25</v>
      </c>
      <c r="O538" s="22">
        <v>15</v>
      </c>
      <c r="P538" s="24" t="s">
        <v>73</v>
      </c>
      <c r="Q538" s="22" t="s">
        <v>102</v>
      </c>
    </row>
    <row r="539" spans="3:17" s="22" customFormat="1" x14ac:dyDescent="0.15">
      <c r="C539" s="22" t="str">
        <f>IF(INDEX(個人!$C$6:$AH$125,$N539,$C$3)&lt;&gt;"",DBCS(TRIM(INDEX(個人!$C$6:$AH$125,$N539,$C$3))),"")</f>
        <v/>
      </c>
      <c r="D539" s="22" t="str">
        <f t="shared" si="72"/>
        <v>○</v>
      </c>
      <c r="E539" s="22">
        <f>IF(AND(INDEX(個人!$C$6:$AH$125,$N538,$C$3)&lt;&gt;"",INDEX(個人!$C$6:$AH$125,$N539,$O539)&lt;&gt;""),E538+1,E538)</f>
        <v>0</v>
      </c>
      <c r="F539" s="22" t="str">
        <f t="shared" si="73"/>
        <v>@0</v>
      </c>
      <c r="H539" s="22" t="str">
        <f>IF(AND(INDEX(個人!$C$6:$AH$125,$N539,$C$3)&lt;&gt;"",INDEX(個人!$C$6:$AH$125,$N539,$O539)&lt;&gt;""),IF(INDEX(個人!$C$6:$AH$125,$N539,$H$3)&lt;20,11,ROUNDDOWN(INDEX(個人!$C$6:$AH$125,$N539,$H$3)/5,0)+7),"")</f>
        <v/>
      </c>
      <c r="I539" s="22" t="str">
        <f>IF(AND(INDEX(個人!$C$6:$AH$125,$N539,$C$3)&lt;&gt;"",INDEX(個人!$C$6:$AH$125,$N539,$O539)&lt;&gt;""),IF(ISERROR(VLOOKUP(DBCS($Q539),コード一覧!$E$1:$F$6,2,FALSE)),1,VLOOKUP(DBCS($Q539),コード一覧!$E$1:$F$6,2,FALSE)),"")</f>
        <v/>
      </c>
      <c r="J539" s="22" t="str">
        <f>IF(AND(INDEX(個人!$C$6:$AH$125,$N539,$C$3)&lt;&gt;"",INDEX(個人!$C$6:$AH$125,$N539,$O539)&lt;&gt;""),VLOOKUP($P539,コード一覧!$G$1:$H$10,2,FALSE),"")</f>
        <v/>
      </c>
      <c r="K539" s="22" t="str">
        <f>IF(AND(INDEX(個人!$C$6:$AH$125,$N539,$C$3)&lt;&gt;"",INDEX(個人!$C$6:$AH$125,$N539,$O539)&lt;&gt;""),LEFT(TEXT(INDEX(個人!$C$6:$AH$125,$N539,$O539),"mm:ss.00"),2),"")</f>
        <v/>
      </c>
      <c r="L539" s="22" t="str">
        <f>IF(AND(INDEX(個人!$C$6:$AH$125,$N539,$C$3)&lt;&gt;"",INDEX(個人!$C$6:$AH$125,$N539,$O539)&lt;&gt;""),MID(TEXT(INDEX(個人!$C$6:$AH$125,$N539,$O539),"mm:ss.00"),4,2),"")</f>
        <v/>
      </c>
      <c r="M539" s="22" t="str">
        <f>IF(AND(INDEX(個人!$C$6:$AH$125,$N539,$C$3)&lt;&gt;"",INDEX(個人!$C$6:$AH$125,$N539,$O539)&lt;&gt;""),RIGHT(TEXT(INDEX(個人!$C$6:$AH$125,$N539,$O539),"mm:ss.00"),2),"")</f>
        <v/>
      </c>
      <c r="N539" s="22">
        <f t="shared" si="74"/>
        <v>25</v>
      </c>
      <c r="O539" s="22">
        <v>16</v>
      </c>
      <c r="P539" s="24" t="s">
        <v>75</v>
      </c>
      <c r="Q539" s="22" t="s">
        <v>102</v>
      </c>
    </row>
    <row r="540" spans="3:17" s="22" customFormat="1" x14ac:dyDescent="0.15">
      <c r="C540" s="22" t="str">
        <f>IF(INDEX(個人!$C$6:$AH$125,$N540,$C$3)&lt;&gt;"",DBCS(TRIM(INDEX(個人!$C$6:$AH$125,$N540,$C$3))),"")</f>
        <v/>
      </c>
      <c r="D540" s="22" t="str">
        <f t="shared" si="72"/>
        <v>○</v>
      </c>
      <c r="E540" s="22">
        <f>IF(AND(INDEX(個人!$C$6:$AH$125,$N539,$C$3)&lt;&gt;"",INDEX(個人!$C$6:$AH$125,$N540,$O540)&lt;&gt;""),E539+1,E539)</f>
        <v>0</v>
      </c>
      <c r="F540" s="22" t="str">
        <f t="shared" si="73"/>
        <v>@0</v>
      </c>
      <c r="H540" s="22" t="str">
        <f>IF(AND(INDEX(個人!$C$6:$AH$125,$N540,$C$3)&lt;&gt;"",INDEX(個人!$C$6:$AH$125,$N540,$O540)&lt;&gt;""),IF(INDEX(個人!$C$6:$AH$125,$N540,$H$3)&lt;20,11,ROUNDDOWN(INDEX(個人!$C$6:$AH$125,$N540,$H$3)/5,0)+7),"")</f>
        <v/>
      </c>
      <c r="I540" s="22" t="str">
        <f>IF(AND(INDEX(個人!$C$6:$AH$125,$N540,$C$3)&lt;&gt;"",INDEX(個人!$C$6:$AH$125,$N540,$O540)&lt;&gt;""),IF(ISERROR(VLOOKUP(DBCS($Q540),コード一覧!$E$1:$F$6,2,FALSE)),1,VLOOKUP(DBCS($Q540),コード一覧!$E$1:$F$6,2,FALSE)),"")</f>
        <v/>
      </c>
      <c r="J540" s="22" t="str">
        <f>IF(AND(INDEX(個人!$C$6:$AH$125,$N540,$C$3)&lt;&gt;"",INDEX(個人!$C$6:$AH$125,$N540,$O540)&lt;&gt;""),VLOOKUP($P540,コード一覧!$G$1:$H$10,2,FALSE),"")</f>
        <v/>
      </c>
      <c r="K540" s="22" t="str">
        <f>IF(AND(INDEX(個人!$C$6:$AH$125,$N540,$C$3)&lt;&gt;"",INDEX(個人!$C$6:$AH$125,$N540,$O540)&lt;&gt;""),LEFT(TEXT(INDEX(個人!$C$6:$AH$125,$N540,$O540),"mm:ss.00"),2),"")</f>
        <v/>
      </c>
      <c r="L540" s="22" t="str">
        <f>IF(AND(INDEX(個人!$C$6:$AH$125,$N540,$C$3)&lt;&gt;"",INDEX(個人!$C$6:$AH$125,$N540,$O540)&lt;&gt;""),MID(TEXT(INDEX(個人!$C$6:$AH$125,$N540,$O540),"mm:ss.00"),4,2),"")</f>
        <v/>
      </c>
      <c r="M540" s="22" t="str">
        <f>IF(AND(INDEX(個人!$C$6:$AH$125,$N540,$C$3)&lt;&gt;"",INDEX(個人!$C$6:$AH$125,$N540,$O540)&lt;&gt;""),RIGHT(TEXT(INDEX(個人!$C$6:$AH$125,$N540,$O540),"mm:ss.00"),2),"")</f>
        <v/>
      </c>
      <c r="N540" s="22">
        <f t="shared" si="74"/>
        <v>25</v>
      </c>
      <c r="O540" s="22">
        <v>17</v>
      </c>
      <c r="P540" s="24" t="s">
        <v>77</v>
      </c>
      <c r="Q540" s="22" t="s">
        <v>102</v>
      </c>
    </row>
    <row r="541" spans="3:17" s="22" customFormat="1" x14ac:dyDescent="0.15">
      <c r="C541" s="22" t="str">
        <f>IF(INDEX(個人!$C$6:$AH$125,$N541,$C$3)&lt;&gt;"",DBCS(TRIM(INDEX(個人!$C$6:$AH$125,$N541,$C$3))),"")</f>
        <v/>
      </c>
      <c r="D541" s="22" t="str">
        <f t="shared" si="72"/>
        <v>○</v>
      </c>
      <c r="E541" s="22">
        <f>IF(AND(INDEX(個人!$C$6:$AH$125,$N540,$C$3)&lt;&gt;"",INDEX(個人!$C$6:$AH$125,$N541,$O541)&lt;&gt;""),E540+1,E540)</f>
        <v>0</v>
      </c>
      <c r="F541" s="22" t="str">
        <f t="shared" si="73"/>
        <v>@0</v>
      </c>
      <c r="H541" s="22" t="str">
        <f>IF(AND(INDEX(個人!$C$6:$AH$125,$N541,$C$3)&lt;&gt;"",INDEX(個人!$C$6:$AH$125,$N541,$O541)&lt;&gt;""),IF(INDEX(個人!$C$6:$AH$125,$N541,$H$3)&lt;20,11,ROUNDDOWN(INDEX(個人!$C$6:$AH$125,$N541,$H$3)/5,0)+7),"")</f>
        <v/>
      </c>
      <c r="I541" s="22" t="str">
        <f>IF(AND(INDEX(個人!$C$6:$AH$125,$N541,$C$3)&lt;&gt;"",INDEX(個人!$C$6:$AH$125,$N541,$O541)&lt;&gt;""),IF(ISERROR(VLOOKUP(DBCS($Q541),コード一覧!$E$1:$F$6,2,FALSE)),1,VLOOKUP(DBCS($Q541),コード一覧!$E$1:$F$6,2,FALSE)),"")</f>
        <v/>
      </c>
      <c r="J541" s="22" t="str">
        <f>IF(AND(INDEX(個人!$C$6:$AH$125,$N541,$C$3)&lt;&gt;"",INDEX(個人!$C$6:$AH$125,$N541,$O541)&lt;&gt;""),VLOOKUP($P541,コード一覧!$G$1:$H$10,2,FALSE),"")</f>
        <v/>
      </c>
      <c r="K541" s="22" t="str">
        <f>IF(AND(INDEX(個人!$C$6:$AH$125,$N541,$C$3)&lt;&gt;"",INDEX(個人!$C$6:$AH$125,$N541,$O541)&lt;&gt;""),LEFT(TEXT(INDEX(個人!$C$6:$AH$125,$N541,$O541),"mm:ss.00"),2),"")</f>
        <v/>
      </c>
      <c r="L541" s="22" t="str">
        <f>IF(AND(INDEX(個人!$C$6:$AH$125,$N541,$C$3)&lt;&gt;"",INDEX(個人!$C$6:$AH$125,$N541,$O541)&lt;&gt;""),MID(TEXT(INDEX(個人!$C$6:$AH$125,$N541,$O541),"mm:ss.00"),4,2),"")</f>
        <v/>
      </c>
      <c r="M541" s="22" t="str">
        <f>IF(AND(INDEX(個人!$C$6:$AH$125,$N541,$C$3)&lt;&gt;"",INDEX(個人!$C$6:$AH$125,$N541,$O541)&lt;&gt;""),RIGHT(TEXT(INDEX(個人!$C$6:$AH$125,$N541,$O541),"mm:ss.00"),2),"")</f>
        <v/>
      </c>
      <c r="N541" s="22">
        <f t="shared" si="74"/>
        <v>25</v>
      </c>
      <c r="O541" s="22">
        <v>18</v>
      </c>
      <c r="P541" s="24" t="s">
        <v>70</v>
      </c>
      <c r="Q541" s="22" t="s">
        <v>103</v>
      </c>
    </row>
    <row r="542" spans="3:17" s="22" customFormat="1" x14ac:dyDescent="0.15">
      <c r="C542" s="22" t="str">
        <f>IF(INDEX(個人!$C$6:$AH$125,$N542,$C$3)&lt;&gt;"",DBCS(TRIM(INDEX(個人!$C$6:$AH$125,$N542,$C$3))),"")</f>
        <v/>
      </c>
      <c r="D542" s="22" t="str">
        <f t="shared" si="72"/>
        <v>○</v>
      </c>
      <c r="E542" s="22">
        <f>IF(AND(INDEX(個人!$C$6:$AH$125,$N541,$C$3)&lt;&gt;"",INDEX(個人!$C$6:$AH$125,$N542,$O542)&lt;&gt;""),E541+1,E541)</f>
        <v>0</v>
      </c>
      <c r="F542" s="22" t="str">
        <f t="shared" si="73"/>
        <v>@0</v>
      </c>
      <c r="H542" s="22" t="str">
        <f>IF(AND(INDEX(個人!$C$6:$AH$125,$N542,$C$3)&lt;&gt;"",INDEX(個人!$C$6:$AH$125,$N542,$O542)&lt;&gt;""),IF(INDEX(個人!$C$6:$AH$125,$N542,$H$3)&lt;20,11,ROUNDDOWN(INDEX(個人!$C$6:$AH$125,$N542,$H$3)/5,0)+7),"")</f>
        <v/>
      </c>
      <c r="I542" s="22" t="str">
        <f>IF(AND(INDEX(個人!$C$6:$AH$125,$N542,$C$3)&lt;&gt;"",INDEX(個人!$C$6:$AH$125,$N542,$O542)&lt;&gt;""),IF(ISERROR(VLOOKUP(DBCS($Q542),コード一覧!$E$1:$F$6,2,FALSE)),1,VLOOKUP(DBCS($Q542),コード一覧!$E$1:$F$6,2,FALSE)),"")</f>
        <v/>
      </c>
      <c r="J542" s="22" t="str">
        <f>IF(AND(INDEX(個人!$C$6:$AH$125,$N542,$C$3)&lt;&gt;"",INDEX(個人!$C$6:$AH$125,$N542,$O542)&lt;&gt;""),VLOOKUP($P542,コード一覧!$G$1:$H$10,2,FALSE),"")</f>
        <v/>
      </c>
      <c r="K542" s="22" t="str">
        <f>IF(AND(INDEX(個人!$C$6:$AH$125,$N542,$C$3)&lt;&gt;"",INDEX(個人!$C$6:$AH$125,$N542,$O542)&lt;&gt;""),LEFT(TEXT(INDEX(個人!$C$6:$AH$125,$N542,$O542),"mm:ss.00"),2),"")</f>
        <v/>
      </c>
      <c r="L542" s="22" t="str">
        <f>IF(AND(INDEX(個人!$C$6:$AH$125,$N542,$C$3)&lt;&gt;"",INDEX(個人!$C$6:$AH$125,$N542,$O542)&lt;&gt;""),MID(TEXT(INDEX(個人!$C$6:$AH$125,$N542,$O542),"mm:ss.00"),4,2),"")</f>
        <v/>
      </c>
      <c r="M542" s="22" t="str">
        <f>IF(AND(INDEX(個人!$C$6:$AH$125,$N542,$C$3)&lt;&gt;"",INDEX(個人!$C$6:$AH$125,$N542,$O542)&lt;&gt;""),RIGHT(TEXT(INDEX(個人!$C$6:$AH$125,$N542,$O542),"mm:ss.00"),2),"")</f>
        <v/>
      </c>
      <c r="N542" s="22">
        <f t="shared" si="74"/>
        <v>25</v>
      </c>
      <c r="O542" s="22">
        <v>19</v>
      </c>
      <c r="P542" s="24" t="s">
        <v>24</v>
      </c>
      <c r="Q542" s="22" t="s">
        <v>103</v>
      </c>
    </row>
    <row r="543" spans="3:17" s="22" customFormat="1" x14ac:dyDescent="0.15">
      <c r="C543" s="22" t="str">
        <f>IF(INDEX(個人!$C$6:$AH$125,$N543,$C$3)&lt;&gt;"",DBCS(TRIM(INDEX(個人!$C$6:$AH$125,$N543,$C$3))),"")</f>
        <v/>
      </c>
      <c r="D543" s="22" t="str">
        <f t="shared" si="72"/>
        <v>○</v>
      </c>
      <c r="E543" s="22">
        <f>IF(AND(INDEX(個人!$C$6:$AH$125,$N542,$C$3)&lt;&gt;"",INDEX(個人!$C$6:$AH$125,$N543,$O543)&lt;&gt;""),E542+1,E542)</f>
        <v>0</v>
      </c>
      <c r="F543" s="22" t="str">
        <f t="shared" si="73"/>
        <v>@0</v>
      </c>
      <c r="H543" s="22" t="str">
        <f>IF(AND(INDEX(個人!$C$6:$AH$125,$N543,$C$3)&lt;&gt;"",INDEX(個人!$C$6:$AH$125,$N543,$O543)&lt;&gt;""),IF(INDEX(個人!$C$6:$AH$125,$N543,$H$3)&lt;20,11,ROUNDDOWN(INDEX(個人!$C$6:$AH$125,$N543,$H$3)/5,0)+7),"")</f>
        <v/>
      </c>
      <c r="I543" s="22" t="str">
        <f>IF(AND(INDEX(個人!$C$6:$AH$125,$N543,$C$3)&lt;&gt;"",INDEX(個人!$C$6:$AH$125,$N543,$O543)&lt;&gt;""),IF(ISERROR(VLOOKUP(DBCS($Q543),コード一覧!$E$1:$F$6,2,FALSE)),1,VLOOKUP(DBCS($Q543),コード一覧!$E$1:$F$6,2,FALSE)),"")</f>
        <v/>
      </c>
      <c r="J543" s="22" t="str">
        <f>IF(AND(INDEX(個人!$C$6:$AH$125,$N543,$C$3)&lt;&gt;"",INDEX(個人!$C$6:$AH$125,$N543,$O543)&lt;&gt;""),VLOOKUP($P543,コード一覧!$G$1:$H$10,2,FALSE),"")</f>
        <v/>
      </c>
      <c r="K543" s="22" t="str">
        <f>IF(AND(INDEX(個人!$C$6:$AH$125,$N543,$C$3)&lt;&gt;"",INDEX(個人!$C$6:$AH$125,$N543,$O543)&lt;&gt;""),LEFT(TEXT(INDEX(個人!$C$6:$AH$125,$N543,$O543),"mm:ss.00"),2),"")</f>
        <v/>
      </c>
      <c r="L543" s="22" t="str">
        <f>IF(AND(INDEX(個人!$C$6:$AH$125,$N543,$C$3)&lt;&gt;"",INDEX(個人!$C$6:$AH$125,$N543,$O543)&lt;&gt;""),MID(TEXT(INDEX(個人!$C$6:$AH$125,$N543,$O543),"mm:ss.00"),4,2),"")</f>
        <v/>
      </c>
      <c r="M543" s="22" t="str">
        <f>IF(AND(INDEX(個人!$C$6:$AH$125,$N543,$C$3)&lt;&gt;"",INDEX(個人!$C$6:$AH$125,$N543,$O543)&lt;&gt;""),RIGHT(TEXT(INDEX(個人!$C$6:$AH$125,$N543,$O543),"mm:ss.00"),2),"")</f>
        <v/>
      </c>
      <c r="N543" s="22">
        <f t="shared" si="74"/>
        <v>25</v>
      </c>
      <c r="O543" s="22">
        <v>20</v>
      </c>
      <c r="P543" s="24" t="s">
        <v>37</v>
      </c>
      <c r="Q543" s="22" t="s">
        <v>103</v>
      </c>
    </row>
    <row r="544" spans="3:17" s="22" customFormat="1" x14ac:dyDescent="0.15">
      <c r="C544" s="22" t="str">
        <f>IF(INDEX(個人!$C$6:$AH$125,$N544,$C$3)&lt;&gt;"",DBCS(TRIM(INDEX(個人!$C$6:$AH$125,$N544,$C$3))),"")</f>
        <v/>
      </c>
      <c r="D544" s="22" t="str">
        <f t="shared" si="72"/>
        <v>○</v>
      </c>
      <c r="E544" s="22">
        <f>IF(AND(INDEX(個人!$C$6:$AH$125,$N543,$C$3)&lt;&gt;"",INDEX(個人!$C$6:$AH$125,$N544,$O544)&lt;&gt;""),E543+1,E543)</f>
        <v>0</v>
      </c>
      <c r="F544" s="22" t="str">
        <f t="shared" si="73"/>
        <v>@0</v>
      </c>
      <c r="H544" s="22" t="str">
        <f>IF(AND(INDEX(個人!$C$6:$AH$125,$N544,$C$3)&lt;&gt;"",INDEX(個人!$C$6:$AH$125,$N544,$O544)&lt;&gt;""),IF(INDEX(個人!$C$6:$AH$125,$N544,$H$3)&lt;20,11,ROUNDDOWN(INDEX(個人!$C$6:$AH$125,$N544,$H$3)/5,0)+7),"")</f>
        <v/>
      </c>
      <c r="I544" s="22" t="str">
        <f>IF(AND(INDEX(個人!$C$6:$AH$125,$N544,$C$3)&lt;&gt;"",INDEX(個人!$C$6:$AH$125,$N544,$O544)&lt;&gt;""),IF(ISERROR(VLOOKUP(DBCS($Q544),コード一覧!$E$1:$F$6,2,FALSE)),1,VLOOKUP(DBCS($Q544),コード一覧!$E$1:$F$6,2,FALSE)),"")</f>
        <v/>
      </c>
      <c r="J544" s="22" t="str">
        <f>IF(AND(INDEX(個人!$C$6:$AH$125,$N544,$C$3)&lt;&gt;"",INDEX(個人!$C$6:$AH$125,$N544,$O544)&lt;&gt;""),VLOOKUP($P544,コード一覧!$G$1:$H$10,2,FALSE),"")</f>
        <v/>
      </c>
      <c r="K544" s="22" t="str">
        <f>IF(AND(INDEX(個人!$C$6:$AH$125,$N544,$C$3)&lt;&gt;"",INDEX(個人!$C$6:$AH$125,$N544,$O544)&lt;&gt;""),LEFT(TEXT(INDEX(個人!$C$6:$AH$125,$N544,$O544),"mm:ss.00"),2),"")</f>
        <v/>
      </c>
      <c r="L544" s="22" t="str">
        <f>IF(AND(INDEX(個人!$C$6:$AH$125,$N544,$C$3)&lt;&gt;"",INDEX(個人!$C$6:$AH$125,$N544,$O544)&lt;&gt;""),MID(TEXT(INDEX(個人!$C$6:$AH$125,$N544,$O544),"mm:ss.00"),4,2),"")</f>
        <v/>
      </c>
      <c r="M544" s="22" t="str">
        <f>IF(AND(INDEX(個人!$C$6:$AH$125,$N544,$C$3)&lt;&gt;"",INDEX(個人!$C$6:$AH$125,$N544,$O544)&lt;&gt;""),RIGHT(TEXT(INDEX(個人!$C$6:$AH$125,$N544,$O544),"mm:ss.00"),2),"")</f>
        <v/>
      </c>
      <c r="N544" s="22">
        <f t="shared" si="74"/>
        <v>25</v>
      </c>
      <c r="O544" s="22">
        <v>21</v>
      </c>
      <c r="P544" s="24" t="s">
        <v>47</v>
      </c>
      <c r="Q544" s="22" t="s">
        <v>103</v>
      </c>
    </row>
    <row r="545" spans="3:17" s="22" customFormat="1" x14ac:dyDescent="0.15">
      <c r="C545" s="22" t="str">
        <f>IF(INDEX(個人!$C$6:$AH$125,$N545,$C$3)&lt;&gt;"",DBCS(TRIM(INDEX(個人!$C$6:$AH$125,$N545,$C$3))),"")</f>
        <v/>
      </c>
      <c r="D545" s="22" t="str">
        <f t="shared" si="72"/>
        <v>○</v>
      </c>
      <c r="E545" s="22">
        <f>IF(AND(INDEX(個人!$C$6:$AH$125,$N544,$C$3)&lt;&gt;"",INDEX(個人!$C$6:$AH$125,$N545,$O545)&lt;&gt;""),E544+1,E544)</f>
        <v>0</v>
      </c>
      <c r="F545" s="22" t="str">
        <f t="shared" si="73"/>
        <v>@0</v>
      </c>
      <c r="H545" s="22" t="str">
        <f>IF(AND(INDEX(個人!$C$6:$AH$125,$N545,$C$3)&lt;&gt;"",INDEX(個人!$C$6:$AH$125,$N545,$O545)&lt;&gt;""),IF(INDEX(個人!$C$6:$AH$125,$N545,$H$3)&lt;20,11,ROUNDDOWN(INDEX(個人!$C$6:$AH$125,$N545,$H$3)/5,0)+7),"")</f>
        <v/>
      </c>
      <c r="I545" s="22" t="str">
        <f>IF(AND(INDEX(個人!$C$6:$AH$125,$N545,$C$3)&lt;&gt;"",INDEX(個人!$C$6:$AH$125,$N545,$O545)&lt;&gt;""),IF(ISERROR(VLOOKUP(DBCS($Q545),コード一覧!$E$1:$F$6,2,FALSE)),1,VLOOKUP(DBCS($Q545),コード一覧!$E$1:$F$6,2,FALSE)),"")</f>
        <v/>
      </c>
      <c r="J545" s="22" t="str">
        <f>IF(AND(INDEX(個人!$C$6:$AH$125,$N545,$C$3)&lt;&gt;"",INDEX(個人!$C$6:$AH$125,$N545,$O545)&lt;&gt;""),VLOOKUP($P545,コード一覧!$G$1:$H$10,2,FALSE),"")</f>
        <v/>
      </c>
      <c r="K545" s="22" t="str">
        <f>IF(AND(INDEX(個人!$C$6:$AH$125,$N545,$C$3)&lt;&gt;"",INDEX(個人!$C$6:$AH$125,$N545,$O545)&lt;&gt;""),LEFT(TEXT(INDEX(個人!$C$6:$AH$125,$N545,$O545),"mm:ss.00"),2),"")</f>
        <v/>
      </c>
      <c r="L545" s="22" t="str">
        <f>IF(AND(INDEX(個人!$C$6:$AH$125,$N545,$C$3)&lt;&gt;"",INDEX(個人!$C$6:$AH$125,$N545,$O545)&lt;&gt;""),MID(TEXT(INDEX(個人!$C$6:$AH$125,$N545,$O545),"mm:ss.00"),4,2),"")</f>
        <v/>
      </c>
      <c r="M545" s="22" t="str">
        <f>IF(AND(INDEX(個人!$C$6:$AH$125,$N545,$C$3)&lt;&gt;"",INDEX(個人!$C$6:$AH$125,$N545,$O545)&lt;&gt;""),RIGHT(TEXT(INDEX(個人!$C$6:$AH$125,$N545,$O545),"mm:ss.00"),2),"")</f>
        <v/>
      </c>
      <c r="N545" s="22">
        <f t="shared" si="74"/>
        <v>25</v>
      </c>
      <c r="O545" s="22">
        <v>22</v>
      </c>
      <c r="P545" s="24" t="s">
        <v>70</v>
      </c>
      <c r="Q545" s="22" t="s">
        <v>104</v>
      </c>
    </row>
    <row r="546" spans="3:17" s="22" customFormat="1" x14ac:dyDescent="0.15">
      <c r="C546" s="22" t="str">
        <f>IF(INDEX(個人!$C$6:$AH$125,$N546,$C$3)&lt;&gt;"",DBCS(TRIM(INDEX(個人!$C$6:$AH$125,$N546,$C$3))),"")</f>
        <v/>
      </c>
      <c r="D546" s="22" t="str">
        <f t="shared" si="72"/>
        <v>○</v>
      </c>
      <c r="E546" s="22">
        <f>IF(AND(INDEX(個人!$C$6:$AH$125,$N545,$C$3)&lt;&gt;"",INDEX(個人!$C$6:$AH$125,$N546,$O546)&lt;&gt;""),E545+1,E545)</f>
        <v>0</v>
      </c>
      <c r="F546" s="22" t="str">
        <f t="shared" si="73"/>
        <v>@0</v>
      </c>
      <c r="H546" s="22" t="str">
        <f>IF(AND(INDEX(個人!$C$6:$AH$125,$N546,$C$3)&lt;&gt;"",INDEX(個人!$C$6:$AH$125,$N546,$O546)&lt;&gt;""),IF(INDEX(個人!$C$6:$AH$125,$N546,$H$3)&lt;20,11,ROUNDDOWN(INDEX(個人!$C$6:$AH$125,$N546,$H$3)/5,0)+7),"")</f>
        <v/>
      </c>
      <c r="I546" s="22" t="str">
        <f>IF(AND(INDEX(個人!$C$6:$AH$125,$N546,$C$3)&lt;&gt;"",INDEX(個人!$C$6:$AH$125,$N546,$O546)&lt;&gt;""),IF(ISERROR(VLOOKUP(DBCS($Q546),コード一覧!$E$1:$F$6,2,FALSE)),1,VLOOKUP(DBCS($Q546),コード一覧!$E$1:$F$6,2,FALSE)),"")</f>
        <v/>
      </c>
      <c r="J546" s="22" t="str">
        <f>IF(AND(INDEX(個人!$C$6:$AH$125,$N546,$C$3)&lt;&gt;"",INDEX(個人!$C$6:$AH$125,$N546,$O546)&lt;&gt;""),VLOOKUP($P546,コード一覧!$G$1:$H$10,2,FALSE),"")</f>
        <v/>
      </c>
      <c r="K546" s="22" t="str">
        <f>IF(AND(INDEX(個人!$C$6:$AH$125,$N546,$C$3)&lt;&gt;"",INDEX(個人!$C$6:$AH$125,$N546,$O546)&lt;&gt;""),LEFT(TEXT(INDEX(個人!$C$6:$AH$125,$N546,$O546),"mm:ss.00"),2),"")</f>
        <v/>
      </c>
      <c r="L546" s="22" t="str">
        <f>IF(AND(INDEX(個人!$C$6:$AH$125,$N546,$C$3)&lt;&gt;"",INDEX(個人!$C$6:$AH$125,$N546,$O546)&lt;&gt;""),MID(TEXT(INDEX(個人!$C$6:$AH$125,$N546,$O546),"mm:ss.00"),4,2),"")</f>
        <v/>
      </c>
      <c r="M546" s="22" t="str">
        <f>IF(AND(INDEX(個人!$C$6:$AH$125,$N546,$C$3)&lt;&gt;"",INDEX(個人!$C$6:$AH$125,$N546,$O546)&lt;&gt;""),RIGHT(TEXT(INDEX(個人!$C$6:$AH$125,$N546,$O546),"mm:ss.00"),2),"")</f>
        <v/>
      </c>
      <c r="N546" s="22">
        <f t="shared" si="74"/>
        <v>25</v>
      </c>
      <c r="O546" s="22">
        <v>23</v>
      </c>
      <c r="P546" s="24" t="s">
        <v>24</v>
      </c>
      <c r="Q546" s="22" t="s">
        <v>104</v>
      </c>
    </row>
    <row r="547" spans="3:17" s="22" customFormat="1" x14ac:dyDescent="0.15">
      <c r="C547" s="22" t="str">
        <f>IF(INDEX(個人!$C$6:$AH$125,$N547,$C$3)&lt;&gt;"",DBCS(TRIM(INDEX(個人!$C$6:$AH$125,$N547,$C$3))),"")</f>
        <v/>
      </c>
      <c r="D547" s="22" t="str">
        <f t="shared" si="72"/>
        <v>○</v>
      </c>
      <c r="E547" s="22">
        <f>IF(AND(INDEX(個人!$C$6:$AH$125,$N546,$C$3)&lt;&gt;"",INDEX(個人!$C$6:$AH$125,$N547,$O547)&lt;&gt;""),E546+1,E546)</f>
        <v>0</v>
      </c>
      <c r="F547" s="22" t="str">
        <f t="shared" si="73"/>
        <v>@0</v>
      </c>
      <c r="H547" s="22" t="str">
        <f>IF(AND(INDEX(個人!$C$6:$AH$125,$N547,$C$3)&lt;&gt;"",INDEX(個人!$C$6:$AH$125,$N547,$O547)&lt;&gt;""),IF(INDEX(個人!$C$6:$AH$125,$N547,$H$3)&lt;20,11,ROUNDDOWN(INDEX(個人!$C$6:$AH$125,$N547,$H$3)/5,0)+7),"")</f>
        <v/>
      </c>
      <c r="I547" s="22" t="str">
        <f>IF(AND(INDEX(個人!$C$6:$AH$125,$N547,$C$3)&lt;&gt;"",INDEX(個人!$C$6:$AH$125,$N547,$O547)&lt;&gt;""),IF(ISERROR(VLOOKUP(DBCS($Q547),コード一覧!$E$1:$F$6,2,FALSE)),1,VLOOKUP(DBCS($Q547),コード一覧!$E$1:$F$6,2,FALSE)),"")</f>
        <v/>
      </c>
      <c r="J547" s="22" t="str">
        <f>IF(AND(INDEX(個人!$C$6:$AH$125,$N547,$C$3)&lt;&gt;"",INDEX(個人!$C$6:$AH$125,$N547,$O547)&lt;&gt;""),VLOOKUP($P547,コード一覧!$G$1:$H$10,2,FALSE),"")</f>
        <v/>
      </c>
      <c r="K547" s="22" t="str">
        <f>IF(AND(INDEX(個人!$C$6:$AH$125,$N547,$C$3)&lt;&gt;"",INDEX(個人!$C$6:$AH$125,$N547,$O547)&lt;&gt;""),LEFT(TEXT(INDEX(個人!$C$6:$AH$125,$N547,$O547),"mm:ss.00"),2),"")</f>
        <v/>
      </c>
      <c r="L547" s="22" t="str">
        <f>IF(AND(INDEX(個人!$C$6:$AH$125,$N547,$C$3)&lt;&gt;"",INDEX(個人!$C$6:$AH$125,$N547,$O547)&lt;&gt;""),MID(TEXT(INDEX(個人!$C$6:$AH$125,$N547,$O547),"mm:ss.00"),4,2),"")</f>
        <v/>
      </c>
      <c r="M547" s="22" t="str">
        <f>IF(AND(INDEX(個人!$C$6:$AH$125,$N547,$C$3)&lt;&gt;"",INDEX(個人!$C$6:$AH$125,$N547,$O547)&lt;&gt;""),RIGHT(TEXT(INDEX(個人!$C$6:$AH$125,$N547,$O547),"mm:ss.00"),2),"")</f>
        <v/>
      </c>
      <c r="N547" s="22">
        <f t="shared" si="74"/>
        <v>25</v>
      </c>
      <c r="O547" s="22">
        <v>24</v>
      </c>
      <c r="P547" s="24" t="s">
        <v>37</v>
      </c>
      <c r="Q547" s="22" t="s">
        <v>104</v>
      </c>
    </row>
    <row r="548" spans="3:17" s="22" customFormat="1" x14ac:dyDescent="0.15">
      <c r="C548" s="22" t="str">
        <f>IF(INDEX(個人!$C$6:$AH$125,$N548,$C$3)&lt;&gt;"",DBCS(TRIM(INDEX(個人!$C$6:$AH$125,$N548,$C$3))),"")</f>
        <v/>
      </c>
      <c r="D548" s="22" t="str">
        <f t="shared" si="72"/>
        <v>○</v>
      </c>
      <c r="E548" s="22">
        <f>IF(AND(INDEX(個人!$C$6:$AH$125,$N547,$C$3)&lt;&gt;"",INDEX(個人!$C$6:$AH$125,$N548,$O548)&lt;&gt;""),E547+1,E547)</f>
        <v>0</v>
      </c>
      <c r="F548" s="22" t="str">
        <f t="shared" si="73"/>
        <v>@0</v>
      </c>
      <c r="H548" s="22" t="str">
        <f>IF(AND(INDEX(個人!$C$6:$AH$125,$N548,$C$3)&lt;&gt;"",INDEX(個人!$C$6:$AH$125,$N548,$O548)&lt;&gt;""),IF(INDEX(個人!$C$6:$AH$125,$N548,$H$3)&lt;20,11,ROUNDDOWN(INDEX(個人!$C$6:$AH$125,$N548,$H$3)/5,0)+7),"")</f>
        <v/>
      </c>
      <c r="I548" s="22" t="str">
        <f>IF(AND(INDEX(個人!$C$6:$AH$125,$N548,$C$3)&lt;&gt;"",INDEX(個人!$C$6:$AH$125,$N548,$O548)&lt;&gt;""),IF(ISERROR(VLOOKUP(DBCS($Q548),コード一覧!$E$1:$F$6,2,FALSE)),1,VLOOKUP(DBCS($Q548),コード一覧!$E$1:$F$6,2,FALSE)),"")</f>
        <v/>
      </c>
      <c r="J548" s="22" t="str">
        <f>IF(AND(INDEX(個人!$C$6:$AH$125,$N548,$C$3)&lt;&gt;"",INDEX(個人!$C$6:$AH$125,$N548,$O548)&lt;&gt;""),VLOOKUP($P548,コード一覧!$G$1:$H$10,2,FALSE),"")</f>
        <v/>
      </c>
      <c r="K548" s="22" t="str">
        <f>IF(AND(INDEX(個人!$C$6:$AH$125,$N548,$C$3)&lt;&gt;"",INDEX(個人!$C$6:$AH$125,$N548,$O548)&lt;&gt;""),LEFT(TEXT(INDEX(個人!$C$6:$AH$125,$N548,$O548),"mm:ss.00"),2),"")</f>
        <v/>
      </c>
      <c r="L548" s="22" t="str">
        <f>IF(AND(INDEX(個人!$C$6:$AH$125,$N548,$C$3)&lt;&gt;"",INDEX(個人!$C$6:$AH$125,$N548,$O548)&lt;&gt;""),MID(TEXT(INDEX(個人!$C$6:$AH$125,$N548,$O548),"mm:ss.00"),4,2),"")</f>
        <v/>
      </c>
      <c r="M548" s="22" t="str">
        <f>IF(AND(INDEX(個人!$C$6:$AH$125,$N548,$C$3)&lt;&gt;"",INDEX(個人!$C$6:$AH$125,$N548,$O548)&lt;&gt;""),RIGHT(TEXT(INDEX(個人!$C$6:$AH$125,$N548,$O548),"mm:ss.00"),2),"")</f>
        <v/>
      </c>
      <c r="N548" s="22">
        <f t="shared" si="74"/>
        <v>25</v>
      </c>
      <c r="O548" s="22">
        <v>25</v>
      </c>
      <c r="P548" s="24" t="s">
        <v>47</v>
      </c>
      <c r="Q548" s="22" t="s">
        <v>104</v>
      </c>
    </row>
    <row r="549" spans="3:17" s="22" customFormat="1" x14ac:dyDescent="0.15">
      <c r="C549" s="22" t="str">
        <f>IF(INDEX(個人!$C$6:$AH$125,$N549,$C$3)&lt;&gt;"",DBCS(TRIM(INDEX(個人!$C$6:$AH$125,$N549,$C$3))),"")</f>
        <v/>
      </c>
      <c r="D549" s="22" t="str">
        <f t="shared" si="72"/>
        <v>○</v>
      </c>
      <c r="E549" s="22">
        <f>IF(AND(INDEX(個人!$C$6:$AH$125,$N548,$C$3)&lt;&gt;"",INDEX(個人!$C$6:$AH$125,$N549,$O549)&lt;&gt;""),E548+1,E548)</f>
        <v>0</v>
      </c>
      <c r="F549" s="22" t="str">
        <f t="shared" si="73"/>
        <v>@0</v>
      </c>
      <c r="H549" s="22" t="str">
        <f>IF(AND(INDEX(個人!$C$6:$AH$125,$N549,$C$3)&lt;&gt;"",INDEX(個人!$C$6:$AH$125,$N549,$O549)&lt;&gt;""),IF(INDEX(個人!$C$6:$AH$125,$N549,$H$3)&lt;20,11,ROUNDDOWN(INDEX(個人!$C$6:$AH$125,$N549,$H$3)/5,0)+7),"")</f>
        <v/>
      </c>
      <c r="I549" s="22" t="str">
        <f>IF(AND(INDEX(個人!$C$6:$AH$125,$N549,$C$3)&lt;&gt;"",INDEX(個人!$C$6:$AH$125,$N549,$O549)&lt;&gt;""),IF(ISERROR(VLOOKUP(DBCS($Q549),コード一覧!$E$1:$F$6,2,FALSE)),1,VLOOKUP(DBCS($Q549),コード一覧!$E$1:$F$6,2,FALSE)),"")</f>
        <v/>
      </c>
      <c r="J549" s="22" t="str">
        <f>IF(AND(INDEX(個人!$C$6:$AH$125,$N549,$C$3)&lt;&gt;"",INDEX(個人!$C$6:$AH$125,$N549,$O549)&lt;&gt;""),VLOOKUP($P549,コード一覧!$G$1:$H$10,2,FALSE),"")</f>
        <v/>
      </c>
      <c r="K549" s="22" t="str">
        <f>IF(AND(INDEX(個人!$C$6:$AH$125,$N549,$C$3)&lt;&gt;"",INDEX(個人!$C$6:$AH$125,$N549,$O549)&lt;&gt;""),LEFT(TEXT(INDEX(個人!$C$6:$AH$125,$N549,$O549),"mm:ss.00"),2),"")</f>
        <v/>
      </c>
      <c r="L549" s="22" t="str">
        <f>IF(AND(INDEX(個人!$C$6:$AH$125,$N549,$C$3)&lt;&gt;"",INDEX(個人!$C$6:$AH$125,$N549,$O549)&lt;&gt;""),MID(TEXT(INDEX(個人!$C$6:$AH$125,$N549,$O549),"mm:ss.00"),4,2),"")</f>
        <v/>
      </c>
      <c r="M549" s="22" t="str">
        <f>IF(AND(INDEX(個人!$C$6:$AH$125,$N549,$C$3)&lt;&gt;"",INDEX(個人!$C$6:$AH$125,$N549,$O549)&lt;&gt;""),RIGHT(TEXT(INDEX(個人!$C$6:$AH$125,$N549,$O549),"mm:ss.00"),2),"")</f>
        <v/>
      </c>
      <c r="N549" s="22">
        <f t="shared" si="74"/>
        <v>25</v>
      </c>
      <c r="O549" s="22">
        <v>26</v>
      </c>
      <c r="P549" s="24" t="s">
        <v>70</v>
      </c>
      <c r="Q549" s="22" t="s">
        <v>55</v>
      </c>
    </row>
    <row r="550" spans="3:17" s="22" customFormat="1" x14ac:dyDescent="0.15">
      <c r="C550" s="22" t="str">
        <f>IF(INDEX(個人!$C$6:$AH$125,$N550,$C$3)&lt;&gt;"",DBCS(TRIM(INDEX(個人!$C$6:$AH$125,$N550,$C$3))),"")</f>
        <v/>
      </c>
      <c r="D550" s="22" t="str">
        <f t="shared" si="72"/>
        <v>○</v>
      </c>
      <c r="E550" s="22">
        <f>IF(AND(INDEX(個人!$C$6:$AH$125,$N549,$C$3)&lt;&gt;"",INDEX(個人!$C$6:$AH$125,$N550,$O550)&lt;&gt;""),E549+1,E549)</f>
        <v>0</v>
      </c>
      <c r="F550" s="22" t="str">
        <f t="shared" si="73"/>
        <v>@0</v>
      </c>
      <c r="H550" s="22" t="str">
        <f>IF(AND(INDEX(個人!$C$6:$AH$125,$N550,$C$3)&lt;&gt;"",INDEX(個人!$C$6:$AH$125,$N550,$O550)&lt;&gt;""),IF(INDEX(個人!$C$6:$AH$125,$N550,$H$3)&lt;20,11,ROUNDDOWN(INDEX(個人!$C$6:$AH$125,$N550,$H$3)/5,0)+7),"")</f>
        <v/>
      </c>
      <c r="I550" s="22" t="str">
        <f>IF(AND(INDEX(個人!$C$6:$AH$125,$N550,$C$3)&lt;&gt;"",INDEX(個人!$C$6:$AH$125,$N550,$O550)&lt;&gt;""),IF(ISERROR(VLOOKUP(DBCS($Q550),コード一覧!$E$1:$F$6,2,FALSE)),1,VLOOKUP(DBCS($Q550),コード一覧!$E$1:$F$6,2,FALSE)),"")</f>
        <v/>
      </c>
      <c r="J550" s="22" t="str">
        <f>IF(AND(INDEX(個人!$C$6:$AH$125,$N550,$C$3)&lt;&gt;"",INDEX(個人!$C$6:$AH$125,$N550,$O550)&lt;&gt;""),VLOOKUP($P550,コード一覧!$G$1:$H$10,2,FALSE),"")</f>
        <v/>
      </c>
      <c r="K550" s="22" t="str">
        <f>IF(AND(INDEX(個人!$C$6:$AH$125,$N550,$C$3)&lt;&gt;"",INDEX(個人!$C$6:$AH$125,$N550,$O550)&lt;&gt;""),LEFT(TEXT(INDEX(個人!$C$6:$AH$125,$N550,$O550),"mm:ss.00"),2),"")</f>
        <v/>
      </c>
      <c r="L550" s="22" t="str">
        <f>IF(AND(INDEX(個人!$C$6:$AH$125,$N550,$C$3)&lt;&gt;"",INDEX(個人!$C$6:$AH$125,$N550,$O550)&lt;&gt;""),MID(TEXT(INDEX(個人!$C$6:$AH$125,$N550,$O550),"mm:ss.00"),4,2),"")</f>
        <v/>
      </c>
      <c r="M550" s="22" t="str">
        <f>IF(AND(INDEX(個人!$C$6:$AH$125,$N550,$C$3)&lt;&gt;"",INDEX(個人!$C$6:$AH$125,$N550,$O550)&lt;&gt;""),RIGHT(TEXT(INDEX(個人!$C$6:$AH$125,$N550,$O550),"mm:ss.00"),2),"")</f>
        <v/>
      </c>
      <c r="N550" s="22">
        <f t="shared" si="74"/>
        <v>25</v>
      </c>
      <c r="O550" s="22">
        <v>27</v>
      </c>
      <c r="P550" s="24" t="s">
        <v>24</v>
      </c>
      <c r="Q550" s="22" t="s">
        <v>55</v>
      </c>
    </row>
    <row r="551" spans="3:17" s="22" customFormat="1" x14ac:dyDescent="0.15">
      <c r="C551" s="22" t="str">
        <f>IF(INDEX(個人!$C$6:$AH$125,$N551,$C$3)&lt;&gt;"",DBCS(TRIM(INDEX(個人!$C$6:$AH$125,$N551,$C$3))),"")</f>
        <v/>
      </c>
      <c r="D551" s="22" t="str">
        <f t="shared" si="72"/>
        <v>○</v>
      </c>
      <c r="E551" s="22">
        <f>IF(AND(INDEX(個人!$C$6:$AH$125,$N550,$C$3)&lt;&gt;"",INDEX(個人!$C$6:$AH$125,$N551,$O551)&lt;&gt;""),E550+1,E550)</f>
        <v>0</v>
      </c>
      <c r="F551" s="22" t="str">
        <f t="shared" si="73"/>
        <v>@0</v>
      </c>
      <c r="H551" s="22" t="str">
        <f>IF(AND(INDEX(個人!$C$6:$AH$125,$N551,$C$3)&lt;&gt;"",INDEX(個人!$C$6:$AH$125,$N551,$O551)&lt;&gt;""),IF(INDEX(個人!$C$6:$AH$125,$N551,$H$3)&lt;20,11,ROUNDDOWN(INDEX(個人!$C$6:$AH$125,$N551,$H$3)/5,0)+7),"")</f>
        <v/>
      </c>
      <c r="I551" s="22" t="str">
        <f>IF(AND(INDEX(個人!$C$6:$AH$125,$N551,$C$3)&lt;&gt;"",INDEX(個人!$C$6:$AH$125,$N551,$O551)&lt;&gt;""),IF(ISERROR(VLOOKUP(DBCS($Q551),コード一覧!$E$1:$F$6,2,FALSE)),1,VLOOKUP(DBCS($Q551),コード一覧!$E$1:$F$6,2,FALSE)),"")</f>
        <v/>
      </c>
      <c r="J551" s="22" t="str">
        <f>IF(AND(INDEX(個人!$C$6:$AH$125,$N551,$C$3)&lt;&gt;"",INDEX(個人!$C$6:$AH$125,$N551,$O551)&lt;&gt;""),VLOOKUP($P551,コード一覧!$G$1:$H$10,2,FALSE),"")</f>
        <v/>
      </c>
      <c r="K551" s="22" t="str">
        <f>IF(AND(INDEX(個人!$C$6:$AH$125,$N551,$C$3)&lt;&gt;"",INDEX(個人!$C$6:$AH$125,$N551,$O551)&lt;&gt;""),LEFT(TEXT(INDEX(個人!$C$6:$AH$125,$N551,$O551),"mm:ss.00"),2),"")</f>
        <v/>
      </c>
      <c r="L551" s="22" t="str">
        <f>IF(AND(INDEX(個人!$C$6:$AH$125,$N551,$C$3)&lt;&gt;"",INDEX(個人!$C$6:$AH$125,$N551,$O551)&lt;&gt;""),MID(TEXT(INDEX(個人!$C$6:$AH$125,$N551,$O551),"mm:ss.00"),4,2),"")</f>
        <v/>
      </c>
      <c r="M551" s="22" t="str">
        <f>IF(AND(INDEX(個人!$C$6:$AH$125,$N551,$C$3)&lt;&gt;"",INDEX(個人!$C$6:$AH$125,$N551,$O551)&lt;&gt;""),RIGHT(TEXT(INDEX(個人!$C$6:$AH$125,$N551,$O551),"mm:ss.00"),2),"")</f>
        <v/>
      </c>
      <c r="N551" s="22">
        <f t="shared" si="74"/>
        <v>25</v>
      </c>
      <c r="O551" s="22">
        <v>28</v>
      </c>
      <c r="P551" s="24" t="s">
        <v>37</v>
      </c>
      <c r="Q551" s="22" t="s">
        <v>55</v>
      </c>
    </row>
    <row r="552" spans="3:17" s="22" customFormat="1" x14ac:dyDescent="0.15">
      <c r="C552" s="22" t="str">
        <f>IF(INDEX(個人!$C$6:$AH$125,$N552,$C$3)&lt;&gt;"",DBCS(TRIM(INDEX(個人!$C$6:$AH$125,$N552,$C$3))),"")</f>
        <v/>
      </c>
      <c r="D552" s="22" t="str">
        <f t="shared" si="72"/>
        <v>○</v>
      </c>
      <c r="E552" s="22">
        <f>IF(AND(INDEX(個人!$C$6:$AH$125,$N551,$C$3)&lt;&gt;"",INDEX(個人!$C$6:$AH$125,$N552,$O552)&lt;&gt;""),E551+1,E551)</f>
        <v>0</v>
      </c>
      <c r="F552" s="22" t="str">
        <f t="shared" si="73"/>
        <v>@0</v>
      </c>
      <c r="H552" s="22" t="str">
        <f>IF(AND(INDEX(個人!$C$6:$AH$125,$N552,$C$3)&lt;&gt;"",INDEX(個人!$C$6:$AH$125,$N552,$O552)&lt;&gt;""),IF(INDEX(個人!$C$6:$AH$125,$N552,$H$3)&lt;20,11,ROUNDDOWN(INDEX(個人!$C$6:$AH$125,$N552,$H$3)/5,0)+7),"")</f>
        <v/>
      </c>
      <c r="I552" s="22" t="str">
        <f>IF(AND(INDEX(個人!$C$6:$AH$125,$N552,$C$3)&lt;&gt;"",INDEX(個人!$C$6:$AH$125,$N552,$O552)&lt;&gt;""),IF(ISERROR(VLOOKUP(DBCS($Q552),コード一覧!$E$1:$F$6,2,FALSE)),1,VLOOKUP(DBCS($Q552),コード一覧!$E$1:$F$6,2,FALSE)),"")</f>
        <v/>
      </c>
      <c r="J552" s="22" t="str">
        <f>IF(AND(INDEX(個人!$C$6:$AH$125,$N552,$C$3)&lt;&gt;"",INDEX(個人!$C$6:$AH$125,$N552,$O552)&lt;&gt;""),VLOOKUP($P552,コード一覧!$G$1:$H$10,2,FALSE),"")</f>
        <v/>
      </c>
      <c r="K552" s="22" t="str">
        <f>IF(AND(INDEX(個人!$C$6:$AH$125,$N552,$C$3)&lt;&gt;"",INDEX(個人!$C$6:$AH$125,$N552,$O552)&lt;&gt;""),LEFT(TEXT(INDEX(個人!$C$6:$AH$125,$N552,$O552),"mm:ss.00"),2),"")</f>
        <v/>
      </c>
      <c r="L552" s="22" t="str">
        <f>IF(AND(INDEX(個人!$C$6:$AH$125,$N552,$C$3)&lt;&gt;"",INDEX(個人!$C$6:$AH$125,$N552,$O552)&lt;&gt;""),MID(TEXT(INDEX(個人!$C$6:$AH$125,$N552,$O552),"mm:ss.00"),4,2),"")</f>
        <v/>
      </c>
      <c r="M552" s="22" t="str">
        <f>IF(AND(INDEX(個人!$C$6:$AH$125,$N552,$C$3)&lt;&gt;"",INDEX(個人!$C$6:$AH$125,$N552,$O552)&lt;&gt;""),RIGHT(TEXT(INDEX(個人!$C$6:$AH$125,$N552,$O552),"mm:ss.00"),2),"")</f>
        <v/>
      </c>
      <c r="N552" s="22">
        <f t="shared" si="74"/>
        <v>25</v>
      </c>
      <c r="O552" s="22">
        <v>29</v>
      </c>
      <c r="P552" s="24" t="s">
        <v>47</v>
      </c>
      <c r="Q552" s="22" t="s">
        <v>55</v>
      </c>
    </row>
    <row r="553" spans="3:17" s="22" customFormat="1" x14ac:dyDescent="0.15">
      <c r="C553" s="22" t="str">
        <f>IF(INDEX(個人!$C$6:$AH$125,$N553,$C$3)&lt;&gt;"",DBCS(TRIM(INDEX(個人!$C$6:$AH$125,$N553,$C$3))),"")</f>
        <v/>
      </c>
      <c r="D553" s="22" t="str">
        <f t="shared" si="72"/>
        <v>○</v>
      </c>
      <c r="E553" s="22">
        <f>IF(AND(INDEX(個人!$C$6:$AH$125,$N552,$C$3)&lt;&gt;"",INDEX(個人!$C$6:$AH$125,$N553,$O553)&lt;&gt;""),E552+1,E552)</f>
        <v>0</v>
      </c>
      <c r="F553" s="22" t="str">
        <f t="shared" si="73"/>
        <v>@0</v>
      </c>
      <c r="H553" s="22" t="str">
        <f>IF(AND(INDEX(個人!$C$6:$AH$125,$N553,$C$3)&lt;&gt;"",INDEX(個人!$C$6:$AH$125,$N553,$O553)&lt;&gt;""),IF(INDEX(個人!$C$6:$AH$125,$N553,$H$3)&lt;20,11,ROUNDDOWN(INDEX(個人!$C$6:$AH$125,$N553,$H$3)/5,0)+7),"")</f>
        <v/>
      </c>
      <c r="I553" s="22" t="str">
        <f>IF(AND(INDEX(個人!$C$6:$AH$125,$N553,$C$3)&lt;&gt;"",INDEX(個人!$C$6:$AH$125,$N553,$O553)&lt;&gt;""),IF(ISERROR(VLOOKUP(DBCS($Q553),コード一覧!$E$1:$F$6,2,FALSE)),1,VLOOKUP(DBCS($Q553),コード一覧!$E$1:$F$6,2,FALSE)),"")</f>
        <v/>
      </c>
      <c r="J553" s="22" t="str">
        <f>IF(AND(INDEX(個人!$C$6:$AH$125,$N553,$C$3)&lt;&gt;"",INDEX(個人!$C$6:$AH$125,$N553,$O553)&lt;&gt;""),VLOOKUP($P553,コード一覧!$G$1:$H$10,2,FALSE),"")</f>
        <v/>
      </c>
      <c r="K553" s="22" t="str">
        <f>IF(AND(INDEX(個人!$C$6:$AH$125,$N553,$C$3)&lt;&gt;"",INDEX(個人!$C$6:$AH$125,$N553,$O553)&lt;&gt;""),LEFT(TEXT(INDEX(個人!$C$6:$AH$125,$N553,$O553),"mm:ss.00"),2),"")</f>
        <v/>
      </c>
      <c r="L553" s="22" t="str">
        <f>IF(AND(INDEX(個人!$C$6:$AH$125,$N553,$C$3)&lt;&gt;"",INDEX(個人!$C$6:$AH$125,$N553,$O553)&lt;&gt;""),MID(TEXT(INDEX(個人!$C$6:$AH$125,$N553,$O553),"mm:ss.00"),4,2),"")</f>
        <v/>
      </c>
      <c r="M553" s="22" t="str">
        <f>IF(AND(INDEX(個人!$C$6:$AH$125,$N553,$C$3)&lt;&gt;"",INDEX(個人!$C$6:$AH$125,$N553,$O553)&lt;&gt;""),RIGHT(TEXT(INDEX(個人!$C$6:$AH$125,$N553,$O553),"mm:ss.00"),2),"")</f>
        <v/>
      </c>
      <c r="N553" s="22">
        <f t="shared" si="74"/>
        <v>25</v>
      </c>
      <c r="O553" s="22">
        <v>30</v>
      </c>
      <c r="P553" s="24" t="s">
        <v>37</v>
      </c>
      <c r="Q553" s="22" t="s">
        <v>101</v>
      </c>
    </row>
    <row r="554" spans="3:17" s="22" customFormat="1" x14ac:dyDescent="0.15">
      <c r="C554" s="22" t="str">
        <f>IF(INDEX(個人!$C$6:$AH$125,$N554,$C$3)&lt;&gt;"",DBCS(TRIM(INDEX(個人!$C$6:$AH$125,$N554,$C$3))),"")</f>
        <v/>
      </c>
      <c r="D554" s="22" t="str">
        <f t="shared" si="72"/>
        <v>○</v>
      </c>
      <c r="E554" s="22">
        <f>IF(AND(INDEX(個人!$C$6:$AH$125,$N553,$C$3)&lt;&gt;"",INDEX(個人!$C$6:$AH$125,$N554,$O554)&lt;&gt;""),E553+1,E553)</f>
        <v>0</v>
      </c>
      <c r="F554" s="22" t="str">
        <f t="shared" si="73"/>
        <v>@0</v>
      </c>
      <c r="H554" s="22" t="str">
        <f>IF(AND(INDEX(個人!$C$6:$AH$125,$N554,$C$3)&lt;&gt;"",INDEX(個人!$C$6:$AH$125,$N554,$O554)&lt;&gt;""),IF(INDEX(個人!$C$6:$AH$125,$N554,$H$3)&lt;20,11,ROUNDDOWN(INDEX(個人!$C$6:$AH$125,$N554,$H$3)/5,0)+7),"")</f>
        <v/>
      </c>
      <c r="I554" s="22" t="str">
        <f>IF(AND(INDEX(個人!$C$6:$AH$125,$N554,$C$3)&lt;&gt;"",INDEX(個人!$C$6:$AH$125,$N554,$O554)&lt;&gt;""),IF(ISERROR(VLOOKUP(DBCS($Q554),コード一覧!$E$1:$F$6,2,FALSE)),1,VLOOKUP(DBCS($Q554),コード一覧!$E$1:$F$6,2,FALSE)),"")</f>
        <v/>
      </c>
      <c r="J554" s="22" t="str">
        <f>IF(AND(INDEX(個人!$C$6:$AH$125,$N554,$C$3)&lt;&gt;"",INDEX(個人!$C$6:$AH$125,$N554,$O554)&lt;&gt;""),VLOOKUP($P554,コード一覧!$G$1:$H$10,2,FALSE),"")</f>
        <v/>
      </c>
      <c r="K554" s="22" t="str">
        <f>IF(AND(INDEX(個人!$C$6:$AH$125,$N554,$C$3)&lt;&gt;"",INDEX(個人!$C$6:$AH$125,$N554,$O554)&lt;&gt;""),LEFT(TEXT(INDEX(個人!$C$6:$AH$125,$N554,$O554),"mm:ss.00"),2),"")</f>
        <v/>
      </c>
      <c r="L554" s="22" t="str">
        <f>IF(AND(INDEX(個人!$C$6:$AH$125,$N554,$C$3)&lt;&gt;"",INDEX(個人!$C$6:$AH$125,$N554,$O554)&lt;&gt;""),MID(TEXT(INDEX(個人!$C$6:$AH$125,$N554,$O554),"mm:ss.00"),4,2),"")</f>
        <v/>
      </c>
      <c r="M554" s="22" t="str">
        <f>IF(AND(INDEX(個人!$C$6:$AH$125,$N554,$C$3)&lt;&gt;"",INDEX(個人!$C$6:$AH$125,$N554,$O554)&lt;&gt;""),RIGHT(TEXT(INDEX(個人!$C$6:$AH$125,$N554,$O554),"mm:ss.00"),2),"")</f>
        <v/>
      </c>
      <c r="N554" s="22">
        <f t="shared" si="74"/>
        <v>25</v>
      </c>
      <c r="O554" s="22">
        <v>31</v>
      </c>
      <c r="P554" s="24" t="s">
        <v>47</v>
      </c>
      <c r="Q554" s="22" t="s">
        <v>101</v>
      </c>
    </row>
    <row r="555" spans="3:17" s="22" customFormat="1" x14ac:dyDescent="0.15">
      <c r="C555" s="22" t="str">
        <f>IF(INDEX(個人!$C$6:$AH$125,$N555,$C$3)&lt;&gt;"",DBCS(TRIM(INDEX(個人!$C$6:$AH$125,$N555,$C$3))),"")</f>
        <v/>
      </c>
      <c r="D555" s="22" t="str">
        <f t="shared" si="72"/>
        <v>○</v>
      </c>
      <c r="E555" s="22">
        <f>IF(AND(INDEX(個人!$C$6:$AH$125,$N554,$C$3)&lt;&gt;"",INDEX(個人!$C$6:$AH$125,$N555,$O555)&lt;&gt;""),E554+1,E554)</f>
        <v>0</v>
      </c>
      <c r="F555" s="22" t="str">
        <f t="shared" si="73"/>
        <v>@0</v>
      </c>
      <c r="H555" s="22" t="str">
        <f>IF(AND(INDEX(個人!$C$6:$AH$125,$N555,$C$3)&lt;&gt;"",INDEX(個人!$C$6:$AH$125,$N555,$O555)&lt;&gt;""),IF(INDEX(個人!$C$6:$AH$125,$N555,$H$3)&lt;20,11,ROUNDDOWN(INDEX(個人!$C$6:$AH$125,$N555,$H$3)/5,0)+7),"")</f>
        <v/>
      </c>
      <c r="I555" s="22" t="str">
        <f>IF(AND(INDEX(個人!$C$6:$AH$125,$N555,$C$3)&lt;&gt;"",INDEX(個人!$C$6:$AH$125,$N555,$O555)&lt;&gt;""),IF(ISERROR(VLOOKUP(DBCS($Q555),コード一覧!$E$1:$F$6,2,FALSE)),1,VLOOKUP(DBCS($Q555),コード一覧!$E$1:$F$6,2,FALSE)),"")</f>
        <v/>
      </c>
      <c r="J555" s="22" t="str">
        <f>IF(AND(INDEX(個人!$C$6:$AH$125,$N555,$C$3)&lt;&gt;"",INDEX(個人!$C$6:$AH$125,$N555,$O555)&lt;&gt;""),VLOOKUP($P555,コード一覧!$G$1:$H$10,2,FALSE),"")</f>
        <v/>
      </c>
      <c r="K555" s="22" t="str">
        <f>IF(AND(INDEX(個人!$C$6:$AH$125,$N555,$C$3)&lt;&gt;"",INDEX(個人!$C$6:$AH$125,$N555,$O555)&lt;&gt;""),LEFT(TEXT(INDEX(個人!$C$6:$AH$125,$N555,$O555),"mm:ss.00"),2),"")</f>
        <v/>
      </c>
      <c r="L555" s="22" t="str">
        <f>IF(AND(INDEX(個人!$C$6:$AH$125,$N555,$C$3)&lt;&gt;"",INDEX(個人!$C$6:$AH$125,$N555,$O555)&lt;&gt;""),MID(TEXT(INDEX(個人!$C$6:$AH$125,$N555,$O555),"mm:ss.00"),4,2),"")</f>
        <v/>
      </c>
      <c r="M555" s="22" t="str">
        <f>IF(AND(INDEX(個人!$C$6:$AH$125,$N555,$C$3)&lt;&gt;"",INDEX(個人!$C$6:$AH$125,$N555,$O555)&lt;&gt;""),RIGHT(TEXT(INDEX(個人!$C$6:$AH$125,$N555,$O555),"mm:ss.00"),2),"")</f>
        <v/>
      </c>
      <c r="N555" s="22">
        <f t="shared" si="74"/>
        <v>25</v>
      </c>
      <c r="O555" s="22">
        <v>32</v>
      </c>
      <c r="P555" s="24" t="s">
        <v>73</v>
      </c>
      <c r="Q555" s="22" t="s">
        <v>101</v>
      </c>
    </row>
    <row r="556" spans="3:17" s="23" customFormat="1" x14ac:dyDescent="0.15">
      <c r="C556" s="23" t="str">
        <f>IF(INDEX(個人!$C$6:$AH$125,$N556,$C$3)&lt;&gt;"",DBCS(TRIM(INDEX(個人!$C$6:$AH$125,$N556,$C$3))),"")</f>
        <v/>
      </c>
      <c r="D556" s="23" t="str">
        <f>IF(C555=C556,"○","×")</f>
        <v>○</v>
      </c>
      <c r="E556" s="23">
        <f>IF(AND(INDEX(個人!$C$6:$AH$125,$N556,$C$3)&lt;&gt;"",INDEX(個人!$C$6:$AH$125,$N556,$O556)&lt;&gt;""),1,0)</f>
        <v>0</v>
      </c>
      <c r="F556" s="23" t="str">
        <f>C556&amp;"@"&amp;E556</f>
        <v>@0</v>
      </c>
      <c r="H556" s="23" t="str">
        <f>IF(AND(INDEX(個人!$C$6:$AH$125,$N556,$C$3)&lt;&gt;"",INDEX(個人!$C$6:$AH$125,$N556,$O556)&lt;&gt;""),IF(INDEX(個人!$C$6:$AH$125,$N556,$H$3)&lt;20,11,ROUNDDOWN(INDEX(個人!$C$6:$AH$125,$N556,$H$3)/5,0)+7),"")</f>
        <v/>
      </c>
      <c r="I556" s="23" t="str">
        <f>IF(AND(INDEX(個人!$C$6:$AH$125,$N556,$C$3)&lt;&gt;"",INDEX(個人!$C$6:$AH$125,$N556,$O556)&lt;&gt;""),IF(ISERROR(VLOOKUP(DBCS($Q556),コード一覧!$E$1:$F$6,2,FALSE)),1,VLOOKUP(DBCS($Q556),コード一覧!$E$1:$F$6,2,FALSE)),"")</f>
        <v/>
      </c>
      <c r="J556" s="23" t="str">
        <f>IF(AND(INDEX(個人!$C$6:$AH$125,$N556,$C$3)&lt;&gt;"",INDEX(個人!$C$6:$AH$125,$N556,$O556)&lt;&gt;""),VLOOKUP($P556,コード一覧!$G$1:$H$10,2,FALSE),"")</f>
        <v/>
      </c>
      <c r="K556" s="23" t="str">
        <f>IF(AND(INDEX(個人!$C$6:$AH$125,$N556,$C$3)&lt;&gt;"",INDEX(個人!$C$6:$AH$125,$N556,$O556)&lt;&gt;""),LEFT(TEXT(INDEX(個人!$C$6:$AH$125,$N556,$O556),"mm:ss.00"),2),"")</f>
        <v/>
      </c>
      <c r="L556" s="23" t="str">
        <f>IF(AND(INDEX(個人!$C$6:$AH$125,$N556,$C$3)&lt;&gt;"",INDEX(個人!$C$6:$AH$125,$N556,$O556)&lt;&gt;""),MID(TEXT(INDEX(個人!$C$6:$AH$125,$N556,$O556),"mm:ss.00"),4,2),"")</f>
        <v/>
      </c>
      <c r="M556" s="23" t="str">
        <f>IF(AND(INDEX(個人!$C$6:$AH$125,$N556,$C$3)&lt;&gt;"",INDEX(個人!$C$6:$AH$125,$N556,$O556)&lt;&gt;""),RIGHT(TEXT(INDEX(個人!$C$6:$AH$125,$N556,$O556),"mm:ss.00"),2),"")</f>
        <v/>
      </c>
      <c r="N556" s="23">
        <f>N534+1</f>
        <v>26</v>
      </c>
      <c r="O556" s="23">
        <v>11</v>
      </c>
      <c r="P556" s="200" t="s">
        <v>70</v>
      </c>
      <c r="Q556" s="23" t="s">
        <v>318</v>
      </c>
    </row>
    <row r="557" spans="3:17" s="23" customFormat="1" x14ac:dyDescent="0.15">
      <c r="C557" s="23" t="str">
        <f>IF(INDEX(個人!$C$6:$AH$125,$N557,$C$3)&lt;&gt;"",DBCS(TRIM(INDEX(個人!$C$6:$AH$125,$N557,$C$3))),"")</f>
        <v/>
      </c>
      <c r="D557" s="23" t="str">
        <f>IF(C556=C557,"○","×")</f>
        <v>○</v>
      </c>
      <c r="E557" s="23">
        <f>IF(AND(INDEX(個人!$C$6:$AH$125,$N556,$C$3)&lt;&gt;"",INDEX(個人!$C$6:$AH$125,$N557,$O557)&lt;&gt;""),E556+1,E556)</f>
        <v>0</v>
      </c>
      <c r="F557" s="23" t="str">
        <f>C557&amp;"@"&amp;E557</f>
        <v>@0</v>
      </c>
      <c r="H557" s="23" t="str">
        <f>IF(AND(INDEX(個人!$C$6:$AH$125,$N557,$C$3)&lt;&gt;"",INDEX(個人!$C$6:$AH$125,$N557,$O557)&lt;&gt;""),IF(INDEX(個人!$C$6:$AH$125,$N557,$H$3)&lt;20,11,ROUNDDOWN(INDEX(個人!$C$6:$AH$125,$N557,$H$3)/5,0)+7),"")</f>
        <v/>
      </c>
      <c r="I557" s="23" t="str">
        <f>IF(AND(INDEX(個人!$C$6:$AH$125,$N557,$C$3)&lt;&gt;"",INDEX(個人!$C$6:$AH$125,$N557,$O557)&lt;&gt;""),IF(ISERROR(VLOOKUP(DBCS($Q557),コード一覧!$E$1:$F$6,2,FALSE)),1,VLOOKUP(DBCS($Q557),コード一覧!$E$1:$F$6,2,FALSE)),"")</f>
        <v/>
      </c>
      <c r="J557" s="23" t="str">
        <f>IF(AND(INDEX(個人!$C$6:$AH$125,$N557,$C$3)&lt;&gt;"",INDEX(個人!$C$6:$AH$125,$N557,$O557)&lt;&gt;""),VLOOKUP($P557,コード一覧!$G$1:$H$10,2,FALSE),"")</f>
        <v/>
      </c>
      <c r="K557" s="23" t="str">
        <f>IF(AND(INDEX(個人!$C$6:$AH$125,$N557,$C$3)&lt;&gt;"",INDEX(個人!$C$6:$AH$125,$N557,$O557)&lt;&gt;""),LEFT(TEXT(INDEX(個人!$C$6:$AH$125,$N557,$O557),"mm:ss.00"),2),"")</f>
        <v/>
      </c>
      <c r="L557" s="23" t="str">
        <f>IF(AND(INDEX(個人!$C$6:$AH$125,$N557,$C$3)&lt;&gt;"",INDEX(個人!$C$6:$AH$125,$N557,$O557)&lt;&gt;""),MID(TEXT(INDEX(個人!$C$6:$AH$125,$N557,$O557),"mm:ss.00"),4,2),"")</f>
        <v/>
      </c>
      <c r="M557" s="23" t="str">
        <f>IF(AND(INDEX(個人!$C$6:$AH$125,$N557,$C$3)&lt;&gt;"",INDEX(個人!$C$6:$AH$125,$N557,$O557)&lt;&gt;""),RIGHT(TEXT(INDEX(個人!$C$6:$AH$125,$N557,$O557),"mm:ss.00"),2),"")</f>
        <v/>
      </c>
      <c r="N557" s="23">
        <f>$N556</f>
        <v>26</v>
      </c>
      <c r="O557" s="23">
        <v>12</v>
      </c>
      <c r="P557" s="200" t="s">
        <v>24</v>
      </c>
      <c r="Q557" s="23" t="s">
        <v>318</v>
      </c>
    </row>
    <row r="558" spans="3:17" s="23" customFormat="1" x14ac:dyDescent="0.15">
      <c r="C558" s="23" t="str">
        <f>IF(INDEX(個人!$C$6:$AH$125,$N558,$C$3)&lt;&gt;"",DBCS(TRIM(INDEX(個人!$C$6:$AH$125,$N558,$C$3))),"")</f>
        <v/>
      </c>
      <c r="D558" s="23" t="str">
        <f t="shared" ref="D558:D577" si="75">IF(C557=C558,"○","×")</f>
        <v>○</v>
      </c>
      <c r="E558" s="23">
        <f>IF(AND(INDEX(個人!$C$6:$AH$125,$N557,$C$3)&lt;&gt;"",INDEX(個人!$C$6:$AH$125,$N558,$O558)&lt;&gt;""),E557+1,E557)</f>
        <v>0</v>
      </c>
      <c r="F558" s="23" t="str">
        <f t="shared" ref="F558:F577" si="76">C558&amp;"@"&amp;E558</f>
        <v>@0</v>
      </c>
      <c r="H558" s="23" t="str">
        <f>IF(AND(INDEX(個人!$C$6:$AH$125,$N558,$C$3)&lt;&gt;"",INDEX(個人!$C$6:$AH$125,$N558,$O558)&lt;&gt;""),IF(INDEX(個人!$C$6:$AH$125,$N558,$H$3)&lt;20,11,ROUNDDOWN(INDEX(個人!$C$6:$AH$125,$N558,$H$3)/5,0)+7),"")</f>
        <v/>
      </c>
      <c r="I558" s="23" t="str">
        <f>IF(AND(INDEX(個人!$C$6:$AH$125,$N558,$C$3)&lt;&gt;"",INDEX(個人!$C$6:$AH$125,$N558,$O558)&lt;&gt;""),IF(ISERROR(VLOOKUP(DBCS($Q558),コード一覧!$E$1:$F$6,2,FALSE)),1,VLOOKUP(DBCS($Q558),コード一覧!$E$1:$F$6,2,FALSE)),"")</f>
        <v/>
      </c>
      <c r="J558" s="23" t="str">
        <f>IF(AND(INDEX(個人!$C$6:$AH$125,$N558,$C$3)&lt;&gt;"",INDEX(個人!$C$6:$AH$125,$N558,$O558)&lt;&gt;""),VLOOKUP($P558,コード一覧!$G$1:$H$10,2,FALSE),"")</f>
        <v/>
      </c>
      <c r="K558" s="23" t="str">
        <f>IF(AND(INDEX(個人!$C$6:$AH$125,$N558,$C$3)&lt;&gt;"",INDEX(個人!$C$6:$AH$125,$N558,$O558)&lt;&gt;""),LEFT(TEXT(INDEX(個人!$C$6:$AH$125,$N558,$O558),"mm:ss.00"),2),"")</f>
        <v/>
      </c>
      <c r="L558" s="23" t="str">
        <f>IF(AND(INDEX(個人!$C$6:$AH$125,$N558,$C$3)&lt;&gt;"",INDEX(個人!$C$6:$AH$125,$N558,$O558)&lt;&gt;""),MID(TEXT(INDEX(個人!$C$6:$AH$125,$N558,$O558),"mm:ss.00"),4,2),"")</f>
        <v/>
      </c>
      <c r="M558" s="23" t="str">
        <f>IF(AND(INDEX(個人!$C$6:$AH$125,$N558,$C$3)&lt;&gt;"",INDEX(個人!$C$6:$AH$125,$N558,$O558)&lt;&gt;""),RIGHT(TEXT(INDEX(個人!$C$6:$AH$125,$N558,$O558),"mm:ss.00"),2),"")</f>
        <v/>
      </c>
      <c r="N558" s="23">
        <f t="shared" ref="N558:N577" si="77">$N557</f>
        <v>26</v>
      </c>
      <c r="O558" s="23">
        <v>13</v>
      </c>
      <c r="P558" s="200" t="s">
        <v>37</v>
      </c>
      <c r="Q558" s="23" t="s">
        <v>318</v>
      </c>
    </row>
    <row r="559" spans="3:17" s="23" customFormat="1" x14ac:dyDescent="0.15">
      <c r="C559" s="23" t="str">
        <f>IF(INDEX(個人!$C$6:$AH$125,$N559,$C$3)&lt;&gt;"",DBCS(TRIM(INDEX(個人!$C$6:$AH$125,$N559,$C$3))),"")</f>
        <v/>
      </c>
      <c r="D559" s="23" t="str">
        <f t="shared" si="75"/>
        <v>○</v>
      </c>
      <c r="E559" s="23">
        <f>IF(AND(INDEX(個人!$C$6:$AH$125,$N558,$C$3)&lt;&gt;"",INDEX(個人!$C$6:$AH$125,$N559,$O559)&lt;&gt;""),E558+1,E558)</f>
        <v>0</v>
      </c>
      <c r="F559" s="23" t="str">
        <f t="shared" si="76"/>
        <v>@0</v>
      </c>
      <c r="H559" s="23" t="str">
        <f>IF(AND(INDEX(個人!$C$6:$AH$125,$N559,$C$3)&lt;&gt;"",INDEX(個人!$C$6:$AH$125,$N559,$O559)&lt;&gt;""),IF(INDEX(個人!$C$6:$AH$125,$N559,$H$3)&lt;20,11,ROUNDDOWN(INDEX(個人!$C$6:$AH$125,$N559,$H$3)/5,0)+7),"")</f>
        <v/>
      </c>
      <c r="I559" s="23" t="str">
        <f>IF(AND(INDEX(個人!$C$6:$AH$125,$N559,$C$3)&lt;&gt;"",INDEX(個人!$C$6:$AH$125,$N559,$O559)&lt;&gt;""),IF(ISERROR(VLOOKUP(DBCS($Q559),コード一覧!$E$1:$F$6,2,FALSE)),1,VLOOKUP(DBCS($Q559),コード一覧!$E$1:$F$6,2,FALSE)),"")</f>
        <v/>
      </c>
      <c r="J559" s="23" t="str">
        <f>IF(AND(INDEX(個人!$C$6:$AH$125,$N559,$C$3)&lt;&gt;"",INDEX(個人!$C$6:$AH$125,$N559,$O559)&lt;&gt;""),VLOOKUP($P559,コード一覧!$G$1:$H$10,2,FALSE),"")</f>
        <v/>
      </c>
      <c r="K559" s="23" t="str">
        <f>IF(AND(INDEX(個人!$C$6:$AH$125,$N559,$C$3)&lt;&gt;"",INDEX(個人!$C$6:$AH$125,$N559,$O559)&lt;&gt;""),LEFT(TEXT(INDEX(個人!$C$6:$AH$125,$N559,$O559),"mm:ss.00"),2),"")</f>
        <v/>
      </c>
      <c r="L559" s="23" t="str">
        <f>IF(AND(INDEX(個人!$C$6:$AH$125,$N559,$C$3)&lt;&gt;"",INDEX(個人!$C$6:$AH$125,$N559,$O559)&lt;&gt;""),MID(TEXT(INDEX(個人!$C$6:$AH$125,$N559,$O559),"mm:ss.00"),4,2),"")</f>
        <v/>
      </c>
      <c r="M559" s="23" t="str">
        <f>IF(AND(INDEX(個人!$C$6:$AH$125,$N559,$C$3)&lt;&gt;"",INDEX(個人!$C$6:$AH$125,$N559,$O559)&lt;&gt;""),RIGHT(TEXT(INDEX(個人!$C$6:$AH$125,$N559,$O559),"mm:ss.00"),2),"")</f>
        <v/>
      </c>
      <c r="N559" s="23">
        <f t="shared" si="77"/>
        <v>26</v>
      </c>
      <c r="O559" s="23">
        <v>14</v>
      </c>
      <c r="P559" s="200" t="s">
        <v>47</v>
      </c>
      <c r="Q559" s="23" t="s">
        <v>318</v>
      </c>
    </row>
    <row r="560" spans="3:17" s="23" customFormat="1" x14ac:dyDescent="0.15">
      <c r="C560" s="23" t="str">
        <f>IF(INDEX(個人!$C$6:$AH$125,$N560,$C$3)&lt;&gt;"",DBCS(TRIM(INDEX(個人!$C$6:$AH$125,$N560,$C$3))),"")</f>
        <v/>
      </c>
      <c r="D560" s="23" t="str">
        <f t="shared" si="75"/>
        <v>○</v>
      </c>
      <c r="E560" s="23">
        <f>IF(AND(INDEX(個人!$C$6:$AH$125,$N559,$C$3)&lt;&gt;"",INDEX(個人!$C$6:$AH$125,$N560,$O560)&lt;&gt;""),E559+1,E559)</f>
        <v>0</v>
      </c>
      <c r="F560" s="23" t="str">
        <f t="shared" si="76"/>
        <v>@0</v>
      </c>
      <c r="H560" s="23" t="str">
        <f>IF(AND(INDEX(個人!$C$6:$AH$125,$N560,$C$3)&lt;&gt;"",INDEX(個人!$C$6:$AH$125,$N560,$O560)&lt;&gt;""),IF(INDEX(個人!$C$6:$AH$125,$N560,$H$3)&lt;20,11,ROUNDDOWN(INDEX(個人!$C$6:$AH$125,$N560,$H$3)/5,0)+7),"")</f>
        <v/>
      </c>
      <c r="I560" s="23" t="str">
        <f>IF(AND(INDEX(個人!$C$6:$AH$125,$N560,$C$3)&lt;&gt;"",INDEX(個人!$C$6:$AH$125,$N560,$O560)&lt;&gt;""),IF(ISERROR(VLOOKUP(DBCS($Q560),コード一覧!$E$1:$F$6,2,FALSE)),1,VLOOKUP(DBCS($Q560),コード一覧!$E$1:$F$6,2,FALSE)),"")</f>
        <v/>
      </c>
      <c r="J560" s="23" t="str">
        <f>IF(AND(INDEX(個人!$C$6:$AH$125,$N560,$C$3)&lt;&gt;"",INDEX(個人!$C$6:$AH$125,$N560,$O560)&lt;&gt;""),VLOOKUP($P560,コード一覧!$G$1:$H$10,2,FALSE),"")</f>
        <v/>
      </c>
      <c r="K560" s="23" t="str">
        <f>IF(AND(INDEX(個人!$C$6:$AH$125,$N560,$C$3)&lt;&gt;"",INDEX(個人!$C$6:$AH$125,$N560,$O560)&lt;&gt;""),LEFT(TEXT(INDEX(個人!$C$6:$AH$125,$N560,$O560),"mm:ss.00"),2),"")</f>
        <v/>
      </c>
      <c r="L560" s="23" t="str">
        <f>IF(AND(INDEX(個人!$C$6:$AH$125,$N560,$C$3)&lt;&gt;"",INDEX(個人!$C$6:$AH$125,$N560,$O560)&lt;&gt;""),MID(TEXT(INDEX(個人!$C$6:$AH$125,$N560,$O560),"mm:ss.00"),4,2),"")</f>
        <v/>
      </c>
      <c r="M560" s="23" t="str">
        <f>IF(AND(INDEX(個人!$C$6:$AH$125,$N560,$C$3)&lt;&gt;"",INDEX(個人!$C$6:$AH$125,$N560,$O560)&lt;&gt;""),RIGHT(TEXT(INDEX(個人!$C$6:$AH$125,$N560,$O560),"mm:ss.00"),2),"")</f>
        <v/>
      </c>
      <c r="N560" s="23">
        <f t="shared" si="77"/>
        <v>26</v>
      </c>
      <c r="O560" s="23">
        <v>15</v>
      </c>
      <c r="P560" s="200" t="s">
        <v>73</v>
      </c>
      <c r="Q560" s="23" t="s">
        <v>318</v>
      </c>
    </row>
    <row r="561" spans="3:17" s="23" customFormat="1" x14ac:dyDescent="0.15">
      <c r="C561" s="23" t="str">
        <f>IF(INDEX(個人!$C$6:$AH$125,$N561,$C$3)&lt;&gt;"",DBCS(TRIM(INDEX(個人!$C$6:$AH$125,$N561,$C$3))),"")</f>
        <v/>
      </c>
      <c r="D561" s="23" t="str">
        <f t="shared" si="75"/>
        <v>○</v>
      </c>
      <c r="E561" s="23">
        <f>IF(AND(INDEX(個人!$C$6:$AH$125,$N560,$C$3)&lt;&gt;"",INDEX(個人!$C$6:$AH$125,$N561,$O561)&lt;&gt;""),E560+1,E560)</f>
        <v>0</v>
      </c>
      <c r="F561" s="23" t="str">
        <f t="shared" si="76"/>
        <v>@0</v>
      </c>
      <c r="H561" s="23" t="str">
        <f>IF(AND(INDEX(個人!$C$6:$AH$125,$N561,$C$3)&lt;&gt;"",INDEX(個人!$C$6:$AH$125,$N561,$O561)&lt;&gt;""),IF(INDEX(個人!$C$6:$AH$125,$N561,$H$3)&lt;20,11,ROUNDDOWN(INDEX(個人!$C$6:$AH$125,$N561,$H$3)/5,0)+7),"")</f>
        <v/>
      </c>
      <c r="I561" s="23" t="str">
        <f>IF(AND(INDEX(個人!$C$6:$AH$125,$N561,$C$3)&lt;&gt;"",INDEX(個人!$C$6:$AH$125,$N561,$O561)&lt;&gt;""),IF(ISERROR(VLOOKUP(DBCS($Q561),コード一覧!$E$1:$F$6,2,FALSE)),1,VLOOKUP(DBCS($Q561),コード一覧!$E$1:$F$6,2,FALSE)),"")</f>
        <v/>
      </c>
      <c r="J561" s="23" t="str">
        <f>IF(AND(INDEX(個人!$C$6:$AH$125,$N561,$C$3)&lt;&gt;"",INDEX(個人!$C$6:$AH$125,$N561,$O561)&lt;&gt;""),VLOOKUP($P561,コード一覧!$G$1:$H$10,2,FALSE),"")</f>
        <v/>
      </c>
      <c r="K561" s="23" t="str">
        <f>IF(AND(INDEX(個人!$C$6:$AH$125,$N561,$C$3)&lt;&gt;"",INDEX(個人!$C$6:$AH$125,$N561,$O561)&lt;&gt;""),LEFT(TEXT(INDEX(個人!$C$6:$AH$125,$N561,$O561),"mm:ss.00"),2),"")</f>
        <v/>
      </c>
      <c r="L561" s="23" t="str">
        <f>IF(AND(INDEX(個人!$C$6:$AH$125,$N561,$C$3)&lt;&gt;"",INDEX(個人!$C$6:$AH$125,$N561,$O561)&lt;&gt;""),MID(TEXT(INDEX(個人!$C$6:$AH$125,$N561,$O561),"mm:ss.00"),4,2),"")</f>
        <v/>
      </c>
      <c r="M561" s="23" t="str">
        <f>IF(AND(INDEX(個人!$C$6:$AH$125,$N561,$C$3)&lt;&gt;"",INDEX(個人!$C$6:$AH$125,$N561,$O561)&lt;&gt;""),RIGHT(TEXT(INDEX(個人!$C$6:$AH$125,$N561,$O561),"mm:ss.00"),2),"")</f>
        <v/>
      </c>
      <c r="N561" s="23">
        <f t="shared" si="77"/>
        <v>26</v>
      </c>
      <c r="O561" s="23">
        <v>16</v>
      </c>
      <c r="P561" s="200" t="s">
        <v>75</v>
      </c>
      <c r="Q561" s="23" t="s">
        <v>318</v>
      </c>
    </row>
    <row r="562" spans="3:17" s="23" customFormat="1" x14ac:dyDescent="0.15">
      <c r="C562" s="23" t="str">
        <f>IF(INDEX(個人!$C$6:$AH$125,$N562,$C$3)&lt;&gt;"",DBCS(TRIM(INDEX(個人!$C$6:$AH$125,$N562,$C$3))),"")</f>
        <v/>
      </c>
      <c r="D562" s="23" t="str">
        <f t="shared" si="75"/>
        <v>○</v>
      </c>
      <c r="E562" s="23">
        <f>IF(AND(INDEX(個人!$C$6:$AH$125,$N561,$C$3)&lt;&gt;"",INDEX(個人!$C$6:$AH$125,$N562,$O562)&lt;&gt;""),E561+1,E561)</f>
        <v>0</v>
      </c>
      <c r="F562" s="23" t="str">
        <f t="shared" si="76"/>
        <v>@0</v>
      </c>
      <c r="H562" s="23" t="str">
        <f>IF(AND(INDEX(個人!$C$6:$AH$125,$N562,$C$3)&lt;&gt;"",INDEX(個人!$C$6:$AH$125,$N562,$O562)&lt;&gt;""),IF(INDEX(個人!$C$6:$AH$125,$N562,$H$3)&lt;20,11,ROUNDDOWN(INDEX(個人!$C$6:$AH$125,$N562,$H$3)/5,0)+7),"")</f>
        <v/>
      </c>
      <c r="I562" s="23" t="str">
        <f>IF(AND(INDEX(個人!$C$6:$AH$125,$N562,$C$3)&lt;&gt;"",INDEX(個人!$C$6:$AH$125,$N562,$O562)&lt;&gt;""),IF(ISERROR(VLOOKUP(DBCS($Q562),コード一覧!$E$1:$F$6,2,FALSE)),1,VLOOKUP(DBCS($Q562),コード一覧!$E$1:$F$6,2,FALSE)),"")</f>
        <v/>
      </c>
      <c r="J562" s="23" t="str">
        <f>IF(AND(INDEX(個人!$C$6:$AH$125,$N562,$C$3)&lt;&gt;"",INDEX(個人!$C$6:$AH$125,$N562,$O562)&lt;&gt;""),VLOOKUP($P562,コード一覧!$G$1:$H$10,2,FALSE),"")</f>
        <v/>
      </c>
      <c r="K562" s="23" t="str">
        <f>IF(AND(INDEX(個人!$C$6:$AH$125,$N562,$C$3)&lt;&gt;"",INDEX(個人!$C$6:$AH$125,$N562,$O562)&lt;&gt;""),LEFT(TEXT(INDEX(個人!$C$6:$AH$125,$N562,$O562),"mm:ss.00"),2),"")</f>
        <v/>
      </c>
      <c r="L562" s="23" t="str">
        <f>IF(AND(INDEX(個人!$C$6:$AH$125,$N562,$C$3)&lt;&gt;"",INDEX(個人!$C$6:$AH$125,$N562,$O562)&lt;&gt;""),MID(TEXT(INDEX(個人!$C$6:$AH$125,$N562,$O562),"mm:ss.00"),4,2),"")</f>
        <v/>
      </c>
      <c r="M562" s="23" t="str">
        <f>IF(AND(INDEX(個人!$C$6:$AH$125,$N562,$C$3)&lt;&gt;"",INDEX(個人!$C$6:$AH$125,$N562,$O562)&lt;&gt;""),RIGHT(TEXT(INDEX(個人!$C$6:$AH$125,$N562,$O562),"mm:ss.00"),2),"")</f>
        <v/>
      </c>
      <c r="N562" s="23">
        <f t="shared" si="77"/>
        <v>26</v>
      </c>
      <c r="O562" s="23">
        <v>17</v>
      </c>
      <c r="P562" s="200" t="s">
        <v>77</v>
      </c>
      <c r="Q562" s="23" t="s">
        <v>318</v>
      </c>
    </row>
    <row r="563" spans="3:17" s="23" customFormat="1" x14ac:dyDescent="0.15">
      <c r="C563" s="23" t="str">
        <f>IF(INDEX(個人!$C$6:$AH$125,$N563,$C$3)&lt;&gt;"",DBCS(TRIM(INDEX(個人!$C$6:$AH$125,$N563,$C$3))),"")</f>
        <v/>
      </c>
      <c r="D563" s="23" t="str">
        <f t="shared" si="75"/>
        <v>○</v>
      </c>
      <c r="E563" s="23">
        <f>IF(AND(INDEX(個人!$C$6:$AH$125,$N562,$C$3)&lt;&gt;"",INDEX(個人!$C$6:$AH$125,$N563,$O563)&lt;&gt;""),E562+1,E562)</f>
        <v>0</v>
      </c>
      <c r="F563" s="23" t="str">
        <f t="shared" si="76"/>
        <v>@0</v>
      </c>
      <c r="H563" s="23" t="str">
        <f>IF(AND(INDEX(個人!$C$6:$AH$125,$N563,$C$3)&lt;&gt;"",INDEX(個人!$C$6:$AH$125,$N563,$O563)&lt;&gt;""),IF(INDEX(個人!$C$6:$AH$125,$N563,$H$3)&lt;20,11,ROUNDDOWN(INDEX(個人!$C$6:$AH$125,$N563,$H$3)/5,0)+7),"")</f>
        <v/>
      </c>
      <c r="I563" s="23" t="str">
        <f>IF(AND(INDEX(個人!$C$6:$AH$125,$N563,$C$3)&lt;&gt;"",INDEX(個人!$C$6:$AH$125,$N563,$O563)&lt;&gt;""),IF(ISERROR(VLOOKUP(DBCS($Q563),コード一覧!$E$1:$F$6,2,FALSE)),1,VLOOKUP(DBCS($Q563),コード一覧!$E$1:$F$6,2,FALSE)),"")</f>
        <v/>
      </c>
      <c r="J563" s="23" t="str">
        <f>IF(AND(INDEX(個人!$C$6:$AH$125,$N563,$C$3)&lt;&gt;"",INDEX(個人!$C$6:$AH$125,$N563,$O563)&lt;&gt;""),VLOOKUP($P563,コード一覧!$G$1:$H$10,2,FALSE),"")</f>
        <v/>
      </c>
      <c r="K563" s="23" t="str">
        <f>IF(AND(INDEX(個人!$C$6:$AH$125,$N563,$C$3)&lt;&gt;"",INDEX(個人!$C$6:$AH$125,$N563,$O563)&lt;&gt;""),LEFT(TEXT(INDEX(個人!$C$6:$AH$125,$N563,$O563),"mm:ss.00"),2),"")</f>
        <v/>
      </c>
      <c r="L563" s="23" t="str">
        <f>IF(AND(INDEX(個人!$C$6:$AH$125,$N563,$C$3)&lt;&gt;"",INDEX(個人!$C$6:$AH$125,$N563,$O563)&lt;&gt;""),MID(TEXT(INDEX(個人!$C$6:$AH$125,$N563,$O563),"mm:ss.00"),4,2),"")</f>
        <v/>
      </c>
      <c r="M563" s="23" t="str">
        <f>IF(AND(INDEX(個人!$C$6:$AH$125,$N563,$C$3)&lt;&gt;"",INDEX(個人!$C$6:$AH$125,$N563,$O563)&lt;&gt;""),RIGHT(TEXT(INDEX(個人!$C$6:$AH$125,$N563,$O563),"mm:ss.00"),2),"")</f>
        <v/>
      </c>
      <c r="N563" s="23">
        <f t="shared" si="77"/>
        <v>26</v>
      </c>
      <c r="O563" s="23">
        <v>18</v>
      </c>
      <c r="P563" s="200" t="s">
        <v>70</v>
      </c>
      <c r="Q563" s="23" t="s">
        <v>319</v>
      </c>
    </row>
    <row r="564" spans="3:17" s="23" customFormat="1" x14ac:dyDescent="0.15">
      <c r="C564" s="23" t="str">
        <f>IF(INDEX(個人!$C$6:$AH$125,$N564,$C$3)&lt;&gt;"",DBCS(TRIM(INDEX(個人!$C$6:$AH$125,$N564,$C$3))),"")</f>
        <v/>
      </c>
      <c r="D564" s="23" t="str">
        <f t="shared" si="75"/>
        <v>○</v>
      </c>
      <c r="E564" s="23">
        <f>IF(AND(INDEX(個人!$C$6:$AH$125,$N563,$C$3)&lt;&gt;"",INDEX(個人!$C$6:$AH$125,$N564,$O564)&lt;&gt;""),E563+1,E563)</f>
        <v>0</v>
      </c>
      <c r="F564" s="23" t="str">
        <f t="shared" si="76"/>
        <v>@0</v>
      </c>
      <c r="H564" s="23" t="str">
        <f>IF(AND(INDEX(個人!$C$6:$AH$125,$N564,$C$3)&lt;&gt;"",INDEX(個人!$C$6:$AH$125,$N564,$O564)&lt;&gt;""),IF(INDEX(個人!$C$6:$AH$125,$N564,$H$3)&lt;20,11,ROUNDDOWN(INDEX(個人!$C$6:$AH$125,$N564,$H$3)/5,0)+7),"")</f>
        <v/>
      </c>
      <c r="I564" s="23" t="str">
        <f>IF(AND(INDEX(個人!$C$6:$AH$125,$N564,$C$3)&lt;&gt;"",INDEX(個人!$C$6:$AH$125,$N564,$O564)&lt;&gt;""),IF(ISERROR(VLOOKUP(DBCS($Q564),コード一覧!$E$1:$F$6,2,FALSE)),1,VLOOKUP(DBCS($Q564),コード一覧!$E$1:$F$6,2,FALSE)),"")</f>
        <v/>
      </c>
      <c r="J564" s="23" t="str">
        <f>IF(AND(INDEX(個人!$C$6:$AH$125,$N564,$C$3)&lt;&gt;"",INDEX(個人!$C$6:$AH$125,$N564,$O564)&lt;&gt;""),VLOOKUP($P564,コード一覧!$G$1:$H$10,2,FALSE),"")</f>
        <v/>
      </c>
      <c r="K564" s="23" t="str">
        <f>IF(AND(INDEX(個人!$C$6:$AH$125,$N564,$C$3)&lt;&gt;"",INDEX(個人!$C$6:$AH$125,$N564,$O564)&lt;&gt;""),LEFT(TEXT(INDEX(個人!$C$6:$AH$125,$N564,$O564),"mm:ss.00"),2),"")</f>
        <v/>
      </c>
      <c r="L564" s="23" t="str">
        <f>IF(AND(INDEX(個人!$C$6:$AH$125,$N564,$C$3)&lt;&gt;"",INDEX(個人!$C$6:$AH$125,$N564,$O564)&lt;&gt;""),MID(TEXT(INDEX(個人!$C$6:$AH$125,$N564,$O564),"mm:ss.00"),4,2),"")</f>
        <v/>
      </c>
      <c r="M564" s="23" t="str">
        <f>IF(AND(INDEX(個人!$C$6:$AH$125,$N564,$C$3)&lt;&gt;"",INDEX(個人!$C$6:$AH$125,$N564,$O564)&lt;&gt;""),RIGHT(TEXT(INDEX(個人!$C$6:$AH$125,$N564,$O564),"mm:ss.00"),2),"")</f>
        <v/>
      </c>
      <c r="N564" s="23">
        <f t="shared" si="77"/>
        <v>26</v>
      </c>
      <c r="O564" s="23">
        <v>19</v>
      </c>
      <c r="P564" s="200" t="s">
        <v>24</v>
      </c>
      <c r="Q564" s="23" t="s">
        <v>319</v>
      </c>
    </row>
    <row r="565" spans="3:17" s="23" customFormat="1" x14ac:dyDescent="0.15">
      <c r="C565" s="23" t="str">
        <f>IF(INDEX(個人!$C$6:$AH$125,$N565,$C$3)&lt;&gt;"",DBCS(TRIM(INDEX(個人!$C$6:$AH$125,$N565,$C$3))),"")</f>
        <v/>
      </c>
      <c r="D565" s="23" t="str">
        <f t="shared" si="75"/>
        <v>○</v>
      </c>
      <c r="E565" s="23">
        <f>IF(AND(INDEX(個人!$C$6:$AH$125,$N564,$C$3)&lt;&gt;"",INDEX(個人!$C$6:$AH$125,$N565,$O565)&lt;&gt;""),E564+1,E564)</f>
        <v>0</v>
      </c>
      <c r="F565" s="23" t="str">
        <f t="shared" si="76"/>
        <v>@0</v>
      </c>
      <c r="H565" s="23" t="str">
        <f>IF(AND(INDEX(個人!$C$6:$AH$125,$N565,$C$3)&lt;&gt;"",INDEX(個人!$C$6:$AH$125,$N565,$O565)&lt;&gt;""),IF(INDEX(個人!$C$6:$AH$125,$N565,$H$3)&lt;20,11,ROUNDDOWN(INDEX(個人!$C$6:$AH$125,$N565,$H$3)/5,0)+7),"")</f>
        <v/>
      </c>
      <c r="I565" s="23" t="str">
        <f>IF(AND(INDEX(個人!$C$6:$AH$125,$N565,$C$3)&lt;&gt;"",INDEX(個人!$C$6:$AH$125,$N565,$O565)&lt;&gt;""),IF(ISERROR(VLOOKUP(DBCS($Q565),コード一覧!$E$1:$F$6,2,FALSE)),1,VLOOKUP(DBCS($Q565),コード一覧!$E$1:$F$6,2,FALSE)),"")</f>
        <v/>
      </c>
      <c r="J565" s="23" t="str">
        <f>IF(AND(INDEX(個人!$C$6:$AH$125,$N565,$C$3)&lt;&gt;"",INDEX(個人!$C$6:$AH$125,$N565,$O565)&lt;&gt;""),VLOOKUP($P565,コード一覧!$G$1:$H$10,2,FALSE),"")</f>
        <v/>
      </c>
      <c r="K565" s="23" t="str">
        <f>IF(AND(INDEX(個人!$C$6:$AH$125,$N565,$C$3)&lt;&gt;"",INDEX(個人!$C$6:$AH$125,$N565,$O565)&lt;&gt;""),LEFT(TEXT(INDEX(個人!$C$6:$AH$125,$N565,$O565),"mm:ss.00"),2),"")</f>
        <v/>
      </c>
      <c r="L565" s="23" t="str">
        <f>IF(AND(INDEX(個人!$C$6:$AH$125,$N565,$C$3)&lt;&gt;"",INDEX(個人!$C$6:$AH$125,$N565,$O565)&lt;&gt;""),MID(TEXT(INDEX(個人!$C$6:$AH$125,$N565,$O565),"mm:ss.00"),4,2),"")</f>
        <v/>
      </c>
      <c r="M565" s="23" t="str">
        <f>IF(AND(INDEX(個人!$C$6:$AH$125,$N565,$C$3)&lt;&gt;"",INDEX(個人!$C$6:$AH$125,$N565,$O565)&lt;&gt;""),RIGHT(TEXT(INDEX(個人!$C$6:$AH$125,$N565,$O565),"mm:ss.00"),2),"")</f>
        <v/>
      </c>
      <c r="N565" s="23">
        <f t="shared" si="77"/>
        <v>26</v>
      </c>
      <c r="O565" s="23">
        <v>20</v>
      </c>
      <c r="P565" s="200" t="s">
        <v>37</v>
      </c>
      <c r="Q565" s="23" t="s">
        <v>319</v>
      </c>
    </row>
    <row r="566" spans="3:17" s="23" customFormat="1" x14ac:dyDescent="0.15">
      <c r="C566" s="23" t="str">
        <f>IF(INDEX(個人!$C$6:$AH$125,$N566,$C$3)&lt;&gt;"",DBCS(TRIM(INDEX(個人!$C$6:$AH$125,$N566,$C$3))),"")</f>
        <v/>
      </c>
      <c r="D566" s="23" t="str">
        <f t="shared" si="75"/>
        <v>○</v>
      </c>
      <c r="E566" s="23">
        <f>IF(AND(INDEX(個人!$C$6:$AH$125,$N565,$C$3)&lt;&gt;"",INDEX(個人!$C$6:$AH$125,$N566,$O566)&lt;&gt;""),E565+1,E565)</f>
        <v>0</v>
      </c>
      <c r="F566" s="23" t="str">
        <f t="shared" si="76"/>
        <v>@0</v>
      </c>
      <c r="H566" s="23" t="str">
        <f>IF(AND(INDEX(個人!$C$6:$AH$125,$N566,$C$3)&lt;&gt;"",INDEX(個人!$C$6:$AH$125,$N566,$O566)&lt;&gt;""),IF(INDEX(個人!$C$6:$AH$125,$N566,$H$3)&lt;20,11,ROUNDDOWN(INDEX(個人!$C$6:$AH$125,$N566,$H$3)/5,0)+7),"")</f>
        <v/>
      </c>
      <c r="I566" s="23" t="str">
        <f>IF(AND(INDEX(個人!$C$6:$AH$125,$N566,$C$3)&lt;&gt;"",INDEX(個人!$C$6:$AH$125,$N566,$O566)&lt;&gt;""),IF(ISERROR(VLOOKUP(DBCS($Q566),コード一覧!$E$1:$F$6,2,FALSE)),1,VLOOKUP(DBCS($Q566),コード一覧!$E$1:$F$6,2,FALSE)),"")</f>
        <v/>
      </c>
      <c r="J566" s="23" t="str">
        <f>IF(AND(INDEX(個人!$C$6:$AH$125,$N566,$C$3)&lt;&gt;"",INDEX(個人!$C$6:$AH$125,$N566,$O566)&lt;&gt;""),VLOOKUP($P566,コード一覧!$G$1:$H$10,2,FALSE),"")</f>
        <v/>
      </c>
      <c r="K566" s="23" t="str">
        <f>IF(AND(INDEX(個人!$C$6:$AH$125,$N566,$C$3)&lt;&gt;"",INDEX(個人!$C$6:$AH$125,$N566,$O566)&lt;&gt;""),LEFT(TEXT(INDEX(個人!$C$6:$AH$125,$N566,$O566),"mm:ss.00"),2),"")</f>
        <v/>
      </c>
      <c r="L566" s="23" t="str">
        <f>IF(AND(INDEX(個人!$C$6:$AH$125,$N566,$C$3)&lt;&gt;"",INDEX(個人!$C$6:$AH$125,$N566,$O566)&lt;&gt;""),MID(TEXT(INDEX(個人!$C$6:$AH$125,$N566,$O566),"mm:ss.00"),4,2),"")</f>
        <v/>
      </c>
      <c r="M566" s="23" t="str">
        <f>IF(AND(INDEX(個人!$C$6:$AH$125,$N566,$C$3)&lt;&gt;"",INDEX(個人!$C$6:$AH$125,$N566,$O566)&lt;&gt;""),RIGHT(TEXT(INDEX(個人!$C$6:$AH$125,$N566,$O566),"mm:ss.00"),2),"")</f>
        <v/>
      </c>
      <c r="N566" s="23">
        <f t="shared" si="77"/>
        <v>26</v>
      </c>
      <c r="O566" s="23">
        <v>21</v>
      </c>
      <c r="P566" s="200" t="s">
        <v>47</v>
      </c>
      <c r="Q566" s="23" t="s">
        <v>319</v>
      </c>
    </row>
    <row r="567" spans="3:17" s="23" customFormat="1" x14ac:dyDescent="0.15">
      <c r="C567" s="23" t="str">
        <f>IF(INDEX(個人!$C$6:$AH$125,$N567,$C$3)&lt;&gt;"",DBCS(TRIM(INDEX(個人!$C$6:$AH$125,$N567,$C$3))),"")</f>
        <v/>
      </c>
      <c r="D567" s="23" t="str">
        <f t="shared" si="75"/>
        <v>○</v>
      </c>
      <c r="E567" s="23">
        <f>IF(AND(INDEX(個人!$C$6:$AH$125,$N566,$C$3)&lt;&gt;"",INDEX(個人!$C$6:$AH$125,$N567,$O567)&lt;&gt;""),E566+1,E566)</f>
        <v>0</v>
      </c>
      <c r="F567" s="23" t="str">
        <f t="shared" si="76"/>
        <v>@0</v>
      </c>
      <c r="H567" s="23" t="str">
        <f>IF(AND(INDEX(個人!$C$6:$AH$125,$N567,$C$3)&lt;&gt;"",INDEX(個人!$C$6:$AH$125,$N567,$O567)&lt;&gt;""),IF(INDEX(個人!$C$6:$AH$125,$N567,$H$3)&lt;20,11,ROUNDDOWN(INDEX(個人!$C$6:$AH$125,$N567,$H$3)/5,0)+7),"")</f>
        <v/>
      </c>
      <c r="I567" s="23" t="str">
        <f>IF(AND(INDEX(個人!$C$6:$AH$125,$N567,$C$3)&lt;&gt;"",INDEX(個人!$C$6:$AH$125,$N567,$O567)&lt;&gt;""),IF(ISERROR(VLOOKUP(DBCS($Q567),コード一覧!$E$1:$F$6,2,FALSE)),1,VLOOKUP(DBCS($Q567),コード一覧!$E$1:$F$6,2,FALSE)),"")</f>
        <v/>
      </c>
      <c r="J567" s="23" t="str">
        <f>IF(AND(INDEX(個人!$C$6:$AH$125,$N567,$C$3)&lt;&gt;"",INDEX(個人!$C$6:$AH$125,$N567,$O567)&lt;&gt;""),VLOOKUP($P567,コード一覧!$G$1:$H$10,2,FALSE),"")</f>
        <v/>
      </c>
      <c r="K567" s="23" t="str">
        <f>IF(AND(INDEX(個人!$C$6:$AH$125,$N567,$C$3)&lt;&gt;"",INDEX(個人!$C$6:$AH$125,$N567,$O567)&lt;&gt;""),LEFT(TEXT(INDEX(個人!$C$6:$AH$125,$N567,$O567),"mm:ss.00"),2),"")</f>
        <v/>
      </c>
      <c r="L567" s="23" t="str">
        <f>IF(AND(INDEX(個人!$C$6:$AH$125,$N567,$C$3)&lt;&gt;"",INDEX(個人!$C$6:$AH$125,$N567,$O567)&lt;&gt;""),MID(TEXT(INDEX(個人!$C$6:$AH$125,$N567,$O567),"mm:ss.00"),4,2),"")</f>
        <v/>
      </c>
      <c r="M567" s="23" t="str">
        <f>IF(AND(INDEX(個人!$C$6:$AH$125,$N567,$C$3)&lt;&gt;"",INDEX(個人!$C$6:$AH$125,$N567,$O567)&lt;&gt;""),RIGHT(TEXT(INDEX(個人!$C$6:$AH$125,$N567,$O567),"mm:ss.00"),2),"")</f>
        <v/>
      </c>
      <c r="N567" s="23">
        <f t="shared" si="77"/>
        <v>26</v>
      </c>
      <c r="O567" s="23">
        <v>22</v>
      </c>
      <c r="P567" s="200" t="s">
        <v>70</v>
      </c>
      <c r="Q567" s="23" t="s">
        <v>320</v>
      </c>
    </row>
    <row r="568" spans="3:17" s="23" customFormat="1" x14ac:dyDescent="0.15">
      <c r="C568" s="23" t="str">
        <f>IF(INDEX(個人!$C$6:$AH$125,$N568,$C$3)&lt;&gt;"",DBCS(TRIM(INDEX(個人!$C$6:$AH$125,$N568,$C$3))),"")</f>
        <v/>
      </c>
      <c r="D568" s="23" t="str">
        <f t="shared" si="75"/>
        <v>○</v>
      </c>
      <c r="E568" s="23">
        <f>IF(AND(INDEX(個人!$C$6:$AH$125,$N567,$C$3)&lt;&gt;"",INDEX(個人!$C$6:$AH$125,$N568,$O568)&lt;&gt;""),E567+1,E567)</f>
        <v>0</v>
      </c>
      <c r="F568" s="23" t="str">
        <f t="shared" si="76"/>
        <v>@0</v>
      </c>
      <c r="H568" s="23" t="str">
        <f>IF(AND(INDEX(個人!$C$6:$AH$125,$N568,$C$3)&lt;&gt;"",INDEX(個人!$C$6:$AH$125,$N568,$O568)&lt;&gt;""),IF(INDEX(個人!$C$6:$AH$125,$N568,$H$3)&lt;20,11,ROUNDDOWN(INDEX(個人!$C$6:$AH$125,$N568,$H$3)/5,0)+7),"")</f>
        <v/>
      </c>
      <c r="I568" s="23" t="str">
        <f>IF(AND(INDEX(個人!$C$6:$AH$125,$N568,$C$3)&lt;&gt;"",INDEX(個人!$C$6:$AH$125,$N568,$O568)&lt;&gt;""),IF(ISERROR(VLOOKUP(DBCS($Q568),コード一覧!$E$1:$F$6,2,FALSE)),1,VLOOKUP(DBCS($Q568),コード一覧!$E$1:$F$6,2,FALSE)),"")</f>
        <v/>
      </c>
      <c r="J568" s="23" t="str">
        <f>IF(AND(INDEX(個人!$C$6:$AH$125,$N568,$C$3)&lt;&gt;"",INDEX(個人!$C$6:$AH$125,$N568,$O568)&lt;&gt;""),VLOOKUP($P568,コード一覧!$G$1:$H$10,2,FALSE),"")</f>
        <v/>
      </c>
      <c r="K568" s="23" t="str">
        <f>IF(AND(INDEX(個人!$C$6:$AH$125,$N568,$C$3)&lt;&gt;"",INDEX(個人!$C$6:$AH$125,$N568,$O568)&lt;&gt;""),LEFT(TEXT(INDEX(個人!$C$6:$AH$125,$N568,$O568),"mm:ss.00"),2),"")</f>
        <v/>
      </c>
      <c r="L568" s="23" t="str">
        <f>IF(AND(INDEX(個人!$C$6:$AH$125,$N568,$C$3)&lt;&gt;"",INDEX(個人!$C$6:$AH$125,$N568,$O568)&lt;&gt;""),MID(TEXT(INDEX(個人!$C$6:$AH$125,$N568,$O568),"mm:ss.00"),4,2),"")</f>
        <v/>
      </c>
      <c r="M568" s="23" t="str">
        <f>IF(AND(INDEX(個人!$C$6:$AH$125,$N568,$C$3)&lt;&gt;"",INDEX(個人!$C$6:$AH$125,$N568,$O568)&lt;&gt;""),RIGHT(TEXT(INDEX(個人!$C$6:$AH$125,$N568,$O568),"mm:ss.00"),2),"")</f>
        <v/>
      </c>
      <c r="N568" s="23">
        <f t="shared" si="77"/>
        <v>26</v>
      </c>
      <c r="O568" s="23">
        <v>23</v>
      </c>
      <c r="P568" s="200" t="s">
        <v>24</v>
      </c>
      <c r="Q568" s="23" t="s">
        <v>320</v>
      </c>
    </row>
    <row r="569" spans="3:17" s="23" customFormat="1" x14ac:dyDescent="0.15">
      <c r="C569" s="23" t="str">
        <f>IF(INDEX(個人!$C$6:$AH$125,$N569,$C$3)&lt;&gt;"",DBCS(TRIM(INDEX(個人!$C$6:$AH$125,$N569,$C$3))),"")</f>
        <v/>
      </c>
      <c r="D569" s="23" t="str">
        <f t="shared" si="75"/>
        <v>○</v>
      </c>
      <c r="E569" s="23">
        <f>IF(AND(INDEX(個人!$C$6:$AH$125,$N568,$C$3)&lt;&gt;"",INDEX(個人!$C$6:$AH$125,$N569,$O569)&lt;&gt;""),E568+1,E568)</f>
        <v>0</v>
      </c>
      <c r="F569" s="23" t="str">
        <f t="shared" si="76"/>
        <v>@0</v>
      </c>
      <c r="H569" s="23" t="str">
        <f>IF(AND(INDEX(個人!$C$6:$AH$125,$N569,$C$3)&lt;&gt;"",INDEX(個人!$C$6:$AH$125,$N569,$O569)&lt;&gt;""),IF(INDEX(個人!$C$6:$AH$125,$N569,$H$3)&lt;20,11,ROUNDDOWN(INDEX(個人!$C$6:$AH$125,$N569,$H$3)/5,0)+7),"")</f>
        <v/>
      </c>
      <c r="I569" s="23" t="str">
        <f>IF(AND(INDEX(個人!$C$6:$AH$125,$N569,$C$3)&lt;&gt;"",INDEX(個人!$C$6:$AH$125,$N569,$O569)&lt;&gt;""),IF(ISERROR(VLOOKUP(DBCS($Q569),コード一覧!$E$1:$F$6,2,FALSE)),1,VLOOKUP(DBCS($Q569),コード一覧!$E$1:$F$6,2,FALSE)),"")</f>
        <v/>
      </c>
      <c r="J569" s="23" t="str">
        <f>IF(AND(INDEX(個人!$C$6:$AH$125,$N569,$C$3)&lt;&gt;"",INDEX(個人!$C$6:$AH$125,$N569,$O569)&lt;&gt;""),VLOOKUP($P569,コード一覧!$G$1:$H$10,2,FALSE),"")</f>
        <v/>
      </c>
      <c r="K569" s="23" t="str">
        <f>IF(AND(INDEX(個人!$C$6:$AH$125,$N569,$C$3)&lt;&gt;"",INDEX(個人!$C$6:$AH$125,$N569,$O569)&lt;&gt;""),LEFT(TEXT(INDEX(個人!$C$6:$AH$125,$N569,$O569),"mm:ss.00"),2),"")</f>
        <v/>
      </c>
      <c r="L569" s="23" t="str">
        <f>IF(AND(INDEX(個人!$C$6:$AH$125,$N569,$C$3)&lt;&gt;"",INDEX(個人!$C$6:$AH$125,$N569,$O569)&lt;&gt;""),MID(TEXT(INDEX(個人!$C$6:$AH$125,$N569,$O569),"mm:ss.00"),4,2),"")</f>
        <v/>
      </c>
      <c r="M569" s="23" t="str">
        <f>IF(AND(INDEX(個人!$C$6:$AH$125,$N569,$C$3)&lt;&gt;"",INDEX(個人!$C$6:$AH$125,$N569,$O569)&lt;&gt;""),RIGHT(TEXT(INDEX(個人!$C$6:$AH$125,$N569,$O569),"mm:ss.00"),2),"")</f>
        <v/>
      </c>
      <c r="N569" s="23">
        <f t="shared" si="77"/>
        <v>26</v>
      </c>
      <c r="O569" s="23">
        <v>24</v>
      </c>
      <c r="P569" s="200" t="s">
        <v>37</v>
      </c>
      <c r="Q569" s="23" t="s">
        <v>320</v>
      </c>
    </row>
    <row r="570" spans="3:17" s="23" customFormat="1" x14ac:dyDescent="0.15">
      <c r="C570" s="23" t="str">
        <f>IF(INDEX(個人!$C$6:$AH$125,$N570,$C$3)&lt;&gt;"",DBCS(TRIM(INDEX(個人!$C$6:$AH$125,$N570,$C$3))),"")</f>
        <v/>
      </c>
      <c r="D570" s="23" t="str">
        <f t="shared" si="75"/>
        <v>○</v>
      </c>
      <c r="E570" s="23">
        <f>IF(AND(INDEX(個人!$C$6:$AH$125,$N569,$C$3)&lt;&gt;"",INDEX(個人!$C$6:$AH$125,$N570,$O570)&lt;&gt;""),E569+1,E569)</f>
        <v>0</v>
      </c>
      <c r="F570" s="23" t="str">
        <f t="shared" si="76"/>
        <v>@0</v>
      </c>
      <c r="H570" s="23" t="str">
        <f>IF(AND(INDEX(個人!$C$6:$AH$125,$N570,$C$3)&lt;&gt;"",INDEX(個人!$C$6:$AH$125,$N570,$O570)&lt;&gt;""),IF(INDEX(個人!$C$6:$AH$125,$N570,$H$3)&lt;20,11,ROUNDDOWN(INDEX(個人!$C$6:$AH$125,$N570,$H$3)/5,0)+7),"")</f>
        <v/>
      </c>
      <c r="I570" s="23" t="str">
        <f>IF(AND(INDEX(個人!$C$6:$AH$125,$N570,$C$3)&lt;&gt;"",INDEX(個人!$C$6:$AH$125,$N570,$O570)&lt;&gt;""),IF(ISERROR(VLOOKUP(DBCS($Q570),コード一覧!$E$1:$F$6,2,FALSE)),1,VLOOKUP(DBCS($Q570),コード一覧!$E$1:$F$6,2,FALSE)),"")</f>
        <v/>
      </c>
      <c r="J570" s="23" t="str">
        <f>IF(AND(INDEX(個人!$C$6:$AH$125,$N570,$C$3)&lt;&gt;"",INDEX(個人!$C$6:$AH$125,$N570,$O570)&lt;&gt;""),VLOOKUP($P570,コード一覧!$G$1:$H$10,2,FALSE),"")</f>
        <v/>
      </c>
      <c r="K570" s="23" t="str">
        <f>IF(AND(INDEX(個人!$C$6:$AH$125,$N570,$C$3)&lt;&gt;"",INDEX(個人!$C$6:$AH$125,$N570,$O570)&lt;&gt;""),LEFT(TEXT(INDEX(個人!$C$6:$AH$125,$N570,$O570),"mm:ss.00"),2),"")</f>
        <v/>
      </c>
      <c r="L570" s="23" t="str">
        <f>IF(AND(INDEX(個人!$C$6:$AH$125,$N570,$C$3)&lt;&gt;"",INDEX(個人!$C$6:$AH$125,$N570,$O570)&lt;&gt;""),MID(TEXT(INDEX(個人!$C$6:$AH$125,$N570,$O570),"mm:ss.00"),4,2),"")</f>
        <v/>
      </c>
      <c r="M570" s="23" t="str">
        <f>IF(AND(INDEX(個人!$C$6:$AH$125,$N570,$C$3)&lt;&gt;"",INDEX(個人!$C$6:$AH$125,$N570,$O570)&lt;&gt;""),RIGHT(TEXT(INDEX(個人!$C$6:$AH$125,$N570,$O570),"mm:ss.00"),2),"")</f>
        <v/>
      </c>
      <c r="N570" s="23">
        <f t="shared" si="77"/>
        <v>26</v>
      </c>
      <c r="O570" s="23">
        <v>25</v>
      </c>
      <c r="P570" s="200" t="s">
        <v>47</v>
      </c>
      <c r="Q570" s="23" t="s">
        <v>320</v>
      </c>
    </row>
    <row r="571" spans="3:17" s="23" customFormat="1" x14ac:dyDescent="0.15">
      <c r="C571" s="23" t="str">
        <f>IF(INDEX(個人!$C$6:$AH$125,$N571,$C$3)&lt;&gt;"",DBCS(TRIM(INDEX(個人!$C$6:$AH$125,$N571,$C$3))),"")</f>
        <v/>
      </c>
      <c r="D571" s="23" t="str">
        <f t="shared" si="75"/>
        <v>○</v>
      </c>
      <c r="E571" s="23">
        <f>IF(AND(INDEX(個人!$C$6:$AH$125,$N570,$C$3)&lt;&gt;"",INDEX(個人!$C$6:$AH$125,$N571,$O571)&lt;&gt;""),E570+1,E570)</f>
        <v>0</v>
      </c>
      <c r="F571" s="23" t="str">
        <f t="shared" si="76"/>
        <v>@0</v>
      </c>
      <c r="H571" s="23" t="str">
        <f>IF(AND(INDEX(個人!$C$6:$AH$125,$N571,$C$3)&lt;&gt;"",INDEX(個人!$C$6:$AH$125,$N571,$O571)&lt;&gt;""),IF(INDEX(個人!$C$6:$AH$125,$N571,$H$3)&lt;20,11,ROUNDDOWN(INDEX(個人!$C$6:$AH$125,$N571,$H$3)/5,0)+7),"")</f>
        <v/>
      </c>
      <c r="I571" s="23" t="str">
        <f>IF(AND(INDEX(個人!$C$6:$AH$125,$N571,$C$3)&lt;&gt;"",INDEX(個人!$C$6:$AH$125,$N571,$O571)&lt;&gt;""),IF(ISERROR(VLOOKUP(DBCS($Q571),コード一覧!$E$1:$F$6,2,FALSE)),1,VLOOKUP(DBCS($Q571),コード一覧!$E$1:$F$6,2,FALSE)),"")</f>
        <v/>
      </c>
      <c r="J571" s="23" t="str">
        <f>IF(AND(INDEX(個人!$C$6:$AH$125,$N571,$C$3)&lt;&gt;"",INDEX(個人!$C$6:$AH$125,$N571,$O571)&lt;&gt;""),VLOOKUP($P571,コード一覧!$G$1:$H$10,2,FALSE),"")</f>
        <v/>
      </c>
      <c r="K571" s="23" t="str">
        <f>IF(AND(INDEX(個人!$C$6:$AH$125,$N571,$C$3)&lt;&gt;"",INDEX(個人!$C$6:$AH$125,$N571,$O571)&lt;&gt;""),LEFT(TEXT(INDEX(個人!$C$6:$AH$125,$N571,$O571),"mm:ss.00"),2),"")</f>
        <v/>
      </c>
      <c r="L571" s="23" t="str">
        <f>IF(AND(INDEX(個人!$C$6:$AH$125,$N571,$C$3)&lt;&gt;"",INDEX(個人!$C$6:$AH$125,$N571,$O571)&lt;&gt;""),MID(TEXT(INDEX(個人!$C$6:$AH$125,$N571,$O571),"mm:ss.00"),4,2),"")</f>
        <v/>
      </c>
      <c r="M571" s="23" t="str">
        <f>IF(AND(INDEX(個人!$C$6:$AH$125,$N571,$C$3)&lt;&gt;"",INDEX(個人!$C$6:$AH$125,$N571,$O571)&lt;&gt;""),RIGHT(TEXT(INDEX(個人!$C$6:$AH$125,$N571,$O571),"mm:ss.00"),2),"")</f>
        <v/>
      </c>
      <c r="N571" s="23">
        <f t="shared" si="77"/>
        <v>26</v>
      </c>
      <c r="O571" s="23">
        <v>26</v>
      </c>
      <c r="P571" s="200" t="s">
        <v>70</v>
      </c>
      <c r="Q571" s="23" t="s">
        <v>321</v>
      </c>
    </row>
    <row r="572" spans="3:17" s="23" customFormat="1" x14ac:dyDescent="0.15">
      <c r="C572" s="23" t="str">
        <f>IF(INDEX(個人!$C$6:$AH$125,$N572,$C$3)&lt;&gt;"",DBCS(TRIM(INDEX(個人!$C$6:$AH$125,$N572,$C$3))),"")</f>
        <v/>
      </c>
      <c r="D572" s="23" t="str">
        <f t="shared" si="75"/>
        <v>○</v>
      </c>
      <c r="E572" s="23">
        <f>IF(AND(INDEX(個人!$C$6:$AH$125,$N571,$C$3)&lt;&gt;"",INDEX(個人!$C$6:$AH$125,$N572,$O572)&lt;&gt;""),E571+1,E571)</f>
        <v>0</v>
      </c>
      <c r="F572" s="23" t="str">
        <f t="shared" si="76"/>
        <v>@0</v>
      </c>
      <c r="H572" s="23" t="str">
        <f>IF(AND(INDEX(個人!$C$6:$AH$125,$N572,$C$3)&lt;&gt;"",INDEX(個人!$C$6:$AH$125,$N572,$O572)&lt;&gt;""),IF(INDEX(個人!$C$6:$AH$125,$N572,$H$3)&lt;20,11,ROUNDDOWN(INDEX(個人!$C$6:$AH$125,$N572,$H$3)/5,0)+7),"")</f>
        <v/>
      </c>
      <c r="I572" s="23" t="str">
        <f>IF(AND(INDEX(個人!$C$6:$AH$125,$N572,$C$3)&lt;&gt;"",INDEX(個人!$C$6:$AH$125,$N572,$O572)&lt;&gt;""),IF(ISERROR(VLOOKUP(DBCS($Q572),コード一覧!$E$1:$F$6,2,FALSE)),1,VLOOKUP(DBCS($Q572),コード一覧!$E$1:$F$6,2,FALSE)),"")</f>
        <v/>
      </c>
      <c r="J572" s="23" t="str">
        <f>IF(AND(INDEX(個人!$C$6:$AH$125,$N572,$C$3)&lt;&gt;"",INDEX(個人!$C$6:$AH$125,$N572,$O572)&lt;&gt;""),VLOOKUP($P572,コード一覧!$G$1:$H$10,2,FALSE),"")</f>
        <v/>
      </c>
      <c r="K572" s="23" t="str">
        <f>IF(AND(INDEX(個人!$C$6:$AH$125,$N572,$C$3)&lt;&gt;"",INDEX(個人!$C$6:$AH$125,$N572,$O572)&lt;&gt;""),LEFT(TEXT(INDEX(個人!$C$6:$AH$125,$N572,$O572),"mm:ss.00"),2),"")</f>
        <v/>
      </c>
      <c r="L572" s="23" t="str">
        <f>IF(AND(INDEX(個人!$C$6:$AH$125,$N572,$C$3)&lt;&gt;"",INDEX(個人!$C$6:$AH$125,$N572,$O572)&lt;&gt;""),MID(TEXT(INDEX(個人!$C$6:$AH$125,$N572,$O572),"mm:ss.00"),4,2),"")</f>
        <v/>
      </c>
      <c r="M572" s="23" t="str">
        <f>IF(AND(INDEX(個人!$C$6:$AH$125,$N572,$C$3)&lt;&gt;"",INDEX(個人!$C$6:$AH$125,$N572,$O572)&lt;&gt;""),RIGHT(TEXT(INDEX(個人!$C$6:$AH$125,$N572,$O572),"mm:ss.00"),2),"")</f>
        <v/>
      </c>
      <c r="N572" s="23">
        <f t="shared" si="77"/>
        <v>26</v>
      </c>
      <c r="O572" s="23">
        <v>27</v>
      </c>
      <c r="P572" s="200" t="s">
        <v>24</v>
      </c>
      <c r="Q572" s="23" t="s">
        <v>321</v>
      </c>
    </row>
    <row r="573" spans="3:17" s="23" customFormat="1" x14ac:dyDescent="0.15">
      <c r="C573" s="23" t="str">
        <f>IF(INDEX(個人!$C$6:$AH$125,$N573,$C$3)&lt;&gt;"",DBCS(TRIM(INDEX(個人!$C$6:$AH$125,$N573,$C$3))),"")</f>
        <v/>
      </c>
      <c r="D573" s="23" t="str">
        <f t="shared" si="75"/>
        <v>○</v>
      </c>
      <c r="E573" s="23">
        <f>IF(AND(INDEX(個人!$C$6:$AH$125,$N572,$C$3)&lt;&gt;"",INDEX(個人!$C$6:$AH$125,$N573,$O573)&lt;&gt;""),E572+1,E572)</f>
        <v>0</v>
      </c>
      <c r="F573" s="23" t="str">
        <f t="shared" si="76"/>
        <v>@0</v>
      </c>
      <c r="H573" s="23" t="str">
        <f>IF(AND(INDEX(個人!$C$6:$AH$125,$N573,$C$3)&lt;&gt;"",INDEX(個人!$C$6:$AH$125,$N573,$O573)&lt;&gt;""),IF(INDEX(個人!$C$6:$AH$125,$N573,$H$3)&lt;20,11,ROUNDDOWN(INDEX(個人!$C$6:$AH$125,$N573,$H$3)/5,0)+7),"")</f>
        <v/>
      </c>
      <c r="I573" s="23" t="str">
        <f>IF(AND(INDEX(個人!$C$6:$AH$125,$N573,$C$3)&lt;&gt;"",INDEX(個人!$C$6:$AH$125,$N573,$O573)&lt;&gt;""),IF(ISERROR(VLOOKUP(DBCS($Q573),コード一覧!$E$1:$F$6,2,FALSE)),1,VLOOKUP(DBCS($Q573),コード一覧!$E$1:$F$6,2,FALSE)),"")</f>
        <v/>
      </c>
      <c r="J573" s="23" t="str">
        <f>IF(AND(INDEX(個人!$C$6:$AH$125,$N573,$C$3)&lt;&gt;"",INDEX(個人!$C$6:$AH$125,$N573,$O573)&lt;&gt;""),VLOOKUP($P573,コード一覧!$G$1:$H$10,2,FALSE),"")</f>
        <v/>
      </c>
      <c r="K573" s="23" t="str">
        <f>IF(AND(INDEX(個人!$C$6:$AH$125,$N573,$C$3)&lt;&gt;"",INDEX(個人!$C$6:$AH$125,$N573,$O573)&lt;&gt;""),LEFT(TEXT(INDEX(個人!$C$6:$AH$125,$N573,$O573),"mm:ss.00"),2),"")</f>
        <v/>
      </c>
      <c r="L573" s="23" t="str">
        <f>IF(AND(INDEX(個人!$C$6:$AH$125,$N573,$C$3)&lt;&gt;"",INDEX(個人!$C$6:$AH$125,$N573,$O573)&lt;&gt;""),MID(TEXT(INDEX(個人!$C$6:$AH$125,$N573,$O573),"mm:ss.00"),4,2),"")</f>
        <v/>
      </c>
      <c r="M573" s="23" t="str">
        <f>IF(AND(INDEX(個人!$C$6:$AH$125,$N573,$C$3)&lt;&gt;"",INDEX(個人!$C$6:$AH$125,$N573,$O573)&lt;&gt;""),RIGHT(TEXT(INDEX(個人!$C$6:$AH$125,$N573,$O573),"mm:ss.00"),2),"")</f>
        <v/>
      </c>
      <c r="N573" s="23">
        <f t="shared" si="77"/>
        <v>26</v>
      </c>
      <c r="O573" s="23">
        <v>28</v>
      </c>
      <c r="P573" s="200" t="s">
        <v>37</v>
      </c>
      <c r="Q573" s="23" t="s">
        <v>321</v>
      </c>
    </row>
    <row r="574" spans="3:17" s="23" customFormat="1" x14ac:dyDescent="0.15">
      <c r="C574" s="23" t="str">
        <f>IF(INDEX(個人!$C$6:$AH$125,$N574,$C$3)&lt;&gt;"",DBCS(TRIM(INDEX(個人!$C$6:$AH$125,$N574,$C$3))),"")</f>
        <v/>
      </c>
      <c r="D574" s="23" t="str">
        <f t="shared" si="75"/>
        <v>○</v>
      </c>
      <c r="E574" s="23">
        <f>IF(AND(INDEX(個人!$C$6:$AH$125,$N573,$C$3)&lt;&gt;"",INDEX(個人!$C$6:$AH$125,$N574,$O574)&lt;&gt;""),E573+1,E573)</f>
        <v>0</v>
      </c>
      <c r="F574" s="23" t="str">
        <f t="shared" si="76"/>
        <v>@0</v>
      </c>
      <c r="H574" s="23" t="str">
        <f>IF(AND(INDEX(個人!$C$6:$AH$125,$N574,$C$3)&lt;&gt;"",INDEX(個人!$C$6:$AH$125,$N574,$O574)&lt;&gt;""),IF(INDEX(個人!$C$6:$AH$125,$N574,$H$3)&lt;20,11,ROUNDDOWN(INDEX(個人!$C$6:$AH$125,$N574,$H$3)/5,0)+7),"")</f>
        <v/>
      </c>
      <c r="I574" s="23" t="str">
        <f>IF(AND(INDEX(個人!$C$6:$AH$125,$N574,$C$3)&lt;&gt;"",INDEX(個人!$C$6:$AH$125,$N574,$O574)&lt;&gt;""),IF(ISERROR(VLOOKUP(DBCS($Q574),コード一覧!$E$1:$F$6,2,FALSE)),1,VLOOKUP(DBCS($Q574),コード一覧!$E$1:$F$6,2,FALSE)),"")</f>
        <v/>
      </c>
      <c r="J574" s="23" t="str">
        <f>IF(AND(INDEX(個人!$C$6:$AH$125,$N574,$C$3)&lt;&gt;"",INDEX(個人!$C$6:$AH$125,$N574,$O574)&lt;&gt;""),VLOOKUP($P574,コード一覧!$G$1:$H$10,2,FALSE),"")</f>
        <v/>
      </c>
      <c r="K574" s="23" t="str">
        <f>IF(AND(INDEX(個人!$C$6:$AH$125,$N574,$C$3)&lt;&gt;"",INDEX(個人!$C$6:$AH$125,$N574,$O574)&lt;&gt;""),LEFT(TEXT(INDEX(個人!$C$6:$AH$125,$N574,$O574),"mm:ss.00"),2),"")</f>
        <v/>
      </c>
      <c r="L574" s="23" t="str">
        <f>IF(AND(INDEX(個人!$C$6:$AH$125,$N574,$C$3)&lt;&gt;"",INDEX(個人!$C$6:$AH$125,$N574,$O574)&lt;&gt;""),MID(TEXT(INDEX(個人!$C$6:$AH$125,$N574,$O574),"mm:ss.00"),4,2),"")</f>
        <v/>
      </c>
      <c r="M574" s="23" t="str">
        <f>IF(AND(INDEX(個人!$C$6:$AH$125,$N574,$C$3)&lt;&gt;"",INDEX(個人!$C$6:$AH$125,$N574,$O574)&lt;&gt;""),RIGHT(TEXT(INDEX(個人!$C$6:$AH$125,$N574,$O574),"mm:ss.00"),2),"")</f>
        <v/>
      </c>
      <c r="N574" s="23">
        <f t="shared" si="77"/>
        <v>26</v>
      </c>
      <c r="O574" s="23">
        <v>29</v>
      </c>
      <c r="P574" s="200" t="s">
        <v>47</v>
      </c>
      <c r="Q574" s="23" t="s">
        <v>321</v>
      </c>
    </row>
    <row r="575" spans="3:17" s="23" customFormat="1" x14ac:dyDescent="0.15">
      <c r="C575" s="23" t="str">
        <f>IF(INDEX(個人!$C$6:$AH$125,$N575,$C$3)&lt;&gt;"",DBCS(TRIM(INDEX(個人!$C$6:$AH$125,$N575,$C$3))),"")</f>
        <v/>
      </c>
      <c r="D575" s="23" t="str">
        <f t="shared" si="75"/>
        <v>○</v>
      </c>
      <c r="E575" s="23">
        <f>IF(AND(INDEX(個人!$C$6:$AH$125,$N574,$C$3)&lt;&gt;"",INDEX(個人!$C$6:$AH$125,$N575,$O575)&lt;&gt;""),E574+1,E574)</f>
        <v>0</v>
      </c>
      <c r="F575" s="23" t="str">
        <f t="shared" si="76"/>
        <v>@0</v>
      </c>
      <c r="H575" s="23" t="str">
        <f>IF(AND(INDEX(個人!$C$6:$AH$125,$N575,$C$3)&lt;&gt;"",INDEX(個人!$C$6:$AH$125,$N575,$O575)&lt;&gt;""),IF(INDEX(個人!$C$6:$AH$125,$N575,$H$3)&lt;20,11,ROUNDDOWN(INDEX(個人!$C$6:$AH$125,$N575,$H$3)/5,0)+7),"")</f>
        <v/>
      </c>
      <c r="I575" s="23" t="str">
        <f>IF(AND(INDEX(個人!$C$6:$AH$125,$N575,$C$3)&lt;&gt;"",INDEX(個人!$C$6:$AH$125,$N575,$O575)&lt;&gt;""),IF(ISERROR(VLOOKUP(DBCS($Q575),コード一覧!$E$1:$F$6,2,FALSE)),1,VLOOKUP(DBCS($Q575),コード一覧!$E$1:$F$6,2,FALSE)),"")</f>
        <v/>
      </c>
      <c r="J575" s="23" t="str">
        <f>IF(AND(INDEX(個人!$C$6:$AH$125,$N575,$C$3)&lt;&gt;"",INDEX(個人!$C$6:$AH$125,$N575,$O575)&lt;&gt;""),VLOOKUP($P575,コード一覧!$G$1:$H$10,2,FALSE),"")</f>
        <v/>
      </c>
      <c r="K575" s="23" t="str">
        <f>IF(AND(INDEX(個人!$C$6:$AH$125,$N575,$C$3)&lt;&gt;"",INDEX(個人!$C$6:$AH$125,$N575,$O575)&lt;&gt;""),LEFT(TEXT(INDEX(個人!$C$6:$AH$125,$N575,$O575),"mm:ss.00"),2),"")</f>
        <v/>
      </c>
      <c r="L575" s="23" t="str">
        <f>IF(AND(INDEX(個人!$C$6:$AH$125,$N575,$C$3)&lt;&gt;"",INDEX(個人!$C$6:$AH$125,$N575,$O575)&lt;&gt;""),MID(TEXT(INDEX(個人!$C$6:$AH$125,$N575,$O575),"mm:ss.00"),4,2),"")</f>
        <v/>
      </c>
      <c r="M575" s="23" t="str">
        <f>IF(AND(INDEX(個人!$C$6:$AH$125,$N575,$C$3)&lt;&gt;"",INDEX(個人!$C$6:$AH$125,$N575,$O575)&lt;&gt;""),RIGHT(TEXT(INDEX(個人!$C$6:$AH$125,$N575,$O575),"mm:ss.00"),2),"")</f>
        <v/>
      </c>
      <c r="N575" s="23">
        <f t="shared" si="77"/>
        <v>26</v>
      </c>
      <c r="O575" s="23">
        <v>30</v>
      </c>
      <c r="P575" s="200" t="s">
        <v>37</v>
      </c>
      <c r="Q575" s="23" t="s">
        <v>101</v>
      </c>
    </row>
    <row r="576" spans="3:17" s="23" customFormat="1" x14ac:dyDescent="0.15">
      <c r="C576" s="23" t="str">
        <f>IF(INDEX(個人!$C$6:$AH$125,$N576,$C$3)&lt;&gt;"",DBCS(TRIM(INDEX(個人!$C$6:$AH$125,$N576,$C$3))),"")</f>
        <v/>
      </c>
      <c r="D576" s="23" t="str">
        <f t="shared" si="75"/>
        <v>○</v>
      </c>
      <c r="E576" s="23">
        <f>IF(AND(INDEX(個人!$C$6:$AH$125,$N575,$C$3)&lt;&gt;"",INDEX(個人!$C$6:$AH$125,$N576,$O576)&lt;&gt;""),E575+1,E575)</f>
        <v>0</v>
      </c>
      <c r="F576" s="23" t="str">
        <f t="shared" si="76"/>
        <v>@0</v>
      </c>
      <c r="H576" s="23" t="str">
        <f>IF(AND(INDEX(個人!$C$6:$AH$125,$N576,$C$3)&lt;&gt;"",INDEX(個人!$C$6:$AH$125,$N576,$O576)&lt;&gt;""),IF(INDEX(個人!$C$6:$AH$125,$N576,$H$3)&lt;20,11,ROUNDDOWN(INDEX(個人!$C$6:$AH$125,$N576,$H$3)/5,0)+7),"")</f>
        <v/>
      </c>
      <c r="I576" s="23" t="str">
        <f>IF(AND(INDEX(個人!$C$6:$AH$125,$N576,$C$3)&lt;&gt;"",INDEX(個人!$C$6:$AH$125,$N576,$O576)&lt;&gt;""),IF(ISERROR(VLOOKUP(DBCS($Q576),コード一覧!$E$1:$F$6,2,FALSE)),1,VLOOKUP(DBCS($Q576),コード一覧!$E$1:$F$6,2,FALSE)),"")</f>
        <v/>
      </c>
      <c r="J576" s="23" t="str">
        <f>IF(AND(INDEX(個人!$C$6:$AH$125,$N576,$C$3)&lt;&gt;"",INDEX(個人!$C$6:$AH$125,$N576,$O576)&lt;&gt;""),VLOOKUP($P576,コード一覧!$G$1:$H$10,2,FALSE),"")</f>
        <v/>
      </c>
      <c r="K576" s="23" t="str">
        <f>IF(AND(INDEX(個人!$C$6:$AH$125,$N576,$C$3)&lt;&gt;"",INDEX(個人!$C$6:$AH$125,$N576,$O576)&lt;&gt;""),LEFT(TEXT(INDEX(個人!$C$6:$AH$125,$N576,$O576),"mm:ss.00"),2),"")</f>
        <v/>
      </c>
      <c r="L576" s="23" t="str">
        <f>IF(AND(INDEX(個人!$C$6:$AH$125,$N576,$C$3)&lt;&gt;"",INDEX(個人!$C$6:$AH$125,$N576,$O576)&lt;&gt;""),MID(TEXT(INDEX(個人!$C$6:$AH$125,$N576,$O576),"mm:ss.00"),4,2),"")</f>
        <v/>
      </c>
      <c r="M576" s="23" t="str">
        <f>IF(AND(INDEX(個人!$C$6:$AH$125,$N576,$C$3)&lt;&gt;"",INDEX(個人!$C$6:$AH$125,$N576,$O576)&lt;&gt;""),RIGHT(TEXT(INDEX(個人!$C$6:$AH$125,$N576,$O576),"mm:ss.00"),2),"")</f>
        <v/>
      </c>
      <c r="N576" s="23">
        <f t="shared" si="77"/>
        <v>26</v>
      </c>
      <c r="O576" s="23">
        <v>31</v>
      </c>
      <c r="P576" s="200" t="s">
        <v>47</v>
      </c>
      <c r="Q576" s="23" t="s">
        <v>101</v>
      </c>
    </row>
    <row r="577" spans="3:17" s="23" customFormat="1" x14ac:dyDescent="0.15">
      <c r="C577" s="23" t="str">
        <f>IF(INDEX(個人!$C$6:$AH$125,$N577,$C$3)&lt;&gt;"",DBCS(TRIM(INDEX(個人!$C$6:$AH$125,$N577,$C$3))),"")</f>
        <v/>
      </c>
      <c r="D577" s="23" t="str">
        <f t="shared" si="75"/>
        <v>○</v>
      </c>
      <c r="E577" s="23">
        <f>IF(AND(INDEX(個人!$C$6:$AH$125,$N576,$C$3)&lt;&gt;"",INDEX(個人!$C$6:$AH$125,$N577,$O577)&lt;&gt;""),E576+1,E576)</f>
        <v>0</v>
      </c>
      <c r="F577" s="23" t="str">
        <f t="shared" si="76"/>
        <v>@0</v>
      </c>
      <c r="H577" s="23" t="str">
        <f>IF(AND(INDEX(個人!$C$6:$AH$125,$N577,$C$3)&lt;&gt;"",INDEX(個人!$C$6:$AH$125,$N577,$O577)&lt;&gt;""),IF(INDEX(個人!$C$6:$AH$125,$N577,$H$3)&lt;20,11,ROUNDDOWN(INDEX(個人!$C$6:$AH$125,$N577,$H$3)/5,0)+7),"")</f>
        <v/>
      </c>
      <c r="I577" s="23" t="str">
        <f>IF(AND(INDEX(個人!$C$6:$AH$125,$N577,$C$3)&lt;&gt;"",INDEX(個人!$C$6:$AH$125,$N577,$O577)&lt;&gt;""),IF(ISERROR(VLOOKUP(DBCS($Q577),コード一覧!$E$1:$F$6,2,FALSE)),1,VLOOKUP(DBCS($Q577),コード一覧!$E$1:$F$6,2,FALSE)),"")</f>
        <v/>
      </c>
      <c r="J577" s="23" t="str">
        <f>IF(AND(INDEX(個人!$C$6:$AH$125,$N577,$C$3)&lt;&gt;"",INDEX(個人!$C$6:$AH$125,$N577,$O577)&lt;&gt;""),VLOOKUP($P577,コード一覧!$G$1:$H$10,2,FALSE),"")</f>
        <v/>
      </c>
      <c r="K577" s="23" t="str">
        <f>IF(AND(INDEX(個人!$C$6:$AH$125,$N577,$C$3)&lt;&gt;"",INDEX(個人!$C$6:$AH$125,$N577,$O577)&lt;&gt;""),LEFT(TEXT(INDEX(個人!$C$6:$AH$125,$N577,$O577),"mm:ss.00"),2),"")</f>
        <v/>
      </c>
      <c r="L577" s="23" t="str">
        <f>IF(AND(INDEX(個人!$C$6:$AH$125,$N577,$C$3)&lt;&gt;"",INDEX(個人!$C$6:$AH$125,$N577,$O577)&lt;&gt;""),MID(TEXT(INDEX(個人!$C$6:$AH$125,$N577,$O577),"mm:ss.00"),4,2),"")</f>
        <v/>
      </c>
      <c r="M577" s="23" t="str">
        <f>IF(AND(INDEX(個人!$C$6:$AH$125,$N577,$C$3)&lt;&gt;"",INDEX(個人!$C$6:$AH$125,$N577,$O577)&lt;&gt;""),RIGHT(TEXT(INDEX(個人!$C$6:$AH$125,$N577,$O577),"mm:ss.00"),2),"")</f>
        <v/>
      </c>
      <c r="N577" s="23">
        <f t="shared" si="77"/>
        <v>26</v>
      </c>
      <c r="O577" s="23">
        <v>32</v>
      </c>
      <c r="P577" s="200" t="s">
        <v>73</v>
      </c>
      <c r="Q577" s="23" t="s">
        <v>101</v>
      </c>
    </row>
    <row r="578" spans="3:17" s="22" customFormat="1" x14ac:dyDescent="0.15">
      <c r="C578" s="22" t="str">
        <f>IF(INDEX(個人!$C$6:$AH$125,$N578,$C$3)&lt;&gt;"",DBCS(TRIM(INDEX(個人!$C$6:$AH$125,$N578,$C$3))),"")</f>
        <v/>
      </c>
      <c r="D578" s="22" t="str">
        <f>IF(C577=C578,"○","×")</f>
        <v>○</v>
      </c>
      <c r="E578" s="22">
        <f>IF(AND(INDEX(個人!$C$6:$AH$125,$N578,$C$3)&lt;&gt;"",INDEX(個人!$C$6:$AH$125,$N578,$O578)&lt;&gt;""),1,0)</f>
        <v>0</v>
      </c>
      <c r="F578" s="22" t="str">
        <f>C578&amp;"@"&amp;E578</f>
        <v>@0</v>
      </c>
      <c r="H578" s="22" t="str">
        <f>IF(AND(INDEX(個人!$C$6:$AH$125,$N578,$C$3)&lt;&gt;"",INDEX(個人!$C$6:$AH$125,$N578,$O578)&lt;&gt;""),IF(INDEX(個人!$C$6:$AH$125,$N578,$H$3)&lt;20,11,ROUNDDOWN(INDEX(個人!$C$6:$AH$125,$N578,$H$3)/5,0)+7),"")</f>
        <v/>
      </c>
      <c r="I578" s="22" t="str">
        <f>IF(AND(INDEX(個人!$C$6:$AH$125,$N578,$C$3)&lt;&gt;"",INDEX(個人!$C$6:$AH$125,$N578,$O578)&lt;&gt;""),IF(ISERROR(VLOOKUP(DBCS($Q578),コード一覧!$E$1:$F$6,2,FALSE)),1,VLOOKUP(DBCS($Q578),コード一覧!$E$1:$F$6,2,FALSE)),"")</f>
        <v/>
      </c>
      <c r="J578" s="22" t="str">
        <f>IF(AND(INDEX(個人!$C$6:$AH$125,$N578,$C$3)&lt;&gt;"",INDEX(個人!$C$6:$AH$125,$N578,$O578)&lt;&gt;""),VLOOKUP($P578,コード一覧!$G$1:$H$10,2,FALSE),"")</f>
        <v/>
      </c>
      <c r="K578" s="22" t="str">
        <f>IF(AND(INDEX(個人!$C$6:$AH$125,$N578,$C$3)&lt;&gt;"",INDEX(個人!$C$6:$AH$125,$N578,$O578)&lt;&gt;""),LEFT(TEXT(INDEX(個人!$C$6:$AH$125,$N578,$O578),"mm:ss.00"),2),"")</f>
        <v/>
      </c>
      <c r="L578" s="22" t="str">
        <f>IF(AND(INDEX(個人!$C$6:$AH$125,$N578,$C$3)&lt;&gt;"",INDEX(個人!$C$6:$AH$125,$N578,$O578)&lt;&gt;""),MID(TEXT(INDEX(個人!$C$6:$AH$125,$N578,$O578),"mm:ss.00"),4,2),"")</f>
        <v/>
      </c>
      <c r="M578" s="22" t="str">
        <f>IF(AND(INDEX(個人!$C$6:$AH$125,$N578,$C$3)&lt;&gt;"",INDEX(個人!$C$6:$AH$125,$N578,$O578)&lt;&gt;""),RIGHT(TEXT(INDEX(個人!$C$6:$AH$125,$N578,$O578),"mm:ss.00"),2),"")</f>
        <v/>
      </c>
      <c r="N578" s="22">
        <f>N556+1</f>
        <v>27</v>
      </c>
      <c r="O578" s="22">
        <v>11</v>
      </c>
      <c r="P578" s="24" t="s">
        <v>70</v>
      </c>
      <c r="Q578" s="22" t="s">
        <v>102</v>
      </c>
    </row>
    <row r="579" spans="3:17" s="22" customFormat="1" x14ac:dyDescent="0.15">
      <c r="C579" s="22" t="str">
        <f>IF(INDEX(個人!$C$6:$AH$125,$N579,$C$3)&lt;&gt;"",DBCS(TRIM(INDEX(個人!$C$6:$AH$125,$N579,$C$3))),"")</f>
        <v/>
      </c>
      <c r="D579" s="22" t="str">
        <f>IF(C578=C579,"○","×")</f>
        <v>○</v>
      </c>
      <c r="E579" s="22">
        <f>IF(AND(INDEX(個人!$C$6:$AH$125,$N578,$C$3)&lt;&gt;"",INDEX(個人!$C$6:$AH$125,$N579,$O579)&lt;&gt;""),E578+1,E578)</f>
        <v>0</v>
      </c>
      <c r="F579" s="22" t="str">
        <f>C579&amp;"@"&amp;E579</f>
        <v>@0</v>
      </c>
      <c r="H579" s="22" t="str">
        <f>IF(AND(INDEX(個人!$C$6:$AH$125,$N579,$C$3)&lt;&gt;"",INDEX(個人!$C$6:$AH$125,$N579,$O579)&lt;&gt;""),IF(INDEX(個人!$C$6:$AH$125,$N579,$H$3)&lt;20,11,ROUNDDOWN(INDEX(個人!$C$6:$AH$125,$N579,$H$3)/5,0)+7),"")</f>
        <v/>
      </c>
      <c r="I579" s="22" t="str">
        <f>IF(AND(INDEX(個人!$C$6:$AH$125,$N579,$C$3)&lt;&gt;"",INDEX(個人!$C$6:$AH$125,$N579,$O579)&lt;&gt;""),IF(ISERROR(VLOOKUP(DBCS($Q579),コード一覧!$E$1:$F$6,2,FALSE)),1,VLOOKUP(DBCS($Q579),コード一覧!$E$1:$F$6,2,FALSE)),"")</f>
        <v/>
      </c>
      <c r="J579" s="22" t="str">
        <f>IF(AND(INDEX(個人!$C$6:$AH$125,$N579,$C$3)&lt;&gt;"",INDEX(個人!$C$6:$AH$125,$N579,$O579)&lt;&gt;""),VLOOKUP($P579,コード一覧!$G$1:$H$10,2,FALSE),"")</f>
        <v/>
      </c>
      <c r="K579" s="22" t="str">
        <f>IF(AND(INDEX(個人!$C$6:$AH$125,$N579,$C$3)&lt;&gt;"",INDEX(個人!$C$6:$AH$125,$N579,$O579)&lt;&gt;""),LEFT(TEXT(INDEX(個人!$C$6:$AH$125,$N579,$O579),"mm:ss.00"),2),"")</f>
        <v/>
      </c>
      <c r="L579" s="22" t="str">
        <f>IF(AND(INDEX(個人!$C$6:$AH$125,$N579,$C$3)&lt;&gt;"",INDEX(個人!$C$6:$AH$125,$N579,$O579)&lt;&gt;""),MID(TEXT(INDEX(個人!$C$6:$AH$125,$N579,$O579),"mm:ss.00"),4,2),"")</f>
        <v/>
      </c>
      <c r="M579" s="22" t="str">
        <f>IF(AND(INDEX(個人!$C$6:$AH$125,$N579,$C$3)&lt;&gt;"",INDEX(個人!$C$6:$AH$125,$N579,$O579)&lt;&gt;""),RIGHT(TEXT(INDEX(個人!$C$6:$AH$125,$N579,$O579),"mm:ss.00"),2),"")</f>
        <v/>
      </c>
      <c r="N579" s="22">
        <f>$N578</f>
        <v>27</v>
      </c>
      <c r="O579" s="22">
        <v>12</v>
      </c>
      <c r="P579" s="24" t="s">
        <v>24</v>
      </c>
      <c r="Q579" s="22" t="s">
        <v>102</v>
      </c>
    </row>
    <row r="580" spans="3:17" s="22" customFormat="1" x14ac:dyDescent="0.15">
      <c r="C580" s="22" t="str">
        <f>IF(INDEX(個人!$C$6:$AH$125,$N580,$C$3)&lt;&gt;"",DBCS(TRIM(INDEX(個人!$C$6:$AH$125,$N580,$C$3))),"")</f>
        <v/>
      </c>
      <c r="D580" s="22" t="str">
        <f t="shared" ref="D580:D599" si="78">IF(C579=C580,"○","×")</f>
        <v>○</v>
      </c>
      <c r="E580" s="22">
        <f>IF(AND(INDEX(個人!$C$6:$AH$125,$N579,$C$3)&lt;&gt;"",INDEX(個人!$C$6:$AH$125,$N580,$O580)&lt;&gt;""),E579+1,E579)</f>
        <v>0</v>
      </c>
      <c r="F580" s="22" t="str">
        <f t="shared" ref="F580:F599" si="79">C580&amp;"@"&amp;E580</f>
        <v>@0</v>
      </c>
      <c r="H580" s="22" t="str">
        <f>IF(AND(INDEX(個人!$C$6:$AH$125,$N580,$C$3)&lt;&gt;"",INDEX(個人!$C$6:$AH$125,$N580,$O580)&lt;&gt;""),IF(INDEX(個人!$C$6:$AH$125,$N580,$H$3)&lt;20,11,ROUNDDOWN(INDEX(個人!$C$6:$AH$125,$N580,$H$3)/5,0)+7),"")</f>
        <v/>
      </c>
      <c r="I580" s="22" t="str">
        <f>IF(AND(INDEX(個人!$C$6:$AH$125,$N580,$C$3)&lt;&gt;"",INDEX(個人!$C$6:$AH$125,$N580,$O580)&lt;&gt;""),IF(ISERROR(VLOOKUP(DBCS($Q580),コード一覧!$E$1:$F$6,2,FALSE)),1,VLOOKUP(DBCS($Q580),コード一覧!$E$1:$F$6,2,FALSE)),"")</f>
        <v/>
      </c>
      <c r="J580" s="22" t="str">
        <f>IF(AND(INDEX(個人!$C$6:$AH$125,$N580,$C$3)&lt;&gt;"",INDEX(個人!$C$6:$AH$125,$N580,$O580)&lt;&gt;""),VLOOKUP($P580,コード一覧!$G$1:$H$10,2,FALSE),"")</f>
        <v/>
      </c>
      <c r="K580" s="22" t="str">
        <f>IF(AND(INDEX(個人!$C$6:$AH$125,$N580,$C$3)&lt;&gt;"",INDEX(個人!$C$6:$AH$125,$N580,$O580)&lt;&gt;""),LEFT(TEXT(INDEX(個人!$C$6:$AH$125,$N580,$O580),"mm:ss.00"),2),"")</f>
        <v/>
      </c>
      <c r="L580" s="22" t="str">
        <f>IF(AND(INDEX(個人!$C$6:$AH$125,$N580,$C$3)&lt;&gt;"",INDEX(個人!$C$6:$AH$125,$N580,$O580)&lt;&gt;""),MID(TEXT(INDEX(個人!$C$6:$AH$125,$N580,$O580),"mm:ss.00"),4,2),"")</f>
        <v/>
      </c>
      <c r="M580" s="22" t="str">
        <f>IF(AND(INDEX(個人!$C$6:$AH$125,$N580,$C$3)&lt;&gt;"",INDEX(個人!$C$6:$AH$125,$N580,$O580)&lt;&gt;""),RIGHT(TEXT(INDEX(個人!$C$6:$AH$125,$N580,$O580),"mm:ss.00"),2),"")</f>
        <v/>
      </c>
      <c r="N580" s="22">
        <f t="shared" ref="N580:N599" si="80">$N579</f>
        <v>27</v>
      </c>
      <c r="O580" s="22">
        <v>13</v>
      </c>
      <c r="P580" s="24" t="s">
        <v>37</v>
      </c>
      <c r="Q580" s="22" t="s">
        <v>102</v>
      </c>
    </row>
    <row r="581" spans="3:17" s="22" customFormat="1" x14ac:dyDescent="0.15">
      <c r="C581" s="22" t="str">
        <f>IF(INDEX(個人!$C$6:$AH$125,$N581,$C$3)&lt;&gt;"",DBCS(TRIM(INDEX(個人!$C$6:$AH$125,$N581,$C$3))),"")</f>
        <v/>
      </c>
      <c r="D581" s="22" t="str">
        <f t="shared" si="78"/>
        <v>○</v>
      </c>
      <c r="E581" s="22">
        <f>IF(AND(INDEX(個人!$C$6:$AH$125,$N580,$C$3)&lt;&gt;"",INDEX(個人!$C$6:$AH$125,$N581,$O581)&lt;&gt;""),E580+1,E580)</f>
        <v>0</v>
      </c>
      <c r="F581" s="22" t="str">
        <f t="shared" si="79"/>
        <v>@0</v>
      </c>
      <c r="H581" s="22" t="str">
        <f>IF(AND(INDEX(個人!$C$6:$AH$125,$N581,$C$3)&lt;&gt;"",INDEX(個人!$C$6:$AH$125,$N581,$O581)&lt;&gt;""),IF(INDEX(個人!$C$6:$AH$125,$N581,$H$3)&lt;20,11,ROUNDDOWN(INDEX(個人!$C$6:$AH$125,$N581,$H$3)/5,0)+7),"")</f>
        <v/>
      </c>
      <c r="I581" s="22" t="str">
        <f>IF(AND(INDEX(個人!$C$6:$AH$125,$N581,$C$3)&lt;&gt;"",INDEX(個人!$C$6:$AH$125,$N581,$O581)&lt;&gt;""),IF(ISERROR(VLOOKUP(DBCS($Q581),コード一覧!$E$1:$F$6,2,FALSE)),1,VLOOKUP(DBCS($Q581),コード一覧!$E$1:$F$6,2,FALSE)),"")</f>
        <v/>
      </c>
      <c r="J581" s="22" t="str">
        <f>IF(AND(INDEX(個人!$C$6:$AH$125,$N581,$C$3)&lt;&gt;"",INDEX(個人!$C$6:$AH$125,$N581,$O581)&lt;&gt;""),VLOOKUP($P581,コード一覧!$G$1:$H$10,2,FALSE),"")</f>
        <v/>
      </c>
      <c r="K581" s="22" t="str">
        <f>IF(AND(INDEX(個人!$C$6:$AH$125,$N581,$C$3)&lt;&gt;"",INDEX(個人!$C$6:$AH$125,$N581,$O581)&lt;&gt;""),LEFT(TEXT(INDEX(個人!$C$6:$AH$125,$N581,$O581),"mm:ss.00"),2),"")</f>
        <v/>
      </c>
      <c r="L581" s="22" t="str">
        <f>IF(AND(INDEX(個人!$C$6:$AH$125,$N581,$C$3)&lt;&gt;"",INDEX(個人!$C$6:$AH$125,$N581,$O581)&lt;&gt;""),MID(TEXT(INDEX(個人!$C$6:$AH$125,$N581,$O581),"mm:ss.00"),4,2),"")</f>
        <v/>
      </c>
      <c r="M581" s="22" t="str">
        <f>IF(AND(INDEX(個人!$C$6:$AH$125,$N581,$C$3)&lt;&gt;"",INDEX(個人!$C$6:$AH$125,$N581,$O581)&lt;&gt;""),RIGHT(TEXT(INDEX(個人!$C$6:$AH$125,$N581,$O581),"mm:ss.00"),2),"")</f>
        <v/>
      </c>
      <c r="N581" s="22">
        <f t="shared" si="80"/>
        <v>27</v>
      </c>
      <c r="O581" s="22">
        <v>14</v>
      </c>
      <c r="P581" s="24" t="s">
        <v>47</v>
      </c>
      <c r="Q581" s="22" t="s">
        <v>102</v>
      </c>
    </row>
    <row r="582" spans="3:17" s="22" customFormat="1" x14ac:dyDescent="0.15">
      <c r="C582" s="22" t="str">
        <f>IF(INDEX(個人!$C$6:$AH$125,$N582,$C$3)&lt;&gt;"",DBCS(TRIM(INDEX(個人!$C$6:$AH$125,$N582,$C$3))),"")</f>
        <v/>
      </c>
      <c r="D582" s="22" t="str">
        <f t="shared" si="78"/>
        <v>○</v>
      </c>
      <c r="E582" s="22">
        <f>IF(AND(INDEX(個人!$C$6:$AH$125,$N581,$C$3)&lt;&gt;"",INDEX(個人!$C$6:$AH$125,$N582,$O582)&lt;&gt;""),E581+1,E581)</f>
        <v>0</v>
      </c>
      <c r="F582" s="22" t="str">
        <f t="shared" si="79"/>
        <v>@0</v>
      </c>
      <c r="H582" s="22" t="str">
        <f>IF(AND(INDEX(個人!$C$6:$AH$125,$N582,$C$3)&lt;&gt;"",INDEX(個人!$C$6:$AH$125,$N582,$O582)&lt;&gt;""),IF(INDEX(個人!$C$6:$AH$125,$N582,$H$3)&lt;20,11,ROUNDDOWN(INDEX(個人!$C$6:$AH$125,$N582,$H$3)/5,0)+7),"")</f>
        <v/>
      </c>
      <c r="I582" s="22" t="str">
        <f>IF(AND(INDEX(個人!$C$6:$AH$125,$N582,$C$3)&lt;&gt;"",INDEX(個人!$C$6:$AH$125,$N582,$O582)&lt;&gt;""),IF(ISERROR(VLOOKUP(DBCS($Q582),コード一覧!$E$1:$F$6,2,FALSE)),1,VLOOKUP(DBCS($Q582),コード一覧!$E$1:$F$6,2,FALSE)),"")</f>
        <v/>
      </c>
      <c r="J582" s="22" t="str">
        <f>IF(AND(INDEX(個人!$C$6:$AH$125,$N582,$C$3)&lt;&gt;"",INDEX(個人!$C$6:$AH$125,$N582,$O582)&lt;&gt;""),VLOOKUP($P582,コード一覧!$G$1:$H$10,2,FALSE),"")</f>
        <v/>
      </c>
      <c r="K582" s="22" t="str">
        <f>IF(AND(INDEX(個人!$C$6:$AH$125,$N582,$C$3)&lt;&gt;"",INDEX(個人!$C$6:$AH$125,$N582,$O582)&lt;&gt;""),LEFT(TEXT(INDEX(個人!$C$6:$AH$125,$N582,$O582),"mm:ss.00"),2),"")</f>
        <v/>
      </c>
      <c r="L582" s="22" t="str">
        <f>IF(AND(INDEX(個人!$C$6:$AH$125,$N582,$C$3)&lt;&gt;"",INDEX(個人!$C$6:$AH$125,$N582,$O582)&lt;&gt;""),MID(TEXT(INDEX(個人!$C$6:$AH$125,$N582,$O582),"mm:ss.00"),4,2),"")</f>
        <v/>
      </c>
      <c r="M582" s="22" t="str">
        <f>IF(AND(INDEX(個人!$C$6:$AH$125,$N582,$C$3)&lt;&gt;"",INDEX(個人!$C$6:$AH$125,$N582,$O582)&lt;&gt;""),RIGHT(TEXT(INDEX(個人!$C$6:$AH$125,$N582,$O582),"mm:ss.00"),2),"")</f>
        <v/>
      </c>
      <c r="N582" s="22">
        <f t="shared" si="80"/>
        <v>27</v>
      </c>
      <c r="O582" s="22">
        <v>15</v>
      </c>
      <c r="P582" s="24" t="s">
        <v>73</v>
      </c>
      <c r="Q582" s="22" t="s">
        <v>102</v>
      </c>
    </row>
    <row r="583" spans="3:17" s="22" customFormat="1" x14ac:dyDescent="0.15">
      <c r="C583" s="22" t="str">
        <f>IF(INDEX(個人!$C$6:$AH$125,$N583,$C$3)&lt;&gt;"",DBCS(TRIM(INDEX(個人!$C$6:$AH$125,$N583,$C$3))),"")</f>
        <v/>
      </c>
      <c r="D583" s="22" t="str">
        <f t="shared" si="78"/>
        <v>○</v>
      </c>
      <c r="E583" s="22">
        <f>IF(AND(INDEX(個人!$C$6:$AH$125,$N582,$C$3)&lt;&gt;"",INDEX(個人!$C$6:$AH$125,$N583,$O583)&lt;&gt;""),E582+1,E582)</f>
        <v>0</v>
      </c>
      <c r="F583" s="22" t="str">
        <f t="shared" si="79"/>
        <v>@0</v>
      </c>
      <c r="H583" s="22" t="str">
        <f>IF(AND(INDEX(個人!$C$6:$AH$125,$N583,$C$3)&lt;&gt;"",INDEX(個人!$C$6:$AH$125,$N583,$O583)&lt;&gt;""),IF(INDEX(個人!$C$6:$AH$125,$N583,$H$3)&lt;20,11,ROUNDDOWN(INDEX(個人!$C$6:$AH$125,$N583,$H$3)/5,0)+7),"")</f>
        <v/>
      </c>
      <c r="I583" s="22" t="str">
        <f>IF(AND(INDEX(個人!$C$6:$AH$125,$N583,$C$3)&lt;&gt;"",INDEX(個人!$C$6:$AH$125,$N583,$O583)&lt;&gt;""),IF(ISERROR(VLOOKUP(DBCS($Q583),コード一覧!$E$1:$F$6,2,FALSE)),1,VLOOKUP(DBCS($Q583),コード一覧!$E$1:$F$6,2,FALSE)),"")</f>
        <v/>
      </c>
      <c r="J583" s="22" t="str">
        <f>IF(AND(INDEX(個人!$C$6:$AH$125,$N583,$C$3)&lt;&gt;"",INDEX(個人!$C$6:$AH$125,$N583,$O583)&lt;&gt;""),VLOOKUP($P583,コード一覧!$G$1:$H$10,2,FALSE),"")</f>
        <v/>
      </c>
      <c r="K583" s="22" t="str">
        <f>IF(AND(INDEX(個人!$C$6:$AH$125,$N583,$C$3)&lt;&gt;"",INDEX(個人!$C$6:$AH$125,$N583,$O583)&lt;&gt;""),LEFT(TEXT(INDEX(個人!$C$6:$AH$125,$N583,$O583),"mm:ss.00"),2),"")</f>
        <v/>
      </c>
      <c r="L583" s="22" t="str">
        <f>IF(AND(INDEX(個人!$C$6:$AH$125,$N583,$C$3)&lt;&gt;"",INDEX(個人!$C$6:$AH$125,$N583,$O583)&lt;&gt;""),MID(TEXT(INDEX(個人!$C$6:$AH$125,$N583,$O583),"mm:ss.00"),4,2),"")</f>
        <v/>
      </c>
      <c r="M583" s="22" t="str">
        <f>IF(AND(INDEX(個人!$C$6:$AH$125,$N583,$C$3)&lt;&gt;"",INDEX(個人!$C$6:$AH$125,$N583,$O583)&lt;&gt;""),RIGHT(TEXT(INDEX(個人!$C$6:$AH$125,$N583,$O583),"mm:ss.00"),2),"")</f>
        <v/>
      </c>
      <c r="N583" s="22">
        <f t="shared" si="80"/>
        <v>27</v>
      </c>
      <c r="O583" s="22">
        <v>16</v>
      </c>
      <c r="P583" s="24" t="s">
        <v>75</v>
      </c>
      <c r="Q583" s="22" t="s">
        <v>102</v>
      </c>
    </row>
    <row r="584" spans="3:17" s="22" customFormat="1" x14ac:dyDescent="0.15">
      <c r="C584" s="22" t="str">
        <f>IF(INDEX(個人!$C$6:$AH$125,$N584,$C$3)&lt;&gt;"",DBCS(TRIM(INDEX(個人!$C$6:$AH$125,$N584,$C$3))),"")</f>
        <v/>
      </c>
      <c r="D584" s="22" t="str">
        <f t="shared" si="78"/>
        <v>○</v>
      </c>
      <c r="E584" s="22">
        <f>IF(AND(INDEX(個人!$C$6:$AH$125,$N583,$C$3)&lt;&gt;"",INDEX(個人!$C$6:$AH$125,$N584,$O584)&lt;&gt;""),E583+1,E583)</f>
        <v>0</v>
      </c>
      <c r="F584" s="22" t="str">
        <f t="shared" si="79"/>
        <v>@0</v>
      </c>
      <c r="H584" s="22" t="str">
        <f>IF(AND(INDEX(個人!$C$6:$AH$125,$N584,$C$3)&lt;&gt;"",INDEX(個人!$C$6:$AH$125,$N584,$O584)&lt;&gt;""),IF(INDEX(個人!$C$6:$AH$125,$N584,$H$3)&lt;20,11,ROUNDDOWN(INDEX(個人!$C$6:$AH$125,$N584,$H$3)/5,0)+7),"")</f>
        <v/>
      </c>
      <c r="I584" s="22" t="str">
        <f>IF(AND(INDEX(個人!$C$6:$AH$125,$N584,$C$3)&lt;&gt;"",INDEX(個人!$C$6:$AH$125,$N584,$O584)&lt;&gt;""),IF(ISERROR(VLOOKUP(DBCS($Q584),コード一覧!$E$1:$F$6,2,FALSE)),1,VLOOKUP(DBCS($Q584),コード一覧!$E$1:$F$6,2,FALSE)),"")</f>
        <v/>
      </c>
      <c r="J584" s="22" t="str">
        <f>IF(AND(INDEX(個人!$C$6:$AH$125,$N584,$C$3)&lt;&gt;"",INDEX(個人!$C$6:$AH$125,$N584,$O584)&lt;&gt;""),VLOOKUP($P584,コード一覧!$G$1:$H$10,2,FALSE),"")</f>
        <v/>
      </c>
      <c r="K584" s="22" t="str">
        <f>IF(AND(INDEX(個人!$C$6:$AH$125,$N584,$C$3)&lt;&gt;"",INDEX(個人!$C$6:$AH$125,$N584,$O584)&lt;&gt;""),LEFT(TEXT(INDEX(個人!$C$6:$AH$125,$N584,$O584),"mm:ss.00"),2),"")</f>
        <v/>
      </c>
      <c r="L584" s="22" t="str">
        <f>IF(AND(INDEX(個人!$C$6:$AH$125,$N584,$C$3)&lt;&gt;"",INDEX(個人!$C$6:$AH$125,$N584,$O584)&lt;&gt;""),MID(TEXT(INDEX(個人!$C$6:$AH$125,$N584,$O584),"mm:ss.00"),4,2),"")</f>
        <v/>
      </c>
      <c r="M584" s="22" t="str">
        <f>IF(AND(INDEX(個人!$C$6:$AH$125,$N584,$C$3)&lt;&gt;"",INDEX(個人!$C$6:$AH$125,$N584,$O584)&lt;&gt;""),RIGHT(TEXT(INDEX(個人!$C$6:$AH$125,$N584,$O584),"mm:ss.00"),2),"")</f>
        <v/>
      </c>
      <c r="N584" s="22">
        <f t="shared" si="80"/>
        <v>27</v>
      </c>
      <c r="O584" s="22">
        <v>17</v>
      </c>
      <c r="P584" s="24" t="s">
        <v>77</v>
      </c>
      <c r="Q584" s="22" t="s">
        <v>102</v>
      </c>
    </row>
    <row r="585" spans="3:17" s="22" customFormat="1" x14ac:dyDescent="0.15">
      <c r="C585" s="22" t="str">
        <f>IF(INDEX(個人!$C$6:$AH$125,$N585,$C$3)&lt;&gt;"",DBCS(TRIM(INDEX(個人!$C$6:$AH$125,$N585,$C$3))),"")</f>
        <v/>
      </c>
      <c r="D585" s="22" t="str">
        <f t="shared" si="78"/>
        <v>○</v>
      </c>
      <c r="E585" s="22">
        <f>IF(AND(INDEX(個人!$C$6:$AH$125,$N584,$C$3)&lt;&gt;"",INDEX(個人!$C$6:$AH$125,$N585,$O585)&lt;&gt;""),E584+1,E584)</f>
        <v>0</v>
      </c>
      <c r="F585" s="22" t="str">
        <f t="shared" si="79"/>
        <v>@0</v>
      </c>
      <c r="H585" s="22" t="str">
        <f>IF(AND(INDEX(個人!$C$6:$AH$125,$N585,$C$3)&lt;&gt;"",INDEX(個人!$C$6:$AH$125,$N585,$O585)&lt;&gt;""),IF(INDEX(個人!$C$6:$AH$125,$N585,$H$3)&lt;20,11,ROUNDDOWN(INDEX(個人!$C$6:$AH$125,$N585,$H$3)/5,0)+7),"")</f>
        <v/>
      </c>
      <c r="I585" s="22" t="str">
        <f>IF(AND(INDEX(個人!$C$6:$AH$125,$N585,$C$3)&lt;&gt;"",INDEX(個人!$C$6:$AH$125,$N585,$O585)&lt;&gt;""),IF(ISERROR(VLOOKUP(DBCS($Q585),コード一覧!$E$1:$F$6,2,FALSE)),1,VLOOKUP(DBCS($Q585),コード一覧!$E$1:$F$6,2,FALSE)),"")</f>
        <v/>
      </c>
      <c r="J585" s="22" t="str">
        <f>IF(AND(INDEX(個人!$C$6:$AH$125,$N585,$C$3)&lt;&gt;"",INDEX(個人!$C$6:$AH$125,$N585,$O585)&lt;&gt;""),VLOOKUP($P585,コード一覧!$G$1:$H$10,2,FALSE),"")</f>
        <v/>
      </c>
      <c r="K585" s="22" t="str">
        <f>IF(AND(INDEX(個人!$C$6:$AH$125,$N585,$C$3)&lt;&gt;"",INDEX(個人!$C$6:$AH$125,$N585,$O585)&lt;&gt;""),LEFT(TEXT(INDEX(個人!$C$6:$AH$125,$N585,$O585),"mm:ss.00"),2),"")</f>
        <v/>
      </c>
      <c r="L585" s="22" t="str">
        <f>IF(AND(INDEX(個人!$C$6:$AH$125,$N585,$C$3)&lt;&gt;"",INDEX(個人!$C$6:$AH$125,$N585,$O585)&lt;&gt;""),MID(TEXT(INDEX(個人!$C$6:$AH$125,$N585,$O585),"mm:ss.00"),4,2),"")</f>
        <v/>
      </c>
      <c r="M585" s="22" t="str">
        <f>IF(AND(INDEX(個人!$C$6:$AH$125,$N585,$C$3)&lt;&gt;"",INDEX(個人!$C$6:$AH$125,$N585,$O585)&lt;&gt;""),RIGHT(TEXT(INDEX(個人!$C$6:$AH$125,$N585,$O585),"mm:ss.00"),2),"")</f>
        <v/>
      </c>
      <c r="N585" s="22">
        <f t="shared" si="80"/>
        <v>27</v>
      </c>
      <c r="O585" s="22">
        <v>18</v>
      </c>
      <c r="P585" s="24" t="s">
        <v>70</v>
      </c>
      <c r="Q585" s="22" t="s">
        <v>103</v>
      </c>
    </row>
    <row r="586" spans="3:17" s="22" customFormat="1" x14ac:dyDescent="0.15">
      <c r="C586" s="22" t="str">
        <f>IF(INDEX(個人!$C$6:$AH$125,$N586,$C$3)&lt;&gt;"",DBCS(TRIM(INDEX(個人!$C$6:$AH$125,$N586,$C$3))),"")</f>
        <v/>
      </c>
      <c r="D586" s="22" t="str">
        <f t="shared" si="78"/>
        <v>○</v>
      </c>
      <c r="E586" s="22">
        <f>IF(AND(INDEX(個人!$C$6:$AH$125,$N585,$C$3)&lt;&gt;"",INDEX(個人!$C$6:$AH$125,$N586,$O586)&lt;&gt;""),E585+1,E585)</f>
        <v>0</v>
      </c>
      <c r="F586" s="22" t="str">
        <f t="shared" si="79"/>
        <v>@0</v>
      </c>
      <c r="H586" s="22" t="str">
        <f>IF(AND(INDEX(個人!$C$6:$AH$125,$N586,$C$3)&lt;&gt;"",INDEX(個人!$C$6:$AH$125,$N586,$O586)&lt;&gt;""),IF(INDEX(個人!$C$6:$AH$125,$N586,$H$3)&lt;20,11,ROUNDDOWN(INDEX(個人!$C$6:$AH$125,$N586,$H$3)/5,0)+7),"")</f>
        <v/>
      </c>
      <c r="I586" s="22" t="str">
        <f>IF(AND(INDEX(個人!$C$6:$AH$125,$N586,$C$3)&lt;&gt;"",INDEX(個人!$C$6:$AH$125,$N586,$O586)&lt;&gt;""),IF(ISERROR(VLOOKUP(DBCS($Q586),コード一覧!$E$1:$F$6,2,FALSE)),1,VLOOKUP(DBCS($Q586),コード一覧!$E$1:$F$6,2,FALSE)),"")</f>
        <v/>
      </c>
      <c r="J586" s="22" t="str">
        <f>IF(AND(INDEX(個人!$C$6:$AH$125,$N586,$C$3)&lt;&gt;"",INDEX(個人!$C$6:$AH$125,$N586,$O586)&lt;&gt;""),VLOOKUP($P586,コード一覧!$G$1:$H$10,2,FALSE),"")</f>
        <v/>
      </c>
      <c r="K586" s="22" t="str">
        <f>IF(AND(INDEX(個人!$C$6:$AH$125,$N586,$C$3)&lt;&gt;"",INDEX(個人!$C$6:$AH$125,$N586,$O586)&lt;&gt;""),LEFT(TEXT(INDEX(個人!$C$6:$AH$125,$N586,$O586),"mm:ss.00"),2),"")</f>
        <v/>
      </c>
      <c r="L586" s="22" t="str">
        <f>IF(AND(INDEX(個人!$C$6:$AH$125,$N586,$C$3)&lt;&gt;"",INDEX(個人!$C$6:$AH$125,$N586,$O586)&lt;&gt;""),MID(TEXT(INDEX(個人!$C$6:$AH$125,$N586,$O586),"mm:ss.00"),4,2),"")</f>
        <v/>
      </c>
      <c r="M586" s="22" t="str">
        <f>IF(AND(INDEX(個人!$C$6:$AH$125,$N586,$C$3)&lt;&gt;"",INDEX(個人!$C$6:$AH$125,$N586,$O586)&lt;&gt;""),RIGHT(TEXT(INDEX(個人!$C$6:$AH$125,$N586,$O586),"mm:ss.00"),2),"")</f>
        <v/>
      </c>
      <c r="N586" s="22">
        <f t="shared" si="80"/>
        <v>27</v>
      </c>
      <c r="O586" s="22">
        <v>19</v>
      </c>
      <c r="P586" s="24" t="s">
        <v>24</v>
      </c>
      <c r="Q586" s="22" t="s">
        <v>103</v>
      </c>
    </row>
    <row r="587" spans="3:17" s="22" customFormat="1" x14ac:dyDescent="0.15">
      <c r="C587" s="22" t="str">
        <f>IF(INDEX(個人!$C$6:$AH$125,$N587,$C$3)&lt;&gt;"",DBCS(TRIM(INDEX(個人!$C$6:$AH$125,$N587,$C$3))),"")</f>
        <v/>
      </c>
      <c r="D587" s="22" t="str">
        <f t="shared" si="78"/>
        <v>○</v>
      </c>
      <c r="E587" s="22">
        <f>IF(AND(INDEX(個人!$C$6:$AH$125,$N586,$C$3)&lt;&gt;"",INDEX(個人!$C$6:$AH$125,$N587,$O587)&lt;&gt;""),E586+1,E586)</f>
        <v>0</v>
      </c>
      <c r="F587" s="22" t="str">
        <f t="shared" si="79"/>
        <v>@0</v>
      </c>
      <c r="H587" s="22" t="str">
        <f>IF(AND(INDEX(個人!$C$6:$AH$125,$N587,$C$3)&lt;&gt;"",INDEX(個人!$C$6:$AH$125,$N587,$O587)&lt;&gt;""),IF(INDEX(個人!$C$6:$AH$125,$N587,$H$3)&lt;20,11,ROUNDDOWN(INDEX(個人!$C$6:$AH$125,$N587,$H$3)/5,0)+7),"")</f>
        <v/>
      </c>
      <c r="I587" s="22" t="str">
        <f>IF(AND(INDEX(個人!$C$6:$AH$125,$N587,$C$3)&lt;&gt;"",INDEX(個人!$C$6:$AH$125,$N587,$O587)&lt;&gt;""),IF(ISERROR(VLOOKUP(DBCS($Q587),コード一覧!$E$1:$F$6,2,FALSE)),1,VLOOKUP(DBCS($Q587),コード一覧!$E$1:$F$6,2,FALSE)),"")</f>
        <v/>
      </c>
      <c r="J587" s="22" t="str">
        <f>IF(AND(INDEX(個人!$C$6:$AH$125,$N587,$C$3)&lt;&gt;"",INDEX(個人!$C$6:$AH$125,$N587,$O587)&lt;&gt;""),VLOOKUP($P587,コード一覧!$G$1:$H$10,2,FALSE),"")</f>
        <v/>
      </c>
      <c r="K587" s="22" t="str">
        <f>IF(AND(INDEX(個人!$C$6:$AH$125,$N587,$C$3)&lt;&gt;"",INDEX(個人!$C$6:$AH$125,$N587,$O587)&lt;&gt;""),LEFT(TEXT(INDEX(個人!$C$6:$AH$125,$N587,$O587),"mm:ss.00"),2),"")</f>
        <v/>
      </c>
      <c r="L587" s="22" t="str">
        <f>IF(AND(INDEX(個人!$C$6:$AH$125,$N587,$C$3)&lt;&gt;"",INDEX(個人!$C$6:$AH$125,$N587,$O587)&lt;&gt;""),MID(TEXT(INDEX(個人!$C$6:$AH$125,$N587,$O587),"mm:ss.00"),4,2),"")</f>
        <v/>
      </c>
      <c r="M587" s="22" t="str">
        <f>IF(AND(INDEX(個人!$C$6:$AH$125,$N587,$C$3)&lt;&gt;"",INDEX(個人!$C$6:$AH$125,$N587,$O587)&lt;&gt;""),RIGHT(TEXT(INDEX(個人!$C$6:$AH$125,$N587,$O587),"mm:ss.00"),2),"")</f>
        <v/>
      </c>
      <c r="N587" s="22">
        <f t="shared" si="80"/>
        <v>27</v>
      </c>
      <c r="O587" s="22">
        <v>20</v>
      </c>
      <c r="P587" s="24" t="s">
        <v>37</v>
      </c>
      <c r="Q587" s="22" t="s">
        <v>103</v>
      </c>
    </row>
    <row r="588" spans="3:17" s="22" customFormat="1" x14ac:dyDescent="0.15">
      <c r="C588" s="22" t="str">
        <f>IF(INDEX(個人!$C$6:$AH$125,$N588,$C$3)&lt;&gt;"",DBCS(TRIM(INDEX(個人!$C$6:$AH$125,$N588,$C$3))),"")</f>
        <v/>
      </c>
      <c r="D588" s="22" t="str">
        <f t="shared" si="78"/>
        <v>○</v>
      </c>
      <c r="E588" s="22">
        <f>IF(AND(INDEX(個人!$C$6:$AH$125,$N587,$C$3)&lt;&gt;"",INDEX(個人!$C$6:$AH$125,$N588,$O588)&lt;&gt;""),E587+1,E587)</f>
        <v>0</v>
      </c>
      <c r="F588" s="22" t="str">
        <f t="shared" si="79"/>
        <v>@0</v>
      </c>
      <c r="H588" s="22" t="str">
        <f>IF(AND(INDEX(個人!$C$6:$AH$125,$N588,$C$3)&lt;&gt;"",INDEX(個人!$C$6:$AH$125,$N588,$O588)&lt;&gt;""),IF(INDEX(個人!$C$6:$AH$125,$N588,$H$3)&lt;20,11,ROUNDDOWN(INDEX(個人!$C$6:$AH$125,$N588,$H$3)/5,0)+7),"")</f>
        <v/>
      </c>
      <c r="I588" s="22" t="str">
        <f>IF(AND(INDEX(個人!$C$6:$AH$125,$N588,$C$3)&lt;&gt;"",INDEX(個人!$C$6:$AH$125,$N588,$O588)&lt;&gt;""),IF(ISERROR(VLOOKUP(DBCS($Q588),コード一覧!$E$1:$F$6,2,FALSE)),1,VLOOKUP(DBCS($Q588),コード一覧!$E$1:$F$6,2,FALSE)),"")</f>
        <v/>
      </c>
      <c r="J588" s="22" t="str">
        <f>IF(AND(INDEX(個人!$C$6:$AH$125,$N588,$C$3)&lt;&gt;"",INDEX(個人!$C$6:$AH$125,$N588,$O588)&lt;&gt;""),VLOOKUP($P588,コード一覧!$G$1:$H$10,2,FALSE),"")</f>
        <v/>
      </c>
      <c r="K588" s="22" t="str">
        <f>IF(AND(INDEX(個人!$C$6:$AH$125,$N588,$C$3)&lt;&gt;"",INDEX(個人!$C$6:$AH$125,$N588,$O588)&lt;&gt;""),LEFT(TEXT(INDEX(個人!$C$6:$AH$125,$N588,$O588),"mm:ss.00"),2),"")</f>
        <v/>
      </c>
      <c r="L588" s="22" t="str">
        <f>IF(AND(INDEX(個人!$C$6:$AH$125,$N588,$C$3)&lt;&gt;"",INDEX(個人!$C$6:$AH$125,$N588,$O588)&lt;&gt;""),MID(TEXT(INDEX(個人!$C$6:$AH$125,$N588,$O588),"mm:ss.00"),4,2),"")</f>
        <v/>
      </c>
      <c r="M588" s="22" t="str">
        <f>IF(AND(INDEX(個人!$C$6:$AH$125,$N588,$C$3)&lt;&gt;"",INDEX(個人!$C$6:$AH$125,$N588,$O588)&lt;&gt;""),RIGHT(TEXT(INDEX(個人!$C$6:$AH$125,$N588,$O588),"mm:ss.00"),2),"")</f>
        <v/>
      </c>
      <c r="N588" s="22">
        <f t="shared" si="80"/>
        <v>27</v>
      </c>
      <c r="O588" s="22">
        <v>21</v>
      </c>
      <c r="P588" s="24" t="s">
        <v>47</v>
      </c>
      <c r="Q588" s="22" t="s">
        <v>103</v>
      </c>
    </row>
    <row r="589" spans="3:17" s="22" customFormat="1" x14ac:dyDescent="0.15">
      <c r="C589" s="22" t="str">
        <f>IF(INDEX(個人!$C$6:$AH$125,$N589,$C$3)&lt;&gt;"",DBCS(TRIM(INDEX(個人!$C$6:$AH$125,$N589,$C$3))),"")</f>
        <v/>
      </c>
      <c r="D589" s="22" t="str">
        <f t="shared" si="78"/>
        <v>○</v>
      </c>
      <c r="E589" s="22">
        <f>IF(AND(INDEX(個人!$C$6:$AH$125,$N588,$C$3)&lt;&gt;"",INDEX(個人!$C$6:$AH$125,$N589,$O589)&lt;&gt;""),E588+1,E588)</f>
        <v>0</v>
      </c>
      <c r="F589" s="22" t="str">
        <f t="shared" si="79"/>
        <v>@0</v>
      </c>
      <c r="H589" s="22" t="str">
        <f>IF(AND(INDEX(個人!$C$6:$AH$125,$N589,$C$3)&lt;&gt;"",INDEX(個人!$C$6:$AH$125,$N589,$O589)&lt;&gt;""),IF(INDEX(個人!$C$6:$AH$125,$N589,$H$3)&lt;20,11,ROUNDDOWN(INDEX(個人!$C$6:$AH$125,$N589,$H$3)/5,0)+7),"")</f>
        <v/>
      </c>
      <c r="I589" s="22" t="str">
        <f>IF(AND(INDEX(個人!$C$6:$AH$125,$N589,$C$3)&lt;&gt;"",INDEX(個人!$C$6:$AH$125,$N589,$O589)&lt;&gt;""),IF(ISERROR(VLOOKUP(DBCS($Q589),コード一覧!$E$1:$F$6,2,FALSE)),1,VLOOKUP(DBCS($Q589),コード一覧!$E$1:$F$6,2,FALSE)),"")</f>
        <v/>
      </c>
      <c r="J589" s="22" t="str">
        <f>IF(AND(INDEX(個人!$C$6:$AH$125,$N589,$C$3)&lt;&gt;"",INDEX(個人!$C$6:$AH$125,$N589,$O589)&lt;&gt;""),VLOOKUP($P589,コード一覧!$G$1:$H$10,2,FALSE),"")</f>
        <v/>
      </c>
      <c r="K589" s="22" t="str">
        <f>IF(AND(INDEX(個人!$C$6:$AH$125,$N589,$C$3)&lt;&gt;"",INDEX(個人!$C$6:$AH$125,$N589,$O589)&lt;&gt;""),LEFT(TEXT(INDEX(個人!$C$6:$AH$125,$N589,$O589),"mm:ss.00"),2),"")</f>
        <v/>
      </c>
      <c r="L589" s="22" t="str">
        <f>IF(AND(INDEX(個人!$C$6:$AH$125,$N589,$C$3)&lt;&gt;"",INDEX(個人!$C$6:$AH$125,$N589,$O589)&lt;&gt;""),MID(TEXT(INDEX(個人!$C$6:$AH$125,$N589,$O589),"mm:ss.00"),4,2),"")</f>
        <v/>
      </c>
      <c r="M589" s="22" t="str">
        <f>IF(AND(INDEX(個人!$C$6:$AH$125,$N589,$C$3)&lt;&gt;"",INDEX(個人!$C$6:$AH$125,$N589,$O589)&lt;&gt;""),RIGHT(TEXT(INDEX(個人!$C$6:$AH$125,$N589,$O589),"mm:ss.00"),2),"")</f>
        <v/>
      </c>
      <c r="N589" s="22">
        <f t="shared" si="80"/>
        <v>27</v>
      </c>
      <c r="O589" s="22">
        <v>22</v>
      </c>
      <c r="P589" s="24" t="s">
        <v>70</v>
      </c>
      <c r="Q589" s="22" t="s">
        <v>104</v>
      </c>
    </row>
    <row r="590" spans="3:17" s="22" customFormat="1" x14ac:dyDescent="0.15">
      <c r="C590" s="22" t="str">
        <f>IF(INDEX(個人!$C$6:$AH$125,$N590,$C$3)&lt;&gt;"",DBCS(TRIM(INDEX(個人!$C$6:$AH$125,$N590,$C$3))),"")</f>
        <v/>
      </c>
      <c r="D590" s="22" t="str">
        <f t="shared" si="78"/>
        <v>○</v>
      </c>
      <c r="E590" s="22">
        <f>IF(AND(INDEX(個人!$C$6:$AH$125,$N589,$C$3)&lt;&gt;"",INDEX(個人!$C$6:$AH$125,$N590,$O590)&lt;&gt;""),E589+1,E589)</f>
        <v>0</v>
      </c>
      <c r="F590" s="22" t="str">
        <f t="shared" si="79"/>
        <v>@0</v>
      </c>
      <c r="H590" s="22" t="str">
        <f>IF(AND(INDEX(個人!$C$6:$AH$125,$N590,$C$3)&lt;&gt;"",INDEX(個人!$C$6:$AH$125,$N590,$O590)&lt;&gt;""),IF(INDEX(個人!$C$6:$AH$125,$N590,$H$3)&lt;20,11,ROUNDDOWN(INDEX(個人!$C$6:$AH$125,$N590,$H$3)/5,0)+7),"")</f>
        <v/>
      </c>
      <c r="I590" s="22" t="str">
        <f>IF(AND(INDEX(個人!$C$6:$AH$125,$N590,$C$3)&lt;&gt;"",INDEX(個人!$C$6:$AH$125,$N590,$O590)&lt;&gt;""),IF(ISERROR(VLOOKUP(DBCS($Q590),コード一覧!$E$1:$F$6,2,FALSE)),1,VLOOKUP(DBCS($Q590),コード一覧!$E$1:$F$6,2,FALSE)),"")</f>
        <v/>
      </c>
      <c r="J590" s="22" t="str">
        <f>IF(AND(INDEX(個人!$C$6:$AH$125,$N590,$C$3)&lt;&gt;"",INDEX(個人!$C$6:$AH$125,$N590,$O590)&lt;&gt;""),VLOOKUP($P590,コード一覧!$G$1:$H$10,2,FALSE),"")</f>
        <v/>
      </c>
      <c r="K590" s="22" t="str">
        <f>IF(AND(INDEX(個人!$C$6:$AH$125,$N590,$C$3)&lt;&gt;"",INDEX(個人!$C$6:$AH$125,$N590,$O590)&lt;&gt;""),LEFT(TEXT(INDEX(個人!$C$6:$AH$125,$N590,$O590),"mm:ss.00"),2),"")</f>
        <v/>
      </c>
      <c r="L590" s="22" t="str">
        <f>IF(AND(INDEX(個人!$C$6:$AH$125,$N590,$C$3)&lt;&gt;"",INDEX(個人!$C$6:$AH$125,$N590,$O590)&lt;&gt;""),MID(TEXT(INDEX(個人!$C$6:$AH$125,$N590,$O590),"mm:ss.00"),4,2),"")</f>
        <v/>
      </c>
      <c r="M590" s="22" t="str">
        <f>IF(AND(INDEX(個人!$C$6:$AH$125,$N590,$C$3)&lt;&gt;"",INDEX(個人!$C$6:$AH$125,$N590,$O590)&lt;&gt;""),RIGHT(TEXT(INDEX(個人!$C$6:$AH$125,$N590,$O590),"mm:ss.00"),2),"")</f>
        <v/>
      </c>
      <c r="N590" s="22">
        <f t="shared" si="80"/>
        <v>27</v>
      </c>
      <c r="O590" s="22">
        <v>23</v>
      </c>
      <c r="P590" s="24" t="s">
        <v>24</v>
      </c>
      <c r="Q590" s="22" t="s">
        <v>104</v>
      </c>
    </row>
    <row r="591" spans="3:17" s="22" customFormat="1" x14ac:dyDescent="0.15">
      <c r="C591" s="22" t="str">
        <f>IF(INDEX(個人!$C$6:$AH$125,$N591,$C$3)&lt;&gt;"",DBCS(TRIM(INDEX(個人!$C$6:$AH$125,$N591,$C$3))),"")</f>
        <v/>
      </c>
      <c r="D591" s="22" t="str">
        <f t="shared" si="78"/>
        <v>○</v>
      </c>
      <c r="E591" s="22">
        <f>IF(AND(INDEX(個人!$C$6:$AH$125,$N590,$C$3)&lt;&gt;"",INDEX(個人!$C$6:$AH$125,$N591,$O591)&lt;&gt;""),E590+1,E590)</f>
        <v>0</v>
      </c>
      <c r="F591" s="22" t="str">
        <f t="shared" si="79"/>
        <v>@0</v>
      </c>
      <c r="H591" s="22" t="str">
        <f>IF(AND(INDEX(個人!$C$6:$AH$125,$N591,$C$3)&lt;&gt;"",INDEX(個人!$C$6:$AH$125,$N591,$O591)&lt;&gt;""),IF(INDEX(個人!$C$6:$AH$125,$N591,$H$3)&lt;20,11,ROUNDDOWN(INDEX(個人!$C$6:$AH$125,$N591,$H$3)/5,0)+7),"")</f>
        <v/>
      </c>
      <c r="I591" s="22" t="str">
        <f>IF(AND(INDEX(個人!$C$6:$AH$125,$N591,$C$3)&lt;&gt;"",INDEX(個人!$C$6:$AH$125,$N591,$O591)&lt;&gt;""),IF(ISERROR(VLOOKUP(DBCS($Q591),コード一覧!$E$1:$F$6,2,FALSE)),1,VLOOKUP(DBCS($Q591),コード一覧!$E$1:$F$6,2,FALSE)),"")</f>
        <v/>
      </c>
      <c r="J591" s="22" t="str">
        <f>IF(AND(INDEX(個人!$C$6:$AH$125,$N591,$C$3)&lt;&gt;"",INDEX(個人!$C$6:$AH$125,$N591,$O591)&lt;&gt;""),VLOOKUP($P591,コード一覧!$G$1:$H$10,2,FALSE),"")</f>
        <v/>
      </c>
      <c r="K591" s="22" t="str">
        <f>IF(AND(INDEX(個人!$C$6:$AH$125,$N591,$C$3)&lt;&gt;"",INDEX(個人!$C$6:$AH$125,$N591,$O591)&lt;&gt;""),LEFT(TEXT(INDEX(個人!$C$6:$AH$125,$N591,$O591),"mm:ss.00"),2),"")</f>
        <v/>
      </c>
      <c r="L591" s="22" t="str">
        <f>IF(AND(INDEX(個人!$C$6:$AH$125,$N591,$C$3)&lt;&gt;"",INDEX(個人!$C$6:$AH$125,$N591,$O591)&lt;&gt;""),MID(TEXT(INDEX(個人!$C$6:$AH$125,$N591,$O591),"mm:ss.00"),4,2),"")</f>
        <v/>
      </c>
      <c r="M591" s="22" t="str">
        <f>IF(AND(INDEX(個人!$C$6:$AH$125,$N591,$C$3)&lt;&gt;"",INDEX(個人!$C$6:$AH$125,$N591,$O591)&lt;&gt;""),RIGHT(TEXT(INDEX(個人!$C$6:$AH$125,$N591,$O591),"mm:ss.00"),2),"")</f>
        <v/>
      </c>
      <c r="N591" s="22">
        <f t="shared" si="80"/>
        <v>27</v>
      </c>
      <c r="O591" s="22">
        <v>24</v>
      </c>
      <c r="P591" s="24" t="s">
        <v>37</v>
      </c>
      <c r="Q591" s="22" t="s">
        <v>104</v>
      </c>
    </row>
    <row r="592" spans="3:17" s="22" customFormat="1" x14ac:dyDescent="0.15">
      <c r="C592" s="22" t="str">
        <f>IF(INDEX(個人!$C$6:$AH$125,$N592,$C$3)&lt;&gt;"",DBCS(TRIM(INDEX(個人!$C$6:$AH$125,$N592,$C$3))),"")</f>
        <v/>
      </c>
      <c r="D592" s="22" t="str">
        <f t="shared" si="78"/>
        <v>○</v>
      </c>
      <c r="E592" s="22">
        <f>IF(AND(INDEX(個人!$C$6:$AH$125,$N591,$C$3)&lt;&gt;"",INDEX(個人!$C$6:$AH$125,$N592,$O592)&lt;&gt;""),E591+1,E591)</f>
        <v>0</v>
      </c>
      <c r="F592" s="22" t="str">
        <f t="shared" si="79"/>
        <v>@0</v>
      </c>
      <c r="H592" s="22" t="str">
        <f>IF(AND(INDEX(個人!$C$6:$AH$125,$N592,$C$3)&lt;&gt;"",INDEX(個人!$C$6:$AH$125,$N592,$O592)&lt;&gt;""),IF(INDEX(個人!$C$6:$AH$125,$N592,$H$3)&lt;20,11,ROUNDDOWN(INDEX(個人!$C$6:$AH$125,$N592,$H$3)/5,0)+7),"")</f>
        <v/>
      </c>
      <c r="I592" s="22" t="str">
        <f>IF(AND(INDEX(個人!$C$6:$AH$125,$N592,$C$3)&lt;&gt;"",INDEX(個人!$C$6:$AH$125,$N592,$O592)&lt;&gt;""),IF(ISERROR(VLOOKUP(DBCS($Q592),コード一覧!$E$1:$F$6,2,FALSE)),1,VLOOKUP(DBCS($Q592),コード一覧!$E$1:$F$6,2,FALSE)),"")</f>
        <v/>
      </c>
      <c r="J592" s="22" t="str">
        <f>IF(AND(INDEX(個人!$C$6:$AH$125,$N592,$C$3)&lt;&gt;"",INDEX(個人!$C$6:$AH$125,$N592,$O592)&lt;&gt;""),VLOOKUP($P592,コード一覧!$G$1:$H$10,2,FALSE),"")</f>
        <v/>
      </c>
      <c r="K592" s="22" t="str">
        <f>IF(AND(INDEX(個人!$C$6:$AH$125,$N592,$C$3)&lt;&gt;"",INDEX(個人!$C$6:$AH$125,$N592,$O592)&lt;&gt;""),LEFT(TEXT(INDEX(個人!$C$6:$AH$125,$N592,$O592),"mm:ss.00"),2),"")</f>
        <v/>
      </c>
      <c r="L592" s="22" t="str">
        <f>IF(AND(INDEX(個人!$C$6:$AH$125,$N592,$C$3)&lt;&gt;"",INDEX(個人!$C$6:$AH$125,$N592,$O592)&lt;&gt;""),MID(TEXT(INDEX(個人!$C$6:$AH$125,$N592,$O592),"mm:ss.00"),4,2),"")</f>
        <v/>
      </c>
      <c r="M592" s="22" t="str">
        <f>IF(AND(INDEX(個人!$C$6:$AH$125,$N592,$C$3)&lt;&gt;"",INDEX(個人!$C$6:$AH$125,$N592,$O592)&lt;&gt;""),RIGHT(TEXT(INDEX(個人!$C$6:$AH$125,$N592,$O592),"mm:ss.00"),2),"")</f>
        <v/>
      </c>
      <c r="N592" s="22">
        <f t="shared" si="80"/>
        <v>27</v>
      </c>
      <c r="O592" s="22">
        <v>25</v>
      </c>
      <c r="P592" s="24" t="s">
        <v>47</v>
      </c>
      <c r="Q592" s="22" t="s">
        <v>104</v>
      </c>
    </row>
    <row r="593" spans="3:17" s="22" customFormat="1" x14ac:dyDescent="0.15">
      <c r="C593" s="22" t="str">
        <f>IF(INDEX(個人!$C$6:$AH$125,$N593,$C$3)&lt;&gt;"",DBCS(TRIM(INDEX(個人!$C$6:$AH$125,$N593,$C$3))),"")</f>
        <v/>
      </c>
      <c r="D593" s="22" t="str">
        <f t="shared" si="78"/>
        <v>○</v>
      </c>
      <c r="E593" s="22">
        <f>IF(AND(INDEX(個人!$C$6:$AH$125,$N592,$C$3)&lt;&gt;"",INDEX(個人!$C$6:$AH$125,$N593,$O593)&lt;&gt;""),E592+1,E592)</f>
        <v>0</v>
      </c>
      <c r="F593" s="22" t="str">
        <f t="shared" si="79"/>
        <v>@0</v>
      </c>
      <c r="H593" s="22" t="str">
        <f>IF(AND(INDEX(個人!$C$6:$AH$125,$N593,$C$3)&lt;&gt;"",INDEX(個人!$C$6:$AH$125,$N593,$O593)&lt;&gt;""),IF(INDEX(個人!$C$6:$AH$125,$N593,$H$3)&lt;20,11,ROUNDDOWN(INDEX(個人!$C$6:$AH$125,$N593,$H$3)/5,0)+7),"")</f>
        <v/>
      </c>
      <c r="I593" s="22" t="str">
        <f>IF(AND(INDEX(個人!$C$6:$AH$125,$N593,$C$3)&lt;&gt;"",INDEX(個人!$C$6:$AH$125,$N593,$O593)&lt;&gt;""),IF(ISERROR(VLOOKUP(DBCS($Q593),コード一覧!$E$1:$F$6,2,FALSE)),1,VLOOKUP(DBCS($Q593),コード一覧!$E$1:$F$6,2,FALSE)),"")</f>
        <v/>
      </c>
      <c r="J593" s="22" t="str">
        <f>IF(AND(INDEX(個人!$C$6:$AH$125,$N593,$C$3)&lt;&gt;"",INDEX(個人!$C$6:$AH$125,$N593,$O593)&lt;&gt;""),VLOOKUP($P593,コード一覧!$G$1:$H$10,2,FALSE),"")</f>
        <v/>
      </c>
      <c r="K593" s="22" t="str">
        <f>IF(AND(INDEX(個人!$C$6:$AH$125,$N593,$C$3)&lt;&gt;"",INDEX(個人!$C$6:$AH$125,$N593,$O593)&lt;&gt;""),LEFT(TEXT(INDEX(個人!$C$6:$AH$125,$N593,$O593),"mm:ss.00"),2),"")</f>
        <v/>
      </c>
      <c r="L593" s="22" t="str">
        <f>IF(AND(INDEX(個人!$C$6:$AH$125,$N593,$C$3)&lt;&gt;"",INDEX(個人!$C$6:$AH$125,$N593,$O593)&lt;&gt;""),MID(TEXT(INDEX(個人!$C$6:$AH$125,$N593,$O593),"mm:ss.00"),4,2),"")</f>
        <v/>
      </c>
      <c r="M593" s="22" t="str">
        <f>IF(AND(INDEX(個人!$C$6:$AH$125,$N593,$C$3)&lt;&gt;"",INDEX(個人!$C$6:$AH$125,$N593,$O593)&lt;&gt;""),RIGHT(TEXT(INDEX(個人!$C$6:$AH$125,$N593,$O593),"mm:ss.00"),2),"")</f>
        <v/>
      </c>
      <c r="N593" s="22">
        <f t="shared" si="80"/>
        <v>27</v>
      </c>
      <c r="O593" s="22">
        <v>26</v>
      </c>
      <c r="P593" s="24" t="s">
        <v>70</v>
      </c>
      <c r="Q593" s="22" t="s">
        <v>55</v>
      </c>
    </row>
    <row r="594" spans="3:17" s="22" customFormat="1" x14ac:dyDescent="0.15">
      <c r="C594" s="22" t="str">
        <f>IF(INDEX(個人!$C$6:$AH$125,$N594,$C$3)&lt;&gt;"",DBCS(TRIM(INDEX(個人!$C$6:$AH$125,$N594,$C$3))),"")</f>
        <v/>
      </c>
      <c r="D594" s="22" t="str">
        <f t="shared" si="78"/>
        <v>○</v>
      </c>
      <c r="E594" s="22">
        <f>IF(AND(INDEX(個人!$C$6:$AH$125,$N593,$C$3)&lt;&gt;"",INDEX(個人!$C$6:$AH$125,$N594,$O594)&lt;&gt;""),E593+1,E593)</f>
        <v>0</v>
      </c>
      <c r="F594" s="22" t="str">
        <f t="shared" si="79"/>
        <v>@0</v>
      </c>
      <c r="H594" s="22" t="str">
        <f>IF(AND(INDEX(個人!$C$6:$AH$125,$N594,$C$3)&lt;&gt;"",INDEX(個人!$C$6:$AH$125,$N594,$O594)&lt;&gt;""),IF(INDEX(個人!$C$6:$AH$125,$N594,$H$3)&lt;20,11,ROUNDDOWN(INDEX(個人!$C$6:$AH$125,$N594,$H$3)/5,0)+7),"")</f>
        <v/>
      </c>
      <c r="I594" s="22" t="str">
        <f>IF(AND(INDEX(個人!$C$6:$AH$125,$N594,$C$3)&lt;&gt;"",INDEX(個人!$C$6:$AH$125,$N594,$O594)&lt;&gt;""),IF(ISERROR(VLOOKUP(DBCS($Q594),コード一覧!$E$1:$F$6,2,FALSE)),1,VLOOKUP(DBCS($Q594),コード一覧!$E$1:$F$6,2,FALSE)),"")</f>
        <v/>
      </c>
      <c r="J594" s="22" t="str">
        <f>IF(AND(INDEX(個人!$C$6:$AH$125,$N594,$C$3)&lt;&gt;"",INDEX(個人!$C$6:$AH$125,$N594,$O594)&lt;&gt;""),VLOOKUP($P594,コード一覧!$G$1:$H$10,2,FALSE),"")</f>
        <v/>
      </c>
      <c r="K594" s="22" t="str">
        <f>IF(AND(INDEX(個人!$C$6:$AH$125,$N594,$C$3)&lt;&gt;"",INDEX(個人!$C$6:$AH$125,$N594,$O594)&lt;&gt;""),LEFT(TEXT(INDEX(個人!$C$6:$AH$125,$N594,$O594),"mm:ss.00"),2),"")</f>
        <v/>
      </c>
      <c r="L594" s="22" t="str">
        <f>IF(AND(INDEX(個人!$C$6:$AH$125,$N594,$C$3)&lt;&gt;"",INDEX(個人!$C$6:$AH$125,$N594,$O594)&lt;&gt;""),MID(TEXT(INDEX(個人!$C$6:$AH$125,$N594,$O594),"mm:ss.00"),4,2),"")</f>
        <v/>
      </c>
      <c r="M594" s="22" t="str">
        <f>IF(AND(INDEX(個人!$C$6:$AH$125,$N594,$C$3)&lt;&gt;"",INDEX(個人!$C$6:$AH$125,$N594,$O594)&lt;&gt;""),RIGHT(TEXT(INDEX(個人!$C$6:$AH$125,$N594,$O594),"mm:ss.00"),2),"")</f>
        <v/>
      </c>
      <c r="N594" s="22">
        <f t="shared" si="80"/>
        <v>27</v>
      </c>
      <c r="O594" s="22">
        <v>27</v>
      </c>
      <c r="P594" s="24" t="s">
        <v>24</v>
      </c>
      <c r="Q594" s="22" t="s">
        <v>55</v>
      </c>
    </row>
    <row r="595" spans="3:17" s="22" customFormat="1" x14ac:dyDescent="0.15">
      <c r="C595" s="22" t="str">
        <f>IF(INDEX(個人!$C$6:$AH$125,$N595,$C$3)&lt;&gt;"",DBCS(TRIM(INDEX(個人!$C$6:$AH$125,$N595,$C$3))),"")</f>
        <v/>
      </c>
      <c r="D595" s="22" t="str">
        <f t="shared" si="78"/>
        <v>○</v>
      </c>
      <c r="E595" s="22">
        <f>IF(AND(INDEX(個人!$C$6:$AH$125,$N594,$C$3)&lt;&gt;"",INDEX(個人!$C$6:$AH$125,$N595,$O595)&lt;&gt;""),E594+1,E594)</f>
        <v>0</v>
      </c>
      <c r="F595" s="22" t="str">
        <f t="shared" si="79"/>
        <v>@0</v>
      </c>
      <c r="H595" s="22" t="str">
        <f>IF(AND(INDEX(個人!$C$6:$AH$125,$N595,$C$3)&lt;&gt;"",INDEX(個人!$C$6:$AH$125,$N595,$O595)&lt;&gt;""),IF(INDEX(個人!$C$6:$AH$125,$N595,$H$3)&lt;20,11,ROUNDDOWN(INDEX(個人!$C$6:$AH$125,$N595,$H$3)/5,0)+7),"")</f>
        <v/>
      </c>
      <c r="I595" s="22" t="str">
        <f>IF(AND(INDEX(個人!$C$6:$AH$125,$N595,$C$3)&lt;&gt;"",INDEX(個人!$C$6:$AH$125,$N595,$O595)&lt;&gt;""),IF(ISERROR(VLOOKUP(DBCS($Q595),コード一覧!$E$1:$F$6,2,FALSE)),1,VLOOKUP(DBCS($Q595),コード一覧!$E$1:$F$6,2,FALSE)),"")</f>
        <v/>
      </c>
      <c r="J595" s="22" t="str">
        <f>IF(AND(INDEX(個人!$C$6:$AH$125,$N595,$C$3)&lt;&gt;"",INDEX(個人!$C$6:$AH$125,$N595,$O595)&lt;&gt;""),VLOOKUP($P595,コード一覧!$G$1:$H$10,2,FALSE),"")</f>
        <v/>
      </c>
      <c r="K595" s="22" t="str">
        <f>IF(AND(INDEX(個人!$C$6:$AH$125,$N595,$C$3)&lt;&gt;"",INDEX(個人!$C$6:$AH$125,$N595,$O595)&lt;&gt;""),LEFT(TEXT(INDEX(個人!$C$6:$AH$125,$N595,$O595),"mm:ss.00"),2),"")</f>
        <v/>
      </c>
      <c r="L595" s="22" t="str">
        <f>IF(AND(INDEX(個人!$C$6:$AH$125,$N595,$C$3)&lt;&gt;"",INDEX(個人!$C$6:$AH$125,$N595,$O595)&lt;&gt;""),MID(TEXT(INDEX(個人!$C$6:$AH$125,$N595,$O595),"mm:ss.00"),4,2),"")</f>
        <v/>
      </c>
      <c r="M595" s="22" t="str">
        <f>IF(AND(INDEX(個人!$C$6:$AH$125,$N595,$C$3)&lt;&gt;"",INDEX(個人!$C$6:$AH$125,$N595,$O595)&lt;&gt;""),RIGHT(TEXT(INDEX(個人!$C$6:$AH$125,$N595,$O595),"mm:ss.00"),2),"")</f>
        <v/>
      </c>
      <c r="N595" s="22">
        <f t="shared" si="80"/>
        <v>27</v>
      </c>
      <c r="O595" s="22">
        <v>28</v>
      </c>
      <c r="P595" s="24" t="s">
        <v>37</v>
      </c>
      <c r="Q595" s="22" t="s">
        <v>55</v>
      </c>
    </row>
    <row r="596" spans="3:17" s="22" customFormat="1" x14ac:dyDescent="0.15">
      <c r="C596" s="22" t="str">
        <f>IF(INDEX(個人!$C$6:$AH$125,$N596,$C$3)&lt;&gt;"",DBCS(TRIM(INDEX(個人!$C$6:$AH$125,$N596,$C$3))),"")</f>
        <v/>
      </c>
      <c r="D596" s="22" t="str">
        <f t="shared" si="78"/>
        <v>○</v>
      </c>
      <c r="E596" s="22">
        <f>IF(AND(INDEX(個人!$C$6:$AH$125,$N595,$C$3)&lt;&gt;"",INDEX(個人!$C$6:$AH$125,$N596,$O596)&lt;&gt;""),E595+1,E595)</f>
        <v>0</v>
      </c>
      <c r="F596" s="22" t="str">
        <f t="shared" si="79"/>
        <v>@0</v>
      </c>
      <c r="H596" s="22" t="str">
        <f>IF(AND(INDEX(個人!$C$6:$AH$125,$N596,$C$3)&lt;&gt;"",INDEX(個人!$C$6:$AH$125,$N596,$O596)&lt;&gt;""),IF(INDEX(個人!$C$6:$AH$125,$N596,$H$3)&lt;20,11,ROUNDDOWN(INDEX(個人!$C$6:$AH$125,$N596,$H$3)/5,0)+7),"")</f>
        <v/>
      </c>
      <c r="I596" s="22" t="str">
        <f>IF(AND(INDEX(個人!$C$6:$AH$125,$N596,$C$3)&lt;&gt;"",INDEX(個人!$C$6:$AH$125,$N596,$O596)&lt;&gt;""),IF(ISERROR(VLOOKUP(DBCS($Q596),コード一覧!$E$1:$F$6,2,FALSE)),1,VLOOKUP(DBCS($Q596),コード一覧!$E$1:$F$6,2,FALSE)),"")</f>
        <v/>
      </c>
      <c r="J596" s="22" t="str">
        <f>IF(AND(INDEX(個人!$C$6:$AH$125,$N596,$C$3)&lt;&gt;"",INDEX(個人!$C$6:$AH$125,$N596,$O596)&lt;&gt;""),VLOOKUP($P596,コード一覧!$G$1:$H$10,2,FALSE),"")</f>
        <v/>
      </c>
      <c r="K596" s="22" t="str">
        <f>IF(AND(INDEX(個人!$C$6:$AH$125,$N596,$C$3)&lt;&gt;"",INDEX(個人!$C$6:$AH$125,$N596,$O596)&lt;&gt;""),LEFT(TEXT(INDEX(個人!$C$6:$AH$125,$N596,$O596),"mm:ss.00"),2),"")</f>
        <v/>
      </c>
      <c r="L596" s="22" t="str">
        <f>IF(AND(INDEX(個人!$C$6:$AH$125,$N596,$C$3)&lt;&gt;"",INDEX(個人!$C$6:$AH$125,$N596,$O596)&lt;&gt;""),MID(TEXT(INDEX(個人!$C$6:$AH$125,$N596,$O596),"mm:ss.00"),4,2),"")</f>
        <v/>
      </c>
      <c r="M596" s="22" t="str">
        <f>IF(AND(INDEX(個人!$C$6:$AH$125,$N596,$C$3)&lt;&gt;"",INDEX(個人!$C$6:$AH$125,$N596,$O596)&lt;&gt;""),RIGHT(TEXT(INDEX(個人!$C$6:$AH$125,$N596,$O596),"mm:ss.00"),2),"")</f>
        <v/>
      </c>
      <c r="N596" s="22">
        <f t="shared" si="80"/>
        <v>27</v>
      </c>
      <c r="O596" s="22">
        <v>29</v>
      </c>
      <c r="P596" s="24" t="s">
        <v>47</v>
      </c>
      <c r="Q596" s="22" t="s">
        <v>55</v>
      </c>
    </row>
    <row r="597" spans="3:17" s="22" customFormat="1" x14ac:dyDescent="0.15">
      <c r="C597" s="22" t="str">
        <f>IF(INDEX(個人!$C$6:$AH$125,$N597,$C$3)&lt;&gt;"",DBCS(TRIM(INDEX(個人!$C$6:$AH$125,$N597,$C$3))),"")</f>
        <v/>
      </c>
      <c r="D597" s="22" t="str">
        <f t="shared" si="78"/>
        <v>○</v>
      </c>
      <c r="E597" s="22">
        <f>IF(AND(INDEX(個人!$C$6:$AH$125,$N596,$C$3)&lt;&gt;"",INDEX(個人!$C$6:$AH$125,$N597,$O597)&lt;&gt;""),E596+1,E596)</f>
        <v>0</v>
      </c>
      <c r="F597" s="22" t="str">
        <f t="shared" si="79"/>
        <v>@0</v>
      </c>
      <c r="H597" s="22" t="str">
        <f>IF(AND(INDEX(個人!$C$6:$AH$125,$N597,$C$3)&lt;&gt;"",INDEX(個人!$C$6:$AH$125,$N597,$O597)&lt;&gt;""),IF(INDEX(個人!$C$6:$AH$125,$N597,$H$3)&lt;20,11,ROUNDDOWN(INDEX(個人!$C$6:$AH$125,$N597,$H$3)/5,0)+7),"")</f>
        <v/>
      </c>
      <c r="I597" s="22" t="str">
        <f>IF(AND(INDEX(個人!$C$6:$AH$125,$N597,$C$3)&lt;&gt;"",INDEX(個人!$C$6:$AH$125,$N597,$O597)&lt;&gt;""),IF(ISERROR(VLOOKUP(DBCS($Q597),コード一覧!$E$1:$F$6,2,FALSE)),1,VLOOKUP(DBCS($Q597),コード一覧!$E$1:$F$6,2,FALSE)),"")</f>
        <v/>
      </c>
      <c r="J597" s="22" t="str">
        <f>IF(AND(INDEX(個人!$C$6:$AH$125,$N597,$C$3)&lt;&gt;"",INDEX(個人!$C$6:$AH$125,$N597,$O597)&lt;&gt;""),VLOOKUP($P597,コード一覧!$G$1:$H$10,2,FALSE),"")</f>
        <v/>
      </c>
      <c r="K597" s="22" t="str">
        <f>IF(AND(INDEX(個人!$C$6:$AH$125,$N597,$C$3)&lt;&gt;"",INDEX(個人!$C$6:$AH$125,$N597,$O597)&lt;&gt;""),LEFT(TEXT(INDEX(個人!$C$6:$AH$125,$N597,$O597),"mm:ss.00"),2),"")</f>
        <v/>
      </c>
      <c r="L597" s="22" t="str">
        <f>IF(AND(INDEX(個人!$C$6:$AH$125,$N597,$C$3)&lt;&gt;"",INDEX(個人!$C$6:$AH$125,$N597,$O597)&lt;&gt;""),MID(TEXT(INDEX(個人!$C$6:$AH$125,$N597,$O597),"mm:ss.00"),4,2),"")</f>
        <v/>
      </c>
      <c r="M597" s="22" t="str">
        <f>IF(AND(INDEX(個人!$C$6:$AH$125,$N597,$C$3)&lt;&gt;"",INDEX(個人!$C$6:$AH$125,$N597,$O597)&lt;&gt;""),RIGHT(TEXT(INDEX(個人!$C$6:$AH$125,$N597,$O597),"mm:ss.00"),2),"")</f>
        <v/>
      </c>
      <c r="N597" s="22">
        <f t="shared" si="80"/>
        <v>27</v>
      </c>
      <c r="O597" s="22">
        <v>30</v>
      </c>
      <c r="P597" s="24" t="s">
        <v>37</v>
      </c>
      <c r="Q597" s="22" t="s">
        <v>101</v>
      </c>
    </row>
    <row r="598" spans="3:17" s="22" customFormat="1" x14ac:dyDescent="0.15">
      <c r="C598" s="22" t="str">
        <f>IF(INDEX(個人!$C$6:$AH$125,$N598,$C$3)&lt;&gt;"",DBCS(TRIM(INDEX(個人!$C$6:$AH$125,$N598,$C$3))),"")</f>
        <v/>
      </c>
      <c r="D598" s="22" t="str">
        <f t="shared" si="78"/>
        <v>○</v>
      </c>
      <c r="E598" s="22">
        <f>IF(AND(INDEX(個人!$C$6:$AH$125,$N597,$C$3)&lt;&gt;"",INDEX(個人!$C$6:$AH$125,$N598,$O598)&lt;&gt;""),E597+1,E597)</f>
        <v>0</v>
      </c>
      <c r="F598" s="22" t="str">
        <f t="shared" si="79"/>
        <v>@0</v>
      </c>
      <c r="H598" s="22" t="str">
        <f>IF(AND(INDEX(個人!$C$6:$AH$125,$N598,$C$3)&lt;&gt;"",INDEX(個人!$C$6:$AH$125,$N598,$O598)&lt;&gt;""),IF(INDEX(個人!$C$6:$AH$125,$N598,$H$3)&lt;20,11,ROUNDDOWN(INDEX(個人!$C$6:$AH$125,$N598,$H$3)/5,0)+7),"")</f>
        <v/>
      </c>
      <c r="I598" s="22" t="str">
        <f>IF(AND(INDEX(個人!$C$6:$AH$125,$N598,$C$3)&lt;&gt;"",INDEX(個人!$C$6:$AH$125,$N598,$O598)&lt;&gt;""),IF(ISERROR(VLOOKUP(DBCS($Q598),コード一覧!$E$1:$F$6,2,FALSE)),1,VLOOKUP(DBCS($Q598),コード一覧!$E$1:$F$6,2,FALSE)),"")</f>
        <v/>
      </c>
      <c r="J598" s="22" t="str">
        <f>IF(AND(INDEX(個人!$C$6:$AH$125,$N598,$C$3)&lt;&gt;"",INDEX(個人!$C$6:$AH$125,$N598,$O598)&lt;&gt;""),VLOOKUP($P598,コード一覧!$G$1:$H$10,2,FALSE),"")</f>
        <v/>
      </c>
      <c r="K598" s="22" t="str">
        <f>IF(AND(INDEX(個人!$C$6:$AH$125,$N598,$C$3)&lt;&gt;"",INDEX(個人!$C$6:$AH$125,$N598,$O598)&lt;&gt;""),LEFT(TEXT(INDEX(個人!$C$6:$AH$125,$N598,$O598),"mm:ss.00"),2),"")</f>
        <v/>
      </c>
      <c r="L598" s="22" t="str">
        <f>IF(AND(INDEX(個人!$C$6:$AH$125,$N598,$C$3)&lt;&gt;"",INDEX(個人!$C$6:$AH$125,$N598,$O598)&lt;&gt;""),MID(TEXT(INDEX(個人!$C$6:$AH$125,$N598,$O598),"mm:ss.00"),4,2),"")</f>
        <v/>
      </c>
      <c r="M598" s="22" t="str">
        <f>IF(AND(INDEX(個人!$C$6:$AH$125,$N598,$C$3)&lt;&gt;"",INDEX(個人!$C$6:$AH$125,$N598,$O598)&lt;&gt;""),RIGHT(TEXT(INDEX(個人!$C$6:$AH$125,$N598,$O598),"mm:ss.00"),2),"")</f>
        <v/>
      </c>
      <c r="N598" s="22">
        <f t="shared" si="80"/>
        <v>27</v>
      </c>
      <c r="O598" s="22">
        <v>31</v>
      </c>
      <c r="P598" s="24" t="s">
        <v>47</v>
      </c>
      <c r="Q598" s="22" t="s">
        <v>101</v>
      </c>
    </row>
    <row r="599" spans="3:17" s="22" customFormat="1" x14ac:dyDescent="0.15">
      <c r="C599" s="22" t="str">
        <f>IF(INDEX(個人!$C$6:$AH$125,$N599,$C$3)&lt;&gt;"",DBCS(TRIM(INDEX(個人!$C$6:$AH$125,$N599,$C$3))),"")</f>
        <v/>
      </c>
      <c r="D599" s="22" t="str">
        <f t="shared" si="78"/>
        <v>○</v>
      </c>
      <c r="E599" s="22">
        <f>IF(AND(INDEX(個人!$C$6:$AH$125,$N598,$C$3)&lt;&gt;"",INDEX(個人!$C$6:$AH$125,$N599,$O599)&lt;&gt;""),E598+1,E598)</f>
        <v>0</v>
      </c>
      <c r="F599" s="22" t="str">
        <f t="shared" si="79"/>
        <v>@0</v>
      </c>
      <c r="H599" s="22" t="str">
        <f>IF(AND(INDEX(個人!$C$6:$AH$125,$N599,$C$3)&lt;&gt;"",INDEX(個人!$C$6:$AH$125,$N599,$O599)&lt;&gt;""),IF(INDEX(個人!$C$6:$AH$125,$N599,$H$3)&lt;20,11,ROUNDDOWN(INDEX(個人!$C$6:$AH$125,$N599,$H$3)/5,0)+7),"")</f>
        <v/>
      </c>
      <c r="I599" s="22" t="str">
        <f>IF(AND(INDEX(個人!$C$6:$AH$125,$N599,$C$3)&lt;&gt;"",INDEX(個人!$C$6:$AH$125,$N599,$O599)&lt;&gt;""),IF(ISERROR(VLOOKUP(DBCS($Q599),コード一覧!$E$1:$F$6,2,FALSE)),1,VLOOKUP(DBCS($Q599),コード一覧!$E$1:$F$6,2,FALSE)),"")</f>
        <v/>
      </c>
      <c r="J599" s="22" t="str">
        <f>IF(AND(INDEX(個人!$C$6:$AH$125,$N599,$C$3)&lt;&gt;"",INDEX(個人!$C$6:$AH$125,$N599,$O599)&lt;&gt;""),VLOOKUP($P599,コード一覧!$G$1:$H$10,2,FALSE),"")</f>
        <v/>
      </c>
      <c r="K599" s="22" t="str">
        <f>IF(AND(INDEX(個人!$C$6:$AH$125,$N599,$C$3)&lt;&gt;"",INDEX(個人!$C$6:$AH$125,$N599,$O599)&lt;&gt;""),LEFT(TEXT(INDEX(個人!$C$6:$AH$125,$N599,$O599),"mm:ss.00"),2),"")</f>
        <v/>
      </c>
      <c r="L599" s="22" t="str">
        <f>IF(AND(INDEX(個人!$C$6:$AH$125,$N599,$C$3)&lt;&gt;"",INDEX(個人!$C$6:$AH$125,$N599,$O599)&lt;&gt;""),MID(TEXT(INDEX(個人!$C$6:$AH$125,$N599,$O599),"mm:ss.00"),4,2),"")</f>
        <v/>
      </c>
      <c r="M599" s="22" t="str">
        <f>IF(AND(INDEX(個人!$C$6:$AH$125,$N599,$C$3)&lt;&gt;"",INDEX(個人!$C$6:$AH$125,$N599,$O599)&lt;&gt;""),RIGHT(TEXT(INDEX(個人!$C$6:$AH$125,$N599,$O599),"mm:ss.00"),2),"")</f>
        <v/>
      </c>
      <c r="N599" s="22">
        <f t="shared" si="80"/>
        <v>27</v>
      </c>
      <c r="O599" s="22">
        <v>32</v>
      </c>
      <c r="P599" s="24" t="s">
        <v>73</v>
      </c>
      <c r="Q599" s="22" t="s">
        <v>101</v>
      </c>
    </row>
    <row r="600" spans="3:17" s="23" customFormat="1" x14ac:dyDescent="0.15">
      <c r="C600" s="23" t="str">
        <f>IF(INDEX(個人!$C$6:$AH$125,$N600,$C$3)&lt;&gt;"",DBCS(TRIM(INDEX(個人!$C$6:$AH$125,$N600,$C$3))),"")</f>
        <v/>
      </c>
      <c r="D600" s="23" t="str">
        <f>IF(C599=C600,"○","×")</f>
        <v>○</v>
      </c>
      <c r="E600" s="23">
        <f>IF(AND(INDEX(個人!$C$6:$AH$125,$N600,$C$3)&lt;&gt;"",INDEX(個人!$C$6:$AH$125,$N600,$O600)&lt;&gt;""),1,0)</f>
        <v>0</v>
      </c>
      <c r="F600" s="23" t="str">
        <f>C600&amp;"@"&amp;E600</f>
        <v>@0</v>
      </c>
      <c r="H600" s="23" t="str">
        <f>IF(AND(INDEX(個人!$C$6:$AH$125,$N600,$C$3)&lt;&gt;"",INDEX(個人!$C$6:$AH$125,$N600,$O600)&lt;&gt;""),IF(INDEX(個人!$C$6:$AH$125,$N600,$H$3)&lt;20,11,ROUNDDOWN(INDEX(個人!$C$6:$AH$125,$N600,$H$3)/5,0)+7),"")</f>
        <v/>
      </c>
      <c r="I600" s="23" t="str">
        <f>IF(AND(INDEX(個人!$C$6:$AH$125,$N600,$C$3)&lt;&gt;"",INDEX(個人!$C$6:$AH$125,$N600,$O600)&lt;&gt;""),IF(ISERROR(VLOOKUP(DBCS($Q600),コード一覧!$E$1:$F$6,2,FALSE)),1,VLOOKUP(DBCS($Q600),コード一覧!$E$1:$F$6,2,FALSE)),"")</f>
        <v/>
      </c>
      <c r="J600" s="23" t="str">
        <f>IF(AND(INDEX(個人!$C$6:$AH$125,$N600,$C$3)&lt;&gt;"",INDEX(個人!$C$6:$AH$125,$N600,$O600)&lt;&gt;""),VLOOKUP($P600,コード一覧!$G$1:$H$10,2,FALSE),"")</f>
        <v/>
      </c>
      <c r="K600" s="23" t="str">
        <f>IF(AND(INDEX(個人!$C$6:$AH$125,$N600,$C$3)&lt;&gt;"",INDEX(個人!$C$6:$AH$125,$N600,$O600)&lt;&gt;""),LEFT(TEXT(INDEX(個人!$C$6:$AH$125,$N600,$O600),"mm:ss.00"),2),"")</f>
        <v/>
      </c>
      <c r="L600" s="23" t="str">
        <f>IF(AND(INDEX(個人!$C$6:$AH$125,$N600,$C$3)&lt;&gt;"",INDEX(個人!$C$6:$AH$125,$N600,$O600)&lt;&gt;""),MID(TEXT(INDEX(個人!$C$6:$AH$125,$N600,$O600),"mm:ss.00"),4,2),"")</f>
        <v/>
      </c>
      <c r="M600" s="23" t="str">
        <f>IF(AND(INDEX(個人!$C$6:$AH$125,$N600,$C$3)&lt;&gt;"",INDEX(個人!$C$6:$AH$125,$N600,$O600)&lt;&gt;""),RIGHT(TEXT(INDEX(個人!$C$6:$AH$125,$N600,$O600),"mm:ss.00"),2),"")</f>
        <v/>
      </c>
      <c r="N600" s="23">
        <f>N578+1</f>
        <v>28</v>
      </c>
      <c r="O600" s="23">
        <v>11</v>
      </c>
      <c r="P600" s="200" t="s">
        <v>70</v>
      </c>
      <c r="Q600" s="23" t="s">
        <v>318</v>
      </c>
    </row>
    <row r="601" spans="3:17" s="23" customFormat="1" x14ac:dyDescent="0.15">
      <c r="C601" s="23" t="str">
        <f>IF(INDEX(個人!$C$6:$AH$125,$N601,$C$3)&lt;&gt;"",DBCS(TRIM(INDEX(個人!$C$6:$AH$125,$N601,$C$3))),"")</f>
        <v/>
      </c>
      <c r="D601" s="23" t="str">
        <f>IF(C600=C601,"○","×")</f>
        <v>○</v>
      </c>
      <c r="E601" s="23">
        <f>IF(AND(INDEX(個人!$C$6:$AH$125,$N600,$C$3)&lt;&gt;"",INDEX(個人!$C$6:$AH$125,$N601,$O601)&lt;&gt;""),E600+1,E600)</f>
        <v>0</v>
      </c>
      <c r="F601" s="23" t="str">
        <f>C601&amp;"@"&amp;E601</f>
        <v>@0</v>
      </c>
      <c r="H601" s="23" t="str">
        <f>IF(AND(INDEX(個人!$C$6:$AH$125,$N601,$C$3)&lt;&gt;"",INDEX(個人!$C$6:$AH$125,$N601,$O601)&lt;&gt;""),IF(INDEX(個人!$C$6:$AH$125,$N601,$H$3)&lt;20,11,ROUNDDOWN(INDEX(個人!$C$6:$AH$125,$N601,$H$3)/5,0)+7),"")</f>
        <v/>
      </c>
      <c r="I601" s="23" t="str">
        <f>IF(AND(INDEX(個人!$C$6:$AH$125,$N601,$C$3)&lt;&gt;"",INDEX(個人!$C$6:$AH$125,$N601,$O601)&lt;&gt;""),IF(ISERROR(VLOOKUP(DBCS($Q601),コード一覧!$E$1:$F$6,2,FALSE)),1,VLOOKUP(DBCS($Q601),コード一覧!$E$1:$F$6,2,FALSE)),"")</f>
        <v/>
      </c>
      <c r="J601" s="23" t="str">
        <f>IF(AND(INDEX(個人!$C$6:$AH$125,$N601,$C$3)&lt;&gt;"",INDEX(個人!$C$6:$AH$125,$N601,$O601)&lt;&gt;""),VLOOKUP($P601,コード一覧!$G$1:$H$10,2,FALSE),"")</f>
        <v/>
      </c>
      <c r="K601" s="23" t="str">
        <f>IF(AND(INDEX(個人!$C$6:$AH$125,$N601,$C$3)&lt;&gt;"",INDEX(個人!$C$6:$AH$125,$N601,$O601)&lt;&gt;""),LEFT(TEXT(INDEX(個人!$C$6:$AH$125,$N601,$O601),"mm:ss.00"),2),"")</f>
        <v/>
      </c>
      <c r="L601" s="23" t="str">
        <f>IF(AND(INDEX(個人!$C$6:$AH$125,$N601,$C$3)&lt;&gt;"",INDEX(個人!$C$6:$AH$125,$N601,$O601)&lt;&gt;""),MID(TEXT(INDEX(個人!$C$6:$AH$125,$N601,$O601),"mm:ss.00"),4,2),"")</f>
        <v/>
      </c>
      <c r="M601" s="23" t="str">
        <f>IF(AND(INDEX(個人!$C$6:$AH$125,$N601,$C$3)&lt;&gt;"",INDEX(個人!$C$6:$AH$125,$N601,$O601)&lt;&gt;""),RIGHT(TEXT(INDEX(個人!$C$6:$AH$125,$N601,$O601),"mm:ss.00"),2),"")</f>
        <v/>
      </c>
      <c r="N601" s="23">
        <f>$N600</f>
        <v>28</v>
      </c>
      <c r="O601" s="23">
        <v>12</v>
      </c>
      <c r="P601" s="200" t="s">
        <v>24</v>
      </c>
      <c r="Q601" s="23" t="s">
        <v>318</v>
      </c>
    </row>
    <row r="602" spans="3:17" s="23" customFormat="1" x14ac:dyDescent="0.15">
      <c r="C602" s="23" t="str">
        <f>IF(INDEX(個人!$C$6:$AH$125,$N602,$C$3)&lt;&gt;"",DBCS(TRIM(INDEX(個人!$C$6:$AH$125,$N602,$C$3))),"")</f>
        <v/>
      </c>
      <c r="D602" s="23" t="str">
        <f t="shared" ref="D602:D621" si="81">IF(C601=C602,"○","×")</f>
        <v>○</v>
      </c>
      <c r="E602" s="23">
        <f>IF(AND(INDEX(個人!$C$6:$AH$125,$N601,$C$3)&lt;&gt;"",INDEX(個人!$C$6:$AH$125,$N602,$O602)&lt;&gt;""),E601+1,E601)</f>
        <v>0</v>
      </c>
      <c r="F602" s="23" t="str">
        <f t="shared" ref="F602:F621" si="82">C602&amp;"@"&amp;E602</f>
        <v>@0</v>
      </c>
      <c r="H602" s="23" t="str">
        <f>IF(AND(INDEX(個人!$C$6:$AH$125,$N602,$C$3)&lt;&gt;"",INDEX(個人!$C$6:$AH$125,$N602,$O602)&lt;&gt;""),IF(INDEX(個人!$C$6:$AH$125,$N602,$H$3)&lt;20,11,ROUNDDOWN(INDEX(個人!$C$6:$AH$125,$N602,$H$3)/5,0)+7),"")</f>
        <v/>
      </c>
      <c r="I602" s="23" t="str">
        <f>IF(AND(INDEX(個人!$C$6:$AH$125,$N602,$C$3)&lt;&gt;"",INDEX(個人!$C$6:$AH$125,$N602,$O602)&lt;&gt;""),IF(ISERROR(VLOOKUP(DBCS($Q602),コード一覧!$E$1:$F$6,2,FALSE)),1,VLOOKUP(DBCS($Q602),コード一覧!$E$1:$F$6,2,FALSE)),"")</f>
        <v/>
      </c>
      <c r="J602" s="23" t="str">
        <f>IF(AND(INDEX(個人!$C$6:$AH$125,$N602,$C$3)&lt;&gt;"",INDEX(個人!$C$6:$AH$125,$N602,$O602)&lt;&gt;""),VLOOKUP($P602,コード一覧!$G$1:$H$10,2,FALSE),"")</f>
        <v/>
      </c>
      <c r="K602" s="23" t="str">
        <f>IF(AND(INDEX(個人!$C$6:$AH$125,$N602,$C$3)&lt;&gt;"",INDEX(個人!$C$6:$AH$125,$N602,$O602)&lt;&gt;""),LEFT(TEXT(INDEX(個人!$C$6:$AH$125,$N602,$O602),"mm:ss.00"),2),"")</f>
        <v/>
      </c>
      <c r="L602" s="23" t="str">
        <f>IF(AND(INDEX(個人!$C$6:$AH$125,$N602,$C$3)&lt;&gt;"",INDEX(個人!$C$6:$AH$125,$N602,$O602)&lt;&gt;""),MID(TEXT(INDEX(個人!$C$6:$AH$125,$N602,$O602),"mm:ss.00"),4,2),"")</f>
        <v/>
      </c>
      <c r="M602" s="23" t="str">
        <f>IF(AND(INDEX(個人!$C$6:$AH$125,$N602,$C$3)&lt;&gt;"",INDEX(個人!$C$6:$AH$125,$N602,$O602)&lt;&gt;""),RIGHT(TEXT(INDEX(個人!$C$6:$AH$125,$N602,$O602),"mm:ss.00"),2),"")</f>
        <v/>
      </c>
      <c r="N602" s="23">
        <f t="shared" ref="N602:N621" si="83">$N601</f>
        <v>28</v>
      </c>
      <c r="O602" s="23">
        <v>13</v>
      </c>
      <c r="P602" s="200" t="s">
        <v>37</v>
      </c>
      <c r="Q602" s="23" t="s">
        <v>318</v>
      </c>
    </row>
    <row r="603" spans="3:17" s="23" customFormat="1" x14ac:dyDescent="0.15">
      <c r="C603" s="23" t="str">
        <f>IF(INDEX(個人!$C$6:$AH$125,$N603,$C$3)&lt;&gt;"",DBCS(TRIM(INDEX(個人!$C$6:$AH$125,$N603,$C$3))),"")</f>
        <v/>
      </c>
      <c r="D603" s="23" t="str">
        <f t="shared" si="81"/>
        <v>○</v>
      </c>
      <c r="E603" s="23">
        <f>IF(AND(INDEX(個人!$C$6:$AH$125,$N602,$C$3)&lt;&gt;"",INDEX(個人!$C$6:$AH$125,$N603,$O603)&lt;&gt;""),E602+1,E602)</f>
        <v>0</v>
      </c>
      <c r="F603" s="23" t="str">
        <f t="shared" si="82"/>
        <v>@0</v>
      </c>
      <c r="H603" s="23" t="str">
        <f>IF(AND(INDEX(個人!$C$6:$AH$125,$N603,$C$3)&lt;&gt;"",INDEX(個人!$C$6:$AH$125,$N603,$O603)&lt;&gt;""),IF(INDEX(個人!$C$6:$AH$125,$N603,$H$3)&lt;20,11,ROUNDDOWN(INDEX(個人!$C$6:$AH$125,$N603,$H$3)/5,0)+7),"")</f>
        <v/>
      </c>
      <c r="I603" s="23" t="str">
        <f>IF(AND(INDEX(個人!$C$6:$AH$125,$N603,$C$3)&lt;&gt;"",INDEX(個人!$C$6:$AH$125,$N603,$O603)&lt;&gt;""),IF(ISERROR(VLOOKUP(DBCS($Q603),コード一覧!$E$1:$F$6,2,FALSE)),1,VLOOKUP(DBCS($Q603),コード一覧!$E$1:$F$6,2,FALSE)),"")</f>
        <v/>
      </c>
      <c r="J603" s="23" t="str">
        <f>IF(AND(INDEX(個人!$C$6:$AH$125,$N603,$C$3)&lt;&gt;"",INDEX(個人!$C$6:$AH$125,$N603,$O603)&lt;&gt;""),VLOOKUP($P603,コード一覧!$G$1:$H$10,2,FALSE),"")</f>
        <v/>
      </c>
      <c r="K603" s="23" t="str">
        <f>IF(AND(INDEX(個人!$C$6:$AH$125,$N603,$C$3)&lt;&gt;"",INDEX(個人!$C$6:$AH$125,$N603,$O603)&lt;&gt;""),LEFT(TEXT(INDEX(個人!$C$6:$AH$125,$N603,$O603),"mm:ss.00"),2),"")</f>
        <v/>
      </c>
      <c r="L603" s="23" t="str">
        <f>IF(AND(INDEX(個人!$C$6:$AH$125,$N603,$C$3)&lt;&gt;"",INDEX(個人!$C$6:$AH$125,$N603,$O603)&lt;&gt;""),MID(TEXT(INDEX(個人!$C$6:$AH$125,$N603,$O603),"mm:ss.00"),4,2),"")</f>
        <v/>
      </c>
      <c r="M603" s="23" t="str">
        <f>IF(AND(INDEX(個人!$C$6:$AH$125,$N603,$C$3)&lt;&gt;"",INDEX(個人!$C$6:$AH$125,$N603,$O603)&lt;&gt;""),RIGHT(TEXT(INDEX(個人!$C$6:$AH$125,$N603,$O603),"mm:ss.00"),2),"")</f>
        <v/>
      </c>
      <c r="N603" s="23">
        <f t="shared" si="83"/>
        <v>28</v>
      </c>
      <c r="O603" s="23">
        <v>14</v>
      </c>
      <c r="P603" s="200" t="s">
        <v>47</v>
      </c>
      <c r="Q603" s="23" t="s">
        <v>318</v>
      </c>
    </row>
    <row r="604" spans="3:17" s="23" customFormat="1" x14ac:dyDescent="0.15">
      <c r="C604" s="23" t="str">
        <f>IF(INDEX(個人!$C$6:$AH$125,$N604,$C$3)&lt;&gt;"",DBCS(TRIM(INDEX(個人!$C$6:$AH$125,$N604,$C$3))),"")</f>
        <v/>
      </c>
      <c r="D604" s="23" t="str">
        <f t="shared" si="81"/>
        <v>○</v>
      </c>
      <c r="E604" s="23">
        <f>IF(AND(INDEX(個人!$C$6:$AH$125,$N603,$C$3)&lt;&gt;"",INDEX(個人!$C$6:$AH$125,$N604,$O604)&lt;&gt;""),E603+1,E603)</f>
        <v>0</v>
      </c>
      <c r="F604" s="23" t="str">
        <f t="shared" si="82"/>
        <v>@0</v>
      </c>
      <c r="H604" s="23" t="str">
        <f>IF(AND(INDEX(個人!$C$6:$AH$125,$N604,$C$3)&lt;&gt;"",INDEX(個人!$C$6:$AH$125,$N604,$O604)&lt;&gt;""),IF(INDEX(個人!$C$6:$AH$125,$N604,$H$3)&lt;20,11,ROUNDDOWN(INDEX(個人!$C$6:$AH$125,$N604,$H$3)/5,0)+7),"")</f>
        <v/>
      </c>
      <c r="I604" s="23" t="str">
        <f>IF(AND(INDEX(個人!$C$6:$AH$125,$N604,$C$3)&lt;&gt;"",INDEX(個人!$C$6:$AH$125,$N604,$O604)&lt;&gt;""),IF(ISERROR(VLOOKUP(DBCS($Q604),コード一覧!$E$1:$F$6,2,FALSE)),1,VLOOKUP(DBCS($Q604),コード一覧!$E$1:$F$6,2,FALSE)),"")</f>
        <v/>
      </c>
      <c r="J604" s="23" t="str">
        <f>IF(AND(INDEX(個人!$C$6:$AH$125,$N604,$C$3)&lt;&gt;"",INDEX(個人!$C$6:$AH$125,$N604,$O604)&lt;&gt;""),VLOOKUP($P604,コード一覧!$G$1:$H$10,2,FALSE),"")</f>
        <v/>
      </c>
      <c r="K604" s="23" t="str">
        <f>IF(AND(INDEX(個人!$C$6:$AH$125,$N604,$C$3)&lt;&gt;"",INDEX(個人!$C$6:$AH$125,$N604,$O604)&lt;&gt;""),LEFT(TEXT(INDEX(個人!$C$6:$AH$125,$N604,$O604),"mm:ss.00"),2),"")</f>
        <v/>
      </c>
      <c r="L604" s="23" t="str">
        <f>IF(AND(INDEX(個人!$C$6:$AH$125,$N604,$C$3)&lt;&gt;"",INDEX(個人!$C$6:$AH$125,$N604,$O604)&lt;&gt;""),MID(TEXT(INDEX(個人!$C$6:$AH$125,$N604,$O604),"mm:ss.00"),4,2),"")</f>
        <v/>
      </c>
      <c r="M604" s="23" t="str">
        <f>IF(AND(INDEX(個人!$C$6:$AH$125,$N604,$C$3)&lt;&gt;"",INDEX(個人!$C$6:$AH$125,$N604,$O604)&lt;&gt;""),RIGHT(TEXT(INDEX(個人!$C$6:$AH$125,$N604,$O604),"mm:ss.00"),2),"")</f>
        <v/>
      </c>
      <c r="N604" s="23">
        <f t="shared" si="83"/>
        <v>28</v>
      </c>
      <c r="O604" s="23">
        <v>15</v>
      </c>
      <c r="P604" s="200" t="s">
        <v>73</v>
      </c>
      <c r="Q604" s="23" t="s">
        <v>318</v>
      </c>
    </row>
    <row r="605" spans="3:17" s="23" customFormat="1" x14ac:dyDescent="0.15">
      <c r="C605" s="23" t="str">
        <f>IF(INDEX(個人!$C$6:$AH$125,$N605,$C$3)&lt;&gt;"",DBCS(TRIM(INDEX(個人!$C$6:$AH$125,$N605,$C$3))),"")</f>
        <v/>
      </c>
      <c r="D605" s="23" t="str">
        <f t="shared" si="81"/>
        <v>○</v>
      </c>
      <c r="E605" s="23">
        <f>IF(AND(INDEX(個人!$C$6:$AH$125,$N604,$C$3)&lt;&gt;"",INDEX(個人!$C$6:$AH$125,$N605,$O605)&lt;&gt;""),E604+1,E604)</f>
        <v>0</v>
      </c>
      <c r="F605" s="23" t="str">
        <f t="shared" si="82"/>
        <v>@0</v>
      </c>
      <c r="H605" s="23" t="str">
        <f>IF(AND(INDEX(個人!$C$6:$AH$125,$N605,$C$3)&lt;&gt;"",INDEX(個人!$C$6:$AH$125,$N605,$O605)&lt;&gt;""),IF(INDEX(個人!$C$6:$AH$125,$N605,$H$3)&lt;20,11,ROUNDDOWN(INDEX(個人!$C$6:$AH$125,$N605,$H$3)/5,0)+7),"")</f>
        <v/>
      </c>
      <c r="I605" s="23" t="str">
        <f>IF(AND(INDEX(個人!$C$6:$AH$125,$N605,$C$3)&lt;&gt;"",INDEX(個人!$C$6:$AH$125,$N605,$O605)&lt;&gt;""),IF(ISERROR(VLOOKUP(DBCS($Q605),コード一覧!$E$1:$F$6,2,FALSE)),1,VLOOKUP(DBCS($Q605),コード一覧!$E$1:$F$6,2,FALSE)),"")</f>
        <v/>
      </c>
      <c r="J605" s="23" t="str">
        <f>IF(AND(INDEX(個人!$C$6:$AH$125,$N605,$C$3)&lt;&gt;"",INDEX(個人!$C$6:$AH$125,$N605,$O605)&lt;&gt;""),VLOOKUP($P605,コード一覧!$G$1:$H$10,2,FALSE),"")</f>
        <v/>
      </c>
      <c r="K605" s="23" t="str">
        <f>IF(AND(INDEX(個人!$C$6:$AH$125,$N605,$C$3)&lt;&gt;"",INDEX(個人!$C$6:$AH$125,$N605,$O605)&lt;&gt;""),LEFT(TEXT(INDEX(個人!$C$6:$AH$125,$N605,$O605),"mm:ss.00"),2),"")</f>
        <v/>
      </c>
      <c r="L605" s="23" t="str">
        <f>IF(AND(INDEX(個人!$C$6:$AH$125,$N605,$C$3)&lt;&gt;"",INDEX(個人!$C$6:$AH$125,$N605,$O605)&lt;&gt;""),MID(TEXT(INDEX(個人!$C$6:$AH$125,$N605,$O605),"mm:ss.00"),4,2),"")</f>
        <v/>
      </c>
      <c r="M605" s="23" t="str">
        <f>IF(AND(INDEX(個人!$C$6:$AH$125,$N605,$C$3)&lt;&gt;"",INDEX(個人!$C$6:$AH$125,$N605,$O605)&lt;&gt;""),RIGHT(TEXT(INDEX(個人!$C$6:$AH$125,$N605,$O605),"mm:ss.00"),2),"")</f>
        <v/>
      </c>
      <c r="N605" s="23">
        <f t="shared" si="83"/>
        <v>28</v>
      </c>
      <c r="O605" s="23">
        <v>16</v>
      </c>
      <c r="P605" s="200" t="s">
        <v>75</v>
      </c>
      <c r="Q605" s="23" t="s">
        <v>318</v>
      </c>
    </row>
    <row r="606" spans="3:17" s="23" customFormat="1" x14ac:dyDescent="0.15">
      <c r="C606" s="23" t="str">
        <f>IF(INDEX(個人!$C$6:$AH$125,$N606,$C$3)&lt;&gt;"",DBCS(TRIM(INDEX(個人!$C$6:$AH$125,$N606,$C$3))),"")</f>
        <v/>
      </c>
      <c r="D606" s="23" t="str">
        <f t="shared" si="81"/>
        <v>○</v>
      </c>
      <c r="E606" s="23">
        <f>IF(AND(INDEX(個人!$C$6:$AH$125,$N605,$C$3)&lt;&gt;"",INDEX(個人!$C$6:$AH$125,$N606,$O606)&lt;&gt;""),E605+1,E605)</f>
        <v>0</v>
      </c>
      <c r="F606" s="23" t="str">
        <f t="shared" si="82"/>
        <v>@0</v>
      </c>
      <c r="H606" s="23" t="str">
        <f>IF(AND(INDEX(個人!$C$6:$AH$125,$N606,$C$3)&lt;&gt;"",INDEX(個人!$C$6:$AH$125,$N606,$O606)&lt;&gt;""),IF(INDEX(個人!$C$6:$AH$125,$N606,$H$3)&lt;20,11,ROUNDDOWN(INDEX(個人!$C$6:$AH$125,$N606,$H$3)/5,0)+7),"")</f>
        <v/>
      </c>
      <c r="I606" s="23" t="str">
        <f>IF(AND(INDEX(個人!$C$6:$AH$125,$N606,$C$3)&lt;&gt;"",INDEX(個人!$C$6:$AH$125,$N606,$O606)&lt;&gt;""),IF(ISERROR(VLOOKUP(DBCS($Q606),コード一覧!$E$1:$F$6,2,FALSE)),1,VLOOKUP(DBCS($Q606),コード一覧!$E$1:$F$6,2,FALSE)),"")</f>
        <v/>
      </c>
      <c r="J606" s="23" t="str">
        <f>IF(AND(INDEX(個人!$C$6:$AH$125,$N606,$C$3)&lt;&gt;"",INDEX(個人!$C$6:$AH$125,$N606,$O606)&lt;&gt;""),VLOOKUP($P606,コード一覧!$G$1:$H$10,2,FALSE),"")</f>
        <v/>
      </c>
      <c r="K606" s="23" t="str">
        <f>IF(AND(INDEX(個人!$C$6:$AH$125,$N606,$C$3)&lt;&gt;"",INDEX(個人!$C$6:$AH$125,$N606,$O606)&lt;&gt;""),LEFT(TEXT(INDEX(個人!$C$6:$AH$125,$N606,$O606),"mm:ss.00"),2),"")</f>
        <v/>
      </c>
      <c r="L606" s="23" t="str">
        <f>IF(AND(INDEX(個人!$C$6:$AH$125,$N606,$C$3)&lt;&gt;"",INDEX(個人!$C$6:$AH$125,$N606,$O606)&lt;&gt;""),MID(TEXT(INDEX(個人!$C$6:$AH$125,$N606,$O606),"mm:ss.00"),4,2),"")</f>
        <v/>
      </c>
      <c r="M606" s="23" t="str">
        <f>IF(AND(INDEX(個人!$C$6:$AH$125,$N606,$C$3)&lt;&gt;"",INDEX(個人!$C$6:$AH$125,$N606,$O606)&lt;&gt;""),RIGHT(TEXT(INDEX(個人!$C$6:$AH$125,$N606,$O606),"mm:ss.00"),2),"")</f>
        <v/>
      </c>
      <c r="N606" s="23">
        <f t="shared" si="83"/>
        <v>28</v>
      </c>
      <c r="O606" s="23">
        <v>17</v>
      </c>
      <c r="P606" s="200" t="s">
        <v>77</v>
      </c>
      <c r="Q606" s="23" t="s">
        <v>318</v>
      </c>
    </row>
    <row r="607" spans="3:17" s="23" customFormat="1" x14ac:dyDescent="0.15">
      <c r="C607" s="23" t="str">
        <f>IF(INDEX(個人!$C$6:$AH$125,$N607,$C$3)&lt;&gt;"",DBCS(TRIM(INDEX(個人!$C$6:$AH$125,$N607,$C$3))),"")</f>
        <v/>
      </c>
      <c r="D607" s="23" t="str">
        <f t="shared" si="81"/>
        <v>○</v>
      </c>
      <c r="E607" s="23">
        <f>IF(AND(INDEX(個人!$C$6:$AH$125,$N606,$C$3)&lt;&gt;"",INDEX(個人!$C$6:$AH$125,$N607,$O607)&lt;&gt;""),E606+1,E606)</f>
        <v>0</v>
      </c>
      <c r="F607" s="23" t="str">
        <f t="shared" si="82"/>
        <v>@0</v>
      </c>
      <c r="H607" s="23" t="str">
        <f>IF(AND(INDEX(個人!$C$6:$AH$125,$N607,$C$3)&lt;&gt;"",INDEX(個人!$C$6:$AH$125,$N607,$O607)&lt;&gt;""),IF(INDEX(個人!$C$6:$AH$125,$N607,$H$3)&lt;20,11,ROUNDDOWN(INDEX(個人!$C$6:$AH$125,$N607,$H$3)/5,0)+7),"")</f>
        <v/>
      </c>
      <c r="I607" s="23" t="str">
        <f>IF(AND(INDEX(個人!$C$6:$AH$125,$N607,$C$3)&lt;&gt;"",INDEX(個人!$C$6:$AH$125,$N607,$O607)&lt;&gt;""),IF(ISERROR(VLOOKUP(DBCS($Q607),コード一覧!$E$1:$F$6,2,FALSE)),1,VLOOKUP(DBCS($Q607),コード一覧!$E$1:$F$6,2,FALSE)),"")</f>
        <v/>
      </c>
      <c r="J607" s="23" t="str">
        <f>IF(AND(INDEX(個人!$C$6:$AH$125,$N607,$C$3)&lt;&gt;"",INDEX(個人!$C$6:$AH$125,$N607,$O607)&lt;&gt;""),VLOOKUP($P607,コード一覧!$G$1:$H$10,2,FALSE),"")</f>
        <v/>
      </c>
      <c r="K607" s="23" t="str">
        <f>IF(AND(INDEX(個人!$C$6:$AH$125,$N607,$C$3)&lt;&gt;"",INDEX(個人!$C$6:$AH$125,$N607,$O607)&lt;&gt;""),LEFT(TEXT(INDEX(個人!$C$6:$AH$125,$N607,$O607),"mm:ss.00"),2),"")</f>
        <v/>
      </c>
      <c r="L607" s="23" t="str">
        <f>IF(AND(INDEX(個人!$C$6:$AH$125,$N607,$C$3)&lt;&gt;"",INDEX(個人!$C$6:$AH$125,$N607,$O607)&lt;&gt;""),MID(TEXT(INDEX(個人!$C$6:$AH$125,$N607,$O607),"mm:ss.00"),4,2),"")</f>
        <v/>
      </c>
      <c r="M607" s="23" t="str">
        <f>IF(AND(INDEX(個人!$C$6:$AH$125,$N607,$C$3)&lt;&gt;"",INDEX(個人!$C$6:$AH$125,$N607,$O607)&lt;&gt;""),RIGHT(TEXT(INDEX(個人!$C$6:$AH$125,$N607,$O607),"mm:ss.00"),2),"")</f>
        <v/>
      </c>
      <c r="N607" s="23">
        <f t="shared" si="83"/>
        <v>28</v>
      </c>
      <c r="O607" s="23">
        <v>18</v>
      </c>
      <c r="P607" s="200" t="s">
        <v>70</v>
      </c>
      <c r="Q607" s="23" t="s">
        <v>319</v>
      </c>
    </row>
    <row r="608" spans="3:17" s="23" customFormat="1" x14ac:dyDescent="0.15">
      <c r="C608" s="23" t="str">
        <f>IF(INDEX(個人!$C$6:$AH$125,$N608,$C$3)&lt;&gt;"",DBCS(TRIM(INDEX(個人!$C$6:$AH$125,$N608,$C$3))),"")</f>
        <v/>
      </c>
      <c r="D608" s="23" t="str">
        <f t="shared" si="81"/>
        <v>○</v>
      </c>
      <c r="E608" s="23">
        <f>IF(AND(INDEX(個人!$C$6:$AH$125,$N607,$C$3)&lt;&gt;"",INDEX(個人!$C$6:$AH$125,$N608,$O608)&lt;&gt;""),E607+1,E607)</f>
        <v>0</v>
      </c>
      <c r="F608" s="23" t="str">
        <f t="shared" si="82"/>
        <v>@0</v>
      </c>
      <c r="H608" s="23" t="str">
        <f>IF(AND(INDEX(個人!$C$6:$AH$125,$N608,$C$3)&lt;&gt;"",INDEX(個人!$C$6:$AH$125,$N608,$O608)&lt;&gt;""),IF(INDEX(個人!$C$6:$AH$125,$N608,$H$3)&lt;20,11,ROUNDDOWN(INDEX(個人!$C$6:$AH$125,$N608,$H$3)/5,0)+7),"")</f>
        <v/>
      </c>
      <c r="I608" s="23" t="str">
        <f>IF(AND(INDEX(個人!$C$6:$AH$125,$N608,$C$3)&lt;&gt;"",INDEX(個人!$C$6:$AH$125,$N608,$O608)&lt;&gt;""),IF(ISERROR(VLOOKUP(DBCS($Q608),コード一覧!$E$1:$F$6,2,FALSE)),1,VLOOKUP(DBCS($Q608),コード一覧!$E$1:$F$6,2,FALSE)),"")</f>
        <v/>
      </c>
      <c r="J608" s="23" t="str">
        <f>IF(AND(INDEX(個人!$C$6:$AH$125,$N608,$C$3)&lt;&gt;"",INDEX(個人!$C$6:$AH$125,$N608,$O608)&lt;&gt;""),VLOOKUP($P608,コード一覧!$G$1:$H$10,2,FALSE),"")</f>
        <v/>
      </c>
      <c r="K608" s="23" t="str">
        <f>IF(AND(INDEX(個人!$C$6:$AH$125,$N608,$C$3)&lt;&gt;"",INDEX(個人!$C$6:$AH$125,$N608,$O608)&lt;&gt;""),LEFT(TEXT(INDEX(個人!$C$6:$AH$125,$N608,$O608),"mm:ss.00"),2),"")</f>
        <v/>
      </c>
      <c r="L608" s="23" t="str">
        <f>IF(AND(INDEX(個人!$C$6:$AH$125,$N608,$C$3)&lt;&gt;"",INDEX(個人!$C$6:$AH$125,$N608,$O608)&lt;&gt;""),MID(TEXT(INDEX(個人!$C$6:$AH$125,$N608,$O608),"mm:ss.00"),4,2),"")</f>
        <v/>
      </c>
      <c r="M608" s="23" t="str">
        <f>IF(AND(INDEX(個人!$C$6:$AH$125,$N608,$C$3)&lt;&gt;"",INDEX(個人!$C$6:$AH$125,$N608,$O608)&lt;&gt;""),RIGHT(TEXT(INDEX(個人!$C$6:$AH$125,$N608,$O608),"mm:ss.00"),2),"")</f>
        <v/>
      </c>
      <c r="N608" s="23">
        <f t="shared" si="83"/>
        <v>28</v>
      </c>
      <c r="O608" s="23">
        <v>19</v>
      </c>
      <c r="P608" s="200" t="s">
        <v>24</v>
      </c>
      <c r="Q608" s="23" t="s">
        <v>319</v>
      </c>
    </row>
    <row r="609" spans="3:17" s="23" customFormat="1" x14ac:dyDescent="0.15">
      <c r="C609" s="23" t="str">
        <f>IF(INDEX(個人!$C$6:$AH$125,$N609,$C$3)&lt;&gt;"",DBCS(TRIM(INDEX(個人!$C$6:$AH$125,$N609,$C$3))),"")</f>
        <v/>
      </c>
      <c r="D609" s="23" t="str">
        <f t="shared" si="81"/>
        <v>○</v>
      </c>
      <c r="E609" s="23">
        <f>IF(AND(INDEX(個人!$C$6:$AH$125,$N608,$C$3)&lt;&gt;"",INDEX(個人!$C$6:$AH$125,$N609,$O609)&lt;&gt;""),E608+1,E608)</f>
        <v>0</v>
      </c>
      <c r="F609" s="23" t="str">
        <f t="shared" si="82"/>
        <v>@0</v>
      </c>
      <c r="H609" s="23" t="str">
        <f>IF(AND(INDEX(個人!$C$6:$AH$125,$N609,$C$3)&lt;&gt;"",INDEX(個人!$C$6:$AH$125,$N609,$O609)&lt;&gt;""),IF(INDEX(個人!$C$6:$AH$125,$N609,$H$3)&lt;20,11,ROUNDDOWN(INDEX(個人!$C$6:$AH$125,$N609,$H$3)/5,0)+7),"")</f>
        <v/>
      </c>
      <c r="I609" s="23" t="str">
        <f>IF(AND(INDEX(個人!$C$6:$AH$125,$N609,$C$3)&lt;&gt;"",INDEX(個人!$C$6:$AH$125,$N609,$O609)&lt;&gt;""),IF(ISERROR(VLOOKUP(DBCS($Q609),コード一覧!$E$1:$F$6,2,FALSE)),1,VLOOKUP(DBCS($Q609),コード一覧!$E$1:$F$6,2,FALSE)),"")</f>
        <v/>
      </c>
      <c r="J609" s="23" t="str">
        <f>IF(AND(INDEX(個人!$C$6:$AH$125,$N609,$C$3)&lt;&gt;"",INDEX(個人!$C$6:$AH$125,$N609,$O609)&lt;&gt;""),VLOOKUP($P609,コード一覧!$G$1:$H$10,2,FALSE),"")</f>
        <v/>
      </c>
      <c r="K609" s="23" t="str">
        <f>IF(AND(INDEX(個人!$C$6:$AH$125,$N609,$C$3)&lt;&gt;"",INDEX(個人!$C$6:$AH$125,$N609,$O609)&lt;&gt;""),LEFT(TEXT(INDEX(個人!$C$6:$AH$125,$N609,$O609),"mm:ss.00"),2),"")</f>
        <v/>
      </c>
      <c r="L609" s="23" t="str">
        <f>IF(AND(INDEX(個人!$C$6:$AH$125,$N609,$C$3)&lt;&gt;"",INDEX(個人!$C$6:$AH$125,$N609,$O609)&lt;&gt;""),MID(TEXT(INDEX(個人!$C$6:$AH$125,$N609,$O609),"mm:ss.00"),4,2),"")</f>
        <v/>
      </c>
      <c r="M609" s="23" t="str">
        <f>IF(AND(INDEX(個人!$C$6:$AH$125,$N609,$C$3)&lt;&gt;"",INDEX(個人!$C$6:$AH$125,$N609,$O609)&lt;&gt;""),RIGHT(TEXT(INDEX(個人!$C$6:$AH$125,$N609,$O609),"mm:ss.00"),2),"")</f>
        <v/>
      </c>
      <c r="N609" s="23">
        <f t="shared" si="83"/>
        <v>28</v>
      </c>
      <c r="O609" s="23">
        <v>20</v>
      </c>
      <c r="P609" s="200" t="s">
        <v>37</v>
      </c>
      <c r="Q609" s="23" t="s">
        <v>319</v>
      </c>
    </row>
    <row r="610" spans="3:17" s="23" customFormat="1" x14ac:dyDescent="0.15">
      <c r="C610" s="23" t="str">
        <f>IF(INDEX(個人!$C$6:$AH$125,$N610,$C$3)&lt;&gt;"",DBCS(TRIM(INDEX(個人!$C$6:$AH$125,$N610,$C$3))),"")</f>
        <v/>
      </c>
      <c r="D610" s="23" t="str">
        <f t="shared" si="81"/>
        <v>○</v>
      </c>
      <c r="E610" s="23">
        <f>IF(AND(INDEX(個人!$C$6:$AH$125,$N609,$C$3)&lt;&gt;"",INDEX(個人!$C$6:$AH$125,$N610,$O610)&lt;&gt;""),E609+1,E609)</f>
        <v>0</v>
      </c>
      <c r="F610" s="23" t="str">
        <f t="shared" si="82"/>
        <v>@0</v>
      </c>
      <c r="H610" s="23" t="str">
        <f>IF(AND(INDEX(個人!$C$6:$AH$125,$N610,$C$3)&lt;&gt;"",INDEX(個人!$C$6:$AH$125,$N610,$O610)&lt;&gt;""),IF(INDEX(個人!$C$6:$AH$125,$N610,$H$3)&lt;20,11,ROUNDDOWN(INDEX(個人!$C$6:$AH$125,$N610,$H$3)/5,0)+7),"")</f>
        <v/>
      </c>
      <c r="I610" s="23" t="str">
        <f>IF(AND(INDEX(個人!$C$6:$AH$125,$N610,$C$3)&lt;&gt;"",INDEX(個人!$C$6:$AH$125,$N610,$O610)&lt;&gt;""),IF(ISERROR(VLOOKUP(DBCS($Q610),コード一覧!$E$1:$F$6,2,FALSE)),1,VLOOKUP(DBCS($Q610),コード一覧!$E$1:$F$6,2,FALSE)),"")</f>
        <v/>
      </c>
      <c r="J610" s="23" t="str">
        <f>IF(AND(INDEX(個人!$C$6:$AH$125,$N610,$C$3)&lt;&gt;"",INDEX(個人!$C$6:$AH$125,$N610,$O610)&lt;&gt;""),VLOOKUP($P610,コード一覧!$G$1:$H$10,2,FALSE),"")</f>
        <v/>
      </c>
      <c r="K610" s="23" t="str">
        <f>IF(AND(INDEX(個人!$C$6:$AH$125,$N610,$C$3)&lt;&gt;"",INDEX(個人!$C$6:$AH$125,$N610,$O610)&lt;&gt;""),LEFT(TEXT(INDEX(個人!$C$6:$AH$125,$N610,$O610),"mm:ss.00"),2),"")</f>
        <v/>
      </c>
      <c r="L610" s="23" t="str">
        <f>IF(AND(INDEX(個人!$C$6:$AH$125,$N610,$C$3)&lt;&gt;"",INDEX(個人!$C$6:$AH$125,$N610,$O610)&lt;&gt;""),MID(TEXT(INDEX(個人!$C$6:$AH$125,$N610,$O610),"mm:ss.00"),4,2),"")</f>
        <v/>
      </c>
      <c r="M610" s="23" t="str">
        <f>IF(AND(INDEX(個人!$C$6:$AH$125,$N610,$C$3)&lt;&gt;"",INDEX(個人!$C$6:$AH$125,$N610,$O610)&lt;&gt;""),RIGHT(TEXT(INDEX(個人!$C$6:$AH$125,$N610,$O610),"mm:ss.00"),2),"")</f>
        <v/>
      </c>
      <c r="N610" s="23">
        <f t="shared" si="83"/>
        <v>28</v>
      </c>
      <c r="O610" s="23">
        <v>21</v>
      </c>
      <c r="P610" s="200" t="s">
        <v>47</v>
      </c>
      <c r="Q610" s="23" t="s">
        <v>319</v>
      </c>
    </row>
    <row r="611" spans="3:17" s="23" customFormat="1" x14ac:dyDescent="0.15">
      <c r="C611" s="23" t="str">
        <f>IF(INDEX(個人!$C$6:$AH$125,$N611,$C$3)&lt;&gt;"",DBCS(TRIM(INDEX(個人!$C$6:$AH$125,$N611,$C$3))),"")</f>
        <v/>
      </c>
      <c r="D611" s="23" t="str">
        <f t="shared" si="81"/>
        <v>○</v>
      </c>
      <c r="E611" s="23">
        <f>IF(AND(INDEX(個人!$C$6:$AH$125,$N610,$C$3)&lt;&gt;"",INDEX(個人!$C$6:$AH$125,$N611,$O611)&lt;&gt;""),E610+1,E610)</f>
        <v>0</v>
      </c>
      <c r="F611" s="23" t="str">
        <f t="shared" si="82"/>
        <v>@0</v>
      </c>
      <c r="H611" s="23" t="str">
        <f>IF(AND(INDEX(個人!$C$6:$AH$125,$N611,$C$3)&lt;&gt;"",INDEX(個人!$C$6:$AH$125,$N611,$O611)&lt;&gt;""),IF(INDEX(個人!$C$6:$AH$125,$N611,$H$3)&lt;20,11,ROUNDDOWN(INDEX(個人!$C$6:$AH$125,$N611,$H$3)/5,0)+7),"")</f>
        <v/>
      </c>
      <c r="I611" s="23" t="str">
        <f>IF(AND(INDEX(個人!$C$6:$AH$125,$N611,$C$3)&lt;&gt;"",INDEX(個人!$C$6:$AH$125,$N611,$O611)&lt;&gt;""),IF(ISERROR(VLOOKUP(DBCS($Q611),コード一覧!$E$1:$F$6,2,FALSE)),1,VLOOKUP(DBCS($Q611),コード一覧!$E$1:$F$6,2,FALSE)),"")</f>
        <v/>
      </c>
      <c r="J611" s="23" t="str">
        <f>IF(AND(INDEX(個人!$C$6:$AH$125,$N611,$C$3)&lt;&gt;"",INDEX(個人!$C$6:$AH$125,$N611,$O611)&lt;&gt;""),VLOOKUP($P611,コード一覧!$G$1:$H$10,2,FALSE),"")</f>
        <v/>
      </c>
      <c r="K611" s="23" t="str">
        <f>IF(AND(INDEX(個人!$C$6:$AH$125,$N611,$C$3)&lt;&gt;"",INDEX(個人!$C$6:$AH$125,$N611,$O611)&lt;&gt;""),LEFT(TEXT(INDEX(個人!$C$6:$AH$125,$N611,$O611),"mm:ss.00"),2),"")</f>
        <v/>
      </c>
      <c r="L611" s="23" t="str">
        <f>IF(AND(INDEX(個人!$C$6:$AH$125,$N611,$C$3)&lt;&gt;"",INDEX(個人!$C$6:$AH$125,$N611,$O611)&lt;&gt;""),MID(TEXT(INDEX(個人!$C$6:$AH$125,$N611,$O611),"mm:ss.00"),4,2),"")</f>
        <v/>
      </c>
      <c r="M611" s="23" t="str">
        <f>IF(AND(INDEX(個人!$C$6:$AH$125,$N611,$C$3)&lt;&gt;"",INDEX(個人!$C$6:$AH$125,$N611,$O611)&lt;&gt;""),RIGHT(TEXT(INDEX(個人!$C$6:$AH$125,$N611,$O611),"mm:ss.00"),2),"")</f>
        <v/>
      </c>
      <c r="N611" s="23">
        <f t="shared" si="83"/>
        <v>28</v>
      </c>
      <c r="O611" s="23">
        <v>22</v>
      </c>
      <c r="P611" s="200" t="s">
        <v>70</v>
      </c>
      <c r="Q611" s="23" t="s">
        <v>320</v>
      </c>
    </row>
    <row r="612" spans="3:17" s="23" customFormat="1" x14ac:dyDescent="0.15">
      <c r="C612" s="23" t="str">
        <f>IF(INDEX(個人!$C$6:$AH$125,$N612,$C$3)&lt;&gt;"",DBCS(TRIM(INDEX(個人!$C$6:$AH$125,$N612,$C$3))),"")</f>
        <v/>
      </c>
      <c r="D612" s="23" t="str">
        <f t="shared" si="81"/>
        <v>○</v>
      </c>
      <c r="E612" s="23">
        <f>IF(AND(INDEX(個人!$C$6:$AH$125,$N611,$C$3)&lt;&gt;"",INDEX(個人!$C$6:$AH$125,$N612,$O612)&lt;&gt;""),E611+1,E611)</f>
        <v>0</v>
      </c>
      <c r="F612" s="23" t="str">
        <f t="shared" si="82"/>
        <v>@0</v>
      </c>
      <c r="H612" s="23" t="str">
        <f>IF(AND(INDEX(個人!$C$6:$AH$125,$N612,$C$3)&lt;&gt;"",INDEX(個人!$C$6:$AH$125,$N612,$O612)&lt;&gt;""),IF(INDEX(個人!$C$6:$AH$125,$N612,$H$3)&lt;20,11,ROUNDDOWN(INDEX(個人!$C$6:$AH$125,$N612,$H$3)/5,0)+7),"")</f>
        <v/>
      </c>
      <c r="I612" s="23" t="str">
        <f>IF(AND(INDEX(個人!$C$6:$AH$125,$N612,$C$3)&lt;&gt;"",INDEX(個人!$C$6:$AH$125,$N612,$O612)&lt;&gt;""),IF(ISERROR(VLOOKUP(DBCS($Q612),コード一覧!$E$1:$F$6,2,FALSE)),1,VLOOKUP(DBCS($Q612),コード一覧!$E$1:$F$6,2,FALSE)),"")</f>
        <v/>
      </c>
      <c r="J612" s="23" t="str">
        <f>IF(AND(INDEX(個人!$C$6:$AH$125,$N612,$C$3)&lt;&gt;"",INDEX(個人!$C$6:$AH$125,$N612,$O612)&lt;&gt;""),VLOOKUP($P612,コード一覧!$G$1:$H$10,2,FALSE),"")</f>
        <v/>
      </c>
      <c r="K612" s="23" t="str">
        <f>IF(AND(INDEX(個人!$C$6:$AH$125,$N612,$C$3)&lt;&gt;"",INDEX(個人!$C$6:$AH$125,$N612,$O612)&lt;&gt;""),LEFT(TEXT(INDEX(個人!$C$6:$AH$125,$N612,$O612),"mm:ss.00"),2),"")</f>
        <v/>
      </c>
      <c r="L612" s="23" t="str">
        <f>IF(AND(INDEX(個人!$C$6:$AH$125,$N612,$C$3)&lt;&gt;"",INDEX(個人!$C$6:$AH$125,$N612,$O612)&lt;&gt;""),MID(TEXT(INDEX(個人!$C$6:$AH$125,$N612,$O612),"mm:ss.00"),4,2),"")</f>
        <v/>
      </c>
      <c r="M612" s="23" t="str">
        <f>IF(AND(INDEX(個人!$C$6:$AH$125,$N612,$C$3)&lt;&gt;"",INDEX(個人!$C$6:$AH$125,$N612,$O612)&lt;&gt;""),RIGHT(TEXT(INDEX(個人!$C$6:$AH$125,$N612,$O612),"mm:ss.00"),2),"")</f>
        <v/>
      </c>
      <c r="N612" s="23">
        <f t="shared" si="83"/>
        <v>28</v>
      </c>
      <c r="O612" s="23">
        <v>23</v>
      </c>
      <c r="P612" s="200" t="s">
        <v>24</v>
      </c>
      <c r="Q612" s="23" t="s">
        <v>320</v>
      </c>
    </row>
    <row r="613" spans="3:17" s="23" customFormat="1" x14ac:dyDescent="0.15">
      <c r="C613" s="23" t="str">
        <f>IF(INDEX(個人!$C$6:$AH$125,$N613,$C$3)&lt;&gt;"",DBCS(TRIM(INDEX(個人!$C$6:$AH$125,$N613,$C$3))),"")</f>
        <v/>
      </c>
      <c r="D613" s="23" t="str">
        <f t="shared" si="81"/>
        <v>○</v>
      </c>
      <c r="E613" s="23">
        <f>IF(AND(INDEX(個人!$C$6:$AH$125,$N612,$C$3)&lt;&gt;"",INDEX(個人!$C$6:$AH$125,$N613,$O613)&lt;&gt;""),E612+1,E612)</f>
        <v>0</v>
      </c>
      <c r="F613" s="23" t="str">
        <f t="shared" si="82"/>
        <v>@0</v>
      </c>
      <c r="H613" s="23" t="str">
        <f>IF(AND(INDEX(個人!$C$6:$AH$125,$N613,$C$3)&lt;&gt;"",INDEX(個人!$C$6:$AH$125,$N613,$O613)&lt;&gt;""),IF(INDEX(個人!$C$6:$AH$125,$N613,$H$3)&lt;20,11,ROUNDDOWN(INDEX(個人!$C$6:$AH$125,$N613,$H$3)/5,0)+7),"")</f>
        <v/>
      </c>
      <c r="I613" s="23" t="str">
        <f>IF(AND(INDEX(個人!$C$6:$AH$125,$N613,$C$3)&lt;&gt;"",INDEX(個人!$C$6:$AH$125,$N613,$O613)&lt;&gt;""),IF(ISERROR(VLOOKUP(DBCS($Q613),コード一覧!$E$1:$F$6,2,FALSE)),1,VLOOKUP(DBCS($Q613),コード一覧!$E$1:$F$6,2,FALSE)),"")</f>
        <v/>
      </c>
      <c r="J613" s="23" t="str">
        <f>IF(AND(INDEX(個人!$C$6:$AH$125,$N613,$C$3)&lt;&gt;"",INDEX(個人!$C$6:$AH$125,$N613,$O613)&lt;&gt;""),VLOOKUP($P613,コード一覧!$G$1:$H$10,2,FALSE),"")</f>
        <v/>
      </c>
      <c r="K613" s="23" t="str">
        <f>IF(AND(INDEX(個人!$C$6:$AH$125,$N613,$C$3)&lt;&gt;"",INDEX(個人!$C$6:$AH$125,$N613,$O613)&lt;&gt;""),LEFT(TEXT(INDEX(個人!$C$6:$AH$125,$N613,$O613),"mm:ss.00"),2),"")</f>
        <v/>
      </c>
      <c r="L613" s="23" t="str">
        <f>IF(AND(INDEX(個人!$C$6:$AH$125,$N613,$C$3)&lt;&gt;"",INDEX(個人!$C$6:$AH$125,$N613,$O613)&lt;&gt;""),MID(TEXT(INDEX(個人!$C$6:$AH$125,$N613,$O613),"mm:ss.00"),4,2),"")</f>
        <v/>
      </c>
      <c r="M613" s="23" t="str">
        <f>IF(AND(INDEX(個人!$C$6:$AH$125,$N613,$C$3)&lt;&gt;"",INDEX(個人!$C$6:$AH$125,$N613,$O613)&lt;&gt;""),RIGHT(TEXT(INDEX(個人!$C$6:$AH$125,$N613,$O613),"mm:ss.00"),2),"")</f>
        <v/>
      </c>
      <c r="N613" s="23">
        <f t="shared" si="83"/>
        <v>28</v>
      </c>
      <c r="O613" s="23">
        <v>24</v>
      </c>
      <c r="P613" s="200" t="s">
        <v>37</v>
      </c>
      <c r="Q613" s="23" t="s">
        <v>320</v>
      </c>
    </row>
    <row r="614" spans="3:17" s="23" customFormat="1" x14ac:dyDescent="0.15">
      <c r="C614" s="23" t="str">
        <f>IF(INDEX(個人!$C$6:$AH$125,$N614,$C$3)&lt;&gt;"",DBCS(TRIM(INDEX(個人!$C$6:$AH$125,$N614,$C$3))),"")</f>
        <v/>
      </c>
      <c r="D614" s="23" t="str">
        <f t="shared" si="81"/>
        <v>○</v>
      </c>
      <c r="E614" s="23">
        <f>IF(AND(INDEX(個人!$C$6:$AH$125,$N613,$C$3)&lt;&gt;"",INDEX(個人!$C$6:$AH$125,$N614,$O614)&lt;&gt;""),E613+1,E613)</f>
        <v>0</v>
      </c>
      <c r="F614" s="23" t="str">
        <f t="shared" si="82"/>
        <v>@0</v>
      </c>
      <c r="H614" s="23" t="str">
        <f>IF(AND(INDEX(個人!$C$6:$AH$125,$N614,$C$3)&lt;&gt;"",INDEX(個人!$C$6:$AH$125,$N614,$O614)&lt;&gt;""),IF(INDEX(個人!$C$6:$AH$125,$N614,$H$3)&lt;20,11,ROUNDDOWN(INDEX(個人!$C$6:$AH$125,$N614,$H$3)/5,0)+7),"")</f>
        <v/>
      </c>
      <c r="I614" s="23" t="str">
        <f>IF(AND(INDEX(個人!$C$6:$AH$125,$N614,$C$3)&lt;&gt;"",INDEX(個人!$C$6:$AH$125,$N614,$O614)&lt;&gt;""),IF(ISERROR(VLOOKUP(DBCS($Q614),コード一覧!$E$1:$F$6,2,FALSE)),1,VLOOKUP(DBCS($Q614),コード一覧!$E$1:$F$6,2,FALSE)),"")</f>
        <v/>
      </c>
      <c r="J614" s="23" t="str">
        <f>IF(AND(INDEX(個人!$C$6:$AH$125,$N614,$C$3)&lt;&gt;"",INDEX(個人!$C$6:$AH$125,$N614,$O614)&lt;&gt;""),VLOOKUP($P614,コード一覧!$G$1:$H$10,2,FALSE),"")</f>
        <v/>
      </c>
      <c r="K614" s="23" t="str">
        <f>IF(AND(INDEX(個人!$C$6:$AH$125,$N614,$C$3)&lt;&gt;"",INDEX(個人!$C$6:$AH$125,$N614,$O614)&lt;&gt;""),LEFT(TEXT(INDEX(個人!$C$6:$AH$125,$N614,$O614),"mm:ss.00"),2),"")</f>
        <v/>
      </c>
      <c r="L614" s="23" t="str">
        <f>IF(AND(INDEX(個人!$C$6:$AH$125,$N614,$C$3)&lt;&gt;"",INDEX(個人!$C$6:$AH$125,$N614,$O614)&lt;&gt;""),MID(TEXT(INDEX(個人!$C$6:$AH$125,$N614,$O614),"mm:ss.00"),4,2),"")</f>
        <v/>
      </c>
      <c r="M614" s="23" t="str">
        <f>IF(AND(INDEX(個人!$C$6:$AH$125,$N614,$C$3)&lt;&gt;"",INDEX(個人!$C$6:$AH$125,$N614,$O614)&lt;&gt;""),RIGHT(TEXT(INDEX(個人!$C$6:$AH$125,$N614,$O614),"mm:ss.00"),2),"")</f>
        <v/>
      </c>
      <c r="N614" s="23">
        <f t="shared" si="83"/>
        <v>28</v>
      </c>
      <c r="O614" s="23">
        <v>25</v>
      </c>
      <c r="P614" s="200" t="s">
        <v>47</v>
      </c>
      <c r="Q614" s="23" t="s">
        <v>320</v>
      </c>
    </row>
    <row r="615" spans="3:17" s="23" customFormat="1" x14ac:dyDescent="0.15">
      <c r="C615" s="23" t="str">
        <f>IF(INDEX(個人!$C$6:$AH$125,$N615,$C$3)&lt;&gt;"",DBCS(TRIM(INDEX(個人!$C$6:$AH$125,$N615,$C$3))),"")</f>
        <v/>
      </c>
      <c r="D615" s="23" t="str">
        <f t="shared" si="81"/>
        <v>○</v>
      </c>
      <c r="E615" s="23">
        <f>IF(AND(INDEX(個人!$C$6:$AH$125,$N614,$C$3)&lt;&gt;"",INDEX(個人!$C$6:$AH$125,$N615,$O615)&lt;&gt;""),E614+1,E614)</f>
        <v>0</v>
      </c>
      <c r="F615" s="23" t="str">
        <f t="shared" si="82"/>
        <v>@0</v>
      </c>
      <c r="H615" s="23" t="str">
        <f>IF(AND(INDEX(個人!$C$6:$AH$125,$N615,$C$3)&lt;&gt;"",INDEX(個人!$C$6:$AH$125,$N615,$O615)&lt;&gt;""),IF(INDEX(個人!$C$6:$AH$125,$N615,$H$3)&lt;20,11,ROUNDDOWN(INDEX(個人!$C$6:$AH$125,$N615,$H$3)/5,0)+7),"")</f>
        <v/>
      </c>
      <c r="I615" s="23" t="str">
        <f>IF(AND(INDEX(個人!$C$6:$AH$125,$N615,$C$3)&lt;&gt;"",INDEX(個人!$C$6:$AH$125,$N615,$O615)&lt;&gt;""),IF(ISERROR(VLOOKUP(DBCS($Q615),コード一覧!$E$1:$F$6,2,FALSE)),1,VLOOKUP(DBCS($Q615),コード一覧!$E$1:$F$6,2,FALSE)),"")</f>
        <v/>
      </c>
      <c r="J615" s="23" t="str">
        <f>IF(AND(INDEX(個人!$C$6:$AH$125,$N615,$C$3)&lt;&gt;"",INDEX(個人!$C$6:$AH$125,$N615,$O615)&lt;&gt;""),VLOOKUP($P615,コード一覧!$G$1:$H$10,2,FALSE),"")</f>
        <v/>
      </c>
      <c r="K615" s="23" t="str">
        <f>IF(AND(INDEX(個人!$C$6:$AH$125,$N615,$C$3)&lt;&gt;"",INDEX(個人!$C$6:$AH$125,$N615,$O615)&lt;&gt;""),LEFT(TEXT(INDEX(個人!$C$6:$AH$125,$N615,$O615),"mm:ss.00"),2),"")</f>
        <v/>
      </c>
      <c r="L615" s="23" t="str">
        <f>IF(AND(INDEX(個人!$C$6:$AH$125,$N615,$C$3)&lt;&gt;"",INDEX(個人!$C$6:$AH$125,$N615,$O615)&lt;&gt;""),MID(TEXT(INDEX(個人!$C$6:$AH$125,$N615,$O615),"mm:ss.00"),4,2),"")</f>
        <v/>
      </c>
      <c r="M615" s="23" t="str">
        <f>IF(AND(INDEX(個人!$C$6:$AH$125,$N615,$C$3)&lt;&gt;"",INDEX(個人!$C$6:$AH$125,$N615,$O615)&lt;&gt;""),RIGHT(TEXT(INDEX(個人!$C$6:$AH$125,$N615,$O615),"mm:ss.00"),2),"")</f>
        <v/>
      </c>
      <c r="N615" s="23">
        <f t="shared" si="83"/>
        <v>28</v>
      </c>
      <c r="O615" s="23">
        <v>26</v>
      </c>
      <c r="P615" s="200" t="s">
        <v>70</v>
      </c>
      <c r="Q615" s="23" t="s">
        <v>321</v>
      </c>
    </row>
    <row r="616" spans="3:17" s="23" customFormat="1" x14ac:dyDescent="0.15">
      <c r="C616" s="23" t="str">
        <f>IF(INDEX(個人!$C$6:$AH$125,$N616,$C$3)&lt;&gt;"",DBCS(TRIM(INDEX(個人!$C$6:$AH$125,$N616,$C$3))),"")</f>
        <v/>
      </c>
      <c r="D616" s="23" t="str">
        <f t="shared" si="81"/>
        <v>○</v>
      </c>
      <c r="E616" s="23">
        <f>IF(AND(INDEX(個人!$C$6:$AH$125,$N615,$C$3)&lt;&gt;"",INDEX(個人!$C$6:$AH$125,$N616,$O616)&lt;&gt;""),E615+1,E615)</f>
        <v>0</v>
      </c>
      <c r="F616" s="23" t="str">
        <f t="shared" si="82"/>
        <v>@0</v>
      </c>
      <c r="H616" s="23" t="str">
        <f>IF(AND(INDEX(個人!$C$6:$AH$125,$N616,$C$3)&lt;&gt;"",INDEX(個人!$C$6:$AH$125,$N616,$O616)&lt;&gt;""),IF(INDEX(個人!$C$6:$AH$125,$N616,$H$3)&lt;20,11,ROUNDDOWN(INDEX(個人!$C$6:$AH$125,$N616,$H$3)/5,0)+7),"")</f>
        <v/>
      </c>
      <c r="I616" s="23" t="str">
        <f>IF(AND(INDEX(個人!$C$6:$AH$125,$N616,$C$3)&lt;&gt;"",INDEX(個人!$C$6:$AH$125,$N616,$O616)&lt;&gt;""),IF(ISERROR(VLOOKUP(DBCS($Q616),コード一覧!$E$1:$F$6,2,FALSE)),1,VLOOKUP(DBCS($Q616),コード一覧!$E$1:$F$6,2,FALSE)),"")</f>
        <v/>
      </c>
      <c r="J616" s="23" t="str">
        <f>IF(AND(INDEX(個人!$C$6:$AH$125,$N616,$C$3)&lt;&gt;"",INDEX(個人!$C$6:$AH$125,$N616,$O616)&lt;&gt;""),VLOOKUP($P616,コード一覧!$G$1:$H$10,2,FALSE),"")</f>
        <v/>
      </c>
      <c r="K616" s="23" t="str">
        <f>IF(AND(INDEX(個人!$C$6:$AH$125,$N616,$C$3)&lt;&gt;"",INDEX(個人!$C$6:$AH$125,$N616,$O616)&lt;&gt;""),LEFT(TEXT(INDEX(個人!$C$6:$AH$125,$N616,$O616),"mm:ss.00"),2),"")</f>
        <v/>
      </c>
      <c r="L616" s="23" t="str">
        <f>IF(AND(INDEX(個人!$C$6:$AH$125,$N616,$C$3)&lt;&gt;"",INDEX(個人!$C$6:$AH$125,$N616,$O616)&lt;&gt;""),MID(TEXT(INDEX(個人!$C$6:$AH$125,$N616,$O616),"mm:ss.00"),4,2),"")</f>
        <v/>
      </c>
      <c r="M616" s="23" t="str">
        <f>IF(AND(INDEX(個人!$C$6:$AH$125,$N616,$C$3)&lt;&gt;"",INDEX(個人!$C$6:$AH$125,$N616,$O616)&lt;&gt;""),RIGHT(TEXT(INDEX(個人!$C$6:$AH$125,$N616,$O616),"mm:ss.00"),2),"")</f>
        <v/>
      </c>
      <c r="N616" s="23">
        <f t="shared" si="83"/>
        <v>28</v>
      </c>
      <c r="O616" s="23">
        <v>27</v>
      </c>
      <c r="P616" s="200" t="s">
        <v>24</v>
      </c>
      <c r="Q616" s="23" t="s">
        <v>321</v>
      </c>
    </row>
    <row r="617" spans="3:17" s="23" customFormat="1" x14ac:dyDescent="0.15">
      <c r="C617" s="23" t="str">
        <f>IF(INDEX(個人!$C$6:$AH$125,$N617,$C$3)&lt;&gt;"",DBCS(TRIM(INDEX(個人!$C$6:$AH$125,$N617,$C$3))),"")</f>
        <v/>
      </c>
      <c r="D617" s="23" t="str">
        <f t="shared" si="81"/>
        <v>○</v>
      </c>
      <c r="E617" s="23">
        <f>IF(AND(INDEX(個人!$C$6:$AH$125,$N616,$C$3)&lt;&gt;"",INDEX(個人!$C$6:$AH$125,$N617,$O617)&lt;&gt;""),E616+1,E616)</f>
        <v>0</v>
      </c>
      <c r="F617" s="23" t="str">
        <f t="shared" si="82"/>
        <v>@0</v>
      </c>
      <c r="H617" s="23" t="str">
        <f>IF(AND(INDEX(個人!$C$6:$AH$125,$N617,$C$3)&lt;&gt;"",INDEX(個人!$C$6:$AH$125,$N617,$O617)&lt;&gt;""),IF(INDEX(個人!$C$6:$AH$125,$N617,$H$3)&lt;20,11,ROUNDDOWN(INDEX(個人!$C$6:$AH$125,$N617,$H$3)/5,0)+7),"")</f>
        <v/>
      </c>
      <c r="I617" s="23" t="str">
        <f>IF(AND(INDEX(個人!$C$6:$AH$125,$N617,$C$3)&lt;&gt;"",INDEX(個人!$C$6:$AH$125,$N617,$O617)&lt;&gt;""),IF(ISERROR(VLOOKUP(DBCS($Q617),コード一覧!$E$1:$F$6,2,FALSE)),1,VLOOKUP(DBCS($Q617),コード一覧!$E$1:$F$6,2,FALSE)),"")</f>
        <v/>
      </c>
      <c r="J617" s="23" t="str">
        <f>IF(AND(INDEX(個人!$C$6:$AH$125,$N617,$C$3)&lt;&gt;"",INDEX(個人!$C$6:$AH$125,$N617,$O617)&lt;&gt;""),VLOOKUP($P617,コード一覧!$G$1:$H$10,2,FALSE),"")</f>
        <v/>
      </c>
      <c r="K617" s="23" t="str">
        <f>IF(AND(INDEX(個人!$C$6:$AH$125,$N617,$C$3)&lt;&gt;"",INDEX(個人!$C$6:$AH$125,$N617,$O617)&lt;&gt;""),LEFT(TEXT(INDEX(個人!$C$6:$AH$125,$N617,$O617),"mm:ss.00"),2),"")</f>
        <v/>
      </c>
      <c r="L617" s="23" t="str">
        <f>IF(AND(INDEX(個人!$C$6:$AH$125,$N617,$C$3)&lt;&gt;"",INDEX(個人!$C$6:$AH$125,$N617,$O617)&lt;&gt;""),MID(TEXT(INDEX(個人!$C$6:$AH$125,$N617,$O617),"mm:ss.00"),4,2),"")</f>
        <v/>
      </c>
      <c r="M617" s="23" t="str">
        <f>IF(AND(INDEX(個人!$C$6:$AH$125,$N617,$C$3)&lt;&gt;"",INDEX(個人!$C$6:$AH$125,$N617,$O617)&lt;&gt;""),RIGHT(TEXT(INDEX(個人!$C$6:$AH$125,$N617,$O617),"mm:ss.00"),2),"")</f>
        <v/>
      </c>
      <c r="N617" s="23">
        <f t="shared" si="83"/>
        <v>28</v>
      </c>
      <c r="O617" s="23">
        <v>28</v>
      </c>
      <c r="P617" s="200" t="s">
        <v>37</v>
      </c>
      <c r="Q617" s="23" t="s">
        <v>321</v>
      </c>
    </row>
    <row r="618" spans="3:17" s="23" customFormat="1" x14ac:dyDescent="0.15">
      <c r="C618" s="23" t="str">
        <f>IF(INDEX(個人!$C$6:$AH$125,$N618,$C$3)&lt;&gt;"",DBCS(TRIM(INDEX(個人!$C$6:$AH$125,$N618,$C$3))),"")</f>
        <v/>
      </c>
      <c r="D618" s="23" t="str">
        <f t="shared" si="81"/>
        <v>○</v>
      </c>
      <c r="E618" s="23">
        <f>IF(AND(INDEX(個人!$C$6:$AH$125,$N617,$C$3)&lt;&gt;"",INDEX(個人!$C$6:$AH$125,$N618,$O618)&lt;&gt;""),E617+1,E617)</f>
        <v>0</v>
      </c>
      <c r="F618" s="23" t="str">
        <f t="shared" si="82"/>
        <v>@0</v>
      </c>
      <c r="H618" s="23" t="str">
        <f>IF(AND(INDEX(個人!$C$6:$AH$125,$N618,$C$3)&lt;&gt;"",INDEX(個人!$C$6:$AH$125,$N618,$O618)&lt;&gt;""),IF(INDEX(個人!$C$6:$AH$125,$N618,$H$3)&lt;20,11,ROUNDDOWN(INDEX(個人!$C$6:$AH$125,$N618,$H$3)/5,0)+7),"")</f>
        <v/>
      </c>
      <c r="I618" s="23" t="str">
        <f>IF(AND(INDEX(個人!$C$6:$AH$125,$N618,$C$3)&lt;&gt;"",INDEX(個人!$C$6:$AH$125,$N618,$O618)&lt;&gt;""),IF(ISERROR(VLOOKUP(DBCS($Q618),コード一覧!$E$1:$F$6,2,FALSE)),1,VLOOKUP(DBCS($Q618),コード一覧!$E$1:$F$6,2,FALSE)),"")</f>
        <v/>
      </c>
      <c r="J618" s="23" t="str">
        <f>IF(AND(INDEX(個人!$C$6:$AH$125,$N618,$C$3)&lt;&gt;"",INDEX(個人!$C$6:$AH$125,$N618,$O618)&lt;&gt;""),VLOOKUP($P618,コード一覧!$G$1:$H$10,2,FALSE),"")</f>
        <v/>
      </c>
      <c r="K618" s="23" t="str">
        <f>IF(AND(INDEX(個人!$C$6:$AH$125,$N618,$C$3)&lt;&gt;"",INDEX(個人!$C$6:$AH$125,$N618,$O618)&lt;&gt;""),LEFT(TEXT(INDEX(個人!$C$6:$AH$125,$N618,$O618),"mm:ss.00"),2),"")</f>
        <v/>
      </c>
      <c r="L618" s="23" t="str">
        <f>IF(AND(INDEX(個人!$C$6:$AH$125,$N618,$C$3)&lt;&gt;"",INDEX(個人!$C$6:$AH$125,$N618,$O618)&lt;&gt;""),MID(TEXT(INDEX(個人!$C$6:$AH$125,$N618,$O618),"mm:ss.00"),4,2),"")</f>
        <v/>
      </c>
      <c r="M618" s="23" t="str">
        <f>IF(AND(INDEX(個人!$C$6:$AH$125,$N618,$C$3)&lt;&gt;"",INDEX(個人!$C$6:$AH$125,$N618,$O618)&lt;&gt;""),RIGHT(TEXT(INDEX(個人!$C$6:$AH$125,$N618,$O618),"mm:ss.00"),2),"")</f>
        <v/>
      </c>
      <c r="N618" s="23">
        <f t="shared" si="83"/>
        <v>28</v>
      </c>
      <c r="O618" s="23">
        <v>29</v>
      </c>
      <c r="P618" s="200" t="s">
        <v>47</v>
      </c>
      <c r="Q618" s="23" t="s">
        <v>321</v>
      </c>
    </row>
    <row r="619" spans="3:17" s="23" customFormat="1" x14ac:dyDescent="0.15">
      <c r="C619" s="23" t="str">
        <f>IF(INDEX(個人!$C$6:$AH$125,$N619,$C$3)&lt;&gt;"",DBCS(TRIM(INDEX(個人!$C$6:$AH$125,$N619,$C$3))),"")</f>
        <v/>
      </c>
      <c r="D619" s="23" t="str">
        <f t="shared" si="81"/>
        <v>○</v>
      </c>
      <c r="E619" s="23">
        <f>IF(AND(INDEX(個人!$C$6:$AH$125,$N618,$C$3)&lt;&gt;"",INDEX(個人!$C$6:$AH$125,$N619,$O619)&lt;&gt;""),E618+1,E618)</f>
        <v>0</v>
      </c>
      <c r="F619" s="23" t="str">
        <f t="shared" si="82"/>
        <v>@0</v>
      </c>
      <c r="H619" s="23" t="str">
        <f>IF(AND(INDEX(個人!$C$6:$AH$125,$N619,$C$3)&lt;&gt;"",INDEX(個人!$C$6:$AH$125,$N619,$O619)&lt;&gt;""),IF(INDEX(個人!$C$6:$AH$125,$N619,$H$3)&lt;20,11,ROUNDDOWN(INDEX(個人!$C$6:$AH$125,$N619,$H$3)/5,0)+7),"")</f>
        <v/>
      </c>
      <c r="I619" s="23" t="str">
        <f>IF(AND(INDEX(個人!$C$6:$AH$125,$N619,$C$3)&lt;&gt;"",INDEX(個人!$C$6:$AH$125,$N619,$O619)&lt;&gt;""),IF(ISERROR(VLOOKUP(DBCS($Q619),コード一覧!$E$1:$F$6,2,FALSE)),1,VLOOKUP(DBCS($Q619),コード一覧!$E$1:$F$6,2,FALSE)),"")</f>
        <v/>
      </c>
      <c r="J619" s="23" t="str">
        <f>IF(AND(INDEX(個人!$C$6:$AH$125,$N619,$C$3)&lt;&gt;"",INDEX(個人!$C$6:$AH$125,$N619,$O619)&lt;&gt;""),VLOOKUP($P619,コード一覧!$G$1:$H$10,2,FALSE),"")</f>
        <v/>
      </c>
      <c r="K619" s="23" t="str">
        <f>IF(AND(INDEX(個人!$C$6:$AH$125,$N619,$C$3)&lt;&gt;"",INDEX(個人!$C$6:$AH$125,$N619,$O619)&lt;&gt;""),LEFT(TEXT(INDEX(個人!$C$6:$AH$125,$N619,$O619),"mm:ss.00"),2),"")</f>
        <v/>
      </c>
      <c r="L619" s="23" t="str">
        <f>IF(AND(INDEX(個人!$C$6:$AH$125,$N619,$C$3)&lt;&gt;"",INDEX(個人!$C$6:$AH$125,$N619,$O619)&lt;&gt;""),MID(TEXT(INDEX(個人!$C$6:$AH$125,$N619,$O619),"mm:ss.00"),4,2),"")</f>
        <v/>
      </c>
      <c r="M619" s="23" t="str">
        <f>IF(AND(INDEX(個人!$C$6:$AH$125,$N619,$C$3)&lt;&gt;"",INDEX(個人!$C$6:$AH$125,$N619,$O619)&lt;&gt;""),RIGHT(TEXT(INDEX(個人!$C$6:$AH$125,$N619,$O619),"mm:ss.00"),2),"")</f>
        <v/>
      </c>
      <c r="N619" s="23">
        <f t="shared" si="83"/>
        <v>28</v>
      </c>
      <c r="O619" s="23">
        <v>30</v>
      </c>
      <c r="P619" s="200" t="s">
        <v>37</v>
      </c>
      <c r="Q619" s="23" t="s">
        <v>101</v>
      </c>
    </row>
    <row r="620" spans="3:17" s="23" customFormat="1" x14ac:dyDescent="0.15">
      <c r="C620" s="23" t="str">
        <f>IF(INDEX(個人!$C$6:$AH$125,$N620,$C$3)&lt;&gt;"",DBCS(TRIM(INDEX(個人!$C$6:$AH$125,$N620,$C$3))),"")</f>
        <v/>
      </c>
      <c r="D620" s="23" t="str">
        <f t="shared" si="81"/>
        <v>○</v>
      </c>
      <c r="E620" s="23">
        <f>IF(AND(INDEX(個人!$C$6:$AH$125,$N619,$C$3)&lt;&gt;"",INDEX(個人!$C$6:$AH$125,$N620,$O620)&lt;&gt;""),E619+1,E619)</f>
        <v>0</v>
      </c>
      <c r="F620" s="23" t="str">
        <f t="shared" si="82"/>
        <v>@0</v>
      </c>
      <c r="H620" s="23" t="str">
        <f>IF(AND(INDEX(個人!$C$6:$AH$125,$N620,$C$3)&lt;&gt;"",INDEX(個人!$C$6:$AH$125,$N620,$O620)&lt;&gt;""),IF(INDEX(個人!$C$6:$AH$125,$N620,$H$3)&lt;20,11,ROUNDDOWN(INDEX(個人!$C$6:$AH$125,$N620,$H$3)/5,0)+7),"")</f>
        <v/>
      </c>
      <c r="I620" s="23" t="str">
        <f>IF(AND(INDEX(個人!$C$6:$AH$125,$N620,$C$3)&lt;&gt;"",INDEX(個人!$C$6:$AH$125,$N620,$O620)&lt;&gt;""),IF(ISERROR(VLOOKUP(DBCS($Q620),コード一覧!$E$1:$F$6,2,FALSE)),1,VLOOKUP(DBCS($Q620),コード一覧!$E$1:$F$6,2,FALSE)),"")</f>
        <v/>
      </c>
      <c r="J620" s="23" t="str">
        <f>IF(AND(INDEX(個人!$C$6:$AH$125,$N620,$C$3)&lt;&gt;"",INDEX(個人!$C$6:$AH$125,$N620,$O620)&lt;&gt;""),VLOOKUP($P620,コード一覧!$G$1:$H$10,2,FALSE),"")</f>
        <v/>
      </c>
      <c r="K620" s="23" t="str">
        <f>IF(AND(INDEX(個人!$C$6:$AH$125,$N620,$C$3)&lt;&gt;"",INDEX(個人!$C$6:$AH$125,$N620,$O620)&lt;&gt;""),LEFT(TEXT(INDEX(個人!$C$6:$AH$125,$N620,$O620),"mm:ss.00"),2),"")</f>
        <v/>
      </c>
      <c r="L620" s="23" t="str">
        <f>IF(AND(INDEX(個人!$C$6:$AH$125,$N620,$C$3)&lt;&gt;"",INDEX(個人!$C$6:$AH$125,$N620,$O620)&lt;&gt;""),MID(TEXT(INDEX(個人!$C$6:$AH$125,$N620,$O620),"mm:ss.00"),4,2),"")</f>
        <v/>
      </c>
      <c r="M620" s="23" t="str">
        <f>IF(AND(INDEX(個人!$C$6:$AH$125,$N620,$C$3)&lt;&gt;"",INDEX(個人!$C$6:$AH$125,$N620,$O620)&lt;&gt;""),RIGHT(TEXT(INDEX(個人!$C$6:$AH$125,$N620,$O620),"mm:ss.00"),2),"")</f>
        <v/>
      </c>
      <c r="N620" s="23">
        <f t="shared" si="83"/>
        <v>28</v>
      </c>
      <c r="O620" s="23">
        <v>31</v>
      </c>
      <c r="P620" s="200" t="s">
        <v>47</v>
      </c>
      <c r="Q620" s="23" t="s">
        <v>101</v>
      </c>
    </row>
    <row r="621" spans="3:17" s="23" customFormat="1" x14ac:dyDescent="0.15">
      <c r="C621" s="23" t="str">
        <f>IF(INDEX(個人!$C$6:$AH$125,$N621,$C$3)&lt;&gt;"",DBCS(TRIM(INDEX(個人!$C$6:$AH$125,$N621,$C$3))),"")</f>
        <v/>
      </c>
      <c r="D621" s="23" t="str">
        <f t="shared" si="81"/>
        <v>○</v>
      </c>
      <c r="E621" s="23">
        <f>IF(AND(INDEX(個人!$C$6:$AH$125,$N620,$C$3)&lt;&gt;"",INDEX(個人!$C$6:$AH$125,$N621,$O621)&lt;&gt;""),E620+1,E620)</f>
        <v>0</v>
      </c>
      <c r="F621" s="23" t="str">
        <f t="shared" si="82"/>
        <v>@0</v>
      </c>
      <c r="H621" s="23" t="str">
        <f>IF(AND(INDEX(個人!$C$6:$AH$125,$N621,$C$3)&lt;&gt;"",INDEX(個人!$C$6:$AH$125,$N621,$O621)&lt;&gt;""),IF(INDEX(個人!$C$6:$AH$125,$N621,$H$3)&lt;20,11,ROUNDDOWN(INDEX(個人!$C$6:$AH$125,$N621,$H$3)/5,0)+7),"")</f>
        <v/>
      </c>
      <c r="I621" s="23" t="str">
        <f>IF(AND(INDEX(個人!$C$6:$AH$125,$N621,$C$3)&lt;&gt;"",INDEX(個人!$C$6:$AH$125,$N621,$O621)&lt;&gt;""),IF(ISERROR(VLOOKUP(DBCS($Q621),コード一覧!$E$1:$F$6,2,FALSE)),1,VLOOKUP(DBCS($Q621),コード一覧!$E$1:$F$6,2,FALSE)),"")</f>
        <v/>
      </c>
      <c r="J621" s="23" t="str">
        <f>IF(AND(INDEX(個人!$C$6:$AH$125,$N621,$C$3)&lt;&gt;"",INDEX(個人!$C$6:$AH$125,$N621,$O621)&lt;&gt;""),VLOOKUP($P621,コード一覧!$G$1:$H$10,2,FALSE),"")</f>
        <v/>
      </c>
      <c r="K621" s="23" t="str">
        <f>IF(AND(INDEX(個人!$C$6:$AH$125,$N621,$C$3)&lt;&gt;"",INDEX(個人!$C$6:$AH$125,$N621,$O621)&lt;&gt;""),LEFT(TEXT(INDEX(個人!$C$6:$AH$125,$N621,$O621),"mm:ss.00"),2),"")</f>
        <v/>
      </c>
      <c r="L621" s="23" t="str">
        <f>IF(AND(INDEX(個人!$C$6:$AH$125,$N621,$C$3)&lt;&gt;"",INDEX(個人!$C$6:$AH$125,$N621,$O621)&lt;&gt;""),MID(TEXT(INDEX(個人!$C$6:$AH$125,$N621,$O621),"mm:ss.00"),4,2),"")</f>
        <v/>
      </c>
      <c r="M621" s="23" t="str">
        <f>IF(AND(INDEX(個人!$C$6:$AH$125,$N621,$C$3)&lt;&gt;"",INDEX(個人!$C$6:$AH$125,$N621,$O621)&lt;&gt;""),RIGHT(TEXT(INDEX(個人!$C$6:$AH$125,$N621,$O621),"mm:ss.00"),2),"")</f>
        <v/>
      </c>
      <c r="N621" s="23">
        <f t="shared" si="83"/>
        <v>28</v>
      </c>
      <c r="O621" s="23">
        <v>32</v>
      </c>
      <c r="P621" s="200" t="s">
        <v>73</v>
      </c>
      <c r="Q621" s="23" t="s">
        <v>101</v>
      </c>
    </row>
    <row r="622" spans="3:17" s="22" customFormat="1" x14ac:dyDescent="0.15">
      <c r="C622" s="22" t="str">
        <f>IF(INDEX(個人!$C$6:$AH$125,$N622,$C$3)&lt;&gt;"",DBCS(TRIM(INDEX(個人!$C$6:$AH$125,$N622,$C$3))),"")</f>
        <v/>
      </c>
      <c r="D622" s="22" t="str">
        <f>IF(C621=C622,"○","×")</f>
        <v>○</v>
      </c>
      <c r="E622" s="22">
        <f>IF(AND(INDEX(個人!$C$6:$AH$125,$N622,$C$3)&lt;&gt;"",INDEX(個人!$C$6:$AH$125,$N622,$O622)&lt;&gt;""),1,0)</f>
        <v>0</v>
      </c>
      <c r="F622" s="22" t="str">
        <f>C622&amp;"@"&amp;E622</f>
        <v>@0</v>
      </c>
      <c r="H622" s="22" t="str">
        <f>IF(AND(INDEX(個人!$C$6:$AH$125,$N622,$C$3)&lt;&gt;"",INDEX(個人!$C$6:$AH$125,$N622,$O622)&lt;&gt;""),IF(INDEX(個人!$C$6:$AH$125,$N622,$H$3)&lt;20,11,ROUNDDOWN(INDEX(個人!$C$6:$AH$125,$N622,$H$3)/5,0)+7),"")</f>
        <v/>
      </c>
      <c r="I622" s="22" t="str">
        <f>IF(AND(INDEX(個人!$C$6:$AH$125,$N622,$C$3)&lt;&gt;"",INDEX(個人!$C$6:$AH$125,$N622,$O622)&lt;&gt;""),IF(ISERROR(VLOOKUP(DBCS($Q622),コード一覧!$E$1:$F$6,2,FALSE)),1,VLOOKUP(DBCS($Q622),コード一覧!$E$1:$F$6,2,FALSE)),"")</f>
        <v/>
      </c>
      <c r="J622" s="22" t="str">
        <f>IF(AND(INDEX(個人!$C$6:$AH$125,$N622,$C$3)&lt;&gt;"",INDEX(個人!$C$6:$AH$125,$N622,$O622)&lt;&gt;""),VLOOKUP($P622,コード一覧!$G$1:$H$10,2,FALSE),"")</f>
        <v/>
      </c>
      <c r="K622" s="22" t="str">
        <f>IF(AND(INDEX(個人!$C$6:$AH$125,$N622,$C$3)&lt;&gt;"",INDEX(個人!$C$6:$AH$125,$N622,$O622)&lt;&gt;""),LEFT(TEXT(INDEX(個人!$C$6:$AH$125,$N622,$O622),"mm:ss.00"),2),"")</f>
        <v/>
      </c>
      <c r="L622" s="22" t="str">
        <f>IF(AND(INDEX(個人!$C$6:$AH$125,$N622,$C$3)&lt;&gt;"",INDEX(個人!$C$6:$AH$125,$N622,$O622)&lt;&gt;""),MID(TEXT(INDEX(個人!$C$6:$AH$125,$N622,$O622),"mm:ss.00"),4,2),"")</f>
        <v/>
      </c>
      <c r="M622" s="22" t="str">
        <f>IF(AND(INDEX(個人!$C$6:$AH$125,$N622,$C$3)&lt;&gt;"",INDEX(個人!$C$6:$AH$125,$N622,$O622)&lt;&gt;""),RIGHT(TEXT(INDEX(個人!$C$6:$AH$125,$N622,$O622),"mm:ss.00"),2),"")</f>
        <v/>
      </c>
      <c r="N622" s="22">
        <f>N600+1</f>
        <v>29</v>
      </c>
      <c r="O622" s="22">
        <v>11</v>
      </c>
      <c r="P622" s="24" t="s">
        <v>70</v>
      </c>
      <c r="Q622" s="22" t="s">
        <v>102</v>
      </c>
    </row>
    <row r="623" spans="3:17" s="22" customFormat="1" x14ac:dyDescent="0.15">
      <c r="C623" s="22" t="str">
        <f>IF(INDEX(個人!$C$6:$AH$125,$N623,$C$3)&lt;&gt;"",DBCS(TRIM(INDEX(個人!$C$6:$AH$125,$N623,$C$3))),"")</f>
        <v/>
      </c>
      <c r="D623" s="22" t="str">
        <f>IF(C622=C623,"○","×")</f>
        <v>○</v>
      </c>
      <c r="E623" s="22">
        <f>IF(AND(INDEX(個人!$C$6:$AH$125,$N622,$C$3)&lt;&gt;"",INDEX(個人!$C$6:$AH$125,$N623,$O623)&lt;&gt;""),E622+1,E622)</f>
        <v>0</v>
      </c>
      <c r="F623" s="22" t="str">
        <f>C623&amp;"@"&amp;E623</f>
        <v>@0</v>
      </c>
      <c r="H623" s="22" t="str">
        <f>IF(AND(INDEX(個人!$C$6:$AH$125,$N623,$C$3)&lt;&gt;"",INDEX(個人!$C$6:$AH$125,$N623,$O623)&lt;&gt;""),IF(INDEX(個人!$C$6:$AH$125,$N623,$H$3)&lt;20,11,ROUNDDOWN(INDEX(個人!$C$6:$AH$125,$N623,$H$3)/5,0)+7),"")</f>
        <v/>
      </c>
      <c r="I623" s="22" t="str">
        <f>IF(AND(INDEX(個人!$C$6:$AH$125,$N623,$C$3)&lt;&gt;"",INDEX(個人!$C$6:$AH$125,$N623,$O623)&lt;&gt;""),IF(ISERROR(VLOOKUP(DBCS($Q623),コード一覧!$E$1:$F$6,2,FALSE)),1,VLOOKUP(DBCS($Q623),コード一覧!$E$1:$F$6,2,FALSE)),"")</f>
        <v/>
      </c>
      <c r="J623" s="22" t="str">
        <f>IF(AND(INDEX(個人!$C$6:$AH$125,$N623,$C$3)&lt;&gt;"",INDEX(個人!$C$6:$AH$125,$N623,$O623)&lt;&gt;""),VLOOKUP($P623,コード一覧!$G$1:$H$10,2,FALSE),"")</f>
        <v/>
      </c>
      <c r="K623" s="22" t="str">
        <f>IF(AND(INDEX(個人!$C$6:$AH$125,$N623,$C$3)&lt;&gt;"",INDEX(個人!$C$6:$AH$125,$N623,$O623)&lt;&gt;""),LEFT(TEXT(INDEX(個人!$C$6:$AH$125,$N623,$O623),"mm:ss.00"),2),"")</f>
        <v/>
      </c>
      <c r="L623" s="22" t="str">
        <f>IF(AND(INDEX(個人!$C$6:$AH$125,$N623,$C$3)&lt;&gt;"",INDEX(個人!$C$6:$AH$125,$N623,$O623)&lt;&gt;""),MID(TEXT(INDEX(個人!$C$6:$AH$125,$N623,$O623),"mm:ss.00"),4,2),"")</f>
        <v/>
      </c>
      <c r="M623" s="22" t="str">
        <f>IF(AND(INDEX(個人!$C$6:$AH$125,$N623,$C$3)&lt;&gt;"",INDEX(個人!$C$6:$AH$125,$N623,$O623)&lt;&gt;""),RIGHT(TEXT(INDEX(個人!$C$6:$AH$125,$N623,$O623),"mm:ss.00"),2),"")</f>
        <v/>
      </c>
      <c r="N623" s="22">
        <f>$N622</f>
        <v>29</v>
      </c>
      <c r="O623" s="22">
        <v>12</v>
      </c>
      <c r="P623" s="24" t="s">
        <v>24</v>
      </c>
      <c r="Q623" s="22" t="s">
        <v>102</v>
      </c>
    </row>
    <row r="624" spans="3:17" s="22" customFormat="1" x14ac:dyDescent="0.15">
      <c r="C624" s="22" t="str">
        <f>IF(INDEX(個人!$C$6:$AH$125,$N624,$C$3)&lt;&gt;"",DBCS(TRIM(INDEX(個人!$C$6:$AH$125,$N624,$C$3))),"")</f>
        <v/>
      </c>
      <c r="D624" s="22" t="str">
        <f t="shared" ref="D624:D643" si="84">IF(C623=C624,"○","×")</f>
        <v>○</v>
      </c>
      <c r="E624" s="22">
        <f>IF(AND(INDEX(個人!$C$6:$AH$125,$N623,$C$3)&lt;&gt;"",INDEX(個人!$C$6:$AH$125,$N624,$O624)&lt;&gt;""),E623+1,E623)</f>
        <v>0</v>
      </c>
      <c r="F624" s="22" t="str">
        <f t="shared" ref="F624:F643" si="85">C624&amp;"@"&amp;E624</f>
        <v>@0</v>
      </c>
      <c r="H624" s="22" t="str">
        <f>IF(AND(INDEX(個人!$C$6:$AH$125,$N624,$C$3)&lt;&gt;"",INDEX(個人!$C$6:$AH$125,$N624,$O624)&lt;&gt;""),IF(INDEX(個人!$C$6:$AH$125,$N624,$H$3)&lt;20,11,ROUNDDOWN(INDEX(個人!$C$6:$AH$125,$N624,$H$3)/5,0)+7),"")</f>
        <v/>
      </c>
      <c r="I624" s="22" t="str">
        <f>IF(AND(INDEX(個人!$C$6:$AH$125,$N624,$C$3)&lt;&gt;"",INDEX(個人!$C$6:$AH$125,$N624,$O624)&lt;&gt;""),IF(ISERROR(VLOOKUP(DBCS($Q624),コード一覧!$E$1:$F$6,2,FALSE)),1,VLOOKUP(DBCS($Q624),コード一覧!$E$1:$F$6,2,FALSE)),"")</f>
        <v/>
      </c>
      <c r="J624" s="22" t="str">
        <f>IF(AND(INDEX(個人!$C$6:$AH$125,$N624,$C$3)&lt;&gt;"",INDEX(個人!$C$6:$AH$125,$N624,$O624)&lt;&gt;""),VLOOKUP($P624,コード一覧!$G$1:$H$10,2,FALSE),"")</f>
        <v/>
      </c>
      <c r="K624" s="22" t="str">
        <f>IF(AND(INDEX(個人!$C$6:$AH$125,$N624,$C$3)&lt;&gt;"",INDEX(個人!$C$6:$AH$125,$N624,$O624)&lt;&gt;""),LEFT(TEXT(INDEX(個人!$C$6:$AH$125,$N624,$O624),"mm:ss.00"),2),"")</f>
        <v/>
      </c>
      <c r="L624" s="22" t="str">
        <f>IF(AND(INDEX(個人!$C$6:$AH$125,$N624,$C$3)&lt;&gt;"",INDEX(個人!$C$6:$AH$125,$N624,$O624)&lt;&gt;""),MID(TEXT(INDEX(個人!$C$6:$AH$125,$N624,$O624),"mm:ss.00"),4,2),"")</f>
        <v/>
      </c>
      <c r="M624" s="22" t="str">
        <f>IF(AND(INDEX(個人!$C$6:$AH$125,$N624,$C$3)&lt;&gt;"",INDEX(個人!$C$6:$AH$125,$N624,$O624)&lt;&gt;""),RIGHT(TEXT(INDEX(個人!$C$6:$AH$125,$N624,$O624),"mm:ss.00"),2),"")</f>
        <v/>
      </c>
      <c r="N624" s="22">
        <f t="shared" ref="N624:N643" si="86">$N623</f>
        <v>29</v>
      </c>
      <c r="O624" s="22">
        <v>13</v>
      </c>
      <c r="P624" s="24" t="s">
        <v>37</v>
      </c>
      <c r="Q624" s="22" t="s">
        <v>102</v>
      </c>
    </row>
    <row r="625" spans="3:17" s="22" customFormat="1" x14ac:dyDescent="0.15">
      <c r="C625" s="22" t="str">
        <f>IF(INDEX(個人!$C$6:$AH$125,$N625,$C$3)&lt;&gt;"",DBCS(TRIM(INDEX(個人!$C$6:$AH$125,$N625,$C$3))),"")</f>
        <v/>
      </c>
      <c r="D625" s="22" t="str">
        <f t="shared" si="84"/>
        <v>○</v>
      </c>
      <c r="E625" s="22">
        <f>IF(AND(INDEX(個人!$C$6:$AH$125,$N624,$C$3)&lt;&gt;"",INDEX(個人!$C$6:$AH$125,$N625,$O625)&lt;&gt;""),E624+1,E624)</f>
        <v>0</v>
      </c>
      <c r="F625" s="22" t="str">
        <f t="shared" si="85"/>
        <v>@0</v>
      </c>
      <c r="H625" s="22" t="str">
        <f>IF(AND(INDEX(個人!$C$6:$AH$125,$N625,$C$3)&lt;&gt;"",INDEX(個人!$C$6:$AH$125,$N625,$O625)&lt;&gt;""),IF(INDEX(個人!$C$6:$AH$125,$N625,$H$3)&lt;20,11,ROUNDDOWN(INDEX(個人!$C$6:$AH$125,$N625,$H$3)/5,0)+7),"")</f>
        <v/>
      </c>
      <c r="I625" s="22" t="str">
        <f>IF(AND(INDEX(個人!$C$6:$AH$125,$N625,$C$3)&lt;&gt;"",INDEX(個人!$C$6:$AH$125,$N625,$O625)&lt;&gt;""),IF(ISERROR(VLOOKUP(DBCS($Q625),コード一覧!$E$1:$F$6,2,FALSE)),1,VLOOKUP(DBCS($Q625),コード一覧!$E$1:$F$6,2,FALSE)),"")</f>
        <v/>
      </c>
      <c r="J625" s="22" t="str">
        <f>IF(AND(INDEX(個人!$C$6:$AH$125,$N625,$C$3)&lt;&gt;"",INDEX(個人!$C$6:$AH$125,$N625,$O625)&lt;&gt;""),VLOOKUP($P625,コード一覧!$G$1:$H$10,2,FALSE),"")</f>
        <v/>
      </c>
      <c r="K625" s="22" t="str">
        <f>IF(AND(INDEX(個人!$C$6:$AH$125,$N625,$C$3)&lt;&gt;"",INDEX(個人!$C$6:$AH$125,$N625,$O625)&lt;&gt;""),LEFT(TEXT(INDEX(個人!$C$6:$AH$125,$N625,$O625),"mm:ss.00"),2),"")</f>
        <v/>
      </c>
      <c r="L625" s="22" t="str">
        <f>IF(AND(INDEX(個人!$C$6:$AH$125,$N625,$C$3)&lt;&gt;"",INDEX(個人!$C$6:$AH$125,$N625,$O625)&lt;&gt;""),MID(TEXT(INDEX(個人!$C$6:$AH$125,$N625,$O625),"mm:ss.00"),4,2),"")</f>
        <v/>
      </c>
      <c r="M625" s="22" t="str">
        <f>IF(AND(INDEX(個人!$C$6:$AH$125,$N625,$C$3)&lt;&gt;"",INDEX(個人!$C$6:$AH$125,$N625,$O625)&lt;&gt;""),RIGHT(TEXT(INDEX(個人!$C$6:$AH$125,$N625,$O625),"mm:ss.00"),2),"")</f>
        <v/>
      </c>
      <c r="N625" s="22">
        <f t="shared" si="86"/>
        <v>29</v>
      </c>
      <c r="O625" s="22">
        <v>14</v>
      </c>
      <c r="P625" s="24" t="s">
        <v>47</v>
      </c>
      <c r="Q625" s="22" t="s">
        <v>102</v>
      </c>
    </row>
    <row r="626" spans="3:17" s="22" customFormat="1" x14ac:dyDescent="0.15">
      <c r="C626" s="22" t="str">
        <f>IF(INDEX(個人!$C$6:$AH$125,$N626,$C$3)&lt;&gt;"",DBCS(TRIM(INDEX(個人!$C$6:$AH$125,$N626,$C$3))),"")</f>
        <v/>
      </c>
      <c r="D626" s="22" t="str">
        <f t="shared" si="84"/>
        <v>○</v>
      </c>
      <c r="E626" s="22">
        <f>IF(AND(INDEX(個人!$C$6:$AH$125,$N625,$C$3)&lt;&gt;"",INDEX(個人!$C$6:$AH$125,$N626,$O626)&lt;&gt;""),E625+1,E625)</f>
        <v>0</v>
      </c>
      <c r="F626" s="22" t="str">
        <f t="shared" si="85"/>
        <v>@0</v>
      </c>
      <c r="H626" s="22" t="str">
        <f>IF(AND(INDEX(個人!$C$6:$AH$125,$N626,$C$3)&lt;&gt;"",INDEX(個人!$C$6:$AH$125,$N626,$O626)&lt;&gt;""),IF(INDEX(個人!$C$6:$AH$125,$N626,$H$3)&lt;20,11,ROUNDDOWN(INDEX(個人!$C$6:$AH$125,$N626,$H$3)/5,0)+7),"")</f>
        <v/>
      </c>
      <c r="I626" s="22" t="str">
        <f>IF(AND(INDEX(個人!$C$6:$AH$125,$N626,$C$3)&lt;&gt;"",INDEX(個人!$C$6:$AH$125,$N626,$O626)&lt;&gt;""),IF(ISERROR(VLOOKUP(DBCS($Q626),コード一覧!$E$1:$F$6,2,FALSE)),1,VLOOKUP(DBCS($Q626),コード一覧!$E$1:$F$6,2,FALSE)),"")</f>
        <v/>
      </c>
      <c r="J626" s="22" t="str">
        <f>IF(AND(INDEX(個人!$C$6:$AH$125,$N626,$C$3)&lt;&gt;"",INDEX(個人!$C$6:$AH$125,$N626,$O626)&lt;&gt;""),VLOOKUP($P626,コード一覧!$G$1:$H$10,2,FALSE),"")</f>
        <v/>
      </c>
      <c r="K626" s="22" t="str">
        <f>IF(AND(INDEX(個人!$C$6:$AH$125,$N626,$C$3)&lt;&gt;"",INDEX(個人!$C$6:$AH$125,$N626,$O626)&lt;&gt;""),LEFT(TEXT(INDEX(個人!$C$6:$AH$125,$N626,$O626),"mm:ss.00"),2),"")</f>
        <v/>
      </c>
      <c r="L626" s="22" t="str">
        <f>IF(AND(INDEX(個人!$C$6:$AH$125,$N626,$C$3)&lt;&gt;"",INDEX(個人!$C$6:$AH$125,$N626,$O626)&lt;&gt;""),MID(TEXT(INDEX(個人!$C$6:$AH$125,$N626,$O626),"mm:ss.00"),4,2),"")</f>
        <v/>
      </c>
      <c r="M626" s="22" t="str">
        <f>IF(AND(INDEX(個人!$C$6:$AH$125,$N626,$C$3)&lt;&gt;"",INDEX(個人!$C$6:$AH$125,$N626,$O626)&lt;&gt;""),RIGHT(TEXT(INDEX(個人!$C$6:$AH$125,$N626,$O626),"mm:ss.00"),2),"")</f>
        <v/>
      </c>
      <c r="N626" s="22">
        <f t="shared" si="86"/>
        <v>29</v>
      </c>
      <c r="O626" s="22">
        <v>15</v>
      </c>
      <c r="P626" s="24" t="s">
        <v>73</v>
      </c>
      <c r="Q626" s="22" t="s">
        <v>102</v>
      </c>
    </row>
    <row r="627" spans="3:17" s="22" customFormat="1" x14ac:dyDescent="0.15">
      <c r="C627" s="22" t="str">
        <f>IF(INDEX(個人!$C$6:$AH$125,$N627,$C$3)&lt;&gt;"",DBCS(TRIM(INDEX(個人!$C$6:$AH$125,$N627,$C$3))),"")</f>
        <v/>
      </c>
      <c r="D627" s="22" t="str">
        <f t="shared" si="84"/>
        <v>○</v>
      </c>
      <c r="E627" s="22">
        <f>IF(AND(INDEX(個人!$C$6:$AH$125,$N626,$C$3)&lt;&gt;"",INDEX(個人!$C$6:$AH$125,$N627,$O627)&lt;&gt;""),E626+1,E626)</f>
        <v>0</v>
      </c>
      <c r="F627" s="22" t="str">
        <f t="shared" si="85"/>
        <v>@0</v>
      </c>
      <c r="H627" s="22" t="str">
        <f>IF(AND(INDEX(個人!$C$6:$AH$125,$N627,$C$3)&lt;&gt;"",INDEX(個人!$C$6:$AH$125,$N627,$O627)&lt;&gt;""),IF(INDEX(個人!$C$6:$AH$125,$N627,$H$3)&lt;20,11,ROUNDDOWN(INDEX(個人!$C$6:$AH$125,$N627,$H$3)/5,0)+7),"")</f>
        <v/>
      </c>
      <c r="I627" s="22" t="str">
        <f>IF(AND(INDEX(個人!$C$6:$AH$125,$N627,$C$3)&lt;&gt;"",INDEX(個人!$C$6:$AH$125,$N627,$O627)&lt;&gt;""),IF(ISERROR(VLOOKUP(DBCS($Q627),コード一覧!$E$1:$F$6,2,FALSE)),1,VLOOKUP(DBCS($Q627),コード一覧!$E$1:$F$6,2,FALSE)),"")</f>
        <v/>
      </c>
      <c r="J627" s="22" t="str">
        <f>IF(AND(INDEX(個人!$C$6:$AH$125,$N627,$C$3)&lt;&gt;"",INDEX(個人!$C$6:$AH$125,$N627,$O627)&lt;&gt;""),VLOOKUP($P627,コード一覧!$G$1:$H$10,2,FALSE),"")</f>
        <v/>
      </c>
      <c r="K627" s="22" t="str">
        <f>IF(AND(INDEX(個人!$C$6:$AH$125,$N627,$C$3)&lt;&gt;"",INDEX(個人!$C$6:$AH$125,$N627,$O627)&lt;&gt;""),LEFT(TEXT(INDEX(個人!$C$6:$AH$125,$N627,$O627),"mm:ss.00"),2),"")</f>
        <v/>
      </c>
      <c r="L627" s="22" t="str">
        <f>IF(AND(INDEX(個人!$C$6:$AH$125,$N627,$C$3)&lt;&gt;"",INDEX(個人!$C$6:$AH$125,$N627,$O627)&lt;&gt;""),MID(TEXT(INDEX(個人!$C$6:$AH$125,$N627,$O627),"mm:ss.00"),4,2),"")</f>
        <v/>
      </c>
      <c r="M627" s="22" t="str">
        <f>IF(AND(INDEX(個人!$C$6:$AH$125,$N627,$C$3)&lt;&gt;"",INDEX(個人!$C$6:$AH$125,$N627,$O627)&lt;&gt;""),RIGHT(TEXT(INDEX(個人!$C$6:$AH$125,$N627,$O627),"mm:ss.00"),2),"")</f>
        <v/>
      </c>
      <c r="N627" s="22">
        <f t="shared" si="86"/>
        <v>29</v>
      </c>
      <c r="O627" s="22">
        <v>16</v>
      </c>
      <c r="P627" s="24" t="s">
        <v>75</v>
      </c>
      <c r="Q627" s="22" t="s">
        <v>102</v>
      </c>
    </row>
    <row r="628" spans="3:17" s="22" customFormat="1" x14ac:dyDescent="0.15">
      <c r="C628" s="22" t="str">
        <f>IF(INDEX(個人!$C$6:$AH$125,$N628,$C$3)&lt;&gt;"",DBCS(TRIM(INDEX(個人!$C$6:$AH$125,$N628,$C$3))),"")</f>
        <v/>
      </c>
      <c r="D628" s="22" t="str">
        <f t="shared" si="84"/>
        <v>○</v>
      </c>
      <c r="E628" s="22">
        <f>IF(AND(INDEX(個人!$C$6:$AH$125,$N627,$C$3)&lt;&gt;"",INDEX(個人!$C$6:$AH$125,$N628,$O628)&lt;&gt;""),E627+1,E627)</f>
        <v>0</v>
      </c>
      <c r="F628" s="22" t="str">
        <f t="shared" si="85"/>
        <v>@0</v>
      </c>
      <c r="H628" s="22" t="str">
        <f>IF(AND(INDEX(個人!$C$6:$AH$125,$N628,$C$3)&lt;&gt;"",INDEX(個人!$C$6:$AH$125,$N628,$O628)&lt;&gt;""),IF(INDEX(個人!$C$6:$AH$125,$N628,$H$3)&lt;20,11,ROUNDDOWN(INDEX(個人!$C$6:$AH$125,$N628,$H$3)/5,0)+7),"")</f>
        <v/>
      </c>
      <c r="I628" s="22" t="str">
        <f>IF(AND(INDEX(個人!$C$6:$AH$125,$N628,$C$3)&lt;&gt;"",INDEX(個人!$C$6:$AH$125,$N628,$O628)&lt;&gt;""),IF(ISERROR(VLOOKUP(DBCS($Q628),コード一覧!$E$1:$F$6,2,FALSE)),1,VLOOKUP(DBCS($Q628),コード一覧!$E$1:$F$6,2,FALSE)),"")</f>
        <v/>
      </c>
      <c r="J628" s="22" t="str">
        <f>IF(AND(INDEX(個人!$C$6:$AH$125,$N628,$C$3)&lt;&gt;"",INDEX(個人!$C$6:$AH$125,$N628,$O628)&lt;&gt;""),VLOOKUP($P628,コード一覧!$G$1:$H$10,2,FALSE),"")</f>
        <v/>
      </c>
      <c r="K628" s="22" t="str">
        <f>IF(AND(INDEX(個人!$C$6:$AH$125,$N628,$C$3)&lt;&gt;"",INDEX(個人!$C$6:$AH$125,$N628,$O628)&lt;&gt;""),LEFT(TEXT(INDEX(個人!$C$6:$AH$125,$N628,$O628),"mm:ss.00"),2),"")</f>
        <v/>
      </c>
      <c r="L628" s="22" t="str">
        <f>IF(AND(INDEX(個人!$C$6:$AH$125,$N628,$C$3)&lt;&gt;"",INDEX(個人!$C$6:$AH$125,$N628,$O628)&lt;&gt;""),MID(TEXT(INDEX(個人!$C$6:$AH$125,$N628,$O628),"mm:ss.00"),4,2),"")</f>
        <v/>
      </c>
      <c r="M628" s="22" t="str">
        <f>IF(AND(INDEX(個人!$C$6:$AH$125,$N628,$C$3)&lt;&gt;"",INDEX(個人!$C$6:$AH$125,$N628,$O628)&lt;&gt;""),RIGHT(TEXT(INDEX(個人!$C$6:$AH$125,$N628,$O628),"mm:ss.00"),2),"")</f>
        <v/>
      </c>
      <c r="N628" s="22">
        <f t="shared" si="86"/>
        <v>29</v>
      </c>
      <c r="O628" s="22">
        <v>17</v>
      </c>
      <c r="P628" s="24" t="s">
        <v>77</v>
      </c>
      <c r="Q628" s="22" t="s">
        <v>102</v>
      </c>
    </row>
    <row r="629" spans="3:17" s="22" customFormat="1" x14ac:dyDescent="0.15">
      <c r="C629" s="22" t="str">
        <f>IF(INDEX(個人!$C$6:$AH$125,$N629,$C$3)&lt;&gt;"",DBCS(TRIM(INDEX(個人!$C$6:$AH$125,$N629,$C$3))),"")</f>
        <v/>
      </c>
      <c r="D629" s="22" t="str">
        <f t="shared" si="84"/>
        <v>○</v>
      </c>
      <c r="E629" s="22">
        <f>IF(AND(INDEX(個人!$C$6:$AH$125,$N628,$C$3)&lt;&gt;"",INDEX(個人!$C$6:$AH$125,$N629,$O629)&lt;&gt;""),E628+1,E628)</f>
        <v>0</v>
      </c>
      <c r="F629" s="22" t="str">
        <f t="shared" si="85"/>
        <v>@0</v>
      </c>
      <c r="H629" s="22" t="str">
        <f>IF(AND(INDEX(個人!$C$6:$AH$125,$N629,$C$3)&lt;&gt;"",INDEX(個人!$C$6:$AH$125,$N629,$O629)&lt;&gt;""),IF(INDEX(個人!$C$6:$AH$125,$N629,$H$3)&lt;20,11,ROUNDDOWN(INDEX(個人!$C$6:$AH$125,$N629,$H$3)/5,0)+7),"")</f>
        <v/>
      </c>
      <c r="I629" s="22" t="str">
        <f>IF(AND(INDEX(個人!$C$6:$AH$125,$N629,$C$3)&lt;&gt;"",INDEX(個人!$C$6:$AH$125,$N629,$O629)&lt;&gt;""),IF(ISERROR(VLOOKUP(DBCS($Q629),コード一覧!$E$1:$F$6,2,FALSE)),1,VLOOKUP(DBCS($Q629),コード一覧!$E$1:$F$6,2,FALSE)),"")</f>
        <v/>
      </c>
      <c r="J629" s="22" t="str">
        <f>IF(AND(INDEX(個人!$C$6:$AH$125,$N629,$C$3)&lt;&gt;"",INDEX(個人!$C$6:$AH$125,$N629,$O629)&lt;&gt;""),VLOOKUP($P629,コード一覧!$G$1:$H$10,2,FALSE),"")</f>
        <v/>
      </c>
      <c r="K629" s="22" t="str">
        <f>IF(AND(INDEX(個人!$C$6:$AH$125,$N629,$C$3)&lt;&gt;"",INDEX(個人!$C$6:$AH$125,$N629,$O629)&lt;&gt;""),LEFT(TEXT(INDEX(個人!$C$6:$AH$125,$N629,$O629),"mm:ss.00"),2),"")</f>
        <v/>
      </c>
      <c r="L629" s="22" t="str">
        <f>IF(AND(INDEX(個人!$C$6:$AH$125,$N629,$C$3)&lt;&gt;"",INDEX(個人!$C$6:$AH$125,$N629,$O629)&lt;&gt;""),MID(TEXT(INDEX(個人!$C$6:$AH$125,$N629,$O629),"mm:ss.00"),4,2),"")</f>
        <v/>
      </c>
      <c r="M629" s="22" t="str">
        <f>IF(AND(INDEX(個人!$C$6:$AH$125,$N629,$C$3)&lt;&gt;"",INDEX(個人!$C$6:$AH$125,$N629,$O629)&lt;&gt;""),RIGHT(TEXT(INDEX(個人!$C$6:$AH$125,$N629,$O629),"mm:ss.00"),2),"")</f>
        <v/>
      </c>
      <c r="N629" s="22">
        <f t="shared" si="86"/>
        <v>29</v>
      </c>
      <c r="O629" s="22">
        <v>18</v>
      </c>
      <c r="P629" s="24" t="s">
        <v>70</v>
      </c>
      <c r="Q629" s="22" t="s">
        <v>103</v>
      </c>
    </row>
    <row r="630" spans="3:17" s="22" customFormat="1" x14ac:dyDescent="0.15">
      <c r="C630" s="22" t="str">
        <f>IF(INDEX(個人!$C$6:$AH$125,$N630,$C$3)&lt;&gt;"",DBCS(TRIM(INDEX(個人!$C$6:$AH$125,$N630,$C$3))),"")</f>
        <v/>
      </c>
      <c r="D630" s="22" t="str">
        <f t="shared" si="84"/>
        <v>○</v>
      </c>
      <c r="E630" s="22">
        <f>IF(AND(INDEX(個人!$C$6:$AH$125,$N629,$C$3)&lt;&gt;"",INDEX(個人!$C$6:$AH$125,$N630,$O630)&lt;&gt;""),E629+1,E629)</f>
        <v>0</v>
      </c>
      <c r="F630" s="22" t="str">
        <f t="shared" si="85"/>
        <v>@0</v>
      </c>
      <c r="H630" s="22" t="str">
        <f>IF(AND(INDEX(個人!$C$6:$AH$125,$N630,$C$3)&lt;&gt;"",INDEX(個人!$C$6:$AH$125,$N630,$O630)&lt;&gt;""),IF(INDEX(個人!$C$6:$AH$125,$N630,$H$3)&lt;20,11,ROUNDDOWN(INDEX(個人!$C$6:$AH$125,$N630,$H$3)/5,0)+7),"")</f>
        <v/>
      </c>
      <c r="I630" s="22" t="str">
        <f>IF(AND(INDEX(個人!$C$6:$AH$125,$N630,$C$3)&lt;&gt;"",INDEX(個人!$C$6:$AH$125,$N630,$O630)&lt;&gt;""),IF(ISERROR(VLOOKUP(DBCS($Q630),コード一覧!$E$1:$F$6,2,FALSE)),1,VLOOKUP(DBCS($Q630),コード一覧!$E$1:$F$6,2,FALSE)),"")</f>
        <v/>
      </c>
      <c r="J630" s="22" t="str">
        <f>IF(AND(INDEX(個人!$C$6:$AH$125,$N630,$C$3)&lt;&gt;"",INDEX(個人!$C$6:$AH$125,$N630,$O630)&lt;&gt;""),VLOOKUP($P630,コード一覧!$G$1:$H$10,2,FALSE),"")</f>
        <v/>
      </c>
      <c r="K630" s="22" t="str">
        <f>IF(AND(INDEX(個人!$C$6:$AH$125,$N630,$C$3)&lt;&gt;"",INDEX(個人!$C$6:$AH$125,$N630,$O630)&lt;&gt;""),LEFT(TEXT(INDEX(個人!$C$6:$AH$125,$N630,$O630),"mm:ss.00"),2),"")</f>
        <v/>
      </c>
      <c r="L630" s="22" t="str">
        <f>IF(AND(INDEX(個人!$C$6:$AH$125,$N630,$C$3)&lt;&gt;"",INDEX(個人!$C$6:$AH$125,$N630,$O630)&lt;&gt;""),MID(TEXT(INDEX(個人!$C$6:$AH$125,$N630,$O630),"mm:ss.00"),4,2),"")</f>
        <v/>
      </c>
      <c r="M630" s="22" t="str">
        <f>IF(AND(INDEX(個人!$C$6:$AH$125,$N630,$C$3)&lt;&gt;"",INDEX(個人!$C$6:$AH$125,$N630,$O630)&lt;&gt;""),RIGHT(TEXT(INDEX(個人!$C$6:$AH$125,$N630,$O630),"mm:ss.00"),2),"")</f>
        <v/>
      </c>
      <c r="N630" s="22">
        <f t="shared" si="86"/>
        <v>29</v>
      </c>
      <c r="O630" s="22">
        <v>19</v>
      </c>
      <c r="P630" s="24" t="s">
        <v>24</v>
      </c>
      <c r="Q630" s="22" t="s">
        <v>103</v>
      </c>
    </row>
    <row r="631" spans="3:17" s="22" customFormat="1" x14ac:dyDescent="0.15">
      <c r="C631" s="22" t="str">
        <f>IF(INDEX(個人!$C$6:$AH$125,$N631,$C$3)&lt;&gt;"",DBCS(TRIM(INDEX(個人!$C$6:$AH$125,$N631,$C$3))),"")</f>
        <v/>
      </c>
      <c r="D631" s="22" t="str">
        <f t="shared" si="84"/>
        <v>○</v>
      </c>
      <c r="E631" s="22">
        <f>IF(AND(INDEX(個人!$C$6:$AH$125,$N630,$C$3)&lt;&gt;"",INDEX(個人!$C$6:$AH$125,$N631,$O631)&lt;&gt;""),E630+1,E630)</f>
        <v>0</v>
      </c>
      <c r="F631" s="22" t="str">
        <f t="shared" si="85"/>
        <v>@0</v>
      </c>
      <c r="H631" s="22" t="str">
        <f>IF(AND(INDEX(個人!$C$6:$AH$125,$N631,$C$3)&lt;&gt;"",INDEX(個人!$C$6:$AH$125,$N631,$O631)&lt;&gt;""),IF(INDEX(個人!$C$6:$AH$125,$N631,$H$3)&lt;20,11,ROUNDDOWN(INDEX(個人!$C$6:$AH$125,$N631,$H$3)/5,0)+7),"")</f>
        <v/>
      </c>
      <c r="I631" s="22" t="str">
        <f>IF(AND(INDEX(個人!$C$6:$AH$125,$N631,$C$3)&lt;&gt;"",INDEX(個人!$C$6:$AH$125,$N631,$O631)&lt;&gt;""),IF(ISERROR(VLOOKUP(DBCS($Q631),コード一覧!$E$1:$F$6,2,FALSE)),1,VLOOKUP(DBCS($Q631),コード一覧!$E$1:$F$6,2,FALSE)),"")</f>
        <v/>
      </c>
      <c r="J631" s="22" t="str">
        <f>IF(AND(INDEX(個人!$C$6:$AH$125,$N631,$C$3)&lt;&gt;"",INDEX(個人!$C$6:$AH$125,$N631,$O631)&lt;&gt;""),VLOOKUP($P631,コード一覧!$G$1:$H$10,2,FALSE),"")</f>
        <v/>
      </c>
      <c r="K631" s="22" t="str">
        <f>IF(AND(INDEX(個人!$C$6:$AH$125,$N631,$C$3)&lt;&gt;"",INDEX(個人!$C$6:$AH$125,$N631,$O631)&lt;&gt;""),LEFT(TEXT(INDEX(個人!$C$6:$AH$125,$N631,$O631),"mm:ss.00"),2),"")</f>
        <v/>
      </c>
      <c r="L631" s="22" t="str">
        <f>IF(AND(INDEX(個人!$C$6:$AH$125,$N631,$C$3)&lt;&gt;"",INDEX(個人!$C$6:$AH$125,$N631,$O631)&lt;&gt;""),MID(TEXT(INDEX(個人!$C$6:$AH$125,$N631,$O631),"mm:ss.00"),4,2),"")</f>
        <v/>
      </c>
      <c r="M631" s="22" t="str">
        <f>IF(AND(INDEX(個人!$C$6:$AH$125,$N631,$C$3)&lt;&gt;"",INDEX(個人!$C$6:$AH$125,$N631,$O631)&lt;&gt;""),RIGHT(TEXT(INDEX(個人!$C$6:$AH$125,$N631,$O631),"mm:ss.00"),2),"")</f>
        <v/>
      </c>
      <c r="N631" s="22">
        <f t="shared" si="86"/>
        <v>29</v>
      </c>
      <c r="O631" s="22">
        <v>20</v>
      </c>
      <c r="P631" s="24" t="s">
        <v>37</v>
      </c>
      <c r="Q631" s="22" t="s">
        <v>103</v>
      </c>
    </row>
    <row r="632" spans="3:17" s="22" customFormat="1" x14ac:dyDescent="0.15">
      <c r="C632" s="22" t="str">
        <f>IF(INDEX(個人!$C$6:$AH$125,$N632,$C$3)&lt;&gt;"",DBCS(TRIM(INDEX(個人!$C$6:$AH$125,$N632,$C$3))),"")</f>
        <v/>
      </c>
      <c r="D632" s="22" t="str">
        <f t="shared" si="84"/>
        <v>○</v>
      </c>
      <c r="E632" s="22">
        <f>IF(AND(INDEX(個人!$C$6:$AH$125,$N631,$C$3)&lt;&gt;"",INDEX(個人!$C$6:$AH$125,$N632,$O632)&lt;&gt;""),E631+1,E631)</f>
        <v>0</v>
      </c>
      <c r="F632" s="22" t="str">
        <f t="shared" si="85"/>
        <v>@0</v>
      </c>
      <c r="H632" s="22" t="str">
        <f>IF(AND(INDEX(個人!$C$6:$AH$125,$N632,$C$3)&lt;&gt;"",INDEX(個人!$C$6:$AH$125,$N632,$O632)&lt;&gt;""),IF(INDEX(個人!$C$6:$AH$125,$N632,$H$3)&lt;20,11,ROUNDDOWN(INDEX(個人!$C$6:$AH$125,$N632,$H$3)/5,0)+7),"")</f>
        <v/>
      </c>
      <c r="I632" s="22" t="str">
        <f>IF(AND(INDEX(個人!$C$6:$AH$125,$N632,$C$3)&lt;&gt;"",INDEX(個人!$C$6:$AH$125,$N632,$O632)&lt;&gt;""),IF(ISERROR(VLOOKUP(DBCS($Q632),コード一覧!$E$1:$F$6,2,FALSE)),1,VLOOKUP(DBCS($Q632),コード一覧!$E$1:$F$6,2,FALSE)),"")</f>
        <v/>
      </c>
      <c r="J632" s="22" t="str">
        <f>IF(AND(INDEX(個人!$C$6:$AH$125,$N632,$C$3)&lt;&gt;"",INDEX(個人!$C$6:$AH$125,$N632,$O632)&lt;&gt;""),VLOOKUP($P632,コード一覧!$G$1:$H$10,2,FALSE),"")</f>
        <v/>
      </c>
      <c r="K632" s="22" t="str">
        <f>IF(AND(INDEX(個人!$C$6:$AH$125,$N632,$C$3)&lt;&gt;"",INDEX(個人!$C$6:$AH$125,$N632,$O632)&lt;&gt;""),LEFT(TEXT(INDEX(個人!$C$6:$AH$125,$N632,$O632),"mm:ss.00"),2),"")</f>
        <v/>
      </c>
      <c r="L632" s="22" t="str">
        <f>IF(AND(INDEX(個人!$C$6:$AH$125,$N632,$C$3)&lt;&gt;"",INDEX(個人!$C$6:$AH$125,$N632,$O632)&lt;&gt;""),MID(TEXT(INDEX(個人!$C$6:$AH$125,$N632,$O632),"mm:ss.00"),4,2),"")</f>
        <v/>
      </c>
      <c r="M632" s="22" t="str">
        <f>IF(AND(INDEX(個人!$C$6:$AH$125,$N632,$C$3)&lt;&gt;"",INDEX(個人!$C$6:$AH$125,$N632,$O632)&lt;&gt;""),RIGHT(TEXT(INDEX(個人!$C$6:$AH$125,$N632,$O632),"mm:ss.00"),2),"")</f>
        <v/>
      </c>
      <c r="N632" s="22">
        <f t="shared" si="86"/>
        <v>29</v>
      </c>
      <c r="O632" s="22">
        <v>21</v>
      </c>
      <c r="P632" s="24" t="s">
        <v>47</v>
      </c>
      <c r="Q632" s="22" t="s">
        <v>103</v>
      </c>
    </row>
    <row r="633" spans="3:17" s="22" customFormat="1" x14ac:dyDescent="0.15">
      <c r="C633" s="22" t="str">
        <f>IF(INDEX(個人!$C$6:$AH$125,$N633,$C$3)&lt;&gt;"",DBCS(TRIM(INDEX(個人!$C$6:$AH$125,$N633,$C$3))),"")</f>
        <v/>
      </c>
      <c r="D633" s="22" t="str">
        <f t="shared" si="84"/>
        <v>○</v>
      </c>
      <c r="E633" s="22">
        <f>IF(AND(INDEX(個人!$C$6:$AH$125,$N632,$C$3)&lt;&gt;"",INDEX(個人!$C$6:$AH$125,$N633,$O633)&lt;&gt;""),E632+1,E632)</f>
        <v>0</v>
      </c>
      <c r="F633" s="22" t="str">
        <f t="shared" si="85"/>
        <v>@0</v>
      </c>
      <c r="H633" s="22" t="str">
        <f>IF(AND(INDEX(個人!$C$6:$AH$125,$N633,$C$3)&lt;&gt;"",INDEX(個人!$C$6:$AH$125,$N633,$O633)&lt;&gt;""),IF(INDEX(個人!$C$6:$AH$125,$N633,$H$3)&lt;20,11,ROUNDDOWN(INDEX(個人!$C$6:$AH$125,$N633,$H$3)/5,0)+7),"")</f>
        <v/>
      </c>
      <c r="I633" s="22" t="str">
        <f>IF(AND(INDEX(個人!$C$6:$AH$125,$N633,$C$3)&lt;&gt;"",INDEX(個人!$C$6:$AH$125,$N633,$O633)&lt;&gt;""),IF(ISERROR(VLOOKUP(DBCS($Q633),コード一覧!$E$1:$F$6,2,FALSE)),1,VLOOKUP(DBCS($Q633),コード一覧!$E$1:$F$6,2,FALSE)),"")</f>
        <v/>
      </c>
      <c r="J633" s="22" t="str">
        <f>IF(AND(INDEX(個人!$C$6:$AH$125,$N633,$C$3)&lt;&gt;"",INDEX(個人!$C$6:$AH$125,$N633,$O633)&lt;&gt;""),VLOOKUP($P633,コード一覧!$G$1:$H$10,2,FALSE),"")</f>
        <v/>
      </c>
      <c r="K633" s="22" t="str">
        <f>IF(AND(INDEX(個人!$C$6:$AH$125,$N633,$C$3)&lt;&gt;"",INDEX(個人!$C$6:$AH$125,$N633,$O633)&lt;&gt;""),LEFT(TEXT(INDEX(個人!$C$6:$AH$125,$N633,$O633),"mm:ss.00"),2),"")</f>
        <v/>
      </c>
      <c r="L633" s="22" t="str">
        <f>IF(AND(INDEX(個人!$C$6:$AH$125,$N633,$C$3)&lt;&gt;"",INDEX(個人!$C$6:$AH$125,$N633,$O633)&lt;&gt;""),MID(TEXT(INDEX(個人!$C$6:$AH$125,$N633,$O633),"mm:ss.00"),4,2),"")</f>
        <v/>
      </c>
      <c r="M633" s="22" t="str">
        <f>IF(AND(INDEX(個人!$C$6:$AH$125,$N633,$C$3)&lt;&gt;"",INDEX(個人!$C$6:$AH$125,$N633,$O633)&lt;&gt;""),RIGHT(TEXT(INDEX(個人!$C$6:$AH$125,$N633,$O633),"mm:ss.00"),2),"")</f>
        <v/>
      </c>
      <c r="N633" s="22">
        <f t="shared" si="86"/>
        <v>29</v>
      </c>
      <c r="O633" s="22">
        <v>22</v>
      </c>
      <c r="P633" s="24" t="s">
        <v>70</v>
      </c>
      <c r="Q633" s="22" t="s">
        <v>104</v>
      </c>
    </row>
    <row r="634" spans="3:17" s="22" customFormat="1" x14ac:dyDescent="0.15">
      <c r="C634" s="22" t="str">
        <f>IF(INDEX(個人!$C$6:$AH$125,$N634,$C$3)&lt;&gt;"",DBCS(TRIM(INDEX(個人!$C$6:$AH$125,$N634,$C$3))),"")</f>
        <v/>
      </c>
      <c r="D634" s="22" t="str">
        <f t="shared" si="84"/>
        <v>○</v>
      </c>
      <c r="E634" s="22">
        <f>IF(AND(INDEX(個人!$C$6:$AH$125,$N633,$C$3)&lt;&gt;"",INDEX(個人!$C$6:$AH$125,$N634,$O634)&lt;&gt;""),E633+1,E633)</f>
        <v>0</v>
      </c>
      <c r="F634" s="22" t="str">
        <f t="shared" si="85"/>
        <v>@0</v>
      </c>
      <c r="H634" s="22" t="str">
        <f>IF(AND(INDEX(個人!$C$6:$AH$125,$N634,$C$3)&lt;&gt;"",INDEX(個人!$C$6:$AH$125,$N634,$O634)&lt;&gt;""),IF(INDEX(個人!$C$6:$AH$125,$N634,$H$3)&lt;20,11,ROUNDDOWN(INDEX(個人!$C$6:$AH$125,$N634,$H$3)/5,0)+7),"")</f>
        <v/>
      </c>
      <c r="I634" s="22" t="str">
        <f>IF(AND(INDEX(個人!$C$6:$AH$125,$N634,$C$3)&lt;&gt;"",INDEX(個人!$C$6:$AH$125,$N634,$O634)&lt;&gt;""),IF(ISERROR(VLOOKUP(DBCS($Q634),コード一覧!$E$1:$F$6,2,FALSE)),1,VLOOKUP(DBCS($Q634),コード一覧!$E$1:$F$6,2,FALSE)),"")</f>
        <v/>
      </c>
      <c r="J634" s="22" t="str">
        <f>IF(AND(INDEX(個人!$C$6:$AH$125,$N634,$C$3)&lt;&gt;"",INDEX(個人!$C$6:$AH$125,$N634,$O634)&lt;&gt;""),VLOOKUP($P634,コード一覧!$G$1:$H$10,2,FALSE),"")</f>
        <v/>
      </c>
      <c r="K634" s="22" t="str">
        <f>IF(AND(INDEX(個人!$C$6:$AH$125,$N634,$C$3)&lt;&gt;"",INDEX(個人!$C$6:$AH$125,$N634,$O634)&lt;&gt;""),LEFT(TEXT(INDEX(個人!$C$6:$AH$125,$N634,$O634),"mm:ss.00"),2),"")</f>
        <v/>
      </c>
      <c r="L634" s="22" t="str">
        <f>IF(AND(INDEX(個人!$C$6:$AH$125,$N634,$C$3)&lt;&gt;"",INDEX(個人!$C$6:$AH$125,$N634,$O634)&lt;&gt;""),MID(TEXT(INDEX(個人!$C$6:$AH$125,$N634,$O634),"mm:ss.00"),4,2),"")</f>
        <v/>
      </c>
      <c r="M634" s="22" t="str">
        <f>IF(AND(INDEX(個人!$C$6:$AH$125,$N634,$C$3)&lt;&gt;"",INDEX(個人!$C$6:$AH$125,$N634,$O634)&lt;&gt;""),RIGHT(TEXT(INDEX(個人!$C$6:$AH$125,$N634,$O634),"mm:ss.00"),2),"")</f>
        <v/>
      </c>
      <c r="N634" s="22">
        <f t="shared" si="86"/>
        <v>29</v>
      </c>
      <c r="O634" s="22">
        <v>23</v>
      </c>
      <c r="P634" s="24" t="s">
        <v>24</v>
      </c>
      <c r="Q634" s="22" t="s">
        <v>104</v>
      </c>
    </row>
    <row r="635" spans="3:17" s="22" customFormat="1" x14ac:dyDescent="0.15">
      <c r="C635" s="22" t="str">
        <f>IF(INDEX(個人!$C$6:$AH$125,$N635,$C$3)&lt;&gt;"",DBCS(TRIM(INDEX(個人!$C$6:$AH$125,$N635,$C$3))),"")</f>
        <v/>
      </c>
      <c r="D635" s="22" t="str">
        <f t="shared" si="84"/>
        <v>○</v>
      </c>
      <c r="E635" s="22">
        <f>IF(AND(INDEX(個人!$C$6:$AH$125,$N634,$C$3)&lt;&gt;"",INDEX(個人!$C$6:$AH$125,$N635,$O635)&lt;&gt;""),E634+1,E634)</f>
        <v>0</v>
      </c>
      <c r="F635" s="22" t="str">
        <f t="shared" si="85"/>
        <v>@0</v>
      </c>
      <c r="H635" s="22" t="str">
        <f>IF(AND(INDEX(個人!$C$6:$AH$125,$N635,$C$3)&lt;&gt;"",INDEX(個人!$C$6:$AH$125,$N635,$O635)&lt;&gt;""),IF(INDEX(個人!$C$6:$AH$125,$N635,$H$3)&lt;20,11,ROUNDDOWN(INDEX(個人!$C$6:$AH$125,$N635,$H$3)/5,0)+7),"")</f>
        <v/>
      </c>
      <c r="I635" s="22" t="str">
        <f>IF(AND(INDEX(個人!$C$6:$AH$125,$N635,$C$3)&lt;&gt;"",INDEX(個人!$C$6:$AH$125,$N635,$O635)&lt;&gt;""),IF(ISERROR(VLOOKUP(DBCS($Q635),コード一覧!$E$1:$F$6,2,FALSE)),1,VLOOKUP(DBCS($Q635),コード一覧!$E$1:$F$6,2,FALSE)),"")</f>
        <v/>
      </c>
      <c r="J635" s="22" t="str">
        <f>IF(AND(INDEX(個人!$C$6:$AH$125,$N635,$C$3)&lt;&gt;"",INDEX(個人!$C$6:$AH$125,$N635,$O635)&lt;&gt;""),VLOOKUP($P635,コード一覧!$G$1:$H$10,2,FALSE),"")</f>
        <v/>
      </c>
      <c r="K635" s="22" t="str">
        <f>IF(AND(INDEX(個人!$C$6:$AH$125,$N635,$C$3)&lt;&gt;"",INDEX(個人!$C$6:$AH$125,$N635,$O635)&lt;&gt;""),LEFT(TEXT(INDEX(個人!$C$6:$AH$125,$N635,$O635),"mm:ss.00"),2),"")</f>
        <v/>
      </c>
      <c r="L635" s="22" t="str">
        <f>IF(AND(INDEX(個人!$C$6:$AH$125,$N635,$C$3)&lt;&gt;"",INDEX(個人!$C$6:$AH$125,$N635,$O635)&lt;&gt;""),MID(TEXT(INDEX(個人!$C$6:$AH$125,$N635,$O635),"mm:ss.00"),4,2),"")</f>
        <v/>
      </c>
      <c r="M635" s="22" t="str">
        <f>IF(AND(INDEX(個人!$C$6:$AH$125,$N635,$C$3)&lt;&gt;"",INDEX(個人!$C$6:$AH$125,$N635,$O635)&lt;&gt;""),RIGHT(TEXT(INDEX(個人!$C$6:$AH$125,$N635,$O635),"mm:ss.00"),2),"")</f>
        <v/>
      </c>
      <c r="N635" s="22">
        <f t="shared" si="86"/>
        <v>29</v>
      </c>
      <c r="O635" s="22">
        <v>24</v>
      </c>
      <c r="P635" s="24" t="s">
        <v>37</v>
      </c>
      <c r="Q635" s="22" t="s">
        <v>104</v>
      </c>
    </row>
    <row r="636" spans="3:17" s="22" customFormat="1" x14ac:dyDescent="0.15">
      <c r="C636" s="22" t="str">
        <f>IF(INDEX(個人!$C$6:$AH$125,$N636,$C$3)&lt;&gt;"",DBCS(TRIM(INDEX(個人!$C$6:$AH$125,$N636,$C$3))),"")</f>
        <v/>
      </c>
      <c r="D636" s="22" t="str">
        <f t="shared" si="84"/>
        <v>○</v>
      </c>
      <c r="E636" s="22">
        <f>IF(AND(INDEX(個人!$C$6:$AH$125,$N635,$C$3)&lt;&gt;"",INDEX(個人!$C$6:$AH$125,$N636,$O636)&lt;&gt;""),E635+1,E635)</f>
        <v>0</v>
      </c>
      <c r="F636" s="22" t="str">
        <f t="shared" si="85"/>
        <v>@0</v>
      </c>
      <c r="H636" s="22" t="str">
        <f>IF(AND(INDEX(個人!$C$6:$AH$125,$N636,$C$3)&lt;&gt;"",INDEX(個人!$C$6:$AH$125,$N636,$O636)&lt;&gt;""),IF(INDEX(個人!$C$6:$AH$125,$N636,$H$3)&lt;20,11,ROUNDDOWN(INDEX(個人!$C$6:$AH$125,$N636,$H$3)/5,0)+7),"")</f>
        <v/>
      </c>
      <c r="I636" s="22" t="str">
        <f>IF(AND(INDEX(個人!$C$6:$AH$125,$N636,$C$3)&lt;&gt;"",INDEX(個人!$C$6:$AH$125,$N636,$O636)&lt;&gt;""),IF(ISERROR(VLOOKUP(DBCS($Q636),コード一覧!$E$1:$F$6,2,FALSE)),1,VLOOKUP(DBCS($Q636),コード一覧!$E$1:$F$6,2,FALSE)),"")</f>
        <v/>
      </c>
      <c r="J636" s="22" t="str">
        <f>IF(AND(INDEX(個人!$C$6:$AH$125,$N636,$C$3)&lt;&gt;"",INDEX(個人!$C$6:$AH$125,$N636,$O636)&lt;&gt;""),VLOOKUP($P636,コード一覧!$G$1:$H$10,2,FALSE),"")</f>
        <v/>
      </c>
      <c r="K636" s="22" t="str">
        <f>IF(AND(INDEX(個人!$C$6:$AH$125,$N636,$C$3)&lt;&gt;"",INDEX(個人!$C$6:$AH$125,$N636,$O636)&lt;&gt;""),LEFT(TEXT(INDEX(個人!$C$6:$AH$125,$N636,$O636),"mm:ss.00"),2),"")</f>
        <v/>
      </c>
      <c r="L636" s="22" t="str">
        <f>IF(AND(INDEX(個人!$C$6:$AH$125,$N636,$C$3)&lt;&gt;"",INDEX(個人!$C$6:$AH$125,$N636,$O636)&lt;&gt;""),MID(TEXT(INDEX(個人!$C$6:$AH$125,$N636,$O636),"mm:ss.00"),4,2),"")</f>
        <v/>
      </c>
      <c r="M636" s="22" t="str">
        <f>IF(AND(INDEX(個人!$C$6:$AH$125,$N636,$C$3)&lt;&gt;"",INDEX(個人!$C$6:$AH$125,$N636,$O636)&lt;&gt;""),RIGHT(TEXT(INDEX(個人!$C$6:$AH$125,$N636,$O636),"mm:ss.00"),2),"")</f>
        <v/>
      </c>
      <c r="N636" s="22">
        <f t="shared" si="86"/>
        <v>29</v>
      </c>
      <c r="O636" s="22">
        <v>25</v>
      </c>
      <c r="P636" s="24" t="s">
        <v>47</v>
      </c>
      <c r="Q636" s="22" t="s">
        <v>104</v>
      </c>
    </row>
    <row r="637" spans="3:17" s="22" customFormat="1" x14ac:dyDescent="0.15">
      <c r="C637" s="22" t="str">
        <f>IF(INDEX(個人!$C$6:$AH$125,$N637,$C$3)&lt;&gt;"",DBCS(TRIM(INDEX(個人!$C$6:$AH$125,$N637,$C$3))),"")</f>
        <v/>
      </c>
      <c r="D637" s="22" t="str">
        <f t="shared" si="84"/>
        <v>○</v>
      </c>
      <c r="E637" s="22">
        <f>IF(AND(INDEX(個人!$C$6:$AH$125,$N636,$C$3)&lt;&gt;"",INDEX(個人!$C$6:$AH$125,$N637,$O637)&lt;&gt;""),E636+1,E636)</f>
        <v>0</v>
      </c>
      <c r="F637" s="22" t="str">
        <f t="shared" si="85"/>
        <v>@0</v>
      </c>
      <c r="H637" s="22" t="str">
        <f>IF(AND(INDEX(個人!$C$6:$AH$125,$N637,$C$3)&lt;&gt;"",INDEX(個人!$C$6:$AH$125,$N637,$O637)&lt;&gt;""),IF(INDEX(個人!$C$6:$AH$125,$N637,$H$3)&lt;20,11,ROUNDDOWN(INDEX(個人!$C$6:$AH$125,$N637,$H$3)/5,0)+7),"")</f>
        <v/>
      </c>
      <c r="I637" s="22" t="str">
        <f>IF(AND(INDEX(個人!$C$6:$AH$125,$N637,$C$3)&lt;&gt;"",INDEX(個人!$C$6:$AH$125,$N637,$O637)&lt;&gt;""),IF(ISERROR(VLOOKUP(DBCS($Q637),コード一覧!$E$1:$F$6,2,FALSE)),1,VLOOKUP(DBCS($Q637),コード一覧!$E$1:$F$6,2,FALSE)),"")</f>
        <v/>
      </c>
      <c r="J637" s="22" t="str">
        <f>IF(AND(INDEX(個人!$C$6:$AH$125,$N637,$C$3)&lt;&gt;"",INDEX(個人!$C$6:$AH$125,$N637,$O637)&lt;&gt;""),VLOOKUP($P637,コード一覧!$G$1:$H$10,2,FALSE),"")</f>
        <v/>
      </c>
      <c r="K637" s="22" t="str">
        <f>IF(AND(INDEX(個人!$C$6:$AH$125,$N637,$C$3)&lt;&gt;"",INDEX(個人!$C$6:$AH$125,$N637,$O637)&lt;&gt;""),LEFT(TEXT(INDEX(個人!$C$6:$AH$125,$N637,$O637),"mm:ss.00"),2),"")</f>
        <v/>
      </c>
      <c r="L637" s="22" t="str">
        <f>IF(AND(INDEX(個人!$C$6:$AH$125,$N637,$C$3)&lt;&gt;"",INDEX(個人!$C$6:$AH$125,$N637,$O637)&lt;&gt;""),MID(TEXT(INDEX(個人!$C$6:$AH$125,$N637,$O637),"mm:ss.00"),4,2),"")</f>
        <v/>
      </c>
      <c r="M637" s="22" t="str">
        <f>IF(AND(INDEX(個人!$C$6:$AH$125,$N637,$C$3)&lt;&gt;"",INDEX(個人!$C$6:$AH$125,$N637,$O637)&lt;&gt;""),RIGHT(TEXT(INDEX(個人!$C$6:$AH$125,$N637,$O637),"mm:ss.00"),2),"")</f>
        <v/>
      </c>
      <c r="N637" s="22">
        <f t="shared" si="86"/>
        <v>29</v>
      </c>
      <c r="O637" s="22">
        <v>26</v>
      </c>
      <c r="P637" s="24" t="s">
        <v>70</v>
      </c>
      <c r="Q637" s="22" t="s">
        <v>55</v>
      </c>
    </row>
    <row r="638" spans="3:17" s="22" customFormat="1" x14ac:dyDescent="0.15">
      <c r="C638" s="22" t="str">
        <f>IF(INDEX(個人!$C$6:$AH$125,$N638,$C$3)&lt;&gt;"",DBCS(TRIM(INDEX(個人!$C$6:$AH$125,$N638,$C$3))),"")</f>
        <v/>
      </c>
      <c r="D638" s="22" t="str">
        <f t="shared" si="84"/>
        <v>○</v>
      </c>
      <c r="E638" s="22">
        <f>IF(AND(INDEX(個人!$C$6:$AH$125,$N637,$C$3)&lt;&gt;"",INDEX(個人!$C$6:$AH$125,$N638,$O638)&lt;&gt;""),E637+1,E637)</f>
        <v>0</v>
      </c>
      <c r="F638" s="22" t="str">
        <f t="shared" si="85"/>
        <v>@0</v>
      </c>
      <c r="H638" s="22" t="str">
        <f>IF(AND(INDEX(個人!$C$6:$AH$125,$N638,$C$3)&lt;&gt;"",INDEX(個人!$C$6:$AH$125,$N638,$O638)&lt;&gt;""),IF(INDEX(個人!$C$6:$AH$125,$N638,$H$3)&lt;20,11,ROUNDDOWN(INDEX(個人!$C$6:$AH$125,$N638,$H$3)/5,0)+7),"")</f>
        <v/>
      </c>
      <c r="I638" s="22" t="str">
        <f>IF(AND(INDEX(個人!$C$6:$AH$125,$N638,$C$3)&lt;&gt;"",INDEX(個人!$C$6:$AH$125,$N638,$O638)&lt;&gt;""),IF(ISERROR(VLOOKUP(DBCS($Q638),コード一覧!$E$1:$F$6,2,FALSE)),1,VLOOKUP(DBCS($Q638),コード一覧!$E$1:$F$6,2,FALSE)),"")</f>
        <v/>
      </c>
      <c r="J638" s="22" t="str">
        <f>IF(AND(INDEX(個人!$C$6:$AH$125,$N638,$C$3)&lt;&gt;"",INDEX(個人!$C$6:$AH$125,$N638,$O638)&lt;&gt;""),VLOOKUP($P638,コード一覧!$G$1:$H$10,2,FALSE),"")</f>
        <v/>
      </c>
      <c r="K638" s="22" t="str">
        <f>IF(AND(INDEX(個人!$C$6:$AH$125,$N638,$C$3)&lt;&gt;"",INDEX(個人!$C$6:$AH$125,$N638,$O638)&lt;&gt;""),LEFT(TEXT(INDEX(個人!$C$6:$AH$125,$N638,$O638),"mm:ss.00"),2),"")</f>
        <v/>
      </c>
      <c r="L638" s="22" t="str">
        <f>IF(AND(INDEX(個人!$C$6:$AH$125,$N638,$C$3)&lt;&gt;"",INDEX(個人!$C$6:$AH$125,$N638,$O638)&lt;&gt;""),MID(TEXT(INDEX(個人!$C$6:$AH$125,$N638,$O638),"mm:ss.00"),4,2),"")</f>
        <v/>
      </c>
      <c r="M638" s="22" t="str">
        <f>IF(AND(INDEX(個人!$C$6:$AH$125,$N638,$C$3)&lt;&gt;"",INDEX(個人!$C$6:$AH$125,$N638,$O638)&lt;&gt;""),RIGHT(TEXT(INDEX(個人!$C$6:$AH$125,$N638,$O638),"mm:ss.00"),2),"")</f>
        <v/>
      </c>
      <c r="N638" s="22">
        <f t="shared" si="86"/>
        <v>29</v>
      </c>
      <c r="O638" s="22">
        <v>27</v>
      </c>
      <c r="P638" s="24" t="s">
        <v>24</v>
      </c>
      <c r="Q638" s="22" t="s">
        <v>55</v>
      </c>
    </row>
    <row r="639" spans="3:17" s="22" customFormat="1" x14ac:dyDescent="0.15">
      <c r="C639" s="22" t="str">
        <f>IF(INDEX(個人!$C$6:$AH$125,$N639,$C$3)&lt;&gt;"",DBCS(TRIM(INDEX(個人!$C$6:$AH$125,$N639,$C$3))),"")</f>
        <v/>
      </c>
      <c r="D639" s="22" t="str">
        <f t="shared" si="84"/>
        <v>○</v>
      </c>
      <c r="E639" s="22">
        <f>IF(AND(INDEX(個人!$C$6:$AH$125,$N638,$C$3)&lt;&gt;"",INDEX(個人!$C$6:$AH$125,$N639,$O639)&lt;&gt;""),E638+1,E638)</f>
        <v>0</v>
      </c>
      <c r="F639" s="22" t="str">
        <f t="shared" si="85"/>
        <v>@0</v>
      </c>
      <c r="H639" s="22" t="str">
        <f>IF(AND(INDEX(個人!$C$6:$AH$125,$N639,$C$3)&lt;&gt;"",INDEX(個人!$C$6:$AH$125,$N639,$O639)&lt;&gt;""),IF(INDEX(個人!$C$6:$AH$125,$N639,$H$3)&lt;20,11,ROUNDDOWN(INDEX(個人!$C$6:$AH$125,$N639,$H$3)/5,0)+7),"")</f>
        <v/>
      </c>
      <c r="I639" s="22" t="str">
        <f>IF(AND(INDEX(個人!$C$6:$AH$125,$N639,$C$3)&lt;&gt;"",INDEX(個人!$C$6:$AH$125,$N639,$O639)&lt;&gt;""),IF(ISERROR(VLOOKUP(DBCS($Q639),コード一覧!$E$1:$F$6,2,FALSE)),1,VLOOKUP(DBCS($Q639),コード一覧!$E$1:$F$6,2,FALSE)),"")</f>
        <v/>
      </c>
      <c r="J639" s="22" t="str">
        <f>IF(AND(INDEX(個人!$C$6:$AH$125,$N639,$C$3)&lt;&gt;"",INDEX(個人!$C$6:$AH$125,$N639,$O639)&lt;&gt;""),VLOOKUP($P639,コード一覧!$G$1:$H$10,2,FALSE),"")</f>
        <v/>
      </c>
      <c r="K639" s="22" t="str">
        <f>IF(AND(INDEX(個人!$C$6:$AH$125,$N639,$C$3)&lt;&gt;"",INDEX(個人!$C$6:$AH$125,$N639,$O639)&lt;&gt;""),LEFT(TEXT(INDEX(個人!$C$6:$AH$125,$N639,$O639),"mm:ss.00"),2),"")</f>
        <v/>
      </c>
      <c r="L639" s="22" t="str">
        <f>IF(AND(INDEX(個人!$C$6:$AH$125,$N639,$C$3)&lt;&gt;"",INDEX(個人!$C$6:$AH$125,$N639,$O639)&lt;&gt;""),MID(TEXT(INDEX(個人!$C$6:$AH$125,$N639,$O639),"mm:ss.00"),4,2),"")</f>
        <v/>
      </c>
      <c r="M639" s="22" t="str">
        <f>IF(AND(INDEX(個人!$C$6:$AH$125,$N639,$C$3)&lt;&gt;"",INDEX(個人!$C$6:$AH$125,$N639,$O639)&lt;&gt;""),RIGHT(TEXT(INDEX(個人!$C$6:$AH$125,$N639,$O639),"mm:ss.00"),2),"")</f>
        <v/>
      </c>
      <c r="N639" s="22">
        <f t="shared" si="86"/>
        <v>29</v>
      </c>
      <c r="O639" s="22">
        <v>28</v>
      </c>
      <c r="P639" s="24" t="s">
        <v>37</v>
      </c>
      <c r="Q639" s="22" t="s">
        <v>55</v>
      </c>
    </row>
    <row r="640" spans="3:17" s="22" customFormat="1" x14ac:dyDescent="0.15">
      <c r="C640" s="22" t="str">
        <f>IF(INDEX(個人!$C$6:$AH$125,$N640,$C$3)&lt;&gt;"",DBCS(TRIM(INDEX(個人!$C$6:$AH$125,$N640,$C$3))),"")</f>
        <v/>
      </c>
      <c r="D640" s="22" t="str">
        <f t="shared" si="84"/>
        <v>○</v>
      </c>
      <c r="E640" s="22">
        <f>IF(AND(INDEX(個人!$C$6:$AH$125,$N639,$C$3)&lt;&gt;"",INDEX(個人!$C$6:$AH$125,$N640,$O640)&lt;&gt;""),E639+1,E639)</f>
        <v>0</v>
      </c>
      <c r="F640" s="22" t="str">
        <f t="shared" si="85"/>
        <v>@0</v>
      </c>
      <c r="H640" s="22" t="str">
        <f>IF(AND(INDEX(個人!$C$6:$AH$125,$N640,$C$3)&lt;&gt;"",INDEX(個人!$C$6:$AH$125,$N640,$O640)&lt;&gt;""),IF(INDEX(個人!$C$6:$AH$125,$N640,$H$3)&lt;20,11,ROUNDDOWN(INDEX(個人!$C$6:$AH$125,$N640,$H$3)/5,0)+7),"")</f>
        <v/>
      </c>
      <c r="I640" s="22" t="str">
        <f>IF(AND(INDEX(個人!$C$6:$AH$125,$N640,$C$3)&lt;&gt;"",INDEX(個人!$C$6:$AH$125,$N640,$O640)&lt;&gt;""),IF(ISERROR(VLOOKUP(DBCS($Q640),コード一覧!$E$1:$F$6,2,FALSE)),1,VLOOKUP(DBCS($Q640),コード一覧!$E$1:$F$6,2,FALSE)),"")</f>
        <v/>
      </c>
      <c r="J640" s="22" t="str">
        <f>IF(AND(INDEX(個人!$C$6:$AH$125,$N640,$C$3)&lt;&gt;"",INDEX(個人!$C$6:$AH$125,$N640,$O640)&lt;&gt;""),VLOOKUP($P640,コード一覧!$G$1:$H$10,2,FALSE),"")</f>
        <v/>
      </c>
      <c r="K640" s="22" t="str">
        <f>IF(AND(INDEX(個人!$C$6:$AH$125,$N640,$C$3)&lt;&gt;"",INDEX(個人!$C$6:$AH$125,$N640,$O640)&lt;&gt;""),LEFT(TEXT(INDEX(個人!$C$6:$AH$125,$N640,$O640),"mm:ss.00"),2),"")</f>
        <v/>
      </c>
      <c r="L640" s="22" t="str">
        <f>IF(AND(INDEX(個人!$C$6:$AH$125,$N640,$C$3)&lt;&gt;"",INDEX(個人!$C$6:$AH$125,$N640,$O640)&lt;&gt;""),MID(TEXT(INDEX(個人!$C$6:$AH$125,$N640,$O640),"mm:ss.00"),4,2),"")</f>
        <v/>
      </c>
      <c r="M640" s="22" t="str">
        <f>IF(AND(INDEX(個人!$C$6:$AH$125,$N640,$C$3)&lt;&gt;"",INDEX(個人!$C$6:$AH$125,$N640,$O640)&lt;&gt;""),RIGHT(TEXT(INDEX(個人!$C$6:$AH$125,$N640,$O640),"mm:ss.00"),2),"")</f>
        <v/>
      </c>
      <c r="N640" s="22">
        <f t="shared" si="86"/>
        <v>29</v>
      </c>
      <c r="O640" s="22">
        <v>29</v>
      </c>
      <c r="P640" s="24" t="s">
        <v>47</v>
      </c>
      <c r="Q640" s="22" t="s">
        <v>55</v>
      </c>
    </row>
    <row r="641" spans="3:17" s="22" customFormat="1" x14ac:dyDescent="0.15">
      <c r="C641" s="22" t="str">
        <f>IF(INDEX(個人!$C$6:$AH$125,$N641,$C$3)&lt;&gt;"",DBCS(TRIM(INDEX(個人!$C$6:$AH$125,$N641,$C$3))),"")</f>
        <v/>
      </c>
      <c r="D641" s="22" t="str">
        <f t="shared" si="84"/>
        <v>○</v>
      </c>
      <c r="E641" s="22">
        <f>IF(AND(INDEX(個人!$C$6:$AH$125,$N640,$C$3)&lt;&gt;"",INDEX(個人!$C$6:$AH$125,$N641,$O641)&lt;&gt;""),E640+1,E640)</f>
        <v>0</v>
      </c>
      <c r="F641" s="22" t="str">
        <f t="shared" si="85"/>
        <v>@0</v>
      </c>
      <c r="H641" s="22" t="str">
        <f>IF(AND(INDEX(個人!$C$6:$AH$125,$N641,$C$3)&lt;&gt;"",INDEX(個人!$C$6:$AH$125,$N641,$O641)&lt;&gt;""),IF(INDEX(個人!$C$6:$AH$125,$N641,$H$3)&lt;20,11,ROUNDDOWN(INDEX(個人!$C$6:$AH$125,$N641,$H$3)/5,0)+7),"")</f>
        <v/>
      </c>
      <c r="I641" s="22" t="str">
        <f>IF(AND(INDEX(個人!$C$6:$AH$125,$N641,$C$3)&lt;&gt;"",INDEX(個人!$C$6:$AH$125,$N641,$O641)&lt;&gt;""),IF(ISERROR(VLOOKUP(DBCS($Q641),コード一覧!$E$1:$F$6,2,FALSE)),1,VLOOKUP(DBCS($Q641),コード一覧!$E$1:$F$6,2,FALSE)),"")</f>
        <v/>
      </c>
      <c r="J641" s="22" t="str">
        <f>IF(AND(INDEX(個人!$C$6:$AH$125,$N641,$C$3)&lt;&gt;"",INDEX(個人!$C$6:$AH$125,$N641,$O641)&lt;&gt;""),VLOOKUP($P641,コード一覧!$G$1:$H$10,2,FALSE),"")</f>
        <v/>
      </c>
      <c r="K641" s="22" t="str">
        <f>IF(AND(INDEX(個人!$C$6:$AH$125,$N641,$C$3)&lt;&gt;"",INDEX(個人!$C$6:$AH$125,$N641,$O641)&lt;&gt;""),LEFT(TEXT(INDEX(個人!$C$6:$AH$125,$N641,$O641),"mm:ss.00"),2),"")</f>
        <v/>
      </c>
      <c r="L641" s="22" t="str">
        <f>IF(AND(INDEX(個人!$C$6:$AH$125,$N641,$C$3)&lt;&gt;"",INDEX(個人!$C$6:$AH$125,$N641,$O641)&lt;&gt;""),MID(TEXT(INDEX(個人!$C$6:$AH$125,$N641,$O641),"mm:ss.00"),4,2),"")</f>
        <v/>
      </c>
      <c r="M641" s="22" t="str">
        <f>IF(AND(INDEX(個人!$C$6:$AH$125,$N641,$C$3)&lt;&gt;"",INDEX(個人!$C$6:$AH$125,$N641,$O641)&lt;&gt;""),RIGHT(TEXT(INDEX(個人!$C$6:$AH$125,$N641,$O641),"mm:ss.00"),2),"")</f>
        <v/>
      </c>
      <c r="N641" s="22">
        <f t="shared" si="86"/>
        <v>29</v>
      </c>
      <c r="O641" s="22">
        <v>30</v>
      </c>
      <c r="P641" s="24" t="s">
        <v>37</v>
      </c>
      <c r="Q641" s="22" t="s">
        <v>101</v>
      </c>
    </row>
    <row r="642" spans="3:17" s="22" customFormat="1" x14ac:dyDescent="0.15">
      <c r="C642" s="22" t="str">
        <f>IF(INDEX(個人!$C$6:$AH$125,$N642,$C$3)&lt;&gt;"",DBCS(TRIM(INDEX(個人!$C$6:$AH$125,$N642,$C$3))),"")</f>
        <v/>
      </c>
      <c r="D642" s="22" t="str">
        <f t="shared" si="84"/>
        <v>○</v>
      </c>
      <c r="E642" s="22">
        <f>IF(AND(INDEX(個人!$C$6:$AH$125,$N641,$C$3)&lt;&gt;"",INDEX(個人!$C$6:$AH$125,$N642,$O642)&lt;&gt;""),E641+1,E641)</f>
        <v>0</v>
      </c>
      <c r="F642" s="22" t="str">
        <f t="shared" si="85"/>
        <v>@0</v>
      </c>
      <c r="H642" s="22" t="str">
        <f>IF(AND(INDEX(個人!$C$6:$AH$125,$N642,$C$3)&lt;&gt;"",INDEX(個人!$C$6:$AH$125,$N642,$O642)&lt;&gt;""),IF(INDEX(個人!$C$6:$AH$125,$N642,$H$3)&lt;20,11,ROUNDDOWN(INDEX(個人!$C$6:$AH$125,$N642,$H$3)/5,0)+7),"")</f>
        <v/>
      </c>
      <c r="I642" s="22" t="str">
        <f>IF(AND(INDEX(個人!$C$6:$AH$125,$N642,$C$3)&lt;&gt;"",INDEX(個人!$C$6:$AH$125,$N642,$O642)&lt;&gt;""),IF(ISERROR(VLOOKUP(DBCS($Q642),コード一覧!$E$1:$F$6,2,FALSE)),1,VLOOKUP(DBCS($Q642),コード一覧!$E$1:$F$6,2,FALSE)),"")</f>
        <v/>
      </c>
      <c r="J642" s="22" t="str">
        <f>IF(AND(INDEX(個人!$C$6:$AH$125,$N642,$C$3)&lt;&gt;"",INDEX(個人!$C$6:$AH$125,$N642,$O642)&lt;&gt;""),VLOOKUP($P642,コード一覧!$G$1:$H$10,2,FALSE),"")</f>
        <v/>
      </c>
      <c r="K642" s="22" t="str">
        <f>IF(AND(INDEX(個人!$C$6:$AH$125,$N642,$C$3)&lt;&gt;"",INDEX(個人!$C$6:$AH$125,$N642,$O642)&lt;&gt;""),LEFT(TEXT(INDEX(個人!$C$6:$AH$125,$N642,$O642),"mm:ss.00"),2),"")</f>
        <v/>
      </c>
      <c r="L642" s="22" t="str">
        <f>IF(AND(INDEX(個人!$C$6:$AH$125,$N642,$C$3)&lt;&gt;"",INDEX(個人!$C$6:$AH$125,$N642,$O642)&lt;&gt;""),MID(TEXT(INDEX(個人!$C$6:$AH$125,$N642,$O642),"mm:ss.00"),4,2),"")</f>
        <v/>
      </c>
      <c r="M642" s="22" t="str">
        <f>IF(AND(INDEX(個人!$C$6:$AH$125,$N642,$C$3)&lt;&gt;"",INDEX(個人!$C$6:$AH$125,$N642,$O642)&lt;&gt;""),RIGHT(TEXT(INDEX(個人!$C$6:$AH$125,$N642,$O642),"mm:ss.00"),2),"")</f>
        <v/>
      </c>
      <c r="N642" s="22">
        <f t="shared" si="86"/>
        <v>29</v>
      </c>
      <c r="O642" s="22">
        <v>31</v>
      </c>
      <c r="P642" s="24" t="s">
        <v>47</v>
      </c>
      <c r="Q642" s="22" t="s">
        <v>101</v>
      </c>
    </row>
    <row r="643" spans="3:17" s="22" customFormat="1" x14ac:dyDescent="0.15">
      <c r="C643" s="22" t="str">
        <f>IF(INDEX(個人!$C$6:$AH$125,$N643,$C$3)&lt;&gt;"",DBCS(TRIM(INDEX(個人!$C$6:$AH$125,$N643,$C$3))),"")</f>
        <v/>
      </c>
      <c r="D643" s="22" t="str">
        <f t="shared" si="84"/>
        <v>○</v>
      </c>
      <c r="E643" s="22">
        <f>IF(AND(INDEX(個人!$C$6:$AH$125,$N642,$C$3)&lt;&gt;"",INDEX(個人!$C$6:$AH$125,$N643,$O643)&lt;&gt;""),E642+1,E642)</f>
        <v>0</v>
      </c>
      <c r="F643" s="22" t="str">
        <f t="shared" si="85"/>
        <v>@0</v>
      </c>
      <c r="H643" s="22" t="str">
        <f>IF(AND(INDEX(個人!$C$6:$AH$125,$N643,$C$3)&lt;&gt;"",INDEX(個人!$C$6:$AH$125,$N643,$O643)&lt;&gt;""),IF(INDEX(個人!$C$6:$AH$125,$N643,$H$3)&lt;20,11,ROUNDDOWN(INDEX(個人!$C$6:$AH$125,$N643,$H$3)/5,0)+7),"")</f>
        <v/>
      </c>
      <c r="I643" s="22" t="str">
        <f>IF(AND(INDEX(個人!$C$6:$AH$125,$N643,$C$3)&lt;&gt;"",INDEX(個人!$C$6:$AH$125,$N643,$O643)&lt;&gt;""),IF(ISERROR(VLOOKUP(DBCS($Q643),コード一覧!$E$1:$F$6,2,FALSE)),1,VLOOKUP(DBCS($Q643),コード一覧!$E$1:$F$6,2,FALSE)),"")</f>
        <v/>
      </c>
      <c r="J643" s="22" t="str">
        <f>IF(AND(INDEX(個人!$C$6:$AH$125,$N643,$C$3)&lt;&gt;"",INDEX(個人!$C$6:$AH$125,$N643,$O643)&lt;&gt;""),VLOOKUP($P643,コード一覧!$G$1:$H$10,2,FALSE),"")</f>
        <v/>
      </c>
      <c r="K643" s="22" t="str">
        <f>IF(AND(INDEX(個人!$C$6:$AH$125,$N643,$C$3)&lt;&gt;"",INDEX(個人!$C$6:$AH$125,$N643,$O643)&lt;&gt;""),LEFT(TEXT(INDEX(個人!$C$6:$AH$125,$N643,$O643),"mm:ss.00"),2),"")</f>
        <v/>
      </c>
      <c r="L643" s="22" t="str">
        <f>IF(AND(INDEX(個人!$C$6:$AH$125,$N643,$C$3)&lt;&gt;"",INDEX(個人!$C$6:$AH$125,$N643,$O643)&lt;&gt;""),MID(TEXT(INDEX(個人!$C$6:$AH$125,$N643,$O643),"mm:ss.00"),4,2),"")</f>
        <v/>
      </c>
      <c r="M643" s="22" t="str">
        <f>IF(AND(INDEX(個人!$C$6:$AH$125,$N643,$C$3)&lt;&gt;"",INDEX(個人!$C$6:$AH$125,$N643,$O643)&lt;&gt;""),RIGHT(TEXT(INDEX(個人!$C$6:$AH$125,$N643,$O643),"mm:ss.00"),2),"")</f>
        <v/>
      </c>
      <c r="N643" s="22">
        <f t="shared" si="86"/>
        <v>29</v>
      </c>
      <c r="O643" s="22">
        <v>32</v>
      </c>
      <c r="P643" s="24" t="s">
        <v>73</v>
      </c>
      <c r="Q643" s="22" t="s">
        <v>101</v>
      </c>
    </row>
    <row r="644" spans="3:17" s="23" customFormat="1" x14ac:dyDescent="0.15">
      <c r="C644" s="23" t="str">
        <f>IF(INDEX(個人!$C$6:$AH$125,$N644,$C$3)&lt;&gt;"",DBCS(TRIM(INDEX(個人!$C$6:$AH$125,$N644,$C$3))),"")</f>
        <v/>
      </c>
      <c r="D644" s="23" t="str">
        <f>IF(C643=C644,"○","×")</f>
        <v>○</v>
      </c>
      <c r="E644" s="23">
        <f>IF(AND(INDEX(個人!$C$6:$AH$125,$N644,$C$3)&lt;&gt;"",INDEX(個人!$C$6:$AH$125,$N644,$O644)&lt;&gt;""),1,0)</f>
        <v>0</v>
      </c>
      <c r="F644" s="23" t="str">
        <f>C644&amp;"@"&amp;E644</f>
        <v>@0</v>
      </c>
      <c r="H644" s="23" t="str">
        <f>IF(AND(INDEX(個人!$C$6:$AH$125,$N644,$C$3)&lt;&gt;"",INDEX(個人!$C$6:$AH$125,$N644,$O644)&lt;&gt;""),IF(INDEX(個人!$C$6:$AH$125,$N644,$H$3)&lt;20,11,ROUNDDOWN(INDEX(個人!$C$6:$AH$125,$N644,$H$3)/5,0)+7),"")</f>
        <v/>
      </c>
      <c r="I644" s="23" t="str">
        <f>IF(AND(INDEX(個人!$C$6:$AH$125,$N644,$C$3)&lt;&gt;"",INDEX(個人!$C$6:$AH$125,$N644,$O644)&lt;&gt;""),IF(ISERROR(VLOOKUP(DBCS($Q644),コード一覧!$E$1:$F$6,2,FALSE)),1,VLOOKUP(DBCS($Q644),コード一覧!$E$1:$F$6,2,FALSE)),"")</f>
        <v/>
      </c>
      <c r="J644" s="23" t="str">
        <f>IF(AND(INDEX(個人!$C$6:$AH$125,$N644,$C$3)&lt;&gt;"",INDEX(個人!$C$6:$AH$125,$N644,$O644)&lt;&gt;""),VLOOKUP($P644,コード一覧!$G$1:$H$10,2,FALSE),"")</f>
        <v/>
      </c>
      <c r="K644" s="23" t="str">
        <f>IF(AND(INDEX(個人!$C$6:$AH$125,$N644,$C$3)&lt;&gt;"",INDEX(個人!$C$6:$AH$125,$N644,$O644)&lt;&gt;""),LEFT(TEXT(INDEX(個人!$C$6:$AH$125,$N644,$O644),"mm:ss.00"),2),"")</f>
        <v/>
      </c>
      <c r="L644" s="23" t="str">
        <f>IF(AND(INDEX(個人!$C$6:$AH$125,$N644,$C$3)&lt;&gt;"",INDEX(個人!$C$6:$AH$125,$N644,$O644)&lt;&gt;""),MID(TEXT(INDEX(個人!$C$6:$AH$125,$N644,$O644),"mm:ss.00"),4,2),"")</f>
        <v/>
      </c>
      <c r="M644" s="23" t="str">
        <f>IF(AND(INDEX(個人!$C$6:$AH$125,$N644,$C$3)&lt;&gt;"",INDEX(個人!$C$6:$AH$125,$N644,$O644)&lt;&gt;""),RIGHT(TEXT(INDEX(個人!$C$6:$AH$125,$N644,$O644),"mm:ss.00"),2),"")</f>
        <v/>
      </c>
      <c r="N644" s="23">
        <f>N622+1</f>
        <v>30</v>
      </c>
      <c r="O644" s="23">
        <v>11</v>
      </c>
      <c r="P644" s="200" t="s">
        <v>70</v>
      </c>
      <c r="Q644" s="23" t="s">
        <v>318</v>
      </c>
    </row>
    <row r="645" spans="3:17" s="23" customFormat="1" x14ac:dyDescent="0.15">
      <c r="C645" s="23" t="str">
        <f>IF(INDEX(個人!$C$6:$AH$125,$N645,$C$3)&lt;&gt;"",DBCS(TRIM(INDEX(個人!$C$6:$AH$125,$N645,$C$3))),"")</f>
        <v/>
      </c>
      <c r="D645" s="23" t="str">
        <f>IF(C644=C645,"○","×")</f>
        <v>○</v>
      </c>
      <c r="E645" s="23">
        <f>IF(AND(INDEX(個人!$C$6:$AH$125,$N644,$C$3)&lt;&gt;"",INDEX(個人!$C$6:$AH$125,$N645,$O645)&lt;&gt;""),E644+1,E644)</f>
        <v>0</v>
      </c>
      <c r="F645" s="23" t="str">
        <f>C645&amp;"@"&amp;E645</f>
        <v>@0</v>
      </c>
      <c r="H645" s="23" t="str">
        <f>IF(AND(INDEX(個人!$C$6:$AH$125,$N645,$C$3)&lt;&gt;"",INDEX(個人!$C$6:$AH$125,$N645,$O645)&lt;&gt;""),IF(INDEX(個人!$C$6:$AH$125,$N645,$H$3)&lt;20,11,ROUNDDOWN(INDEX(個人!$C$6:$AH$125,$N645,$H$3)/5,0)+7),"")</f>
        <v/>
      </c>
      <c r="I645" s="23" t="str">
        <f>IF(AND(INDEX(個人!$C$6:$AH$125,$N645,$C$3)&lt;&gt;"",INDEX(個人!$C$6:$AH$125,$N645,$O645)&lt;&gt;""),IF(ISERROR(VLOOKUP(DBCS($Q645),コード一覧!$E$1:$F$6,2,FALSE)),1,VLOOKUP(DBCS($Q645),コード一覧!$E$1:$F$6,2,FALSE)),"")</f>
        <v/>
      </c>
      <c r="J645" s="23" t="str">
        <f>IF(AND(INDEX(個人!$C$6:$AH$125,$N645,$C$3)&lt;&gt;"",INDEX(個人!$C$6:$AH$125,$N645,$O645)&lt;&gt;""),VLOOKUP($P645,コード一覧!$G$1:$H$10,2,FALSE),"")</f>
        <v/>
      </c>
      <c r="K645" s="23" t="str">
        <f>IF(AND(INDEX(個人!$C$6:$AH$125,$N645,$C$3)&lt;&gt;"",INDEX(個人!$C$6:$AH$125,$N645,$O645)&lt;&gt;""),LEFT(TEXT(INDEX(個人!$C$6:$AH$125,$N645,$O645),"mm:ss.00"),2),"")</f>
        <v/>
      </c>
      <c r="L645" s="23" t="str">
        <f>IF(AND(INDEX(個人!$C$6:$AH$125,$N645,$C$3)&lt;&gt;"",INDEX(個人!$C$6:$AH$125,$N645,$O645)&lt;&gt;""),MID(TEXT(INDEX(個人!$C$6:$AH$125,$N645,$O645),"mm:ss.00"),4,2),"")</f>
        <v/>
      </c>
      <c r="M645" s="23" t="str">
        <f>IF(AND(INDEX(個人!$C$6:$AH$125,$N645,$C$3)&lt;&gt;"",INDEX(個人!$C$6:$AH$125,$N645,$O645)&lt;&gt;""),RIGHT(TEXT(INDEX(個人!$C$6:$AH$125,$N645,$O645),"mm:ss.00"),2),"")</f>
        <v/>
      </c>
      <c r="N645" s="23">
        <f>$N644</f>
        <v>30</v>
      </c>
      <c r="O645" s="23">
        <v>12</v>
      </c>
      <c r="P645" s="200" t="s">
        <v>24</v>
      </c>
      <c r="Q645" s="23" t="s">
        <v>318</v>
      </c>
    </row>
    <row r="646" spans="3:17" s="23" customFormat="1" x14ac:dyDescent="0.15">
      <c r="C646" s="23" t="str">
        <f>IF(INDEX(個人!$C$6:$AH$125,$N646,$C$3)&lt;&gt;"",DBCS(TRIM(INDEX(個人!$C$6:$AH$125,$N646,$C$3))),"")</f>
        <v/>
      </c>
      <c r="D646" s="23" t="str">
        <f t="shared" ref="D646:D665" si="87">IF(C645=C646,"○","×")</f>
        <v>○</v>
      </c>
      <c r="E646" s="23">
        <f>IF(AND(INDEX(個人!$C$6:$AH$125,$N645,$C$3)&lt;&gt;"",INDEX(個人!$C$6:$AH$125,$N646,$O646)&lt;&gt;""),E645+1,E645)</f>
        <v>0</v>
      </c>
      <c r="F646" s="23" t="str">
        <f t="shared" ref="F646:F665" si="88">C646&amp;"@"&amp;E646</f>
        <v>@0</v>
      </c>
      <c r="H646" s="23" t="str">
        <f>IF(AND(INDEX(個人!$C$6:$AH$125,$N646,$C$3)&lt;&gt;"",INDEX(個人!$C$6:$AH$125,$N646,$O646)&lt;&gt;""),IF(INDEX(個人!$C$6:$AH$125,$N646,$H$3)&lt;20,11,ROUNDDOWN(INDEX(個人!$C$6:$AH$125,$N646,$H$3)/5,0)+7),"")</f>
        <v/>
      </c>
      <c r="I646" s="23" t="str">
        <f>IF(AND(INDEX(個人!$C$6:$AH$125,$N646,$C$3)&lt;&gt;"",INDEX(個人!$C$6:$AH$125,$N646,$O646)&lt;&gt;""),IF(ISERROR(VLOOKUP(DBCS($Q646),コード一覧!$E$1:$F$6,2,FALSE)),1,VLOOKUP(DBCS($Q646),コード一覧!$E$1:$F$6,2,FALSE)),"")</f>
        <v/>
      </c>
      <c r="J646" s="23" t="str">
        <f>IF(AND(INDEX(個人!$C$6:$AH$125,$N646,$C$3)&lt;&gt;"",INDEX(個人!$C$6:$AH$125,$N646,$O646)&lt;&gt;""),VLOOKUP($P646,コード一覧!$G$1:$H$10,2,FALSE),"")</f>
        <v/>
      </c>
      <c r="K646" s="23" t="str">
        <f>IF(AND(INDEX(個人!$C$6:$AH$125,$N646,$C$3)&lt;&gt;"",INDEX(個人!$C$6:$AH$125,$N646,$O646)&lt;&gt;""),LEFT(TEXT(INDEX(個人!$C$6:$AH$125,$N646,$O646),"mm:ss.00"),2),"")</f>
        <v/>
      </c>
      <c r="L646" s="23" t="str">
        <f>IF(AND(INDEX(個人!$C$6:$AH$125,$N646,$C$3)&lt;&gt;"",INDEX(個人!$C$6:$AH$125,$N646,$O646)&lt;&gt;""),MID(TEXT(INDEX(個人!$C$6:$AH$125,$N646,$O646),"mm:ss.00"),4,2),"")</f>
        <v/>
      </c>
      <c r="M646" s="23" t="str">
        <f>IF(AND(INDEX(個人!$C$6:$AH$125,$N646,$C$3)&lt;&gt;"",INDEX(個人!$C$6:$AH$125,$N646,$O646)&lt;&gt;""),RIGHT(TEXT(INDEX(個人!$C$6:$AH$125,$N646,$O646),"mm:ss.00"),2),"")</f>
        <v/>
      </c>
      <c r="N646" s="23">
        <f t="shared" ref="N646:N665" si="89">$N645</f>
        <v>30</v>
      </c>
      <c r="O646" s="23">
        <v>13</v>
      </c>
      <c r="P646" s="200" t="s">
        <v>37</v>
      </c>
      <c r="Q646" s="23" t="s">
        <v>318</v>
      </c>
    </row>
    <row r="647" spans="3:17" s="23" customFormat="1" x14ac:dyDescent="0.15">
      <c r="C647" s="23" t="str">
        <f>IF(INDEX(個人!$C$6:$AH$125,$N647,$C$3)&lt;&gt;"",DBCS(TRIM(INDEX(個人!$C$6:$AH$125,$N647,$C$3))),"")</f>
        <v/>
      </c>
      <c r="D647" s="23" t="str">
        <f t="shared" si="87"/>
        <v>○</v>
      </c>
      <c r="E647" s="23">
        <f>IF(AND(INDEX(個人!$C$6:$AH$125,$N646,$C$3)&lt;&gt;"",INDEX(個人!$C$6:$AH$125,$N647,$O647)&lt;&gt;""),E646+1,E646)</f>
        <v>0</v>
      </c>
      <c r="F647" s="23" t="str">
        <f t="shared" si="88"/>
        <v>@0</v>
      </c>
      <c r="H647" s="23" t="str">
        <f>IF(AND(INDEX(個人!$C$6:$AH$125,$N647,$C$3)&lt;&gt;"",INDEX(個人!$C$6:$AH$125,$N647,$O647)&lt;&gt;""),IF(INDEX(個人!$C$6:$AH$125,$N647,$H$3)&lt;20,11,ROUNDDOWN(INDEX(個人!$C$6:$AH$125,$N647,$H$3)/5,0)+7),"")</f>
        <v/>
      </c>
      <c r="I647" s="23" t="str">
        <f>IF(AND(INDEX(個人!$C$6:$AH$125,$N647,$C$3)&lt;&gt;"",INDEX(個人!$C$6:$AH$125,$N647,$O647)&lt;&gt;""),IF(ISERROR(VLOOKUP(DBCS($Q647),コード一覧!$E$1:$F$6,2,FALSE)),1,VLOOKUP(DBCS($Q647),コード一覧!$E$1:$F$6,2,FALSE)),"")</f>
        <v/>
      </c>
      <c r="J647" s="23" t="str">
        <f>IF(AND(INDEX(個人!$C$6:$AH$125,$N647,$C$3)&lt;&gt;"",INDEX(個人!$C$6:$AH$125,$N647,$O647)&lt;&gt;""),VLOOKUP($P647,コード一覧!$G$1:$H$10,2,FALSE),"")</f>
        <v/>
      </c>
      <c r="K647" s="23" t="str">
        <f>IF(AND(INDEX(個人!$C$6:$AH$125,$N647,$C$3)&lt;&gt;"",INDEX(個人!$C$6:$AH$125,$N647,$O647)&lt;&gt;""),LEFT(TEXT(INDEX(個人!$C$6:$AH$125,$N647,$O647),"mm:ss.00"),2),"")</f>
        <v/>
      </c>
      <c r="L647" s="23" t="str">
        <f>IF(AND(INDEX(個人!$C$6:$AH$125,$N647,$C$3)&lt;&gt;"",INDEX(個人!$C$6:$AH$125,$N647,$O647)&lt;&gt;""),MID(TEXT(INDEX(個人!$C$6:$AH$125,$N647,$O647),"mm:ss.00"),4,2),"")</f>
        <v/>
      </c>
      <c r="M647" s="23" t="str">
        <f>IF(AND(INDEX(個人!$C$6:$AH$125,$N647,$C$3)&lt;&gt;"",INDEX(個人!$C$6:$AH$125,$N647,$O647)&lt;&gt;""),RIGHT(TEXT(INDEX(個人!$C$6:$AH$125,$N647,$O647),"mm:ss.00"),2),"")</f>
        <v/>
      </c>
      <c r="N647" s="23">
        <f t="shared" si="89"/>
        <v>30</v>
      </c>
      <c r="O647" s="23">
        <v>14</v>
      </c>
      <c r="P647" s="200" t="s">
        <v>47</v>
      </c>
      <c r="Q647" s="23" t="s">
        <v>318</v>
      </c>
    </row>
    <row r="648" spans="3:17" s="23" customFormat="1" x14ac:dyDescent="0.15">
      <c r="C648" s="23" t="str">
        <f>IF(INDEX(個人!$C$6:$AH$125,$N648,$C$3)&lt;&gt;"",DBCS(TRIM(INDEX(個人!$C$6:$AH$125,$N648,$C$3))),"")</f>
        <v/>
      </c>
      <c r="D648" s="23" t="str">
        <f t="shared" si="87"/>
        <v>○</v>
      </c>
      <c r="E648" s="23">
        <f>IF(AND(INDEX(個人!$C$6:$AH$125,$N647,$C$3)&lt;&gt;"",INDEX(個人!$C$6:$AH$125,$N648,$O648)&lt;&gt;""),E647+1,E647)</f>
        <v>0</v>
      </c>
      <c r="F648" s="23" t="str">
        <f t="shared" si="88"/>
        <v>@0</v>
      </c>
      <c r="H648" s="23" t="str">
        <f>IF(AND(INDEX(個人!$C$6:$AH$125,$N648,$C$3)&lt;&gt;"",INDEX(個人!$C$6:$AH$125,$N648,$O648)&lt;&gt;""),IF(INDEX(個人!$C$6:$AH$125,$N648,$H$3)&lt;20,11,ROUNDDOWN(INDEX(個人!$C$6:$AH$125,$N648,$H$3)/5,0)+7),"")</f>
        <v/>
      </c>
      <c r="I648" s="23" t="str">
        <f>IF(AND(INDEX(個人!$C$6:$AH$125,$N648,$C$3)&lt;&gt;"",INDEX(個人!$C$6:$AH$125,$N648,$O648)&lt;&gt;""),IF(ISERROR(VLOOKUP(DBCS($Q648),コード一覧!$E$1:$F$6,2,FALSE)),1,VLOOKUP(DBCS($Q648),コード一覧!$E$1:$F$6,2,FALSE)),"")</f>
        <v/>
      </c>
      <c r="J648" s="23" t="str">
        <f>IF(AND(INDEX(個人!$C$6:$AH$125,$N648,$C$3)&lt;&gt;"",INDEX(個人!$C$6:$AH$125,$N648,$O648)&lt;&gt;""),VLOOKUP($P648,コード一覧!$G$1:$H$10,2,FALSE),"")</f>
        <v/>
      </c>
      <c r="K648" s="23" t="str">
        <f>IF(AND(INDEX(個人!$C$6:$AH$125,$N648,$C$3)&lt;&gt;"",INDEX(個人!$C$6:$AH$125,$N648,$O648)&lt;&gt;""),LEFT(TEXT(INDEX(個人!$C$6:$AH$125,$N648,$O648),"mm:ss.00"),2),"")</f>
        <v/>
      </c>
      <c r="L648" s="23" t="str">
        <f>IF(AND(INDEX(個人!$C$6:$AH$125,$N648,$C$3)&lt;&gt;"",INDEX(個人!$C$6:$AH$125,$N648,$O648)&lt;&gt;""),MID(TEXT(INDEX(個人!$C$6:$AH$125,$N648,$O648),"mm:ss.00"),4,2),"")</f>
        <v/>
      </c>
      <c r="M648" s="23" t="str">
        <f>IF(AND(INDEX(個人!$C$6:$AH$125,$N648,$C$3)&lt;&gt;"",INDEX(個人!$C$6:$AH$125,$N648,$O648)&lt;&gt;""),RIGHT(TEXT(INDEX(個人!$C$6:$AH$125,$N648,$O648),"mm:ss.00"),2),"")</f>
        <v/>
      </c>
      <c r="N648" s="23">
        <f t="shared" si="89"/>
        <v>30</v>
      </c>
      <c r="O648" s="23">
        <v>15</v>
      </c>
      <c r="P648" s="200" t="s">
        <v>73</v>
      </c>
      <c r="Q648" s="23" t="s">
        <v>318</v>
      </c>
    </row>
    <row r="649" spans="3:17" s="23" customFormat="1" x14ac:dyDescent="0.15">
      <c r="C649" s="23" t="str">
        <f>IF(INDEX(個人!$C$6:$AH$125,$N649,$C$3)&lt;&gt;"",DBCS(TRIM(INDEX(個人!$C$6:$AH$125,$N649,$C$3))),"")</f>
        <v/>
      </c>
      <c r="D649" s="23" t="str">
        <f t="shared" si="87"/>
        <v>○</v>
      </c>
      <c r="E649" s="23">
        <f>IF(AND(INDEX(個人!$C$6:$AH$125,$N648,$C$3)&lt;&gt;"",INDEX(個人!$C$6:$AH$125,$N649,$O649)&lt;&gt;""),E648+1,E648)</f>
        <v>0</v>
      </c>
      <c r="F649" s="23" t="str">
        <f t="shared" si="88"/>
        <v>@0</v>
      </c>
      <c r="H649" s="23" t="str">
        <f>IF(AND(INDEX(個人!$C$6:$AH$125,$N649,$C$3)&lt;&gt;"",INDEX(個人!$C$6:$AH$125,$N649,$O649)&lt;&gt;""),IF(INDEX(個人!$C$6:$AH$125,$N649,$H$3)&lt;20,11,ROUNDDOWN(INDEX(個人!$C$6:$AH$125,$N649,$H$3)/5,0)+7),"")</f>
        <v/>
      </c>
      <c r="I649" s="23" t="str">
        <f>IF(AND(INDEX(個人!$C$6:$AH$125,$N649,$C$3)&lt;&gt;"",INDEX(個人!$C$6:$AH$125,$N649,$O649)&lt;&gt;""),IF(ISERROR(VLOOKUP(DBCS($Q649),コード一覧!$E$1:$F$6,2,FALSE)),1,VLOOKUP(DBCS($Q649),コード一覧!$E$1:$F$6,2,FALSE)),"")</f>
        <v/>
      </c>
      <c r="J649" s="23" t="str">
        <f>IF(AND(INDEX(個人!$C$6:$AH$125,$N649,$C$3)&lt;&gt;"",INDEX(個人!$C$6:$AH$125,$N649,$O649)&lt;&gt;""),VLOOKUP($P649,コード一覧!$G$1:$H$10,2,FALSE),"")</f>
        <v/>
      </c>
      <c r="K649" s="23" t="str">
        <f>IF(AND(INDEX(個人!$C$6:$AH$125,$N649,$C$3)&lt;&gt;"",INDEX(個人!$C$6:$AH$125,$N649,$O649)&lt;&gt;""),LEFT(TEXT(INDEX(個人!$C$6:$AH$125,$N649,$O649),"mm:ss.00"),2),"")</f>
        <v/>
      </c>
      <c r="L649" s="23" t="str">
        <f>IF(AND(INDEX(個人!$C$6:$AH$125,$N649,$C$3)&lt;&gt;"",INDEX(個人!$C$6:$AH$125,$N649,$O649)&lt;&gt;""),MID(TEXT(INDEX(個人!$C$6:$AH$125,$N649,$O649),"mm:ss.00"),4,2),"")</f>
        <v/>
      </c>
      <c r="M649" s="23" t="str">
        <f>IF(AND(INDEX(個人!$C$6:$AH$125,$N649,$C$3)&lt;&gt;"",INDEX(個人!$C$6:$AH$125,$N649,$O649)&lt;&gt;""),RIGHT(TEXT(INDEX(個人!$C$6:$AH$125,$N649,$O649),"mm:ss.00"),2),"")</f>
        <v/>
      </c>
      <c r="N649" s="23">
        <f t="shared" si="89"/>
        <v>30</v>
      </c>
      <c r="O649" s="23">
        <v>16</v>
      </c>
      <c r="P649" s="200" t="s">
        <v>75</v>
      </c>
      <c r="Q649" s="23" t="s">
        <v>318</v>
      </c>
    </row>
    <row r="650" spans="3:17" s="23" customFormat="1" x14ac:dyDescent="0.15">
      <c r="C650" s="23" t="str">
        <f>IF(INDEX(個人!$C$6:$AH$125,$N650,$C$3)&lt;&gt;"",DBCS(TRIM(INDEX(個人!$C$6:$AH$125,$N650,$C$3))),"")</f>
        <v/>
      </c>
      <c r="D650" s="23" t="str">
        <f t="shared" si="87"/>
        <v>○</v>
      </c>
      <c r="E650" s="23">
        <f>IF(AND(INDEX(個人!$C$6:$AH$125,$N649,$C$3)&lt;&gt;"",INDEX(個人!$C$6:$AH$125,$N650,$O650)&lt;&gt;""),E649+1,E649)</f>
        <v>0</v>
      </c>
      <c r="F650" s="23" t="str">
        <f t="shared" si="88"/>
        <v>@0</v>
      </c>
      <c r="H650" s="23" t="str">
        <f>IF(AND(INDEX(個人!$C$6:$AH$125,$N650,$C$3)&lt;&gt;"",INDEX(個人!$C$6:$AH$125,$N650,$O650)&lt;&gt;""),IF(INDEX(個人!$C$6:$AH$125,$N650,$H$3)&lt;20,11,ROUNDDOWN(INDEX(個人!$C$6:$AH$125,$N650,$H$3)/5,0)+7),"")</f>
        <v/>
      </c>
      <c r="I650" s="23" t="str">
        <f>IF(AND(INDEX(個人!$C$6:$AH$125,$N650,$C$3)&lt;&gt;"",INDEX(個人!$C$6:$AH$125,$N650,$O650)&lt;&gt;""),IF(ISERROR(VLOOKUP(DBCS($Q650),コード一覧!$E$1:$F$6,2,FALSE)),1,VLOOKUP(DBCS($Q650),コード一覧!$E$1:$F$6,2,FALSE)),"")</f>
        <v/>
      </c>
      <c r="J650" s="23" t="str">
        <f>IF(AND(INDEX(個人!$C$6:$AH$125,$N650,$C$3)&lt;&gt;"",INDEX(個人!$C$6:$AH$125,$N650,$O650)&lt;&gt;""),VLOOKUP($P650,コード一覧!$G$1:$H$10,2,FALSE),"")</f>
        <v/>
      </c>
      <c r="K650" s="23" t="str">
        <f>IF(AND(INDEX(個人!$C$6:$AH$125,$N650,$C$3)&lt;&gt;"",INDEX(個人!$C$6:$AH$125,$N650,$O650)&lt;&gt;""),LEFT(TEXT(INDEX(個人!$C$6:$AH$125,$N650,$O650),"mm:ss.00"),2),"")</f>
        <v/>
      </c>
      <c r="L650" s="23" t="str">
        <f>IF(AND(INDEX(個人!$C$6:$AH$125,$N650,$C$3)&lt;&gt;"",INDEX(個人!$C$6:$AH$125,$N650,$O650)&lt;&gt;""),MID(TEXT(INDEX(個人!$C$6:$AH$125,$N650,$O650),"mm:ss.00"),4,2),"")</f>
        <v/>
      </c>
      <c r="M650" s="23" t="str">
        <f>IF(AND(INDEX(個人!$C$6:$AH$125,$N650,$C$3)&lt;&gt;"",INDEX(個人!$C$6:$AH$125,$N650,$O650)&lt;&gt;""),RIGHT(TEXT(INDEX(個人!$C$6:$AH$125,$N650,$O650),"mm:ss.00"),2),"")</f>
        <v/>
      </c>
      <c r="N650" s="23">
        <f t="shared" si="89"/>
        <v>30</v>
      </c>
      <c r="O650" s="23">
        <v>17</v>
      </c>
      <c r="P650" s="200" t="s">
        <v>77</v>
      </c>
      <c r="Q650" s="23" t="s">
        <v>318</v>
      </c>
    </row>
    <row r="651" spans="3:17" s="23" customFormat="1" x14ac:dyDescent="0.15">
      <c r="C651" s="23" t="str">
        <f>IF(INDEX(個人!$C$6:$AH$125,$N651,$C$3)&lt;&gt;"",DBCS(TRIM(INDEX(個人!$C$6:$AH$125,$N651,$C$3))),"")</f>
        <v/>
      </c>
      <c r="D651" s="23" t="str">
        <f t="shared" si="87"/>
        <v>○</v>
      </c>
      <c r="E651" s="23">
        <f>IF(AND(INDEX(個人!$C$6:$AH$125,$N650,$C$3)&lt;&gt;"",INDEX(個人!$C$6:$AH$125,$N651,$O651)&lt;&gt;""),E650+1,E650)</f>
        <v>0</v>
      </c>
      <c r="F651" s="23" t="str">
        <f t="shared" si="88"/>
        <v>@0</v>
      </c>
      <c r="H651" s="23" t="str">
        <f>IF(AND(INDEX(個人!$C$6:$AH$125,$N651,$C$3)&lt;&gt;"",INDEX(個人!$C$6:$AH$125,$N651,$O651)&lt;&gt;""),IF(INDEX(個人!$C$6:$AH$125,$N651,$H$3)&lt;20,11,ROUNDDOWN(INDEX(個人!$C$6:$AH$125,$N651,$H$3)/5,0)+7),"")</f>
        <v/>
      </c>
      <c r="I651" s="23" t="str">
        <f>IF(AND(INDEX(個人!$C$6:$AH$125,$N651,$C$3)&lt;&gt;"",INDEX(個人!$C$6:$AH$125,$N651,$O651)&lt;&gt;""),IF(ISERROR(VLOOKUP(DBCS($Q651),コード一覧!$E$1:$F$6,2,FALSE)),1,VLOOKUP(DBCS($Q651),コード一覧!$E$1:$F$6,2,FALSE)),"")</f>
        <v/>
      </c>
      <c r="J651" s="23" t="str">
        <f>IF(AND(INDEX(個人!$C$6:$AH$125,$N651,$C$3)&lt;&gt;"",INDEX(個人!$C$6:$AH$125,$N651,$O651)&lt;&gt;""),VLOOKUP($P651,コード一覧!$G$1:$H$10,2,FALSE),"")</f>
        <v/>
      </c>
      <c r="K651" s="23" t="str">
        <f>IF(AND(INDEX(個人!$C$6:$AH$125,$N651,$C$3)&lt;&gt;"",INDEX(個人!$C$6:$AH$125,$N651,$O651)&lt;&gt;""),LEFT(TEXT(INDEX(個人!$C$6:$AH$125,$N651,$O651),"mm:ss.00"),2),"")</f>
        <v/>
      </c>
      <c r="L651" s="23" t="str">
        <f>IF(AND(INDEX(個人!$C$6:$AH$125,$N651,$C$3)&lt;&gt;"",INDEX(個人!$C$6:$AH$125,$N651,$O651)&lt;&gt;""),MID(TEXT(INDEX(個人!$C$6:$AH$125,$N651,$O651),"mm:ss.00"),4,2),"")</f>
        <v/>
      </c>
      <c r="M651" s="23" t="str">
        <f>IF(AND(INDEX(個人!$C$6:$AH$125,$N651,$C$3)&lt;&gt;"",INDEX(個人!$C$6:$AH$125,$N651,$O651)&lt;&gt;""),RIGHT(TEXT(INDEX(個人!$C$6:$AH$125,$N651,$O651),"mm:ss.00"),2),"")</f>
        <v/>
      </c>
      <c r="N651" s="23">
        <f t="shared" si="89"/>
        <v>30</v>
      </c>
      <c r="O651" s="23">
        <v>18</v>
      </c>
      <c r="P651" s="200" t="s">
        <v>70</v>
      </c>
      <c r="Q651" s="23" t="s">
        <v>319</v>
      </c>
    </row>
    <row r="652" spans="3:17" s="23" customFormat="1" x14ac:dyDescent="0.15">
      <c r="C652" s="23" t="str">
        <f>IF(INDEX(個人!$C$6:$AH$125,$N652,$C$3)&lt;&gt;"",DBCS(TRIM(INDEX(個人!$C$6:$AH$125,$N652,$C$3))),"")</f>
        <v/>
      </c>
      <c r="D652" s="23" t="str">
        <f t="shared" si="87"/>
        <v>○</v>
      </c>
      <c r="E652" s="23">
        <f>IF(AND(INDEX(個人!$C$6:$AH$125,$N651,$C$3)&lt;&gt;"",INDEX(個人!$C$6:$AH$125,$N652,$O652)&lt;&gt;""),E651+1,E651)</f>
        <v>0</v>
      </c>
      <c r="F652" s="23" t="str">
        <f t="shared" si="88"/>
        <v>@0</v>
      </c>
      <c r="H652" s="23" t="str">
        <f>IF(AND(INDEX(個人!$C$6:$AH$125,$N652,$C$3)&lt;&gt;"",INDEX(個人!$C$6:$AH$125,$N652,$O652)&lt;&gt;""),IF(INDEX(個人!$C$6:$AH$125,$N652,$H$3)&lt;20,11,ROUNDDOWN(INDEX(個人!$C$6:$AH$125,$N652,$H$3)/5,0)+7),"")</f>
        <v/>
      </c>
      <c r="I652" s="23" t="str">
        <f>IF(AND(INDEX(個人!$C$6:$AH$125,$N652,$C$3)&lt;&gt;"",INDEX(個人!$C$6:$AH$125,$N652,$O652)&lt;&gt;""),IF(ISERROR(VLOOKUP(DBCS($Q652),コード一覧!$E$1:$F$6,2,FALSE)),1,VLOOKUP(DBCS($Q652),コード一覧!$E$1:$F$6,2,FALSE)),"")</f>
        <v/>
      </c>
      <c r="J652" s="23" t="str">
        <f>IF(AND(INDEX(個人!$C$6:$AH$125,$N652,$C$3)&lt;&gt;"",INDEX(個人!$C$6:$AH$125,$N652,$O652)&lt;&gt;""),VLOOKUP($P652,コード一覧!$G$1:$H$10,2,FALSE),"")</f>
        <v/>
      </c>
      <c r="K652" s="23" t="str">
        <f>IF(AND(INDEX(個人!$C$6:$AH$125,$N652,$C$3)&lt;&gt;"",INDEX(個人!$C$6:$AH$125,$N652,$O652)&lt;&gt;""),LEFT(TEXT(INDEX(個人!$C$6:$AH$125,$N652,$O652),"mm:ss.00"),2),"")</f>
        <v/>
      </c>
      <c r="L652" s="23" t="str">
        <f>IF(AND(INDEX(個人!$C$6:$AH$125,$N652,$C$3)&lt;&gt;"",INDEX(個人!$C$6:$AH$125,$N652,$O652)&lt;&gt;""),MID(TEXT(INDEX(個人!$C$6:$AH$125,$N652,$O652),"mm:ss.00"),4,2),"")</f>
        <v/>
      </c>
      <c r="M652" s="23" t="str">
        <f>IF(AND(INDEX(個人!$C$6:$AH$125,$N652,$C$3)&lt;&gt;"",INDEX(個人!$C$6:$AH$125,$N652,$O652)&lt;&gt;""),RIGHT(TEXT(INDEX(個人!$C$6:$AH$125,$N652,$O652),"mm:ss.00"),2),"")</f>
        <v/>
      </c>
      <c r="N652" s="23">
        <f t="shared" si="89"/>
        <v>30</v>
      </c>
      <c r="O652" s="23">
        <v>19</v>
      </c>
      <c r="P652" s="200" t="s">
        <v>24</v>
      </c>
      <c r="Q652" s="23" t="s">
        <v>319</v>
      </c>
    </row>
    <row r="653" spans="3:17" s="23" customFormat="1" x14ac:dyDescent="0.15">
      <c r="C653" s="23" t="str">
        <f>IF(INDEX(個人!$C$6:$AH$125,$N653,$C$3)&lt;&gt;"",DBCS(TRIM(INDEX(個人!$C$6:$AH$125,$N653,$C$3))),"")</f>
        <v/>
      </c>
      <c r="D653" s="23" t="str">
        <f t="shared" si="87"/>
        <v>○</v>
      </c>
      <c r="E653" s="23">
        <f>IF(AND(INDEX(個人!$C$6:$AH$125,$N652,$C$3)&lt;&gt;"",INDEX(個人!$C$6:$AH$125,$N653,$O653)&lt;&gt;""),E652+1,E652)</f>
        <v>0</v>
      </c>
      <c r="F653" s="23" t="str">
        <f t="shared" si="88"/>
        <v>@0</v>
      </c>
      <c r="H653" s="23" t="str">
        <f>IF(AND(INDEX(個人!$C$6:$AH$125,$N653,$C$3)&lt;&gt;"",INDEX(個人!$C$6:$AH$125,$N653,$O653)&lt;&gt;""),IF(INDEX(個人!$C$6:$AH$125,$N653,$H$3)&lt;20,11,ROUNDDOWN(INDEX(個人!$C$6:$AH$125,$N653,$H$3)/5,0)+7),"")</f>
        <v/>
      </c>
      <c r="I653" s="23" t="str">
        <f>IF(AND(INDEX(個人!$C$6:$AH$125,$N653,$C$3)&lt;&gt;"",INDEX(個人!$C$6:$AH$125,$N653,$O653)&lt;&gt;""),IF(ISERROR(VLOOKUP(DBCS($Q653),コード一覧!$E$1:$F$6,2,FALSE)),1,VLOOKUP(DBCS($Q653),コード一覧!$E$1:$F$6,2,FALSE)),"")</f>
        <v/>
      </c>
      <c r="J653" s="23" t="str">
        <f>IF(AND(INDEX(個人!$C$6:$AH$125,$N653,$C$3)&lt;&gt;"",INDEX(個人!$C$6:$AH$125,$N653,$O653)&lt;&gt;""),VLOOKUP($P653,コード一覧!$G$1:$H$10,2,FALSE),"")</f>
        <v/>
      </c>
      <c r="K653" s="23" t="str">
        <f>IF(AND(INDEX(個人!$C$6:$AH$125,$N653,$C$3)&lt;&gt;"",INDEX(個人!$C$6:$AH$125,$N653,$O653)&lt;&gt;""),LEFT(TEXT(INDEX(個人!$C$6:$AH$125,$N653,$O653),"mm:ss.00"),2),"")</f>
        <v/>
      </c>
      <c r="L653" s="23" t="str">
        <f>IF(AND(INDEX(個人!$C$6:$AH$125,$N653,$C$3)&lt;&gt;"",INDEX(個人!$C$6:$AH$125,$N653,$O653)&lt;&gt;""),MID(TEXT(INDEX(個人!$C$6:$AH$125,$N653,$O653),"mm:ss.00"),4,2),"")</f>
        <v/>
      </c>
      <c r="M653" s="23" t="str">
        <f>IF(AND(INDEX(個人!$C$6:$AH$125,$N653,$C$3)&lt;&gt;"",INDEX(個人!$C$6:$AH$125,$N653,$O653)&lt;&gt;""),RIGHT(TEXT(INDEX(個人!$C$6:$AH$125,$N653,$O653),"mm:ss.00"),2),"")</f>
        <v/>
      </c>
      <c r="N653" s="23">
        <f t="shared" si="89"/>
        <v>30</v>
      </c>
      <c r="O653" s="23">
        <v>20</v>
      </c>
      <c r="P653" s="200" t="s">
        <v>37</v>
      </c>
      <c r="Q653" s="23" t="s">
        <v>319</v>
      </c>
    </row>
    <row r="654" spans="3:17" s="23" customFormat="1" x14ac:dyDescent="0.15">
      <c r="C654" s="23" t="str">
        <f>IF(INDEX(個人!$C$6:$AH$125,$N654,$C$3)&lt;&gt;"",DBCS(TRIM(INDEX(個人!$C$6:$AH$125,$N654,$C$3))),"")</f>
        <v/>
      </c>
      <c r="D654" s="23" t="str">
        <f t="shared" si="87"/>
        <v>○</v>
      </c>
      <c r="E654" s="23">
        <f>IF(AND(INDEX(個人!$C$6:$AH$125,$N653,$C$3)&lt;&gt;"",INDEX(個人!$C$6:$AH$125,$N654,$O654)&lt;&gt;""),E653+1,E653)</f>
        <v>0</v>
      </c>
      <c r="F654" s="23" t="str">
        <f t="shared" si="88"/>
        <v>@0</v>
      </c>
      <c r="H654" s="23" t="str">
        <f>IF(AND(INDEX(個人!$C$6:$AH$125,$N654,$C$3)&lt;&gt;"",INDEX(個人!$C$6:$AH$125,$N654,$O654)&lt;&gt;""),IF(INDEX(個人!$C$6:$AH$125,$N654,$H$3)&lt;20,11,ROUNDDOWN(INDEX(個人!$C$6:$AH$125,$N654,$H$3)/5,0)+7),"")</f>
        <v/>
      </c>
      <c r="I654" s="23" t="str">
        <f>IF(AND(INDEX(個人!$C$6:$AH$125,$N654,$C$3)&lt;&gt;"",INDEX(個人!$C$6:$AH$125,$N654,$O654)&lt;&gt;""),IF(ISERROR(VLOOKUP(DBCS($Q654),コード一覧!$E$1:$F$6,2,FALSE)),1,VLOOKUP(DBCS($Q654),コード一覧!$E$1:$F$6,2,FALSE)),"")</f>
        <v/>
      </c>
      <c r="J654" s="23" t="str">
        <f>IF(AND(INDEX(個人!$C$6:$AH$125,$N654,$C$3)&lt;&gt;"",INDEX(個人!$C$6:$AH$125,$N654,$O654)&lt;&gt;""),VLOOKUP($P654,コード一覧!$G$1:$H$10,2,FALSE),"")</f>
        <v/>
      </c>
      <c r="K654" s="23" t="str">
        <f>IF(AND(INDEX(個人!$C$6:$AH$125,$N654,$C$3)&lt;&gt;"",INDEX(個人!$C$6:$AH$125,$N654,$O654)&lt;&gt;""),LEFT(TEXT(INDEX(個人!$C$6:$AH$125,$N654,$O654),"mm:ss.00"),2),"")</f>
        <v/>
      </c>
      <c r="L654" s="23" t="str">
        <f>IF(AND(INDEX(個人!$C$6:$AH$125,$N654,$C$3)&lt;&gt;"",INDEX(個人!$C$6:$AH$125,$N654,$O654)&lt;&gt;""),MID(TEXT(INDEX(個人!$C$6:$AH$125,$N654,$O654),"mm:ss.00"),4,2),"")</f>
        <v/>
      </c>
      <c r="M654" s="23" t="str">
        <f>IF(AND(INDEX(個人!$C$6:$AH$125,$N654,$C$3)&lt;&gt;"",INDEX(個人!$C$6:$AH$125,$N654,$O654)&lt;&gt;""),RIGHT(TEXT(INDEX(個人!$C$6:$AH$125,$N654,$O654),"mm:ss.00"),2),"")</f>
        <v/>
      </c>
      <c r="N654" s="23">
        <f t="shared" si="89"/>
        <v>30</v>
      </c>
      <c r="O654" s="23">
        <v>21</v>
      </c>
      <c r="P654" s="200" t="s">
        <v>47</v>
      </c>
      <c r="Q654" s="23" t="s">
        <v>319</v>
      </c>
    </row>
    <row r="655" spans="3:17" s="23" customFormat="1" x14ac:dyDescent="0.15">
      <c r="C655" s="23" t="str">
        <f>IF(INDEX(個人!$C$6:$AH$125,$N655,$C$3)&lt;&gt;"",DBCS(TRIM(INDEX(個人!$C$6:$AH$125,$N655,$C$3))),"")</f>
        <v/>
      </c>
      <c r="D655" s="23" t="str">
        <f t="shared" si="87"/>
        <v>○</v>
      </c>
      <c r="E655" s="23">
        <f>IF(AND(INDEX(個人!$C$6:$AH$125,$N654,$C$3)&lt;&gt;"",INDEX(個人!$C$6:$AH$125,$N655,$O655)&lt;&gt;""),E654+1,E654)</f>
        <v>0</v>
      </c>
      <c r="F655" s="23" t="str">
        <f t="shared" si="88"/>
        <v>@0</v>
      </c>
      <c r="H655" s="23" t="str">
        <f>IF(AND(INDEX(個人!$C$6:$AH$125,$N655,$C$3)&lt;&gt;"",INDEX(個人!$C$6:$AH$125,$N655,$O655)&lt;&gt;""),IF(INDEX(個人!$C$6:$AH$125,$N655,$H$3)&lt;20,11,ROUNDDOWN(INDEX(個人!$C$6:$AH$125,$N655,$H$3)/5,0)+7),"")</f>
        <v/>
      </c>
      <c r="I655" s="23" t="str">
        <f>IF(AND(INDEX(個人!$C$6:$AH$125,$N655,$C$3)&lt;&gt;"",INDEX(個人!$C$6:$AH$125,$N655,$O655)&lt;&gt;""),IF(ISERROR(VLOOKUP(DBCS($Q655),コード一覧!$E$1:$F$6,2,FALSE)),1,VLOOKUP(DBCS($Q655),コード一覧!$E$1:$F$6,2,FALSE)),"")</f>
        <v/>
      </c>
      <c r="J655" s="23" t="str">
        <f>IF(AND(INDEX(個人!$C$6:$AH$125,$N655,$C$3)&lt;&gt;"",INDEX(個人!$C$6:$AH$125,$N655,$O655)&lt;&gt;""),VLOOKUP($P655,コード一覧!$G$1:$H$10,2,FALSE),"")</f>
        <v/>
      </c>
      <c r="K655" s="23" t="str">
        <f>IF(AND(INDEX(個人!$C$6:$AH$125,$N655,$C$3)&lt;&gt;"",INDEX(個人!$C$6:$AH$125,$N655,$O655)&lt;&gt;""),LEFT(TEXT(INDEX(個人!$C$6:$AH$125,$N655,$O655),"mm:ss.00"),2),"")</f>
        <v/>
      </c>
      <c r="L655" s="23" t="str">
        <f>IF(AND(INDEX(個人!$C$6:$AH$125,$N655,$C$3)&lt;&gt;"",INDEX(個人!$C$6:$AH$125,$N655,$O655)&lt;&gt;""),MID(TEXT(INDEX(個人!$C$6:$AH$125,$N655,$O655),"mm:ss.00"),4,2),"")</f>
        <v/>
      </c>
      <c r="M655" s="23" t="str">
        <f>IF(AND(INDEX(個人!$C$6:$AH$125,$N655,$C$3)&lt;&gt;"",INDEX(個人!$C$6:$AH$125,$N655,$O655)&lt;&gt;""),RIGHT(TEXT(INDEX(個人!$C$6:$AH$125,$N655,$O655),"mm:ss.00"),2),"")</f>
        <v/>
      </c>
      <c r="N655" s="23">
        <f t="shared" si="89"/>
        <v>30</v>
      </c>
      <c r="O655" s="23">
        <v>22</v>
      </c>
      <c r="P655" s="200" t="s">
        <v>70</v>
      </c>
      <c r="Q655" s="23" t="s">
        <v>320</v>
      </c>
    </row>
    <row r="656" spans="3:17" s="23" customFormat="1" x14ac:dyDescent="0.15">
      <c r="C656" s="23" t="str">
        <f>IF(INDEX(個人!$C$6:$AH$125,$N656,$C$3)&lt;&gt;"",DBCS(TRIM(INDEX(個人!$C$6:$AH$125,$N656,$C$3))),"")</f>
        <v/>
      </c>
      <c r="D656" s="23" t="str">
        <f t="shared" si="87"/>
        <v>○</v>
      </c>
      <c r="E656" s="23">
        <f>IF(AND(INDEX(個人!$C$6:$AH$125,$N655,$C$3)&lt;&gt;"",INDEX(個人!$C$6:$AH$125,$N656,$O656)&lt;&gt;""),E655+1,E655)</f>
        <v>0</v>
      </c>
      <c r="F656" s="23" t="str">
        <f t="shared" si="88"/>
        <v>@0</v>
      </c>
      <c r="H656" s="23" t="str">
        <f>IF(AND(INDEX(個人!$C$6:$AH$125,$N656,$C$3)&lt;&gt;"",INDEX(個人!$C$6:$AH$125,$N656,$O656)&lt;&gt;""),IF(INDEX(個人!$C$6:$AH$125,$N656,$H$3)&lt;20,11,ROUNDDOWN(INDEX(個人!$C$6:$AH$125,$N656,$H$3)/5,0)+7),"")</f>
        <v/>
      </c>
      <c r="I656" s="23" t="str">
        <f>IF(AND(INDEX(個人!$C$6:$AH$125,$N656,$C$3)&lt;&gt;"",INDEX(個人!$C$6:$AH$125,$N656,$O656)&lt;&gt;""),IF(ISERROR(VLOOKUP(DBCS($Q656),コード一覧!$E$1:$F$6,2,FALSE)),1,VLOOKUP(DBCS($Q656),コード一覧!$E$1:$F$6,2,FALSE)),"")</f>
        <v/>
      </c>
      <c r="J656" s="23" t="str">
        <f>IF(AND(INDEX(個人!$C$6:$AH$125,$N656,$C$3)&lt;&gt;"",INDEX(個人!$C$6:$AH$125,$N656,$O656)&lt;&gt;""),VLOOKUP($P656,コード一覧!$G$1:$H$10,2,FALSE),"")</f>
        <v/>
      </c>
      <c r="K656" s="23" t="str">
        <f>IF(AND(INDEX(個人!$C$6:$AH$125,$N656,$C$3)&lt;&gt;"",INDEX(個人!$C$6:$AH$125,$N656,$O656)&lt;&gt;""),LEFT(TEXT(INDEX(個人!$C$6:$AH$125,$N656,$O656),"mm:ss.00"),2),"")</f>
        <v/>
      </c>
      <c r="L656" s="23" t="str">
        <f>IF(AND(INDEX(個人!$C$6:$AH$125,$N656,$C$3)&lt;&gt;"",INDEX(個人!$C$6:$AH$125,$N656,$O656)&lt;&gt;""),MID(TEXT(INDEX(個人!$C$6:$AH$125,$N656,$O656),"mm:ss.00"),4,2),"")</f>
        <v/>
      </c>
      <c r="M656" s="23" t="str">
        <f>IF(AND(INDEX(個人!$C$6:$AH$125,$N656,$C$3)&lt;&gt;"",INDEX(個人!$C$6:$AH$125,$N656,$O656)&lt;&gt;""),RIGHT(TEXT(INDEX(個人!$C$6:$AH$125,$N656,$O656),"mm:ss.00"),2),"")</f>
        <v/>
      </c>
      <c r="N656" s="23">
        <f t="shared" si="89"/>
        <v>30</v>
      </c>
      <c r="O656" s="23">
        <v>23</v>
      </c>
      <c r="P656" s="200" t="s">
        <v>24</v>
      </c>
      <c r="Q656" s="23" t="s">
        <v>320</v>
      </c>
    </row>
    <row r="657" spans="3:17" s="23" customFormat="1" x14ac:dyDescent="0.15">
      <c r="C657" s="23" t="str">
        <f>IF(INDEX(個人!$C$6:$AH$125,$N657,$C$3)&lt;&gt;"",DBCS(TRIM(INDEX(個人!$C$6:$AH$125,$N657,$C$3))),"")</f>
        <v/>
      </c>
      <c r="D657" s="23" t="str">
        <f t="shared" si="87"/>
        <v>○</v>
      </c>
      <c r="E657" s="23">
        <f>IF(AND(INDEX(個人!$C$6:$AH$125,$N656,$C$3)&lt;&gt;"",INDEX(個人!$C$6:$AH$125,$N657,$O657)&lt;&gt;""),E656+1,E656)</f>
        <v>0</v>
      </c>
      <c r="F657" s="23" t="str">
        <f t="shared" si="88"/>
        <v>@0</v>
      </c>
      <c r="H657" s="23" t="str">
        <f>IF(AND(INDEX(個人!$C$6:$AH$125,$N657,$C$3)&lt;&gt;"",INDEX(個人!$C$6:$AH$125,$N657,$O657)&lt;&gt;""),IF(INDEX(個人!$C$6:$AH$125,$N657,$H$3)&lt;20,11,ROUNDDOWN(INDEX(個人!$C$6:$AH$125,$N657,$H$3)/5,0)+7),"")</f>
        <v/>
      </c>
      <c r="I657" s="23" t="str">
        <f>IF(AND(INDEX(個人!$C$6:$AH$125,$N657,$C$3)&lt;&gt;"",INDEX(個人!$C$6:$AH$125,$N657,$O657)&lt;&gt;""),IF(ISERROR(VLOOKUP(DBCS($Q657),コード一覧!$E$1:$F$6,2,FALSE)),1,VLOOKUP(DBCS($Q657),コード一覧!$E$1:$F$6,2,FALSE)),"")</f>
        <v/>
      </c>
      <c r="J657" s="23" t="str">
        <f>IF(AND(INDEX(個人!$C$6:$AH$125,$N657,$C$3)&lt;&gt;"",INDEX(個人!$C$6:$AH$125,$N657,$O657)&lt;&gt;""),VLOOKUP($P657,コード一覧!$G$1:$H$10,2,FALSE),"")</f>
        <v/>
      </c>
      <c r="K657" s="23" t="str">
        <f>IF(AND(INDEX(個人!$C$6:$AH$125,$N657,$C$3)&lt;&gt;"",INDEX(個人!$C$6:$AH$125,$N657,$O657)&lt;&gt;""),LEFT(TEXT(INDEX(個人!$C$6:$AH$125,$N657,$O657),"mm:ss.00"),2),"")</f>
        <v/>
      </c>
      <c r="L657" s="23" t="str">
        <f>IF(AND(INDEX(個人!$C$6:$AH$125,$N657,$C$3)&lt;&gt;"",INDEX(個人!$C$6:$AH$125,$N657,$O657)&lt;&gt;""),MID(TEXT(INDEX(個人!$C$6:$AH$125,$N657,$O657),"mm:ss.00"),4,2),"")</f>
        <v/>
      </c>
      <c r="M657" s="23" t="str">
        <f>IF(AND(INDEX(個人!$C$6:$AH$125,$N657,$C$3)&lt;&gt;"",INDEX(個人!$C$6:$AH$125,$N657,$O657)&lt;&gt;""),RIGHT(TEXT(INDEX(個人!$C$6:$AH$125,$N657,$O657),"mm:ss.00"),2),"")</f>
        <v/>
      </c>
      <c r="N657" s="23">
        <f t="shared" si="89"/>
        <v>30</v>
      </c>
      <c r="O657" s="23">
        <v>24</v>
      </c>
      <c r="P657" s="200" t="s">
        <v>37</v>
      </c>
      <c r="Q657" s="23" t="s">
        <v>320</v>
      </c>
    </row>
    <row r="658" spans="3:17" s="23" customFormat="1" x14ac:dyDescent="0.15">
      <c r="C658" s="23" t="str">
        <f>IF(INDEX(個人!$C$6:$AH$125,$N658,$C$3)&lt;&gt;"",DBCS(TRIM(INDEX(個人!$C$6:$AH$125,$N658,$C$3))),"")</f>
        <v/>
      </c>
      <c r="D658" s="23" t="str">
        <f t="shared" si="87"/>
        <v>○</v>
      </c>
      <c r="E658" s="23">
        <f>IF(AND(INDEX(個人!$C$6:$AH$125,$N657,$C$3)&lt;&gt;"",INDEX(個人!$C$6:$AH$125,$N658,$O658)&lt;&gt;""),E657+1,E657)</f>
        <v>0</v>
      </c>
      <c r="F658" s="23" t="str">
        <f t="shared" si="88"/>
        <v>@0</v>
      </c>
      <c r="H658" s="23" t="str">
        <f>IF(AND(INDEX(個人!$C$6:$AH$125,$N658,$C$3)&lt;&gt;"",INDEX(個人!$C$6:$AH$125,$N658,$O658)&lt;&gt;""),IF(INDEX(個人!$C$6:$AH$125,$N658,$H$3)&lt;20,11,ROUNDDOWN(INDEX(個人!$C$6:$AH$125,$N658,$H$3)/5,0)+7),"")</f>
        <v/>
      </c>
      <c r="I658" s="23" t="str">
        <f>IF(AND(INDEX(個人!$C$6:$AH$125,$N658,$C$3)&lt;&gt;"",INDEX(個人!$C$6:$AH$125,$N658,$O658)&lt;&gt;""),IF(ISERROR(VLOOKUP(DBCS($Q658),コード一覧!$E$1:$F$6,2,FALSE)),1,VLOOKUP(DBCS($Q658),コード一覧!$E$1:$F$6,2,FALSE)),"")</f>
        <v/>
      </c>
      <c r="J658" s="23" t="str">
        <f>IF(AND(INDEX(個人!$C$6:$AH$125,$N658,$C$3)&lt;&gt;"",INDEX(個人!$C$6:$AH$125,$N658,$O658)&lt;&gt;""),VLOOKUP($P658,コード一覧!$G$1:$H$10,2,FALSE),"")</f>
        <v/>
      </c>
      <c r="K658" s="23" t="str">
        <f>IF(AND(INDEX(個人!$C$6:$AH$125,$N658,$C$3)&lt;&gt;"",INDEX(個人!$C$6:$AH$125,$N658,$O658)&lt;&gt;""),LEFT(TEXT(INDEX(個人!$C$6:$AH$125,$N658,$O658),"mm:ss.00"),2),"")</f>
        <v/>
      </c>
      <c r="L658" s="23" t="str">
        <f>IF(AND(INDEX(個人!$C$6:$AH$125,$N658,$C$3)&lt;&gt;"",INDEX(個人!$C$6:$AH$125,$N658,$O658)&lt;&gt;""),MID(TEXT(INDEX(個人!$C$6:$AH$125,$N658,$O658),"mm:ss.00"),4,2),"")</f>
        <v/>
      </c>
      <c r="M658" s="23" t="str">
        <f>IF(AND(INDEX(個人!$C$6:$AH$125,$N658,$C$3)&lt;&gt;"",INDEX(個人!$C$6:$AH$125,$N658,$O658)&lt;&gt;""),RIGHT(TEXT(INDEX(個人!$C$6:$AH$125,$N658,$O658),"mm:ss.00"),2),"")</f>
        <v/>
      </c>
      <c r="N658" s="23">
        <f t="shared" si="89"/>
        <v>30</v>
      </c>
      <c r="O658" s="23">
        <v>25</v>
      </c>
      <c r="P658" s="200" t="s">
        <v>47</v>
      </c>
      <c r="Q658" s="23" t="s">
        <v>320</v>
      </c>
    </row>
    <row r="659" spans="3:17" s="23" customFormat="1" x14ac:dyDescent="0.15">
      <c r="C659" s="23" t="str">
        <f>IF(INDEX(個人!$C$6:$AH$125,$N659,$C$3)&lt;&gt;"",DBCS(TRIM(INDEX(個人!$C$6:$AH$125,$N659,$C$3))),"")</f>
        <v/>
      </c>
      <c r="D659" s="23" t="str">
        <f t="shared" si="87"/>
        <v>○</v>
      </c>
      <c r="E659" s="23">
        <f>IF(AND(INDEX(個人!$C$6:$AH$125,$N658,$C$3)&lt;&gt;"",INDEX(個人!$C$6:$AH$125,$N659,$O659)&lt;&gt;""),E658+1,E658)</f>
        <v>0</v>
      </c>
      <c r="F659" s="23" t="str">
        <f t="shared" si="88"/>
        <v>@0</v>
      </c>
      <c r="H659" s="23" t="str">
        <f>IF(AND(INDEX(個人!$C$6:$AH$125,$N659,$C$3)&lt;&gt;"",INDEX(個人!$C$6:$AH$125,$N659,$O659)&lt;&gt;""),IF(INDEX(個人!$C$6:$AH$125,$N659,$H$3)&lt;20,11,ROUNDDOWN(INDEX(個人!$C$6:$AH$125,$N659,$H$3)/5,0)+7),"")</f>
        <v/>
      </c>
      <c r="I659" s="23" t="str">
        <f>IF(AND(INDEX(個人!$C$6:$AH$125,$N659,$C$3)&lt;&gt;"",INDEX(個人!$C$6:$AH$125,$N659,$O659)&lt;&gt;""),IF(ISERROR(VLOOKUP(DBCS($Q659),コード一覧!$E$1:$F$6,2,FALSE)),1,VLOOKUP(DBCS($Q659),コード一覧!$E$1:$F$6,2,FALSE)),"")</f>
        <v/>
      </c>
      <c r="J659" s="23" t="str">
        <f>IF(AND(INDEX(個人!$C$6:$AH$125,$N659,$C$3)&lt;&gt;"",INDEX(個人!$C$6:$AH$125,$N659,$O659)&lt;&gt;""),VLOOKUP($P659,コード一覧!$G$1:$H$10,2,FALSE),"")</f>
        <v/>
      </c>
      <c r="K659" s="23" t="str">
        <f>IF(AND(INDEX(個人!$C$6:$AH$125,$N659,$C$3)&lt;&gt;"",INDEX(個人!$C$6:$AH$125,$N659,$O659)&lt;&gt;""),LEFT(TEXT(INDEX(個人!$C$6:$AH$125,$N659,$O659),"mm:ss.00"),2),"")</f>
        <v/>
      </c>
      <c r="L659" s="23" t="str">
        <f>IF(AND(INDEX(個人!$C$6:$AH$125,$N659,$C$3)&lt;&gt;"",INDEX(個人!$C$6:$AH$125,$N659,$O659)&lt;&gt;""),MID(TEXT(INDEX(個人!$C$6:$AH$125,$N659,$O659),"mm:ss.00"),4,2),"")</f>
        <v/>
      </c>
      <c r="M659" s="23" t="str">
        <f>IF(AND(INDEX(個人!$C$6:$AH$125,$N659,$C$3)&lt;&gt;"",INDEX(個人!$C$6:$AH$125,$N659,$O659)&lt;&gt;""),RIGHT(TEXT(INDEX(個人!$C$6:$AH$125,$N659,$O659),"mm:ss.00"),2),"")</f>
        <v/>
      </c>
      <c r="N659" s="23">
        <f t="shared" si="89"/>
        <v>30</v>
      </c>
      <c r="O659" s="23">
        <v>26</v>
      </c>
      <c r="P659" s="200" t="s">
        <v>70</v>
      </c>
      <c r="Q659" s="23" t="s">
        <v>321</v>
      </c>
    </row>
    <row r="660" spans="3:17" s="23" customFormat="1" x14ac:dyDescent="0.15">
      <c r="C660" s="23" t="str">
        <f>IF(INDEX(個人!$C$6:$AH$125,$N660,$C$3)&lt;&gt;"",DBCS(TRIM(INDEX(個人!$C$6:$AH$125,$N660,$C$3))),"")</f>
        <v/>
      </c>
      <c r="D660" s="23" t="str">
        <f t="shared" si="87"/>
        <v>○</v>
      </c>
      <c r="E660" s="23">
        <f>IF(AND(INDEX(個人!$C$6:$AH$125,$N659,$C$3)&lt;&gt;"",INDEX(個人!$C$6:$AH$125,$N660,$O660)&lt;&gt;""),E659+1,E659)</f>
        <v>0</v>
      </c>
      <c r="F660" s="23" t="str">
        <f t="shared" si="88"/>
        <v>@0</v>
      </c>
      <c r="H660" s="23" t="str">
        <f>IF(AND(INDEX(個人!$C$6:$AH$125,$N660,$C$3)&lt;&gt;"",INDEX(個人!$C$6:$AH$125,$N660,$O660)&lt;&gt;""),IF(INDEX(個人!$C$6:$AH$125,$N660,$H$3)&lt;20,11,ROUNDDOWN(INDEX(個人!$C$6:$AH$125,$N660,$H$3)/5,0)+7),"")</f>
        <v/>
      </c>
      <c r="I660" s="23" t="str">
        <f>IF(AND(INDEX(個人!$C$6:$AH$125,$N660,$C$3)&lt;&gt;"",INDEX(個人!$C$6:$AH$125,$N660,$O660)&lt;&gt;""),IF(ISERROR(VLOOKUP(DBCS($Q660),コード一覧!$E$1:$F$6,2,FALSE)),1,VLOOKUP(DBCS($Q660),コード一覧!$E$1:$F$6,2,FALSE)),"")</f>
        <v/>
      </c>
      <c r="J660" s="23" t="str">
        <f>IF(AND(INDEX(個人!$C$6:$AH$125,$N660,$C$3)&lt;&gt;"",INDEX(個人!$C$6:$AH$125,$N660,$O660)&lt;&gt;""),VLOOKUP($P660,コード一覧!$G$1:$H$10,2,FALSE),"")</f>
        <v/>
      </c>
      <c r="K660" s="23" t="str">
        <f>IF(AND(INDEX(個人!$C$6:$AH$125,$N660,$C$3)&lt;&gt;"",INDEX(個人!$C$6:$AH$125,$N660,$O660)&lt;&gt;""),LEFT(TEXT(INDEX(個人!$C$6:$AH$125,$N660,$O660),"mm:ss.00"),2),"")</f>
        <v/>
      </c>
      <c r="L660" s="23" t="str">
        <f>IF(AND(INDEX(個人!$C$6:$AH$125,$N660,$C$3)&lt;&gt;"",INDEX(個人!$C$6:$AH$125,$N660,$O660)&lt;&gt;""),MID(TEXT(INDEX(個人!$C$6:$AH$125,$N660,$O660),"mm:ss.00"),4,2),"")</f>
        <v/>
      </c>
      <c r="M660" s="23" t="str">
        <f>IF(AND(INDEX(個人!$C$6:$AH$125,$N660,$C$3)&lt;&gt;"",INDEX(個人!$C$6:$AH$125,$N660,$O660)&lt;&gt;""),RIGHT(TEXT(INDEX(個人!$C$6:$AH$125,$N660,$O660),"mm:ss.00"),2),"")</f>
        <v/>
      </c>
      <c r="N660" s="23">
        <f t="shared" si="89"/>
        <v>30</v>
      </c>
      <c r="O660" s="23">
        <v>27</v>
      </c>
      <c r="P660" s="200" t="s">
        <v>24</v>
      </c>
      <c r="Q660" s="23" t="s">
        <v>321</v>
      </c>
    </row>
    <row r="661" spans="3:17" s="23" customFormat="1" x14ac:dyDescent="0.15">
      <c r="C661" s="23" t="str">
        <f>IF(INDEX(個人!$C$6:$AH$125,$N661,$C$3)&lt;&gt;"",DBCS(TRIM(INDEX(個人!$C$6:$AH$125,$N661,$C$3))),"")</f>
        <v/>
      </c>
      <c r="D661" s="23" t="str">
        <f t="shared" si="87"/>
        <v>○</v>
      </c>
      <c r="E661" s="23">
        <f>IF(AND(INDEX(個人!$C$6:$AH$125,$N660,$C$3)&lt;&gt;"",INDEX(個人!$C$6:$AH$125,$N661,$O661)&lt;&gt;""),E660+1,E660)</f>
        <v>0</v>
      </c>
      <c r="F661" s="23" t="str">
        <f t="shared" si="88"/>
        <v>@0</v>
      </c>
      <c r="H661" s="23" t="str">
        <f>IF(AND(INDEX(個人!$C$6:$AH$125,$N661,$C$3)&lt;&gt;"",INDEX(個人!$C$6:$AH$125,$N661,$O661)&lt;&gt;""),IF(INDEX(個人!$C$6:$AH$125,$N661,$H$3)&lt;20,11,ROUNDDOWN(INDEX(個人!$C$6:$AH$125,$N661,$H$3)/5,0)+7),"")</f>
        <v/>
      </c>
      <c r="I661" s="23" t="str">
        <f>IF(AND(INDEX(個人!$C$6:$AH$125,$N661,$C$3)&lt;&gt;"",INDEX(個人!$C$6:$AH$125,$N661,$O661)&lt;&gt;""),IF(ISERROR(VLOOKUP(DBCS($Q661),コード一覧!$E$1:$F$6,2,FALSE)),1,VLOOKUP(DBCS($Q661),コード一覧!$E$1:$F$6,2,FALSE)),"")</f>
        <v/>
      </c>
      <c r="J661" s="23" t="str">
        <f>IF(AND(INDEX(個人!$C$6:$AH$125,$N661,$C$3)&lt;&gt;"",INDEX(個人!$C$6:$AH$125,$N661,$O661)&lt;&gt;""),VLOOKUP($P661,コード一覧!$G$1:$H$10,2,FALSE),"")</f>
        <v/>
      </c>
      <c r="K661" s="23" t="str">
        <f>IF(AND(INDEX(個人!$C$6:$AH$125,$N661,$C$3)&lt;&gt;"",INDEX(個人!$C$6:$AH$125,$N661,$O661)&lt;&gt;""),LEFT(TEXT(INDEX(個人!$C$6:$AH$125,$N661,$O661),"mm:ss.00"),2),"")</f>
        <v/>
      </c>
      <c r="L661" s="23" t="str">
        <f>IF(AND(INDEX(個人!$C$6:$AH$125,$N661,$C$3)&lt;&gt;"",INDEX(個人!$C$6:$AH$125,$N661,$O661)&lt;&gt;""),MID(TEXT(INDEX(個人!$C$6:$AH$125,$N661,$O661),"mm:ss.00"),4,2),"")</f>
        <v/>
      </c>
      <c r="M661" s="23" t="str">
        <f>IF(AND(INDEX(個人!$C$6:$AH$125,$N661,$C$3)&lt;&gt;"",INDEX(個人!$C$6:$AH$125,$N661,$O661)&lt;&gt;""),RIGHT(TEXT(INDEX(個人!$C$6:$AH$125,$N661,$O661),"mm:ss.00"),2),"")</f>
        <v/>
      </c>
      <c r="N661" s="23">
        <f t="shared" si="89"/>
        <v>30</v>
      </c>
      <c r="O661" s="23">
        <v>28</v>
      </c>
      <c r="P661" s="200" t="s">
        <v>37</v>
      </c>
      <c r="Q661" s="23" t="s">
        <v>321</v>
      </c>
    </row>
    <row r="662" spans="3:17" s="23" customFormat="1" x14ac:dyDescent="0.15">
      <c r="C662" s="23" t="str">
        <f>IF(INDEX(個人!$C$6:$AH$125,$N662,$C$3)&lt;&gt;"",DBCS(TRIM(INDEX(個人!$C$6:$AH$125,$N662,$C$3))),"")</f>
        <v/>
      </c>
      <c r="D662" s="23" t="str">
        <f t="shared" si="87"/>
        <v>○</v>
      </c>
      <c r="E662" s="23">
        <f>IF(AND(INDEX(個人!$C$6:$AH$125,$N661,$C$3)&lt;&gt;"",INDEX(個人!$C$6:$AH$125,$N662,$O662)&lt;&gt;""),E661+1,E661)</f>
        <v>0</v>
      </c>
      <c r="F662" s="23" t="str">
        <f t="shared" si="88"/>
        <v>@0</v>
      </c>
      <c r="H662" s="23" t="str">
        <f>IF(AND(INDEX(個人!$C$6:$AH$125,$N662,$C$3)&lt;&gt;"",INDEX(個人!$C$6:$AH$125,$N662,$O662)&lt;&gt;""),IF(INDEX(個人!$C$6:$AH$125,$N662,$H$3)&lt;20,11,ROUNDDOWN(INDEX(個人!$C$6:$AH$125,$N662,$H$3)/5,0)+7),"")</f>
        <v/>
      </c>
      <c r="I662" s="23" t="str">
        <f>IF(AND(INDEX(個人!$C$6:$AH$125,$N662,$C$3)&lt;&gt;"",INDEX(個人!$C$6:$AH$125,$N662,$O662)&lt;&gt;""),IF(ISERROR(VLOOKUP(DBCS($Q662),コード一覧!$E$1:$F$6,2,FALSE)),1,VLOOKUP(DBCS($Q662),コード一覧!$E$1:$F$6,2,FALSE)),"")</f>
        <v/>
      </c>
      <c r="J662" s="23" t="str">
        <f>IF(AND(INDEX(個人!$C$6:$AH$125,$N662,$C$3)&lt;&gt;"",INDEX(個人!$C$6:$AH$125,$N662,$O662)&lt;&gt;""),VLOOKUP($P662,コード一覧!$G$1:$H$10,2,FALSE),"")</f>
        <v/>
      </c>
      <c r="K662" s="23" t="str">
        <f>IF(AND(INDEX(個人!$C$6:$AH$125,$N662,$C$3)&lt;&gt;"",INDEX(個人!$C$6:$AH$125,$N662,$O662)&lt;&gt;""),LEFT(TEXT(INDEX(個人!$C$6:$AH$125,$N662,$O662),"mm:ss.00"),2),"")</f>
        <v/>
      </c>
      <c r="L662" s="23" t="str">
        <f>IF(AND(INDEX(個人!$C$6:$AH$125,$N662,$C$3)&lt;&gt;"",INDEX(個人!$C$6:$AH$125,$N662,$O662)&lt;&gt;""),MID(TEXT(INDEX(個人!$C$6:$AH$125,$N662,$O662),"mm:ss.00"),4,2),"")</f>
        <v/>
      </c>
      <c r="M662" s="23" t="str">
        <f>IF(AND(INDEX(個人!$C$6:$AH$125,$N662,$C$3)&lt;&gt;"",INDEX(個人!$C$6:$AH$125,$N662,$O662)&lt;&gt;""),RIGHT(TEXT(INDEX(個人!$C$6:$AH$125,$N662,$O662),"mm:ss.00"),2),"")</f>
        <v/>
      </c>
      <c r="N662" s="23">
        <f t="shared" si="89"/>
        <v>30</v>
      </c>
      <c r="O662" s="23">
        <v>29</v>
      </c>
      <c r="P662" s="200" t="s">
        <v>47</v>
      </c>
      <c r="Q662" s="23" t="s">
        <v>321</v>
      </c>
    </row>
    <row r="663" spans="3:17" s="23" customFormat="1" x14ac:dyDescent="0.15">
      <c r="C663" s="23" t="str">
        <f>IF(INDEX(個人!$C$6:$AH$125,$N663,$C$3)&lt;&gt;"",DBCS(TRIM(INDEX(個人!$C$6:$AH$125,$N663,$C$3))),"")</f>
        <v/>
      </c>
      <c r="D663" s="23" t="str">
        <f t="shared" si="87"/>
        <v>○</v>
      </c>
      <c r="E663" s="23">
        <f>IF(AND(INDEX(個人!$C$6:$AH$125,$N662,$C$3)&lt;&gt;"",INDEX(個人!$C$6:$AH$125,$N663,$O663)&lt;&gt;""),E662+1,E662)</f>
        <v>0</v>
      </c>
      <c r="F663" s="23" t="str">
        <f t="shared" si="88"/>
        <v>@0</v>
      </c>
      <c r="H663" s="23" t="str">
        <f>IF(AND(INDEX(個人!$C$6:$AH$125,$N663,$C$3)&lt;&gt;"",INDEX(個人!$C$6:$AH$125,$N663,$O663)&lt;&gt;""),IF(INDEX(個人!$C$6:$AH$125,$N663,$H$3)&lt;20,11,ROUNDDOWN(INDEX(個人!$C$6:$AH$125,$N663,$H$3)/5,0)+7),"")</f>
        <v/>
      </c>
      <c r="I663" s="23" t="str">
        <f>IF(AND(INDEX(個人!$C$6:$AH$125,$N663,$C$3)&lt;&gt;"",INDEX(個人!$C$6:$AH$125,$N663,$O663)&lt;&gt;""),IF(ISERROR(VLOOKUP(DBCS($Q663),コード一覧!$E$1:$F$6,2,FALSE)),1,VLOOKUP(DBCS($Q663),コード一覧!$E$1:$F$6,2,FALSE)),"")</f>
        <v/>
      </c>
      <c r="J663" s="23" t="str">
        <f>IF(AND(INDEX(個人!$C$6:$AH$125,$N663,$C$3)&lt;&gt;"",INDEX(個人!$C$6:$AH$125,$N663,$O663)&lt;&gt;""),VLOOKUP($P663,コード一覧!$G$1:$H$10,2,FALSE),"")</f>
        <v/>
      </c>
      <c r="K663" s="23" t="str">
        <f>IF(AND(INDEX(個人!$C$6:$AH$125,$N663,$C$3)&lt;&gt;"",INDEX(個人!$C$6:$AH$125,$N663,$O663)&lt;&gt;""),LEFT(TEXT(INDEX(個人!$C$6:$AH$125,$N663,$O663),"mm:ss.00"),2),"")</f>
        <v/>
      </c>
      <c r="L663" s="23" t="str">
        <f>IF(AND(INDEX(個人!$C$6:$AH$125,$N663,$C$3)&lt;&gt;"",INDEX(個人!$C$6:$AH$125,$N663,$O663)&lt;&gt;""),MID(TEXT(INDEX(個人!$C$6:$AH$125,$N663,$O663),"mm:ss.00"),4,2),"")</f>
        <v/>
      </c>
      <c r="M663" s="23" t="str">
        <f>IF(AND(INDEX(個人!$C$6:$AH$125,$N663,$C$3)&lt;&gt;"",INDEX(個人!$C$6:$AH$125,$N663,$O663)&lt;&gt;""),RIGHT(TEXT(INDEX(個人!$C$6:$AH$125,$N663,$O663),"mm:ss.00"),2),"")</f>
        <v/>
      </c>
      <c r="N663" s="23">
        <f t="shared" si="89"/>
        <v>30</v>
      </c>
      <c r="O663" s="23">
        <v>30</v>
      </c>
      <c r="P663" s="200" t="s">
        <v>37</v>
      </c>
      <c r="Q663" s="23" t="s">
        <v>101</v>
      </c>
    </row>
    <row r="664" spans="3:17" s="23" customFormat="1" x14ac:dyDescent="0.15">
      <c r="C664" s="23" t="str">
        <f>IF(INDEX(個人!$C$6:$AH$125,$N664,$C$3)&lt;&gt;"",DBCS(TRIM(INDEX(個人!$C$6:$AH$125,$N664,$C$3))),"")</f>
        <v/>
      </c>
      <c r="D664" s="23" t="str">
        <f t="shared" si="87"/>
        <v>○</v>
      </c>
      <c r="E664" s="23">
        <f>IF(AND(INDEX(個人!$C$6:$AH$125,$N663,$C$3)&lt;&gt;"",INDEX(個人!$C$6:$AH$125,$N664,$O664)&lt;&gt;""),E663+1,E663)</f>
        <v>0</v>
      </c>
      <c r="F664" s="23" t="str">
        <f t="shared" si="88"/>
        <v>@0</v>
      </c>
      <c r="H664" s="23" t="str">
        <f>IF(AND(INDEX(個人!$C$6:$AH$125,$N664,$C$3)&lt;&gt;"",INDEX(個人!$C$6:$AH$125,$N664,$O664)&lt;&gt;""),IF(INDEX(個人!$C$6:$AH$125,$N664,$H$3)&lt;20,11,ROUNDDOWN(INDEX(個人!$C$6:$AH$125,$N664,$H$3)/5,0)+7),"")</f>
        <v/>
      </c>
      <c r="I664" s="23" t="str">
        <f>IF(AND(INDEX(個人!$C$6:$AH$125,$N664,$C$3)&lt;&gt;"",INDEX(個人!$C$6:$AH$125,$N664,$O664)&lt;&gt;""),IF(ISERROR(VLOOKUP(DBCS($Q664),コード一覧!$E$1:$F$6,2,FALSE)),1,VLOOKUP(DBCS($Q664),コード一覧!$E$1:$F$6,2,FALSE)),"")</f>
        <v/>
      </c>
      <c r="J664" s="23" t="str">
        <f>IF(AND(INDEX(個人!$C$6:$AH$125,$N664,$C$3)&lt;&gt;"",INDEX(個人!$C$6:$AH$125,$N664,$O664)&lt;&gt;""),VLOOKUP($P664,コード一覧!$G$1:$H$10,2,FALSE),"")</f>
        <v/>
      </c>
      <c r="K664" s="23" t="str">
        <f>IF(AND(INDEX(個人!$C$6:$AH$125,$N664,$C$3)&lt;&gt;"",INDEX(個人!$C$6:$AH$125,$N664,$O664)&lt;&gt;""),LEFT(TEXT(INDEX(個人!$C$6:$AH$125,$N664,$O664),"mm:ss.00"),2),"")</f>
        <v/>
      </c>
      <c r="L664" s="23" t="str">
        <f>IF(AND(INDEX(個人!$C$6:$AH$125,$N664,$C$3)&lt;&gt;"",INDEX(個人!$C$6:$AH$125,$N664,$O664)&lt;&gt;""),MID(TEXT(INDEX(個人!$C$6:$AH$125,$N664,$O664),"mm:ss.00"),4,2),"")</f>
        <v/>
      </c>
      <c r="M664" s="23" t="str">
        <f>IF(AND(INDEX(個人!$C$6:$AH$125,$N664,$C$3)&lt;&gt;"",INDEX(個人!$C$6:$AH$125,$N664,$O664)&lt;&gt;""),RIGHT(TEXT(INDEX(個人!$C$6:$AH$125,$N664,$O664),"mm:ss.00"),2),"")</f>
        <v/>
      </c>
      <c r="N664" s="23">
        <f t="shared" si="89"/>
        <v>30</v>
      </c>
      <c r="O664" s="23">
        <v>31</v>
      </c>
      <c r="P664" s="200" t="s">
        <v>47</v>
      </c>
      <c r="Q664" s="23" t="s">
        <v>101</v>
      </c>
    </row>
    <row r="665" spans="3:17" s="23" customFormat="1" x14ac:dyDescent="0.15">
      <c r="C665" s="23" t="str">
        <f>IF(INDEX(個人!$C$6:$AH$125,$N665,$C$3)&lt;&gt;"",DBCS(TRIM(INDEX(個人!$C$6:$AH$125,$N665,$C$3))),"")</f>
        <v/>
      </c>
      <c r="D665" s="23" t="str">
        <f t="shared" si="87"/>
        <v>○</v>
      </c>
      <c r="E665" s="23">
        <f>IF(AND(INDEX(個人!$C$6:$AH$125,$N664,$C$3)&lt;&gt;"",INDEX(個人!$C$6:$AH$125,$N665,$O665)&lt;&gt;""),E664+1,E664)</f>
        <v>0</v>
      </c>
      <c r="F665" s="23" t="str">
        <f t="shared" si="88"/>
        <v>@0</v>
      </c>
      <c r="H665" s="23" t="str">
        <f>IF(AND(INDEX(個人!$C$6:$AH$125,$N665,$C$3)&lt;&gt;"",INDEX(個人!$C$6:$AH$125,$N665,$O665)&lt;&gt;""),IF(INDEX(個人!$C$6:$AH$125,$N665,$H$3)&lt;20,11,ROUNDDOWN(INDEX(個人!$C$6:$AH$125,$N665,$H$3)/5,0)+7),"")</f>
        <v/>
      </c>
      <c r="I665" s="23" t="str">
        <f>IF(AND(INDEX(個人!$C$6:$AH$125,$N665,$C$3)&lt;&gt;"",INDEX(個人!$C$6:$AH$125,$N665,$O665)&lt;&gt;""),IF(ISERROR(VLOOKUP(DBCS($Q665),コード一覧!$E$1:$F$6,2,FALSE)),1,VLOOKUP(DBCS($Q665),コード一覧!$E$1:$F$6,2,FALSE)),"")</f>
        <v/>
      </c>
      <c r="J665" s="23" t="str">
        <f>IF(AND(INDEX(個人!$C$6:$AH$125,$N665,$C$3)&lt;&gt;"",INDEX(個人!$C$6:$AH$125,$N665,$O665)&lt;&gt;""),VLOOKUP($P665,コード一覧!$G$1:$H$10,2,FALSE),"")</f>
        <v/>
      </c>
      <c r="K665" s="23" t="str">
        <f>IF(AND(INDEX(個人!$C$6:$AH$125,$N665,$C$3)&lt;&gt;"",INDEX(個人!$C$6:$AH$125,$N665,$O665)&lt;&gt;""),LEFT(TEXT(INDEX(個人!$C$6:$AH$125,$N665,$O665),"mm:ss.00"),2),"")</f>
        <v/>
      </c>
      <c r="L665" s="23" t="str">
        <f>IF(AND(INDEX(個人!$C$6:$AH$125,$N665,$C$3)&lt;&gt;"",INDEX(個人!$C$6:$AH$125,$N665,$O665)&lt;&gt;""),MID(TEXT(INDEX(個人!$C$6:$AH$125,$N665,$O665),"mm:ss.00"),4,2),"")</f>
        <v/>
      </c>
      <c r="M665" s="23" t="str">
        <f>IF(AND(INDEX(個人!$C$6:$AH$125,$N665,$C$3)&lt;&gt;"",INDEX(個人!$C$6:$AH$125,$N665,$O665)&lt;&gt;""),RIGHT(TEXT(INDEX(個人!$C$6:$AH$125,$N665,$O665),"mm:ss.00"),2),"")</f>
        <v/>
      </c>
      <c r="N665" s="23">
        <f t="shared" si="89"/>
        <v>30</v>
      </c>
      <c r="O665" s="23">
        <v>32</v>
      </c>
      <c r="P665" s="200" t="s">
        <v>73</v>
      </c>
      <c r="Q665" s="23" t="s">
        <v>101</v>
      </c>
    </row>
    <row r="666" spans="3:17" s="22" customFormat="1" x14ac:dyDescent="0.15">
      <c r="C666" s="22" t="str">
        <f>IF(INDEX(個人!$C$6:$AH$125,$N666,$C$3)&lt;&gt;"",DBCS(TRIM(INDEX(個人!$C$6:$AH$125,$N666,$C$3))),"")</f>
        <v/>
      </c>
      <c r="D666" s="22" t="str">
        <f>IF(C665=C666,"○","×")</f>
        <v>○</v>
      </c>
      <c r="E666" s="22">
        <f>IF(AND(INDEX(個人!$C$6:$AH$125,$N666,$C$3)&lt;&gt;"",INDEX(個人!$C$6:$AH$125,$N666,$O666)&lt;&gt;""),1,0)</f>
        <v>0</v>
      </c>
      <c r="F666" s="22" t="str">
        <f>C666&amp;"@"&amp;E666</f>
        <v>@0</v>
      </c>
      <c r="H666" s="22" t="str">
        <f>IF(AND(INDEX(個人!$C$6:$AH$125,$N666,$C$3)&lt;&gt;"",INDEX(個人!$C$6:$AH$125,$N666,$O666)&lt;&gt;""),IF(INDEX(個人!$C$6:$AH$125,$N666,$H$3)&lt;20,11,ROUNDDOWN(INDEX(個人!$C$6:$AH$125,$N666,$H$3)/5,0)+7),"")</f>
        <v/>
      </c>
      <c r="I666" s="22" t="str">
        <f>IF(AND(INDEX(個人!$C$6:$AH$125,$N666,$C$3)&lt;&gt;"",INDEX(個人!$C$6:$AH$125,$N666,$O666)&lt;&gt;""),IF(ISERROR(VLOOKUP(DBCS($Q666),コード一覧!$E$1:$F$6,2,FALSE)),1,VLOOKUP(DBCS($Q666),コード一覧!$E$1:$F$6,2,FALSE)),"")</f>
        <v/>
      </c>
      <c r="J666" s="22" t="str">
        <f>IF(AND(INDEX(個人!$C$6:$AH$125,$N666,$C$3)&lt;&gt;"",INDEX(個人!$C$6:$AH$125,$N666,$O666)&lt;&gt;""),VLOOKUP($P666,コード一覧!$G$1:$H$10,2,FALSE),"")</f>
        <v/>
      </c>
      <c r="K666" s="22" t="str">
        <f>IF(AND(INDEX(個人!$C$6:$AH$125,$N666,$C$3)&lt;&gt;"",INDEX(個人!$C$6:$AH$125,$N666,$O666)&lt;&gt;""),LEFT(TEXT(INDEX(個人!$C$6:$AH$125,$N666,$O666),"mm:ss.00"),2),"")</f>
        <v/>
      </c>
      <c r="L666" s="22" t="str">
        <f>IF(AND(INDEX(個人!$C$6:$AH$125,$N666,$C$3)&lt;&gt;"",INDEX(個人!$C$6:$AH$125,$N666,$O666)&lt;&gt;""),MID(TEXT(INDEX(個人!$C$6:$AH$125,$N666,$O666),"mm:ss.00"),4,2),"")</f>
        <v/>
      </c>
      <c r="M666" s="22" t="str">
        <f>IF(AND(INDEX(個人!$C$6:$AH$125,$N666,$C$3)&lt;&gt;"",INDEX(個人!$C$6:$AH$125,$N666,$O666)&lt;&gt;""),RIGHT(TEXT(INDEX(個人!$C$6:$AH$125,$N666,$O666),"mm:ss.00"),2),"")</f>
        <v/>
      </c>
      <c r="N666" s="22">
        <f>N644+1</f>
        <v>31</v>
      </c>
      <c r="O666" s="22">
        <v>11</v>
      </c>
      <c r="P666" s="24" t="s">
        <v>70</v>
      </c>
      <c r="Q666" s="22" t="s">
        <v>102</v>
      </c>
    </row>
    <row r="667" spans="3:17" s="22" customFormat="1" x14ac:dyDescent="0.15">
      <c r="C667" s="22" t="str">
        <f>IF(INDEX(個人!$C$6:$AH$125,$N667,$C$3)&lt;&gt;"",DBCS(TRIM(INDEX(個人!$C$6:$AH$125,$N667,$C$3))),"")</f>
        <v/>
      </c>
      <c r="D667" s="22" t="str">
        <f>IF(C666=C667,"○","×")</f>
        <v>○</v>
      </c>
      <c r="E667" s="22">
        <f>IF(AND(INDEX(個人!$C$6:$AH$125,$N666,$C$3)&lt;&gt;"",INDEX(個人!$C$6:$AH$125,$N667,$O667)&lt;&gt;""),E666+1,E666)</f>
        <v>0</v>
      </c>
      <c r="F667" s="22" t="str">
        <f>C667&amp;"@"&amp;E667</f>
        <v>@0</v>
      </c>
      <c r="H667" s="22" t="str">
        <f>IF(AND(INDEX(個人!$C$6:$AH$125,$N667,$C$3)&lt;&gt;"",INDEX(個人!$C$6:$AH$125,$N667,$O667)&lt;&gt;""),IF(INDEX(個人!$C$6:$AH$125,$N667,$H$3)&lt;20,11,ROUNDDOWN(INDEX(個人!$C$6:$AH$125,$N667,$H$3)/5,0)+7),"")</f>
        <v/>
      </c>
      <c r="I667" s="22" t="str">
        <f>IF(AND(INDEX(個人!$C$6:$AH$125,$N667,$C$3)&lt;&gt;"",INDEX(個人!$C$6:$AH$125,$N667,$O667)&lt;&gt;""),IF(ISERROR(VLOOKUP(DBCS($Q667),コード一覧!$E$1:$F$6,2,FALSE)),1,VLOOKUP(DBCS($Q667),コード一覧!$E$1:$F$6,2,FALSE)),"")</f>
        <v/>
      </c>
      <c r="J667" s="22" t="str">
        <f>IF(AND(INDEX(個人!$C$6:$AH$125,$N667,$C$3)&lt;&gt;"",INDEX(個人!$C$6:$AH$125,$N667,$O667)&lt;&gt;""),VLOOKUP($P667,コード一覧!$G$1:$H$10,2,FALSE),"")</f>
        <v/>
      </c>
      <c r="K667" s="22" t="str">
        <f>IF(AND(INDEX(個人!$C$6:$AH$125,$N667,$C$3)&lt;&gt;"",INDEX(個人!$C$6:$AH$125,$N667,$O667)&lt;&gt;""),LEFT(TEXT(INDEX(個人!$C$6:$AH$125,$N667,$O667),"mm:ss.00"),2),"")</f>
        <v/>
      </c>
      <c r="L667" s="22" t="str">
        <f>IF(AND(INDEX(個人!$C$6:$AH$125,$N667,$C$3)&lt;&gt;"",INDEX(個人!$C$6:$AH$125,$N667,$O667)&lt;&gt;""),MID(TEXT(INDEX(個人!$C$6:$AH$125,$N667,$O667),"mm:ss.00"),4,2),"")</f>
        <v/>
      </c>
      <c r="M667" s="22" t="str">
        <f>IF(AND(INDEX(個人!$C$6:$AH$125,$N667,$C$3)&lt;&gt;"",INDEX(個人!$C$6:$AH$125,$N667,$O667)&lt;&gt;""),RIGHT(TEXT(INDEX(個人!$C$6:$AH$125,$N667,$O667),"mm:ss.00"),2),"")</f>
        <v/>
      </c>
      <c r="N667" s="22">
        <f>$N666</f>
        <v>31</v>
      </c>
      <c r="O667" s="22">
        <v>12</v>
      </c>
      <c r="P667" s="24" t="s">
        <v>24</v>
      </c>
      <c r="Q667" s="22" t="s">
        <v>102</v>
      </c>
    </row>
    <row r="668" spans="3:17" s="22" customFormat="1" x14ac:dyDescent="0.15">
      <c r="C668" s="22" t="str">
        <f>IF(INDEX(個人!$C$6:$AH$125,$N668,$C$3)&lt;&gt;"",DBCS(TRIM(INDEX(個人!$C$6:$AH$125,$N668,$C$3))),"")</f>
        <v/>
      </c>
      <c r="D668" s="22" t="str">
        <f t="shared" ref="D668:D687" si="90">IF(C667=C668,"○","×")</f>
        <v>○</v>
      </c>
      <c r="E668" s="22">
        <f>IF(AND(INDEX(個人!$C$6:$AH$125,$N667,$C$3)&lt;&gt;"",INDEX(個人!$C$6:$AH$125,$N668,$O668)&lt;&gt;""),E667+1,E667)</f>
        <v>0</v>
      </c>
      <c r="F668" s="22" t="str">
        <f t="shared" ref="F668:F687" si="91">C668&amp;"@"&amp;E668</f>
        <v>@0</v>
      </c>
      <c r="H668" s="22" t="str">
        <f>IF(AND(INDEX(個人!$C$6:$AH$125,$N668,$C$3)&lt;&gt;"",INDEX(個人!$C$6:$AH$125,$N668,$O668)&lt;&gt;""),IF(INDEX(個人!$C$6:$AH$125,$N668,$H$3)&lt;20,11,ROUNDDOWN(INDEX(個人!$C$6:$AH$125,$N668,$H$3)/5,0)+7),"")</f>
        <v/>
      </c>
      <c r="I668" s="22" t="str">
        <f>IF(AND(INDEX(個人!$C$6:$AH$125,$N668,$C$3)&lt;&gt;"",INDEX(個人!$C$6:$AH$125,$N668,$O668)&lt;&gt;""),IF(ISERROR(VLOOKUP(DBCS($Q668),コード一覧!$E$1:$F$6,2,FALSE)),1,VLOOKUP(DBCS($Q668),コード一覧!$E$1:$F$6,2,FALSE)),"")</f>
        <v/>
      </c>
      <c r="J668" s="22" t="str">
        <f>IF(AND(INDEX(個人!$C$6:$AH$125,$N668,$C$3)&lt;&gt;"",INDEX(個人!$C$6:$AH$125,$N668,$O668)&lt;&gt;""),VLOOKUP($P668,コード一覧!$G$1:$H$10,2,FALSE),"")</f>
        <v/>
      </c>
      <c r="K668" s="22" t="str">
        <f>IF(AND(INDEX(個人!$C$6:$AH$125,$N668,$C$3)&lt;&gt;"",INDEX(個人!$C$6:$AH$125,$N668,$O668)&lt;&gt;""),LEFT(TEXT(INDEX(個人!$C$6:$AH$125,$N668,$O668),"mm:ss.00"),2),"")</f>
        <v/>
      </c>
      <c r="L668" s="22" t="str">
        <f>IF(AND(INDEX(個人!$C$6:$AH$125,$N668,$C$3)&lt;&gt;"",INDEX(個人!$C$6:$AH$125,$N668,$O668)&lt;&gt;""),MID(TEXT(INDEX(個人!$C$6:$AH$125,$N668,$O668),"mm:ss.00"),4,2),"")</f>
        <v/>
      </c>
      <c r="M668" s="22" t="str">
        <f>IF(AND(INDEX(個人!$C$6:$AH$125,$N668,$C$3)&lt;&gt;"",INDEX(個人!$C$6:$AH$125,$N668,$O668)&lt;&gt;""),RIGHT(TEXT(INDEX(個人!$C$6:$AH$125,$N668,$O668),"mm:ss.00"),2),"")</f>
        <v/>
      </c>
      <c r="N668" s="22">
        <f t="shared" ref="N668:N687" si="92">$N667</f>
        <v>31</v>
      </c>
      <c r="O668" s="22">
        <v>13</v>
      </c>
      <c r="P668" s="24" t="s">
        <v>37</v>
      </c>
      <c r="Q668" s="22" t="s">
        <v>102</v>
      </c>
    </row>
    <row r="669" spans="3:17" s="22" customFormat="1" x14ac:dyDescent="0.15">
      <c r="C669" s="22" t="str">
        <f>IF(INDEX(個人!$C$6:$AH$125,$N669,$C$3)&lt;&gt;"",DBCS(TRIM(INDEX(個人!$C$6:$AH$125,$N669,$C$3))),"")</f>
        <v/>
      </c>
      <c r="D669" s="22" t="str">
        <f t="shared" si="90"/>
        <v>○</v>
      </c>
      <c r="E669" s="22">
        <f>IF(AND(INDEX(個人!$C$6:$AH$125,$N668,$C$3)&lt;&gt;"",INDEX(個人!$C$6:$AH$125,$N669,$O669)&lt;&gt;""),E668+1,E668)</f>
        <v>0</v>
      </c>
      <c r="F669" s="22" t="str">
        <f t="shared" si="91"/>
        <v>@0</v>
      </c>
      <c r="H669" s="22" t="str">
        <f>IF(AND(INDEX(個人!$C$6:$AH$125,$N669,$C$3)&lt;&gt;"",INDEX(個人!$C$6:$AH$125,$N669,$O669)&lt;&gt;""),IF(INDEX(個人!$C$6:$AH$125,$N669,$H$3)&lt;20,11,ROUNDDOWN(INDEX(個人!$C$6:$AH$125,$N669,$H$3)/5,0)+7),"")</f>
        <v/>
      </c>
      <c r="I669" s="22" t="str">
        <f>IF(AND(INDEX(個人!$C$6:$AH$125,$N669,$C$3)&lt;&gt;"",INDEX(個人!$C$6:$AH$125,$N669,$O669)&lt;&gt;""),IF(ISERROR(VLOOKUP(DBCS($Q669),コード一覧!$E$1:$F$6,2,FALSE)),1,VLOOKUP(DBCS($Q669),コード一覧!$E$1:$F$6,2,FALSE)),"")</f>
        <v/>
      </c>
      <c r="J669" s="22" t="str">
        <f>IF(AND(INDEX(個人!$C$6:$AH$125,$N669,$C$3)&lt;&gt;"",INDEX(個人!$C$6:$AH$125,$N669,$O669)&lt;&gt;""),VLOOKUP($P669,コード一覧!$G$1:$H$10,2,FALSE),"")</f>
        <v/>
      </c>
      <c r="K669" s="22" t="str">
        <f>IF(AND(INDEX(個人!$C$6:$AH$125,$N669,$C$3)&lt;&gt;"",INDEX(個人!$C$6:$AH$125,$N669,$O669)&lt;&gt;""),LEFT(TEXT(INDEX(個人!$C$6:$AH$125,$N669,$O669),"mm:ss.00"),2),"")</f>
        <v/>
      </c>
      <c r="L669" s="22" t="str">
        <f>IF(AND(INDEX(個人!$C$6:$AH$125,$N669,$C$3)&lt;&gt;"",INDEX(個人!$C$6:$AH$125,$N669,$O669)&lt;&gt;""),MID(TEXT(INDEX(個人!$C$6:$AH$125,$N669,$O669),"mm:ss.00"),4,2),"")</f>
        <v/>
      </c>
      <c r="M669" s="22" t="str">
        <f>IF(AND(INDEX(個人!$C$6:$AH$125,$N669,$C$3)&lt;&gt;"",INDEX(個人!$C$6:$AH$125,$N669,$O669)&lt;&gt;""),RIGHT(TEXT(INDEX(個人!$C$6:$AH$125,$N669,$O669),"mm:ss.00"),2),"")</f>
        <v/>
      </c>
      <c r="N669" s="22">
        <f t="shared" si="92"/>
        <v>31</v>
      </c>
      <c r="O669" s="22">
        <v>14</v>
      </c>
      <c r="P669" s="24" t="s">
        <v>47</v>
      </c>
      <c r="Q669" s="22" t="s">
        <v>102</v>
      </c>
    </row>
    <row r="670" spans="3:17" s="22" customFormat="1" x14ac:dyDescent="0.15">
      <c r="C670" s="22" t="str">
        <f>IF(INDEX(個人!$C$6:$AH$125,$N670,$C$3)&lt;&gt;"",DBCS(TRIM(INDEX(個人!$C$6:$AH$125,$N670,$C$3))),"")</f>
        <v/>
      </c>
      <c r="D670" s="22" t="str">
        <f t="shared" si="90"/>
        <v>○</v>
      </c>
      <c r="E670" s="22">
        <f>IF(AND(INDEX(個人!$C$6:$AH$125,$N669,$C$3)&lt;&gt;"",INDEX(個人!$C$6:$AH$125,$N670,$O670)&lt;&gt;""),E669+1,E669)</f>
        <v>0</v>
      </c>
      <c r="F670" s="22" t="str">
        <f t="shared" si="91"/>
        <v>@0</v>
      </c>
      <c r="H670" s="22" t="str">
        <f>IF(AND(INDEX(個人!$C$6:$AH$125,$N670,$C$3)&lt;&gt;"",INDEX(個人!$C$6:$AH$125,$N670,$O670)&lt;&gt;""),IF(INDEX(個人!$C$6:$AH$125,$N670,$H$3)&lt;20,11,ROUNDDOWN(INDEX(個人!$C$6:$AH$125,$N670,$H$3)/5,0)+7),"")</f>
        <v/>
      </c>
      <c r="I670" s="22" t="str">
        <f>IF(AND(INDEX(個人!$C$6:$AH$125,$N670,$C$3)&lt;&gt;"",INDEX(個人!$C$6:$AH$125,$N670,$O670)&lt;&gt;""),IF(ISERROR(VLOOKUP(DBCS($Q670),コード一覧!$E$1:$F$6,2,FALSE)),1,VLOOKUP(DBCS($Q670),コード一覧!$E$1:$F$6,2,FALSE)),"")</f>
        <v/>
      </c>
      <c r="J670" s="22" t="str">
        <f>IF(AND(INDEX(個人!$C$6:$AH$125,$N670,$C$3)&lt;&gt;"",INDEX(個人!$C$6:$AH$125,$N670,$O670)&lt;&gt;""),VLOOKUP($P670,コード一覧!$G$1:$H$10,2,FALSE),"")</f>
        <v/>
      </c>
      <c r="K670" s="22" t="str">
        <f>IF(AND(INDEX(個人!$C$6:$AH$125,$N670,$C$3)&lt;&gt;"",INDEX(個人!$C$6:$AH$125,$N670,$O670)&lt;&gt;""),LEFT(TEXT(INDEX(個人!$C$6:$AH$125,$N670,$O670),"mm:ss.00"),2),"")</f>
        <v/>
      </c>
      <c r="L670" s="22" t="str">
        <f>IF(AND(INDEX(個人!$C$6:$AH$125,$N670,$C$3)&lt;&gt;"",INDEX(個人!$C$6:$AH$125,$N670,$O670)&lt;&gt;""),MID(TEXT(INDEX(個人!$C$6:$AH$125,$N670,$O670),"mm:ss.00"),4,2),"")</f>
        <v/>
      </c>
      <c r="M670" s="22" t="str">
        <f>IF(AND(INDEX(個人!$C$6:$AH$125,$N670,$C$3)&lt;&gt;"",INDEX(個人!$C$6:$AH$125,$N670,$O670)&lt;&gt;""),RIGHT(TEXT(INDEX(個人!$C$6:$AH$125,$N670,$O670),"mm:ss.00"),2),"")</f>
        <v/>
      </c>
      <c r="N670" s="22">
        <f t="shared" si="92"/>
        <v>31</v>
      </c>
      <c r="O670" s="22">
        <v>15</v>
      </c>
      <c r="P670" s="24" t="s">
        <v>73</v>
      </c>
      <c r="Q670" s="22" t="s">
        <v>102</v>
      </c>
    </row>
    <row r="671" spans="3:17" s="22" customFormat="1" x14ac:dyDescent="0.15">
      <c r="C671" s="22" t="str">
        <f>IF(INDEX(個人!$C$6:$AH$125,$N671,$C$3)&lt;&gt;"",DBCS(TRIM(INDEX(個人!$C$6:$AH$125,$N671,$C$3))),"")</f>
        <v/>
      </c>
      <c r="D671" s="22" t="str">
        <f t="shared" si="90"/>
        <v>○</v>
      </c>
      <c r="E671" s="22">
        <f>IF(AND(INDEX(個人!$C$6:$AH$125,$N670,$C$3)&lt;&gt;"",INDEX(個人!$C$6:$AH$125,$N671,$O671)&lt;&gt;""),E670+1,E670)</f>
        <v>0</v>
      </c>
      <c r="F671" s="22" t="str">
        <f t="shared" si="91"/>
        <v>@0</v>
      </c>
      <c r="H671" s="22" t="str">
        <f>IF(AND(INDEX(個人!$C$6:$AH$125,$N671,$C$3)&lt;&gt;"",INDEX(個人!$C$6:$AH$125,$N671,$O671)&lt;&gt;""),IF(INDEX(個人!$C$6:$AH$125,$N671,$H$3)&lt;20,11,ROUNDDOWN(INDEX(個人!$C$6:$AH$125,$N671,$H$3)/5,0)+7),"")</f>
        <v/>
      </c>
      <c r="I671" s="22" t="str">
        <f>IF(AND(INDEX(個人!$C$6:$AH$125,$N671,$C$3)&lt;&gt;"",INDEX(個人!$C$6:$AH$125,$N671,$O671)&lt;&gt;""),IF(ISERROR(VLOOKUP(DBCS($Q671),コード一覧!$E$1:$F$6,2,FALSE)),1,VLOOKUP(DBCS($Q671),コード一覧!$E$1:$F$6,2,FALSE)),"")</f>
        <v/>
      </c>
      <c r="J671" s="22" t="str">
        <f>IF(AND(INDEX(個人!$C$6:$AH$125,$N671,$C$3)&lt;&gt;"",INDEX(個人!$C$6:$AH$125,$N671,$O671)&lt;&gt;""),VLOOKUP($P671,コード一覧!$G$1:$H$10,2,FALSE),"")</f>
        <v/>
      </c>
      <c r="K671" s="22" t="str">
        <f>IF(AND(INDEX(個人!$C$6:$AH$125,$N671,$C$3)&lt;&gt;"",INDEX(個人!$C$6:$AH$125,$N671,$O671)&lt;&gt;""),LEFT(TEXT(INDEX(個人!$C$6:$AH$125,$N671,$O671),"mm:ss.00"),2),"")</f>
        <v/>
      </c>
      <c r="L671" s="22" t="str">
        <f>IF(AND(INDEX(個人!$C$6:$AH$125,$N671,$C$3)&lt;&gt;"",INDEX(個人!$C$6:$AH$125,$N671,$O671)&lt;&gt;""),MID(TEXT(INDEX(個人!$C$6:$AH$125,$N671,$O671),"mm:ss.00"),4,2),"")</f>
        <v/>
      </c>
      <c r="M671" s="22" t="str">
        <f>IF(AND(INDEX(個人!$C$6:$AH$125,$N671,$C$3)&lt;&gt;"",INDEX(個人!$C$6:$AH$125,$N671,$O671)&lt;&gt;""),RIGHT(TEXT(INDEX(個人!$C$6:$AH$125,$N671,$O671),"mm:ss.00"),2),"")</f>
        <v/>
      </c>
      <c r="N671" s="22">
        <f t="shared" si="92"/>
        <v>31</v>
      </c>
      <c r="O671" s="22">
        <v>16</v>
      </c>
      <c r="P671" s="24" t="s">
        <v>75</v>
      </c>
      <c r="Q671" s="22" t="s">
        <v>102</v>
      </c>
    </row>
    <row r="672" spans="3:17" s="22" customFormat="1" x14ac:dyDescent="0.15">
      <c r="C672" s="22" t="str">
        <f>IF(INDEX(個人!$C$6:$AH$125,$N672,$C$3)&lt;&gt;"",DBCS(TRIM(INDEX(個人!$C$6:$AH$125,$N672,$C$3))),"")</f>
        <v/>
      </c>
      <c r="D672" s="22" t="str">
        <f t="shared" si="90"/>
        <v>○</v>
      </c>
      <c r="E672" s="22">
        <f>IF(AND(INDEX(個人!$C$6:$AH$125,$N671,$C$3)&lt;&gt;"",INDEX(個人!$C$6:$AH$125,$N672,$O672)&lt;&gt;""),E671+1,E671)</f>
        <v>0</v>
      </c>
      <c r="F672" s="22" t="str">
        <f t="shared" si="91"/>
        <v>@0</v>
      </c>
      <c r="H672" s="22" t="str">
        <f>IF(AND(INDEX(個人!$C$6:$AH$125,$N672,$C$3)&lt;&gt;"",INDEX(個人!$C$6:$AH$125,$N672,$O672)&lt;&gt;""),IF(INDEX(個人!$C$6:$AH$125,$N672,$H$3)&lt;20,11,ROUNDDOWN(INDEX(個人!$C$6:$AH$125,$N672,$H$3)/5,0)+7),"")</f>
        <v/>
      </c>
      <c r="I672" s="22" t="str">
        <f>IF(AND(INDEX(個人!$C$6:$AH$125,$N672,$C$3)&lt;&gt;"",INDEX(個人!$C$6:$AH$125,$N672,$O672)&lt;&gt;""),IF(ISERROR(VLOOKUP(DBCS($Q672),コード一覧!$E$1:$F$6,2,FALSE)),1,VLOOKUP(DBCS($Q672),コード一覧!$E$1:$F$6,2,FALSE)),"")</f>
        <v/>
      </c>
      <c r="J672" s="22" t="str">
        <f>IF(AND(INDEX(個人!$C$6:$AH$125,$N672,$C$3)&lt;&gt;"",INDEX(個人!$C$6:$AH$125,$N672,$O672)&lt;&gt;""),VLOOKUP($P672,コード一覧!$G$1:$H$10,2,FALSE),"")</f>
        <v/>
      </c>
      <c r="K672" s="22" t="str">
        <f>IF(AND(INDEX(個人!$C$6:$AH$125,$N672,$C$3)&lt;&gt;"",INDEX(個人!$C$6:$AH$125,$N672,$O672)&lt;&gt;""),LEFT(TEXT(INDEX(個人!$C$6:$AH$125,$N672,$O672),"mm:ss.00"),2),"")</f>
        <v/>
      </c>
      <c r="L672" s="22" t="str">
        <f>IF(AND(INDEX(個人!$C$6:$AH$125,$N672,$C$3)&lt;&gt;"",INDEX(個人!$C$6:$AH$125,$N672,$O672)&lt;&gt;""),MID(TEXT(INDEX(個人!$C$6:$AH$125,$N672,$O672),"mm:ss.00"),4,2),"")</f>
        <v/>
      </c>
      <c r="M672" s="22" t="str">
        <f>IF(AND(INDEX(個人!$C$6:$AH$125,$N672,$C$3)&lt;&gt;"",INDEX(個人!$C$6:$AH$125,$N672,$O672)&lt;&gt;""),RIGHT(TEXT(INDEX(個人!$C$6:$AH$125,$N672,$O672),"mm:ss.00"),2),"")</f>
        <v/>
      </c>
      <c r="N672" s="22">
        <f t="shared" si="92"/>
        <v>31</v>
      </c>
      <c r="O672" s="22">
        <v>17</v>
      </c>
      <c r="P672" s="24" t="s">
        <v>77</v>
      </c>
      <c r="Q672" s="22" t="s">
        <v>102</v>
      </c>
    </row>
    <row r="673" spans="3:17" s="22" customFormat="1" x14ac:dyDescent="0.15">
      <c r="C673" s="22" t="str">
        <f>IF(INDEX(個人!$C$6:$AH$125,$N673,$C$3)&lt;&gt;"",DBCS(TRIM(INDEX(個人!$C$6:$AH$125,$N673,$C$3))),"")</f>
        <v/>
      </c>
      <c r="D673" s="22" t="str">
        <f t="shared" si="90"/>
        <v>○</v>
      </c>
      <c r="E673" s="22">
        <f>IF(AND(INDEX(個人!$C$6:$AH$125,$N672,$C$3)&lt;&gt;"",INDEX(個人!$C$6:$AH$125,$N673,$O673)&lt;&gt;""),E672+1,E672)</f>
        <v>0</v>
      </c>
      <c r="F673" s="22" t="str">
        <f t="shared" si="91"/>
        <v>@0</v>
      </c>
      <c r="H673" s="22" t="str">
        <f>IF(AND(INDEX(個人!$C$6:$AH$125,$N673,$C$3)&lt;&gt;"",INDEX(個人!$C$6:$AH$125,$N673,$O673)&lt;&gt;""),IF(INDEX(個人!$C$6:$AH$125,$N673,$H$3)&lt;20,11,ROUNDDOWN(INDEX(個人!$C$6:$AH$125,$N673,$H$3)/5,0)+7),"")</f>
        <v/>
      </c>
      <c r="I673" s="22" t="str">
        <f>IF(AND(INDEX(個人!$C$6:$AH$125,$N673,$C$3)&lt;&gt;"",INDEX(個人!$C$6:$AH$125,$N673,$O673)&lt;&gt;""),IF(ISERROR(VLOOKUP(DBCS($Q673),コード一覧!$E$1:$F$6,2,FALSE)),1,VLOOKUP(DBCS($Q673),コード一覧!$E$1:$F$6,2,FALSE)),"")</f>
        <v/>
      </c>
      <c r="J673" s="22" t="str">
        <f>IF(AND(INDEX(個人!$C$6:$AH$125,$N673,$C$3)&lt;&gt;"",INDEX(個人!$C$6:$AH$125,$N673,$O673)&lt;&gt;""),VLOOKUP($P673,コード一覧!$G$1:$H$10,2,FALSE),"")</f>
        <v/>
      </c>
      <c r="K673" s="22" t="str">
        <f>IF(AND(INDEX(個人!$C$6:$AH$125,$N673,$C$3)&lt;&gt;"",INDEX(個人!$C$6:$AH$125,$N673,$O673)&lt;&gt;""),LEFT(TEXT(INDEX(個人!$C$6:$AH$125,$N673,$O673),"mm:ss.00"),2),"")</f>
        <v/>
      </c>
      <c r="L673" s="22" t="str">
        <f>IF(AND(INDEX(個人!$C$6:$AH$125,$N673,$C$3)&lt;&gt;"",INDEX(個人!$C$6:$AH$125,$N673,$O673)&lt;&gt;""),MID(TEXT(INDEX(個人!$C$6:$AH$125,$N673,$O673),"mm:ss.00"),4,2),"")</f>
        <v/>
      </c>
      <c r="M673" s="22" t="str">
        <f>IF(AND(INDEX(個人!$C$6:$AH$125,$N673,$C$3)&lt;&gt;"",INDEX(個人!$C$6:$AH$125,$N673,$O673)&lt;&gt;""),RIGHT(TEXT(INDEX(個人!$C$6:$AH$125,$N673,$O673),"mm:ss.00"),2),"")</f>
        <v/>
      </c>
      <c r="N673" s="22">
        <f t="shared" si="92"/>
        <v>31</v>
      </c>
      <c r="O673" s="22">
        <v>18</v>
      </c>
      <c r="P673" s="24" t="s">
        <v>70</v>
      </c>
      <c r="Q673" s="22" t="s">
        <v>103</v>
      </c>
    </row>
    <row r="674" spans="3:17" s="22" customFormat="1" x14ac:dyDescent="0.15">
      <c r="C674" s="22" t="str">
        <f>IF(INDEX(個人!$C$6:$AH$125,$N674,$C$3)&lt;&gt;"",DBCS(TRIM(INDEX(個人!$C$6:$AH$125,$N674,$C$3))),"")</f>
        <v/>
      </c>
      <c r="D674" s="22" t="str">
        <f t="shared" si="90"/>
        <v>○</v>
      </c>
      <c r="E674" s="22">
        <f>IF(AND(INDEX(個人!$C$6:$AH$125,$N673,$C$3)&lt;&gt;"",INDEX(個人!$C$6:$AH$125,$N674,$O674)&lt;&gt;""),E673+1,E673)</f>
        <v>0</v>
      </c>
      <c r="F674" s="22" t="str">
        <f t="shared" si="91"/>
        <v>@0</v>
      </c>
      <c r="H674" s="22" t="str">
        <f>IF(AND(INDEX(個人!$C$6:$AH$125,$N674,$C$3)&lt;&gt;"",INDEX(個人!$C$6:$AH$125,$N674,$O674)&lt;&gt;""),IF(INDEX(個人!$C$6:$AH$125,$N674,$H$3)&lt;20,11,ROUNDDOWN(INDEX(個人!$C$6:$AH$125,$N674,$H$3)/5,0)+7),"")</f>
        <v/>
      </c>
      <c r="I674" s="22" t="str">
        <f>IF(AND(INDEX(個人!$C$6:$AH$125,$N674,$C$3)&lt;&gt;"",INDEX(個人!$C$6:$AH$125,$N674,$O674)&lt;&gt;""),IF(ISERROR(VLOOKUP(DBCS($Q674),コード一覧!$E$1:$F$6,2,FALSE)),1,VLOOKUP(DBCS($Q674),コード一覧!$E$1:$F$6,2,FALSE)),"")</f>
        <v/>
      </c>
      <c r="J674" s="22" t="str">
        <f>IF(AND(INDEX(個人!$C$6:$AH$125,$N674,$C$3)&lt;&gt;"",INDEX(個人!$C$6:$AH$125,$N674,$O674)&lt;&gt;""),VLOOKUP($P674,コード一覧!$G$1:$H$10,2,FALSE),"")</f>
        <v/>
      </c>
      <c r="K674" s="22" t="str">
        <f>IF(AND(INDEX(個人!$C$6:$AH$125,$N674,$C$3)&lt;&gt;"",INDEX(個人!$C$6:$AH$125,$N674,$O674)&lt;&gt;""),LEFT(TEXT(INDEX(個人!$C$6:$AH$125,$N674,$O674),"mm:ss.00"),2),"")</f>
        <v/>
      </c>
      <c r="L674" s="22" t="str">
        <f>IF(AND(INDEX(個人!$C$6:$AH$125,$N674,$C$3)&lt;&gt;"",INDEX(個人!$C$6:$AH$125,$N674,$O674)&lt;&gt;""),MID(TEXT(INDEX(個人!$C$6:$AH$125,$N674,$O674),"mm:ss.00"),4,2),"")</f>
        <v/>
      </c>
      <c r="M674" s="22" t="str">
        <f>IF(AND(INDEX(個人!$C$6:$AH$125,$N674,$C$3)&lt;&gt;"",INDEX(個人!$C$6:$AH$125,$N674,$O674)&lt;&gt;""),RIGHT(TEXT(INDEX(個人!$C$6:$AH$125,$N674,$O674),"mm:ss.00"),2),"")</f>
        <v/>
      </c>
      <c r="N674" s="22">
        <f t="shared" si="92"/>
        <v>31</v>
      </c>
      <c r="O674" s="22">
        <v>19</v>
      </c>
      <c r="P674" s="24" t="s">
        <v>24</v>
      </c>
      <c r="Q674" s="22" t="s">
        <v>103</v>
      </c>
    </row>
    <row r="675" spans="3:17" s="22" customFormat="1" x14ac:dyDescent="0.15">
      <c r="C675" s="22" t="str">
        <f>IF(INDEX(個人!$C$6:$AH$125,$N675,$C$3)&lt;&gt;"",DBCS(TRIM(INDEX(個人!$C$6:$AH$125,$N675,$C$3))),"")</f>
        <v/>
      </c>
      <c r="D675" s="22" t="str">
        <f t="shared" si="90"/>
        <v>○</v>
      </c>
      <c r="E675" s="22">
        <f>IF(AND(INDEX(個人!$C$6:$AH$125,$N674,$C$3)&lt;&gt;"",INDEX(個人!$C$6:$AH$125,$N675,$O675)&lt;&gt;""),E674+1,E674)</f>
        <v>0</v>
      </c>
      <c r="F675" s="22" t="str">
        <f t="shared" si="91"/>
        <v>@0</v>
      </c>
      <c r="H675" s="22" t="str">
        <f>IF(AND(INDEX(個人!$C$6:$AH$125,$N675,$C$3)&lt;&gt;"",INDEX(個人!$C$6:$AH$125,$N675,$O675)&lt;&gt;""),IF(INDEX(個人!$C$6:$AH$125,$N675,$H$3)&lt;20,11,ROUNDDOWN(INDEX(個人!$C$6:$AH$125,$N675,$H$3)/5,0)+7),"")</f>
        <v/>
      </c>
      <c r="I675" s="22" t="str">
        <f>IF(AND(INDEX(個人!$C$6:$AH$125,$N675,$C$3)&lt;&gt;"",INDEX(個人!$C$6:$AH$125,$N675,$O675)&lt;&gt;""),IF(ISERROR(VLOOKUP(DBCS($Q675),コード一覧!$E$1:$F$6,2,FALSE)),1,VLOOKUP(DBCS($Q675),コード一覧!$E$1:$F$6,2,FALSE)),"")</f>
        <v/>
      </c>
      <c r="J675" s="22" t="str">
        <f>IF(AND(INDEX(個人!$C$6:$AH$125,$N675,$C$3)&lt;&gt;"",INDEX(個人!$C$6:$AH$125,$N675,$O675)&lt;&gt;""),VLOOKUP($P675,コード一覧!$G$1:$H$10,2,FALSE),"")</f>
        <v/>
      </c>
      <c r="K675" s="22" t="str">
        <f>IF(AND(INDEX(個人!$C$6:$AH$125,$N675,$C$3)&lt;&gt;"",INDEX(個人!$C$6:$AH$125,$N675,$O675)&lt;&gt;""),LEFT(TEXT(INDEX(個人!$C$6:$AH$125,$N675,$O675),"mm:ss.00"),2),"")</f>
        <v/>
      </c>
      <c r="L675" s="22" t="str">
        <f>IF(AND(INDEX(個人!$C$6:$AH$125,$N675,$C$3)&lt;&gt;"",INDEX(個人!$C$6:$AH$125,$N675,$O675)&lt;&gt;""),MID(TEXT(INDEX(個人!$C$6:$AH$125,$N675,$O675),"mm:ss.00"),4,2),"")</f>
        <v/>
      </c>
      <c r="M675" s="22" t="str">
        <f>IF(AND(INDEX(個人!$C$6:$AH$125,$N675,$C$3)&lt;&gt;"",INDEX(個人!$C$6:$AH$125,$N675,$O675)&lt;&gt;""),RIGHT(TEXT(INDEX(個人!$C$6:$AH$125,$N675,$O675),"mm:ss.00"),2),"")</f>
        <v/>
      </c>
      <c r="N675" s="22">
        <f t="shared" si="92"/>
        <v>31</v>
      </c>
      <c r="O675" s="22">
        <v>20</v>
      </c>
      <c r="P675" s="24" t="s">
        <v>37</v>
      </c>
      <c r="Q675" s="22" t="s">
        <v>103</v>
      </c>
    </row>
    <row r="676" spans="3:17" s="22" customFormat="1" x14ac:dyDescent="0.15">
      <c r="C676" s="22" t="str">
        <f>IF(INDEX(個人!$C$6:$AH$125,$N676,$C$3)&lt;&gt;"",DBCS(TRIM(INDEX(個人!$C$6:$AH$125,$N676,$C$3))),"")</f>
        <v/>
      </c>
      <c r="D676" s="22" t="str">
        <f t="shared" si="90"/>
        <v>○</v>
      </c>
      <c r="E676" s="22">
        <f>IF(AND(INDEX(個人!$C$6:$AH$125,$N675,$C$3)&lt;&gt;"",INDEX(個人!$C$6:$AH$125,$N676,$O676)&lt;&gt;""),E675+1,E675)</f>
        <v>0</v>
      </c>
      <c r="F676" s="22" t="str">
        <f t="shared" si="91"/>
        <v>@0</v>
      </c>
      <c r="H676" s="22" t="str">
        <f>IF(AND(INDEX(個人!$C$6:$AH$125,$N676,$C$3)&lt;&gt;"",INDEX(個人!$C$6:$AH$125,$N676,$O676)&lt;&gt;""),IF(INDEX(個人!$C$6:$AH$125,$N676,$H$3)&lt;20,11,ROUNDDOWN(INDEX(個人!$C$6:$AH$125,$N676,$H$3)/5,0)+7),"")</f>
        <v/>
      </c>
      <c r="I676" s="22" t="str">
        <f>IF(AND(INDEX(個人!$C$6:$AH$125,$N676,$C$3)&lt;&gt;"",INDEX(個人!$C$6:$AH$125,$N676,$O676)&lt;&gt;""),IF(ISERROR(VLOOKUP(DBCS($Q676),コード一覧!$E$1:$F$6,2,FALSE)),1,VLOOKUP(DBCS($Q676),コード一覧!$E$1:$F$6,2,FALSE)),"")</f>
        <v/>
      </c>
      <c r="J676" s="22" t="str">
        <f>IF(AND(INDEX(個人!$C$6:$AH$125,$N676,$C$3)&lt;&gt;"",INDEX(個人!$C$6:$AH$125,$N676,$O676)&lt;&gt;""),VLOOKUP($P676,コード一覧!$G$1:$H$10,2,FALSE),"")</f>
        <v/>
      </c>
      <c r="K676" s="22" t="str">
        <f>IF(AND(INDEX(個人!$C$6:$AH$125,$N676,$C$3)&lt;&gt;"",INDEX(個人!$C$6:$AH$125,$N676,$O676)&lt;&gt;""),LEFT(TEXT(INDEX(個人!$C$6:$AH$125,$N676,$O676),"mm:ss.00"),2),"")</f>
        <v/>
      </c>
      <c r="L676" s="22" t="str">
        <f>IF(AND(INDEX(個人!$C$6:$AH$125,$N676,$C$3)&lt;&gt;"",INDEX(個人!$C$6:$AH$125,$N676,$O676)&lt;&gt;""),MID(TEXT(INDEX(個人!$C$6:$AH$125,$N676,$O676),"mm:ss.00"),4,2),"")</f>
        <v/>
      </c>
      <c r="M676" s="22" t="str">
        <f>IF(AND(INDEX(個人!$C$6:$AH$125,$N676,$C$3)&lt;&gt;"",INDEX(個人!$C$6:$AH$125,$N676,$O676)&lt;&gt;""),RIGHT(TEXT(INDEX(個人!$C$6:$AH$125,$N676,$O676),"mm:ss.00"),2),"")</f>
        <v/>
      </c>
      <c r="N676" s="22">
        <f t="shared" si="92"/>
        <v>31</v>
      </c>
      <c r="O676" s="22">
        <v>21</v>
      </c>
      <c r="P676" s="24" t="s">
        <v>47</v>
      </c>
      <c r="Q676" s="22" t="s">
        <v>103</v>
      </c>
    </row>
    <row r="677" spans="3:17" s="22" customFormat="1" x14ac:dyDescent="0.15">
      <c r="C677" s="22" t="str">
        <f>IF(INDEX(個人!$C$6:$AH$125,$N677,$C$3)&lt;&gt;"",DBCS(TRIM(INDEX(個人!$C$6:$AH$125,$N677,$C$3))),"")</f>
        <v/>
      </c>
      <c r="D677" s="22" t="str">
        <f t="shared" si="90"/>
        <v>○</v>
      </c>
      <c r="E677" s="22">
        <f>IF(AND(INDEX(個人!$C$6:$AH$125,$N676,$C$3)&lt;&gt;"",INDEX(個人!$C$6:$AH$125,$N677,$O677)&lt;&gt;""),E676+1,E676)</f>
        <v>0</v>
      </c>
      <c r="F677" s="22" t="str">
        <f t="shared" si="91"/>
        <v>@0</v>
      </c>
      <c r="H677" s="22" t="str">
        <f>IF(AND(INDEX(個人!$C$6:$AH$125,$N677,$C$3)&lt;&gt;"",INDEX(個人!$C$6:$AH$125,$N677,$O677)&lt;&gt;""),IF(INDEX(個人!$C$6:$AH$125,$N677,$H$3)&lt;20,11,ROUNDDOWN(INDEX(個人!$C$6:$AH$125,$N677,$H$3)/5,0)+7),"")</f>
        <v/>
      </c>
      <c r="I677" s="22" t="str">
        <f>IF(AND(INDEX(個人!$C$6:$AH$125,$N677,$C$3)&lt;&gt;"",INDEX(個人!$C$6:$AH$125,$N677,$O677)&lt;&gt;""),IF(ISERROR(VLOOKUP(DBCS($Q677),コード一覧!$E$1:$F$6,2,FALSE)),1,VLOOKUP(DBCS($Q677),コード一覧!$E$1:$F$6,2,FALSE)),"")</f>
        <v/>
      </c>
      <c r="J677" s="22" t="str">
        <f>IF(AND(INDEX(個人!$C$6:$AH$125,$N677,$C$3)&lt;&gt;"",INDEX(個人!$C$6:$AH$125,$N677,$O677)&lt;&gt;""),VLOOKUP($P677,コード一覧!$G$1:$H$10,2,FALSE),"")</f>
        <v/>
      </c>
      <c r="K677" s="22" t="str">
        <f>IF(AND(INDEX(個人!$C$6:$AH$125,$N677,$C$3)&lt;&gt;"",INDEX(個人!$C$6:$AH$125,$N677,$O677)&lt;&gt;""),LEFT(TEXT(INDEX(個人!$C$6:$AH$125,$N677,$O677),"mm:ss.00"),2),"")</f>
        <v/>
      </c>
      <c r="L677" s="22" t="str">
        <f>IF(AND(INDEX(個人!$C$6:$AH$125,$N677,$C$3)&lt;&gt;"",INDEX(個人!$C$6:$AH$125,$N677,$O677)&lt;&gt;""),MID(TEXT(INDEX(個人!$C$6:$AH$125,$N677,$O677),"mm:ss.00"),4,2),"")</f>
        <v/>
      </c>
      <c r="M677" s="22" t="str">
        <f>IF(AND(INDEX(個人!$C$6:$AH$125,$N677,$C$3)&lt;&gt;"",INDEX(個人!$C$6:$AH$125,$N677,$O677)&lt;&gt;""),RIGHT(TEXT(INDEX(個人!$C$6:$AH$125,$N677,$O677),"mm:ss.00"),2),"")</f>
        <v/>
      </c>
      <c r="N677" s="22">
        <f t="shared" si="92"/>
        <v>31</v>
      </c>
      <c r="O677" s="22">
        <v>22</v>
      </c>
      <c r="P677" s="24" t="s">
        <v>70</v>
      </c>
      <c r="Q677" s="22" t="s">
        <v>104</v>
      </c>
    </row>
    <row r="678" spans="3:17" s="22" customFormat="1" x14ac:dyDescent="0.15">
      <c r="C678" s="22" t="str">
        <f>IF(INDEX(個人!$C$6:$AH$125,$N678,$C$3)&lt;&gt;"",DBCS(TRIM(INDEX(個人!$C$6:$AH$125,$N678,$C$3))),"")</f>
        <v/>
      </c>
      <c r="D678" s="22" t="str">
        <f t="shared" si="90"/>
        <v>○</v>
      </c>
      <c r="E678" s="22">
        <f>IF(AND(INDEX(個人!$C$6:$AH$125,$N677,$C$3)&lt;&gt;"",INDEX(個人!$C$6:$AH$125,$N678,$O678)&lt;&gt;""),E677+1,E677)</f>
        <v>0</v>
      </c>
      <c r="F678" s="22" t="str">
        <f t="shared" si="91"/>
        <v>@0</v>
      </c>
      <c r="H678" s="22" t="str">
        <f>IF(AND(INDEX(個人!$C$6:$AH$125,$N678,$C$3)&lt;&gt;"",INDEX(個人!$C$6:$AH$125,$N678,$O678)&lt;&gt;""),IF(INDEX(個人!$C$6:$AH$125,$N678,$H$3)&lt;20,11,ROUNDDOWN(INDEX(個人!$C$6:$AH$125,$N678,$H$3)/5,0)+7),"")</f>
        <v/>
      </c>
      <c r="I678" s="22" t="str">
        <f>IF(AND(INDEX(個人!$C$6:$AH$125,$N678,$C$3)&lt;&gt;"",INDEX(個人!$C$6:$AH$125,$N678,$O678)&lt;&gt;""),IF(ISERROR(VLOOKUP(DBCS($Q678),コード一覧!$E$1:$F$6,2,FALSE)),1,VLOOKUP(DBCS($Q678),コード一覧!$E$1:$F$6,2,FALSE)),"")</f>
        <v/>
      </c>
      <c r="J678" s="22" t="str">
        <f>IF(AND(INDEX(個人!$C$6:$AH$125,$N678,$C$3)&lt;&gt;"",INDEX(個人!$C$6:$AH$125,$N678,$O678)&lt;&gt;""),VLOOKUP($P678,コード一覧!$G$1:$H$10,2,FALSE),"")</f>
        <v/>
      </c>
      <c r="K678" s="22" t="str">
        <f>IF(AND(INDEX(個人!$C$6:$AH$125,$N678,$C$3)&lt;&gt;"",INDEX(個人!$C$6:$AH$125,$N678,$O678)&lt;&gt;""),LEFT(TEXT(INDEX(個人!$C$6:$AH$125,$N678,$O678),"mm:ss.00"),2),"")</f>
        <v/>
      </c>
      <c r="L678" s="22" t="str">
        <f>IF(AND(INDEX(個人!$C$6:$AH$125,$N678,$C$3)&lt;&gt;"",INDEX(個人!$C$6:$AH$125,$N678,$O678)&lt;&gt;""),MID(TEXT(INDEX(個人!$C$6:$AH$125,$N678,$O678),"mm:ss.00"),4,2),"")</f>
        <v/>
      </c>
      <c r="M678" s="22" t="str">
        <f>IF(AND(INDEX(個人!$C$6:$AH$125,$N678,$C$3)&lt;&gt;"",INDEX(個人!$C$6:$AH$125,$N678,$O678)&lt;&gt;""),RIGHT(TEXT(INDEX(個人!$C$6:$AH$125,$N678,$O678),"mm:ss.00"),2),"")</f>
        <v/>
      </c>
      <c r="N678" s="22">
        <f t="shared" si="92"/>
        <v>31</v>
      </c>
      <c r="O678" s="22">
        <v>23</v>
      </c>
      <c r="P678" s="24" t="s">
        <v>24</v>
      </c>
      <c r="Q678" s="22" t="s">
        <v>104</v>
      </c>
    </row>
    <row r="679" spans="3:17" s="22" customFormat="1" x14ac:dyDescent="0.15">
      <c r="C679" s="22" t="str">
        <f>IF(INDEX(個人!$C$6:$AH$125,$N679,$C$3)&lt;&gt;"",DBCS(TRIM(INDEX(個人!$C$6:$AH$125,$N679,$C$3))),"")</f>
        <v/>
      </c>
      <c r="D679" s="22" t="str">
        <f t="shared" si="90"/>
        <v>○</v>
      </c>
      <c r="E679" s="22">
        <f>IF(AND(INDEX(個人!$C$6:$AH$125,$N678,$C$3)&lt;&gt;"",INDEX(個人!$C$6:$AH$125,$N679,$O679)&lt;&gt;""),E678+1,E678)</f>
        <v>0</v>
      </c>
      <c r="F679" s="22" t="str">
        <f t="shared" si="91"/>
        <v>@0</v>
      </c>
      <c r="H679" s="22" t="str">
        <f>IF(AND(INDEX(個人!$C$6:$AH$125,$N679,$C$3)&lt;&gt;"",INDEX(個人!$C$6:$AH$125,$N679,$O679)&lt;&gt;""),IF(INDEX(個人!$C$6:$AH$125,$N679,$H$3)&lt;20,11,ROUNDDOWN(INDEX(個人!$C$6:$AH$125,$N679,$H$3)/5,0)+7),"")</f>
        <v/>
      </c>
      <c r="I679" s="22" t="str">
        <f>IF(AND(INDEX(個人!$C$6:$AH$125,$N679,$C$3)&lt;&gt;"",INDEX(個人!$C$6:$AH$125,$N679,$O679)&lt;&gt;""),IF(ISERROR(VLOOKUP(DBCS($Q679),コード一覧!$E$1:$F$6,2,FALSE)),1,VLOOKUP(DBCS($Q679),コード一覧!$E$1:$F$6,2,FALSE)),"")</f>
        <v/>
      </c>
      <c r="J679" s="22" t="str">
        <f>IF(AND(INDEX(個人!$C$6:$AH$125,$N679,$C$3)&lt;&gt;"",INDEX(個人!$C$6:$AH$125,$N679,$O679)&lt;&gt;""),VLOOKUP($P679,コード一覧!$G$1:$H$10,2,FALSE),"")</f>
        <v/>
      </c>
      <c r="K679" s="22" t="str">
        <f>IF(AND(INDEX(個人!$C$6:$AH$125,$N679,$C$3)&lt;&gt;"",INDEX(個人!$C$6:$AH$125,$N679,$O679)&lt;&gt;""),LEFT(TEXT(INDEX(個人!$C$6:$AH$125,$N679,$O679),"mm:ss.00"),2),"")</f>
        <v/>
      </c>
      <c r="L679" s="22" t="str">
        <f>IF(AND(INDEX(個人!$C$6:$AH$125,$N679,$C$3)&lt;&gt;"",INDEX(個人!$C$6:$AH$125,$N679,$O679)&lt;&gt;""),MID(TEXT(INDEX(個人!$C$6:$AH$125,$N679,$O679),"mm:ss.00"),4,2),"")</f>
        <v/>
      </c>
      <c r="M679" s="22" t="str">
        <f>IF(AND(INDEX(個人!$C$6:$AH$125,$N679,$C$3)&lt;&gt;"",INDEX(個人!$C$6:$AH$125,$N679,$O679)&lt;&gt;""),RIGHT(TEXT(INDEX(個人!$C$6:$AH$125,$N679,$O679),"mm:ss.00"),2),"")</f>
        <v/>
      </c>
      <c r="N679" s="22">
        <f t="shared" si="92"/>
        <v>31</v>
      </c>
      <c r="O679" s="22">
        <v>24</v>
      </c>
      <c r="P679" s="24" t="s">
        <v>37</v>
      </c>
      <c r="Q679" s="22" t="s">
        <v>104</v>
      </c>
    </row>
    <row r="680" spans="3:17" s="22" customFormat="1" x14ac:dyDescent="0.15">
      <c r="C680" s="22" t="str">
        <f>IF(INDEX(個人!$C$6:$AH$125,$N680,$C$3)&lt;&gt;"",DBCS(TRIM(INDEX(個人!$C$6:$AH$125,$N680,$C$3))),"")</f>
        <v/>
      </c>
      <c r="D680" s="22" t="str">
        <f t="shared" si="90"/>
        <v>○</v>
      </c>
      <c r="E680" s="22">
        <f>IF(AND(INDEX(個人!$C$6:$AH$125,$N679,$C$3)&lt;&gt;"",INDEX(個人!$C$6:$AH$125,$N680,$O680)&lt;&gt;""),E679+1,E679)</f>
        <v>0</v>
      </c>
      <c r="F680" s="22" t="str">
        <f t="shared" si="91"/>
        <v>@0</v>
      </c>
      <c r="H680" s="22" t="str">
        <f>IF(AND(INDEX(個人!$C$6:$AH$125,$N680,$C$3)&lt;&gt;"",INDEX(個人!$C$6:$AH$125,$N680,$O680)&lt;&gt;""),IF(INDEX(個人!$C$6:$AH$125,$N680,$H$3)&lt;20,11,ROUNDDOWN(INDEX(個人!$C$6:$AH$125,$N680,$H$3)/5,0)+7),"")</f>
        <v/>
      </c>
      <c r="I680" s="22" t="str">
        <f>IF(AND(INDEX(個人!$C$6:$AH$125,$N680,$C$3)&lt;&gt;"",INDEX(個人!$C$6:$AH$125,$N680,$O680)&lt;&gt;""),IF(ISERROR(VLOOKUP(DBCS($Q680),コード一覧!$E$1:$F$6,2,FALSE)),1,VLOOKUP(DBCS($Q680),コード一覧!$E$1:$F$6,2,FALSE)),"")</f>
        <v/>
      </c>
      <c r="J680" s="22" t="str">
        <f>IF(AND(INDEX(個人!$C$6:$AH$125,$N680,$C$3)&lt;&gt;"",INDEX(個人!$C$6:$AH$125,$N680,$O680)&lt;&gt;""),VLOOKUP($P680,コード一覧!$G$1:$H$10,2,FALSE),"")</f>
        <v/>
      </c>
      <c r="K680" s="22" t="str">
        <f>IF(AND(INDEX(個人!$C$6:$AH$125,$N680,$C$3)&lt;&gt;"",INDEX(個人!$C$6:$AH$125,$N680,$O680)&lt;&gt;""),LEFT(TEXT(INDEX(個人!$C$6:$AH$125,$N680,$O680),"mm:ss.00"),2),"")</f>
        <v/>
      </c>
      <c r="L680" s="22" t="str">
        <f>IF(AND(INDEX(個人!$C$6:$AH$125,$N680,$C$3)&lt;&gt;"",INDEX(個人!$C$6:$AH$125,$N680,$O680)&lt;&gt;""),MID(TEXT(INDEX(個人!$C$6:$AH$125,$N680,$O680),"mm:ss.00"),4,2),"")</f>
        <v/>
      </c>
      <c r="M680" s="22" t="str">
        <f>IF(AND(INDEX(個人!$C$6:$AH$125,$N680,$C$3)&lt;&gt;"",INDEX(個人!$C$6:$AH$125,$N680,$O680)&lt;&gt;""),RIGHT(TEXT(INDEX(個人!$C$6:$AH$125,$N680,$O680),"mm:ss.00"),2),"")</f>
        <v/>
      </c>
      <c r="N680" s="22">
        <f t="shared" si="92"/>
        <v>31</v>
      </c>
      <c r="O680" s="22">
        <v>25</v>
      </c>
      <c r="P680" s="24" t="s">
        <v>47</v>
      </c>
      <c r="Q680" s="22" t="s">
        <v>104</v>
      </c>
    </row>
    <row r="681" spans="3:17" s="22" customFormat="1" x14ac:dyDescent="0.15">
      <c r="C681" s="22" t="str">
        <f>IF(INDEX(個人!$C$6:$AH$125,$N681,$C$3)&lt;&gt;"",DBCS(TRIM(INDEX(個人!$C$6:$AH$125,$N681,$C$3))),"")</f>
        <v/>
      </c>
      <c r="D681" s="22" t="str">
        <f t="shared" si="90"/>
        <v>○</v>
      </c>
      <c r="E681" s="22">
        <f>IF(AND(INDEX(個人!$C$6:$AH$125,$N680,$C$3)&lt;&gt;"",INDEX(個人!$C$6:$AH$125,$N681,$O681)&lt;&gt;""),E680+1,E680)</f>
        <v>0</v>
      </c>
      <c r="F681" s="22" t="str">
        <f t="shared" si="91"/>
        <v>@0</v>
      </c>
      <c r="H681" s="22" t="str">
        <f>IF(AND(INDEX(個人!$C$6:$AH$125,$N681,$C$3)&lt;&gt;"",INDEX(個人!$C$6:$AH$125,$N681,$O681)&lt;&gt;""),IF(INDEX(個人!$C$6:$AH$125,$N681,$H$3)&lt;20,11,ROUNDDOWN(INDEX(個人!$C$6:$AH$125,$N681,$H$3)/5,0)+7),"")</f>
        <v/>
      </c>
      <c r="I681" s="22" t="str">
        <f>IF(AND(INDEX(個人!$C$6:$AH$125,$N681,$C$3)&lt;&gt;"",INDEX(個人!$C$6:$AH$125,$N681,$O681)&lt;&gt;""),IF(ISERROR(VLOOKUP(DBCS($Q681),コード一覧!$E$1:$F$6,2,FALSE)),1,VLOOKUP(DBCS($Q681),コード一覧!$E$1:$F$6,2,FALSE)),"")</f>
        <v/>
      </c>
      <c r="J681" s="22" t="str">
        <f>IF(AND(INDEX(個人!$C$6:$AH$125,$N681,$C$3)&lt;&gt;"",INDEX(個人!$C$6:$AH$125,$N681,$O681)&lt;&gt;""),VLOOKUP($P681,コード一覧!$G$1:$H$10,2,FALSE),"")</f>
        <v/>
      </c>
      <c r="K681" s="22" t="str">
        <f>IF(AND(INDEX(個人!$C$6:$AH$125,$N681,$C$3)&lt;&gt;"",INDEX(個人!$C$6:$AH$125,$N681,$O681)&lt;&gt;""),LEFT(TEXT(INDEX(個人!$C$6:$AH$125,$N681,$O681),"mm:ss.00"),2),"")</f>
        <v/>
      </c>
      <c r="L681" s="22" t="str">
        <f>IF(AND(INDEX(個人!$C$6:$AH$125,$N681,$C$3)&lt;&gt;"",INDEX(個人!$C$6:$AH$125,$N681,$O681)&lt;&gt;""),MID(TEXT(INDEX(個人!$C$6:$AH$125,$N681,$O681),"mm:ss.00"),4,2),"")</f>
        <v/>
      </c>
      <c r="M681" s="22" t="str">
        <f>IF(AND(INDEX(個人!$C$6:$AH$125,$N681,$C$3)&lt;&gt;"",INDEX(個人!$C$6:$AH$125,$N681,$O681)&lt;&gt;""),RIGHT(TEXT(INDEX(個人!$C$6:$AH$125,$N681,$O681),"mm:ss.00"),2),"")</f>
        <v/>
      </c>
      <c r="N681" s="22">
        <f t="shared" si="92"/>
        <v>31</v>
      </c>
      <c r="O681" s="22">
        <v>26</v>
      </c>
      <c r="P681" s="24" t="s">
        <v>70</v>
      </c>
      <c r="Q681" s="22" t="s">
        <v>55</v>
      </c>
    </row>
    <row r="682" spans="3:17" s="22" customFormat="1" x14ac:dyDescent="0.15">
      <c r="C682" s="22" t="str">
        <f>IF(INDEX(個人!$C$6:$AH$125,$N682,$C$3)&lt;&gt;"",DBCS(TRIM(INDEX(個人!$C$6:$AH$125,$N682,$C$3))),"")</f>
        <v/>
      </c>
      <c r="D682" s="22" t="str">
        <f t="shared" si="90"/>
        <v>○</v>
      </c>
      <c r="E682" s="22">
        <f>IF(AND(INDEX(個人!$C$6:$AH$125,$N681,$C$3)&lt;&gt;"",INDEX(個人!$C$6:$AH$125,$N682,$O682)&lt;&gt;""),E681+1,E681)</f>
        <v>0</v>
      </c>
      <c r="F682" s="22" t="str">
        <f t="shared" si="91"/>
        <v>@0</v>
      </c>
      <c r="H682" s="22" t="str">
        <f>IF(AND(INDEX(個人!$C$6:$AH$125,$N682,$C$3)&lt;&gt;"",INDEX(個人!$C$6:$AH$125,$N682,$O682)&lt;&gt;""),IF(INDEX(個人!$C$6:$AH$125,$N682,$H$3)&lt;20,11,ROUNDDOWN(INDEX(個人!$C$6:$AH$125,$N682,$H$3)/5,0)+7),"")</f>
        <v/>
      </c>
      <c r="I682" s="22" t="str">
        <f>IF(AND(INDEX(個人!$C$6:$AH$125,$N682,$C$3)&lt;&gt;"",INDEX(個人!$C$6:$AH$125,$N682,$O682)&lt;&gt;""),IF(ISERROR(VLOOKUP(DBCS($Q682),コード一覧!$E$1:$F$6,2,FALSE)),1,VLOOKUP(DBCS($Q682),コード一覧!$E$1:$F$6,2,FALSE)),"")</f>
        <v/>
      </c>
      <c r="J682" s="22" t="str">
        <f>IF(AND(INDEX(個人!$C$6:$AH$125,$N682,$C$3)&lt;&gt;"",INDEX(個人!$C$6:$AH$125,$N682,$O682)&lt;&gt;""),VLOOKUP($P682,コード一覧!$G$1:$H$10,2,FALSE),"")</f>
        <v/>
      </c>
      <c r="K682" s="22" t="str">
        <f>IF(AND(INDEX(個人!$C$6:$AH$125,$N682,$C$3)&lt;&gt;"",INDEX(個人!$C$6:$AH$125,$N682,$O682)&lt;&gt;""),LEFT(TEXT(INDEX(個人!$C$6:$AH$125,$N682,$O682),"mm:ss.00"),2),"")</f>
        <v/>
      </c>
      <c r="L682" s="22" t="str">
        <f>IF(AND(INDEX(個人!$C$6:$AH$125,$N682,$C$3)&lt;&gt;"",INDEX(個人!$C$6:$AH$125,$N682,$O682)&lt;&gt;""),MID(TEXT(INDEX(個人!$C$6:$AH$125,$N682,$O682),"mm:ss.00"),4,2),"")</f>
        <v/>
      </c>
      <c r="M682" s="22" t="str">
        <f>IF(AND(INDEX(個人!$C$6:$AH$125,$N682,$C$3)&lt;&gt;"",INDEX(個人!$C$6:$AH$125,$N682,$O682)&lt;&gt;""),RIGHT(TEXT(INDEX(個人!$C$6:$AH$125,$N682,$O682),"mm:ss.00"),2),"")</f>
        <v/>
      </c>
      <c r="N682" s="22">
        <f t="shared" si="92"/>
        <v>31</v>
      </c>
      <c r="O682" s="22">
        <v>27</v>
      </c>
      <c r="P682" s="24" t="s">
        <v>24</v>
      </c>
      <c r="Q682" s="22" t="s">
        <v>55</v>
      </c>
    </row>
    <row r="683" spans="3:17" s="22" customFormat="1" x14ac:dyDescent="0.15">
      <c r="C683" s="22" t="str">
        <f>IF(INDEX(個人!$C$6:$AH$125,$N683,$C$3)&lt;&gt;"",DBCS(TRIM(INDEX(個人!$C$6:$AH$125,$N683,$C$3))),"")</f>
        <v/>
      </c>
      <c r="D683" s="22" t="str">
        <f t="shared" si="90"/>
        <v>○</v>
      </c>
      <c r="E683" s="22">
        <f>IF(AND(INDEX(個人!$C$6:$AH$125,$N682,$C$3)&lt;&gt;"",INDEX(個人!$C$6:$AH$125,$N683,$O683)&lt;&gt;""),E682+1,E682)</f>
        <v>0</v>
      </c>
      <c r="F683" s="22" t="str">
        <f t="shared" si="91"/>
        <v>@0</v>
      </c>
      <c r="H683" s="22" t="str">
        <f>IF(AND(INDEX(個人!$C$6:$AH$125,$N683,$C$3)&lt;&gt;"",INDEX(個人!$C$6:$AH$125,$N683,$O683)&lt;&gt;""),IF(INDEX(個人!$C$6:$AH$125,$N683,$H$3)&lt;20,11,ROUNDDOWN(INDEX(個人!$C$6:$AH$125,$N683,$H$3)/5,0)+7),"")</f>
        <v/>
      </c>
      <c r="I683" s="22" t="str">
        <f>IF(AND(INDEX(個人!$C$6:$AH$125,$N683,$C$3)&lt;&gt;"",INDEX(個人!$C$6:$AH$125,$N683,$O683)&lt;&gt;""),IF(ISERROR(VLOOKUP(DBCS($Q683),コード一覧!$E$1:$F$6,2,FALSE)),1,VLOOKUP(DBCS($Q683),コード一覧!$E$1:$F$6,2,FALSE)),"")</f>
        <v/>
      </c>
      <c r="J683" s="22" t="str">
        <f>IF(AND(INDEX(個人!$C$6:$AH$125,$N683,$C$3)&lt;&gt;"",INDEX(個人!$C$6:$AH$125,$N683,$O683)&lt;&gt;""),VLOOKUP($P683,コード一覧!$G$1:$H$10,2,FALSE),"")</f>
        <v/>
      </c>
      <c r="K683" s="22" t="str">
        <f>IF(AND(INDEX(個人!$C$6:$AH$125,$N683,$C$3)&lt;&gt;"",INDEX(個人!$C$6:$AH$125,$N683,$O683)&lt;&gt;""),LEFT(TEXT(INDEX(個人!$C$6:$AH$125,$N683,$O683),"mm:ss.00"),2),"")</f>
        <v/>
      </c>
      <c r="L683" s="22" t="str">
        <f>IF(AND(INDEX(個人!$C$6:$AH$125,$N683,$C$3)&lt;&gt;"",INDEX(個人!$C$6:$AH$125,$N683,$O683)&lt;&gt;""),MID(TEXT(INDEX(個人!$C$6:$AH$125,$N683,$O683),"mm:ss.00"),4,2),"")</f>
        <v/>
      </c>
      <c r="M683" s="22" t="str">
        <f>IF(AND(INDEX(個人!$C$6:$AH$125,$N683,$C$3)&lt;&gt;"",INDEX(個人!$C$6:$AH$125,$N683,$O683)&lt;&gt;""),RIGHT(TEXT(INDEX(個人!$C$6:$AH$125,$N683,$O683),"mm:ss.00"),2),"")</f>
        <v/>
      </c>
      <c r="N683" s="22">
        <f t="shared" si="92"/>
        <v>31</v>
      </c>
      <c r="O683" s="22">
        <v>28</v>
      </c>
      <c r="P683" s="24" t="s">
        <v>37</v>
      </c>
      <c r="Q683" s="22" t="s">
        <v>55</v>
      </c>
    </row>
    <row r="684" spans="3:17" s="22" customFormat="1" x14ac:dyDescent="0.15">
      <c r="C684" s="22" t="str">
        <f>IF(INDEX(個人!$C$6:$AH$125,$N684,$C$3)&lt;&gt;"",DBCS(TRIM(INDEX(個人!$C$6:$AH$125,$N684,$C$3))),"")</f>
        <v/>
      </c>
      <c r="D684" s="22" t="str">
        <f t="shared" si="90"/>
        <v>○</v>
      </c>
      <c r="E684" s="22">
        <f>IF(AND(INDEX(個人!$C$6:$AH$125,$N683,$C$3)&lt;&gt;"",INDEX(個人!$C$6:$AH$125,$N684,$O684)&lt;&gt;""),E683+1,E683)</f>
        <v>0</v>
      </c>
      <c r="F684" s="22" t="str">
        <f t="shared" si="91"/>
        <v>@0</v>
      </c>
      <c r="H684" s="22" t="str">
        <f>IF(AND(INDEX(個人!$C$6:$AH$125,$N684,$C$3)&lt;&gt;"",INDEX(個人!$C$6:$AH$125,$N684,$O684)&lt;&gt;""),IF(INDEX(個人!$C$6:$AH$125,$N684,$H$3)&lt;20,11,ROUNDDOWN(INDEX(個人!$C$6:$AH$125,$N684,$H$3)/5,0)+7),"")</f>
        <v/>
      </c>
      <c r="I684" s="22" t="str">
        <f>IF(AND(INDEX(個人!$C$6:$AH$125,$N684,$C$3)&lt;&gt;"",INDEX(個人!$C$6:$AH$125,$N684,$O684)&lt;&gt;""),IF(ISERROR(VLOOKUP(DBCS($Q684),コード一覧!$E$1:$F$6,2,FALSE)),1,VLOOKUP(DBCS($Q684),コード一覧!$E$1:$F$6,2,FALSE)),"")</f>
        <v/>
      </c>
      <c r="J684" s="22" t="str">
        <f>IF(AND(INDEX(個人!$C$6:$AH$125,$N684,$C$3)&lt;&gt;"",INDEX(個人!$C$6:$AH$125,$N684,$O684)&lt;&gt;""),VLOOKUP($P684,コード一覧!$G$1:$H$10,2,FALSE),"")</f>
        <v/>
      </c>
      <c r="K684" s="22" t="str">
        <f>IF(AND(INDEX(個人!$C$6:$AH$125,$N684,$C$3)&lt;&gt;"",INDEX(個人!$C$6:$AH$125,$N684,$O684)&lt;&gt;""),LEFT(TEXT(INDEX(個人!$C$6:$AH$125,$N684,$O684),"mm:ss.00"),2),"")</f>
        <v/>
      </c>
      <c r="L684" s="22" t="str">
        <f>IF(AND(INDEX(個人!$C$6:$AH$125,$N684,$C$3)&lt;&gt;"",INDEX(個人!$C$6:$AH$125,$N684,$O684)&lt;&gt;""),MID(TEXT(INDEX(個人!$C$6:$AH$125,$N684,$O684),"mm:ss.00"),4,2),"")</f>
        <v/>
      </c>
      <c r="M684" s="22" t="str">
        <f>IF(AND(INDEX(個人!$C$6:$AH$125,$N684,$C$3)&lt;&gt;"",INDEX(個人!$C$6:$AH$125,$N684,$O684)&lt;&gt;""),RIGHT(TEXT(INDEX(個人!$C$6:$AH$125,$N684,$O684),"mm:ss.00"),2),"")</f>
        <v/>
      </c>
      <c r="N684" s="22">
        <f t="shared" si="92"/>
        <v>31</v>
      </c>
      <c r="O684" s="22">
        <v>29</v>
      </c>
      <c r="P684" s="24" t="s">
        <v>47</v>
      </c>
      <c r="Q684" s="22" t="s">
        <v>55</v>
      </c>
    </row>
    <row r="685" spans="3:17" s="22" customFormat="1" x14ac:dyDescent="0.15">
      <c r="C685" s="22" t="str">
        <f>IF(INDEX(個人!$C$6:$AH$125,$N685,$C$3)&lt;&gt;"",DBCS(TRIM(INDEX(個人!$C$6:$AH$125,$N685,$C$3))),"")</f>
        <v/>
      </c>
      <c r="D685" s="22" t="str">
        <f t="shared" si="90"/>
        <v>○</v>
      </c>
      <c r="E685" s="22">
        <f>IF(AND(INDEX(個人!$C$6:$AH$125,$N684,$C$3)&lt;&gt;"",INDEX(個人!$C$6:$AH$125,$N685,$O685)&lt;&gt;""),E684+1,E684)</f>
        <v>0</v>
      </c>
      <c r="F685" s="22" t="str">
        <f t="shared" si="91"/>
        <v>@0</v>
      </c>
      <c r="H685" s="22" t="str">
        <f>IF(AND(INDEX(個人!$C$6:$AH$125,$N685,$C$3)&lt;&gt;"",INDEX(個人!$C$6:$AH$125,$N685,$O685)&lt;&gt;""),IF(INDEX(個人!$C$6:$AH$125,$N685,$H$3)&lt;20,11,ROUNDDOWN(INDEX(個人!$C$6:$AH$125,$N685,$H$3)/5,0)+7),"")</f>
        <v/>
      </c>
      <c r="I685" s="22" t="str">
        <f>IF(AND(INDEX(個人!$C$6:$AH$125,$N685,$C$3)&lt;&gt;"",INDEX(個人!$C$6:$AH$125,$N685,$O685)&lt;&gt;""),IF(ISERROR(VLOOKUP(DBCS($Q685),コード一覧!$E$1:$F$6,2,FALSE)),1,VLOOKUP(DBCS($Q685),コード一覧!$E$1:$F$6,2,FALSE)),"")</f>
        <v/>
      </c>
      <c r="J685" s="22" t="str">
        <f>IF(AND(INDEX(個人!$C$6:$AH$125,$N685,$C$3)&lt;&gt;"",INDEX(個人!$C$6:$AH$125,$N685,$O685)&lt;&gt;""),VLOOKUP($P685,コード一覧!$G$1:$H$10,2,FALSE),"")</f>
        <v/>
      </c>
      <c r="K685" s="22" t="str">
        <f>IF(AND(INDEX(個人!$C$6:$AH$125,$N685,$C$3)&lt;&gt;"",INDEX(個人!$C$6:$AH$125,$N685,$O685)&lt;&gt;""),LEFT(TEXT(INDEX(個人!$C$6:$AH$125,$N685,$O685),"mm:ss.00"),2),"")</f>
        <v/>
      </c>
      <c r="L685" s="22" t="str">
        <f>IF(AND(INDEX(個人!$C$6:$AH$125,$N685,$C$3)&lt;&gt;"",INDEX(個人!$C$6:$AH$125,$N685,$O685)&lt;&gt;""),MID(TEXT(INDEX(個人!$C$6:$AH$125,$N685,$O685),"mm:ss.00"),4,2),"")</f>
        <v/>
      </c>
      <c r="M685" s="22" t="str">
        <f>IF(AND(INDEX(個人!$C$6:$AH$125,$N685,$C$3)&lt;&gt;"",INDEX(個人!$C$6:$AH$125,$N685,$O685)&lt;&gt;""),RIGHT(TEXT(INDEX(個人!$C$6:$AH$125,$N685,$O685),"mm:ss.00"),2),"")</f>
        <v/>
      </c>
      <c r="N685" s="22">
        <f t="shared" si="92"/>
        <v>31</v>
      </c>
      <c r="O685" s="22">
        <v>30</v>
      </c>
      <c r="P685" s="24" t="s">
        <v>37</v>
      </c>
      <c r="Q685" s="22" t="s">
        <v>101</v>
      </c>
    </row>
    <row r="686" spans="3:17" s="22" customFormat="1" x14ac:dyDescent="0.15">
      <c r="C686" s="22" t="str">
        <f>IF(INDEX(個人!$C$6:$AH$125,$N686,$C$3)&lt;&gt;"",DBCS(TRIM(INDEX(個人!$C$6:$AH$125,$N686,$C$3))),"")</f>
        <v/>
      </c>
      <c r="D686" s="22" t="str">
        <f t="shared" si="90"/>
        <v>○</v>
      </c>
      <c r="E686" s="22">
        <f>IF(AND(INDEX(個人!$C$6:$AH$125,$N685,$C$3)&lt;&gt;"",INDEX(個人!$C$6:$AH$125,$N686,$O686)&lt;&gt;""),E685+1,E685)</f>
        <v>0</v>
      </c>
      <c r="F686" s="22" t="str">
        <f t="shared" si="91"/>
        <v>@0</v>
      </c>
      <c r="H686" s="22" t="str">
        <f>IF(AND(INDEX(個人!$C$6:$AH$125,$N686,$C$3)&lt;&gt;"",INDEX(個人!$C$6:$AH$125,$N686,$O686)&lt;&gt;""),IF(INDEX(個人!$C$6:$AH$125,$N686,$H$3)&lt;20,11,ROUNDDOWN(INDEX(個人!$C$6:$AH$125,$N686,$H$3)/5,0)+7),"")</f>
        <v/>
      </c>
      <c r="I686" s="22" t="str">
        <f>IF(AND(INDEX(個人!$C$6:$AH$125,$N686,$C$3)&lt;&gt;"",INDEX(個人!$C$6:$AH$125,$N686,$O686)&lt;&gt;""),IF(ISERROR(VLOOKUP(DBCS($Q686),コード一覧!$E$1:$F$6,2,FALSE)),1,VLOOKUP(DBCS($Q686),コード一覧!$E$1:$F$6,2,FALSE)),"")</f>
        <v/>
      </c>
      <c r="J686" s="22" t="str">
        <f>IF(AND(INDEX(個人!$C$6:$AH$125,$N686,$C$3)&lt;&gt;"",INDEX(個人!$C$6:$AH$125,$N686,$O686)&lt;&gt;""),VLOOKUP($P686,コード一覧!$G$1:$H$10,2,FALSE),"")</f>
        <v/>
      </c>
      <c r="K686" s="22" t="str">
        <f>IF(AND(INDEX(個人!$C$6:$AH$125,$N686,$C$3)&lt;&gt;"",INDEX(個人!$C$6:$AH$125,$N686,$O686)&lt;&gt;""),LEFT(TEXT(INDEX(個人!$C$6:$AH$125,$N686,$O686),"mm:ss.00"),2),"")</f>
        <v/>
      </c>
      <c r="L686" s="22" t="str">
        <f>IF(AND(INDEX(個人!$C$6:$AH$125,$N686,$C$3)&lt;&gt;"",INDEX(個人!$C$6:$AH$125,$N686,$O686)&lt;&gt;""),MID(TEXT(INDEX(個人!$C$6:$AH$125,$N686,$O686),"mm:ss.00"),4,2),"")</f>
        <v/>
      </c>
      <c r="M686" s="22" t="str">
        <f>IF(AND(INDEX(個人!$C$6:$AH$125,$N686,$C$3)&lt;&gt;"",INDEX(個人!$C$6:$AH$125,$N686,$O686)&lt;&gt;""),RIGHT(TEXT(INDEX(個人!$C$6:$AH$125,$N686,$O686),"mm:ss.00"),2),"")</f>
        <v/>
      </c>
      <c r="N686" s="22">
        <f t="shared" si="92"/>
        <v>31</v>
      </c>
      <c r="O686" s="22">
        <v>31</v>
      </c>
      <c r="P686" s="24" t="s">
        <v>47</v>
      </c>
      <c r="Q686" s="22" t="s">
        <v>101</v>
      </c>
    </row>
    <row r="687" spans="3:17" s="22" customFormat="1" x14ac:dyDescent="0.15">
      <c r="C687" s="22" t="str">
        <f>IF(INDEX(個人!$C$6:$AH$125,$N687,$C$3)&lt;&gt;"",DBCS(TRIM(INDEX(個人!$C$6:$AH$125,$N687,$C$3))),"")</f>
        <v/>
      </c>
      <c r="D687" s="22" t="str">
        <f t="shared" si="90"/>
        <v>○</v>
      </c>
      <c r="E687" s="22">
        <f>IF(AND(INDEX(個人!$C$6:$AH$125,$N686,$C$3)&lt;&gt;"",INDEX(個人!$C$6:$AH$125,$N687,$O687)&lt;&gt;""),E686+1,E686)</f>
        <v>0</v>
      </c>
      <c r="F687" s="22" t="str">
        <f t="shared" si="91"/>
        <v>@0</v>
      </c>
      <c r="H687" s="22" t="str">
        <f>IF(AND(INDEX(個人!$C$6:$AH$125,$N687,$C$3)&lt;&gt;"",INDEX(個人!$C$6:$AH$125,$N687,$O687)&lt;&gt;""),IF(INDEX(個人!$C$6:$AH$125,$N687,$H$3)&lt;20,11,ROUNDDOWN(INDEX(個人!$C$6:$AH$125,$N687,$H$3)/5,0)+7),"")</f>
        <v/>
      </c>
      <c r="I687" s="22" t="str">
        <f>IF(AND(INDEX(個人!$C$6:$AH$125,$N687,$C$3)&lt;&gt;"",INDEX(個人!$C$6:$AH$125,$N687,$O687)&lt;&gt;""),IF(ISERROR(VLOOKUP(DBCS($Q687),コード一覧!$E$1:$F$6,2,FALSE)),1,VLOOKUP(DBCS($Q687),コード一覧!$E$1:$F$6,2,FALSE)),"")</f>
        <v/>
      </c>
      <c r="J687" s="22" t="str">
        <f>IF(AND(INDEX(個人!$C$6:$AH$125,$N687,$C$3)&lt;&gt;"",INDEX(個人!$C$6:$AH$125,$N687,$O687)&lt;&gt;""),VLOOKUP($P687,コード一覧!$G$1:$H$10,2,FALSE),"")</f>
        <v/>
      </c>
      <c r="K687" s="22" t="str">
        <f>IF(AND(INDEX(個人!$C$6:$AH$125,$N687,$C$3)&lt;&gt;"",INDEX(個人!$C$6:$AH$125,$N687,$O687)&lt;&gt;""),LEFT(TEXT(INDEX(個人!$C$6:$AH$125,$N687,$O687),"mm:ss.00"),2),"")</f>
        <v/>
      </c>
      <c r="L687" s="22" t="str">
        <f>IF(AND(INDEX(個人!$C$6:$AH$125,$N687,$C$3)&lt;&gt;"",INDEX(個人!$C$6:$AH$125,$N687,$O687)&lt;&gt;""),MID(TEXT(INDEX(個人!$C$6:$AH$125,$N687,$O687),"mm:ss.00"),4,2),"")</f>
        <v/>
      </c>
      <c r="M687" s="22" t="str">
        <f>IF(AND(INDEX(個人!$C$6:$AH$125,$N687,$C$3)&lt;&gt;"",INDEX(個人!$C$6:$AH$125,$N687,$O687)&lt;&gt;""),RIGHT(TEXT(INDEX(個人!$C$6:$AH$125,$N687,$O687),"mm:ss.00"),2),"")</f>
        <v/>
      </c>
      <c r="N687" s="22">
        <f t="shared" si="92"/>
        <v>31</v>
      </c>
      <c r="O687" s="22">
        <v>32</v>
      </c>
      <c r="P687" s="24" t="s">
        <v>73</v>
      </c>
      <c r="Q687" s="22" t="s">
        <v>101</v>
      </c>
    </row>
    <row r="688" spans="3:17" s="23" customFormat="1" x14ac:dyDescent="0.15">
      <c r="C688" s="23" t="str">
        <f>IF(INDEX(個人!$C$6:$AH$125,$N688,$C$3)&lt;&gt;"",DBCS(TRIM(INDEX(個人!$C$6:$AH$125,$N688,$C$3))),"")</f>
        <v/>
      </c>
      <c r="D688" s="23" t="str">
        <f>IF(C687=C688,"○","×")</f>
        <v>○</v>
      </c>
      <c r="E688" s="23">
        <f>IF(AND(INDEX(個人!$C$6:$AH$125,$N688,$C$3)&lt;&gt;"",INDEX(個人!$C$6:$AH$125,$N688,$O688)&lt;&gt;""),1,0)</f>
        <v>0</v>
      </c>
      <c r="F688" s="23" t="str">
        <f>C688&amp;"@"&amp;E688</f>
        <v>@0</v>
      </c>
      <c r="H688" s="23" t="str">
        <f>IF(AND(INDEX(個人!$C$6:$AH$125,$N688,$C$3)&lt;&gt;"",INDEX(個人!$C$6:$AH$125,$N688,$O688)&lt;&gt;""),IF(INDEX(個人!$C$6:$AH$125,$N688,$H$3)&lt;20,11,ROUNDDOWN(INDEX(個人!$C$6:$AH$125,$N688,$H$3)/5,0)+7),"")</f>
        <v/>
      </c>
      <c r="I688" s="23" t="str">
        <f>IF(AND(INDEX(個人!$C$6:$AH$125,$N688,$C$3)&lt;&gt;"",INDEX(個人!$C$6:$AH$125,$N688,$O688)&lt;&gt;""),IF(ISERROR(VLOOKUP(DBCS($Q688),コード一覧!$E$1:$F$6,2,FALSE)),1,VLOOKUP(DBCS($Q688),コード一覧!$E$1:$F$6,2,FALSE)),"")</f>
        <v/>
      </c>
      <c r="J688" s="23" t="str">
        <f>IF(AND(INDEX(個人!$C$6:$AH$125,$N688,$C$3)&lt;&gt;"",INDEX(個人!$C$6:$AH$125,$N688,$O688)&lt;&gt;""),VLOOKUP($P688,コード一覧!$G$1:$H$10,2,FALSE),"")</f>
        <v/>
      </c>
      <c r="K688" s="23" t="str">
        <f>IF(AND(INDEX(個人!$C$6:$AH$125,$N688,$C$3)&lt;&gt;"",INDEX(個人!$C$6:$AH$125,$N688,$O688)&lt;&gt;""),LEFT(TEXT(INDEX(個人!$C$6:$AH$125,$N688,$O688),"mm:ss.00"),2),"")</f>
        <v/>
      </c>
      <c r="L688" s="23" t="str">
        <f>IF(AND(INDEX(個人!$C$6:$AH$125,$N688,$C$3)&lt;&gt;"",INDEX(個人!$C$6:$AH$125,$N688,$O688)&lt;&gt;""),MID(TEXT(INDEX(個人!$C$6:$AH$125,$N688,$O688),"mm:ss.00"),4,2),"")</f>
        <v/>
      </c>
      <c r="M688" s="23" t="str">
        <f>IF(AND(INDEX(個人!$C$6:$AH$125,$N688,$C$3)&lt;&gt;"",INDEX(個人!$C$6:$AH$125,$N688,$O688)&lt;&gt;""),RIGHT(TEXT(INDEX(個人!$C$6:$AH$125,$N688,$O688),"mm:ss.00"),2),"")</f>
        <v/>
      </c>
      <c r="N688" s="23">
        <f>N666+1</f>
        <v>32</v>
      </c>
      <c r="O688" s="23">
        <v>11</v>
      </c>
      <c r="P688" s="200" t="s">
        <v>70</v>
      </c>
      <c r="Q688" s="23" t="s">
        <v>318</v>
      </c>
    </row>
    <row r="689" spans="3:17" s="23" customFormat="1" x14ac:dyDescent="0.15">
      <c r="C689" s="23" t="str">
        <f>IF(INDEX(個人!$C$6:$AH$125,$N689,$C$3)&lt;&gt;"",DBCS(TRIM(INDEX(個人!$C$6:$AH$125,$N689,$C$3))),"")</f>
        <v/>
      </c>
      <c r="D689" s="23" t="str">
        <f>IF(C688=C689,"○","×")</f>
        <v>○</v>
      </c>
      <c r="E689" s="23">
        <f>IF(AND(INDEX(個人!$C$6:$AH$125,$N688,$C$3)&lt;&gt;"",INDEX(個人!$C$6:$AH$125,$N689,$O689)&lt;&gt;""),E688+1,E688)</f>
        <v>0</v>
      </c>
      <c r="F689" s="23" t="str">
        <f>C689&amp;"@"&amp;E689</f>
        <v>@0</v>
      </c>
      <c r="H689" s="23" t="str">
        <f>IF(AND(INDEX(個人!$C$6:$AH$125,$N689,$C$3)&lt;&gt;"",INDEX(個人!$C$6:$AH$125,$N689,$O689)&lt;&gt;""),IF(INDEX(個人!$C$6:$AH$125,$N689,$H$3)&lt;20,11,ROUNDDOWN(INDEX(個人!$C$6:$AH$125,$N689,$H$3)/5,0)+7),"")</f>
        <v/>
      </c>
      <c r="I689" s="23" t="str">
        <f>IF(AND(INDEX(個人!$C$6:$AH$125,$N689,$C$3)&lt;&gt;"",INDEX(個人!$C$6:$AH$125,$N689,$O689)&lt;&gt;""),IF(ISERROR(VLOOKUP(DBCS($Q689),コード一覧!$E$1:$F$6,2,FALSE)),1,VLOOKUP(DBCS($Q689),コード一覧!$E$1:$F$6,2,FALSE)),"")</f>
        <v/>
      </c>
      <c r="J689" s="23" t="str">
        <f>IF(AND(INDEX(個人!$C$6:$AH$125,$N689,$C$3)&lt;&gt;"",INDEX(個人!$C$6:$AH$125,$N689,$O689)&lt;&gt;""),VLOOKUP($P689,コード一覧!$G$1:$H$10,2,FALSE),"")</f>
        <v/>
      </c>
      <c r="K689" s="23" t="str">
        <f>IF(AND(INDEX(個人!$C$6:$AH$125,$N689,$C$3)&lt;&gt;"",INDEX(個人!$C$6:$AH$125,$N689,$O689)&lt;&gt;""),LEFT(TEXT(INDEX(個人!$C$6:$AH$125,$N689,$O689),"mm:ss.00"),2),"")</f>
        <v/>
      </c>
      <c r="L689" s="23" t="str">
        <f>IF(AND(INDEX(個人!$C$6:$AH$125,$N689,$C$3)&lt;&gt;"",INDEX(個人!$C$6:$AH$125,$N689,$O689)&lt;&gt;""),MID(TEXT(INDEX(個人!$C$6:$AH$125,$N689,$O689),"mm:ss.00"),4,2),"")</f>
        <v/>
      </c>
      <c r="M689" s="23" t="str">
        <f>IF(AND(INDEX(個人!$C$6:$AH$125,$N689,$C$3)&lt;&gt;"",INDEX(個人!$C$6:$AH$125,$N689,$O689)&lt;&gt;""),RIGHT(TEXT(INDEX(個人!$C$6:$AH$125,$N689,$O689),"mm:ss.00"),2),"")</f>
        <v/>
      </c>
      <c r="N689" s="23">
        <f>$N688</f>
        <v>32</v>
      </c>
      <c r="O689" s="23">
        <v>12</v>
      </c>
      <c r="P689" s="200" t="s">
        <v>24</v>
      </c>
      <c r="Q689" s="23" t="s">
        <v>318</v>
      </c>
    </row>
    <row r="690" spans="3:17" s="23" customFormat="1" x14ac:dyDescent="0.15">
      <c r="C690" s="23" t="str">
        <f>IF(INDEX(個人!$C$6:$AH$125,$N690,$C$3)&lt;&gt;"",DBCS(TRIM(INDEX(個人!$C$6:$AH$125,$N690,$C$3))),"")</f>
        <v/>
      </c>
      <c r="D690" s="23" t="str">
        <f t="shared" ref="D690:D709" si="93">IF(C689=C690,"○","×")</f>
        <v>○</v>
      </c>
      <c r="E690" s="23">
        <f>IF(AND(INDEX(個人!$C$6:$AH$125,$N689,$C$3)&lt;&gt;"",INDEX(個人!$C$6:$AH$125,$N690,$O690)&lt;&gt;""),E689+1,E689)</f>
        <v>0</v>
      </c>
      <c r="F690" s="23" t="str">
        <f t="shared" ref="F690:F709" si="94">C690&amp;"@"&amp;E690</f>
        <v>@0</v>
      </c>
      <c r="H690" s="23" t="str">
        <f>IF(AND(INDEX(個人!$C$6:$AH$125,$N690,$C$3)&lt;&gt;"",INDEX(個人!$C$6:$AH$125,$N690,$O690)&lt;&gt;""),IF(INDEX(個人!$C$6:$AH$125,$N690,$H$3)&lt;20,11,ROUNDDOWN(INDEX(個人!$C$6:$AH$125,$N690,$H$3)/5,0)+7),"")</f>
        <v/>
      </c>
      <c r="I690" s="23" t="str">
        <f>IF(AND(INDEX(個人!$C$6:$AH$125,$N690,$C$3)&lt;&gt;"",INDEX(個人!$C$6:$AH$125,$N690,$O690)&lt;&gt;""),IF(ISERROR(VLOOKUP(DBCS($Q690),コード一覧!$E$1:$F$6,2,FALSE)),1,VLOOKUP(DBCS($Q690),コード一覧!$E$1:$F$6,2,FALSE)),"")</f>
        <v/>
      </c>
      <c r="J690" s="23" t="str">
        <f>IF(AND(INDEX(個人!$C$6:$AH$125,$N690,$C$3)&lt;&gt;"",INDEX(個人!$C$6:$AH$125,$N690,$O690)&lt;&gt;""),VLOOKUP($P690,コード一覧!$G$1:$H$10,2,FALSE),"")</f>
        <v/>
      </c>
      <c r="K690" s="23" t="str">
        <f>IF(AND(INDEX(個人!$C$6:$AH$125,$N690,$C$3)&lt;&gt;"",INDEX(個人!$C$6:$AH$125,$N690,$O690)&lt;&gt;""),LEFT(TEXT(INDEX(個人!$C$6:$AH$125,$N690,$O690),"mm:ss.00"),2),"")</f>
        <v/>
      </c>
      <c r="L690" s="23" t="str">
        <f>IF(AND(INDEX(個人!$C$6:$AH$125,$N690,$C$3)&lt;&gt;"",INDEX(個人!$C$6:$AH$125,$N690,$O690)&lt;&gt;""),MID(TEXT(INDEX(個人!$C$6:$AH$125,$N690,$O690),"mm:ss.00"),4,2),"")</f>
        <v/>
      </c>
      <c r="M690" s="23" t="str">
        <f>IF(AND(INDEX(個人!$C$6:$AH$125,$N690,$C$3)&lt;&gt;"",INDEX(個人!$C$6:$AH$125,$N690,$O690)&lt;&gt;""),RIGHT(TEXT(INDEX(個人!$C$6:$AH$125,$N690,$O690),"mm:ss.00"),2),"")</f>
        <v/>
      </c>
      <c r="N690" s="23">
        <f t="shared" ref="N690:N709" si="95">$N689</f>
        <v>32</v>
      </c>
      <c r="O690" s="23">
        <v>13</v>
      </c>
      <c r="P690" s="200" t="s">
        <v>37</v>
      </c>
      <c r="Q690" s="23" t="s">
        <v>318</v>
      </c>
    </row>
    <row r="691" spans="3:17" s="23" customFormat="1" x14ac:dyDescent="0.15">
      <c r="C691" s="23" t="str">
        <f>IF(INDEX(個人!$C$6:$AH$125,$N691,$C$3)&lt;&gt;"",DBCS(TRIM(INDEX(個人!$C$6:$AH$125,$N691,$C$3))),"")</f>
        <v/>
      </c>
      <c r="D691" s="23" t="str">
        <f t="shared" si="93"/>
        <v>○</v>
      </c>
      <c r="E691" s="23">
        <f>IF(AND(INDEX(個人!$C$6:$AH$125,$N690,$C$3)&lt;&gt;"",INDEX(個人!$C$6:$AH$125,$N691,$O691)&lt;&gt;""),E690+1,E690)</f>
        <v>0</v>
      </c>
      <c r="F691" s="23" t="str">
        <f t="shared" si="94"/>
        <v>@0</v>
      </c>
      <c r="H691" s="23" t="str">
        <f>IF(AND(INDEX(個人!$C$6:$AH$125,$N691,$C$3)&lt;&gt;"",INDEX(個人!$C$6:$AH$125,$N691,$O691)&lt;&gt;""),IF(INDEX(個人!$C$6:$AH$125,$N691,$H$3)&lt;20,11,ROUNDDOWN(INDEX(個人!$C$6:$AH$125,$N691,$H$3)/5,0)+7),"")</f>
        <v/>
      </c>
      <c r="I691" s="23" t="str">
        <f>IF(AND(INDEX(個人!$C$6:$AH$125,$N691,$C$3)&lt;&gt;"",INDEX(個人!$C$6:$AH$125,$N691,$O691)&lt;&gt;""),IF(ISERROR(VLOOKUP(DBCS($Q691),コード一覧!$E$1:$F$6,2,FALSE)),1,VLOOKUP(DBCS($Q691),コード一覧!$E$1:$F$6,2,FALSE)),"")</f>
        <v/>
      </c>
      <c r="J691" s="23" t="str">
        <f>IF(AND(INDEX(個人!$C$6:$AH$125,$N691,$C$3)&lt;&gt;"",INDEX(個人!$C$6:$AH$125,$N691,$O691)&lt;&gt;""),VLOOKUP($P691,コード一覧!$G$1:$H$10,2,FALSE),"")</f>
        <v/>
      </c>
      <c r="K691" s="23" t="str">
        <f>IF(AND(INDEX(個人!$C$6:$AH$125,$N691,$C$3)&lt;&gt;"",INDEX(個人!$C$6:$AH$125,$N691,$O691)&lt;&gt;""),LEFT(TEXT(INDEX(個人!$C$6:$AH$125,$N691,$O691),"mm:ss.00"),2),"")</f>
        <v/>
      </c>
      <c r="L691" s="23" t="str">
        <f>IF(AND(INDEX(個人!$C$6:$AH$125,$N691,$C$3)&lt;&gt;"",INDEX(個人!$C$6:$AH$125,$N691,$O691)&lt;&gt;""),MID(TEXT(INDEX(個人!$C$6:$AH$125,$N691,$O691),"mm:ss.00"),4,2),"")</f>
        <v/>
      </c>
      <c r="M691" s="23" t="str">
        <f>IF(AND(INDEX(個人!$C$6:$AH$125,$N691,$C$3)&lt;&gt;"",INDEX(個人!$C$6:$AH$125,$N691,$O691)&lt;&gt;""),RIGHT(TEXT(INDEX(個人!$C$6:$AH$125,$N691,$O691),"mm:ss.00"),2),"")</f>
        <v/>
      </c>
      <c r="N691" s="23">
        <f t="shared" si="95"/>
        <v>32</v>
      </c>
      <c r="O691" s="23">
        <v>14</v>
      </c>
      <c r="P691" s="200" t="s">
        <v>47</v>
      </c>
      <c r="Q691" s="23" t="s">
        <v>318</v>
      </c>
    </row>
    <row r="692" spans="3:17" s="23" customFormat="1" x14ac:dyDescent="0.15">
      <c r="C692" s="23" t="str">
        <f>IF(INDEX(個人!$C$6:$AH$125,$N692,$C$3)&lt;&gt;"",DBCS(TRIM(INDEX(個人!$C$6:$AH$125,$N692,$C$3))),"")</f>
        <v/>
      </c>
      <c r="D692" s="23" t="str">
        <f t="shared" si="93"/>
        <v>○</v>
      </c>
      <c r="E692" s="23">
        <f>IF(AND(INDEX(個人!$C$6:$AH$125,$N691,$C$3)&lt;&gt;"",INDEX(個人!$C$6:$AH$125,$N692,$O692)&lt;&gt;""),E691+1,E691)</f>
        <v>0</v>
      </c>
      <c r="F692" s="23" t="str">
        <f t="shared" si="94"/>
        <v>@0</v>
      </c>
      <c r="H692" s="23" t="str">
        <f>IF(AND(INDEX(個人!$C$6:$AH$125,$N692,$C$3)&lt;&gt;"",INDEX(個人!$C$6:$AH$125,$N692,$O692)&lt;&gt;""),IF(INDEX(個人!$C$6:$AH$125,$N692,$H$3)&lt;20,11,ROUNDDOWN(INDEX(個人!$C$6:$AH$125,$N692,$H$3)/5,0)+7),"")</f>
        <v/>
      </c>
      <c r="I692" s="23" t="str">
        <f>IF(AND(INDEX(個人!$C$6:$AH$125,$N692,$C$3)&lt;&gt;"",INDEX(個人!$C$6:$AH$125,$N692,$O692)&lt;&gt;""),IF(ISERROR(VLOOKUP(DBCS($Q692),コード一覧!$E$1:$F$6,2,FALSE)),1,VLOOKUP(DBCS($Q692),コード一覧!$E$1:$F$6,2,FALSE)),"")</f>
        <v/>
      </c>
      <c r="J692" s="23" t="str">
        <f>IF(AND(INDEX(個人!$C$6:$AH$125,$N692,$C$3)&lt;&gt;"",INDEX(個人!$C$6:$AH$125,$N692,$O692)&lt;&gt;""),VLOOKUP($P692,コード一覧!$G$1:$H$10,2,FALSE),"")</f>
        <v/>
      </c>
      <c r="K692" s="23" t="str">
        <f>IF(AND(INDEX(個人!$C$6:$AH$125,$N692,$C$3)&lt;&gt;"",INDEX(個人!$C$6:$AH$125,$N692,$O692)&lt;&gt;""),LEFT(TEXT(INDEX(個人!$C$6:$AH$125,$N692,$O692),"mm:ss.00"),2),"")</f>
        <v/>
      </c>
      <c r="L692" s="23" t="str">
        <f>IF(AND(INDEX(個人!$C$6:$AH$125,$N692,$C$3)&lt;&gt;"",INDEX(個人!$C$6:$AH$125,$N692,$O692)&lt;&gt;""),MID(TEXT(INDEX(個人!$C$6:$AH$125,$N692,$O692),"mm:ss.00"),4,2),"")</f>
        <v/>
      </c>
      <c r="M692" s="23" t="str">
        <f>IF(AND(INDEX(個人!$C$6:$AH$125,$N692,$C$3)&lt;&gt;"",INDEX(個人!$C$6:$AH$125,$N692,$O692)&lt;&gt;""),RIGHT(TEXT(INDEX(個人!$C$6:$AH$125,$N692,$O692),"mm:ss.00"),2),"")</f>
        <v/>
      </c>
      <c r="N692" s="23">
        <f t="shared" si="95"/>
        <v>32</v>
      </c>
      <c r="O692" s="23">
        <v>15</v>
      </c>
      <c r="P692" s="200" t="s">
        <v>73</v>
      </c>
      <c r="Q692" s="23" t="s">
        <v>318</v>
      </c>
    </row>
    <row r="693" spans="3:17" s="23" customFormat="1" x14ac:dyDescent="0.15">
      <c r="C693" s="23" t="str">
        <f>IF(INDEX(個人!$C$6:$AH$125,$N693,$C$3)&lt;&gt;"",DBCS(TRIM(INDEX(個人!$C$6:$AH$125,$N693,$C$3))),"")</f>
        <v/>
      </c>
      <c r="D693" s="23" t="str">
        <f t="shared" si="93"/>
        <v>○</v>
      </c>
      <c r="E693" s="23">
        <f>IF(AND(INDEX(個人!$C$6:$AH$125,$N692,$C$3)&lt;&gt;"",INDEX(個人!$C$6:$AH$125,$N693,$O693)&lt;&gt;""),E692+1,E692)</f>
        <v>0</v>
      </c>
      <c r="F693" s="23" t="str">
        <f t="shared" si="94"/>
        <v>@0</v>
      </c>
      <c r="H693" s="23" t="str">
        <f>IF(AND(INDEX(個人!$C$6:$AH$125,$N693,$C$3)&lt;&gt;"",INDEX(個人!$C$6:$AH$125,$N693,$O693)&lt;&gt;""),IF(INDEX(個人!$C$6:$AH$125,$N693,$H$3)&lt;20,11,ROUNDDOWN(INDEX(個人!$C$6:$AH$125,$N693,$H$3)/5,0)+7),"")</f>
        <v/>
      </c>
      <c r="I693" s="23" t="str">
        <f>IF(AND(INDEX(個人!$C$6:$AH$125,$N693,$C$3)&lt;&gt;"",INDEX(個人!$C$6:$AH$125,$N693,$O693)&lt;&gt;""),IF(ISERROR(VLOOKUP(DBCS($Q693),コード一覧!$E$1:$F$6,2,FALSE)),1,VLOOKUP(DBCS($Q693),コード一覧!$E$1:$F$6,2,FALSE)),"")</f>
        <v/>
      </c>
      <c r="J693" s="23" t="str">
        <f>IF(AND(INDEX(個人!$C$6:$AH$125,$N693,$C$3)&lt;&gt;"",INDEX(個人!$C$6:$AH$125,$N693,$O693)&lt;&gt;""),VLOOKUP($P693,コード一覧!$G$1:$H$10,2,FALSE),"")</f>
        <v/>
      </c>
      <c r="K693" s="23" t="str">
        <f>IF(AND(INDEX(個人!$C$6:$AH$125,$N693,$C$3)&lt;&gt;"",INDEX(個人!$C$6:$AH$125,$N693,$O693)&lt;&gt;""),LEFT(TEXT(INDEX(個人!$C$6:$AH$125,$N693,$O693),"mm:ss.00"),2),"")</f>
        <v/>
      </c>
      <c r="L693" s="23" t="str">
        <f>IF(AND(INDEX(個人!$C$6:$AH$125,$N693,$C$3)&lt;&gt;"",INDEX(個人!$C$6:$AH$125,$N693,$O693)&lt;&gt;""),MID(TEXT(INDEX(個人!$C$6:$AH$125,$N693,$O693),"mm:ss.00"),4,2),"")</f>
        <v/>
      </c>
      <c r="M693" s="23" t="str">
        <f>IF(AND(INDEX(個人!$C$6:$AH$125,$N693,$C$3)&lt;&gt;"",INDEX(個人!$C$6:$AH$125,$N693,$O693)&lt;&gt;""),RIGHT(TEXT(INDEX(個人!$C$6:$AH$125,$N693,$O693),"mm:ss.00"),2),"")</f>
        <v/>
      </c>
      <c r="N693" s="23">
        <f t="shared" si="95"/>
        <v>32</v>
      </c>
      <c r="O693" s="23">
        <v>16</v>
      </c>
      <c r="P693" s="200" t="s">
        <v>75</v>
      </c>
      <c r="Q693" s="23" t="s">
        <v>318</v>
      </c>
    </row>
    <row r="694" spans="3:17" s="23" customFormat="1" x14ac:dyDescent="0.15">
      <c r="C694" s="23" t="str">
        <f>IF(INDEX(個人!$C$6:$AH$125,$N694,$C$3)&lt;&gt;"",DBCS(TRIM(INDEX(個人!$C$6:$AH$125,$N694,$C$3))),"")</f>
        <v/>
      </c>
      <c r="D694" s="23" t="str">
        <f t="shared" si="93"/>
        <v>○</v>
      </c>
      <c r="E694" s="23">
        <f>IF(AND(INDEX(個人!$C$6:$AH$125,$N693,$C$3)&lt;&gt;"",INDEX(個人!$C$6:$AH$125,$N694,$O694)&lt;&gt;""),E693+1,E693)</f>
        <v>0</v>
      </c>
      <c r="F694" s="23" t="str">
        <f t="shared" si="94"/>
        <v>@0</v>
      </c>
      <c r="H694" s="23" t="str">
        <f>IF(AND(INDEX(個人!$C$6:$AH$125,$N694,$C$3)&lt;&gt;"",INDEX(個人!$C$6:$AH$125,$N694,$O694)&lt;&gt;""),IF(INDEX(個人!$C$6:$AH$125,$N694,$H$3)&lt;20,11,ROUNDDOWN(INDEX(個人!$C$6:$AH$125,$N694,$H$3)/5,0)+7),"")</f>
        <v/>
      </c>
      <c r="I694" s="23" t="str">
        <f>IF(AND(INDEX(個人!$C$6:$AH$125,$N694,$C$3)&lt;&gt;"",INDEX(個人!$C$6:$AH$125,$N694,$O694)&lt;&gt;""),IF(ISERROR(VLOOKUP(DBCS($Q694),コード一覧!$E$1:$F$6,2,FALSE)),1,VLOOKUP(DBCS($Q694),コード一覧!$E$1:$F$6,2,FALSE)),"")</f>
        <v/>
      </c>
      <c r="J694" s="23" t="str">
        <f>IF(AND(INDEX(個人!$C$6:$AH$125,$N694,$C$3)&lt;&gt;"",INDEX(個人!$C$6:$AH$125,$N694,$O694)&lt;&gt;""),VLOOKUP($P694,コード一覧!$G$1:$H$10,2,FALSE),"")</f>
        <v/>
      </c>
      <c r="K694" s="23" t="str">
        <f>IF(AND(INDEX(個人!$C$6:$AH$125,$N694,$C$3)&lt;&gt;"",INDEX(個人!$C$6:$AH$125,$N694,$O694)&lt;&gt;""),LEFT(TEXT(INDEX(個人!$C$6:$AH$125,$N694,$O694),"mm:ss.00"),2),"")</f>
        <v/>
      </c>
      <c r="L694" s="23" t="str">
        <f>IF(AND(INDEX(個人!$C$6:$AH$125,$N694,$C$3)&lt;&gt;"",INDEX(個人!$C$6:$AH$125,$N694,$O694)&lt;&gt;""),MID(TEXT(INDEX(個人!$C$6:$AH$125,$N694,$O694),"mm:ss.00"),4,2),"")</f>
        <v/>
      </c>
      <c r="M694" s="23" t="str">
        <f>IF(AND(INDEX(個人!$C$6:$AH$125,$N694,$C$3)&lt;&gt;"",INDEX(個人!$C$6:$AH$125,$N694,$O694)&lt;&gt;""),RIGHT(TEXT(INDEX(個人!$C$6:$AH$125,$N694,$O694),"mm:ss.00"),2),"")</f>
        <v/>
      </c>
      <c r="N694" s="23">
        <f t="shared" si="95"/>
        <v>32</v>
      </c>
      <c r="O694" s="23">
        <v>17</v>
      </c>
      <c r="P694" s="200" t="s">
        <v>77</v>
      </c>
      <c r="Q694" s="23" t="s">
        <v>318</v>
      </c>
    </row>
    <row r="695" spans="3:17" s="23" customFormat="1" x14ac:dyDescent="0.15">
      <c r="C695" s="23" t="str">
        <f>IF(INDEX(個人!$C$6:$AH$125,$N695,$C$3)&lt;&gt;"",DBCS(TRIM(INDEX(個人!$C$6:$AH$125,$N695,$C$3))),"")</f>
        <v/>
      </c>
      <c r="D695" s="23" t="str">
        <f t="shared" si="93"/>
        <v>○</v>
      </c>
      <c r="E695" s="23">
        <f>IF(AND(INDEX(個人!$C$6:$AH$125,$N694,$C$3)&lt;&gt;"",INDEX(個人!$C$6:$AH$125,$N695,$O695)&lt;&gt;""),E694+1,E694)</f>
        <v>0</v>
      </c>
      <c r="F695" s="23" t="str">
        <f t="shared" si="94"/>
        <v>@0</v>
      </c>
      <c r="H695" s="23" t="str">
        <f>IF(AND(INDEX(個人!$C$6:$AH$125,$N695,$C$3)&lt;&gt;"",INDEX(個人!$C$6:$AH$125,$N695,$O695)&lt;&gt;""),IF(INDEX(個人!$C$6:$AH$125,$N695,$H$3)&lt;20,11,ROUNDDOWN(INDEX(個人!$C$6:$AH$125,$N695,$H$3)/5,0)+7),"")</f>
        <v/>
      </c>
      <c r="I695" s="23" t="str">
        <f>IF(AND(INDEX(個人!$C$6:$AH$125,$N695,$C$3)&lt;&gt;"",INDEX(個人!$C$6:$AH$125,$N695,$O695)&lt;&gt;""),IF(ISERROR(VLOOKUP(DBCS($Q695),コード一覧!$E$1:$F$6,2,FALSE)),1,VLOOKUP(DBCS($Q695),コード一覧!$E$1:$F$6,2,FALSE)),"")</f>
        <v/>
      </c>
      <c r="J695" s="23" t="str">
        <f>IF(AND(INDEX(個人!$C$6:$AH$125,$N695,$C$3)&lt;&gt;"",INDEX(個人!$C$6:$AH$125,$N695,$O695)&lt;&gt;""),VLOOKUP($P695,コード一覧!$G$1:$H$10,2,FALSE),"")</f>
        <v/>
      </c>
      <c r="K695" s="23" t="str">
        <f>IF(AND(INDEX(個人!$C$6:$AH$125,$N695,$C$3)&lt;&gt;"",INDEX(個人!$C$6:$AH$125,$N695,$O695)&lt;&gt;""),LEFT(TEXT(INDEX(個人!$C$6:$AH$125,$N695,$O695),"mm:ss.00"),2),"")</f>
        <v/>
      </c>
      <c r="L695" s="23" t="str">
        <f>IF(AND(INDEX(個人!$C$6:$AH$125,$N695,$C$3)&lt;&gt;"",INDEX(個人!$C$6:$AH$125,$N695,$O695)&lt;&gt;""),MID(TEXT(INDEX(個人!$C$6:$AH$125,$N695,$O695),"mm:ss.00"),4,2),"")</f>
        <v/>
      </c>
      <c r="M695" s="23" t="str">
        <f>IF(AND(INDEX(個人!$C$6:$AH$125,$N695,$C$3)&lt;&gt;"",INDEX(個人!$C$6:$AH$125,$N695,$O695)&lt;&gt;""),RIGHT(TEXT(INDEX(個人!$C$6:$AH$125,$N695,$O695),"mm:ss.00"),2),"")</f>
        <v/>
      </c>
      <c r="N695" s="23">
        <f t="shared" si="95"/>
        <v>32</v>
      </c>
      <c r="O695" s="23">
        <v>18</v>
      </c>
      <c r="P695" s="200" t="s">
        <v>70</v>
      </c>
      <c r="Q695" s="23" t="s">
        <v>319</v>
      </c>
    </row>
    <row r="696" spans="3:17" s="23" customFormat="1" x14ac:dyDescent="0.15">
      <c r="C696" s="23" t="str">
        <f>IF(INDEX(個人!$C$6:$AH$125,$N696,$C$3)&lt;&gt;"",DBCS(TRIM(INDEX(個人!$C$6:$AH$125,$N696,$C$3))),"")</f>
        <v/>
      </c>
      <c r="D696" s="23" t="str">
        <f t="shared" si="93"/>
        <v>○</v>
      </c>
      <c r="E696" s="23">
        <f>IF(AND(INDEX(個人!$C$6:$AH$125,$N695,$C$3)&lt;&gt;"",INDEX(個人!$C$6:$AH$125,$N696,$O696)&lt;&gt;""),E695+1,E695)</f>
        <v>0</v>
      </c>
      <c r="F696" s="23" t="str">
        <f t="shared" si="94"/>
        <v>@0</v>
      </c>
      <c r="H696" s="23" t="str">
        <f>IF(AND(INDEX(個人!$C$6:$AH$125,$N696,$C$3)&lt;&gt;"",INDEX(個人!$C$6:$AH$125,$N696,$O696)&lt;&gt;""),IF(INDEX(個人!$C$6:$AH$125,$N696,$H$3)&lt;20,11,ROUNDDOWN(INDEX(個人!$C$6:$AH$125,$N696,$H$3)/5,0)+7),"")</f>
        <v/>
      </c>
      <c r="I696" s="23" t="str">
        <f>IF(AND(INDEX(個人!$C$6:$AH$125,$N696,$C$3)&lt;&gt;"",INDEX(個人!$C$6:$AH$125,$N696,$O696)&lt;&gt;""),IF(ISERROR(VLOOKUP(DBCS($Q696),コード一覧!$E$1:$F$6,2,FALSE)),1,VLOOKUP(DBCS($Q696),コード一覧!$E$1:$F$6,2,FALSE)),"")</f>
        <v/>
      </c>
      <c r="J696" s="23" t="str">
        <f>IF(AND(INDEX(個人!$C$6:$AH$125,$N696,$C$3)&lt;&gt;"",INDEX(個人!$C$6:$AH$125,$N696,$O696)&lt;&gt;""),VLOOKUP($P696,コード一覧!$G$1:$H$10,2,FALSE),"")</f>
        <v/>
      </c>
      <c r="K696" s="23" t="str">
        <f>IF(AND(INDEX(個人!$C$6:$AH$125,$N696,$C$3)&lt;&gt;"",INDEX(個人!$C$6:$AH$125,$N696,$O696)&lt;&gt;""),LEFT(TEXT(INDEX(個人!$C$6:$AH$125,$N696,$O696),"mm:ss.00"),2),"")</f>
        <v/>
      </c>
      <c r="L696" s="23" t="str">
        <f>IF(AND(INDEX(個人!$C$6:$AH$125,$N696,$C$3)&lt;&gt;"",INDEX(個人!$C$6:$AH$125,$N696,$O696)&lt;&gt;""),MID(TEXT(INDEX(個人!$C$6:$AH$125,$N696,$O696),"mm:ss.00"),4,2),"")</f>
        <v/>
      </c>
      <c r="M696" s="23" t="str">
        <f>IF(AND(INDEX(個人!$C$6:$AH$125,$N696,$C$3)&lt;&gt;"",INDEX(個人!$C$6:$AH$125,$N696,$O696)&lt;&gt;""),RIGHT(TEXT(INDEX(個人!$C$6:$AH$125,$N696,$O696),"mm:ss.00"),2),"")</f>
        <v/>
      </c>
      <c r="N696" s="23">
        <f t="shared" si="95"/>
        <v>32</v>
      </c>
      <c r="O696" s="23">
        <v>19</v>
      </c>
      <c r="P696" s="200" t="s">
        <v>24</v>
      </c>
      <c r="Q696" s="23" t="s">
        <v>319</v>
      </c>
    </row>
    <row r="697" spans="3:17" s="23" customFormat="1" x14ac:dyDescent="0.15">
      <c r="C697" s="23" t="str">
        <f>IF(INDEX(個人!$C$6:$AH$125,$N697,$C$3)&lt;&gt;"",DBCS(TRIM(INDEX(個人!$C$6:$AH$125,$N697,$C$3))),"")</f>
        <v/>
      </c>
      <c r="D697" s="23" t="str">
        <f t="shared" si="93"/>
        <v>○</v>
      </c>
      <c r="E697" s="23">
        <f>IF(AND(INDEX(個人!$C$6:$AH$125,$N696,$C$3)&lt;&gt;"",INDEX(個人!$C$6:$AH$125,$N697,$O697)&lt;&gt;""),E696+1,E696)</f>
        <v>0</v>
      </c>
      <c r="F697" s="23" t="str">
        <f t="shared" si="94"/>
        <v>@0</v>
      </c>
      <c r="H697" s="23" t="str">
        <f>IF(AND(INDEX(個人!$C$6:$AH$125,$N697,$C$3)&lt;&gt;"",INDEX(個人!$C$6:$AH$125,$N697,$O697)&lt;&gt;""),IF(INDEX(個人!$C$6:$AH$125,$N697,$H$3)&lt;20,11,ROUNDDOWN(INDEX(個人!$C$6:$AH$125,$N697,$H$3)/5,0)+7),"")</f>
        <v/>
      </c>
      <c r="I697" s="23" t="str">
        <f>IF(AND(INDEX(個人!$C$6:$AH$125,$N697,$C$3)&lt;&gt;"",INDEX(個人!$C$6:$AH$125,$N697,$O697)&lt;&gt;""),IF(ISERROR(VLOOKUP(DBCS($Q697),コード一覧!$E$1:$F$6,2,FALSE)),1,VLOOKUP(DBCS($Q697),コード一覧!$E$1:$F$6,2,FALSE)),"")</f>
        <v/>
      </c>
      <c r="J697" s="23" t="str">
        <f>IF(AND(INDEX(個人!$C$6:$AH$125,$N697,$C$3)&lt;&gt;"",INDEX(個人!$C$6:$AH$125,$N697,$O697)&lt;&gt;""),VLOOKUP($P697,コード一覧!$G$1:$H$10,2,FALSE),"")</f>
        <v/>
      </c>
      <c r="K697" s="23" t="str">
        <f>IF(AND(INDEX(個人!$C$6:$AH$125,$N697,$C$3)&lt;&gt;"",INDEX(個人!$C$6:$AH$125,$N697,$O697)&lt;&gt;""),LEFT(TEXT(INDEX(個人!$C$6:$AH$125,$N697,$O697),"mm:ss.00"),2),"")</f>
        <v/>
      </c>
      <c r="L697" s="23" t="str">
        <f>IF(AND(INDEX(個人!$C$6:$AH$125,$N697,$C$3)&lt;&gt;"",INDEX(個人!$C$6:$AH$125,$N697,$O697)&lt;&gt;""),MID(TEXT(INDEX(個人!$C$6:$AH$125,$N697,$O697),"mm:ss.00"),4,2),"")</f>
        <v/>
      </c>
      <c r="M697" s="23" t="str">
        <f>IF(AND(INDEX(個人!$C$6:$AH$125,$N697,$C$3)&lt;&gt;"",INDEX(個人!$C$6:$AH$125,$N697,$O697)&lt;&gt;""),RIGHT(TEXT(INDEX(個人!$C$6:$AH$125,$N697,$O697),"mm:ss.00"),2),"")</f>
        <v/>
      </c>
      <c r="N697" s="23">
        <f t="shared" si="95"/>
        <v>32</v>
      </c>
      <c r="O697" s="23">
        <v>20</v>
      </c>
      <c r="P697" s="200" t="s">
        <v>37</v>
      </c>
      <c r="Q697" s="23" t="s">
        <v>319</v>
      </c>
    </row>
    <row r="698" spans="3:17" s="23" customFormat="1" x14ac:dyDescent="0.15">
      <c r="C698" s="23" t="str">
        <f>IF(INDEX(個人!$C$6:$AH$125,$N698,$C$3)&lt;&gt;"",DBCS(TRIM(INDEX(個人!$C$6:$AH$125,$N698,$C$3))),"")</f>
        <v/>
      </c>
      <c r="D698" s="23" t="str">
        <f t="shared" si="93"/>
        <v>○</v>
      </c>
      <c r="E698" s="23">
        <f>IF(AND(INDEX(個人!$C$6:$AH$125,$N697,$C$3)&lt;&gt;"",INDEX(個人!$C$6:$AH$125,$N698,$O698)&lt;&gt;""),E697+1,E697)</f>
        <v>0</v>
      </c>
      <c r="F698" s="23" t="str">
        <f t="shared" si="94"/>
        <v>@0</v>
      </c>
      <c r="H698" s="23" t="str">
        <f>IF(AND(INDEX(個人!$C$6:$AH$125,$N698,$C$3)&lt;&gt;"",INDEX(個人!$C$6:$AH$125,$N698,$O698)&lt;&gt;""),IF(INDEX(個人!$C$6:$AH$125,$N698,$H$3)&lt;20,11,ROUNDDOWN(INDEX(個人!$C$6:$AH$125,$N698,$H$3)/5,0)+7),"")</f>
        <v/>
      </c>
      <c r="I698" s="23" t="str">
        <f>IF(AND(INDEX(個人!$C$6:$AH$125,$N698,$C$3)&lt;&gt;"",INDEX(個人!$C$6:$AH$125,$N698,$O698)&lt;&gt;""),IF(ISERROR(VLOOKUP(DBCS($Q698),コード一覧!$E$1:$F$6,2,FALSE)),1,VLOOKUP(DBCS($Q698),コード一覧!$E$1:$F$6,2,FALSE)),"")</f>
        <v/>
      </c>
      <c r="J698" s="23" t="str">
        <f>IF(AND(INDEX(個人!$C$6:$AH$125,$N698,$C$3)&lt;&gt;"",INDEX(個人!$C$6:$AH$125,$N698,$O698)&lt;&gt;""),VLOOKUP($P698,コード一覧!$G$1:$H$10,2,FALSE),"")</f>
        <v/>
      </c>
      <c r="K698" s="23" t="str">
        <f>IF(AND(INDEX(個人!$C$6:$AH$125,$N698,$C$3)&lt;&gt;"",INDEX(個人!$C$6:$AH$125,$N698,$O698)&lt;&gt;""),LEFT(TEXT(INDEX(個人!$C$6:$AH$125,$N698,$O698),"mm:ss.00"),2),"")</f>
        <v/>
      </c>
      <c r="L698" s="23" t="str">
        <f>IF(AND(INDEX(個人!$C$6:$AH$125,$N698,$C$3)&lt;&gt;"",INDEX(個人!$C$6:$AH$125,$N698,$O698)&lt;&gt;""),MID(TEXT(INDEX(個人!$C$6:$AH$125,$N698,$O698),"mm:ss.00"),4,2),"")</f>
        <v/>
      </c>
      <c r="M698" s="23" t="str">
        <f>IF(AND(INDEX(個人!$C$6:$AH$125,$N698,$C$3)&lt;&gt;"",INDEX(個人!$C$6:$AH$125,$N698,$O698)&lt;&gt;""),RIGHT(TEXT(INDEX(個人!$C$6:$AH$125,$N698,$O698),"mm:ss.00"),2),"")</f>
        <v/>
      </c>
      <c r="N698" s="23">
        <f t="shared" si="95"/>
        <v>32</v>
      </c>
      <c r="O698" s="23">
        <v>21</v>
      </c>
      <c r="P698" s="200" t="s">
        <v>47</v>
      </c>
      <c r="Q698" s="23" t="s">
        <v>319</v>
      </c>
    </row>
    <row r="699" spans="3:17" s="23" customFormat="1" x14ac:dyDescent="0.15">
      <c r="C699" s="23" t="str">
        <f>IF(INDEX(個人!$C$6:$AH$125,$N699,$C$3)&lt;&gt;"",DBCS(TRIM(INDEX(個人!$C$6:$AH$125,$N699,$C$3))),"")</f>
        <v/>
      </c>
      <c r="D699" s="23" t="str">
        <f t="shared" si="93"/>
        <v>○</v>
      </c>
      <c r="E699" s="23">
        <f>IF(AND(INDEX(個人!$C$6:$AH$125,$N698,$C$3)&lt;&gt;"",INDEX(個人!$C$6:$AH$125,$N699,$O699)&lt;&gt;""),E698+1,E698)</f>
        <v>0</v>
      </c>
      <c r="F699" s="23" t="str">
        <f t="shared" si="94"/>
        <v>@0</v>
      </c>
      <c r="H699" s="23" t="str">
        <f>IF(AND(INDEX(個人!$C$6:$AH$125,$N699,$C$3)&lt;&gt;"",INDEX(個人!$C$6:$AH$125,$N699,$O699)&lt;&gt;""),IF(INDEX(個人!$C$6:$AH$125,$N699,$H$3)&lt;20,11,ROUNDDOWN(INDEX(個人!$C$6:$AH$125,$N699,$H$3)/5,0)+7),"")</f>
        <v/>
      </c>
      <c r="I699" s="23" t="str">
        <f>IF(AND(INDEX(個人!$C$6:$AH$125,$N699,$C$3)&lt;&gt;"",INDEX(個人!$C$6:$AH$125,$N699,$O699)&lt;&gt;""),IF(ISERROR(VLOOKUP(DBCS($Q699),コード一覧!$E$1:$F$6,2,FALSE)),1,VLOOKUP(DBCS($Q699),コード一覧!$E$1:$F$6,2,FALSE)),"")</f>
        <v/>
      </c>
      <c r="J699" s="23" t="str">
        <f>IF(AND(INDEX(個人!$C$6:$AH$125,$N699,$C$3)&lt;&gt;"",INDEX(個人!$C$6:$AH$125,$N699,$O699)&lt;&gt;""),VLOOKUP($P699,コード一覧!$G$1:$H$10,2,FALSE),"")</f>
        <v/>
      </c>
      <c r="K699" s="23" t="str">
        <f>IF(AND(INDEX(個人!$C$6:$AH$125,$N699,$C$3)&lt;&gt;"",INDEX(個人!$C$6:$AH$125,$N699,$O699)&lt;&gt;""),LEFT(TEXT(INDEX(個人!$C$6:$AH$125,$N699,$O699),"mm:ss.00"),2),"")</f>
        <v/>
      </c>
      <c r="L699" s="23" t="str">
        <f>IF(AND(INDEX(個人!$C$6:$AH$125,$N699,$C$3)&lt;&gt;"",INDEX(個人!$C$6:$AH$125,$N699,$O699)&lt;&gt;""),MID(TEXT(INDEX(個人!$C$6:$AH$125,$N699,$O699),"mm:ss.00"),4,2),"")</f>
        <v/>
      </c>
      <c r="M699" s="23" t="str">
        <f>IF(AND(INDEX(個人!$C$6:$AH$125,$N699,$C$3)&lt;&gt;"",INDEX(個人!$C$6:$AH$125,$N699,$O699)&lt;&gt;""),RIGHT(TEXT(INDEX(個人!$C$6:$AH$125,$N699,$O699),"mm:ss.00"),2),"")</f>
        <v/>
      </c>
      <c r="N699" s="23">
        <f t="shared" si="95"/>
        <v>32</v>
      </c>
      <c r="O699" s="23">
        <v>22</v>
      </c>
      <c r="P699" s="200" t="s">
        <v>70</v>
      </c>
      <c r="Q699" s="23" t="s">
        <v>320</v>
      </c>
    </row>
    <row r="700" spans="3:17" s="23" customFormat="1" x14ac:dyDescent="0.15">
      <c r="C700" s="23" t="str">
        <f>IF(INDEX(個人!$C$6:$AH$125,$N700,$C$3)&lt;&gt;"",DBCS(TRIM(INDEX(個人!$C$6:$AH$125,$N700,$C$3))),"")</f>
        <v/>
      </c>
      <c r="D700" s="23" t="str">
        <f t="shared" si="93"/>
        <v>○</v>
      </c>
      <c r="E700" s="23">
        <f>IF(AND(INDEX(個人!$C$6:$AH$125,$N699,$C$3)&lt;&gt;"",INDEX(個人!$C$6:$AH$125,$N700,$O700)&lt;&gt;""),E699+1,E699)</f>
        <v>0</v>
      </c>
      <c r="F700" s="23" t="str">
        <f t="shared" si="94"/>
        <v>@0</v>
      </c>
      <c r="H700" s="23" t="str">
        <f>IF(AND(INDEX(個人!$C$6:$AH$125,$N700,$C$3)&lt;&gt;"",INDEX(個人!$C$6:$AH$125,$N700,$O700)&lt;&gt;""),IF(INDEX(個人!$C$6:$AH$125,$N700,$H$3)&lt;20,11,ROUNDDOWN(INDEX(個人!$C$6:$AH$125,$N700,$H$3)/5,0)+7),"")</f>
        <v/>
      </c>
      <c r="I700" s="23" t="str">
        <f>IF(AND(INDEX(個人!$C$6:$AH$125,$N700,$C$3)&lt;&gt;"",INDEX(個人!$C$6:$AH$125,$N700,$O700)&lt;&gt;""),IF(ISERROR(VLOOKUP(DBCS($Q700),コード一覧!$E$1:$F$6,2,FALSE)),1,VLOOKUP(DBCS($Q700),コード一覧!$E$1:$F$6,2,FALSE)),"")</f>
        <v/>
      </c>
      <c r="J700" s="23" t="str">
        <f>IF(AND(INDEX(個人!$C$6:$AH$125,$N700,$C$3)&lt;&gt;"",INDEX(個人!$C$6:$AH$125,$N700,$O700)&lt;&gt;""),VLOOKUP($P700,コード一覧!$G$1:$H$10,2,FALSE),"")</f>
        <v/>
      </c>
      <c r="K700" s="23" t="str">
        <f>IF(AND(INDEX(個人!$C$6:$AH$125,$N700,$C$3)&lt;&gt;"",INDEX(個人!$C$6:$AH$125,$N700,$O700)&lt;&gt;""),LEFT(TEXT(INDEX(個人!$C$6:$AH$125,$N700,$O700),"mm:ss.00"),2),"")</f>
        <v/>
      </c>
      <c r="L700" s="23" t="str">
        <f>IF(AND(INDEX(個人!$C$6:$AH$125,$N700,$C$3)&lt;&gt;"",INDEX(個人!$C$6:$AH$125,$N700,$O700)&lt;&gt;""),MID(TEXT(INDEX(個人!$C$6:$AH$125,$N700,$O700),"mm:ss.00"),4,2),"")</f>
        <v/>
      </c>
      <c r="M700" s="23" t="str">
        <f>IF(AND(INDEX(個人!$C$6:$AH$125,$N700,$C$3)&lt;&gt;"",INDEX(個人!$C$6:$AH$125,$N700,$O700)&lt;&gt;""),RIGHT(TEXT(INDEX(個人!$C$6:$AH$125,$N700,$O700),"mm:ss.00"),2),"")</f>
        <v/>
      </c>
      <c r="N700" s="23">
        <f t="shared" si="95"/>
        <v>32</v>
      </c>
      <c r="O700" s="23">
        <v>23</v>
      </c>
      <c r="P700" s="200" t="s">
        <v>24</v>
      </c>
      <c r="Q700" s="23" t="s">
        <v>320</v>
      </c>
    </row>
    <row r="701" spans="3:17" s="23" customFormat="1" x14ac:dyDescent="0.15">
      <c r="C701" s="23" t="str">
        <f>IF(INDEX(個人!$C$6:$AH$125,$N701,$C$3)&lt;&gt;"",DBCS(TRIM(INDEX(個人!$C$6:$AH$125,$N701,$C$3))),"")</f>
        <v/>
      </c>
      <c r="D701" s="23" t="str">
        <f t="shared" si="93"/>
        <v>○</v>
      </c>
      <c r="E701" s="23">
        <f>IF(AND(INDEX(個人!$C$6:$AH$125,$N700,$C$3)&lt;&gt;"",INDEX(個人!$C$6:$AH$125,$N701,$O701)&lt;&gt;""),E700+1,E700)</f>
        <v>0</v>
      </c>
      <c r="F701" s="23" t="str">
        <f t="shared" si="94"/>
        <v>@0</v>
      </c>
      <c r="H701" s="23" t="str">
        <f>IF(AND(INDEX(個人!$C$6:$AH$125,$N701,$C$3)&lt;&gt;"",INDEX(個人!$C$6:$AH$125,$N701,$O701)&lt;&gt;""),IF(INDEX(個人!$C$6:$AH$125,$N701,$H$3)&lt;20,11,ROUNDDOWN(INDEX(個人!$C$6:$AH$125,$N701,$H$3)/5,0)+7),"")</f>
        <v/>
      </c>
      <c r="I701" s="23" t="str">
        <f>IF(AND(INDEX(個人!$C$6:$AH$125,$N701,$C$3)&lt;&gt;"",INDEX(個人!$C$6:$AH$125,$N701,$O701)&lt;&gt;""),IF(ISERROR(VLOOKUP(DBCS($Q701),コード一覧!$E$1:$F$6,2,FALSE)),1,VLOOKUP(DBCS($Q701),コード一覧!$E$1:$F$6,2,FALSE)),"")</f>
        <v/>
      </c>
      <c r="J701" s="23" t="str">
        <f>IF(AND(INDEX(個人!$C$6:$AH$125,$N701,$C$3)&lt;&gt;"",INDEX(個人!$C$6:$AH$125,$N701,$O701)&lt;&gt;""),VLOOKUP($P701,コード一覧!$G$1:$H$10,2,FALSE),"")</f>
        <v/>
      </c>
      <c r="K701" s="23" t="str">
        <f>IF(AND(INDEX(個人!$C$6:$AH$125,$N701,$C$3)&lt;&gt;"",INDEX(個人!$C$6:$AH$125,$N701,$O701)&lt;&gt;""),LEFT(TEXT(INDEX(個人!$C$6:$AH$125,$N701,$O701),"mm:ss.00"),2),"")</f>
        <v/>
      </c>
      <c r="L701" s="23" t="str">
        <f>IF(AND(INDEX(個人!$C$6:$AH$125,$N701,$C$3)&lt;&gt;"",INDEX(個人!$C$6:$AH$125,$N701,$O701)&lt;&gt;""),MID(TEXT(INDEX(個人!$C$6:$AH$125,$N701,$O701),"mm:ss.00"),4,2),"")</f>
        <v/>
      </c>
      <c r="M701" s="23" t="str">
        <f>IF(AND(INDEX(個人!$C$6:$AH$125,$N701,$C$3)&lt;&gt;"",INDEX(個人!$C$6:$AH$125,$N701,$O701)&lt;&gt;""),RIGHT(TEXT(INDEX(個人!$C$6:$AH$125,$N701,$O701),"mm:ss.00"),2),"")</f>
        <v/>
      </c>
      <c r="N701" s="23">
        <f t="shared" si="95"/>
        <v>32</v>
      </c>
      <c r="O701" s="23">
        <v>24</v>
      </c>
      <c r="P701" s="200" t="s">
        <v>37</v>
      </c>
      <c r="Q701" s="23" t="s">
        <v>320</v>
      </c>
    </row>
    <row r="702" spans="3:17" s="23" customFormat="1" x14ac:dyDescent="0.15">
      <c r="C702" s="23" t="str">
        <f>IF(INDEX(個人!$C$6:$AH$125,$N702,$C$3)&lt;&gt;"",DBCS(TRIM(INDEX(個人!$C$6:$AH$125,$N702,$C$3))),"")</f>
        <v/>
      </c>
      <c r="D702" s="23" t="str">
        <f t="shared" si="93"/>
        <v>○</v>
      </c>
      <c r="E702" s="23">
        <f>IF(AND(INDEX(個人!$C$6:$AH$125,$N701,$C$3)&lt;&gt;"",INDEX(個人!$C$6:$AH$125,$N702,$O702)&lt;&gt;""),E701+1,E701)</f>
        <v>0</v>
      </c>
      <c r="F702" s="23" t="str">
        <f t="shared" si="94"/>
        <v>@0</v>
      </c>
      <c r="H702" s="23" t="str">
        <f>IF(AND(INDEX(個人!$C$6:$AH$125,$N702,$C$3)&lt;&gt;"",INDEX(個人!$C$6:$AH$125,$N702,$O702)&lt;&gt;""),IF(INDEX(個人!$C$6:$AH$125,$N702,$H$3)&lt;20,11,ROUNDDOWN(INDEX(個人!$C$6:$AH$125,$N702,$H$3)/5,0)+7),"")</f>
        <v/>
      </c>
      <c r="I702" s="23" t="str">
        <f>IF(AND(INDEX(個人!$C$6:$AH$125,$N702,$C$3)&lt;&gt;"",INDEX(個人!$C$6:$AH$125,$N702,$O702)&lt;&gt;""),IF(ISERROR(VLOOKUP(DBCS($Q702),コード一覧!$E$1:$F$6,2,FALSE)),1,VLOOKUP(DBCS($Q702),コード一覧!$E$1:$F$6,2,FALSE)),"")</f>
        <v/>
      </c>
      <c r="J702" s="23" t="str">
        <f>IF(AND(INDEX(個人!$C$6:$AH$125,$N702,$C$3)&lt;&gt;"",INDEX(個人!$C$6:$AH$125,$N702,$O702)&lt;&gt;""),VLOOKUP($P702,コード一覧!$G$1:$H$10,2,FALSE),"")</f>
        <v/>
      </c>
      <c r="K702" s="23" t="str">
        <f>IF(AND(INDEX(個人!$C$6:$AH$125,$N702,$C$3)&lt;&gt;"",INDEX(個人!$C$6:$AH$125,$N702,$O702)&lt;&gt;""),LEFT(TEXT(INDEX(個人!$C$6:$AH$125,$N702,$O702),"mm:ss.00"),2),"")</f>
        <v/>
      </c>
      <c r="L702" s="23" t="str">
        <f>IF(AND(INDEX(個人!$C$6:$AH$125,$N702,$C$3)&lt;&gt;"",INDEX(個人!$C$6:$AH$125,$N702,$O702)&lt;&gt;""),MID(TEXT(INDEX(個人!$C$6:$AH$125,$N702,$O702),"mm:ss.00"),4,2),"")</f>
        <v/>
      </c>
      <c r="M702" s="23" t="str">
        <f>IF(AND(INDEX(個人!$C$6:$AH$125,$N702,$C$3)&lt;&gt;"",INDEX(個人!$C$6:$AH$125,$N702,$O702)&lt;&gt;""),RIGHT(TEXT(INDEX(個人!$C$6:$AH$125,$N702,$O702),"mm:ss.00"),2),"")</f>
        <v/>
      </c>
      <c r="N702" s="23">
        <f t="shared" si="95"/>
        <v>32</v>
      </c>
      <c r="O702" s="23">
        <v>25</v>
      </c>
      <c r="P702" s="200" t="s">
        <v>47</v>
      </c>
      <c r="Q702" s="23" t="s">
        <v>320</v>
      </c>
    </row>
    <row r="703" spans="3:17" s="23" customFormat="1" x14ac:dyDescent="0.15">
      <c r="C703" s="23" t="str">
        <f>IF(INDEX(個人!$C$6:$AH$125,$N703,$C$3)&lt;&gt;"",DBCS(TRIM(INDEX(個人!$C$6:$AH$125,$N703,$C$3))),"")</f>
        <v/>
      </c>
      <c r="D703" s="23" t="str">
        <f t="shared" si="93"/>
        <v>○</v>
      </c>
      <c r="E703" s="23">
        <f>IF(AND(INDEX(個人!$C$6:$AH$125,$N702,$C$3)&lt;&gt;"",INDEX(個人!$C$6:$AH$125,$N703,$O703)&lt;&gt;""),E702+1,E702)</f>
        <v>0</v>
      </c>
      <c r="F703" s="23" t="str">
        <f t="shared" si="94"/>
        <v>@0</v>
      </c>
      <c r="H703" s="23" t="str">
        <f>IF(AND(INDEX(個人!$C$6:$AH$125,$N703,$C$3)&lt;&gt;"",INDEX(個人!$C$6:$AH$125,$N703,$O703)&lt;&gt;""),IF(INDEX(個人!$C$6:$AH$125,$N703,$H$3)&lt;20,11,ROUNDDOWN(INDEX(個人!$C$6:$AH$125,$N703,$H$3)/5,0)+7),"")</f>
        <v/>
      </c>
      <c r="I703" s="23" t="str">
        <f>IF(AND(INDEX(個人!$C$6:$AH$125,$N703,$C$3)&lt;&gt;"",INDEX(個人!$C$6:$AH$125,$N703,$O703)&lt;&gt;""),IF(ISERROR(VLOOKUP(DBCS($Q703),コード一覧!$E$1:$F$6,2,FALSE)),1,VLOOKUP(DBCS($Q703),コード一覧!$E$1:$F$6,2,FALSE)),"")</f>
        <v/>
      </c>
      <c r="J703" s="23" t="str">
        <f>IF(AND(INDEX(個人!$C$6:$AH$125,$N703,$C$3)&lt;&gt;"",INDEX(個人!$C$6:$AH$125,$N703,$O703)&lt;&gt;""),VLOOKUP($P703,コード一覧!$G$1:$H$10,2,FALSE),"")</f>
        <v/>
      </c>
      <c r="K703" s="23" t="str">
        <f>IF(AND(INDEX(個人!$C$6:$AH$125,$N703,$C$3)&lt;&gt;"",INDEX(個人!$C$6:$AH$125,$N703,$O703)&lt;&gt;""),LEFT(TEXT(INDEX(個人!$C$6:$AH$125,$N703,$O703),"mm:ss.00"),2),"")</f>
        <v/>
      </c>
      <c r="L703" s="23" t="str">
        <f>IF(AND(INDEX(個人!$C$6:$AH$125,$N703,$C$3)&lt;&gt;"",INDEX(個人!$C$6:$AH$125,$N703,$O703)&lt;&gt;""),MID(TEXT(INDEX(個人!$C$6:$AH$125,$N703,$O703),"mm:ss.00"),4,2),"")</f>
        <v/>
      </c>
      <c r="M703" s="23" t="str">
        <f>IF(AND(INDEX(個人!$C$6:$AH$125,$N703,$C$3)&lt;&gt;"",INDEX(個人!$C$6:$AH$125,$N703,$O703)&lt;&gt;""),RIGHT(TEXT(INDEX(個人!$C$6:$AH$125,$N703,$O703),"mm:ss.00"),2),"")</f>
        <v/>
      </c>
      <c r="N703" s="23">
        <f t="shared" si="95"/>
        <v>32</v>
      </c>
      <c r="O703" s="23">
        <v>26</v>
      </c>
      <c r="P703" s="200" t="s">
        <v>70</v>
      </c>
      <c r="Q703" s="23" t="s">
        <v>321</v>
      </c>
    </row>
    <row r="704" spans="3:17" s="23" customFormat="1" x14ac:dyDescent="0.15">
      <c r="C704" s="23" t="str">
        <f>IF(INDEX(個人!$C$6:$AH$125,$N704,$C$3)&lt;&gt;"",DBCS(TRIM(INDEX(個人!$C$6:$AH$125,$N704,$C$3))),"")</f>
        <v/>
      </c>
      <c r="D704" s="23" t="str">
        <f t="shared" si="93"/>
        <v>○</v>
      </c>
      <c r="E704" s="23">
        <f>IF(AND(INDEX(個人!$C$6:$AH$125,$N703,$C$3)&lt;&gt;"",INDEX(個人!$C$6:$AH$125,$N704,$O704)&lt;&gt;""),E703+1,E703)</f>
        <v>0</v>
      </c>
      <c r="F704" s="23" t="str">
        <f t="shared" si="94"/>
        <v>@0</v>
      </c>
      <c r="H704" s="23" t="str">
        <f>IF(AND(INDEX(個人!$C$6:$AH$125,$N704,$C$3)&lt;&gt;"",INDEX(個人!$C$6:$AH$125,$N704,$O704)&lt;&gt;""),IF(INDEX(個人!$C$6:$AH$125,$N704,$H$3)&lt;20,11,ROUNDDOWN(INDEX(個人!$C$6:$AH$125,$N704,$H$3)/5,0)+7),"")</f>
        <v/>
      </c>
      <c r="I704" s="23" t="str">
        <f>IF(AND(INDEX(個人!$C$6:$AH$125,$N704,$C$3)&lt;&gt;"",INDEX(個人!$C$6:$AH$125,$N704,$O704)&lt;&gt;""),IF(ISERROR(VLOOKUP(DBCS($Q704),コード一覧!$E$1:$F$6,2,FALSE)),1,VLOOKUP(DBCS($Q704),コード一覧!$E$1:$F$6,2,FALSE)),"")</f>
        <v/>
      </c>
      <c r="J704" s="23" t="str">
        <f>IF(AND(INDEX(個人!$C$6:$AH$125,$N704,$C$3)&lt;&gt;"",INDEX(個人!$C$6:$AH$125,$N704,$O704)&lt;&gt;""),VLOOKUP($P704,コード一覧!$G$1:$H$10,2,FALSE),"")</f>
        <v/>
      </c>
      <c r="K704" s="23" t="str">
        <f>IF(AND(INDEX(個人!$C$6:$AH$125,$N704,$C$3)&lt;&gt;"",INDEX(個人!$C$6:$AH$125,$N704,$O704)&lt;&gt;""),LEFT(TEXT(INDEX(個人!$C$6:$AH$125,$N704,$O704),"mm:ss.00"),2),"")</f>
        <v/>
      </c>
      <c r="L704" s="23" t="str">
        <f>IF(AND(INDEX(個人!$C$6:$AH$125,$N704,$C$3)&lt;&gt;"",INDEX(個人!$C$6:$AH$125,$N704,$O704)&lt;&gt;""),MID(TEXT(INDEX(個人!$C$6:$AH$125,$N704,$O704),"mm:ss.00"),4,2),"")</f>
        <v/>
      </c>
      <c r="M704" s="23" t="str">
        <f>IF(AND(INDEX(個人!$C$6:$AH$125,$N704,$C$3)&lt;&gt;"",INDEX(個人!$C$6:$AH$125,$N704,$O704)&lt;&gt;""),RIGHT(TEXT(INDEX(個人!$C$6:$AH$125,$N704,$O704),"mm:ss.00"),2),"")</f>
        <v/>
      </c>
      <c r="N704" s="23">
        <f t="shared" si="95"/>
        <v>32</v>
      </c>
      <c r="O704" s="23">
        <v>27</v>
      </c>
      <c r="P704" s="200" t="s">
        <v>24</v>
      </c>
      <c r="Q704" s="23" t="s">
        <v>321</v>
      </c>
    </row>
    <row r="705" spans="3:17" s="23" customFormat="1" x14ac:dyDescent="0.15">
      <c r="C705" s="23" t="str">
        <f>IF(INDEX(個人!$C$6:$AH$125,$N705,$C$3)&lt;&gt;"",DBCS(TRIM(INDEX(個人!$C$6:$AH$125,$N705,$C$3))),"")</f>
        <v/>
      </c>
      <c r="D705" s="23" t="str">
        <f t="shared" si="93"/>
        <v>○</v>
      </c>
      <c r="E705" s="23">
        <f>IF(AND(INDEX(個人!$C$6:$AH$125,$N704,$C$3)&lt;&gt;"",INDEX(個人!$C$6:$AH$125,$N705,$O705)&lt;&gt;""),E704+1,E704)</f>
        <v>0</v>
      </c>
      <c r="F705" s="23" t="str">
        <f t="shared" si="94"/>
        <v>@0</v>
      </c>
      <c r="H705" s="23" t="str">
        <f>IF(AND(INDEX(個人!$C$6:$AH$125,$N705,$C$3)&lt;&gt;"",INDEX(個人!$C$6:$AH$125,$N705,$O705)&lt;&gt;""),IF(INDEX(個人!$C$6:$AH$125,$N705,$H$3)&lt;20,11,ROUNDDOWN(INDEX(個人!$C$6:$AH$125,$N705,$H$3)/5,0)+7),"")</f>
        <v/>
      </c>
      <c r="I705" s="23" t="str">
        <f>IF(AND(INDEX(個人!$C$6:$AH$125,$N705,$C$3)&lt;&gt;"",INDEX(個人!$C$6:$AH$125,$N705,$O705)&lt;&gt;""),IF(ISERROR(VLOOKUP(DBCS($Q705),コード一覧!$E$1:$F$6,2,FALSE)),1,VLOOKUP(DBCS($Q705),コード一覧!$E$1:$F$6,2,FALSE)),"")</f>
        <v/>
      </c>
      <c r="J705" s="23" t="str">
        <f>IF(AND(INDEX(個人!$C$6:$AH$125,$N705,$C$3)&lt;&gt;"",INDEX(個人!$C$6:$AH$125,$N705,$O705)&lt;&gt;""),VLOOKUP($P705,コード一覧!$G$1:$H$10,2,FALSE),"")</f>
        <v/>
      </c>
      <c r="K705" s="23" t="str">
        <f>IF(AND(INDEX(個人!$C$6:$AH$125,$N705,$C$3)&lt;&gt;"",INDEX(個人!$C$6:$AH$125,$N705,$O705)&lt;&gt;""),LEFT(TEXT(INDEX(個人!$C$6:$AH$125,$N705,$O705),"mm:ss.00"),2),"")</f>
        <v/>
      </c>
      <c r="L705" s="23" t="str">
        <f>IF(AND(INDEX(個人!$C$6:$AH$125,$N705,$C$3)&lt;&gt;"",INDEX(個人!$C$6:$AH$125,$N705,$O705)&lt;&gt;""),MID(TEXT(INDEX(個人!$C$6:$AH$125,$N705,$O705),"mm:ss.00"),4,2),"")</f>
        <v/>
      </c>
      <c r="M705" s="23" t="str">
        <f>IF(AND(INDEX(個人!$C$6:$AH$125,$N705,$C$3)&lt;&gt;"",INDEX(個人!$C$6:$AH$125,$N705,$O705)&lt;&gt;""),RIGHT(TEXT(INDEX(個人!$C$6:$AH$125,$N705,$O705),"mm:ss.00"),2),"")</f>
        <v/>
      </c>
      <c r="N705" s="23">
        <f t="shared" si="95"/>
        <v>32</v>
      </c>
      <c r="O705" s="23">
        <v>28</v>
      </c>
      <c r="P705" s="200" t="s">
        <v>37</v>
      </c>
      <c r="Q705" s="23" t="s">
        <v>321</v>
      </c>
    </row>
    <row r="706" spans="3:17" s="23" customFormat="1" x14ac:dyDescent="0.15">
      <c r="C706" s="23" t="str">
        <f>IF(INDEX(個人!$C$6:$AH$125,$N706,$C$3)&lt;&gt;"",DBCS(TRIM(INDEX(個人!$C$6:$AH$125,$N706,$C$3))),"")</f>
        <v/>
      </c>
      <c r="D706" s="23" t="str">
        <f t="shared" si="93"/>
        <v>○</v>
      </c>
      <c r="E706" s="23">
        <f>IF(AND(INDEX(個人!$C$6:$AH$125,$N705,$C$3)&lt;&gt;"",INDEX(個人!$C$6:$AH$125,$N706,$O706)&lt;&gt;""),E705+1,E705)</f>
        <v>0</v>
      </c>
      <c r="F706" s="23" t="str">
        <f t="shared" si="94"/>
        <v>@0</v>
      </c>
      <c r="H706" s="23" t="str">
        <f>IF(AND(INDEX(個人!$C$6:$AH$125,$N706,$C$3)&lt;&gt;"",INDEX(個人!$C$6:$AH$125,$N706,$O706)&lt;&gt;""),IF(INDEX(個人!$C$6:$AH$125,$N706,$H$3)&lt;20,11,ROUNDDOWN(INDEX(個人!$C$6:$AH$125,$N706,$H$3)/5,0)+7),"")</f>
        <v/>
      </c>
      <c r="I706" s="23" t="str">
        <f>IF(AND(INDEX(個人!$C$6:$AH$125,$N706,$C$3)&lt;&gt;"",INDEX(個人!$C$6:$AH$125,$N706,$O706)&lt;&gt;""),IF(ISERROR(VLOOKUP(DBCS($Q706),コード一覧!$E$1:$F$6,2,FALSE)),1,VLOOKUP(DBCS($Q706),コード一覧!$E$1:$F$6,2,FALSE)),"")</f>
        <v/>
      </c>
      <c r="J706" s="23" t="str">
        <f>IF(AND(INDEX(個人!$C$6:$AH$125,$N706,$C$3)&lt;&gt;"",INDEX(個人!$C$6:$AH$125,$N706,$O706)&lt;&gt;""),VLOOKUP($P706,コード一覧!$G$1:$H$10,2,FALSE),"")</f>
        <v/>
      </c>
      <c r="K706" s="23" t="str">
        <f>IF(AND(INDEX(個人!$C$6:$AH$125,$N706,$C$3)&lt;&gt;"",INDEX(個人!$C$6:$AH$125,$N706,$O706)&lt;&gt;""),LEFT(TEXT(INDEX(個人!$C$6:$AH$125,$N706,$O706),"mm:ss.00"),2),"")</f>
        <v/>
      </c>
      <c r="L706" s="23" t="str">
        <f>IF(AND(INDEX(個人!$C$6:$AH$125,$N706,$C$3)&lt;&gt;"",INDEX(個人!$C$6:$AH$125,$N706,$O706)&lt;&gt;""),MID(TEXT(INDEX(個人!$C$6:$AH$125,$N706,$O706),"mm:ss.00"),4,2),"")</f>
        <v/>
      </c>
      <c r="M706" s="23" t="str">
        <f>IF(AND(INDEX(個人!$C$6:$AH$125,$N706,$C$3)&lt;&gt;"",INDEX(個人!$C$6:$AH$125,$N706,$O706)&lt;&gt;""),RIGHT(TEXT(INDEX(個人!$C$6:$AH$125,$N706,$O706),"mm:ss.00"),2),"")</f>
        <v/>
      </c>
      <c r="N706" s="23">
        <f t="shared" si="95"/>
        <v>32</v>
      </c>
      <c r="O706" s="23">
        <v>29</v>
      </c>
      <c r="P706" s="200" t="s">
        <v>47</v>
      </c>
      <c r="Q706" s="23" t="s">
        <v>321</v>
      </c>
    </row>
    <row r="707" spans="3:17" s="23" customFormat="1" x14ac:dyDescent="0.15">
      <c r="C707" s="23" t="str">
        <f>IF(INDEX(個人!$C$6:$AH$125,$N707,$C$3)&lt;&gt;"",DBCS(TRIM(INDEX(個人!$C$6:$AH$125,$N707,$C$3))),"")</f>
        <v/>
      </c>
      <c r="D707" s="23" t="str">
        <f t="shared" si="93"/>
        <v>○</v>
      </c>
      <c r="E707" s="23">
        <f>IF(AND(INDEX(個人!$C$6:$AH$125,$N706,$C$3)&lt;&gt;"",INDEX(個人!$C$6:$AH$125,$N707,$O707)&lt;&gt;""),E706+1,E706)</f>
        <v>0</v>
      </c>
      <c r="F707" s="23" t="str">
        <f t="shared" si="94"/>
        <v>@0</v>
      </c>
      <c r="H707" s="23" t="str">
        <f>IF(AND(INDEX(個人!$C$6:$AH$125,$N707,$C$3)&lt;&gt;"",INDEX(個人!$C$6:$AH$125,$N707,$O707)&lt;&gt;""),IF(INDEX(個人!$C$6:$AH$125,$N707,$H$3)&lt;20,11,ROUNDDOWN(INDEX(個人!$C$6:$AH$125,$N707,$H$3)/5,0)+7),"")</f>
        <v/>
      </c>
      <c r="I707" s="23" t="str">
        <f>IF(AND(INDEX(個人!$C$6:$AH$125,$N707,$C$3)&lt;&gt;"",INDEX(個人!$C$6:$AH$125,$N707,$O707)&lt;&gt;""),IF(ISERROR(VLOOKUP(DBCS($Q707),コード一覧!$E$1:$F$6,2,FALSE)),1,VLOOKUP(DBCS($Q707),コード一覧!$E$1:$F$6,2,FALSE)),"")</f>
        <v/>
      </c>
      <c r="J707" s="23" t="str">
        <f>IF(AND(INDEX(個人!$C$6:$AH$125,$N707,$C$3)&lt;&gt;"",INDEX(個人!$C$6:$AH$125,$N707,$O707)&lt;&gt;""),VLOOKUP($P707,コード一覧!$G$1:$H$10,2,FALSE),"")</f>
        <v/>
      </c>
      <c r="K707" s="23" t="str">
        <f>IF(AND(INDEX(個人!$C$6:$AH$125,$N707,$C$3)&lt;&gt;"",INDEX(個人!$C$6:$AH$125,$N707,$O707)&lt;&gt;""),LEFT(TEXT(INDEX(個人!$C$6:$AH$125,$N707,$O707),"mm:ss.00"),2),"")</f>
        <v/>
      </c>
      <c r="L707" s="23" t="str">
        <f>IF(AND(INDEX(個人!$C$6:$AH$125,$N707,$C$3)&lt;&gt;"",INDEX(個人!$C$6:$AH$125,$N707,$O707)&lt;&gt;""),MID(TEXT(INDEX(個人!$C$6:$AH$125,$N707,$O707),"mm:ss.00"),4,2),"")</f>
        <v/>
      </c>
      <c r="M707" s="23" t="str">
        <f>IF(AND(INDEX(個人!$C$6:$AH$125,$N707,$C$3)&lt;&gt;"",INDEX(個人!$C$6:$AH$125,$N707,$O707)&lt;&gt;""),RIGHT(TEXT(INDEX(個人!$C$6:$AH$125,$N707,$O707),"mm:ss.00"),2),"")</f>
        <v/>
      </c>
      <c r="N707" s="23">
        <f t="shared" si="95"/>
        <v>32</v>
      </c>
      <c r="O707" s="23">
        <v>30</v>
      </c>
      <c r="P707" s="200" t="s">
        <v>37</v>
      </c>
      <c r="Q707" s="23" t="s">
        <v>101</v>
      </c>
    </row>
    <row r="708" spans="3:17" s="23" customFormat="1" x14ac:dyDescent="0.15">
      <c r="C708" s="23" t="str">
        <f>IF(INDEX(個人!$C$6:$AH$125,$N708,$C$3)&lt;&gt;"",DBCS(TRIM(INDEX(個人!$C$6:$AH$125,$N708,$C$3))),"")</f>
        <v/>
      </c>
      <c r="D708" s="23" t="str">
        <f t="shared" si="93"/>
        <v>○</v>
      </c>
      <c r="E708" s="23">
        <f>IF(AND(INDEX(個人!$C$6:$AH$125,$N707,$C$3)&lt;&gt;"",INDEX(個人!$C$6:$AH$125,$N708,$O708)&lt;&gt;""),E707+1,E707)</f>
        <v>0</v>
      </c>
      <c r="F708" s="23" t="str">
        <f t="shared" si="94"/>
        <v>@0</v>
      </c>
      <c r="H708" s="23" t="str">
        <f>IF(AND(INDEX(個人!$C$6:$AH$125,$N708,$C$3)&lt;&gt;"",INDEX(個人!$C$6:$AH$125,$N708,$O708)&lt;&gt;""),IF(INDEX(個人!$C$6:$AH$125,$N708,$H$3)&lt;20,11,ROUNDDOWN(INDEX(個人!$C$6:$AH$125,$N708,$H$3)/5,0)+7),"")</f>
        <v/>
      </c>
      <c r="I708" s="23" t="str">
        <f>IF(AND(INDEX(個人!$C$6:$AH$125,$N708,$C$3)&lt;&gt;"",INDEX(個人!$C$6:$AH$125,$N708,$O708)&lt;&gt;""),IF(ISERROR(VLOOKUP(DBCS($Q708),コード一覧!$E$1:$F$6,2,FALSE)),1,VLOOKUP(DBCS($Q708),コード一覧!$E$1:$F$6,2,FALSE)),"")</f>
        <v/>
      </c>
      <c r="J708" s="23" t="str">
        <f>IF(AND(INDEX(個人!$C$6:$AH$125,$N708,$C$3)&lt;&gt;"",INDEX(個人!$C$6:$AH$125,$N708,$O708)&lt;&gt;""),VLOOKUP($P708,コード一覧!$G$1:$H$10,2,FALSE),"")</f>
        <v/>
      </c>
      <c r="K708" s="23" t="str">
        <f>IF(AND(INDEX(個人!$C$6:$AH$125,$N708,$C$3)&lt;&gt;"",INDEX(個人!$C$6:$AH$125,$N708,$O708)&lt;&gt;""),LEFT(TEXT(INDEX(個人!$C$6:$AH$125,$N708,$O708),"mm:ss.00"),2),"")</f>
        <v/>
      </c>
      <c r="L708" s="23" t="str">
        <f>IF(AND(INDEX(個人!$C$6:$AH$125,$N708,$C$3)&lt;&gt;"",INDEX(個人!$C$6:$AH$125,$N708,$O708)&lt;&gt;""),MID(TEXT(INDEX(個人!$C$6:$AH$125,$N708,$O708),"mm:ss.00"),4,2),"")</f>
        <v/>
      </c>
      <c r="M708" s="23" t="str">
        <f>IF(AND(INDEX(個人!$C$6:$AH$125,$N708,$C$3)&lt;&gt;"",INDEX(個人!$C$6:$AH$125,$N708,$O708)&lt;&gt;""),RIGHT(TEXT(INDEX(個人!$C$6:$AH$125,$N708,$O708),"mm:ss.00"),2),"")</f>
        <v/>
      </c>
      <c r="N708" s="23">
        <f t="shared" si="95"/>
        <v>32</v>
      </c>
      <c r="O708" s="23">
        <v>31</v>
      </c>
      <c r="P708" s="200" t="s">
        <v>47</v>
      </c>
      <c r="Q708" s="23" t="s">
        <v>101</v>
      </c>
    </row>
    <row r="709" spans="3:17" s="23" customFormat="1" x14ac:dyDescent="0.15">
      <c r="C709" s="23" t="str">
        <f>IF(INDEX(個人!$C$6:$AH$125,$N709,$C$3)&lt;&gt;"",DBCS(TRIM(INDEX(個人!$C$6:$AH$125,$N709,$C$3))),"")</f>
        <v/>
      </c>
      <c r="D709" s="23" t="str">
        <f t="shared" si="93"/>
        <v>○</v>
      </c>
      <c r="E709" s="23">
        <f>IF(AND(INDEX(個人!$C$6:$AH$125,$N708,$C$3)&lt;&gt;"",INDEX(個人!$C$6:$AH$125,$N709,$O709)&lt;&gt;""),E708+1,E708)</f>
        <v>0</v>
      </c>
      <c r="F709" s="23" t="str">
        <f t="shared" si="94"/>
        <v>@0</v>
      </c>
      <c r="H709" s="23" t="str">
        <f>IF(AND(INDEX(個人!$C$6:$AH$125,$N709,$C$3)&lt;&gt;"",INDEX(個人!$C$6:$AH$125,$N709,$O709)&lt;&gt;""),IF(INDEX(個人!$C$6:$AH$125,$N709,$H$3)&lt;20,11,ROUNDDOWN(INDEX(個人!$C$6:$AH$125,$N709,$H$3)/5,0)+7),"")</f>
        <v/>
      </c>
      <c r="I709" s="23" t="str">
        <f>IF(AND(INDEX(個人!$C$6:$AH$125,$N709,$C$3)&lt;&gt;"",INDEX(個人!$C$6:$AH$125,$N709,$O709)&lt;&gt;""),IF(ISERROR(VLOOKUP(DBCS($Q709),コード一覧!$E$1:$F$6,2,FALSE)),1,VLOOKUP(DBCS($Q709),コード一覧!$E$1:$F$6,2,FALSE)),"")</f>
        <v/>
      </c>
      <c r="J709" s="23" t="str">
        <f>IF(AND(INDEX(個人!$C$6:$AH$125,$N709,$C$3)&lt;&gt;"",INDEX(個人!$C$6:$AH$125,$N709,$O709)&lt;&gt;""),VLOOKUP($P709,コード一覧!$G$1:$H$10,2,FALSE),"")</f>
        <v/>
      </c>
      <c r="K709" s="23" t="str">
        <f>IF(AND(INDEX(個人!$C$6:$AH$125,$N709,$C$3)&lt;&gt;"",INDEX(個人!$C$6:$AH$125,$N709,$O709)&lt;&gt;""),LEFT(TEXT(INDEX(個人!$C$6:$AH$125,$N709,$O709),"mm:ss.00"),2),"")</f>
        <v/>
      </c>
      <c r="L709" s="23" t="str">
        <f>IF(AND(INDEX(個人!$C$6:$AH$125,$N709,$C$3)&lt;&gt;"",INDEX(個人!$C$6:$AH$125,$N709,$O709)&lt;&gt;""),MID(TEXT(INDEX(個人!$C$6:$AH$125,$N709,$O709),"mm:ss.00"),4,2),"")</f>
        <v/>
      </c>
      <c r="M709" s="23" t="str">
        <f>IF(AND(INDEX(個人!$C$6:$AH$125,$N709,$C$3)&lt;&gt;"",INDEX(個人!$C$6:$AH$125,$N709,$O709)&lt;&gt;""),RIGHT(TEXT(INDEX(個人!$C$6:$AH$125,$N709,$O709),"mm:ss.00"),2),"")</f>
        <v/>
      </c>
      <c r="N709" s="23">
        <f t="shared" si="95"/>
        <v>32</v>
      </c>
      <c r="O709" s="23">
        <v>32</v>
      </c>
      <c r="P709" s="200" t="s">
        <v>73</v>
      </c>
      <c r="Q709" s="23" t="s">
        <v>101</v>
      </c>
    </row>
    <row r="710" spans="3:17" s="22" customFormat="1" x14ac:dyDescent="0.15">
      <c r="C710" s="22" t="str">
        <f>IF(INDEX(個人!$C$6:$AH$125,$N710,$C$3)&lt;&gt;"",DBCS(TRIM(INDEX(個人!$C$6:$AH$125,$N710,$C$3))),"")</f>
        <v/>
      </c>
      <c r="D710" s="22" t="str">
        <f>IF(C709=C710,"○","×")</f>
        <v>○</v>
      </c>
      <c r="E710" s="22">
        <f>IF(AND(INDEX(個人!$C$6:$AH$125,$N710,$C$3)&lt;&gt;"",INDEX(個人!$C$6:$AH$125,$N710,$O710)&lt;&gt;""),1,0)</f>
        <v>0</v>
      </c>
      <c r="F710" s="22" t="str">
        <f>C710&amp;"@"&amp;E710</f>
        <v>@0</v>
      </c>
      <c r="H710" s="22" t="str">
        <f>IF(AND(INDEX(個人!$C$6:$AH$125,$N710,$C$3)&lt;&gt;"",INDEX(個人!$C$6:$AH$125,$N710,$O710)&lt;&gt;""),IF(INDEX(個人!$C$6:$AH$125,$N710,$H$3)&lt;20,11,ROUNDDOWN(INDEX(個人!$C$6:$AH$125,$N710,$H$3)/5,0)+7),"")</f>
        <v/>
      </c>
      <c r="I710" s="22" t="str">
        <f>IF(AND(INDEX(個人!$C$6:$AH$125,$N710,$C$3)&lt;&gt;"",INDEX(個人!$C$6:$AH$125,$N710,$O710)&lt;&gt;""),IF(ISERROR(VLOOKUP(DBCS($Q710),コード一覧!$E$1:$F$6,2,FALSE)),1,VLOOKUP(DBCS($Q710),コード一覧!$E$1:$F$6,2,FALSE)),"")</f>
        <v/>
      </c>
      <c r="J710" s="22" t="str">
        <f>IF(AND(INDEX(個人!$C$6:$AH$125,$N710,$C$3)&lt;&gt;"",INDEX(個人!$C$6:$AH$125,$N710,$O710)&lt;&gt;""),VLOOKUP($P710,コード一覧!$G$1:$H$10,2,FALSE),"")</f>
        <v/>
      </c>
      <c r="K710" s="22" t="str">
        <f>IF(AND(INDEX(個人!$C$6:$AH$125,$N710,$C$3)&lt;&gt;"",INDEX(個人!$C$6:$AH$125,$N710,$O710)&lt;&gt;""),LEFT(TEXT(INDEX(個人!$C$6:$AH$125,$N710,$O710),"mm:ss.00"),2),"")</f>
        <v/>
      </c>
      <c r="L710" s="22" t="str">
        <f>IF(AND(INDEX(個人!$C$6:$AH$125,$N710,$C$3)&lt;&gt;"",INDEX(個人!$C$6:$AH$125,$N710,$O710)&lt;&gt;""),MID(TEXT(INDEX(個人!$C$6:$AH$125,$N710,$O710),"mm:ss.00"),4,2),"")</f>
        <v/>
      </c>
      <c r="M710" s="22" t="str">
        <f>IF(AND(INDEX(個人!$C$6:$AH$125,$N710,$C$3)&lt;&gt;"",INDEX(個人!$C$6:$AH$125,$N710,$O710)&lt;&gt;""),RIGHT(TEXT(INDEX(個人!$C$6:$AH$125,$N710,$O710),"mm:ss.00"),2),"")</f>
        <v/>
      </c>
      <c r="N710" s="22">
        <f>N688+1</f>
        <v>33</v>
      </c>
      <c r="O710" s="22">
        <v>11</v>
      </c>
      <c r="P710" s="24" t="s">
        <v>70</v>
      </c>
      <c r="Q710" s="22" t="s">
        <v>102</v>
      </c>
    </row>
    <row r="711" spans="3:17" s="22" customFormat="1" x14ac:dyDescent="0.15">
      <c r="C711" s="22" t="str">
        <f>IF(INDEX(個人!$C$6:$AH$125,$N711,$C$3)&lt;&gt;"",DBCS(TRIM(INDEX(個人!$C$6:$AH$125,$N711,$C$3))),"")</f>
        <v/>
      </c>
      <c r="D711" s="22" t="str">
        <f>IF(C710=C711,"○","×")</f>
        <v>○</v>
      </c>
      <c r="E711" s="22">
        <f>IF(AND(INDEX(個人!$C$6:$AH$125,$N710,$C$3)&lt;&gt;"",INDEX(個人!$C$6:$AH$125,$N711,$O711)&lt;&gt;""),E710+1,E710)</f>
        <v>0</v>
      </c>
      <c r="F711" s="22" t="str">
        <f>C711&amp;"@"&amp;E711</f>
        <v>@0</v>
      </c>
      <c r="H711" s="22" t="str">
        <f>IF(AND(INDEX(個人!$C$6:$AH$125,$N711,$C$3)&lt;&gt;"",INDEX(個人!$C$6:$AH$125,$N711,$O711)&lt;&gt;""),IF(INDEX(個人!$C$6:$AH$125,$N711,$H$3)&lt;20,11,ROUNDDOWN(INDEX(個人!$C$6:$AH$125,$N711,$H$3)/5,0)+7),"")</f>
        <v/>
      </c>
      <c r="I711" s="22" t="str">
        <f>IF(AND(INDEX(個人!$C$6:$AH$125,$N711,$C$3)&lt;&gt;"",INDEX(個人!$C$6:$AH$125,$N711,$O711)&lt;&gt;""),IF(ISERROR(VLOOKUP(DBCS($Q711),コード一覧!$E$1:$F$6,2,FALSE)),1,VLOOKUP(DBCS($Q711),コード一覧!$E$1:$F$6,2,FALSE)),"")</f>
        <v/>
      </c>
      <c r="J711" s="22" t="str">
        <f>IF(AND(INDEX(個人!$C$6:$AH$125,$N711,$C$3)&lt;&gt;"",INDEX(個人!$C$6:$AH$125,$N711,$O711)&lt;&gt;""),VLOOKUP($P711,コード一覧!$G$1:$H$10,2,FALSE),"")</f>
        <v/>
      </c>
      <c r="K711" s="22" t="str">
        <f>IF(AND(INDEX(個人!$C$6:$AH$125,$N711,$C$3)&lt;&gt;"",INDEX(個人!$C$6:$AH$125,$N711,$O711)&lt;&gt;""),LEFT(TEXT(INDEX(個人!$C$6:$AH$125,$N711,$O711),"mm:ss.00"),2),"")</f>
        <v/>
      </c>
      <c r="L711" s="22" t="str">
        <f>IF(AND(INDEX(個人!$C$6:$AH$125,$N711,$C$3)&lt;&gt;"",INDEX(個人!$C$6:$AH$125,$N711,$O711)&lt;&gt;""),MID(TEXT(INDEX(個人!$C$6:$AH$125,$N711,$O711),"mm:ss.00"),4,2),"")</f>
        <v/>
      </c>
      <c r="M711" s="22" t="str">
        <f>IF(AND(INDEX(個人!$C$6:$AH$125,$N711,$C$3)&lt;&gt;"",INDEX(個人!$C$6:$AH$125,$N711,$O711)&lt;&gt;""),RIGHT(TEXT(INDEX(個人!$C$6:$AH$125,$N711,$O711),"mm:ss.00"),2),"")</f>
        <v/>
      </c>
      <c r="N711" s="22">
        <f>$N710</f>
        <v>33</v>
      </c>
      <c r="O711" s="22">
        <v>12</v>
      </c>
      <c r="P711" s="24" t="s">
        <v>24</v>
      </c>
      <c r="Q711" s="22" t="s">
        <v>102</v>
      </c>
    </row>
    <row r="712" spans="3:17" s="22" customFormat="1" x14ac:dyDescent="0.15">
      <c r="C712" s="22" t="str">
        <f>IF(INDEX(個人!$C$6:$AH$125,$N712,$C$3)&lt;&gt;"",DBCS(TRIM(INDEX(個人!$C$6:$AH$125,$N712,$C$3))),"")</f>
        <v/>
      </c>
      <c r="D712" s="22" t="str">
        <f t="shared" ref="D712:D731" si="96">IF(C711=C712,"○","×")</f>
        <v>○</v>
      </c>
      <c r="E712" s="22">
        <f>IF(AND(INDEX(個人!$C$6:$AH$125,$N711,$C$3)&lt;&gt;"",INDEX(個人!$C$6:$AH$125,$N712,$O712)&lt;&gt;""),E711+1,E711)</f>
        <v>0</v>
      </c>
      <c r="F712" s="22" t="str">
        <f t="shared" ref="F712:F731" si="97">C712&amp;"@"&amp;E712</f>
        <v>@0</v>
      </c>
      <c r="H712" s="22" t="str">
        <f>IF(AND(INDEX(個人!$C$6:$AH$125,$N712,$C$3)&lt;&gt;"",INDEX(個人!$C$6:$AH$125,$N712,$O712)&lt;&gt;""),IF(INDEX(個人!$C$6:$AH$125,$N712,$H$3)&lt;20,11,ROUNDDOWN(INDEX(個人!$C$6:$AH$125,$N712,$H$3)/5,0)+7),"")</f>
        <v/>
      </c>
      <c r="I712" s="22" t="str">
        <f>IF(AND(INDEX(個人!$C$6:$AH$125,$N712,$C$3)&lt;&gt;"",INDEX(個人!$C$6:$AH$125,$N712,$O712)&lt;&gt;""),IF(ISERROR(VLOOKUP(DBCS($Q712),コード一覧!$E$1:$F$6,2,FALSE)),1,VLOOKUP(DBCS($Q712),コード一覧!$E$1:$F$6,2,FALSE)),"")</f>
        <v/>
      </c>
      <c r="J712" s="22" t="str">
        <f>IF(AND(INDEX(個人!$C$6:$AH$125,$N712,$C$3)&lt;&gt;"",INDEX(個人!$C$6:$AH$125,$N712,$O712)&lt;&gt;""),VLOOKUP($P712,コード一覧!$G$1:$H$10,2,FALSE),"")</f>
        <v/>
      </c>
      <c r="K712" s="22" t="str">
        <f>IF(AND(INDEX(個人!$C$6:$AH$125,$N712,$C$3)&lt;&gt;"",INDEX(個人!$C$6:$AH$125,$N712,$O712)&lt;&gt;""),LEFT(TEXT(INDEX(個人!$C$6:$AH$125,$N712,$O712),"mm:ss.00"),2),"")</f>
        <v/>
      </c>
      <c r="L712" s="22" t="str">
        <f>IF(AND(INDEX(個人!$C$6:$AH$125,$N712,$C$3)&lt;&gt;"",INDEX(個人!$C$6:$AH$125,$N712,$O712)&lt;&gt;""),MID(TEXT(INDEX(個人!$C$6:$AH$125,$N712,$O712),"mm:ss.00"),4,2),"")</f>
        <v/>
      </c>
      <c r="M712" s="22" t="str">
        <f>IF(AND(INDEX(個人!$C$6:$AH$125,$N712,$C$3)&lt;&gt;"",INDEX(個人!$C$6:$AH$125,$N712,$O712)&lt;&gt;""),RIGHT(TEXT(INDEX(個人!$C$6:$AH$125,$N712,$O712),"mm:ss.00"),2),"")</f>
        <v/>
      </c>
      <c r="N712" s="22">
        <f t="shared" ref="N712:N731" si="98">$N711</f>
        <v>33</v>
      </c>
      <c r="O712" s="22">
        <v>13</v>
      </c>
      <c r="P712" s="24" t="s">
        <v>37</v>
      </c>
      <c r="Q712" s="22" t="s">
        <v>102</v>
      </c>
    </row>
    <row r="713" spans="3:17" s="22" customFormat="1" x14ac:dyDescent="0.15">
      <c r="C713" s="22" t="str">
        <f>IF(INDEX(個人!$C$6:$AH$125,$N713,$C$3)&lt;&gt;"",DBCS(TRIM(INDEX(個人!$C$6:$AH$125,$N713,$C$3))),"")</f>
        <v/>
      </c>
      <c r="D713" s="22" t="str">
        <f t="shared" si="96"/>
        <v>○</v>
      </c>
      <c r="E713" s="22">
        <f>IF(AND(INDEX(個人!$C$6:$AH$125,$N712,$C$3)&lt;&gt;"",INDEX(個人!$C$6:$AH$125,$N713,$O713)&lt;&gt;""),E712+1,E712)</f>
        <v>0</v>
      </c>
      <c r="F713" s="22" t="str">
        <f t="shared" si="97"/>
        <v>@0</v>
      </c>
      <c r="H713" s="22" t="str">
        <f>IF(AND(INDEX(個人!$C$6:$AH$125,$N713,$C$3)&lt;&gt;"",INDEX(個人!$C$6:$AH$125,$N713,$O713)&lt;&gt;""),IF(INDEX(個人!$C$6:$AH$125,$N713,$H$3)&lt;20,11,ROUNDDOWN(INDEX(個人!$C$6:$AH$125,$N713,$H$3)/5,0)+7),"")</f>
        <v/>
      </c>
      <c r="I713" s="22" t="str">
        <f>IF(AND(INDEX(個人!$C$6:$AH$125,$N713,$C$3)&lt;&gt;"",INDEX(個人!$C$6:$AH$125,$N713,$O713)&lt;&gt;""),IF(ISERROR(VLOOKUP(DBCS($Q713),コード一覧!$E$1:$F$6,2,FALSE)),1,VLOOKUP(DBCS($Q713),コード一覧!$E$1:$F$6,2,FALSE)),"")</f>
        <v/>
      </c>
      <c r="J713" s="22" t="str">
        <f>IF(AND(INDEX(個人!$C$6:$AH$125,$N713,$C$3)&lt;&gt;"",INDEX(個人!$C$6:$AH$125,$N713,$O713)&lt;&gt;""),VLOOKUP($P713,コード一覧!$G$1:$H$10,2,FALSE),"")</f>
        <v/>
      </c>
      <c r="K713" s="22" t="str">
        <f>IF(AND(INDEX(個人!$C$6:$AH$125,$N713,$C$3)&lt;&gt;"",INDEX(個人!$C$6:$AH$125,$N713,$O713)&lt;&gt;""),LEFT(TEXT(INDEX(個人!$C$6:$AH$125,$N713,$O713),"mm:ss.00"),2),"")</f>
        <v/>
      </c>
      <c r="L713" s="22" t="str">
        <f>IF(AND(INDEX(個人!$C$6:$AH$125,$N713,$C$3)&lt;&gt;"",INDEX(個人!$C$6:$AH$125,$N713,$O713)&lt;&gt;""),MID(TEXT(INDEX(個人!$C$6:$AH$125,$N713,$O713),"mm:ss.00"),4,2),"")</f>
        <v/>
      </c>
      <c r="M713" s="22" t="str">
        <f>IF(AND(INDEX(個人!$C$6:$AH$125,$N713,$C$3)&lt;&gt;"",INDEX(個人!$C$6:$AH$125,$N713,$O713)&lt;&gt;""),RIGHT(TEXT(INDEX(個人!$C$6:$AH$125,$N713,$O713),"mm:ss.00"),2),"")</f>
        <v/>
      </c>
      <c r="N713" s="22">
        <f t="shared" si="98"/>
        <v>33</v>
      </c>
      <c r="O713" s="22">
        <v>14</v>
      </c>
      <c r="P713" s="24" t="s">
        <v>47</v>
      </c>
      <c r="Q713" s="22" t="s">
        <v>102</v>
      </c>
    </row>
    <row r="714" spans="3:17" s="22" customFormat="1" x14ac:dyDescent="0.15">
      <c r="C714" s="22" t="str">
        <f>IF(INDEX(個人!$C$6:$AH$125,$N714,$C$3)&lt;&gt;"",DBCS(TRIM(INDEX(個人!$C$6:$AH$125,$N714,$C$3))),"")</f>
        <v/>
      </c>
      <c r="D714" s="22" t="str">
        <f t="shared" si="96"/>
        <v>○</v>
      </c>
      <c r="E714" s="22">
        <f>IF(AND(INDEX(個人!$C$6:$AH$125,$N713,$C$3)&lt;&gt;"",INDEX(個人!$C$6:$AH$125,$N714,$O714)&lt;&gt;""),E713+1,E713)</f>
        <v>0</v>
      </c>
      <c r="F714" s="22" t="str">
        <f t="shared" si="97"/>
        <v>@0</v>
      </c>
      <c r="H714" s="22" t="str">
        <f>IF(AND(INDEX(個人!$C$6:$AH$125,$N714,$C$3)&lt;&gt;"",INDEX(個人!$C$6:$AH$125,$N714,$O714)&lt;&gt;""),IF(INDEX(個人!$C$6:$AH$125,$N714,$H$3)&lt;20,11,ROUNDDOWN(INDEX(個人!$C$6:$AH$125,$N714,$H$3)/5,0)+7),"")</f>
        <v/>
      </c>
      <c r="I714" s="22" t="str">
        <f>IF(AND(INDEX(個人!$C$6:$AH$125,$N714,$C$3)&lt;&gt;"",INDEX(個人!$C$6:$AH$125,$N714,$O714)&lt;&gt;""),IF(ISERROR(VLOOKUP(DBCS($Q714),コード一覧!$E$1:$F$6,2,FALSE)),1,VLOOKUP(DBCS($Q714),コード一覧!$E$1:$F$6,2,FALSE)),"")</f>
        <v/>
      </c>
      <c r="J714" s="22" t="str">
        <f>IF(AND(INDEX(個人!$C$6:$AH$125,$N714,$C$3)&lt;&gt;"",INDEX(個人!$C$6:$AH$125,$N714,$O714)&lt;&gt;""),VLOOKUP($P714,コード一覧!$G$1:$H$10,2,FALSE),"")</f>
        <v/>
      </c>
      <c r="K714" s="22" t="str">
        <f>IF(AND(INDEX(個人!$C$6:$AH$125,$N714,$C$3)&lt;&gt;"",INDEX(個人!$C$6:$AH$125,$N714,$O714)&lt;&gt;""),LEFT(TEXT(INDEX(個人!$C$6:$AH$125,$N714,$O714),"mm:ss.00"),2),"")</f>
        <v/>
      </c>
      <c r="L714" s="22" t="str">
        <f>IF(AND(INDEX(個人!$C$6:$AH$125,$N714,$C$3)&lt;&gt;"",INDEX(個人!$C$6:$AH$125,$N714,$O714)&lt;&gt;""),MID(TEXT(INDEX(個人!$C$6:$AH$125,$N714,$O714),"mm:ss.00"),4,2),"")</f>
        <v/>
      </c>
      <c r="M714" s="22" t="str">
        <f>IF(AND(INDEX(個人!$C$6:$AH$125,$N714,$C$3)&lt;&gt;"",INDEX(個人!$C$6:$AH$125,$N714,$O714)&lt;&gt;""),RIGHT(TEXT(INDEX(個人!$C$6:$AH$125,$N714,$O714),"mm:ss.00"),2),"")</f>
        <v/>
      </c>
      <c r="N714" s="22">
        <f t="shared" si="98"/>
        <v>33</v>
      </c>
      <c r="O714" s="22">
        <v>15</v>
      </c>
      <c r="P714" s="24" t="s">
        <v>73</v>
      </c>
      <c r="Q714" s="22" t="s">
        <v>102</v>
      </c>
    </row>
    <row r="715" spans="3:17" s="22" customFormat="1" x14ac:dyDescent="0.15">
      <c r="C715" s="22" t="str">
        <f>IF(INDEX(個人!$C$6:$AH$125,$N715,$C$3)&lt;&gt;"",DBCS(TRIM(INDEX(個人!$C$6:$AH$125,$N715,$C$3))),"")</f>
        <v/>
      </c>
      <c r="D715" s="22" t="str">
        <f t="shared" si="96"/>
        <v>○</v>
      </c>
      <c r="E715" s="22">
        <f>IF(AND(INDEX(個人!$C$6:$AH$125,$N714,$C$3)&lt;&gt;"",INDEX(個人!$C$6:$AH$125,$N715,$O715)&lt;&gt;""),E714+1,E714)</f>
        <v>0</v>
      </c>
      <c r="F715" s="22" t="str">
        <f t="shared" si="97"/>
        <v>@0</v>
      </c>
      <c r="H715" s="22" t="str">
        <f>IF(AND(INDEX(個人!$C$6:$AH$125,$N715,$C$3)&lt;&gt;"",INDEX(個人!$C$6:$AH$125,$N715,$O715)&lt;&gt;""),IF(INDEX(個人!$C$6:$AH$125,$N715,$H$3)&lt;20,11,ROUNDDOWN(INDEX(個人!$C$6:$AH$125,$N715,$H$3)/5,0)+7),"")</f>
        <v/>
      </c>
      <c r="I715" s="22" t="str">
        <f>IF(AND(INDEX(個人!$C$6:$AH$125,$N715,$C$3)&lt;&gt;"",INDEX(個人!$C$6:$AH$125,$N715,$O715)&lt;&gt;""),IF(ISERROR(VLOOKUP(DBCS($Q715),コード一覧!$E$1:$F$6,2,FALSE)),1,VLOOKUP(DBCS($Q715),コード一覧!$E$1:$F$6,2,FALSE)),"")</f>
        <v/>
      </c>
      <c r="J715" s="22" t="str">
        <f>IF(AND(INDEX(個人!$C$6:$AH$125,$N715,$C$3)&lt;&gt;"",INDEX(個人!$C$6:$AH$125,$N715,$O715)&lt;&gt;""),VLOOKUP($P715,コード一覧!$G$1:$H$10,2,FALSE),"")</f>
        <v/>
      </c>
      <c r="K715" s="22" t="str">
        <f>IF(AND(INDEX(個人!$C$6:$AH$125,$N715,$C$3)&lt;&gt;"",INDEX(個人!$C$6:$AH$125,$N715,$O715)&lt;&gt;""),LEFT(TEXT(INDEX(個人!$C$6:$AH$125,$N715,$O715),"mm:ss.00"),2),"")</f>
        <v/>
      </c>
      <c r="L715" s="22" t="str">
        <f>IF(AND(INDEX(個人!$C$6:$AH$125,$N715,$C$3)&lt;&gt;"",INDEX(個人!$C$6:$AH$125,$N715,$O715)&lt;&gt;""),MID(TEXT(INDEX(個人!$C$6:$AH$125,$N715,$O715),"mm:ss.00"),4,2),"")</f>
        <v/>
      </c>
      <c r="M715" s="22" t="str">
        <f>IF(AND(INDEX(個人!$C$6:$AH$125,$N715,$C$3)&lt;&gt;"",INDEX(個人!$C$6:$AH$125,$N715,$O715)&lt;&gt;""),RIGHT(TEXT(INDEX(個人!$C$6:$AH$125,$N715,$O715),"mm:ss.00"),2),"")</f>
        <v/>
      </c>
      <c r="N715" s="22">
        <f t="shared" si="98"/>
        <v>33</v>
      </c>
      <c r="O715" s="22">
        <v>16</v>
      </c>
      <c r="P715" s="24" t="s">
        <v>75</v>
      </c>
      <c r="Q715" s="22" t="s">
        <v>102</v>
      </c>
    </row>
    <row r="716" spans="3:17" s="22" customFormat="1" x14ac:dyDescent="0.15">
      <c r="C716" s="22" t="str">
        <f>IF(INDEX(個人!$C$6:$AH$125,$N716,$C$3)&lt;&gt;"",DBCS(TRIM(INDEX(個人!$C$6:$AH$125,$N716,$C$3))),"")</f>
        <v/>
      </c>
      <c r="D716" s="22" t="str">
        <f t="shared" si="96"/>
        <v>○</v>
      </c>
      <c r="E716" s="22">
        <f>IF(AND(INDEX(個人!$C$6:$AH$125,$N715,$C$3)&lt;&gt;"",INDEX(個人!$C$6:$AH$125,$N716,$O716)&lt;&gt;""),E715+1,E715)</f>
        <v>0</v>
      </c>
      <c r="F716" s="22" t="str">
        <f t="shared" si="97"/>
        <v>@0</v>
      </c>
      <c r="H716" s="22" t="str">
        <f>IF(AND(INDEX(個人!$C$6:$AH$125,$N716,$C$3)&lt;&gt;"",INDEX(個人!$C$6:$AH$125,$N716,$O716)&lt;&gt;""),IF(INDEX(個人!$C$6:$AH$125,$N716,$H$3)&lt;20,11,ROUNDDOWN(INDEX(個人!$C$6:$AH$125,$N716,$H$3)/5,0)+7),"")</f>
        <v/>
      </c>
      <c r="I716" s="22" t="str">
        <f>IF(AND(INDEX(個人!$C$6:$AH$125,$N716,$C$3)&lt;&gt;"",INDEX(個人!$C$6:$AH$125,$N716,$O716)&lt;&gt;""),IF(ISERROR(VLOOKUP(DBCS($Q716),コード一覧!$E$1:$F$6,2,FALSE)),1,VLOOKUP(DBCS($Q716),コード一覧!$E$1:$F$6,2,FALSE)),"")</f>
        <v/>
      </c>
      <c r="J716" s="22" t="str">
        <f>IF(AND(INDEX(個人!$C$6:$AH$125,$N716,$C$3)&lt;&gt;"",INDEX(個人!$C$6:$AH$125,$N716,$O716)&lt;&gt;""),VLOOKUP($P716,コード一覧!$G$1:$H$10,2,FALSE),"")</f>
        <v/>
      </c>
      <c r="K716" s="22" t="str">
        <f>IF(AND(INDEX(個人!$C$6:$AH$125,$N716,$C$3)&lt;&gt;"",INDEX(個人!$C$6:$AH$125,$N716,$O716)&lt;&gt;""),LEFT(TEXT(INDEX(個人!$C$6:$AH$125,$N716,$O716),"mm:ss.00"),2),"")</f>
        <v/>
      </c>
      <c r="L716" s="22" t="str">
        <f>IF(AND(INDEX(個人!$C$6:$AH$125,$N716,$C$3)&lt;&gt;"",INDEX(個人!$C$6:$AH$125,$N716,$O716)&lt;&gt;""),MID(TEXT(INDEX(個人!$C$6:$AH$125,$N716,$O716),"mm:ss.00"),4,2),"")</f>
        <v/>
      </c>
      <c r="M716" s="22" t="str">
        <f>IF(AND(INDEX(個人!$C$6:$AH$125,$N716,$C$3)&lt;&gt;"",INDEX(個人!$C$6:$AH$125,$N716,$O716)&lt;&gt;""),RIGHT(TEXT(INDEX(個人!$C$6:$AH$125,$N716,$O716),"mm:ss.00"),2),"")</f>
        <v/>
      </c>
      <c r="N716" s="22">
        <f t="shared" si="98"/>
        <v>33</v>
      </c>
      <c r="O716" s="22">
        <v>17</v>
      </c>
      <c r="P716" s="24" t="s">
        <v>77</v>
      </c>
      <c r="Q716" s="22" t="s">
        <v>102</v>
      </c>
    </row>
    <row r="717" spans="3:17" s="22" customFormat="1" x14ac:dyDescent="0.15">
      <c r="C717" s="22" t="str">
        <f>IF(INDEX(個人!$C$6:$AH$125,$N717,$C$3)&lt;&gt;"",DBCS(TRIM(INDEX(個人!$C$6:$AH$125,$N717,$C$3))),"")</f>
        <v/>
      </c>
      <c r="D717" s="22" t="str">
        <f t="shared" si="96"/>
        <v>○</v>
      </c>
      <c r="E717" s="22">
        <f>IF(AND(INDEX(個人!$C$6:$AH$125,$N716,$C$3)&lt;&gt;"",INDEX(個人!$C$6:$AH$125,$N717,$O717)&lt;&gt;""),E716+1,E716)</f>
        <v>0</v>
      </c>
      <c r="F717" s="22" t="str">
        <f t="shared" si="97"/>
        <v>@0</v>
      </c>
      <c r="H717" s="22" t="str">
        <f>IF(AND(INDEX(個人!$C$6:$AH$125,$N717,$C$3)&lt;&gt;"",INDEX(個人!$C$6:$AH$125,$N717,$O717)&lt;&gt;""),IF(INDEX(個人!$C$6:$AH$125,$N717,$H$3)&lt;20,11,ROUNDDOWN(INDEX(個人!$C$6:$AH$125,$N717,$H$3)/5,0)+7),"")</f>
        <v/>
      </c>
      <c r="I717" s="22" t="str">
        <f>IF(AND(INDEX(個人!$C$6:$AH$125,$N717,$C$3)&lt;&gt;"",INDEX(個人!$C$6:$AH$125,$N717,$O717)&lt;&gt;""),IF(ISERROR(VLOOKUP(DBCS($Q717),コード一覧!$E$1:$F$6,2,FALSE)),1,VLOOKUP(DBCS($Q717),コード一覧!$E$1:$F$6,2,FALSE)),"")</f>
        <v/>
      </c>
      <c r="J717" s="22" t="str">
        <f>IF(AND(INDEX(個人!$C$6:$AH$125,$N717,$C$3)&lt;&gt;"",INDEX(個人!$C$6:$AH$125,$N717,$O717)&lt;&gt;""),VLOOKUP($P717,コード一覧!$G$1:$H$10,2,FALSE),"")</f>
        <v/>
      </c>
      <c r="K717" s="22" t="str">
        <f>IF(AND(INDEX(個人!$C$6:$AH$125,$N717,$C$3)&lt;&gt;"",INDEX(個人!$C$6:$AH$125,$N717,$O717)&lt;&gt;""),LEFT(TEXT(INDEX(個人!$C$6:$AH$125,$N717,$O717),"mm:ss.00"),2),"")</f>
        <v/>
      </c>
      <c r="L717" s="22" t="str">
        <f>IF(AND(INDEX(個人!$C$6:$AH$125,$N717,$C$3)&lt;&gt;"",INDEX(個人!$C$6:$AH$125,$N717,$O717)&lt;&gt;""),MID(TEXT(INDEX(個人!$C$6:$AH$125,$N717,$O717),"mm:ss.00"),4,2),"")</f>
        <v/>
      </c>
      <c r="M717" s="22" t="str">
        <f>IF(AND(INDEX(個人!$C$6:$AH$125,$N717,$C$3)&lt;&gt;"",INDEX(個人!$C$6:$AH$125,$N717,$O717)&lt;&gt;""),RIGHT(TEXT(INDEX(個人!$C$6:$AH$125,$N717,$O717),"mm:ss.00"),2),"")</f>
        <v/>
      </c>
      <c r="N717" s="22">
        <f t="shared" si="98"/>
        <v>33</v>
      </c>
      <c r="O717" s="22">
        <v>18</v>
      </c>
      <c r="P717" s="24" t="s">
        <v>70</v>
      </c>
      <c r="Q717" s="22" t="s">
        <v>103</v>
      </c>
    </row>
    <row r="718" spans="3:17" s="22" customFormat="1" x14ac:dyDescent="0.15">
      <c r="C718" s="22" t="str">
        <f>IF(INDEX(個人!$C$6:$AH$125,$N718,$C$3)&lt;&gt;"",DBCS(TRIM(INDEX(個人!$C$6:$AH$125,$N718,$C$3))),"")</f>
        <v/>
      </c>
      <c r="D718" s="22" t="str">
        <f t="shared" si="96"/>
        <v>○</v>
      </c>
      <c r="E718" s="22">
        <f>IF(AND(INDEX(個人!$C$6:$AH$125,$N717,$C$3)&lt;&gt;"",INDEX(個人!$C$6:$AH$125,$N718,$O718)&lt;&gt;""),E717+1,E717)</f>
        <v>0</v>
      </c>
      <c r="F718" s="22" t="str">
        <f t="shared" si="97"/>
        <v>@0</v>
      </c>
      <c r="H718" s="22" t="str">
        <f>IF(AND(INDEX(個人!$C$6:$AH$125,$N718,$C$3)&lt;&gt;"",INDEX(個人!$C$6:$AH$125,$N718,$O718)&lt;&gt;""),IF(INDEX(個人!$C$6:$AH$125,$N718,$H$3)&lt;20,11,ROUNDDOWN(INDEX(個人!$C$6:$AH$125,$N718,$H$3)/5,0)+7),"")</f>
        <v/>
      </c>
      <c r="I718" s="22" t="str">
        <f>IF(AND(INDEX(個人!$C$6:$AH$125,$N718,$C$3)&lt;&gt;"",INDEX(個人!$C$6:$AH$125,$N718,$O718)&lt;&gt;""),IF(ISERROR(VLOOKUP(DBCS($Q718),コード一覧!$E$1:$F$6,2,FALSE)),1,VLOOKUP(DBCS($Q718),コード一覧!$E$1:$F$6,2,FALSE)),"")</f>
        <v/>
      </c>
      <c r="J718" s="22" t="str">
        <f>IF(AND(INDEX(個人!$C$6:$AH$125,$N718,$C$3)&lt;&gt;"",INDEX(個人!$C$6:$AH$125,$N718,$O718)&lt;&gt;""),VLOOKUP($P718,コード一覧!$G$1:$H$10,2,FALSE),"")</f>
        <v/>
      </c>
      <c r="K718" s="22" t="str">
        <f>IF(AND(INDEX(個人!$C$6:$AH$125,$N718,$C$3)&lt;&gt;"",INDEX(個人!$C$6:$AH$125,$N718,$O718)&lt;&gt;""),LEFT(TEXT(INDEX(個人!$C$6:$AH$125,$N718,$O718),"mm:ss.00"),2),"")</f>
        <v/>
      </c>
      <c r="L718" s="22" t="str">
        <f>IF(AND(INDEX(個人!$C$6:$AH$125,$N718,$C$3)&lt;&gt;"",INDEX(個人!$C$6:$AH$125,$N718,$O718)&lt;&gt;""),MID(TEXT(INDEX(個人!$C$6:$AH$125,$N718,$O718),"mm:ss.00"),4,2),"")</f>
        <v/>
      </c>
      <c r="M718" s="22" t="str">
        <f>IF(AND(INDEX(個人!$C$6:$AH$125,$N718,$C$3)&lt;&gt;"",INDEX(個人!$C$6:$AH$125,$N718,$O718)&lt;&gt;""),RIGHT(TEXT(INDEX(個人!$C$6:$AH$125,$N718,$O718),"mm:ss.00"),2),"")</f>
        <v/>
      </c>
      <c r="N718" s="22">
        <f t="shared" si="98"/>
        <v>33</v>
      </c>
      <c r="O718" s="22">
        <v>19</v>
      </c>
      <c r="P718" s="24" t="s">
        <v>24</v>
      </c>
      <c r="Q718" s="22" t="s">
        <v>103</v>
      </c>
    </row>
    <row r="719" spans="3:17" s="22" customFormat="1" x14ac:dyDescent="0.15">
      <c r="C719" s="22" t="str">
        <f>IF(INDEX(個人!$C$6:$AH$125,$N719,$C$3)&lt;&gt;"",DBCS(TRIM(INDEX(個人!$C$6:$AH$125,$N719,$C$3))),"")</f>
        <v/>
      </c>
      <c r="D719" s="22" t="str">
        <f t="shared" si="96"/>
        <v>○</v>
      </c>
      <c r="E719" s="22">
        <f>IF(AND(INDEX(個人!$C$6:$AH$125,$N718,$C$3)&lt;&gt;"",INDEX(個人!$C$6:$AH$125,$N719,$O719)&lt;&gt;""),E718+1,E718)</f>
        <v>0</v>
      </c>
      <c r="F719" s="22" t="str">
        <f t="shared" si="97"/>
        <v>@0</v>
      </c>
      <c r="H719" s="22" t="str">
        <f>IF(AND(INDEX(個人!$C$6:$AH$125,$N719,$C$3)&lt;&gt;"",INDEX(個人!$C$6:$AH$125,$N719,$O719)&lt;&gt;""),IF(INDEX(個人!$C$6:$AH$125,$N719,$H$3)&lt;20,11,ROUNDDOWN(INDEX(個人!$C$6:$AH$125,$N719,$H$3)/5,0)+7),"")</f>
        <v/>
      </c>
      <c r="I719" s="22" t="str">
        <f>IF(AND(INDEX(個人!$C$6:$AH$125,$N719,$C$3)&lt;&gt;"",INDEX(個人!$C$6:$AH$125,$N719,$O719)&lt;&gt;""),IF(ISERROR(VLOOKUP(DBCS($Q719),コード一覧!$E$1:$F$6,2,FALSE)),1,VLOOKUP(DBCS($Q719),コード一覧!$E$1:$F$6,2,FALSE)),"")</f>
        <v/>
      </c>
      <c r="J719" s="22" t="str">
        <f>IF(AND(INDEX(個人!$C$6:$AH$125,$N719,$C$3)&lt;&gt;"",INDEX(個人!$C$6:$AH$125,$N719,$O719)&lt;&gt;""),VLOOKUP($P719,コード一覧!$G$1:$H$10,2,FALSE),"")</f>
        <v/>
      </c>
      <c r="K719" s="22" t="str">
        <f>IF(AND(INDEX(個人!$C$6:$AH$125,$N719,$C$3)&lt;&gt;"",INDEX(個人!$C$6:$AH$125,$N719,$O719)&lt;&gt;""),LEFT(TEXT(INDEX(個人!$C$6:$AH$125,$N719,$O719),"mm:ss.00"),2),"")</f>
        <v/>
      </c>
      <c r="L719" s="22" t="str">
        <f>IF(AND(INDEX(個人!$C$6:$AH$125,$N719,$C$3)&lt;&gt;"",INDEX(個人!$C$6:$AH$125,$N719,$O719)&lt;&gt;""),MID(TEXT(INDEX(個人!$C$6:$AH$125,$N719,$O719),"mm:ss.00"),4,2),"")</f>
        <v/>
      </c>
      <c r="M719" s="22" t="str">
        <f>IF(AND(INDEX(個人!$C$6:$AH$125,$N719,$C$3)&lt;&gt;"",INDEX(個人!$C$6:$AH$125,$N719,$O719)&lt;&gt;""),RIGHT(TEXT(INDEX(個人!$C$6:$AH$125,$N719,$O719),"mm:ss.00"),2),"")</f>
        <v/>
      </c>
      <c r="N719" s="22">
        <f t="shared" si="98"/>
        <v>33</v>
      </c>
      <c r="O719" s="22">
        <v>20</v>
      </c>
      <c r="P719" s="24" t="s">
        <v>37</v>
      </c>
      <c r="Q719" s="22" t="s">
        <v>103</v>
      </c>
    </row>
    <row r="720" spans="3:17" s="22" customFormat="1" x14ac:dyDescent="0.15">
      <c r="C720" s="22" t="str">
        <f>IF(INDEX(個人!$C$6:$AH$125,$N720,$C$3)&lt;&gt;"",DBCS(TRIM(INDEX(個人!$C$6:$AH$125,$N720,$C$3))),"")</f>
        <v/>
      </c>
      <c r="D720" s="22" t="str">
        <f t="shared" si="96"/>
        <v>○</v>
      </c>
      <c r="E720" s="22">
        <f>IF(AND(INDEX(個人!$C$6:$AH$125,$N719,$C$3)&lt;&gt;"",INDEX(個人!$C$6:$AH$125,$N720,$O720)&lt;&gt;""),E719+1,E719)</f>
        <v>0</v>
      </c>
      <c r="F720" s="22" t="str">
        <f t="shared" si="97"/>
        <v>@0</v>
      </c>
      <c r="H720" s="22" t="str">
        <f>IF(AND(INDEX(個人!$C$6:$AH$125,$N720,$C$3)&lt;&gt;"",INDEX(個人!$C$6:$AH$125,$N720,$O720)&lt;&gt;""),IF(INDEX(個人!$C$6:$AH$125,$N720,$H$3)&lt;20,11,ROUNDDOWN(INDEX(個人!$C$6:$AH$125,$N720,$H$3)/5,0)+7),"")</f>
        <v/>
      </c>
      <c r="I720" s="22" t="str">
        <f>IF(AND(INDEX(個人!$C$6:$AH$125,$N720,$C$3)&lt;&gt;"",INDEX(個人!$C$6:$AH$125,$N720,$O720)&lt;&gt;""),IF(ISERROR(VLOOKUP(DBCS($Q720),コード一覧!$E$1:$F$6,2,FALSE)),1,VLOOKUP(DBCS($Q720),コード一覧!$E$1:$F$6,2,FALSE)),"")</f>
        <v/>
      </c>
      <c r="J720" s="22" t="str">
        <f>IF(AND(INDEX(個人!$C$6:$AH$125,$N720,$C$3)&lt;&gt;"",INDEX(個人!$C$6:$AH$125,$N720,$O720)&lt;&gt;""),VLOOKUP($P720,コード一覧!$G$1:$H$10,2,FALSE),"")</f>
        <v/>
      </c>
      <c r="K720" s="22" t="str">
        <f>IF(AND(INDEX(個人!$C$6:$AH$125,$N720,$C$3)&lt;&gt;"",INDEX(個人!$C$6:$AH$125,$N720,$O720)&lt;&gt;""),LEFT(TEXT(INDEX(個人!$C$6:$AH$125,$N720,$O720),"mm:ss.00"),2),"")</f>
        <v/>
      </c>
      <c r="L720" s="22" t="str">
        <f>IF(AND(INDEX(個人!$C$6:$AH$125,$N720,$C$3)&lt;&gt;"",INDEX(個人!$C$6:$AH$125,$N720,$O720)&lt;&gt;""),MID(TEXT(INDEX(個人!$C$6:$AH$125,$N720,$O720),"mm:ss.00"),4,2),"")</f>
        <v/>
      </c>
      <c r="M720" s="22" t="str">
        <f>IF(AND(INDEX(個人!$C$6:$AH$125,$N720,$C$3)&lt;&gt;"",INDEX(個人!$C$6:$AH$125,$N720,$O720)&lt;&gt;""),RIGHT(TEXT(INDEX(個人!$C$6:$AH$125,$N720,$O720),"mm:ss.00"),2),"")</f>
        <v/>
      </c>
      <c r="N720" s="22">
        <f t="shared" si="98"/>
        <v>33</v>
      </c>
      <c r="O720" s="22">
        <v>21</v>
      </c>
      <c r="P720" s="24" t="s">
        <v>47</v>
      </c>
      <c r="Q720" s="22" t="s">
        <v>103</v>
      </c>
    </row>
    <row r="721" spans="3:17" s="22" customFormat="1" x14ac:dyDescent="0.15">
      <c r="C721" s="22" t="str">
        <f>IF(INDEX(個人!$C$6:$AH$125,$N721,$C$3)&lt;&gt;"",DBCS(TRIM(INDEX(個人!$C$6:$AH$125,$N721,$C$3))),"")</f>
        <v/>
      </c>
      <c r="D721" s="22" t="str">
        <f t="shared" si="96"/>
        <v>○</v>
      </c>
      <c r="E721" s="22">
        <f>IF(AND(INDEX(個人!$C$6:$AH$125,$N720,$C$3)&lt;&gt;"",INDEX(個人!$C$6:$AH$125,$N721,$O721)&lt;&gt;""),E720+1,E720)</f>
        <v>0</v>
      </c>
      <c r="F721" s="22" t="str">
        <f t="shared" si="97"/>
        <v>@0</v>
      </c>
      <c r="H721" s="22" t="str">
        <f>IF(AND(INDEX(個人!$C$6:$AH$125,$N721,$C$3)&lt;&gt;"",INDEX(個人!$C$6:$AH$125,$N721,$O721)&lt;&gt;""),IF(INDEX(個人!$C$6:$AH$125,$N721,$H$3)&lt;20,11,ROUNDDOWN(INDEX(個人!$C$6:$AH$125,$N721,$H$3)/5,0)+7),"")</f>
        <v/>
      </c>
      <c r="I721" s="22" t="str">
        <f>IF(AND(INDEX(個人!$C$6:$AH$125,$N721,$C$3)&lt;&gt;"",INDEX(個人!$C$6:$AH$125,$N721,$O721)&lt;&gt;""),IF(ISERROR(VLOOKUP(DBCS($Q721),コード一覧!$E$1:$F$6,2,FALSE)),1,VLOOKUP(DBCS($Q721),コード一覧!$E$1:$F$6,2,FALSE)),"")</f>
        <v/>
      </c>
      <c r="J721" s="22" t="str">
        <f>IF(AND(INDEX(個人!$C$6:$AH$125,$N721,$C$3)&lt;&gt;"",INDEX(個人!$C$6:$AH$125,$N721,$O721)&lt;&gt;""),VLOOKUP($P721,コード一覧!$G$1:$H$10,2,FALSE),"")</f>
        <v/>
      </c>
      <c r="K721" s="22" t="str">
        <f>IF(AND(INDEX(個人!$C$6:$AH$125,$N721,$C$3)&lt;&gt;"",INDEX(個人!$C$6:$AH$125,$N721,$O721)&lt;&gt;""),LEFT(TEXT(INDEX(個人!$C$6:$AH$125,$N721,$O721),"mm:ss.00"),2),"")</f>
        <v/>
      </c>
      <c r="L721" s="22" t="str">
        <f>IF(AND(INDEX(個人!$C$6:$AH$125,$N721,$C$3)&lt;&gt;"",INDEX(個人!$C$6:$AH$125,$N721,$O721)&lt;&gt;""),MID(TEXT(INDEX(個人!$C$6:$AH$125,$N721,$O721),"mm:ss.00"),4,2),"")</f>
        <v/>
      </c>
      <c r="M721" s="22" t="str">
        <f>IF(AND(INDEX(個人!$C$6:$AH$125,$N721,$C$3)&lt;&gt;"",INDEX(個人!$C$6:$AH$125,$N721,$O721)&lt;&gt;""),RIGHT(TEXT(INDEX(個人!$C$6:$AH$125,$N721,$O721),"mm:ss.00"),2),"")</f>
        <v/>
      </c>
      <c r="N721" s="22">
        <f t="shared" si="98"/>
        <v>33</v>
      </c>
      <c r="O721" s="22">
        <v>22</v>
      </c>
      <c r="P721" s="24" t="s">
        <v>70</v>
      </c>
      <c r="Q721" s="22" t="s">
        <v>104</v>
      </c>
    </row>
    <row r="722" spans="3:17" s="22" customFormat="1" x14ac:dyDescent="0.15">
      <c r="C722" s="22" t="str">
        <f>IF(INDEX(個人!$C$6:$AH$125,$N722,$C$3)&lt;&gt;"",DBCS(TRIM(INDEX(個人!$C$6:$AH$125,$N722,$C$3))),"")</f>
        <v/>
      </c>
      <c r="D722" s="22" t="str">
        <f t="shared" si="96"/>
        <v>○</v>
      </c>
      <c r="E722" s="22">
        <f>IF(AND(INDEX(個人!$C$6:$AH$125,$N721,$C$3)&lt;&gt;"",INDEX(個人!$C$6:$AH$125,$N722,$O722)&lt;&gt;""),E721+1,E721)</f>
        <v>0</v>
      </c>
      <c r="F722" s="22" t="str">
        <f t="shared" si="97"/>
        <v>@0</v>
      </c>
      <c r="H722" s="22" t="str">
        <f>IF(AND(INDEX(個人!$C$6:$AH$125,$N722,$C$3)&lt;&gt;"",INDEX(個人!$C$6:$AH$125,$N722,$O722)&lt;&gt;""),IF(INDEX(個人!$C$6:$AH$125,$N722,$H$3)&lt;20,11,ROUNDDOWN(INDEX(個人!$C$6:$AH$125,$N722,$H$3)/5,0)+7),"")</f>
        <v/>
      </c>
      <c r="I722" s="22" t="str">
        <f>IF(AND(INDEX(個人!$C$6:$AH$125,$N722,$C$3)&lt;&gt;"",INDEX(個人!$C$6:$AH$125,$N722,$O722)&lt;&gt;""),IF(ISERROR(VLOOKUP(DBCS($Q722),コード一覧!$E$1:$F$6,2,FALSE)),1,VLOOKUP(DBCS($Q722),コード一覧!$E$1:$F$6,2,FALSE)),"")</f>
        <v/>
      </c>
      <c r="J722" s="22" t="str">
        <f>IF(AND(INDEX(個人!$C$6:$AH$125,$N722,$C$3)&lt;&gt;"",INDEX(個人!$C$6:$AH$125,$N722,$O722)&lt;&gt;""),VLOOKUP($P722,コード一覧!$G$1:$H$10,2,FALSE),"")</f>
        <v/>
      </c>
      <c r="K722" s="22" t="str">
        <f>IF(AND(INDEX(個人!$C$6:$AH$125,$N722,$C$3)&lt;&gt;"",INDEX(個人!$C$6:$AH$125,$N722,$O722)&lt;&gt;""),LEFT(TEXT(INDEX(個人!$C$6:$AH$125,$N722,$O722),"mm:ss.00"),2),"")</f>
        <v/>
      </c>
      <c r="L722" s="22" t="str">
        <f>IF(AND(INDEX(個人!$C$6:$AH$125,$N722,$C$3)&lt;&gt;"",INDEX(個人!$C$6:$AH$125,$N722,$O722)&lt;&gt;""),MID(TEXT(INDEX(個人!$C$6:$AH$125,$N722,$O722),"mm:ss.00"),4,2),"")</f>
        <v/>
      </c>
      <c r="M722" s="22" t="str">
        <f>IF(AND(INDEX(個人!$C$6:$AH$125,$N722,$C$3)&lt;&gt;"",INDEX(個人!$C$6:$AH$125,$N722,$O722)&lt;&gt;""),RIGHT(TEXT(INDEX(個人!$C$6:$AH$125,$N722,$O722),"mm:ss.00"),2),"")</f>
        <v/>
      </c>
      <c r="N722" s="22">
        <f t="shared" si="98"/>
        <v>33</v>
      </c>
      <c r="O722" s="22">
        <v>23</v>
      </c>
      <c r="P722" s="24" t="s">
        <v>24</v>
      </c>
      <c r="Q722" s="22" t="s">
        <v>104</v>
      </c>
    </row>
    <row r="723" spans="3:17" s="22" customFormat="1" x14ac:dyDescent="0.15">
      <c r="C723" s="22" t="str">
        <f>IF(INDEX(個人!$C$6:$AH$125,$N723,$C$3)&lt;&gt;"",DBCS(TRIM(INDEX(個人!$C$6:$AH$125,$N723,$C$3))),"")</f>
        <v/>
      </c>
      <c r="D723" s="22" t="str">
        <f t="shared" si="96"/>
        <v>○</v>
      </c>
      <c r="E723" s="22">
        <f>IF(AND(INDEX(個人!$C$6:$AH$125,$N722,$C$3)&lt;&gt;"",INDEX(個人!$C$6:$AH$125,$N723,$O723)&lt;&gt;""),E722+1,E722)</f>
        <v>0</v>
      </c>
      <c r="F723" s="22" t="str">
        <f t="shared" si="97"/>
        <v>@0</v>
      </c>
      <c r="H723" s="22" t="str">
        <f>IF(AND(INDEX(個人!$C$6:$AH$125,$N723,$C$3)&lt;&gt;"",INDEX(個人!$C$6:$AH$125,$N723,$O723)&lt;&gt;""),IF(INDEX(個人!$C$6:$AH$125,$N723,$H$3)&lt;20,11,ROUNDDOWN(INDEX(個人!$C$6:$AH$125,$N723,$H$3)/5,0)+7),"")</f>
        <v/>
      </c>
      <c r="I723" s="22" t="str">
        <f>IF(AND(INDEX(個人!$C$6:$AH$125,$N723,$C$3)&lt;&gt;"",INDEX(個人!$C$6:$AH$125,$N723,$O723)&lt;&gt;""),IF(ISERROR(VLOOKUP(DBCS($Q723),コード一覧!$E$1:$F$6,2,FALSE)),1,VLOOKUP(DBCS($Q723),コード一覧!$E$1:$F$6,2,FALSE)),"")</f>
        <v/>
      </c>
      <c r="J723" s="22" t="str">
        <f>IF(AND(INDEX(個人!$C$6:$AH$125,$N723,$C$3)&lt;&gt;"",INDEX(個人!$C$6:$AH$125,$N723,$O723)&lt;&gt;""),VLOOKUP($P723,コード一覧!$G$1:$H$10,2,FALSE),"")</f>
        <v/>
      </c>
      <c r="K723" s="22" t="str">
        <f>IF(AND(INDEX(個人!$C$6:$AH$125,$N723,$C$3)&lt;&gt;"",INDEX(個人!$C$6:$AH$125,$N723,$O723)&lt;&gt;""),LEFT(TEXT(INDEX(個人!$C$6:$AH$125,$N723,$O723),"mm:ss.00"),2),"")</f>
        <v/>
      </c>
      <c r="L723" s="22" t="str">
        <f>IF(AND(INDEX(個人!$C$6:$AH$125,$N723,$C$3)&lt;&gt;"",INDEX(個人!$C$6:$AH$125,$N723,$O723)&lt;&gt;""),MID(TEXT(INDEX(個人!$C$6:$AH$125,$N723,$O723),"mm:ss.00"),4,2),"")</f>
        <v/>
      </c>
      <c r="M723" s="22" t="str">
        <f>IF(AND(INDEX(個人!$C$6:$AH$125,$N723,$C$3)&lt;&gt;"",INDEX(個人!$C$6:$AH$125,$N723,$O723)&lt;&gt;""),RIGHT(TEXT(INDEX(個人!$C$6:$AH$125,$N723,$O723),"mm:ss.00"),2),"")</f>
        <v/>
      </c>
      <c r="N723" s="22">
        <f t="shared" si="98"/>
        <v>33</v>
      </c>
      <c r="O723" s="22">
        <v>24</v>
      </c>
      <c r="P723" s="24" t="s">
        <v>37</v>
      </c>
      <c r="Q723" s="22" t="s">
        <v>104</v>
      </c>
    </row>
    <row r="724" spans="3:17" s="22" customFormat="1" x14ac:dyDescent="0.15">
      <c r="C724" s="22" t="str">
        <f>IF(INDEX(個人!$C$6:$AH$125,$N724,$C$3)&lt;&gt;"",DBCS(TRIM(INDEX(個人!$C$6:$AH$125,$N724,$C$3))),"")</f>
        <v/>
      </c>
      <c r="D724" s="22" t="str">
        <f t="shared" si="96"/>
        <v>○</v>
      </c>
      <c r="E724" s="22">
        <f>IF(AND(INDEX(個人!$C$6:$AH$125,$N723,$C$3)&lt;&gt;"",INDEX(個人!$C$6:$AH$125,$N724,$O724)&lt;&gt;""),E723+1,E723)</f>
        <v>0</v>
      </c>
      <c r="F724" s="22" t="str">
        <f t="shared" si="97"/>
        <v>@0</v>
      </c>
      <c r="H724" s="22" t="str">
        <f>IF(AND(INDEX(個人!$C$6:$AH$125,$N724,$C$3)&lt;&gt;"",INDEX(個人!$C$6:$AH$125,$N724,$O724)&lt;&gt;""),IF(INDEX(個人!$C$6:$AH$125,$N724,$H$3)&lt;20,11,ROUNDDOWN(INDEX(個人!$C$6:$AH$125,$N724,$H$3)/5,0)+7),"")</f>
        <v/>
      </c>
      <c r="I724" s="22" t="str">
        <f>IF(AND(INDEX(個人!$C$6:$AH$125,$N724,$C$3)&lt;&gt;"",INDEX(個人!$C$6:$AH$125,$N724,$O724)&lt;&gt;""),IF(ISERROR(VLOOKUP(DBCS($Q724),コード一覧!$E$1:$F$6,2,FALSE)),1,VLOOKUP(DBCS($Q724),コード一覧!$E$1:$F$6,2,FALSE)),"")</f>
        <v/>
      </c>
      <c r="J724" s="22" t="str">
        <f>IF(AND(INDEX(個人!$C$6:$AH$125,$N724,$C$3)&lt;&gt;"",INDEX(個人!$C$6:$AH$125,$N724,$O724)&lt;&gt;""),VLOOKUP($P724,コード一覧!$G$1:$H$10,2,FALSE),"")</f>
        <v/>
      </c>
      <c r="K724" s="22" t="str">
        <f>IF(AND(INDEX(個人!$C$6:$AH$125,$N724,$C$3)&lt;&gt;"",INDEX(個人!$C$6:$AH$125,$N724,$O724)&lt;&gt;""),LEFT(TEXT(INDEX(個人!$C$6:$AH$125,$N724,$O724),"mm:ss.00"),2),"")</f>
        <v/>
      </c>
      <c r="L724" s="22" t="str">
        <f>IF(AND(INDEX(個人!$C$6:$AH$125,$N724,$C$3)&lt;&gt;"",INDEX(個人!$C$6:$AH$125,$N724,$O724)&lt;&gt;""),MID(TEXT(INDEX(個人!$C$6:$AH$125,$N724,$O724),"mm:ss.00"),4,2),"")</f>
        <v/>
      </c>
      <c r="M724" s="22" t="str">
        <f>IF(AND(INDEX(個人!$C$6:$AH$125,$N724,$C$3)&lt;&gt;"",INDEX(個人!$C$6:$AH$125,$N724,$O724)&lt;&gt;""),RIGHT(TEXT(INDEX(個人!$C$6:$AH$125,$N724,$O724),"mm:ss.00"),2),"")</f>
        <v/>
      </c>
      <c r="N724" s="22">
        <f t="shared" si="98"/>
        <v>33</v>
      </c>
      <c r="O724" s="22">
        <v>25</v>
      </c>
      <c r="P724" s="24" t="s">
        <v>47</v>
      </c>
      <c r="Q724" s="22" t="s">
        <v>104</v>
      </c>
    </row>
    <row r="725" spans="3:17" s="22" customFormat="1" x14ac:dyDescent="0.15">
      <c r="C725" s="22" t="str">
        <f>IF(INDEX(個人!$C$6:$AH$125,$N725,$C$3)&lt;&gt;"",DBCS(TRIM(INDEX(個人!$C$6:$AH$125,$N725,$C$3))),"")</f>
        <v/>
      </c>
      <c r="D725" s="22" t="str">
        <f t="shared" si="96"/>
        <v>○</v>
      </c>
      <c r="E725" s="22">
        <f>IF(AND(INDEX(個人!$C$6:$AH$125,$N724,$C$3)&lt;&gt;"",INDEX(個人!$C$6:$AH$125,$N725,$O725)&lt;&gt;""),E724+1,E724)</f>
        <v>0</v>
      </c>
      <c r="F725" s="22" t="str">
        <f t="shared" si="97"/>
        <v>@0</v>
      </c>
      <c r="H725" s="22" t="str">
        <f>IF(AND(INDEX(個人!$C$6:$AH$125,$N725,$C$3)&lt;&gt;"",INDEX(個人!$C$6:$AH$125,$N725,$O725)&lt;&gt;""),IF(INDEX(個人!$C$6:$AH$125,$N725,$H$3)&lt;20,11,ROUNDDOWN(INDEX(個人!$C$6:$AH$125,$N725,$H$3)/5,0)+7),"")</f>
        <v/>
      </c>
      <c r="I725" s="22" t="str">
        <f>IF(AND(INDEX(個人!$C$6:$AH$125,$N725,$C$3)&lt;&gt;"",INDEX(個人!$C$6:$AH$125,$N725,$O725)&lt;&gt;""),IF(ISERROR(VLOOKUP(DBCS($Q725),コード一覧!$E$1:$F$6,2,FALSE)),1,VLOOKUP(DBCS($Q725),コード一覧!$E$1:$F$6,2,FALSE)),"")</f>
        <v/>
      </c>
      <c r="J725" s="22" t="str">
        <f>IF(AND(INDEX(個人!$C$6:$AH$125,$N725,$C$3)&lt;&gt;"",INDEX(個人!$C$6:$AH$125,$N725,$O725)&lt;&gt;""),VLOOKUP($P725,コード一覧!$G$1:$H$10,2,FALSE),"")</f>
        <v/>
      </c>
      <c r="K725" s="22" t="str">
        <f>IF(AND(INDEX(個人!$C$6:$AH$125,$N725,$C$3)&lt;&gt;"",INDEX(個人!$C$6:$AH$125,$N725,$O725)&lt;&gt;""),LEFT(TEXT(INDEX(個人!$C$6:$AH$125,$N725,$O725),"mm:ss.00"),2),"")</f>
        <v/>
      </c>
      <c r="L725" s="22" t="str">
        <f>IF(AND(INDEX(個人!$C$6:$AH$125,$N725,$C$3)&lt;&gt;"",INDEX(個人!$C$6:$AH$125,$N725,$O725)&lt;&gt;""),MID(TEXT(INDEX(個人!$C$6:$AH$125,$N725,$O725),"mm:ss.00"),4,2),"")</f>
        <v/>
      </c>
      <c r="M725" s="22" t="str">
        <f>IF(AND(INDEX(個人!$C$6:$AH$125,$N725,$C$3)&lt;&gt;"",INDEX(個人!$C$6:$AH$125,$N725,$O725)&lt;&gt;""),RIGHT(TEXT(INDEX(個人!$C$6:$AH$125,$N725,$O725),"mm:ss.00"),2),"")</f>
        <v/>
      </c>
      <c r="N725" s="22">
        <f t="shared" si="98"/>
        <v>33</v>
      </c>
      <c r="O725" s="22">
        <v>26</v>
      </c>
      <c r="P725" s="24" t="s">
        <v>70</v>
      </c>
      <c r="Q725" s="22" t="s">
        <v>55</v>
      </c>
    </row>
    <row r="726" spans="3:17" s="22" customFormat="1" x14ac:dyDescent="0.15">
      <c r="C726" s="22" t="str">
        <f>IF(INDEX(個人!$C$6:$AH$125,$N726,$C$3)&lt;&gt;"",DBCS(TRIM(INDEX(個人!$C$6:$AH$125,$N726,$C$3))),"")</f>
        <v/>
      </c>
      <c r="D726" s="22" t="str">
        <f t="shared" si="96"/>
        <v>○</v>
      </c>
      <c r="E726" s="22">
        <f>IF(AND(INDEX(個人!$C$6:$AH$125,$N725,$C$3)&lt;&gt;"",INDEX(個人!$C$6:$AH$125,$N726,$O726)&lt;&gt;""),E725+1,E725)</f>
        <v>0</v>
      </c>
      <c r="F726" s="22" t="str">
        <f t="shared" si="97"/>
        <v>@0</v>
      </c>
      <c r="H726" s="22" t="str">
        <f>IF(AND(INDEX(個人!$C$6:$AH$125,$N726,$C$3)&lt;&gt;"",INDEX(個人!$C$6:$AH$125,$N726,$O726)&lt;&gt;""),IF(INDEX(個人!$C$6:$AH$125,$N726,$H$3)&lt;20,11,ROUNDDOWN(INDEX(個人!$C$6:$AH$125,$N726,$H$3)/5,0)+7),"")</f>
        <v/>
      </c>
      <c r="I726" s="22" t="str">
        <f>IF(AND(INDEX(個人!$C$6:$AH$125,$N726,$C$3)&lt;&gt;"",INDEX(個人!$C$6:$AH$125,$N726,$O726)&lt;&gt;""),IF(ISERROR(VLOOKUP(DBCS($Q726),コード一覧!$E$1:$F$6,2,FALSE)),1,VLOOKUP(DBCS($Q726),コード一覧!$E$1:$F$6,2,FALSE)),"")</f>
        <v/>
      </c>
      <c r="J726" s="22" t="str">
        <f>IF(AND(INDEX(個人!$C$6:$AH$125,$N726,$C$3)&lt;&gt;"",INDEX(個人!$C$6:$AH$125,$N726,$O726)&lt;&gt;""),VLOOKUP($P726,コード一覧!$G$1:$H$10,2,FALSE),"")</f>
        <v/>
      </c>
      <c r="K726" s="22" t="str">
        <f>IF(AND(INDEX(個人!$C$6:$AH$125,$N726,$C$3)&lt;&gt;"",INDEX(個人!$C$6:$AH$125,$N726,$O726)&lt;&gt;""),LEFT(TEXT(INDEX(個人!$C$6:$AH$125,$N726,$O726),"mm:ss.00"),2),"")</f>
        <v/>
      </c>
      <c r="L726" s="22" t="str">
        <f>IF(AND(INDEX(個人!$C$6:$AH$125,$N726,$C$3)&lt;&gt;"",INDEX(個人!$C$6:$AH$125,$N726,$O726)&lt;&gt;""),MID(TEXT(INDEX(個人!$C$6:$AH$125,$N726,$O726),"mm:ss.00"),4,2),"")</f>
        <v/>
      </c>
      <c r="M726" s="22" t="str">
        <f>IF(AND(INDEX(個人!$C$6:$AH$125,$N726,$C$3)&lt;&gt;"",INDEX(個人!$C$6:$AH$125,$N726,$O726)&lt;&gt;""),RIGHT(TEXT(INDEX(個人!$C$6:$AH$125,$N726,$O726),"mm:ss.00"),2),"")</f>
        <v/>
      </c>
      <c r="N726" s="22">
        <f t="shared" si="98"/>
        <v>33</v>
      </c>
      <c r="O726" s="22">
        <v>27</v>
      </c>
      <c r="P726" s="24" t="s">
        <v>24</v>
      </c>
      <c r="Q726" s="22" t="s">
        <v>55</v>
      </c>
    </row>
    <row r="727" spans="3:17" s="22" customFormat="1" x14ac:dyDescent="0.15">
      <c r="C727" s="22" t="str">
        <f>IF(INDEX(個人!$C$6:$AH$125,$N727,$C$3)&lt;&gt;"",DBCS(TRIM(INDEX(個人!$C$6:$AH$125,$N727,$C$3))),"")</f>
        <v/>
      </c>
      <c r="D727" s="22" t="str">
        <f t="shared" si="96"/>
        <v>○</v>
      </c>
      <c r="E727" s="22">
        <f>IF(AND(INDEX(個人!$C$6:$AH$125,$N726,$C$3)&lt;&gt;"",INDEX(個人!$C$6:$AH$125,$N727,$O727)&lt;&gt;""),E726+1,E726)</f>
        <v>0</v>
      </c>
      <c r="F727" s="22" t="str">
        <f t="shared" si="97"/>
        <v>@0</v>
      </c>
      <c r="H727" s="22" t="str">
        <f>IF(AND(INDEX(個人!$C$6:$AH$125,$N727,$C$3)&lt;&gt;"",INDEX(個人!$C$6:$AH$125,$N727,$O727)&lt;&gt;""),IF(INDEX(個人!$C$6:$AH$125,$N727,$H$3)&lt;20,11,ROUNDDOWN(INDEX(個人!$C$6:$AH$125,$N727,$H$3)/5,0)+7),"")</f>
        <v/>
      </c>
      <c r="I727" s="22" t="str">
        <f>IF(AND(INDEX(個人!$C$6:$AH$125,$N727,$C$3)&lt;&gt;"",INDEX(個人!$C$6:$AH$125,$N727,$O727)&lt;&gt;""),IF(ISERROR(VLOOKUP(DBCS($Q727),コード一覧!$E$1:$F$6,2,FALSE)),1,VLOOKUP(DBCS($Q727),コード一覧!$E$1:$F$6,2,FALSE)),"")</f>
        <v/>
      </c>
      <c r="J727" s="22" t="str">
        <f>IF(AND(INDEX(個人!$C$6:$AH$125,$N727,$C$3)&lt;&gt;"",INDEX(個人!$C$6:$AH$125,$N727,$O727)&lt;&gt;""),VLOOKUP($P727,コード一覧!$G$1:$H$10,2,FALSE),"")</f>
        <v/>
      </c>
      <c r="K727" s="22" t="str">
        <f>IF(AND(INDEX(個人!$C$6:$AH$125,$N727,$C$3)&lt;&gt;"",INDEX(個人!$C$6:$AH$125,$N727,$O727)&lt;&gt;""),LEFT(TEXT(INDEX(個人!$C$6:$AH$125,$N727,$O727),"mm:ss.00"),2),"")</f>
        <v/>
      </c>
      <c r="L727" s="22" t="str">
        <f>IF(AND(INDEX(個人!$C$6:$AH$125,$N727,$C$3)&lt;&gt;"",INDEX(個人!$C$6:$AH$125,$N727,$O727)&lt;&gt;""),MID(TEXT(INDEX(個人!$C$6:$AH$125,$N727,$O727),"mm:ss.00"),4,2),"")</f>
        <v/>
      </c>
      <c r="M727" s="22" t="str">
        <f>IF(AND(INDEX(個人!$C$6:$AH$125,$N727,$C$3)&lt;&gt;"",INDEX(個人!$C$6:$AH$125,$N727,$O727)&lt;&gt;""),RIGHT(TEXT(INDEX(個人!$C$6:$AH$125,$N727,$O727),"mm:ss.00"),2),"")</f>
        <v/>
      </c>
      <c r="N727" s="22">
        <f t="shared" si="98"/>
        <v>33</v>
      </c>
      <c r="O727" s="22">
        <v>28</v>
      </c>
      <c r="P727" s="24" t="s">
        <v>37</v>
      </c>
      <c r="Q727" s="22" t="s">
        <v>55</v>
      </c>
    </row>
    <row r="728" spans="3:17" s="22" customFormat="1" x14ac:dyDescent="0.15">
      <c r="C728" s="22" t="str">
        <f>IF(INDEX(個人!$C$6:$AH$125,$N728,$C$3)&lt;&gt;"",DBCS(TRIM(INDEX(個人!$C$6:$AH$125,$N728,$C$3))),"")</f>
        <v/>
      </c>
      <c r="D728" s="22" t="str">
        <f t="shared" si="96"/>
        <v>○</v>
      </c>
      <c r="E728" s="22">
        <f>IF(AND(INDEX(個人!$C$6:$AH$125,$N727,$C$3)&lt;&gt;"",INDEX(個人!$C$6:$AH$125,$N728,$O728)&lt;&gt;""),E727+1,E727)</f>
        <v>0</v>
      </c>
      <c r="F728" s="22" t="str">
        <f t="shared" si="97"/>
        <v>@0</v>
      </c>
      <c r="H728" s="22" t="str">
        <f>IF(AND(INDEX(個人!$C$6:$AH$125,$N728,$C$3)&lt;&gt;"",INDEX(個人!$C$6:$AH$125,$N728,$O728)&lt;&gt;""),IF(INDEX(個人!$C$6:$AH$125,$N728,$H$3)&lt;20,11,ROUNDDOWN(INDEX(個人!$C$6:$AH$125,$N728,$H$3)/5,0)+7),"")</f>
        <v/>
      </c>
      <c r="I728" s="22" t="str">
        <f>IF(AND(INDEX(個人!$C$6:$AH$125,$N728,$C$3)&lt;&gt;"",INDEX(個人!$C$6:$AH$125,$N728,$O728)&lt;&gt;""),IF(ISERROR(VLOOKUP(DBCS($Q728),コード一覧!$E$1:$F$6,2,FALSE)),1,VLOOKUP(DBCS($Q728),コード一覧!$E$1:$F$6,2,FALSE)),"")</f>
        <v/>
      </c>
      <c r="J728" s="22" t="str">
        <f>IF(AND(INDEX(個人!$C$6:$AH$125,$N728,$C$3)&lt;&gt;"",INDEX(個人!$C$6:$AH$125,$N728,$O728)&lt;&gt;""),VLOOKUP($P728,コード一覧!$G$1:$H$10,2,FALSE),"")</f>
        <v/>
      </c>
      <c r="K728" s="22" t="str">
        <f>IF(AND(INDEX(個人!$C$6:$AH$125,$N728,$C$3)&lt;&gt;"",INDEX(個人!$C$6:$AH$125,$N728,$O728)&lt;&gt;""),LEFT(TEXT(INDEX(個人!$C$6:$AH$125,$N728,$O728),"mm:ss.00"),2),"")</f>
        <v/>
      </c>
      <c r="L728" s="22" t="str">
        <f>IF(AND(INDEX(個人!$C$6:$AH$125,$N728,$C$3)&lt;&gt;"",INDEX(個人!$C$6:$AH$125,$N728,$O728)&lt;&gt;""),MID(TEXT(INDEX(個人!$C$6:$AH$125,$N728,$O728),"mm:ss.00"),4,2),"")</f>
        <v/>
      </c>
      <c r="M728" s="22" t="str">
        <f>IF(AND(INDEX(個人!$C$6:$AH$125,$N728,$C$3)&lt;&gt;"",INDEX(個人!$C$6:$AH$125,$N728,$O728)&lt;&gt;""),RIGHT(TEXT(INDEX(個人!$C$6:$AH$125,$N728,$O728),"mm:ss.00"),2),"")</f>
        <v/>
      </c>
      <c r="N728" s="22">
        <f t="shared" si="98"/>
        <v>33</v>
      </c>
      <c r="O728" s="22">
        <v>29</v>
      </c>
      <c r="P728" s="24" t="s">
        <v>47</v>
      </c>
      <c r="Q728" s="22" t="s">
        <v>55</v>
      </c>
    </row>
    <row r="729" spans="3:17" s="22" customFormat="1" x14ac:dyDescent="0.15">
      <c r="C729" s="22" t="str">
        <f>IF(INDEX(個人!$C$6:$AH$125,$N729,$C$3)&lt;&gt;"",DBCS(TRIM(INDEX(個人!$C$6:$AH$125,$N729,$C$3))),"")</f>
        <v/>
      </c>
      <c r="D729" s="22" t="str">
        <f t="shared" si="96"/>
        <v>○</v>
      </c>
      <c r="E729" s="22">
        <f>IF(AND(INDEX(個人!$C$6:$AH$125,$N728,$C$3)&lt;&gt;"",INDEX(個人!$C$6:$AH$125,$N729,$O729)&lt;&gt;""),E728+1,E728)</f>
        <v>0</v>
      </c>
      <c r="F729" s="22" t="str">
        <f t="shared" si="97"/>
        <v>@0</v>
      </c>
      <c r="H729" s="22" t="str">
        <f>IF(AND(INDEX(個人!$C$6:$AH$125,$N729,$C$3)&lt;&gt;"",INDEX(個人!$C$6:$AH$125,$N729,$O729)&lt;&gt;""),IF(INDEX(個人!$C$6:$AH$125,$N729,$H$3)&lt;20,11,ROUNDDOWN(INDEX(個人!$C$6:$AH$125,$N729,$H$3)/5,0)+7),"")</f>
        <v/>
      </c>
      <c r="I729" s="22" t="str">
        <f>IF(AND(INDEX(個人!$C$6:$AH$125,$N729,$C$3)&lt;&gt;"",INDEX(個人!$C$6:$AH$125,$N729,$O729)&lt;&gt;""),IF(ISERROR(VLOOKUP(DBCS($Q729),コード一覧!$E$1:$F$6,2,FALSE)),1,VLOOKUP(DBCS($Q729),コード一覧!$E$1:$F$6,2,FALSE)),"")</f>
        <v/>
      </c>
      <c r="J729" s="22" t="str">
        <f>IF(AND(INDEX(個人!$C$6:$AH$125,$N729,$C$3)&lt;&gt;"",INDEX(個人!$C$6:$AH$125,$N729,$O729)&lt;&gt;""),VLOOKUP($P729,コード一覧!$G$1:$H$10,2,FALSE),"")</f>
        <v/>
      </c>
      <c r="K729" s="22" t="str">
        <f>IF(AND(INDEX(個人!$C$6:$AH$125,$N729,$C$3)&lt;&gt;"",INDEX(個人!$C$6:$AH$125,$N729,$O729)&lt;&gt;""),LEFT(TEXT(INDEX(個人!$C$6:$AH$125,$N729,$O729),"mm:ss.00"),2),"")</f>
        <v/>
      </c>
      <c r="L729" s="22" t="str">
        <f>IF(AND(INDEX(個人!$C$6:$AH$125,$N729,$C$3)&lt;&gt;"",INDEX(個人!$C$6:$AH$125,$N729,$O729)&lt;&gt;""),MID(TEXT(INDEX(個人!$C$6:$AH$125,$N729,$O729),"mm:ss.00"),4,2),"")</f>
        <v/>
      </c>
      <c r="M729" s="22" t="str">
        <f>IF(AND(INDEX(個人!$C$6:$AH$125,$N729,$C$3)&lt;&gt;"",INDEX(個人!$C$6:$AH$125,$N729,$O729)&lt;&gt;""),RIGHT(TEXT(INDEX(個人!$C$6:$AH$125,$N729,$O729),"mm:ss.00"),2),"")</f>
        <v/>
      </c>
      <c r="N729" s="22">
        <f t="shared" si="98"/>
        <v>33</v>
      </c>
      <c r="O729" s="22">
        <v>30</v>
      </c>
      <c r="P729" s="24" t="s">
        <v>37</v>
      </c>
      <c r="Q729" s="22" t="s">
        <v>101</v>
      </c>
    </row>
    <row r="730" spans="3:17" s="22" customFormat="1" x14ac:dyDescent="0.15">
      <c r="C730" s="22" t="str">
        <f>IF(INDEX(個人!$C$6:$AH$125,$N730,$C$3)&lt;&gt;"",DBCS(TRIM(INDEX(個人!$C$6:$AH$125,$N730,$C$3))),"")</f>
        <v/>
      </c>
      <c r="D730" s="22" t="str">
        <f t="shared" si="96"/>
        <v>○</v>
      </c>
      <c r="E730" s="22">
        <f>IF(AND(INDEX(個人!$C$6:$AH$125,$N729,$C$3)&lt;&gt;"",INDEX(個人!$C$6:$AH$125,$N730,$O730)&lt;&gt;""),E729+1,E729)</f>
        <v>0</v>
      </c>
      <c r="F730" s="22" t="str">
        <f t="shared" si="97"/>
        <v>@0</v>
      </c>
      <c r="H730" s="22" t="str">
        <f>IF(AND(INDEX(個人!$C$6:$AH$125,$N730,$C$3)&lt;&gt;"",INDEX(個人!$C$6:$AH$125,$N730,$O730)&lt;&gt;""),IF(INDEX(個人!$C$6:$AH$125,$N730,$H$3)&lt;20,11,ROUNDDOWN(INDEX(個人!$C$6:$AH$125,$N730,$H$3)/5,0)+7),"")</f>
        <v/>
      </c>
      <c r="I730" s="22" t="str">
        <f>IF(AND(INDEX(個人!$C$6:$AH$125,$N730,$C$3)&lt;&gt;"",INDEX(個人!$C$6:$AH$125,$N730,$O730)&lt;&gt;""),IF(ISERROR(VLOOKUP(DBCS($Q730),コード一覧!$E$1:$F$6,2,FALSE)),1,VLOOKUP(DBCS($Q730),コード一覧!$E$1:$F$6,2,FALSE)),"")</f>
        <v/>
      </c>
      <c r="J730" s="22" t="str">
        <f>IF(AND(INDEX(個人!$C$6:$AH$125,$N730,$C$3)&lt;&gt;"",INDEX(個人!$C$6:$AH$125,$N730,$O730)&lt;&gt;""),VLOOKUP($P730,コード一覧!$G$1:$H$10,2,FALSE),"")</f>
        <v/>
      </c>
      <c r="K730" s="22" t="str">
        <f>IF(AND(INDEX(個人!$C$6:$AH$125,$N730,$C$3)&lt;&gt;"",INDEX(個人!$C$6:$AH$125,$N730,$O730)&lt;&gt;""),LEFT(TEXT(INDEX(個人!$C$6:$AH$125,$N730,$O730),"mm:ss.00"),2),"")</f>
        <v/>
      </c>
      <c r="L730" s="22" t="str">
        <f>IF(AND(INDEX(個人!$C$6:$AH$125,$N730,$C$3)&lt;&gt;"",INDEX(個人!$C$6:$AH$125,$N730,$O730)&lt;&gt;""),MID(TEXT(INDEX(個人!$C$6:$AH$125,$N730,$O730),"mm:ss.00"),4,2),"")</f>
        <v/>
      </c>
      <c r="M730" s="22" t="str">
        <f>IF(AND(INDEX(個人!$C$6:$AH$125,$N730,$C$3)&lt;&gt;"",INDEX(個人!$C$6:$AH$125,$N730,$O730)&lt;&gt;""),RIGHT(TEXT(INDEX(個人!$C$6:$AH$125,$N730,$O730),"mm:ss.00"),2),"")</f>
        <v/>
      </c>
      <c r="N730" s="22">
        <f t="shared" si="98"/>
        <v>33</v>
      </c>
      <c r="O730" s="22">
        <v>31</v>
      </c>
      <c r="P730" s="24" t="s">
        <v>47</v>
      </c>
      <c r="Q730" s="22" t="s">
        <v>101</v>
      </c>
    </row>
    <row r="731" spans="3:17" s="22" customFormat="1" x14ac:dyDescent="0.15">
      <c r="C731" s="22" t="str">
        <f>IF(INDEX(個人!$C$6:$AH$125,$N731,$C$3)&lt;&gt;"",DBCS(TRIM(INDEX(個人!$C$6:$AH$125,$N731,$C$3))),"")</f>
        <v/>
      </c>
      <c r="D731" s="22" t="str">
        <f t="shared" si="96"/>
        <v>○</v>
      </c>
      <c r="E731" s="22">
        <f>IF(AND(INDEX(個人!$C$6:$AH$125,$N730,$C$3)&lt;&gt;"",INDEX(個人!$C$6:$AH$125,$N731,$O731)&lt;&gt;""),E730+1,E730)</f>
        <v>0</v>
      </c>
      <c r="F731" s="22" t="str">
        <f t="shared" si="97"/>
        <v>@0</v>
      </c>
      <c r="H731" s="22" t="str">
        <f>IF(AND(INDEX(個人!$C$6:$AH$125,$N731,$C$3)&lt;&gt;"",INDEX(個人!$C$6:$AH$125,$N731,$O731)&lt;&gt;""),IF(INDEX(個人!$C$6:$AH$125,$N731,$H$3)&lt;20,11,ROUNDDOWN(INDEX(個人!$C$6:$AH$125,$N731,$H$3)/5,0)+7),"")</f>
        <v/>
      </c>
      <c r="I731" s="22" t="str">
        <f>IF(AND(INDEX(個人!$C$6:$AH$125,$N731,$C$3)&lt;&gt;"",INDEX(個人!$C$6:$AH$125,$N731,$O731)&lt;&gt;""),IF(ISERROR(VLOOKUP(DBCS($Q731),コード一覧!$E$1:$F$6,2,FALSE)),1,VLOOKUP(DBCS($Q731),コード一覧!$E$1:$F$6,2,FALSE)),"")</f>
        <v/>
      </c>
      <c r="J731" s="22" t="str">
        <f>IF(AND(INDEX(個人!$C$6:$AH$125,$N731,$C$3)&lt;&gt;"",INDEX(個人!$C$6:$AH$125,$N731,$O731)&lt;&gt;""),VLOOKUP($P731,コード一覧!$G$1:$H$10,2,FALSE),"")</f>
        <v/>
      </c>
      <c r="K731" s="22" t="str">
        <f>IF(AND(INDEX(個人!$C$6:$AH$125,$N731,$C$3)&lt;&gt;"",INDEX(個人!$C$6:$AH$125,$N731,$O731)&lt;&gt;""),LEFT(TEXT(INDEX(個人!$C$6:$AH$125,$N731,$O731),"mm:ss.00"),2),"")</f>
        <v/>
      </c>
      <c r="L731" s="22" t="str">
        <f>IF(AND(INDEX(個人!$C$6:$AH$125,$N731,$C$3)&lt;&gt;"",INDEX(個人!$C$6:$AH$125,$N731,$O731)&lt;&gt;""),MID(TEXT(INDEX(個人!$C$6:$AH$125,$N731,$O731),"mm:ss.00"),4,2),"")</f>
        <v/>
      </c>
      <c r="M731" s="22" t="str">
        <f>IF(AND(INDEX(個人!$C$6:$AH$125,$N731,$C$3)&lt;&gt;"",INDEX(個人!$C$6:$AH$125,$N731,$O731)&lt;&gt;""),RIGHT(TEXT(INDEX(個人!$C$6:$AH$125,$N731,$O731),"mm:ss.00"),2),"")</f>
        <v/>
      </c>
      <c r="N731" s="22">
        <f t="shared" si="98"/>
        <v>33</v>
      </c>
      <c r="O731" s="22">
        <v>32</v>
      </c>
      <c r="P731" s="24" t="s">
        <v>73</v>
      </c>
      <c r="Q731" s="22" t="s">
        <v>101</v>
      </c>
    </row>
    <row r="732" spans="3:17" s="23" customFormat="1" x14ac:dyDescent="0.15">
      <c r="C732" s="23" t="str">
        <f>IF(INDEX(個人!$C$6:$AH$125,$N732,$C$3)&lt;&gt;"",DBCS(TRIM(INDEX(個人!$C$6:$AH$125,$N732,$C$3))),"")</f>
        <v/>
      </c>
      <c r="D732" s="23" t="str">
        <f>IF(C731=C732,"○","×")</f>
        <v>○</v>
      </c>
      <c r="E732" s="23">
        <f>IF(AND(INDEX(個人!$C$6:$AH$125,$N732,$C$3)&lt;&gt;"",INDEX(個人!$C$6:$AH$125,$N732,$O732)&lt;&gt;""),1,0)</f>
        <v>0</v>
      </c>
      <c r="F732" s="23" t="str">
        <f>C732&amp;"@"&amp;E732</f>
        <v>@0</v>
      </c>
      <c r="H732" s="23" t="str">
        <f>IF(AND(INDEX(個人!$C$6:$AH$125,$N732,$C$3)&lt;&gt;"",INDEX(個人!$C$6:$AH$125,$N732,$O732)&lt;&gt;""),IF(INDEX(個人!$C$6:$AH$125,$N732,$H$3)&lt;20,11,ROUNDDOWN(INDEX(個人!$C$6:$AH$125,$N732,$H$3)/5,0)+7),"")</f>
        <v/>
      </c>
      <c r="I732" s="23" t="str">
        <f>IF(AND(INDEX(個人!$C$6:$AH$125,$N732,$C$3)&lt;&gt;"",INDEX(個人!$C$6:$AH$125,$N732,$O732)&lt;&gt;""),IF(ISERROR(VLOOKUP(DBCS($Q732),コード一覧!$E$1:$F$6,2,FALSE)),1,VLOOKUP(DBCS($Q732),コード一覧!$E$1:$F$6,2,FALSE)),"")</f>
        <v/>
      </c>
      <c r="J732" s="23" t="str">
        <f>IF(AND(INDEX(個人!$C$6:$AH$125,$N732,$C$3)&lt;&gt;"",INDEX(個人!$C$6:$AH$125,$N732,$O732)&lt;&gt;""),VLOOKUP($P732,コード一覧!$G$1:$H$10,2,FALSE),"")</f>
        <v/>
      </c>
      <c r="K732" s="23" t="str">
        <f>IF(AND(INDEX(個人!$C$6:$AH$125,$N732,$C$3)&lt;&gt;"",INDEX(個人!$C$6:$AH$125,$N732,$O732)&lt;&gt;""),LEFT(TEXT(INDEX(個人!$C$6:$AH$125,$N732,$O732),"mm:ss.00"),2),"")</f>
        <v/>
      </c>
      <c r="L732" s="23" t="str">
        <f>IF(AND(INDEX(個人!$C$6:$AH$125,$N732,$C$3)&lt;&gt;"",INDEX(個人!$C$6:$AH$125,$N732,$O732)&lt;&gt;""),MID(TEXT(INDEX(個人!$C$6:$AH$125,$N732,$O732),"mm:ss.00"),4,2),"")</f>
        <v/>
      </c>
      <c r="M732" s="23" t="str">
        <f>IF(AND(INDEX(個人!$C$6:$AH$125,$N732,$C$3)&lt;&gt;"",INDEX(個人!$C$6:$AH$125,$N732,$O732)&lt;&gt;""),RIGHT(TEXT(INDEX(個人!$C$6:$AH$125,$N732,$O732),"mm:ss.00"),2),"")</f>
        <v/>
      </c>
      <c r="N732" s="23">
        <f>N710+1</f>
        <v>34</v>
      </c>
      <c r="O732" s="23">
        <v>11</v>
      </c>
      <c r="P732" s="200" t="s">
        <v>70</v>
      </c>
      <c r="Q732" s="23" t="s">
        <v>318</v>
      </c>
    </row>
    <row r="733" spans="3:17" s="23" customFormat="1" x14ac:dyDescent="0.15">
      <c r="C733" s="23" t="str">
        <f>IF(INDEX(個人!$C$6:$AH$125,$N733,$C$3)&lt;&gt;"",DBCS(TRIM(INDEX(個人!$C$6:$AH$125,$N733,$C$3))),"")</f>
        <v/>
      </c>
      <c r="D733" s="23" t="str">
        <f>IF(C732=C733,"○","×")</f>
        <v>○</v>
      </c>
      <c r="E733" s="23">
        <f>IF(AND(INDEX(個人!$C$6:$AH$125,$N732,$C$3)&lt;&gt;"",INDEX(個人!$C$6:$AH$125,$N733,$O733)&lt;&gt;""),E732+1,E732)</f>
        <v>0</v>
      </c>
      <c r="F733" s="23" t="str">
        <f>C733&amp;"@"&amp;E733</f>
        <v>@0</v>
      </c>
      <c r="H733" s="23" t="str">
        <f>IF(AND(INDEX(個人!$C$6:$AH$125,$N733,$C$3)&lt;&gt;"",INDEX(個人!$C$6:$AH$125,$N733,$O733)&lt;&gt;""),IF(INDEX(個人!$C$6:$AH$125,$N733,$H$3)&lt;20,11,ROUNDDOWN(INDEX(個人!$C$6:$AH$125,$N733,$H$3)/5,0)+7),"")</f>
        <v/>
      </c>
      <c r="I733" s="23" t="str">
        <f>IF(AND(INDEX(個人!$C$6:$AH$125,$N733,$C$3)&lt;&gt;"",INDEX(個人!$C$6:$AH$125,$N733,$O733)&lt;&gt;""),IF(ISERROR(VLOOKUP(DBCS($Q733),コード一覧!$E$1:$F$6,2,FALSE)),1,VLOOKUP(DBCS($Q733),コード一覧!$E$1:$F$6,2,FALSE)),"")</f>
        <v/>
      </c>
      <c r="J733" s="23" t="str">
        <f>IF(AND(INDEX(個人!$C$6:$AH$125,$N733,$C$3)&lt;&gt;"",INDEX(個人!$C$6:$AH$125,$N733,$O733)&lt;&gt;""),VLOOKUP($P733,コード一覧!$G$1:$H$10,2,FALSE),"")</f>
        <v/>
      </c>
      <c r="K733" s="23" t="str">
        <f>IF(AND(INDEX(個人!$C$6:$AH$125,$N733,$C$3)&lt;&gt;"",INDEX(個人!$C$6:$AH$125,$N733,$O733)&lt;&gt;""),LEFT(TEXT(INDEX(個人!$C$6:$AH$125,$N733,$O733),"mm:ss.00"),2),"")</f>
        <v/>
      </c>
      <c r="L733" s="23" t="str">
        <f>IF(AND(INDEX(個人!$C$6:$AH$125,$N733,$C$3)&lt;&gt;"",INDEX(個人!$C$6:$AH$125,$N733,$O733)&lt;&gt;""),MID(TEXT(INDEX(個人!$C$6:$AH$125,$N733,$O733),"mm:ss.00"),4,2),"")</f>
        <v/>
      </c>
      <c r="M733" s="23" t="str">
        <f>IF(AND(INDEX(個人!$C$6:$AH$125,$N733,$C$3)&lt;&gt;"",INDEX(個人!$C$6:$AH$125,$N733,$O733)&lt;&gt;""),RIGHT(TEXT(INDEX(個人!$C$6:$AH$125,$N733,$O733),"mm:ss.00"),2),"")</f>
        <v/>
      </c>
      <c r="N733" s="23">
        <f>$N732</f>
        <v>34</v>
      </c>
      <c r="O733" s="23">
        <v>12</v>
      </c>
      <c r="P733" s="200" t="s">
        <v>24</v>
      </c>
      <c r="Q733" s="23" t="s">
        <v>318</v>
      </c>
    </row>
    <row r="734" spans="3:17" s="23" customFormat="1" x14ac:dyDescent="0.15">
      <c r="C734" s="23" t="str">
        <f>IF(INDEX(個人!$C$6:$AH$125,$N734,$C$3)&lt;&gt;"",DBCS(TRIM(INDEX(個人!$C$6:$AH$125,$N734,$C$3))),"")</f>
        <v/>
      </c>
      <c r="D734" s="23" t="str">
        <f t="shared" ref="D734:D753" si="99">IF(C733=C734,"○","×")</f>
        <v>○</v>
      </c>
      <c r="E734" s="23">
        <f>IF(AND(INDEX(個人!$C$6:$AH$125,$N733,$C$3)&lt;&gt;"",INDEX(個人!$C$6:$AH$125,$N734,$O734)&lt;&gt;""),E733+1,E733)</f>
        <v>0</v>
      </c>
      <c r="F734" s="23" t="str">
        <f t="shared" ref="F734:F753" si="100">C734&amp;"@"&amp;E734</f>
        <v>@0</v>
      </c>
      <c r="H734" s="23" t="str">
        <f>IF(AND(INDEX(個人!$C$6:$AH$125,$N734,$C$3)&lt;&gt;"",INDEX(個人!$C$6:$AH$125,$N734,$O734)&lt;&gt;""),IF(INDEX(個人!$C$6:$AH$125,$N734,$H$3)&lt;20,11,ROUNDDOWN(INDEX(個人!$C$6:$AH$125,$N734,$H$3)/5,0)+7),"")</f>
        <v/>
      </c>
      <c r="I734" s="23" t="str">
        <f>IF(AND(INDEX(個人!$C$6:$AH$125,$N734,$C$3)&lt;&gt;"",INDEX(個人!$C$6:$AH$125,$N734,$O734)&lt;&gt;""),IF(ISERROR(VLOOKUP(DBCS($Q734),コード一覧!$E$1:$F$6,2,FALSE)),1,VLOOKUP(DBCS($Q734),コード一覧!$E$1:$F$6,2,FALSE)),"")</f>
        <v/>
      </c>
      <c r="J734" s="23" t="str">
        <f>IF(AND(INDEX(個人!$C$6:$AH$125,$N734,$C$3)&lt;&gt;"",INDEX(個人!$C$6:$AH$125,$N734,$O734)&lt;&gt;""),VLOOKUP($P734,コード一覧!$G$1:$H$10,2,FALSE),"")</f>
        <v/>
      </c>
      <c r="K734" s="23" t="str">
        <f>IF(AND(INDEX(個人!$C$6:$AH$125,$N734,$C$3)&lt;&gt;"",INDEX(個人!$C$6:$AH$125,$N734,$O734)&lt;&gt;""),LEFT(TEXT(INDEX(個人!$C$6:$AH$125,$N734,$O734),"mm:ss.00"),2),"")</f>
        <v/>
      </c>
      <c r="L734" s="23" t="str">
        <f>IF(AND(INDEX(個人!$C$6:$AH$125,$N734,$C$3)&lt;&gt;"",INDEX(個人!$C$6:$AH$125,$N734,$O734)&lt;&gt;""),MID(TEXT(INDEX(個人!$C$6:$AH$125,$N734,$O734),"mm:ss.00"),4,2),"")</f>
        <v/>
      </c>
      <c r="M734" s="23" t="str">
        <f>IF(AND(INDEX(個人!$C$6:$AH$125,$N734,$C$3)&lt;&gt;"",INDEX(個人!$C$6:$AH$125,$N734,$O734)&lt;&gt;""),RIGHT(TEXT(INDEX(個人!$C$6:$AH$125,$N734,$O734),"mm:ss.00"),2),"")</f>
        <v/>
      </c>
      <c r="N734" s="23">
        <f t="shared" ref="N734:N753" si="101">$N733</f>
        <v>34</v>
      </c>
      <c r="O734" s="23">
        <v>13</v>
      </c>
      <c r="P734" s="200" t="s">
        <v>37</v>
      </c>
      <c r="Q734" s="23" t="s">
        <v>318</v>
      </c>
    </row>
    <row r="735" spans="3:17" s="23" customFormat="1" x14ac:dyDescent="0.15">
      <c r="C735" s="23" t="str">
        <f>IF(INDEX(個人!$C$6:$AH$125,$N735,$C$3)&lt;&gt;"",DBCS(TRIM(INDEX(個人!$C$6:$AH$125,$N735,$C$3))),"")</f>
        <v/>
      </c>
      <c r="D735" s="23" t="str">
        <f t="shared" si="99"/>
        <v>○</v>
      </c>
      <c r="E735" s="23">
        <f>IF(AND(INDEX(個人!$C$6:$AH$125,$N734,$C$3)&lt;&gt;"",INDEX(個人!$C$6:$AH$125,$N735,$O735)&lt;&gt;""),E734+1,E734)</f>
        <v>0</v>
      </c>
      <c r="F735" s="23" t="str">
        <f t="shared" si="100"/>
        <v>@0</v>
      </c>
      <c r="H735" s="23" t="str">
        <f>IF(AND(INDEX(個人!$C$6:$AH$125,$N735,$C$3)&lt;&gt;"",INDEX(個人!$C$6:$AH$125,$N735,$O735)&lt;&gt;""),IF(INDEX(個人!$C$6:$AH$125,$N735,$H$3)&lt;20,11,ROUNDDOWN(INDEX(個人!$C$6:$AH$125,$N735,$H$3)/5,0)+7),"")</f>
        <v/>
      </c>
      <c r="I735" s="23" t="str">
        <f>IF(AND(INDEX(個人!$C$6:$AH$125,$N735,$C$3)&lt;&gt;"",INDEX(個人!$C$6:$AH$125,$N735,$O735)&lt;&gt;""),IF(ISERROR(VLOOKUP(DBCS($Q735),コード一覧!$E$1:$F$6,2,FALSE)),1,VLOOKUP(DBCS($Q735),コード一覧!$E$1:$F$6,2,FALSE)),"")</f>
        <v/>
      </c>
      <c r="J735" s="23" t="str">
        <f>IF(AND(INDEX(個人!$C$6:$AH$125,$N735,$C$3)&lt;&gt;"",INDEX(個人!$C$6:$AH$125,$N735,$O735)&lt;&gt;""),VLOOKUP($P735,コード一覧!$G$1:$H$10,2,FALSE),"")</f>
        <v/>
      </c>
      <c r="K735" s="23" t="str">
        <f>IF(AND(INDEX(個人!$C$6:$AH$125,$N735,$C$3)&lt;&gt;"",INDEX(個人!$C$6:$AH$125,$N735,$O735)&lt;&gt;""),LEFT(TEXT(INDEX(個人!$C$6:$AH$125,$N735,$O735),"mm:ss.00"),2),"")</f>
        <v/>
      </c>
      <c r="L735" s="23" t="str">
        <f>IF(AND(INDEX(個人!$C$6:$AH$125,$N735,$C$3)&lt;&gt;"",INDEX(個人!$C$6:$AH$125,$N735,$O735)&lt;&gt;""),MID(TEXT(INDEX(個人!$C$6:$AH$125,$N735,$O735),"mm:ss.00"),4,2),"")</f>
        <v/>
      </c>
      <c r="M735" s="23" t="str">
        <f>IF(AND(INDEX(個人!$C$6:$AH$125,$N735,$C$3)&lt;&gt;"",INDEX(個人!$C$6:$AH$125,$N735,$O735)&lt;&gt;""),RIGHT(TEXT(INDEX(個人!$C$6:$AH$125,$N735,$O735),"mm:ss.00"),2),"")</f>
        <v/>
      </c>
      <c r="N735" s="23">
        <f t="shared" si="101"/>
        <v>34</v>
      </c>
      <c r="O735" s="23">
        <v>14</v>
      </c>
      <c r="P735" s="200" t="s">
        <v>47</v>
      </c>
      <c r="Q735" s="23" t="s">
        <v>318</v>
      </c>
    </row>
    <row r="736" spans="3:17" s="23" customFormat="1" x14ac:dyDescent="0.15">
      <c r="C736" s="23" t="str">
        <f>IF(INDEX(個人!$C$6:$AH$125,$N736,$C$3)&lt;&gt;"",DBCS(TRIM(INDEX(個人!$C$6:$AH$125,$N736,$C$3))),"")</f>
        <v/>
      </c>
      <c r="D736" s="23" t="str">
        <f t="shared" si="99"/>
        <v>○</v>
      </c>
      <c r="E736" s="23">
        <f>IF(AND(INDEX(個人!$C$6:$AH$125,$N735,$C$3)&lt;&gt;"",INDEX(個人!$C$6:$AH$125,$N736,$O736)&lt;&gt;""),E735+1,E735)</f>
        <v>0</v>
      </c>
      <c r="F736" s="23" t="str">
        <f t="shared" si="100"/>
        <v>@0</v>
      </c>
      <c r="H736" s="23" t="str">
        <f>IF(AND(INDEX(個人!$C$6:$AH$125,$N736,$C$3)&lt;&gt;"",INDEX(個人!$C$6:$AH$125,$N736,$O736)&lt;&gt;""),IF(INDEX(個人!$C$6:$AH$125,$N736,$H$3)&lt;20,11,ROUNDDOWN(INDEX(個人!$C$6:$AH$125,$N736,$H$3)/5,0)+7),"")</f>
        <v/>
      </c>
      <c r="I736" s="23" t="str">
        <f>IF(AND(INDEX(個人!$C$6:$AH$125,$N736,$C$3)&lt;&gt;"",INDEX(個人!$C$6:$AH$125,$N736,$O736)&lt;&gt;""),IF(ISERROR(VLOOKUP(DBCS($Q736),コード一覧!$E$1:$F$6,2,FALSE)),1,VLOOKUP(DBCS($Q736),コード一覧!$E$1:$F$6,2,FALSE)),"")</f>
        <v/>
      </c>
      <c r="J736" s="23" t="str">
        <f>IF(AND(INDEX(個人!$C$6:$AH$125,$N736,$C$3)&lt;&gt;"",INDEX(個人!$C$6:$AH$125,$N736,$O736)&lt;&gt;""),VLOOKUP($P736,コード一覧!$G$1:$H$10,2,FALSE),"")</f>
        <v/>
      </c>
      <c r="K736" s="23" t="str">
        <f>IF(AND(INDEX(個人!$C$6:$AH$125,$N736,$C$3)&lt;&gt;"",INDEX(個人!$C$6:$AH$125,$N736,$O736)&lt;&gt;""),LEFT(TEXT(INDEX(個人!$C$6:$AH$125,$N736,$O736),"mm:ss.00"),2),"")</f>
        <v/>
      </c>
      <c r="L736" s="23" t="str">
        <f>IF(AND(INDEX(個人!$C$6:$AH$125,$N736,$C$3)&lt;&gt;"",INDEX(個人!$C$6:$AH$125,$N736,$O736)&lt;&gt;""),MID(TEXT(INDEX(個人!$C$6:$AH$125,$N736,$O736),"mm:ss.00"),4,2),"")</f>
        <v/>
      </c>
      <c r="M736" s="23" t="str">
        <f>IF(AND(INDEX(個人!$C$6:$AH$125,$N736,$C$3)&lt;&gt;"",INDEX(個人!$C$6:$AH$125,$N736,$O736)&lt;&gt;""),RIGHT(TEXT(INDEX(個人!$C$6:$AH$125,$N736,$O736),"mm:ss.00"),2),"")</f>
        <v/>
      </c>
      <c r="N736" s="23">
        <f t="shared" si="101"/>
        <v>34</v>
      </c>
      <c r="O736" s="23">
        <v>15</v>
      </c>
      <c r="P736" s="200" t="s">
        <v>73</v>
      </c>
      <c r="Q736" s="23" t="s">
        <v>318</v>
      </c>
    </row>
    <row r="737" spans="3:17" s="23" customFormat="1" x14ac:dyDescent="0.15">
      <c r="C737" s="23" t="str">
        <f>IF(INDEX(個人!$C$6:$AH$125,$N737,$C$3)&lt;&gt;"",DBCS(TRIM(INDEX(個人!$C$6:$AH$125,$N737,$C$3))),"")</f>
        <v/>
      </c>
      <c r="D737" s="23" t="str">
        <f t="shared" si="99"/>
        <v>○</v>
      </c>
      <c r="E737" s="23">
        <f>IF(AND(INDEX(個人!$C$6:$AH$125,$N736,$C$3)&lt;&gt;"",INDEX(個人!$C$6:$AH$125,$N737,$O737)&lt;&gt;""),E736+1,E736)</f>
        <v>0</v>
      </c>
      <c r="F737" s="23" t="str">
        <f t="shared" si="100"/>
        <v>@0</v>
      </c>
      <c r="H737" s="23" t="str">
        <f>IF(AND(INDEX(個人!$C$6:$AH$125,$N737,$C$3)&lt;&gt;"",INDEX(個人!$C$6:$AH$125,$N737,$O737)&lt;&gt;""),IF(INDEX(個人!$C$6:$AH$125,$N737,$H$3)&lt;20,11,ROUNDDOWN(INDEX(個人!$C$6:$AH$125,$N737,$H$3)/5,0)+7),"")</f>
        <v/>
      </c>
      <c r="I737" s="23" t="str">
        <f>IF(AND(INDEX(個人!$C$6:$AH$125,$N737,$C$3)&lt;&gt;"",INDEX(個人!$C$6:$AH$125,$N737,$O737)&lt;&gt;""),IF(ISERROR(VLOOKUP(DBCS($Q737),コード一覧!$E$1:$F$6,2,FALSE)),1,VLOOKUP(DBCS($Q737),コード一覧!$E$1:$F$6,2,FALSE)),"")</f>
        <v/>
      </c>
      <c r="J737" s="23" t="str">
        <f>IF(AND(INDEX(個人!$C$6:$AH$125,$N737,$C$3)&lt;&gt;"",INDEX(個人!$C$6:$AH$125,$N737,$O737)&lt;&gt;""),VLOOKUP($P737,コード一覧!$G$1:$H$10,2,FALSE),"")</f>
        <v/>
      </c>
      <c r="K737" s="23" t="str">
        <f>IF(AND(INDEX(個人!$C$6:$AH$125,$N737,$C$3)&lt;&gt;"",INDEX(個人!$C$6:$AH$125,$N737,$O737)&lt;&gt;""),LEFT(TEXT(INDEX(個人!$C$6:$AH$125,$N737,$O737),"mm:ss.00"),2),"")</f>
        <v/>
      </c>
      <c r="L737" s="23" t="str">
        <f>IF(AND(INDEX(個人!$C$6:$AH$125,$N737,$C$3)&lt;&gt;"",INDEX(個人!$C$6:$AH$125,$N737,$O737)&lt;&gt;""),MID(TEXT(INDEX(個人!$C$6:$AH$125,$N737,$O737),"mm:ss.00"),4,2),"")</f>
        <v/>
      </c>
      <c r="M737" s="23" t="str">
        <f>IF(AND(INDEX(個人!$C$6:$AH$125,$N737,$C$3)&lt;&gt;"",INDEX(個人!$C$6:$AH$125,$N737,$O737)&lt;&gt;""),RIGHT(TEXT(INDEX(個人!$C$6:$AH$125,$N737,$O737),"mm:ss.00"),2),"")</f>
        <v/>
      </c>
      <c r="N737" s="23">
        <f t="shared" si="101"/>
        <v>34</v>
      </c>
      <c r="O737" s="23">
        <v>16</v>
      </c>
      <c r="P737" s="200" t="s">
        <v>75</v>
      </c>
      <c r="Q737" s="23" t="s">
        <v>318</v>
      </c>
    </row>
    <row r="738" spans="3:17" s="23" customFormat="1" x14ac:dyDescent="0.15">
      <c r="C738" s="23" t="str">
        <f>IF(INDEX(個人!$C$6:$AH$125,$N738,$C$3)&lt;&gt;"",DBCS(TRIM(INDEX(個人!$C$6:$AH$125,$N738,$C$3))),"")</f>
        <v/>
      </c>
      <c r="D738" s="23" t="str">
        <f t="shared" si="99"/>
        <v>○</v>
      </c>
      <c r="E738" s="23">
        <f>IF(AND(INDEX(個人!$C$6:$AH$125,$N737,$C$3)&lt;&gt;"",INDEX(個人!$C$6:$AH$125,$N738,$O738)&lt;&gt;""),E737+1,E737)</f>
        <v>0</v>
      </c>
      <c r="F738" s="23" t="str">
        <f t="shared" si="100"/>
        <v>@0</v>
      </c>
      <c r="H738" s="23" t="str">
        <f>IF(AND(INDEX(個人!$C$6:$AH$125,$N738,$C$3)&lt;&gt;"",INDEX(個人!$C$6:$AH$125,$N738,$O738)&lt;&gt;""),IF(INDEX(個人!$C$6:$AH$125,$N738,$H$3)&lt;20,11,ROUNDDOWN(INDEX(個人!$C$6:$AH$125,$N738,$H$3)/5,0)+7),"")</f>
        <v/>
      </c>
      <c r="I738" s="23" t="str">
        <f>IF(AND(INDEX(個人!$C$6:$AH$125,$N738,$C$3)&lt;&gt;"",INDEX(個人!$C$6:$AH$125,$N738,$O738)&lt;&gt;""),IF(ISERROR(VLOOKUP(DBCS($Q738),コード一覧!$E$1:$F$6,2,FALSE)),1,VLOOKUP(DBCS($Q738),コード一覧!$E$1:$F$6,2,FALSE)),"")</f>
        <v/>
      </c>
      <c r="J738" s="23" t="str">
        <f>IF(AND(INDEX(個人!$C$6:$AH$125,$N738,$C$3)&lt;&gt;"",INDEX(個人!$C$6:$AH$125,$N738,$O738)&lt;&gt;""),VLOOKUP($P738,コード一覧!$G$1:$H$10,2,FALSE),"")</f>
        <v/>
      </c>
      <c r="K738" s="23" t="str">
        <f>IF(AND(INDEX(個人!$C$6:$AH$125,$N738,$C$3)&lt;&gt;"",INDEX(個人!$C$6:$AH$125,$N738,$O738)&lt;&gt;""),LEFT(TEXT(INDEX(個人!$C$6:$AH$125,$N738,$O738),"mm:ss.00"),2),"")</f>
        <v/>
      </c>
      <c r="L738" s="23" t="str">
        <f>IF(AND(INDEX(個人!$C$6:$AH$125,$N738,$C$3)&lt;&gt;"",INDEX(個人!$C$6:$AH$125,$N738,$O738)&lt;&gt;""),MID(TEXT(INDEX(個人!$C$6:$AH$125,$N738,$O738),"mm:ss.00"),4,2),"")</f>
        <v/>
      </c>
      <c r="M738" s="23" t="str">
        <f>IF(AND(INDEX(個人!$C$6:$AH$125,$N738,$C$3)&lt;&gt;"",INDEX(個人!$C$6:$AH$125,$N738,$O738)&lt;&gt;""),RIGHT(TEXT(INDEX(個人!$C$6:$AH$125,$N738,$O738),"mm:ss.00"),2),"")</f>
        <v/>
      </c>
      <c r="N738" s="23">
        <f t="shared" si="101"/>
        <v>34</v>
      </c>
      <c r="O738" s="23">
        <v>17</v>
      </c>
      <c r="P738" s="200" t="s">
        <v>77</v>
      </c>
      <c r="Q738" s="23" t="s">
        <v>318</v>
      </c>
    </row>
    <row r="739" spans="3:17" s="23" customFormat="1" x14ac:dyDescent="0.15">
      <c r="C739" s="23" t="str">
        <f>IF(INDEX(個人!$C$6:$AH$125,$N739,$C$3)&lt;&gt;"",DBCS(TRIM(INDEX(個人!$C$6:$AH$125,$N739,$C$3))),"")</f>
        <v/>
      </c>
      <c r="D739" s="23" t="str">
        <f t="shared" si="99"/>
        <v>○</v>
      </c>
      <c r="E739" s="23">
        <f>IF(AND(INDEX(個人!$C$6:$AH$125,$N738,$C$3)&lt;&gt;"",INDEX(個人!$C$6:$AH$125,$N739,$O739)&lt;&gt;""),E738+1,E738)</f>
        <v>0</v>
      </c>
      <c r="F739" s="23" t="str">
        <f t="shared" si="100"/>
        <v>@0</v>
      </c>
      <c r="H739" s="23" t="str">
        <f>IF(AND(INDEX(個人!$C$6:$AH$125,$N739,$C$3)&lt;&gt;"",INDEX(個人!$C$6:$AH$125,$N739,$O739)&lt;&gt;""),IF(INDEX(個人!$C$6:$AH$125,$N739,$H$3)&lt;20,11,ROUNDDOWN(INDEX(個人!$C$6:$AH$125,$N739,$H$3)/5,0)+7),"")</f>
        <v/>
      </c>
      <c r="I739" s="23" t="str">
        <f>IF(AND(INDEX(個人!$C$6:$AH$125,$N739,$C$3)&lt;&gt;"",INDEX(個人!$C$6:$AH$125,$N739,$O739)&lt;&gt;""),IF(ISERROR(VLOOKUP(DBCS($Q739),コード一覧!$E$1:$F$6,2,FALSE)),1,VLOOKUP(DBCS($Q739),コード一覧!$E$1:$F$6,2,FALSE)),"")</f>
        <v/>
      </c>
      <c r="J739" s="23" t="str">
        <f>IF(AND(INDEX(個人!$C$6:$AH$125,$N739,$C$3)&lt;&gt;"",INDEX(個人!$C$6:$AH$125,$N739,$O739)&lt;&gt;""),VLOOKUP($P739,コード一覧!$G$1:$H$10,2,FALSE),"")</f>
        <v/>
      </c>
      <c r="K739" s="23" t="str">
        <f>IF(AND(INDEX(個人!$C$6:$AH$125,$N739,$C$3)&lt;&gt;"",INDEX(個人!$C$6:$AH$125,$N739,$O739)&lt;&gt;""),LEFT(TEXT(INDEX(個人!$C$6:$AH$125,$N739,$O739),"mm:ss.00"),2),"")</f>
        <v/>
      </c>
      <c r="L739" s="23" t="str">
        <f>IF(AND(INDEX(個人!$C$6:$AH$125,$N739,$C$3)&lt;&gt;"",INDEX(個人!$C$6:$AH$125,$N739,$O739)&lt;&gt;""),MID(TEXT(INDEX(個人!$C$6:$AH$125,$N739,$O739),"mm:ss.00"),4,2),"")</f>
        <v/>
      </c>
      <c r="M739" s="23" t="str">
        <f>IF(AND(INDEX(個人!$C$6:$AH$125,$N739,$C$3)&lt;&gt;"",INDEX(個人!$C$6:$AH$125,$N739,$O739)&lt;&gt;""),RIGHT(TEXT(INDEX(個人!$C$6:$AH$125,$N739,$O739),"mm:ss.00"),2),"")</f>
        <v/>
      </c>
      <c r="N739" s="23">
        <f t="shared" si="101"/>
        <v>34</v>
      </c>
      <c r="O739" s="23">
        <v>18</v>
      </c>
      <c r="P739" s="200" t="s">
        <v>70</v>
      </c>
      <c r="Q739" s="23" t="s">
        <v>319</v>
      </c>
    </row>
    <row r="740" spans="3:17" s="23" customFormat="1" x14ac:dyDescent="0.15">
      <c r="C740" s="23" t="str">
        <f>IF(INDEX(個人!$C$6:$AH$125,$N740,$C$3)&lt;&gt;"",DBCS(TRIM(INDEX(個人!$C$6:$AH$125,$N740,$C$3))),"")</f>
        <v/>
      </c>
      <c r="D740" s="23" t="str">
        <f t="shared" si="99"/>
        <v>○</v>
      </c>
      <c r="E740" s="23">
        <f>IF(AND(INDEX(個人!$C$6:$AH$125,$N739,$C$3)&lt;&gt;"",INDEX(個人!$C$6:$AH$125,$N740,$O740)&lt;&gt;""),E739+1,E739)</f>
        <v>0</v>
      </c>
      <c r="F740" s="23" t="str">
        <f t="shared" si="100"/>
        <v>@0</v>
      </c>
      <c r="H740" s="23" t="str">
        <f>IF(AND(INDEX(個人!$C$6:$AH$125,$N740,$C$3)&lt;&gt;"",INDEX(個人!$C$6:$AH$125,$N740,$O740)&lt;&gt;""),IF(INDEX(個人!$C$6:$AH$125,$N740,$H$3)&lt;20,11,ROUNDDOWN(INDEX(個人!$C$6:$AH$125,$N740,$H$3)/5,0)+7),"")</f>
        <v/>
      </c>
      <c r="I740" s="23" t="str">
        <f>IF(AND(INDEX(個人!$C$6:$AH$125,$N740,$C$3)&lt;&gt;"",INDEX(個人!$C$6:$AH$125,$N740,$O740)&lt;&gt;""),IF(ISERROR(VLOOKUP(DBCS($Q740),コード一覧!$E$1:$F$6,2,FALSE)),1,VLOOKUP(DBCS($Q740),コード一覧!$E$1:$F$6,2,FALSE)),"")</f>
        <v/>
      </c>
      <c r="J740" s="23" t="str">
        <f>IF(AND(INDEX(個人!$C$6:$AH$125,$N740,$C$3)&lt;&gt;"",INDEX(個人!$C$6:$AH$125,$N740,$O740)&lt;&gt;""),VLOOKUP($P740,コード一覧!$G$1:$H$10,2,FALSE),"")</f>
        <v/>
      </c>
      <c r="K740" s="23" t="str">
        <f>IF(AND(INDEX(個人!$C$6:$AH$125,$N740,$C$3)&lt;&gt;"",INDEX(個人!$C$6:$AH$125,$N740,$O740)&lt;&gt;""),LEFT(TEXT(INDEX(個人!$C$6:$AH$125,$N740,$O740),"mm:ss.00"),2),"")</f>
        <v/>
      </c>
      <c r="L740" s="23" t="str">
        <f>IF(AND(INDEX(個人!$C$6:$AH$125,$N740,$C$3)&lt;&gt;"",INDEX(個人!$C$6:$AH$125,$N740,$O740)&lt;&gt;""),MID(TEXT(INDEX(個人!$C$6:$AH$125,$N740,$O740),"mm:ss.00"),4,2),"")</f>
        <v/>
      </c>
      <c r="M740" s="23" t="str">
        <f>IF(AND(INDEX(個人!$C$6:$AH$125,$N740,$C$3)&lt;&gt;"",INDEX(個人!$C$6:$AH$125,$N740,$O740)&lt;&gt;""),RIGHT(TEXT(INDEX(個人!$C$6:$AH$125,$N740,$O740),"mm:ss.00"),2),"")</f>
        <v/>
      </c>
      <c r="N740" s="23">
        <f t="shared" si="101"/>
        <v>34</v>
      </c>
      <c r="O740" s="23">
        <v>19</v>
      </c>
      <c r="P740" s="200" t="s">
        <v>24</v>
      </c>
      <c r="Q740" s="23" t="s">
        <v>319</v>
      </c>
    </row>
    <row r="741" spans="3:17" s="23" customFormat="1" x14ac:dyDescent="0.15">
      <c r="C741" s="23" t="str">
        <f>IF(INDEX(個人!$C$6:$AH$125,$N741,$C$3)&lt;&gt;"",DBCS(TRIM(INDEX(個人!$C$6:$AH$125,$N741,$C$3))),"")</f>
        <v/>
      </c>
      <c r="D741" s="23" t="str">
        <f t="shared" si="99"/>
        <v>○</v>
      </c>
      <c r="E741" s="23">
        <f>IF(AND(INDEX(個人!$C$6:$AH$125,$N740,$C$3)&lt;&gt;"",INDEX(個人!$C$6:$AH$125,$N741,$O741)&lt;&gt;""),E740+1,E740)</f>
        <v>0</v>
      </c>
      <c r="F741" s="23" t="str">
        <f t="shared" si="100"/>
        <v>@0</v>
      </c>
      <c r="H741" s="23" t="str">
        <f>IF(AND(INDEX(個人!$C$6:$AH$125,$N741,$C$3)&lt;&gt;"",INDEX(個人!$C$6:$AH$125,$N741,$O741)&lt;&gt;""),IF(INDEX(個人!$C$6:$AH$125,$N741,$H$3)&lt;20,11,ROUNDDOWN(INDEX(個人!$C$6:$AH$125,$N741,$H$3)/5,0)+7),"")</f>
        <v/>
      </c>
      <c r="I741" s="23" t="str">
        <f>IF(AND(INDEX(個人!$C$6:$AH$125,$N741,$C$3)&lt;&gt;"",INDEX(個人!$C$6:$AH$125,$N741,$O741)&lt;&gt;""),IF(ISERROR(VLOOKUP(DBCS($Q741),コード一覧!$E$1:$F$6,2,FALSE)),1,VLOOKUP(DBCS($Q741),コード一覧!$E$1:$F$6,2,FALSE)),"")</f>
        <v/>
      </c>
      <c r="J741" s="23" t="str">
        <f>IF(AND(INDEX(個人!$C$6:$AH$125,$N741,$C$3)&lt;&gt;"",INDEX(個人!$C$6:$AH$125,$N741,$O741)&lt;&gt;""),VLOOKUP($P741,コード一覧!$G$1:$H$10,2,FALSE),"")</f>
        <v/>
      </c>
      <c r="K741" s="23" t="str">
        <f>IF(AND(INDEX(個人!$C$6:$AH$125,$N741,$C$3)&lt;&gt;"",INDEX(個人!$C$6:$AH$125,$N741,$O741)&lt;&gt;""),LEFT(TEXT(INDEX(個人!$C$6:$AH$125,$N741,$O741),"mm:ss.00"),2),"")</f>
        <v/>
      </c>
      <c r="L741" s="23" t="str">
        <f>IF(AND(INDEX(個人!$C$6:$AH$125,$N741,$C$3)&lt;&gt;"",INDEX(個人!$C$6:$AH$125,$N741,$O741)&lt;&gt;""),MID(TEXT(INDEX(個人!$C$6:$AH$125,$N741,$O741),"mm:ss.00"),4,2),"")</f>
        <v/>
      </c>
      <c r="M741" s="23" t="str">
        <f>IF(AND(INDEX(個人!$C$6:$AH$125,$N741,$C$3)&lt;&gt;"",INDEX(個人!$C$6:$AH$125,$N741,$O741)&lt;&gt;""),RIGHT(TEXT(INDEX(個人!$C$6:$AH$125,$N741,$O741),"mm:ss.00"),2),"")</f>
        <v/>
      </c>
      <c r="N741" s="23">
        <f t="shared" si="101"/>
        <v>34</v>
      </c>
      <c r="O741" s="23">
        <v>20</v>
      </c>
      <c r="P741" s="200" t="s">
        <v>37</v>
      </c>
      <c r="Q741" s="23" t="s">
        <v>319</v>
      </c>
    </row>
    <row r="742" spans="3:17" s="23" customFormat="1" x14ac:dyDescent="0.15">
      <c r="C742" s="23" t="str">
        <f>IF(INDEX(個人!$C$6:$AH$125,$N742,$C$3)&lt;&gt;"",DBCS(TRIM(INDEX(個人!$C$6:$AH$125,$N742,$C$3))),"")</f>
        <v/>
      </c>
      <c r="D742" s="23" t="str">
        <f t="shared" si="99"/>
        <v>○</v>
      </c>
      <c r="E742" s="23">
        <f>IF(AND(INDEX(個人!$C$6:$AH$125,$N741,$C$3)&lt;&gt;"",INDEX(個人!$C$6:$AH$125,$N742,$O742)&lt;&gt;""),E741+1,E741)</f>
        <v>0</v>
      </c>
      <c r="F742" s="23" t="str">
        <f t="shared" si="100"/>
        <v>@0</v>
      </c>
      <c r="H742" s="23" t="str">
        <f>IF(AND(INDEX(個人!$C$6:$AH$125,$N742,$C$3)&lt;&gt;"",INDEX(個人!$C$6:$AH$125,$N742,$O742)&lt;&gt;""),IF(INDEX(個人!$C$6:$AH$125,$N742,$H$3)&lt;20,11,ROUNDDOWN(INDEX(個人!$C$6:$AH$125,$N742,$H$3)/5,0)+7),"")</f>
        <v/>
      </c>
      <c r="I742" s="23" t="str">
        <f>IF(AND(INDEX(個人!$C$6:$AH$125,$N742,$C$3)&lt;&gt;"",INDEX(個人!$C$6:$AH$125,$N742,$O742)&lt;&gt;""),IF(ISERROR(VLOOKUP(DBCS($Q742),コード一覧!$E$1:$F$6,2,FALSE)),1,VLOOKUP(DBCS($Q742),コード一覧!$E$1:$F$6,2,FALSE)),"")</f>
        <v/>
      </c>
      <c r="J742" s="23" t="str">
        <f>IF(AND(INDEX(個人!$C$6:$AH$125,$N742,$C$3)&lt;&gt;"",INDEX(個人!$C$6:$AH$125,$N742,$O742)&lt;&gt;""),VLOOKUP($P742,コード一覧!$G$1:$H$10,2,FALSE),"")</f>
        <v/>
      </c>
      <c r="K742" s="23" t="str">
        <f>IF(AND(INDEX(個人!$C$6:$AH$125,$N742,$C$3)&lt;&gt;"",INDEX(個人!$C$6:$AH$125,$N742,$O742)&lt;&gt;""),LEFT(TEXT(INDEX(個人!$C$6:$AH$125,$N742,$O742),"mm:ss.00"),2),"")</f>
        <v/>
      </c>
      <c r="L742" s="23" t="str">
        <f>IF(AND(INDEX(個人!$C$6:$AH$125,$N742,$C$3)&lt;&gt;"",INDEX(個人!$C$6:$AH$125,$N742,$O742)&lt;&gt;""),MID(TEXT(INDEX(個人!$C$6:$AH$125,$N742,$O742),"mm:ss.00"),4,2),"")</f>
        <v/>
      </c>
      <c r="M742" s="23" t="str">
        <f>IF(AND(INDEX(個人!$C$6:$AH$125,$N742,$C$3)&lt;&gt;"",INDEX(個人!$C$6:$AH$125,$N742,$O742)&lt;&gt;""),RIGHT(TEXT(INDEX(個人!$C$6:$AH$125,$N742,$O742),"mm:ss.00"),2),"")</f>
        <v/>
      </c>
      <c r="N742" s="23">
        <f t="shared" si="101"/>
        <v>34</v>
      </c>
      <c r="O742" s="23">
        <v>21</v>
      </c>
      <c r="P742" s="200" t="s">
        <v>47</v>
      </c>
      <c r="Q742" s="23" t="s">
        <v>319</v>
      </c>
    </row>
    <row r="743" spans="3:17" s="23" customFormat="1" x14ac:dyDescent="0.15">
      <c r="C743" s="23" t="str">
        <f>IF(INDEX(個人!$C$6:$AH$125,$N743,$C$3)&lt;&gt;"",DBCS(TRIM(INDEX(個人!$C$6:$AH$125,$N743,$C$3))),"")</f>
        <v/>
      </c>
      <c r="D743" s="23" t="str">
        <f t="shared" si="99"/>
        <v>○</v>
      </c>
      <c r="E743" s="23">
        <f>IF(AND(INDEX(個人!$C$6:$AH$125,$N742,$C$3)&lt;&gt;"",INDEX(個人!$C$6:$AH$125,$N743,$O743)&lt;&gt;""),E742+1,E742)</f>
        <v>0</v>
      </c>
      <c r="F743" s="23" t="str">
        <f t="shared" si="100"/>
        <v>@0</v>
      </c>
      <c r="H743" s="23" t="str">
        <f>IF(AND(INDEX(個人!$C$6:$AH$125,$N743,$C$3)&lt;&gt;"",INDEX(個人!$C$6:$AH$125,$N743,$O743)&lt;&gt;""),IF(INDEX(個人!$C$6:$AH$125,$N743,$H$3)&lt;20,11,ROUNDDOWN(INDEX(個人!$C$6:$AH$125,$N743,$H$3)/5,0)+7),"")</f>
        <v/>
      </c>
      <c r="I743" s="23" t="str">
        <f>IF(AND(INDEX(個人!$C$6:$AH$125,$N743,$C$3)&lt;&gt;"",INDEX(個人!$C$6:$AH$125,$N743,$O743)&lt;&gt;""),IF(ISERROR(VLOOKUP(DBCS($Q743),コード一覧!$E$1:$F$6,2,FALSE)),1,VLOOKUP(DBCS($Q743),コード一覧!$E$1:$F$6,2,FALSE)),"")</f>
        <v/>
      </c>
      <c r="J743" s="23" t="str">
        <f>IF(AND(INDEX(個人!$C$6:$AH$125,$N743,$C$3)&lt;&gt;"",INDEX(個人!$C$6:$AH$125,$N743,$O743)&lt;&gt;""),VLOOKUP($P743,コード一覧!$G$1:$H$10,2,FALSE),"")</f>
        <v/>
      </c>
      <c r="K743" s="23" t="str">
        <f>IF(AND(INDEX(個人!$C$6:$AH$125,$N743,$C$3)&lt;&gt;"",INDEX(個人!$C$6:$AH$125,$N743,$O743)&lt;&gt;""),LEFT(TEXT(INDEX(個人!$C$6:$AH$125,$N743,$O743),"mm:ss.00"),2),"")</f>
        <v/>
      </c>
      <c r="L743" s="23" t="str">
        <f>IF(AND(INDEX(個人!$C$6:$AH$125,$N743,$C$3)&lt;&gt;"",INDEX(個人!$C$6:$AH$125,$N743,$O743)&lt;&gt;""),MID(TEXT(INDEX(個人!$C$6:$AH$125,$N743,$O743),"mm:ss.00"),4,2),"")</f>
        <v/>
      </c>
      <c r="M743" s="23" t="str">
        <f>IF(AND(INDEX(個人!$C$6:$AH$125,$N743,$C$3)&lt;&gt;"",INDEX(個人!$C$6:$AH$125,$N743,$O743)&lt;&gt;""),RIGHT(TEXT(INDEX(個人!$C$6:$AH$125,$N743,$O743),"mm:ss.00"),2),"")</f>
        <v/>
      </c>
      <c r="N743" s="23">
        <f t="shared" si="101"/>
        <v>34</v>
      </c>
      <c r="O743" s="23">
        <v>22</v>
      </c>
      <c r="P743" s="200" t="s">
        <v>70</v>
      </c>
      <c r="Q743" s="23" t="s">
        <v>320</v>
      </c>
    </row>
    <row r="744" spans="3:17" s="23" customFormat="1" x14ac:dyDescent="0.15">
      <c r="C744" s="23" t="str">
        <f>IF(INDEX(個人!$C$6:$AH$125,$N744,$C$3)&lt;&gt;"",DBCS(TRIM(INDEX(個人!$C$6:$AH$125,$N744,$C$3))),"")</f>
        <v/>
      </c>
      <c r="D744" s="23" t="str">
        <f t="shared" si="99"/>
        <v>○</v>
      </c>
      <c r="E744" s="23">
        <f>IF(AND(INDEX(個人!$C$6:$AH$125,$N743,$C$3)&lt;&gt;"",INDEX(個人!$C$6:$AH$125,$N744,$O744)&lt;&gt;""),E743+1,E743)</f>
        <v>0</v>
      </c>
      <c r="F744" s="23" t="str">
        <f t="shared" si="100"/>
        <v>@0</v>
      </c>
      <c r="H744" s="23" t="str">
        <f>IF(AND(INDEX(個人!$C$6:$AH$125,$N744,$C$3)&lt;&gt;"",INDEX(個人!$C$6:$AH$125,$N744,$O744)&lt;&gt;""),IF(INDEX(個人!$C$6:$AH$125,$N744,$H$3)&lt;20,11,ROUNDDOWN(INDEX(個人!$C$6:$AH$125,$N744,$H$3)/5,0)+7),"")</f>
        <v/>
      </c>
      <c r="I744" s="23" t="str">
        <f>IF(AND(INDEX(個人!$C$6:$AH$125,$N744,$C$3)&lt;&gt;"",INDEX(個人!$C$6:$AH$125,$N744,$O744)&lt;&gt;""),IF(ISERROR(VLOOKUP(DBCS($Q744),コード一覧!$E$1:$F$6,2,FALSE)),1,VLOOKUP(DBCS($Q744),コード一覧!$E$1:$F$6,2,FALSE)),"")</f>
        <v/>
      </c>
      <c r="J744" s="23" t="str">
        <f>IF(AND(INDEX(個人!$C$6:$AH$125,$N744,$C$3)&lt;&gt;"",INDEX(個人!$C$6:$AH$125,$N744,$O744)&lt;&gt;""),VLOOKUP($P744,コード一覧!$G$1:$H$10,2,FALSE),"")</f>
        <v/>
      </c>
      <c r="K744" s="23" t="str">
        <f>IF(AND(INDEX(個人!$C$6:$AH$125,$N744,$C$3)&lt;&gt;"",INDEX(個人!$C$6:$AH$125,$N744,$O744)&lt;&gt;""),LEFT(TEXT(INDEX(個人!$C$6:$AH$125,$N744,$O744),"mm:ss.00"),2),"")</f>
        <v/>
      </c>
      <c r="L744" s="23" t="str">
        <f>IF(AND(INDEX(個人!$C$6:$AH$125,$N744,$C$3)&lt;&gt;"",INDEX(個人!$C$6:$AH$125,$N744,$O744)&lt;&gt;""),MID(TEXT(INDEX(個人!$C$6:$AH$125,$N744,$O744),"mm:ss.00"),4,2),"")</f>
        <v/>
      </c>
      <c r="M744" s="23" t="str">
        <f>IF(AND(INDEX(個人!$C$6:$AH$125,$N744,$C$3)&lt;&gt;"",INDEX(個人!$C$6:$AH$125,$N744,$O744)&lt;&gt;""),RIGHT(TEXT(INDEX(個人!$C$6:$AH$125,$N744,$O744),"mm:ss.00"),2),"")</f>
        <v/>
      </c>
      <c r="N744" s="23">
        <f t="shared" si="101"/>
        <v>34</v>
      </c>
      <c r="O744" s="23">
        <v>23</v>
      </c>
      <c r="P744" s="200" t="s">
        <v>24</v>
      </c>
      <c r="Q744" s="23" t="s">
        <v>320</v>
      </c>
    </row>
    <row r="745" spans="3:17" s="23" customFormat="1" x14ac:dyDescent="0.15">
      <c r="C745" s="23" t="str">
        <f>IF(INDEX(個人!$C$6:$AH$125,$N745,$C$3)&lt;&gt;"",DBCS(TRIM(INDEX(個人!$C$6:$AH$125,$N745,$C$3))),"")</f>
        <v/>
      </c>
      <c r="D745" s="23" t="str">
        <f t="shared" si="99"/>
        <v>○</v>
      </c>
      <c r="E745" s="23">
        <f>IF(AND(INDEX(個人!$C$6:$AH$125,$N744,$C$3)&lt;&gt;"",INDEX(個人!$C$6:$AH$125,$N745,$O745)&lt;&gt;""),E744+1,E744)</f>
        <v>0</v>
      </c>
      <c r="F745" s="23" t="str">
        <f t="shared" si="100"/>
        <v>@0</v>
      </c>
      <c r="H745" s="23" t="str">
        <f>IF(AND(INDEX(個人!$C$6:$AH$125,$N745,$C$3)&lt;&gt;"",INDEX(個人!$C$6:$AH$125,$N745,$O745)&lt;&gt;""),IF(INDEX(個人!$C$6:$AH$125,$N745,$H$3)&lt;20,11,ROUNDDOWN(INDEX(個人!$C$6:$AH$125,$N745,$H$3)/5,0)+7),"")</f>
        <v/>
      </c>
      <c r="I745" s="23" t="str">
        <f>IF(AND(INDEX(個人!$C$6:$AH$125,$N745,$C$3)&lt;&gt;"",INDEX(個人!$C$6:$AH$125,$N745,$O745)&lt;&gt;""),IF(ISERROR(VLOOKUP(DBCS($Q745),コード一覧!$E$1:$F$6,2,FALSE)),1,VLOOKUP(DBCS($Q745),コード一覧!$E$1:$F$6,2,FALSE)),"")</f>
        <v/>
      </c>
      <c r="J745" s="23" t="str">
        <f>IF(AND(INDEX(個人!$C$6:$AH$125,$N745,$C$3)&lt;&gt;"",INDEX(個人!$C$6:$AH$125,$N745,$O745)&lt;&gt;""),VLOOKUP($P745,コード一覧!$G$1:$H$10,2,FALSE),"")</f>
        <v/>
      </c>
      <c r="K745" s="23" t="str">
        <f>IF(AND(INDEX(個人!$C$6:$AH$125,$N745,$C$3)&lt;&gt;"",INDEX(個人!$C$6:$AH$125,$N745,$O745)&lt;&gt;""),LEFT(TEXT(INDEX(個人!$C$6:$AH$125,$N745,$O745),"mm:ss.00"),2),"")</f>
        <v/>
      </c>
      <c r="L745" s="23" t="str">
        <f>IF(AND(INDEX(個人!$C$6:$AH$125,$N745,$C$3)&lt;&gt;"",INDEX(個人!$C$6:$AH$125,$N745,$O745)&lt;&gt;""),MID(TEXT(INDEX(個人!$C$6:$AH$125,$N745,$O745),"mm:ss.00"),4,2),"")</f>
        <v/>
      </c>
      <c r="M745" s="23" t="str">
        <f>IF(AND(INDEX(個人!$C$6:$AH$125,$N745,$C$3)&lt;&gt;"",INDEX(個人!$C$6:$AH$125,$N745,$O745)&lt;&gt;""),RIGHT(TEXT(INDEX(個人!$C$6:$AH$125,$N745,$O745),"mm:ss.00"),2),"")</f>
        <v/>
      </c>
      <c r="N745" s="23">
        <f t="shared" si="101"/>
        <v>34</v>
      </c>
      <c r="O745" s="23">
        <v>24</v>
      </c>
      <c r="P745" s="200" t="s">
        <v>37</v>
      </c>
      <c r="Q745" s="23" t="s">
        <v>320</v>
      </c>
    </row>
    <row r="746" spans="3:17" s="23" customFormat="1" x14ac:dyDescent="0.15">
      <c r="C746" s="23" t="str">
        <f>IF(INDEX(個人!$C$6:$AH$125,$N746,$C$3)&lt;&gt;"",DBCS(TRIM(INDEX(個人!$C$6:$AH$125,$N746,$C$3))),"")</f>
        <v/>
      </c>
      <c r="D746" s="23" t="str">
        <f t="shared" si="99"/>
        <v>○</v>
      </c>
      <c r="E746" s="23">
        <f>IF(AND(INDEX(個人!$C$6:$AH$125,$N745,$C$3)&lt;&gt;"",INDEX(個人!$C$6:$AH$125,$N746,$O746)&lt;&gt;""),E745+1,E745)</f>
        <v>0</v>
      </c>
      <c r="F746" s="23" t="str">
        <f t="shared" si="100"/>
        <v>@0</v>
      </c>
      <c r="H746" s="23" t="str">
        <f>IF(AND(INDEX(個人!$C$6:$AH$125,$N746,$C$3)&lt;&gt;"",INDEX(個人!$C$6:$AH$125,$N746,$O746)&lt;&gt;""),IF(INDEX(個人!$C$6:$AH$125,$N746,$H$3)&lt;20,11,ROUNDDOWN(INDEX(個人!$C$6:$AH$125,$N746,$H$3)/5,0)+7),"")</f>
        <v/>
      </c>
      <c r="I746" s="23" t="str">
        <f>IF(AND(INDEX(個人!$C$6:$AH$125,$N746,$C$3)&lt;&gt;"",INDEX(個人!$C$6:$AH$125,$N746,$O746)&lt;&gt;""),IF(ISERROR(VLOOKUP(DBCS($Q746),コード一覧!$E$1:$F$6,2,FALSE)),1,VLOOKUP(DBCS($Q746),コード一覧!$E$1:$F$6,2,FALSE)),"")</f>
        <v/>
      </c>
      <c r="J746" s="23" t="str">
        <f>IF(AND(INDEX(個人!$C$6:$AH$125,$N746,$C$3)&lt;&gt;"",INDEX(個人!$C$6:$AH$125,$N746,$O746)&lt;&gt;""),VLOOKUP($P746,コード一覧!$G$1:$H$10,2,FALSE),"")</f>
        <v/>
      </c>
      <c r="K746" s="23" t="str">
        <f>IF(AND(INDEX(個人!$C$6:$AH$125,$N746,$C$3)&lt;&gt;"",INDEX(個人!$C$6:$AH$125,$N746,$O746)&lt;&gt;""),LEFT(TEXT(INDEX(個人!$C$6:$AH$125,$N746,$O746),"mm:ss.00"),2),"")</f>
        <v/>
      </c>
      <c r="L746" s="23" t="str">
        <f>IF(AND(INDEX(個人!$C$6:$AH$125,$N746,$C$3)&lt;&gt;"",INDEX(個人!$C$6:$AH$125,$N746,$O746)&lt;&gt;""),MID(TEXT(INDEX(個人!$C$6:$AH$125,$N746,$O746),"mm:ss.00"),4,2),"")</f>
        <v/>
      </c>
      <c r="M746" s="23" t="str">
        <f>IF(AND(INDEX(個人!$C$6:$AH$125,$N746,$C$3)&lt;&gt;"",INDEX(個人!$C$6:$AH$125,$N746,$O746)&lt;&gt;""),RIGHT(TEXT(INDEX(個人!$C$6:$AH$125,$N746,$O746),"mm:ss.00"),2),"")</f>
        <v/>
      </c>
      <c r="N746" s="23">
        <f t="shared" si="101"/>
        <v>34</v>
      </c>
      <c r="O746" s="23">
        <v>25</v>
      </c>
      <c r="P746" s="200" t="s">
        <v>47</v>
      </c>
      <c r="Q746" s="23" t="s">
        <v>320</v>
      </c>
    </row>
    <row r="747" spans="3:17" s="23" customFormat="1" x14ac:dyDescent="0.15">
      <c r="C747" s="23" t="str">
        <f>IF(INDEX(個人!$C$6:$AH$125,$N747,$C$3)&lt;&gt;"",DBCS(TRIM(INDEX(個人!$C$6:$AH$125,$N747,$C$3))),"")</f>
        <v/>
      </c>
      <c r="D747" s="23" t="str">
        <f t="shared" si="99"/>
        <v>○</v>
      </c>
      <c r="E747" s="23">
        <f>IF(AND(INDEX(個人!$C$6:$AH$125,$N746,$C$3)&lt;&gt;"",INDEX(個人!$C$6:$AH$125,$N747,$O747)&lt;&gt;""),E746+1,E746)</f>
        <v>0</v>
      </c>
      <c r="F747" s="23" t="str">
        <f t="shared" si="100"/>
        <v>@0</v>
      </c>
      <c r="H747" s="23" t="str">
        <f>IF(AND(INDEX(個人!$C$6:$AH$125,$N747,$C$3)&lt;&gt;"",INDEX(個人!$C$6:$AH$125,$N747,$O747)&lt;&gt;""),IF(INDEX(個人!$C$6:$AH$125,$N747,$H$3)&lt;20,11,ROUNDDOWN(INDEX(個人!$C$6:$AH$125,$N747,$H$3)/5,0)+7),"")</f>
        <v/>
      </c>
      <c r="I747" s="23" t="str">
        <f>IF(AND(INDEX(個人!$C$6:$AH$125,$N747,$C$3)&lt;&gt;"",INDEX(個人!$C$6:$AH$125,$N747,$O747)&lt;&gt;""),IF(ISERROR(VLOOKUP(DBCS($Q747),コード一覧!$E$1:$F$6,2,FALSE)),1,VLOOKUP(DBCS($Q747),コード一覧!$E$1:$F$6,2,FALSE)),"")</f>
        <v/>
      </c>
      <c r="J747" s="23" t="str">
        <f>IF(AND(INDEX(個人!$C$6:$AH$125,$N747,$C$3)&lt;&gt;"",INDEX(個人!$C$6:$AH$125,$N747,$O747)&lt;&gt;""),VLOOKUP($P747,コード一覧!$G$1:$H$10,2,FALSE),"")</f>
        <v/>
      </c>
      <c r="K747" s="23" t="str">
        <f>IF(AND(INDEX(個人!$C$6:$AH$125,$N747,$C$3)&lt;&gt;"",INDEX(個人!$C$6:$AH$125,$N747,$O747)&lt;&gt;""),LEFT(TEXT(INDEX(個人!$C$6:$AH$125,$N747,$O747),"mm:ss.00"),2),"")</f>
        <v/>
      </c>
      <c r="L747" s="23" t="str">
        <f>IF(AND(INDEX(個人!$C$6:$AH$125,$N747,$C$3)&lt;&gt;"",INDEX(個人!$C$6:$AH$125,$N747,$O747)&lt;&gt;""),MID(TEXT(INDEX(個人!$C$6:$AH$125,$N747,$O747),"mm:ss.00"),4,2),"")</f>
        <v/>
      </c>
      <c r="M747" s="23" t="str">
        <f>IF(AND(INDEX(個人!$C$6:$AH$125,$N747,$C$3)&lt;&gt;"",INDEX(個人!$C$6:$AH$125,$N747,$O747)&lt;&gt;""),RIGHT(TEXT(INDEX(個人!$C$6:$AH$125,$N747,$O747),"mm:ss.00"),2),"")</f>
        <v/>
      </c>
      <c r="N747" s="23">
        <f t="shared" si="101"/>
        <v>34</v>
      </c>
      <c r="O747" s="23">
        <v>26</v>
      </c>
      <c r="P747" s="200" t="s">
        <v>70</v>
      </c>
      <c r="Q747" s="23" t="s">
        <v>321</v>
      </c>
    </row>
    <row r="748" spans="3:17" s="23" customFormat="1" x14ac:dyDescent="0.15">
      <c r="C748" s="23" t="str">
        <f>IF(INDEX(個人!$C$6:$AH$125,$N748,$C$3)&lt;&gt;"",DBCS(TRIM(INDEX(個人!$C$6:$AH$125,$N748,$C$3))),"")</f>
        <v/>
      </c>
      <c r="D748" s="23" t="str">
        <f t="shared" si="99"/>
        <v>○</v>
      </c>
      <c r="E748" s="23">
        <f>IF(AND(INDEX(個人!$C$6:$AH$125,$N747,$C$3)&lt;&gt;"",INDEX(個人!$C$6:$AH$125,$N748,$O748)&lt;&gt;""),E747+1,E747)</f>
        <v>0</v>
      </c>
      <c r="F748" s="23" t="str">
        <f t="shared" si="100"/>
        <v>@0</v>
      </c>
      <c r="H748" s="23" t="str">
        <f>IF(AND(INDEX(個人!$C$6:$AH$125,$N748,$C$3)&lt;&gt;"",INDEX(個人!$C$6:$AH$125,$N748,$O748)&lt;&gt;""),IF(INDEX(個人!$C$6:$AH$125,$N748,$H$3)&lt;20,11,ROUNDDOWN(INDEX(個人!$C$6:$AH$125,$N748,$H$3)/5,0)+7),"")</f>
        <v/>
      </c>
      <c r="I748" s="23" t="str">
        <f>IF(AND(INDEX(個人!$C$6:$AH$125,$N748,$C$3)&lt;&gt;"",INDEX(個人!$C$6:$AH$125,$N748,$O748)&lt;&gt;""),IF(ISERROR(VLOOKUP(DBCS($Q748),コード一覧!$E$1:$F$6,2,FALSE)),1,VLOOKUP(DBCS($Q748),コード一覧!$E$1:$F$6,2,FALSE)),"")</f>
        <v/>
      </c>
      <c r="J748" s="23" t="str">
        <f>IF(AND(INDEX(個人!$C$6:$AH$125,$N748,$C$3)&lt;&gt;"",INDEX(個人!$C$6:$AH$125,$N748,$O748)&lt;&gt;""),VLOOKUP($P748,コード一覧!$G$1:$H$10,2,FALSE),"")</f>
        <v/>
      </c>
      <c r="K748" s="23" t="str">
        <f>IF(AND(INDEX(個人!$C$6:$AH$125,$N748,$C$3)&lt;&gt;"",INDEX(個人!$C$6:$AH$125,$N748,$O748)&lt;&gt;""),LEFT(TEXT(INDEX(個人!$C$6:$AH$125,$N748,$O748),"mm:ss.00"),2),"")</f>
        <v/>
      </c>
      <c r="L748" s="23" t="str">
        <f>IF(AND(INDEX(個人!$C$6:$AH$125,$N748,$C$3)&lt;&gt;"",INDEX(個人!$C$6:$AH$125,$N748,$O748)&lt;&gt;""),MID(TEXT(INDEX(個人!$C$6:$AH$125,$N748,$O748),"mm:ss.00"),4,2),"")</f>
        <v/>
      </c>
      <c r="M748" s="23" t="str">
        <f>IF(AND(INDEX(個人!$C$6:$AH$125,$N748,$C$3)&lt;&gt;"",INDEX(個人!$C$6:$AH$125,$N748,$O748)&lt;&gt;""),RIGHT(TEXT(INDEX(個人!$C$6:$AH$125,$N748,$O748),"mm:ss.00"),2),"")</f>
        <v/>
      </c>
      <c r="N748" s="23">
        <f t="shared" si="101"/>
        <v>34</v>
      </c>
      <c r="O748" s="23">
        <v>27</v>
      </c>
      <c r="P748" s="200" t="s">
        <v>24</v>
      </c>
      <c r="Q748" s="23" t="s">
        <v>321</v>
      </c>
    </row>
    <row r="749" spans="3:17" s="23" customFormat="1" x14ac:dyDescent="0.15">
      <c r="C749" s="23" t="str">
        <f>IF(INDEX(個人!$C$6:$AH$125,$N749,$C$3)&lt;&gt;"",DBCS(TRIM(INDEX(個人!$C$6:$AH$125,$N749,$C$3))),"")</f>
        <v/>
      </c>
      <c r="D749" s="23" t="str">
        <f t="shared" si="99"/>
        <v>○</v>
      </c>
      <c r="E749" s="23">
        <f>IF(AND(INDEX(個人!$C$6:$AH$125,$N748,$C$3)&lt;&gt;"",INDEX(個人!$C$6:$AH$125,$N749,$O749)&lt;&gt;""),E748+1,E748)</f>
        <v>0</v>
      </c>
      <c r="F749" s="23" t="str">
        <f t="shared" si="100"/>
        <v>@0</v>
      </c>
      <c r="H749" s="23" t="str">
        <f>IF(AND(INDEX(個人!$C$6:$AH$125,$N749,$C$3)&lt;&gt;"",INDEX(個人!$C$6:$AH$125,$N749,$O749)&lt;&gt;""),IF(INDEX(個人!$C$6:$AH$125,$N749,$H$3)&lt;20,11,ROUNDDOWN(INDEX(個人!$C$6:$AH$125,$N749,$H$3)/5,0)+7),"")</f>
        <v/>
      </c>
      <c r="I749" s="23" t="str">
        <f>IF(AND(INDEX(個人!$C$6:$AH$125,$N749,$C$3)&lt;&gt;"",INDEX(個人!$C$6:$AH$125,$N749,$O749)&lt;&gt;""),IF(ISERROR(VLOOKUP(DBCS($Q749),コード一覧!$E$1:$F$6,2,FALSE)),1,VLOOKUP(DBCS($Q749),コード一覧!$E$1:$F$6,2,FALSE)),"")</f>
        <v/>
      </c>
      <c r="J749" s="23" t="str">
        <f>IF(AND(INDEX(個人!$C$6:$AH$125,$N749,$C$3)&lt;&gt;"",INDEX(個人!$C$6:$AH$125,$N749,$O749)&lt;&gt;""),VLOOKUP($P749,コード一覧!$G$1:$H$10,2,FALSE),"")</f>
        <v/>
      </c>
      <c r="K749" s="23" t="str">
        <f>IF(AND(INDEX(個人!$C$6:$AH$125,$N749,$C$3)&lt;&gt;"",INDEX(個人!$C$6:$AH$125,$N749,$O749)&lt;&gt;""),LEFT(TEXT(INDEX(個人!$C$6:$AH$125,$N749,$O749),"mm:ss.00"),2),"")</f>
        <v/>
      </c>
      <c r="L749" s="23" t="str">
        <f>IF(AND(INDEX(個人!$C$6:$AH$125,$N749,$C$3)&lt;&gt;"",INDEX(個人!$C$6:$AH$125,$N749,$O749)&lt;&gt;""),MID(TEXT(INDEX(個人!$C$6:$AH$125,$N749,$O749),"mm:ss.00"),4,2),"")</f>
        <v/>
      </c>
      <c r="M749" s="23" t="str">
        <f>IF(AND(INDEX(個人!$C$6:$AH$125,$N749,$C$3)&lt;&gt;"",INDEX(個人!$C$6:$AH$125,$N749,$O749)&lt;&gt;""),RIGHT(TEXT(INDEX(個人!$C$6:$AH$125,$N749,$O749),"mm:ss.00"),2),"")</f>
        <v/>
      </c>
      <c r="N749" s="23">
        <f t="shared" si="101"/>
        <v>34</v>
      </c>
      <c r="O749" s="23">
        <v>28</v>
      </c>
      <c r="P749" s="200" t="s">
        <v>37</v>
      </c>
      <c r="Q749" s="23" t="s">
        <v>321</v>
      </c>
    </row>
    <row r="750" spans="3:17" s="23" customFormat="1" x14ac:dyDescent="0.15">
      <c r="C750" s="23" t="str">
        <f>IF(INDEX(個人!$C$6:$AH$125,$N750,$C$3)&lt;&gt;"",DBCS(TRIM(INDEX(個人!$C$6:$AH$125,$N750,$C$3))),"")</f>
        <v/>
      </c>
      <c r="D750" s="23" t="str">
        <f t="shared" si="99"/>
        <v>○</v>
      </c>
      <c r="E750" s="23">
        <f>IF(AND(INDEX(個人!$C$6:$AH$125,$N749,$C$3)&lt;&gt;"",INDEX(個人!$C$6:$AH$125,$N750,$O750)&lt;&gt;""),E749+1,E749)</f>
        <v>0</v>
      </c>
      <c r="F750" s="23" t="str">
        <f t="shared" si="100"/>
        <v>@0</v>
      </c>
      <c r="H750" s="23" t="str">
        <f>IF(AND(INDEX(個人!$C$6:$AH$125,$N750,$C$3)&lt;&gt;"",INDEX(個人!$C$6:$AH$125,$N750,$O750)&lt;&gt;""),IF(INDEX(個人!$C$6:$AH$125,$N750,$H$3)&lt;20,11,ROUNDDOWN(INDEX(個人!$C$6:$AH$125,$N750,$H$3)/5,0)+7),"")</f>
        <v/>
      </c>
      <c r="I750" s="23" t="str">
        <f>IF(AND(INDEX(個人!$C$6:$AH$125,$N750,$C$3)&lt;&gt;"",INDEX(個人!$C$6:$AH$125,$N750,$O750)&lt;&gt;""),IF(ISERROR(VLOOKUP(DBCS($Q750),コード一覧!$E$1:$F$6,2,FALSE)),1,VLOOKUP(DBCS($Q750),コード一覧!$E$1:$F$6,2,FALSE)),"")</f>
        <v/>
      </c>
      <c r="J750" s="23" t="str">
        <f>IF(AND(INDEX(個人!$C$6:$AH$125,$N750,$C$3)&lt;&gt;"",INDEX(個人!$C$6:$AH$125,$N750,$O750)&lt;&gt;""),VLOOKUP($P750,コード一覧!$G$1:$H$10,2,FALSE),"")</f>
        <v/>
      </c>
      <c r="K750" s="23" t="str">
        <f>IF(AND(INDEX(個人!$C$6:$AH$125,$N750,$C$3)&lt;&gt;"",INDEX(個人!$C$6:$AH$125,$N750,$O750)&lt;&gt;""),LEFT(TEXT(INDEX(個人!$C$6:$AH$125,$N750,$O750),"mm:ss.00"),2),"")</f>
        <v/>
      </c>
      <c r="L750" s="23" t="str">
        <f>IF(AND(INDEX(個人!$C$6:$AH$125,$N750,$C$3)&lt;&gt;"",INDEX(個人!$C$6:$AH$125,$N750,$O750)&lt;&gt;""),MID(TEXT(INDEX(個人!$C$6:$AH$125,$N750,$O750),"mm:ss.00"),4,2),"")</f>
        <v/>
      </c>
      <c r="M750" s="23" t="str">
        <f>IF(AND(INDEX(個人!$C$6:$AH$125,$N750,$C$3)&lt;&gt;"",INDEX(個人!$C$6:$AH$125,$N750,$O750)&lt;&gt;""),RIGHT(TEXT(INDEX(個人!$C$6:$AH$125,$N750,$O750),"mm:ss.00"),2),"")</f>
        <v/>
      </c>
      <c r="N750" s="23">
        <f t="shared" si="101"/>
        <v>34</v>
      </c>
      <c r="O750" s="23">
        <v>29</v>
      </c>
      <c r="P750" s="200" t="s">
        <v>47</v>
      </c>
      <c r="Q750" s="23" t="s">
        <v>321</v>
      </c>
    </row>
    <row r="751" spans="3:17" s="23" customFormat="1" x14ac:dyDescent="0.15">
      <c r="C751" s="23" t="str">
        <f>IF(INDEX(個人!$C$6:$AH$125,$N751,$C$3)&lt;&gt;"",DBCS(TRIM(INDEX(個人!$C$6:$AH$125,$N751,$C$3))),"")</f>
        <v/>
      </c>
      <c r="D751" s="23" t="str">
        <f t="shared" si="99"/>
        <v>○</v>
      </c>
      <c r="E751" s="23">
        <f>IF(AND(INDEX(個人!$C$6:$AH$125,$N750,$C$3)&lt;&gt;"",INDEX(個人!$C$6:$AH$125,$N751,$O751)&lt;&gt;""),E750+1,E750)</f>
        <v>0</v>
      </c>
      <c r="F751" s="23" t="str">
        <f t="shared" si="100"/>
        <v>@0</v>
      </c>
      <c r="H751" s="23" t="str">
        <f>IF(AND(INDEX(個人!$C$6:$AH$125,$N751,$C$3)&lt;&gt;"",INDEX(個人!$C$6:$AH$125,$N751,$O751)&lt;&gt;""),IF(INDEX(個人!$C$6:$AH$125,$N751,$H$3)&lt;20,11,ROUNDDOWN(INDEX(個人!$C$6:$AH$125,$N751,$H$3)/5,0)+7),"")</f>
        <v/>
      </c>
      <c r="I751" s="23" t="str">
        <f>IF(AND(INDEX(個人!$C$6:$AH$125,$N751,$C$3)&lt;&gt;"",INDEX(個人!$C$6:$AH$125,$N751,$O751)&lt;&gt;""),IF(ISERROR(VLOOKUP(DBCS($Q751),コード一覧!$E$1:$F$6,2,FALSE)),1,VLOOKUP(DBCS($Q751),コード一覧!$E$1:$F$6,2,FALSE)),"")</f>
        <v/>
      </c>
      <c r="J751" s="23" t="str">
        <f>IF(AND(INDEX(個人!$C$6:$AH$125,$N751,$C$3)&lt;&gt;"",INDEX(個人!$C$6:$AH$125,$N751,$O751)&lt;&gt;""),VLOOKUP($P751,コード一覧!$G$1:$H$10,2,FALSE),"")</f>
        <v/>
      </c>
      <c r="K751" s="23" t="str">
        <f>IF(AND(INDEX(個人!$C$6:$AH$125,$N751,$C$3)&lt;&gt;"",INDEX(個人!$C$6:$AH$125,$N751,$O751)&lt;&gt;""),LEFT(TEXT(INDEX(個人!$C$6:$AH$125,$N751,$O751),"mm:ss.00"),2),"")</f>
        <v/>
      </c>
      <c r="L751" s="23" t="str">
        <f>IF(AND(INDEX(個人!$C$6:$AH$125,$N751,$C$3)&lt;&gt;"",INDEX(個人!$C$6:$AH$125,$N751,$O751)&lt;&gt;""),MID(TEXT(INDEX(個人!$C$6:$AH$125,$N751,$O751),"mm:ss.00"),4,2),"")</f>
        <v/>
      </c>
      <c r="M751" s="23" t="str">
        <f>IF(AND(INDEX(個人!$C$6:$AH$125,$N751,$C$3)&lt;&gt;"",INDEX(個人!$C$6:$AH$125,$N751,$O751)&lt;&gt;""),RIGHT(TEXT(INDEX(個人!$C$6:$AH$125,$N751,$O751),"mm:ss.00"),2),"")</f>
        <v/>
      </c>
      <c r="N751" s="23">
        <f t="shared" si="101"/>
        <v>34</v>
      </c>
      <c r="O751" s="23">
        <v>30</v>
      </c>
      <c r="P751" s="200" t="s">
        <v>37</v>
      </c>
      <c r="Q751" s="23" t="s">
        <v>101</v>
      </c>
    </row>
    <row r="752" spans="3:17" s="23" customFormat="1" x14ac:dyDescent="0.15">
      <c r="C752" s="23" t="str">
        <f>IF(INDEX(個人!$C$6:$AH$125,$N752,$C$3)&lt;&gt;"",DBCS(TRIM(INDEX(個人!$C$6:$AH$125,$N752,$C$3))),"")</f>
        <v/>
      </c>
      <c r="D752" s="23" t="str">
        <f t="shared" si="99"/>
        <v>○</v>
      </c>
      <c r="E752" s="23">
        <f>IF(AND(INDEX(個人!$C$6:$AH$125,$N751,$C$3)&lt;&gt;"",INDEX(個人!$C$6:$AH$125,$N752,$O752)&lt;&gt;""),E751+1,E751)</f>
        <v>0</v>
      </c>
      <c r="F752" s="23" t="str">
        <f t="shared" si="100"/>
        <v>@0</v>
      </c>
      <c r="H752" s="23" t="str">
        <f>IF(AND(INDEX(個人!$C$6:$AH$125,$N752,$C$3)&lt;&gt;"",INDEX(個人!$C$6:$AH$125,$N752,$O752)&lt;&gt;""),IF(INDEX(個人!$C$6:$AH$125,$N752,$H$3)&lt;20,11,ROUNDDOWN(INDEX(個人!$C$6:$AH$125,$N752,$H$3)/5,0)+7),"")</f>
        <v/>
      </c>
      <c r="I752" s="23" t="str">
        <f>IF(AND(INDEX(個人!$C$6:$AH$125,$N752,$C$3)&lt;&gt;"",INDEX(個人!$C$6:$AH$125,$N752,$O752)&lt;&gt;""),IF(ISERROR(VLOOKUP(DBCS($Q752),コード一覧!$E$1:$F$6,2,FALSE)),1,VLOOKUP(DBCS($Q752),コード一覧!$E$1:$F$6,2,FALSE)),"")</f>
        <v/>
      </c>
      <c r="J752" s="23" t="str">
        <f>IF(AND(INDEX(個人!$C$6:$AH$125,$N752,$C$3)&lt;&gt;"",INDEX(個人!$C$6:$AH$125,$N752,$O752)&lt;&gt;""),VLOOKUP($P752,コード一覧!$G$1:$H$10,2,FALSE),"")</f>
        <v/>
      </c>
      <c r="K752" s="23" t="str">
        <f>IF(AND(INDEX(個人!$C$6:$AH$125,$N752,$C$3)&lt;&gt;"",INDEX(個人!$C$6:$AH$125,$N752,$O752)&lt;&gt;""),LEFT(TEXT(INDEX(個人!$C$6:$AH$125,$N752,$O752),"mm:ss.00"),2),"")</f>
        <v/>
      </c>
      <c r="L752" s="23" t="str">
        <f>IF(AND(INDEX(個人!$C$6:$AH$125,$N752,$C$3)&lt;&gt;"",INDEX(個人!$C$6:$AH$125,$N752,$O752)&lt;&gt;""),MID(TEXT(INDEX(個人!$C$6:$AH$125,$N752,$O752),"mm:ss.00"),4,2),"")</f>
        <v/>
      </c>
      <c r="M752" s="23" t="str">
        <f>IF(AND(INDEX(個人!$C$6:$AH$125,$N752,$C$3)&lt;&gt;"",INDEX(個人!$C$6:$AH$125,$N752,$O752)&lt;&gt;""),RIGHT(TEXT(INDEX(個人!$C$6:$AH$125,$N752,$O752),"mm:ss.00"),2),"")</f>
        <v/>
      </c>
      <c r="N752" s="23">
        <f t="shared" si="101"/>
        <v>34</v>
      </c>
      <c r="O752" s="23">
        <v>31</v>
      </c>
      <c r="P752" s="200" t="s">
        <v>47</v>
      </c>
      <c r="Q752" s="23" t="s">
        <v>101</v>
      </c>
    </row>
    <row r="753" spans="3:17" s="23" customFormat="1" x14ac:dyDescent="0.15">
      <c r="C753" s="23" t="str">
        <f>IF(INDEX(個人!$C$6:$AH$125,$N753,$C$3)&lt;&gt;"",DBCS(TRIM(INDEX(個人!$C$6:$AH$125,$N753,$C$3))),"")</f>
        <v/>
      </c>
      <c r="D753" s="23" t="str">
        <f t="shared" si="99"/>
        <v>○</v>
      </c>
      <c r="E753" s="23">
        <f>IF(AND(INDEX(個人!$C$6:$AH$125,$N752,$C$3)&lt;&gt;"",INDEX(個人!$C$6:$AH$125,$N753,$O753)&lt;&gt;""),E752+1,E752)</f>
        <v>0</v>
      </c>
      <c r="F753" s="23" t="str">
        <f t="shared" si="100"/>
        <v>@0</v>
      </c>
      <c r="H753" s="23" t="str">
        <f>IF(AND(INDEX(個人!$C$6:$AH$125,$N753,$C$3)&lt;&gt;"",INDEX(個人!$C$6:$AH$125,$N753,$O753)&lt;&gt;""),IF(INDEX(個人!$C$6:$AH$125,$N753,$H$3)&lt;20,11,ROUNDDOWN(INDEX(個人!$C$6:$AH$125,$N753,$H$3)/5,0)+7),"")</f>
        <v/>
      </c>
      <c r="I753" s="23" t="str">
        <f>IF(AND(INDEX(個人!$C$6:$AH$125,$N753,$C$3)&lt;&gt;"",INDEX(個人!$C$6:$AH$125,$N753,$O753)&lt;&gt;""),IF(ISERROR(VLOOKUP(DBCS($Q753),コード一覧!$E$1:$F$6,2,FALSE)),1,VLOOKUP(DBCS($Q753),コード一覧!$E$1:$F$6,2,FALSE)),"")</f>
        <v/>
      </c>
      <c r="J753" s="23" t="str">
        <f>IF(AND(INDEX(個人!$C$6:$AH$125,$N753,$C$3)&lt;&gt;"",INDEX(個人!$C$6:$AH$125,$N753,$O753)&lt;&gt;""),VLOOKUP($P753,コード一覧!$G$1:$H$10,2,FALSE),"")</f>
        <v/>
      </c>
      <c r="K753" s="23" t="str">
        <f>IF(AND(INDEX(個人!$C$6:$AH$125,$N753,$C$3)&lt;&gt;"",INDEX(個人!$C$6:$AH$125,$N753,$O753)&lt;&gt;""),LEFT(TEXT(INDEX(個人!$C$6:$AH$125,$N753,$O753),"mm:ss.00"),2),"")</f>
        <v/>
      </c>
      <c r="L753" s="23" t="str">
        <f>IF(AND(INDEX(個人!$C$6:$AH$125,$N753,$C$3)&lt;&gt;"",INDEX(個人!$C$6:$AH$125,$N753,$O753)&lt;&gt;""),MID(TEXT(INDEX(個人!$C$6:$AH$125,$N753,$O753),"mm:ss.00"),4,2),"")</f>
        <v/>
      </c>
      <c r="M753" s="23" t="str">
        <f>IF(AND(INDEX(個人!$C$6:$AH$125,$N753,$C$3)&lt;&gt;"",INDEX(個人!$C$6:$AH$125,$N753,$O753)&lt;&gt;""),RIGHT(TEXT(INDEX(個人!$C$6:$AH$125,$N753,$O753),"mm:ss.00"),2),"")</f>
        <v/>
      </c>
      <c r="N753" s="23">
        <f t="shared" si="101"/>
        <v>34</v>
      </c>
      <c r="O753" s="23">
        <v>32</v>
      </c>
      <c r="P753" s="200" t="s">
        <v>73</v>
      </c>
      <c r="Q753" s="23" t="s">
        <v>101</v>
      </c>
    </row>
    <row r="754" spans="3:17" s="22" customFormat="1" x14ac:dyDescent="0.15">
      <c r="C754" s="22" t="str">
        <f>IF(INDEX(個人!$C$6:$AH$125,$N754,$C$3)&lt;&gt;"",DBCS(TRIM(INDEX(個人!$C$6:$AH$125,$N754,$C$3))),"")</f>
        <v/>
      </c>
      <c r="D754" s="22" t="str">
        <f>IF(C753=C754,"○","×")</f>
        <v>○</v>
      </c>
      <c r="E754" s="22">
        <f>IF(AND(INDEX(個人!$C$6:$AH$125,$N754,$C$3)&lt;&gt;"",INDEX(個人!$C$6:$AH$125,$N754,$O754)&lt;&gt;""),1,0)</f>
        <v>0</v>
      </c>
      <c r="F754" s="22" t="str">
        <f>C754&amp;"@"&amp;E754</f>
        <v>@0</v>
      </c>
      <c r="H754" s="22" t="str">
        <f>IF(AND(INDEX(個人!$C$6:$AH$125,$N754,$C$3)&lt;&gt;"",INDEX(個人!$C$6:$AH$125,$N754,$O754)&lt;&gt;""),IF(INDEX(個人!$C$6:$AH$125,$N754,$H$3)&lt;20,11,ROUNDDOWN(INDEX(個人!$C$6:$AH$125,$N754,$H$3)/5,0)+7),"")</f>
        <v/>
      </c>
      <c r="I754" s="22" t="str">
        <f>IF(AND(INDEX(個人!$C$6:$AH$125,$N754,$C$3)&lt;&gt;"",INDEX(個人!$C$6:$AH$125,$N754,$O754)&lt;&gt;""),IF(ISERROR(VLOOKUP(DBCS($Q754),コード一覧!$E$1:$F$6,2,FALSE)),1,VLOOKUP(DBCS($Q754),コード一覧!$E$1:$F$6,2,FALSE)),"")</f>
        <v/>
      </c>
      <c r="J754" s="22" t="str">
        <f>IF(AND(INDEX(個人!$C$6:$AH$125,$N754,$C$3)&lt;&gt;"",INDEX(個人!$C$6:$AH$125,$N754,$O754)&lt;&gt;""),VLOOKUP($P754,コード一覧!$G$1:$H$10,2,FALSE),"")</f>
        <v/>
      </c>
      <c r="K754" s="22" t="str">
        <f>IF(AND(INDEX(個人!$C$6:$AH$125,$N754,$C$3)&lt;&gt;"",INDEX(個人!$C$6:$AH$125,$N754,$O754)&lt;&gt;""),LEFT(TEXT(INDEX(個人!$C$6:$AH$125,$N754,$O754),"mm:ss.00"),2),"")</f>
        <v/>
      </c>
      <c r="L754" s="22" t="str">
        <f>IF(AND(INDEX(個人!$C$6:$AH$125,$N754,$C$3)&lt;&gt;"",INDEX(個人!$C$6:$AH$125,$N754,$O754)&lt;&gt;""),MID(TEXT(INDEX(個人!$C$6:$AH$125,$N754,$O754),"mm:ss.00"),4,2),"")</f>
        <v/>
      </c>
      <c r="M754" s="22" t="str">
        <f>IF(AND(INDEX(個人!$C$6:$AH$125,$N754,$C$3)&lt;&gt;"",INDEX(個人!$C$6:$AH$125,$N754,$O754)&lt;&gt;""),RIGHT(TEXT(INDEX(個人!$C$6:$AH$125,$N754,$O754),"mm:ss.00"),2),"")</f>
        <v/>
      </c>
      <c r="N754" s="22">
        <f>N732+1</f>
        <v>35</v>
      </c>
      <c r="O754" s="22">
        <v>11</v>
      </c>
      <c r="P754" s="24" t="s">
        <v>70</v>
      </c>
      <c r="Q754" s="22" t="s">
        <v>102</v>
      </c>
    </row>
    <row r="755" spans="3:17" s="22" customFormat="1" x14ac:dyDescent="0.15">
      <c r="C755" s="22" t="str">
        <f>IF(INDEX(個人!$C$6:$AH$125,$N755,$C$3)&lt;&gt;"",DBCS(TRIM(INDEX(個人!$C$6:$AH$125,$N755,$C$3))),"")</f>
        <v/>
      </c>
      <c r="D755" s="22" t="str">
        <f>IF(C754=C755,"○","×")</f>
        <v>○</v>
      </c>
      <c r="E755" s="22">
        <f>IF(AND(INDEX(個人!$C$6:$AH$125,$N754,$C$3)&lt;&gt;"",INDEX(個人!$C$6:$AH$125,$N755,$O755)&lt;&gt;""),E754+1,E754)</f>
        <v>0</v>
      </c>
      <c r="F755" s="22" t="str">
        <f>C755&amp;"@"&amp;E755</f>
        <v>@0</v>
      </c>
      <c r="H755" s="22" t="str">
        <f>IF(AND(INDEX(個人!$C$6:$AH$125,$N755,$C$3)&lt;&gt;"",INDEX(個人!$C$6:$AH$125,$N755,$O755)&lt;&gt;""),IF(INDEX(個人!$C$6:$AH$125,$N755,$H$3)&lt;20,11,ROUNDDOWN(INDEX(個人!$C$6:$AH$125,$N755,$H$3)/5,0)+7),"")</f>
        <v/>
      </c>
      <c r="I755" s="22" t="str">
        <f>IF(AND(INDEX(個人!$C$6:$AH$125,$N755,$C$3)&lt;&gt;"",INDEX(個人!$C$6:$AH$125,$N755,$O755)&lt;&gt;""),IF(ISERROR(VLOOKUP(DBCS($Q755),コード一覧!$E$1:$F$6,2,FALSE)),1,VLOOKUP(DBCS($Q755),コード一覧!$E$1:$F$6,2,FALSE)),"")</f>
        <v/>
      </c>
      <c r="J755" s="22" t="str">
        <f>IF(AND(INDEX(個人!$C$6:$AH$125,$N755,$C$3)&lt;&gt;"",INDEX(個人!$C$6:$AH$125,$N755,$O755)&lt;&gt;""),VLOOKUP($P755,コード一覧!$G$1:$H$10,2,FALSE),"")</f>
        <v/>
      </c>
      <c r="K755" s="22" t="str">
        <f>IF(AND(INDEX(個人!$C$6:$AH$125,$N755,$C$3)&lt;&gt;"",INDEX(個人!$C$6:$AH$125,$N755,$O755)&lt;&gt;""),LEFT(TEXT(INDEX(個人!$C$6:$AH$125,$N755,$O755),"mm:ss.00"),2),"")</f>
        <v/>
      </c>
      <c r="L755" s="22" t="str">
        <f>IF(AND(INDEX(個人!$C$6:$AH$125,$N755,$C$3)&lt;&gt;"",INDEX(個人!$C$6:$AH$125,$N755,$O755)&lt;&gt;""),MID(TEXT(INDEX(個人!$C$6:$AH$125,$N755,$O755),"mm:ss.00"),4,2),"")</f>
        <v/>
      </c>
      <c r="M755" s="22" t="str">
        <f>IF(AND(INDEX(個人!$C$6:$AH$125,$N755,$C$3)&lt;&gt;"",INDEX(個人!$C$6:$AH$125,$N755,$O755)&lt;&gt;""),RIGHT(TEXT(INDEX(個人!$C$6:$AH$125,$N755,$O755),"mm:ss.00"),2),"")</f>
        <v/>
      </c>
      <c r="N755" s="22">
        <f>$N754</f>
        <v>35</v>
      </c>
      <c r="O755" s="22">
        <v>12</v>
      </c>
      <c r="P755" s="24" t="s">
        <v>24</v>
      </c>
      <c r="Q755" s="22" t="s">
        <v>102</v>
      </c>
    </row>
    <row r="756" spans="3:17" s="22" customFormat="1" x14ac:dyDescent="0.15">
      <c r="C756" s="22" t="str">
        <f>IF(INDEX(個人!$C$6:$AH$125,$N756,$C$3)&lt;&gt;"",DBCS(TRIM(INDEX(個人!$C$6:$AH$125,$N756,$C$3))),"")</f>
        <v/>
      </c>
      <c r="D756" s="22" t="str">
        <f t="shared" ref="D756:D775" si="102">IF(C755=C756,"○","×")</f>
        <v>○</v>
      </c>
      <c r="E756" s="22">
        <f>IF(AND(INDEX(個人!$C$6:$AH$125,$N755,$C$3)&lt;&gt;"",INDEX(個人!$C$6:$AH$125,$N756,$O756)&lt;&gt;""),E755+1,E755)</f>
        <v>0</v>
      </c>
      <c r="F756" s="22" t="str">
        <f t="shared" ref="F756:F775" si="103">C756&amp;"@"&amp;E756</f>
        <v>@0</v>
      </c>
      <c r="H756" s="22" t="str">
        <f>IF(AND(INDEX(個人!$C$6:$AH$125,$N756,$C$3)&lt;&gt;"",INDEX(個人!$C$6:$AH$125,$N756,$O756)&lt;&gt;""),IF(INDEX(個人!$C$6:$AH$125,$N756,$H$3)&lt;20,11,ROUNDDOWN(INDEX(個人!$C$6:$AH$125,$N756,$H$3)/5,0)+7),"")</f>
        <v/>
      </c>
      <c r="I756" s="22" t="str">
        <f>IF(AND(INDEX(個人!$C$6:$AH$125,$N756,$C$3)&lt;&gt;"",INDEX(個人!$C$6:$AH$125,$N756,$O756)&lt;&gt;""),IF(ISERROR(VLOOKUP(DBCS($Q756),コード一覧!$E$1:$F$6,2,FALSE)),1,VLOOKUP(DBCS($Q756),コード一覧!$E$1:$F$6,2,FALSE)),"")</f>
        <v/>
      </c>
      <c r="J756" s="22" t="str">
        <f>IF(AND(INDEX(個人!$C$6:$AH$125,$N756,$C$3)&lt;&gt;"",INDEX(個人!$C$6:$AH$125,$N756,$O756)&lt;&gt;""),VLOOKUP($P756,コード一覧!$G$1:$H$10,2,FALSE),"")</f>
        <v/>
      </c>
      <c r="K756" s="22" t="str">
        <f>IF(AND(INDEX(個人!$C$6:$AH$125,$N756,$C$3)&lt;&gt;"",INDEX(個人!$C$6:$AH$125,$N756,$O756)&lt;&gt;""),LEFT(TEXT(INDEX(個人!$C$6:$AH$125,$N756,$O756),"mm:ss.00"),2),"")</f>
        <v/>
      </c>
      <c r="L756" s="22" t="str">
        <f>IF(AND(INDEX(個人!$C$6:$AH$125,$N756,$C$3)&lt;&gt;"",INDEX(個人!$C$6:$AH$125,$N756,$O756)&lt;&gt;""),MID(TEXT(INDEX(個人!$C$6:$AH$125,$N756,$O756),"mm:ss.00"),4,2),"")</f>
        <v/>
      </c>
      <c r="M756" s="22" t="str">
        <f>IF(AND(INDEX(個人!$C$6:$AH$125,$N756,$C$3)&lt;&gt;"",INDEX(個人!$C$6:$AH$125,$N756,$O756)&lt;&gt;""),RIGHT(TEXT(INDEX(個人!$C$6:$AH$125,$N756,$O756),"mm:ss.00"),2),"")</f>
        <v/>
      </c>
      <c r="N756" s="22">
        <f t="shared" ref="N756:N775" si="104">$N755</f>
        <v>35</v>
      </c>
      <c r="O756" s="22">
        <v>13</v>
      </c>
      <c r="P756" s="24" t="s">
        <v>37</v>
      </c>
      <c r="Q756" s="22" t="s">
        <v>102</v>
      </c>
    </row>
    <row r="757" spans="3:17" s="22" customFormat="1" x14ac:dyDescent="0.15">
      <c r="C757" s="22" t="str">
        <f>IF(INDEX(個人!$C$6:$AH$125,$N757,$C$3)&lt;&gt;"",DBCS(TRIM(INDEX(個人!$C$6:$AH$125,$N757,$C$3))),"")</f>
        <v/>
      </c>
      <c r="D757" s="22" t="str">
        <f t="shared" si="102"/>
        <v>○</v>
      </c>
      <c r="E757" s="22">
        <f>IF(AND(INDEX(個人!$C$6:$AH$125,$N756,$C$3)&lt;&gt;"",INDEX(個人!$C$6:$AH$125,$N757,$O757)&lt;&gt;""),E756+1,E756)</f>
        <v>0</v>
      </c>
      <c r="F757" s="22" t="str">
        <f t="shared" si="103"/>
        <v>@0</v>
      </c>
      <c r="H757" s="22" t="str">
        <f>IF(AND(INDEX(個人!$C$6:$AH$125,$N757,$C$3)&lt;&gt;"",INDEX(個人!$C$6:$AH$125,$N757,$O757)&lt;&gt;""),IF(INDEX(個人!$C$6:$AH$125,$N757,$H$3)&lt;20,11,ROUNDDOWN(INDEX(個人!$C$6:$AH$125,$N757,$H$3)/5,0)+7),"")</f>
        <v/>
      </c>
      <c r="I757" s="22" t="str">
        <f>IF(AND(INDEX(個人!$C$6:$AH$125,$N757,$C$3)&lt;&gt;"",INDEX(個人!$C$6:$AH$125,$N757,$O757)&lt;&gt;""),IF(ISERROR(VLOOKUP(DBCS($Q757),コード一覧!$E$1:$F$6,2,FALSE)),1,VLOOKUP(DBCS($Q757),コード一覧!$E$1:$F$6,2,FALSE)),"")</f>
        <v/>
      </c>
      <c r="J757" s="22" t="str">
        <f>IF(AND(INDEX(個人!$C$6:$AH$125,$N757,$C$3)&lt;&gt;"",INDEX(個人!$C$6:$AH$125,$N757,$O757)&lt;&gt;""),VLOOKUP($P757,コード一覧!$G$1:$H$10,2,FALSE),"")</f>
        <v/>
      </c>
      <c r="K757" s="22" t="str">
        <f>IF(AND(INDEX(個人!$C$6:$AH$125,$N757,$C$3)&lt;&gt;"",INDEX(個人!$C$6:$AH$125,$N757,$O757)&lt;&gt;""),LEFT(TEXT(INDEX(個人!$C$6:$AH$125,$N757,$O757),"mm:ss.00"),2),"")</f>
        <v/>
      </c>
      <c r="L757" s="22" t="str">
        <f>IF(AND(INDEX(個人!$C$6:$AH$125,$N757,$C$3)&lt;&gt;"",INDEX(個人!$C$6:$AH$125,$N757,$O757)&lt;&gt;""),MID(TEXT(INDEX(個人!$C$6:$AH$125,$N757,$O757),"mm:ss.00"),4,2),"")</f>
        <v/>
      </c>
      <c r="M757" s="22" t="str">
        <f>IF(AND(INDEX(個人!$C$6:$AH$125,$N757,$C$3)&lt;&gt;"",INDEX(個人!$C$6:$AH$125,$N757,$O757)&lt;&gt;""),RIGHT(TEXT(INDEX(個人!$C$6:$AH$125,$N757,$O757),"mm:ss.00"),2),"")</f>
        <v/>
      </c>
      <c r="N757" s="22">
        <f t="shared" si="104"/>
        <v>35</v>
      </c>
      <c r="O757" s="22">
        <v>14</v>
      </c>
      <c r="P757" s="24" t="s">
        <v>47</v>
      </c>
      <c r="Q757" s="22" t="s">
        <v>102</v>
      </c>
    </row>
    <row r="758" spans="3:17" s="22" customFormat="1" x14ac:dyDescent="0.15">
      <c r="C758" s="22" t="str">
        <f>IF(INDEX(個人!$C$6:$AH$125,$N758,$C$3)&lt;&gt;"",DBCS(TRIM(INDEX(個人!$C$6:$AH$125,$N758,$C$3))),"")</f>
        <v/>
      </c>
      <c r="D758" s="22" t="str">
        <f t="shared" si="102"/>
        <v>○</v>
      </c>
      <c r="E758" s="22">
        <f>IF(AND(INDEX(個人!$C$6:$AH$125,$N757,$C$3)&lt;&gt;"",INDEX(個人!$C$6:$AH$125,$N758,$O758)&lt;&gt;""),E757+1,E757)</f>
        <v>0</v>
      </c>
      <c r="F758" s="22" t="str">
        <f t="shared" si="103"/>
        <v>@0</v>
      </c>
      <c r="H758" s="22" t="str">
        <f>IF(AND(INDEX(個人!$C$6:$AH$125,$N758,$C$3)&lt;&gt;"",INDEX(個人!$C$6:$AH$125,$N758,$O758)&lt;&gt;""),IF(INDEX(個人!$C$6:$AH$125,$N758,$H$3)&lt;20,11,ROUNDDOWN(INDEX(個人!$C$6:$AH$125,$N758,$H$3)/5,0)+7),"")</f>
        <v/>
      </c>
      <c r="I758" s="22" t="str">
        <f>IF(AND(INDEX(個人!$C$6:$AH$125,$N758,$C$3)&lt;&gt;"",INDEX(個人!$C$6:$AH$125,$N758,$O758)&lt;&gt;""),IF(ISERROR(VLOOKUP(DBCS($Q758),コード一覧!$E$1:$F$6,2,FALSE)),1,VLOOKUP(DBCS($Q758),コード一覧!$E$1:$F$6,2,FALSE)),"")</f>
        <v/>
      </c>
      <c r="J758" s="22" t="str">
        <f>IF(AND(INDEX(個人!$C$6:$AH$125,$N758,$C$3)&lt;&gt;"",INDEX(個人!$C$6:$AH$125,$N758,$O758)&lt;&gt;""),VLOOKUP($P758,コード一覧!$G$1:$H$10,2,FALSE),"")</f>
        <v/>
      </c>
      <c r="K758" s="22" t="str">
        <f>IF(AND(INDEX(個人!$C$6:$AH$125,$N758,$C$3)&lt;&gt;"",INDEX(個人!$C$6:$AH$125,$N758,$O758)&lt;&gt;""),LEFT(TEXT(INDEX(個人!$C$6:$AH$125,$N758,$O758),"mm:ss.00"),2),"")</f>
        <v/>
      </c>
      <c r="L758" s="22" t="str">
        <f>IF(AND(INDEX(個人!$C$6:$AH$125,$N758,$C$3)&lt;&gt;"",INDEX(個人!$C$6:$AH$125,$N758,$O758)&lt;&gt;""),MID(TEXT(INDEX(個人!$C$6:$AH$125,$N758,$O758),"mm:ss.00"),4,2),"")</f>
        <v/>
      </c>
      <c r="M758" s="22" t="str">
        <f>IF(AND(INDEX(個人!$C$6:$AH$125,$N758,$C$3)&lt;&gt;"",INDEX(個人!$C$6:$AH$125,$N758,$O758)&lt;&gt;""),RIGHT(TEXT(INDEX(個人!$C$6:$AH$125,$N758,$O758),"mm:ss.00"),2),"")</f>
        <v/>
      </c>
      <c r="N758" s="22">
        <f t="shared" si="104"/>
        <v>35</v>
      </c>
      <c r="O758" s="22">
        <v>15</v>
      </c>
      <c r="P758" s="24" t="s">
        <v>73</v>
      </c>
      <c r="Q758" s="22" t="s">
        <v>102</v>
      </c>
    </row>
    <row r="759" spans="3:17" s="22" customFormat="1" x14ac:dyDescent="0.15">
      <c r="C759" s="22" t="str">
        <f>IF(INDEX(個人!$C$6:$AH$125,$N759,$C$3)&lt;&gt;"",DBCS(TRIM(INDEX(個人!$C$6:$AH$125,$N759,$C$3))),"")</f>
        <v/>
      </c>
      <c r="D759" s="22" t="str">
        <f t="shared" si="102"/>
        <v>○</v>
      </c>
      <c r="E759" s="22">
        <f>IF(AND(INDEX(個人!$C$6:$AH$125,$N758,$C$3)&lt;&gt;"",INDEX(個人!$C$6:$AH$125,$N759,$O759)&lt;&gt;""),E758+1,E758)</f>
        <v>0</v>
      </c>
      <c r="F759" s="22" t="str">
        <f t="shared" si="103"/>
        <v>@0</v>
      </c>
      <c r="H759" s="22" t="str">
        <f>IF(AND(INDEX(個人!$C$6:$AH$125,$N759,$C$3)&lt;&gt;"",INDEX(個人!$C$6:$AH$125,$N759,$O759)&lt;&gt;""),IF(INDEX(個人!$C$6:$AH$125,$N759,$H$3)&lt;20,11,ROUNDDOWN(INDEX(個人!$C$6:$AH$125,$N759,$H$3)/5,0)+7),"")</f>
        <v/>
      </c>
      <c r="I759" s="22" t="str">
        <f>IF(AND(INDEX(個人!$C$6:$AH$125,$N759,$C$3)&lt;&gt;"",INDEX(個人!$C$6:$AH$125,$N759,$O759)&lt;&gt;""),IF(ISERROR(VLOOKUP(DBCS($Q759),コード一覧!$E$1:$F$6,2,FALSE)),1,VLOOKUP(DBCS($Q759),コード一覧!$E$1:$F$6,2,FALSE)),"")</f>
        <v/>
      </c>
      <c r="J759" s="22" t="str">
        <f>IF(AND(INDEX(個人!$C$6:$AH$125,$N759,$C$3)&lt;&gt;"",INDEX(個人!$C$6:$AH$125,$N759,$O759)&lt;&gt;""),VLOOKUP($P759,コード一覧!$G$1:$H$10,2,FALSE),"")</f>
        <v/>
      </c>
      <c r="K759" s="22" t="str">
        <f>IF(AND(INDEX(個人!$C$6:$AH$125,$N759,$C$3)&lt;&gt;"",INDEX(個人!$C$6:$AH$125,$N759,$O759)&lt;&gt;""),LEFT(TEXT(INDEX(個人!$C$6:$AH$125,$N759,$O759),"mm:ss.00"),2),"")</f>
        <v/>
      </c>
      <c r="L759" s="22" t="str">
        <f>IF(AND(INDEX(個人!$C$6:$AH$125,$N759,$C$3)&lt;&gt;"",INDEX(個人!$C$6:$AH$125,$N759,$O759)&lt;&gt;""),MID(TEXT(INDEX(個人!$C$6:$AH$125,$N759,$O759),"mm:ss.00"),4,2),"")</f>
        <v/>
      </c>
      <c r="M759" s="22" t="str">
        <f>IF(AND(INDEX(個人!$C$6:$AH$125,$N759,$C$3)&lt;&gt;"",INDEX(個人!$C$6:$AH$125,$N759,$O759)&lt;&gt;""),RIGHT(TEXT(INDEX(個人!$C$6:$AH$125,$N759,$O759),"mm:ss.00"),2),"")</f>
        <v/>
      </c>
      <c r="N759" s="22">
        <f t="shared" si="104"/>
        <v>35</v>
      </c>
      <c r="O759" s="22">
        <v>16</v>
      </c>
      <c r="P759" s="24" t="s">
        <v>75</v>
      </c>
      <c r="Q759" s="22" t="s">
        <v>102</v>
      </c>
    </row>
    <row r="760" spans="3:17" s="22" customFormat="1" x14ac:dyDescent="0.15">
      <c r="C760" s="22" t="str">
        <f>IF(INDEX(個人!$C$6:$AH$125,$N760,$C$3)&lt;&gt;"",DBCS(TRIM(INDEX(個人!$C$6:$AH$125,$N760,$C$3))),"")</f>
        <v/>
      </c>
      <c r="D760" s="22" t="str">
        <f t="shared" si="102"/>
        <v>○</v>
      </c>
      <c r="E760" s="22">
        <f>IF(AND(INDEX(個人!$C$6:$AH$125,$N759,$C$3)&lt;&gt;"",INDEX(個人!$C$6:$AH$125,$N760,$O760)&lt;&gt;""),E759+1,E759)</f>
        <v>0</v>
      </c>
      <c r="F760" s="22" t="str">
        <f t="shared" si="103"/>
        <v>@0</v>
      </c>
      <c r="H760" s="22" t="str">
        <f>IF(AND(INDEX(個人!$C$6:$AH$125,$N760,$C$3)&lt;&gt;"",INDEX(個人!$C$6:$AH$125,$N760,$O760)&lt;&gt;""),IF(INDEX(個人!$C$6:$AH$125,$N760,$H$3)&lt;20,11,ROUNDDOWN(INDEX(個人!$C$6:$AH$125,$N760,$H$3)/5,0)+7),"")</f>
        <v/>
      </c>
      <c r="I760" s="22" t="str">
        <f>IF(AND(INDEX(個人!$C$6:$AH$125,$N760,$C$3)&lt;&gt;"",INDEX(個人!$C$6:$AH$125,$N760,$O760)&lt;&gt;""),IF(ISERROR(VLOOKUP(DBCS($Q760),コード一覧!$E$1:$F$6,2,FALSE)),1,VLOOKUP(DBCS($Q760),コード一覧!$E$1:$F$6,2,FALSE)),"")</f>
        <v/>
      </c>
      <c r="J760" s="22" t="str">
        <f>IF(AND(INDEX(個人!$C$6:$AH$125,$N760,$C$3)&lt;&gt;"",INDEX(個人!$C$6:$AH$125,$N760,$O760)&lt;&gt;""),VLOOKUP($P760,コード一覧!$G$1:$H$10,2,FALSE),"")</f>
        <v/>
      </c>
      <c r="K760" s="22" t="str">
        <f>IF(AND(INDEX(個人!$C$6:$AH$125,$N760,$C$3)&lt;&gt;"",INDEX(個人!$C$6:$AH$125,$N760,$O760)&lt;&gt;""),LEFT(TEXT(INDEX(個人!$C$6:$AH$125,$N760,$O760),"mm:ss.00"),2),"")</f>
        <v/>
      </c>
      <c r="L760" s="22" t="str">
        <f>IF(AND(INDEX(個人!$C$6:$AH$125,$N760,$C$3)&lt;&gt;"",INDEX(個人!$C$6:$AH$125,$N760,$O760)&lt;&gt;""),MID(TEXT(INDEX(個人!$C$6:$AH$125,$N760,$O760),"mm:ss.00"),4,2),"")</f>
        <v/>
      </c>
      <c r="M760" s="22" t="str">
        <f>IF(AND(INDEX(個人!$C$6:$AH$125,$N760,$C$3)&lt;&gt;"",INDEX(個人!$C$6:$AH$125,$N760,$O760)&lt;&gt;""),RIGHT(TEXT(INDEX(個人!$C$6:$AH$125,$N760,$O760),"mm:ss.00"),2),"")</f>
        <v/>
      </c>
      <c r="N760" s="22">
        <f t="shared" si="104"/>
        <v>35</v>
      </c>
      <c r="O760" s="22">
        <v>17</v>
      </c>
      <c r="P760" s="24" t="s">
        <v>77</v>
      </c>
      <c r="Q760" s="22" t="s">
        <v>102</v>
      </c>
    </row>
    <row r="761" spans="3:17" s="22" customFormat="1" x14ac:dyDescent="0.15">
      <c r="C761" s="22" t="str">
        <f>IF(INDEX(個人!$C$6:$AH$125,$N761,$C$3)&lt;&gt;"",DBCS(TRIM(INDEX(個人!$C$6:$AH$125,$N761,$C$3))),"")</f>
        <v/>
      </c>
      <c r="D761" s="22" t="str">
        <f t="shared" si="102"/>
        <v>○</v>
      </c>
      <c r="E761" s="22">
        <f>IF(AND(INDEX(個人!$C$6:$AH$125,$N760,$C$3)&lt;&gt;"",INDEX(個人!$C$6:$AH$125,$N761,$O761)&lt;&gt;""),E760+1,E760)</f>
        <v>0</v>
      </c>
      <c r="F761" s="22" t="str">
        <f t="shared" si="103"/>
        <v>@0</v>
      </c>
      <c r="H761" s="22" t="str">
        <f>IF(AND(INDEX(個人!$C$6:$AH$125,$N761,$C$3)&lt;&gt;"",INDEX(個人!$C$6:$AH$125,$N761,$O761)&lt;&gt;""),IF(INDEX(個人!$C$6:$AH$125,$N761,$H$3)&lt;20,11,ROUNDDOWN(INDEX(個人!$C$6:$AH$125,$N761,$H$3)/5,0)+7),"")</f>
        <v/>
      </c>
      <c r="I761" s="22" t="str">
        <f>IF(AND(INDEX(個人!$C$6:$AH$125,$N761,$C$3)&lt;&gt;"",INDEX(個人!$C$6:$AH$125,$N761,$O761)&lt;&gt;""),IF(ISERROR(VLOOKUP(DBCS($Q761),コード一覧!$E$1:$F$6,2,FALSE)),1,VLOOKUP(DBCS($Q761),コード一覧!$E$1:$F$6,2,FALSE)),"")</f>
        <v/>
      </c>
      <c r="J761" s="22" t="str">
        <f>IF(AND(INDEX(個人!$C$6:$AH$125,$N761,$C$3)&lt;&gt;"",INDEX(個人!$C$6:$AH$125,$N761,$O761)&lt;&gt;""),VLOOKUP($P761,コード一覧!$G$1:$H$10,2,FALSE),"")</f>
        <v/>
      </c>
      <c r="K761" s="22" t="str">
        <f>IF(AND(INDEX(個人!$C$6:$AH$125,$N761,$C$3)&lt;&gt;"",INDEX(個人!$C$6:$AH$125,$N761,$O761)&lt;&gt;""),LEFT(TEXT(INDEX(個人!$C$6:$AH$125,$N761,$O761),"mm:ss.00"),2),"")</f>
        <v/>
      </c>
      <c r="L761" s="22" t="str">
        <f>IF(AND(INDEX(個人!$C$6:$AH$125,$N761,$C$3)&lt;&gt;"",INDEX(個人!$C$6:$AH$125,$N761,$O761)&lt;&gt;""),MID(TEXT(INDEX(個人!$C$6:$AH$125,$N761,$O761),"mm:ss.00"),4,2),"")</f>
        <v/>
      </c>
      <c r="M761" s="22" t="str">
        <f>IF(AND(INDEX(個人!$C$6:$AH$125,$N761,$C$3)&lt;&gt;"",INDEX(個人!$C$6:$AH$125,$N761,$O761)&lt;&gt;""),RIGHT(TEXT(INDEX(個人!$C$6:$AH$125,$N761,$O761),"mm:ss.00"),2),"")</f>
        <v/>
      </c>
      <c r="N761" s="22">
        <f t="shared" si="104"/>
        <v>35</v>
      </c>
      <c r="O761" s="22">
        <v>18</v>
      </c>
      <c r="P761" s="24" t="s">
        <v>70</v>
      </c>
      <c r="Q761" s="22" t="s">
        <v>103</v>
      </c>
    </row>
    <row r="762" spans="3:17" s="22" customFormat="1" x14ac:dyDescent="0.15">
      <c r="C762" s="22" t="str">
        <f>IF(INDEX(個人!$C$6:$AH$125,$N762,$C$3)&lt;&gt;"",DBCS(TRIM(INDEX(個人!$C$6:$AH$125,$N762,$C$3))),"")</f>
        <v/>
      </c>
      <c r="D762" s="22" t="str">
        <f t="shared" si="102"/>
        <v>○</v>
      </c>
      <c r="E762" s="22">
        <f>IF(AND(INDEX(個人!$C$6:$AH$125,$N761,$C$3)&lt;&gt;"",INDEX(個人!$C$6:$AH$125,$N762,$O762)&lt;&gt;""),E761+1,E761)</f>
        <v>0</v>
      </c>
      <c r="F762" s="22" t="str">
        <f t="shared" si="103"/>
        <v>@0</v>
      </c>
      <c r="H762" s="22" t="str">
        <f>IF(AND(INDEX(個人!$C$6:$AH$125,$N762,$C$3)&lt;&gt;"",INDEX(個人!$C$6:$AH$125,$N762,$O762)&lt;&gt;""),IF(INDEX(個人!$C$6:$AH$125,$N762,$H$3)&lt;20,11,ROUNDDOWN(INDEX(個人!$C$6:$AH$125,$N762,$H$3)/5,0)+7),"")</f>
        <v/>
      </c>
      <c r="I762" s="22" t="str">
        <f>IF(AND(INDEX(個人!$C$6:$AH$125,$N762,$C$3)&lt;&gt;"",INDEX(個人!$C$6:$AH$125,$N762,$O762)&lt;&gt;""),IF(ISERROR(VLOOKUP(DBCS($Q762),コード一覧!$E$1:$F$6,2,FALSE)),1,VLOOKUP(DBCS($Q762),コード一覧!$E$1:$F$6,2,FALSE)),"")</f>
        <v/>
      </c>
      <c r="J762" s="22" t="str">
        <f>IF(AND(INDEX(個人!$C$6:$AH$125,$N762,$C$3)&lt;&gt;"",INDEX(個人!$C$6:$AH$125,$N762,$O762)&lt;&gt;""),VLOOKUP($P762,コード一覧!$G$1:$H$10,2,FALSE),"")</f>
        <v/>
      </c>
      <c r="K762" s="22" t="str">
        <f>IF(AND(INDEX(個人!$C$6:$AH$125,$N762,$C$3)&lt;&gt;"",INDEX(個人!$C$6:$AH$125,$N762,$O762)&lt;&gt;""),LEFT(TEXT(INDEX(個人!$C$6:$AH$125,$N762,$O762),"mm:ss.00"),2),"")</f>
        <v/>
      </c>
      <c r="L762" s="22" t="str">
        <f>IF(AND(INDEX(個人!$C$6:$AH$125,$N762,$C$3)&lt;&gt;"",INDEX(個人!$C$6:$AH$125,$N762,$O762)&lt;&gt;""),MID(TEXT(INDEX(個人!$C$6:$AH$125,$N762,$O762),"mm:ss.00"),4,2),"")</f>
        <v/>
      </c>
      <c r="M762" s="22" t="str">
        <f>IF(AND(INDEX(個人!$C$6:$AH$125,$N762,$C$3)&lt;&gt;"",INDEX(個人!$C$6:$AH$125,$N762,$O762)&lt;&gt;""),RIGHT(TEXT(INDEX(個人!$C$6:$AH$125,$N762,$O762),"mm:ss.00"),2),"")</f>
        <v/>
      </c>
      <c r="N762" s="22">
        <f t="shared" si="104"/>
        <v>35</v>
      </c>
      <c r="O762" s="22">
        <v>19</v>
      </c>
      <c r="P762" s="24" t="s">
        <v>24</v>
      </c>
      <c r="Q762" s="22" t="s">
        <v>103</v>
      </c>
    </row>
    <row r="763" spans="3:17" s="22" customFormat="1" x14ac:dyDescent="0.15">
      <c r="C763" s="22" t="str">
        <f>IF(INDEX(個人!$C$6:$AH$125,$N763,$C$3)&lt;&gt;"",DBCS(TRIM(INDEX(個人!$C$6:$AH$125,$N763,$C$3))),"")</f>
        <v/>
      </c>
      <c r="D763" s="22" t="str">
        <f t="shared" si="102"/>
        <v>○</v>
      </c>
      <c r="E763" s="22">
        <f>IF(AND(INDEX(個人!$C$6:$AH$125,$N762,$C$3)&lt;&gt;"",INDEX(個人!$C$6:$AH$125,$N763,$O763)&lt;&gt;""),E762+1,E762)</f>
        <v>0</v>
      </c>
      <c r="F763" s="22" t="str">
        <f t="shared" si="103"/>
        <v>@0</v>
      </c>
      <c r="H763" s="22" t="str">
        <f>IF(AND(INDEX(個人!$C$6:$AH$125,$N763,$C$3)&lt;&gt;"",INDEX(個人!$C$6:$AH$125,$N763,$O763)&lt;&gt;""),IF(INDEX(個人!$C$6:$AH$125,$N763,$H$3)&lt;20,11,ROUNDDOWN(INDEX(個人!$C$6:$AH$125,$N763,$H$3)/5,0)+7),"")</f>
        <v/>
      </c>
      <c r="I763" s="22" t="str">
        <f>IF(AND(INDEX(個人!$C$6:$AH$125,$N763,$C$3)&lt;&gt;"",INDEX(個人!$C$6:$AH$125,$N763,$O763)&lt;&gt;""),IF(ISERROR(VLOOKUP(DBCS($Q763),コード一覧!$E$1:$F$6,2,FALSE)),1,VLOOKUP(DBCS($Q763),コード一覧!$E$1:$F$6,2,FALSE)),"")</f>
        <v/>
      </c>
      <c r="J763" s="22" t="str">
        <f>IF(AND(INDEX(個人!$C$6:$AH$125,$N763,$C$3)&lt;&gt;"",INDEX(個人!$C$6:$AH$125,$N763,$O763)&lt;&gt;""),VLOOKUP($P763,コード一覧!$G$1:$H$10,2,FALSE),"")</f>
        <v/>
      </c>
      <c r="K763" s="22" t="str">
        <f>IF(AND(INDEX(個人!$C$6:$AH$125,$N763,$C$3)&lt;&gt;"",INDEX(個人!$C$6:$AH$125,$N763,$O763)&lt;&gt;""),LEFT(TEXT(INDEX(個人!$C$6:$AH$125,$N763,$O763),"mm:ss.00"),2),"")</f>
        <v/>
      </c>
      <c r="L763" s="22" t="str">
        <f>IF(AND(INDEX(個人!$C$6:$AH$125,$N763,$C$3)&lt;&gt;"",INDEX(個人!$C$6:$AH$125,$N763,$O763)&lt;&gt;""),MID(TEXT(INDEX(個人!$C$6:$AH$125,$N763,$O763),"mm:ss.00"),4,2),"")</f>
        <v/>
      </c>
      <c r="M763" s="22" t="str">
        <f>IF(AND(INDEX(個人!$C$6:$AH$125,$N763,$C$3)&lt;&gt;"",INDEX(個人!$C$6:$AH$125,$N763,$O763)&lt;&gt;""),RIGHT(TEXT(INDEX(個人!$C$6:$AH$125,$N763,$O763),"mm:ss.00"),2),"")</f>
        <v/>
      </c>
      <c r="N763" s="22">
        <f t="shared" si="104"/>
        <v>35</v>
      </c>
      <c r="O763" s="22">
        <v>20</v>
      </c>
      <c r="P763" s="24" t="s">
        <v>37</v>
      </c>
      <c r="Q763" s="22" t="s">
        <v>103</v>
      </c>
    </row>
    <row r="764" spans="3:17" s="22" customFormat="1" x14ac:dyDescent="0.15">
      <c r="C764" s="22" t="str">
        <f>IF(INDEX(個人!$C$6:$AH$125,$N764,$C$3)&lt;&gt;"",DBCS(TRIM(INDEX(個人!$C$6:$AH$125,$N764,$C$3))),"")</f>
        <v/>
      </c>
      <c r="D764" s="22" t="str">
        <f t="shared" si="102"/>
        <v>○</v>
      </c>
      <c r="E764" s="22">
        <f>IF(AND(INDEX(個人!$C$6:$AH$125,$N763,$C$3)&lt;&gt;"",INDEX(個人!$C$6:$AH$125,$N764,$O764)&lt;&gt;""),E763+1,E763)</f>
        <v>0</v>
      </c>
      <c r="F764" s="22" t="str">
        <f t="shared" si="103"/>
        <v>@0</v>
      </c>
      <c r="H764" s="22" t="str">
        <f>IF(AND(INDEX(個人!$C$6:$AH$125,$N764,$C$3)&lt;&gt;"",INDEX(個人!$C$6:$AH$125,$N764,$O764)&lt;&gt;""),IF(INDEX(個人!$C$6:$AH$125,$N764,$H$3)&lt;20,11,ROUNDDOWN(INDEX(個人!$C$6:$AH$125,$N764,$H$3)/5,0)+7),"")</f>
        <v/>
      </c>
      <c r="I764" s="22" t="str">
        <f>IF(AND(INDEX(個人!$C$6:$AH$125,$N764,$C$3)&lt;&gt;"",INDEX(個人!$C$6:$AH$125,$N764,$O764)&lt;&gt;""),IF(ISERROR(VLOOKUP(DBCS($Q764),コード一覧!$E$1:$F$6,2,FALSE)),1,VLOOKUP(DBCS($Q764),コード一覧!$E$1:$F$6,2,FALSE)),"")</f>
        <v/>
      </c>
      <c r="J764" s="22" t="str">
        <f>IF(AND(INDEX(個人!$C$6:$AH$125,$N764,$C$3)&lt;&gt;"",INDEX(個人!$C$6:$AH$125,$N764,$O764)&lt;&gt;""),VLOOKUP($P764,コード一覧!$G$1:$H$10,2,FALSE),"")</f>
        <v/>
      </c>
      <c r="K764" s="22" t="str">
        <f>IF(AND(INDEX(個人!$C$6:$AH$125,$N764,$C$3)&lt;&gt;"",INDEX(個人!$C$6:$AH$125,$N764,$O764)&lt;&gt;""),LEFT(TEXT(INDEX(個人!$C$6:$AH$125,$N764,$O764),"mm:ss.00"),2),"")</f>
        <v/>
      </c>
      <c r="L764" s="22" t="str">
        <f>IF(AND(INDEX(個人!$C$6:$AH$125,$N764,$C$3)&lt;&gt;"",INDEX(個人!$C$6:$AH$125,$N764,$O764)&lt;&gt;""),MID(TEXT(INDEX(個人!$C$6:$AH$125,$N764,$O764),"mm:ss.00"),4,2),"")</f>
        <v/>
      </c>
      <c r="M764" s="22" t="str">
        <f>IF(AND(INDEX(個人!$C$6:$AH$125,$N764,$C$3)&lt;&gt;"",INDEX(個人!$C$6:$AH$125,$N764,$O764)&lt;&gt;""),RIGHT(TEXT(INDEX(個人!$C$6:$AH$125,$N764,$O764),"mm:ss.00"),2),"")</f>
        <v/>
      </c>
      <c r="N764" s="22">
        <f t="shared" si="104"/>
        <v>35</v>
      </c>
      <c r="O764" s="22">
        <v>21</v>
      </c>
      <c r="P764" s="24" t="s">
        <v>47</v>
      </c>
      <c r="Q764" s="22" t="s">
        <v>103</v>
      </c>
    </row>
    <row r="765" spans="3:17" s="22" customFormat="1" x14ac:dyDescent="0.15">
      <c r="C765" s="22" t="str">
        <f>IF(INDEX(個人!$C$6:$AH$125,$N765,$C$3)&lt;&gt;"",DBCS(TRIM(INDEX(個人!$C$6:$AH$125,$N765,$C$3))),"")</f>
        <v/>
      </c>
      <c r="D765" s="22" t="str">
        <f t="shared" si="102"/>
        <v>○</v>
      </c>
      <c r="E765" s="22">
        <f>IF(AND(INDEX(個人!$C$6:$AH$125,$N764,$C$3)&lt;&gt;"",INDEX(個人!$C$6:$AH$125,$N765,$O765)&lt;&gt;""),E764+1,E764)</f>
        <v>0</v>
      </c>
      <c r="F765" s="22" t="str">
        <f t="shared" si="103"/>
        <v>@0</v>
      </c>
      <c r="H765" s="22" t="str">
        <f>IF(AND(INDEX(個人!$C$6:$AH$125,$N765,$C$3)&lt;&gt;"",INDEX(個人!$C$6:$AH$125,$N765,$O765)&lt;&gt;""),IF(INDEX(個人!$C$6:$AH$125,$N765,$H$3)&lt;20,11,ROUNDDOWN(INDEX(個人!$C$6:$AH$125,$N765,$H$3)/5,0)+7),"")</f>
        <v/>
      </c>
      <c r="I765" s="22" t="str">
        <f>IF(AND(INDEX(個人!$C$6:$AH$125,$N765,$C$3)&lt;&gt;"",INDEX(個人!$C$6:$AH$125,$N765,$O765)&lt;&gt;""),IF(ISERROR(VLOOKUP(DBCS($Q765),コード一覧!$E$1:$F$6,2,FALSE)),1,VLOOKUP(DBCS($Q765),コード一覧!$E$1:$F$6,2,FALSE)),"")</f>
        <v/>
      </c>
      <c r="J765" s="22" t="str">
        <f>IF(AND(INDEX(個人!$C$6:$AH$125,$N765,$C$3)&lt;&gt;"",INDEX(個人!$C$6:$AH$125,$N765,$O765)&lt;&gt;""),VLOOKUP($P765,コード一覧!$G$1:$H$10,2,FALSE),"")</f>
        <v/>
      </c>
      <c r="K765" s="22" t="str">
        <f>IF(AND(INDEX(個人!$C$6:$AH$125,$N765,$C$3)&lt;&gt;"",INDEX(個人!$C$6:$AH$125,$N765,$O765)&lt;&gt;""),LEFT(TEXT(INDEX(個人!$C$6:$AH$125,$N765,$O765),"mm:ss.00"),2),"")</f>
        <v/>
      </c>
      <c r="L765" s="22" t="str">
        <f>IF(AND(INDEX(個人!$C$6:$AH$125,$N765,$C$3)&lt;&gt;"",INDEX(個人!$C$6:$AH$125,$N765,$O765)&lt;&gt;""),MID(TEXT(INDEX(個人!$C$6:$AH$125,$N765,$O765),"mm:ss.00"),4,2),"")</f>
        <v/>
      </c>
      <c r="M765" s="22" t="str">
        <f>IF(AND(INDEX(個人!$C$6:$AH$125,$N765,$C$3)&lt;&gt;"",INDEX(個人!$C$6:$AH$125,$N765,$O765)&lt;&gt;""),RIGHT(TEXT(INDEX(個人!$C$6:$AH$125,$N765,$O765),"mm:ss.00"),2),"")</f>
        <v/>
      </c>
      <c r="N765" s="22">
        <f t="shared" si="104"/>
        <v>35</v>
      </c>
      <c r="O765" s="22">
        <v>22</v>
      </c>
      <c r="P765" s="24" t="s">
        <v>70</v>
      </c>
      <c r="Q765" s="22" t="s">
        <v>104</v>
      </c>
    </row>
    <row r="766" spans="3:17" s="22" customFormat="1" x14ac:dyDescent="0.15">
      <c r="C766" s="22" t="str">
        <f>IF(INDEX(個人!$C$6:$AH$125,$N766,$C$3)&lt;&gt;"",DBCS(TRIM(INDEX(個人!$C$6:$AH$125,$N766,$C$3))),"")</f>
        <v/>
      </c>
      <c r="D766" s="22" t="str">
        <f t="shared" si="102"/>
        <v>○</v>
      </c>
      <c r="E766" s="22">
        <f>IF(AND(INDEX(個人!$C$6:$AH$125,$N765,$C$3)&lt;&gt;"",INDEX(個人!$C$6:$AH$125,$N766,$O766)&lt;&gt;""),E765+1,E765)</f>
        <v>0</v>
      </c>
      <c r="F766" s="22" t="str">
        <f t="shared" si="103"/>
        <v>@0</v>
      </c>
      <c r="H766" s="22" t="str">
        <f>IF(AND(INDEX(個人!$C$6:$AH$125,$N766,$C$3)&lt;&gt;"",INDEX(個人!$C$6:$AH$125,$N766,$O766)&lt;&gt;""),IF(INDEX(個人!$C$6:$AH$125,$N766,$H$3)&lt;20,11,ROUNDDOWN(INDEX(個人!$C$6:$AH$125,$N766,$H$3)/5,0)+7),"")</f>
        <v/>
      </c>
      <c r="I766" s="22" t="str">
        <f>IF(AND(INDEX(個人!$C$6:$AH$125,$N766,$C$3)&lt;&gt;"",INDEX(個人!$C$6:$AH$125,$N766,$O766)&lt;&gt;""),IF(ISERROR(VLOOKUP(DBCS($Q766),コード一覧!$E$1:$F$6,2,FALSE)),1,VLOOKUP(DBCS($Q766),コード一覧!$E$1:$F$6,2,FALSE)),"")</f>
        <v/>
      </c>
      <c r="J766" s="22" t="str">
        <f>IF(AND(INDEX(個人!$C$6:$AH$125,$N766,$C$3)&lt;&gt;"",INDEX(個人!$C$6:$AH$125,$N766,$O766)&lt;&gt;""),VLOOKUP($P766,コード一覧!$G$1:$H$10,2,FALSE),"")</f>
        <v/>
      </c>
      <c r="K766" s="22" t="str">
        <f>IF(AND(INDEX(個人!$C$6:$AH$125,$N766,$C$3)&lt;&gt;"",INDEX(個人!$C$6:$AH$125,$N766,$O766)&lt;&gt;""),LEFT(TEXT(INDEX(個人!$C$6:$AH$125,$N766,$O766),"mm:ss.00"),2),"")</f>
        <v/>
      </c>
      <c r="L766" s="22" t="str">
        <f>IF(AND(INDEX(個人!$C$6:$AH$125,$N766,$C$3)&lt;&gt;"",INDEX(個人!$C$6:$AH$125,$N766,$O766)&lt;&gt;""),MID(TEXT(INDEX(個人!$C$6:$AH$125,$N766,$O766),"mm:ss.00"),4,2),"")</f>
        <v/>
      </c>
      <c r="M766" s="22" t="str">
        <f>IF(AND(INDEX(個人!$C$6:$AH$125,$N766,$C$3)&lt;&gt;"",INDEX(個人!$C$6:$AH$125,$N766,$O766)&lt;&gt;""),RIGHT(TEXT(INDEX(個人!$C$6:$AH$125,$N766,$O766),"mm:ss.00"),2),"")</f>
        <v/>
      </c>
      <c r="N766" s="22">
        <f t="shared" si="104"/>
        <v>35</v>
      </c>
      <c r="O766" s="22">
        <v>23</v>
      </c>
      <c r="P766" s="24" t="s">
        <v>24</v>
      </c>
      <c r="Q766" s="22" t="s">
        <v>104</v>
      </c>
    </row>
    <row r="767" spans="3:17" s="22" customFormat="1" x14ac:dyDescent="0.15">
      <c r="C767" s="22" t="str">
        <f>IF(INDEX(個人!$C$6:$AH$125,$N767,$C$3)&lt;&gt;"",DBCS(TRIM(INDEX(個人!$C$6:$AH$125,$N767,$C$3))),"")</f>
        <v/>
      </c>
      <c r="D767" s="22" t="str">
        <f t="shared" si="102"/>
        <v>○</v>
      </c>
      <c r="E767" s="22">
        <f>IF(AND(INDEX(個人!$C$6:$AH$125,$N766,$C$3)&lt;&gt;"",INDEX(個人!$C$6:$AH$125,$N767,$O767)&lt;&gt;""),E766+1,E766)</f>
        <v>0</v>
      </c>
      <c r="F767" s="22" t="str">
        <f t="shared" si="103"/>
        <v>@0</v>
      </c>
      <c r="H767" s="22" t="str">
        <f>IF(AND(INDEX(個人!$C$6:$AH$125,$N767,$C$3)&lt;&gt;"",INDEX(個人!$C$6:$AH$125,$N767,$O767)&lt;&gt;""),IF(INDEX(個人!$C$6:$AH$125,$N767,$H$3)&lt;20,11,ROUNDDOWN(INDEX(個人!$C$6:$AH$125,$N767,$H$3)/5,0)+7),"")</f>
        <v/>
      </c>
      <c r="I767" s="22" t="str">
        <f>IF(AND(INDEX(個人!$C$6:$AH$125,$N767,$C$3)&lt;&gt;"",INDEX(個人!$C$6:$AH$125,$N767,$O767)&lt;&gt;""),IF(ISERROR(VLOOKUP(DBCS($Q767),コード一覧!$E$1:$F$6,2,FALSE)),1,VLOOKUP(DBCS($Q767),コード一覧!$E$1:$F$6,2,FALSE)),"")</f>
        <v/>
      </c>
      <c r="J767" s="22" t="str">
        <f>IF(AND(INDEX(個人!$C$6:$AH$125,$N767,$C$3)&lt;&gt;"",INDEX(個人!$C$6:$AH$125,$N767,$O767)&lt;&gt;""),VLOOKUP($P767,コード一覧!$G$1:$H$10,2,FALSE),"")</f>
        <v/>
      </c>
      <c r="K767" s="22" t="str">
        <f>IF(AND(INDEX(個人!$C$6:$AH$125,$N767,$C$3)&lt;&gt;"",INDEX(個人!$C$6:$AH$125,$N767,$O767)&lt;&gt;""),LEFT(TEXT(INDEX(個人!$C$6:$AH$125,$N767,$O767),"mm:ss.00"),2),"")</f>
        <v/>
      </c>
      <c r="L767" s="22" t="str">
        <f>IF(AND(INDEX(個人!$C$6:$AH$125,$N767,$C$3)&lt;&gt;"",INDEX(個人!$C$6:$AH$125,$N767,$O767)&lt;&gt;""),MID(TEXT(INDEX(個人!$C$6:$AH$125,$N767,$O767),"mm:ss.00"),4,2),"")</f>
        <v/>
      </c>
      <c r="M767" s="22" t="str">
        <f>IF(AND(INDEX(個人!$C$6:$AH$125,$N767,$C$3)&lt;&gt;"",INDEX(個人!$C$6:$AH$125,$N767,$O767)&lt;&gt;""),RIGHT(TEXT(INDEX(個人!$C$6:$AH$125,$N767,$O767),"mm:ss.00"),2),"")</f>
        <v/>
      </c>
      <c r="N767" s="22">
        <f t="shared" si="104"/>
        <v>35</v>
      </c>
      <c r="O767" s="22">
        <v>24</v>
      </c>
      <c r="P767" s="24" t="s">
        <v>37</v>
      </c>
      <c r="Q767" s="22" t="s">
        <v>104</v>
      </c>
    </row>
    <row r="768" spans="3:17" s="22" customFormat="1" x14ac:dyDescent="0.15">
      <c r="C768" s="22" t="str">
        <f>IF(INDEX(個人!$C$6:$AH$125,$N768,$C$3)&lt;&gt;"",DBCS(TRIM(INDEX(個人!$C$6:$AH$125,$N768,$C$3))),"")</f>
        <v/>
      </c>
      <c r="D768" s="22" t="str">
        <f t="shared" si="102"/>
        <v>○</v>
      </c>
      <c r="E768" s="22">
        <f>IF(AND(INDEX(個人!$C$6:$AH$125,$N767,$C$3)&lt;&gt;"",INDEX(個人!$C$6:$AH$125,$N768,$O768)&lt;&gt;""),E767+1,E767)</f>
        <v>0</v>
      </c>
      <c r="F768" s="22" t="str">
        <f t="shared" si="103"/>
        <v>@0</v>
      </c>
      <c r="H768" s="22" t="str">
        <f>IF(AND(INDEX(個人!$C$6:$AH$125,$N768,$C$3)&lt;&gt;"",INDEX(個人!$C$6:$AH$125,$N768,$O768)&lt;&gt;""),IF(INDEX(個人!$C$6:$AH$125,$N768,$H$3)&lt;20,11,ROUNDDOWN(INDEX(個人!$C$6:$AH$125,$N768,$H$3)/5,0)+7),"")</f>
        <v/>
      </c>
      <c r="I768" s="22" t="str">
        <f>IF(AND(INDEX(個人!$C$6:$AH$125,$N768,$C$3)&lt;&gt;"",INDEX(個人!$C$6:$AH$125,$N768,$O768)&lt;&gt;""),IF(ISERROR(VLOOKUP(DBCS($Q768),コード一覧!$E$1:$F$6,2,FALSE)),1,VLOOKUP(DBCS($Q768),コード一覧!$E$1:$F$6,2,FALSE)),"")</f>
        <v/>
      </c>
      <c r="J768" s="22" t="str">
        <f>IF(AND(INDEX(個人!$C$6:$AH$125,$N768,$C$3)&lt;&gt;"",INDEX(個人!$C$6:$AH$125,$N768,$O768)&lt;&gt;""),VLOOKUP($P768,コード一覧!$G$1:$H$10,2,FALSE),"")</f>
        <v/>
      </c>
      <c r="K768" s="22" t="str">
        <f>IF(AND(INDEX(個人!$C$6:$AH$125,$N768,$C$3)&lt;&gt;"",INDEX(個人!$C$6:$AH$125,$N768,$O768)&lt;&gt;""),LEFT(TEXT(INDEX(個人!$C$6:$AH$125,$N768,$O768),"mm:ss.00"),2),"")</f>
        <v/>
      </c>
      <c r="L768" s="22" t="str">
        <f>IF(AND(INDEX(個人!$C$6:$AH$125,$N768,$C$3)&lt;&gt;"",INDEX(個人!$C$6:$AH$125,$N768,$O768)&lt;&gt;""),MID(TEXT(INDEX(個人!$C$6:$AH$125,$N768,$O768),"mm:ss.00"),4,2),"")</f>
        <v/>
      </c>
      <c r="M768" s="22" t="str">
        <f>IF(AND(INDEX(個人!$C$6:$AH$125,$N768,$C$3)&lt;&gt;"",INDEX(個人!$C$6:$AH$125,$N768,$O768)&lt;&gt;""),RIGHT(TEXT(INDEX(個人!$C$6:$AH$125,$N768,$O768),"mm:ss.00"),2),"")</f>
        <v/>
      </c>
      <c r="N768" s="22">
        <f t="shared" si="104"/>
        <v>35</v>
      </c>
      <c r="O768" s="22">
        <v>25</v>
      </c>
      <c r="P768" s="24" t="s">
        <v>47</v>
      </c>
      <c r="Q768" s="22" t="s">
        <v>104</v>
      </c>
    </row>
    <row r="769" spans="3:17" s="22" customFormat="1" x14ac:dyDescent="0.15">
      <c r="C769" s="22" t="str">
        <f>IF(INDEX(個人!$C$6:$AH$125,$N769,$C$3)&lt;&gt;"",DBCS(TRIM(INDEX(個人!$C$6:$AH$125,$N769,$C$3))),"")</f>
        <v/>
      </c>
      <c r="D769" s="22" t="str">
        <f t="shared" si="102"/>
        <v>○</v>
      </c>
      <c r="E769" s="22">
        <f>IF(AND(INDEX(個人!$C$6:$AH$125,$N768,$C$3)&lt;&gt;"",INDEX(個人!$C$6:$AH$125,$N769,$O769)&lt;&gt;""),E768+1,E768)</f>
        <v>0</v>
      </c>
      <c r="F769" s="22" t="str">
        <f t="shared" si="103"/>
        <v>@0</v>
      </c>
      <c r="H769" s="22" t="str">
        <f>IF(AND(INDEX(個人!$C$6:$AH$125,$N769,$C$3)&lt;&gt;"",INDEX(個人!$C$6:$AH$125,$N769,$O769)&lt;&gt;""),IF(INDEX(個人!$C$6:$AH$125,$N769,$H$3)&lt;20,11,ROUNDDOWN(INDEX(個人!$C$6:$AH$125,$N769,$H$3)/5,0)+7),"")</f>
        <v/>
      </c>
      <c r="I769" s="22" t="str">
        <f>IF(AND(INDEX(個人!$C$6:$AH$125,$N769,$C$3)&lt;&gt;"",INDEX(個人!$C$6:$AH$125,$N769,$O769)&lt;&gt;""),IF(ISERROR(VLOOKUP(DBCS($Q769),コード一覧!$E$1:$F$6,2,FALSE)),1,VLOOKUP(DBCS($Q769),コード一覧!$E$1:$F$6,2,FALSE)),"")</f>
        <v/>
      </c>
      <c r="J769" s="22" t="str">
        <f>IF(AND(INDEX(個人!$C$6:$AH$125,$N769,$C$3)&lt;&gt;"",INDEX(個人!$C$6:$AH$125,$N769,$O769)&lt;&gt;""),VLOOKUP($P769,コード一覧!$G$1:$H$10,2,FALSE),"")</f>
        <v/>
      </c>
      <c r="K769" s="22" t="str">
        <f>IF(AND(INDEX(個人!$C$6:$AH$125,$N769,$C$3)&lt;&gt;"",INDEX(個人!$C$6:$AH$125,$N769,$O769)&lt;&gt;""),LEFT(TEXT(INDEX(個人!$C$6:$AH$125,$N769,$O769),"mm:ss.00"),2),"")</f>
        <v/>
      </c>
      <c r="L769" s="22" t="str">
        <f>IF(AND(INDEX(個人!$C$6:$AH$125,$N769,$C$3)&lt;&gt;"",INDEX(個人!$C$6:$AH$125,$N769,$O769)&lt;&gt;""),MID(TEXT(INDEX(個人!$C$6:$AH$125,$N769,$O769),"mm:ss.00"),4,2),"")</f>
        <v/>
      </c>
      <c r="M769" s="22" t="str">
        <f>IF(AND(INDEX(個人!$C$6:$AH$125,$N769,$C$3)&lt;&gt;"",INDEX(個人!$C$6:$AH$125,$N769,$O769)&lt;&gt;""),RIGHT(TEXT(INDEX(個人!$C$6:$AH$125,$N769,$O769),"mm:ss.00"),2),"")</f>
        <v/>
      </c>
      <c r="N769" s="22">
        <f t="shared" si="104"/>
        <v>35</v>
      </c>
      <c r="O769" s="22">
        <v>26</v>
      </c>
      <c r="P769" s="24" t="s">
        <v>70</v>
      </c>
      <c r="Q769" s="22" t="s">
        <v>55</v>
      </c>
    </row>
    <row r="770" spans="3:17" s="22" customFormat="1" x14ac:dyDescent="0.15">
      <c r="C770" s="22" t="str">
        <f>IF(INDEX(個人!$C$6:$AH$125,$N770,$C$3)&lt;&gt;"",DBCS(TRIM(INDEX(個人!$C$6:$AH$125,$N770,$C$3))),"")</f>
        <v/>
      </c>
      <c r="D770" s="22" t="str">
        <f t="shared" si="102"/>
        <v>○</v>
      </c>
      <c r="E770" s="22">
        <f>IF(AND(INDEX(個人!$C$6:$AH$125,$N769,$C$3)&lt;&gt;"",INDEX(個人!$C$6:$AH$125,$N770,$O770)&lt;&gt;""),E769+1,E769)</f>
        <v>0</v>
      </c>
      <c r="F770" s="22" t="str">
        <f t="shared" si="103"/>
        <v>@0</v>
      </c>
      <c r="H770" s="22" t="str">
        <f>IF(AND(INDEX(個人!$C$6:$AH$125,$N770,$C$3)&lt;&gt;"",INDEX(個人!$C$6:$AH$125,$N770,$O770)&lt;&gt;""),IF(INDEX(個人!$C$6:$AH$125,$N770,$H$3)&lt;20,11,ROUNDDOWN(INDEX(個人!$C$6:$AH$125,$N770,$H$3)/5,0)+7),"")</f>
        <v/>
      </c>
      <c r="I770" s="22" t="str">
        <f>IF(AND(INDEX(個人!$C$6:$AH$125,$N770,$C$3)&lt;&gt;"",INDEX(個人!$C$6:$AH$125,$N770,$O770)&lt;&gt;""),IF(ISERROR(VLOOKUP(DBCS($Q770),コード一覧!$E$1:$F$6,2,FALSE)),1,VLOOKUP(DBCS($Q770),コード一覧!$E$1:$F$6,2,FALSE)),"")</f>
        <v/>
      </c>
      <c r="J770" s="22" t="str">
        <f>IF(AND(INDEX(個人!$C$6:$AH$125,$N770,$C$3)&lt;&gt;"",INDEX(個人!$C$6:$AH$125,$N770,$O770)&lt;&gt;""),VLOOKUP($P770,コード一覧!$G$1:$H$10,2,FALSE),"")</f>
        <v/>
      </c>
      <c r="K770" s="22" t="str">
        <f>IF(AND(INDEX(個人!$C$6:$AH$125,$N770,$C$3)&lt;&gt;"",INDEX(個人!$C$6:$AH$125,$N770,$O770)&lt;&gt;""),LEFT(TEXT(INDEX(個人!$C$6:$AH$125,$N770,$O770),"mm:ss.00"),2),"")</f>
        <v/>
      </c>
      <c r="L770" s="22" t="str">
        <f>IF(AND(INDEX(個人!$C$6:$AH$125,$N770,$C$3)&lt;&gt;"",INDEX(個人!$C$6:$AH$125,$N770,$O770)&lt;&gt;""),MID(TEXT(INDEX(個人!$C$6:$AH$125,$N770,$O770),"mm:ss.00"),4,2),"")</f>
        <v/>
      </c>
      <c r="M770" s="22" t="str">
        <f>IF(AND(INDEX(個人!$C$6:$AH$125,$N770,$C$3)&lt;&gt;"",INDEX(個人!$C$6:$AH$125,$N770,$O770)&lt;&gt;""),RIGHT(TEXT(INDEX(個人!$C$6:$AH$125,$N770,$O770),"mm:ss.00"),2),"")</f>
        <v/>
      </c>
      <c r="N770" s="22">
        <f t="shared" si="104"/>
        <v>35</v>
      </c>
      <c r="O770" s="22">
        <v>27</v>
      </c>
      <c r="P770" s="24" t="s">
        <v>24</v>
      </c>
      <c r="Q770" s="22" t="s">
        <v>55</v>
      </c>
    </row>
    <row r="771" spans="3:17" s="22" customFormat="1" x14ac:dyDescent="0.15">
      <c r="C771" s="22" t="str">
        <f>IF(INDEX(個人!$C$6:$AH$125,$N771,$C$3)&lt;&gt;"",DBCS(TRIM(INDEX(個人!$C$6:$AH$125,$N771,$C$3))),"")</f>
        <v/>
      </c>
      <c r="D771" s="22" t="str">
        <f t="shared" si="102"/>
        <v>○</v>
      </c>
      <c r="E771" s="22">
        <f>IF(AND(INDEX(個人!$C$6:$AH$125,$N770,$C$3)&lt;&gt;"",INDEX(個人!$C$6:$AH$125,$N771,$O771)&lt;&gt;""),E770+1,E770)</f>
        <v>0</v>
      </c>
      <c r="F771" s="22" t="str">
        <f t="shared" si="103"/>
        <v>@0</v>
      </c>
      <c r="H771" s="22" t="str">
        <f>IF(AND(INDEX(個人!$C$6:$AH$125,$N771,$C$3)&lt;&gt;"",INDEX(個人!$C$6:$AH$125,$N771,$O771)&lt;&gt;""),IF(INDEX(個人!$C$6:$AH$125,$N771,$H$3)&lt;20,11,ROUNDDOWN(INDEX(個人!$C$6:$AH$125,$N771,$H$3)/5,0)+7),"")</f>
        <v/>
      </c>
      <c r="I771" s="22" t="str">
        <f>IF(AND(INDEX(個人!$C$6:$AH$125,$N771,$C$3)&lt;&gt;"",INDEX(個人!$C$6:$AH$125,$N771,$O771)&lt;&gt;""),IF(ISERROR(VLOOKUP(DBCS($Q771),コード一覧!$E$1:$F$6,2,FALSE)),1,VLOOKUP(DBCS($Q771),コード一覧!$E$1:$F$6,2,FALSE)),"")</f>
        <v/>
      </c>
      <c r="J771" s="22" t="str">
        <f>IF(AND(INDEX(個人!$C$6:$AH$125,$N771,$C$3)&lt;&gt;"",INDEX(個人!$C$6:$AH$125,$N771,$O771)&lt;&gt;""),VLOOKUP($P771,コード一覧!$G$1:$H$10,2,FALSE),"")</f>
        <v/>
      </c>
      <c r="K771" s="22" t="str">
        <f>IF(AND(INDEX(個人!$C$6:$AH$125,$N771,$C$3)&lt;&gt;"",INDEX(個人!$C$6:$AH$125,$N771,$O771)&lt;&gt;""),LEFT(TEXT(INDEX(個人!$C$6:$AH$125,$N771,$O771),"mm:ss.00"),2),"")</f>
        <v/>
      </c>
      <c r="L771" s="22" t="str">
        <f>IF(AND(INDEX(個人!$C$6:$AH$125,$N771,$C$3)&lt;&gt;"",INDEX(個人!$C$6:$AH$125,$N771,$O771)&lt;&gt;""),MID(TEXT(INDEX(個人!$C$6:$AH$125,$N771,$O771),"mm:ss.00"),4,2),"")</f>
        <v/>
      </c>
      <c r="M771" s="22" t="str">
        <f>IF(AND(INDEX(個人!$C$6:$AH$125,$N771,$C$3)&lt;&gt;"",INDEX(個人!$C$6:$AH$125,$N771,$O771)&lt;&gt;""),RIGHT(TEXT(INDEX(個人!$C$6:$AH$125,$N771,$O771),"mm:ss.00"),2),"")</f>
        <v/>
      </c>
      <c r="N771" s="22">
        <f t="shared" si="104"/>
        <v>35</v>
      </c>
      <c r="O771" s="22">
        <v>28</v>
      </c>
      <c r="P771" s="24" t="s">
        <v>37</v>
      </c>
      <c r="Q771" s="22" t="s">
        <v>55</v>
      </c>
    </row>
    <row r="772" spans="3:17" s="22" customFormat="1" x14ac:dyDescent="0.15">
      <c r="C772" s="22" t="str">
        <f>IF(INDEX(個人!$C$6:$AH$125,$N772,$C$3)&lt;&gt;"",DBCS(TRIM(INDEX(個人!$C$6:$AH$125,$N772,$C$3))),"")</f>
        <v/>
      </c>
      <c r="D772" s="22" t="str">
        <f t="shared" si="102"/>
        <v>○</v>
      </c>
      <c r="E772" s="22">
        <f>IF(AND(INDEX(個人!$C$6:$AH$125,$N771,$C$3)&lt;&gt;"",INDEX(個人!$C$6:$AH$125,$N772,$O772)&lt;&gt;""),E771+1,E771)</f>
        <v>0</v>
      </c>
      <c r="F772" s="22" t="str">
        <f t="shared" si="103"/>
        <v>@0</v>
      </c>
      <c r="H772" s="22" t="str">
        <f>IF(AND(INDEX(個人!$C$6:$AH$125,$N772,$C$3)&lt;&gt;"",INDEX(個人!$C$6:$AH$125,$N772,$O772)&lt;&gt;""),IF(INDEX(個人!$C$6:$AH$125,$N772,$H$3)&lt;20,11,ROUNDDOWN(INDEX(個人!$C$6:$AH$125,$N772,$H$3)/5,0)+7),"")</f>
        <v/>
      </c>
      <c r="I772" s="22" t="str">
        <f>IF(AND(INDEX(個人!$C$6:$AH$125,$N772,$C$3)&lt;&gt;"",INDEX(個人!$C$6:$AH$125,$N772,$O772)&lt;&gt;""),IF(ISERROR(VLOOKUP(DBCS($Q772),コード一覧!$E$1:$F$6,2,FALSE)),1,VLOOKUP(DBCS($Q772),コード一覧!$E$1:$F$6,2,FALSE)),"")</f>
        <v/>
      </c>
      <c r="J772" s="22" t="str">
        <f>IF(AND(INDEX(個人!$C$6:$AH$125,$N772,$C$3)&lt;&gt;"",INDEX(個人!$C$6:$AH$125,$N772,$O772)&lt;&gt;""),VLOOKUP($P772,コード一覧!$G$1:$H$10,2,FALSE),"")</f>
        <v/>
      </c>
      <c r="K772" s="22" t="str">
        <f>IF(AND(INDEX(個人!$C$6:$AH$125,$N772,$C$3)&lt;&gt;"",INDEX(個人!$C$6:$AH$125,$N772,$O772)&lt;&gt;""),LEFT(TEXT(INDEX(個人!$C$6:$AH$125,$N772,$O772),"mm:ss.00"),2),"")</f>
        <v/>
      </c>
      <c r="L772" s="22" t="str">
        <f>IF(AND(INDEX(個人!$C$6:$AH$125,$N772,$C$3)&lt;&gt;"",INDEX(個人!$C$6:$AH$125,$N772,$O772)&lt;&gt;""),MID(TEXT(INDEX(個人!$C$6:$AH$125,$N772,$O772),"mm:ss.00"),4,2),"")</f>
        <v/>
      </c>
      <c r="M772" s="22" t="str">
        <f>IF(AND(INDEX(個人!$C$6:$AH$125,$N772,$C$3)&lt;&gt;"",INDEX(個人!$C$6:$AH$125,$N772,$O772)&lt;&gt;""),RIGHT(TEXT(INDEX(個人!$C$6:$AH$125,$N772,$O772),"mm:ss.00"),2),"")</f>
        <v/>
      </c>
      <c r="N772" s="22">
        <f t="shared" si="104"/>
        <v>35</v>
      </c>
      <c r="O772" s="22">
        <v>29</v>
      </c>
      <c r="P772" s="24" t="s">
        <v>47</v>
      </c>
      <c r="Q772" s="22" t="s">
        <v>55</v>
      </c>
    </row>
    <row r="773" spans="3:17" s="22" customFormat="1" x14ac:dyDescent="0.15">
      <c r="C773" s="22" t="str">
        <f>IF(INDEX(個人!$C$6:$AH$125,$N773,$C$3)&lt;&gt;"",DBCS(TRIM(INDEX(個人!$C$6:$AH$125,$N773,$C$3))),"")</f>
        <v/>
      </c>
      <c r="D773" s="22" t="str">
        <f t="shared" si="102"/>
        <v>○</v>
      </c>
      <c r="E773" s="22">
        <f>IF(AND(INDEX(個人!$C$6:$AH$125,$N772,$C$3)&lt;&gt;"",INDEX(個人!$C$6:$AH$125,$N773,$O773)&lt;&gt;""),E772+1,E772)</f>
        <v>0</v>
      </c>
      <c r="F773" s="22" t="str">
        <f t="shared" si="103"/>
        <v>@0</v>
      </c>
      <c r="H773" s="22" t="str">
        <f>IF(AND(INDEX(個人!$C$6:$AH$125,$N773,$C$3)&lt;&gt;"",INDEX(個人!$C$6:$AH$125,$N773,$O773)&lt;&gt;""),IF(INDEX(個人!$C$6:$AH$125,$N773,$H$3)&lt;20,11,ROUNDDOWN(INDEX(個人!$C$6:$AH$125,$N773,$H$3)/5,0)+7),"")</f>
        <v/>
      </c>
      <c r="I773" s="22" t="str">
        <f>IF(AND(INDEX(個人!$C$6:$AH$125,$N773,$C$3)&lt;&gt;"",INDEX(個人!$C$6:$AH$125,$N773,$O773)&lt;&gt;""),IF(ISERROR(VLOOKUP(DBCS($Q773),コード一覧!$E$1:$F$6,2,FALSE)),1,VLOOKUP(DBCS($Q773),コード一覧!$E$1:$F$6,2,FALSE)),"")</f>
        <v/>
      </c>
      <c r="J773" s="22" t="str">
        <f>IF(AND(INDEX(個人!$C$6:$AH$125,$N773,$C$3)&lt;&gt;"",INDEX(個人!$C$6:$AH$125,$N773,$O773)&lt;&gt;""),VLOOKUP($P773,コード一覧!$G$1:$H$10,2,FALSE),"")</f>
        <v/>
      </c>
      <c r="K773" s="22" t="str">
        <f>IF(AND(INDEX(個人!$C$6:$AH$125,$N773,$C$3)&lt;&gt;"",INDEX(個人!$C$6:$AH$125,$N773,$O773)&lt;&gt;""),LEFT(TEXT(INDEX(個人!$C$6:$AH$125,$N773,$O773),"mm:ss.00"),2),"")</f>
        <v/>
      </c>
      <c r="L773" s="22" t="str">
        <f>IF(AND(INDEX(個人!$C$6:$AH$125,$N773,$C$3)&lt;&gt;"",INDEX(個人!$C$6:$AH$125,$N773,$O773)&lt;&gt;""),MID(TEXT(INDEX(個人!$C$6:$AH$125,$N773,$O773),"mm:ss.00"),4,2),"")</f>
        <v/>
      </c>
      <c r="M773" s="22" t="str">
        <f>IF(AND(INDEX(個人!$C$6:$AH$125,$N773,$C$3)&lt;&gt;"",INDEX(個人!$C$6:$AH$125,$N773,$O773)&lt;&gt;""),RIGHT(TEXT(INDEX(個人!$C$6:$AH$125,$N773,$O773),"mm:ss.00"),2),"")</f>
        <v/>
      </c>
      <c r="N773" s="22">
        <f t="shared" si="104"/>
        <v>35</v>
      </c>
      <c r="O773" s="22">
        <v>30</v>
      </c>
      <c r="P773" s="24" t="s">
        <v>37</v>
      </c>
      <c r="Q773" s="22" t="s">
        <v>101</v>
      </c>
    </row>
    <row r="774" spans="3:17" s="22" customFormat="1" x14ac:dyDescent="0.15">
      <c r="C774" s="22" t="str">
        <f>IF(INDEX(個人!$C$6:$AH$125,$N774,$C$3)&lt;&gt;"",DBCS(TRIM(INDEX(個人!$C$6:$AH$125,$N774,$C$3))),"")</f>
        <v/>
      </c>
      <c r="D774" s="22" t="str">
        <f t="shared" si="102"/>
        <v>○</v>
      </c>
      <c r="E774" s="22">
        <f>IF(AND(INDEX(個人!$C$6:$AH$125,$N773,$C$3)&lt;&gt;"",INDEX(個人!$C$6:$AH$125,$N774,$O774)&lt;&gt;""),E773+1,E773)</f>
        <v>0</v>
      </c>
      <c r="F774" s="22" t="str">
        <f t="shared" si="103"/>
        <v>@0</v>
      </c>
      <c r="H774" s="22" t="str">
        <f>IF(AND(INDEX(個人!$C$6:$AH$125,$N774,$C$3)&lt;&gt;"",INDEX(個人!$C$6:$AH$125,$N774,$O774)&lt;&gt;""),IF(INDEX(個人!$C$6:$AH$125,$N774,$H$3)&lt;20,11,ROUNDDOWN(INDEX(個人!$C$6:$AH$125,$N774,$H$3)/5,0)+7),"")</f>
        <v/>
      </c>
      <c r="I774" s="22" t="str">
        <f>IF(AND(INDEX(個人!$C$6:$AH$125,$N774,$C$3)&lt;&gt;"",INDEX(個人!$C$6:$AH$125,$N774,$O774)&lt;&gt;""),IF(ISERROR(VLOOKUP(DBCS($Q774),コード一覧!$E$1:$F$6,2,FALSE)),1,VLOOKUP(DBCS($Q774),コード一覧!$E$1:$F$6,2,FALSE)),"")</f>
        <v/>
      </c>
      <c r="J774" s="22" t="str">
        <f>IF(AND(INDEX(個人!$C$6:$AH$125,$N774,$C$3)&lt;&gt;"",INDEX(個人!$C$6:$AH$125,$N774,$O774)&lt;&gt;""),VLOOKUP($P774,コード一覧!$G$1:$H$10,2,FALSE),"")</f>
        <v/>
      </c>
      <c r="K774" s="22" t="str">
        <f>IF(AND(INDEX(個人!$C$6:$AH$125,$N774,$C$3)&lt;&gt;"",INDEX(個人!$C$6:$AH$125,$N774,$O774)&lt;&gt;""),LEFT(TEXT(INDEX(個人!$C$6:$AH$125,$N774,$O774),"mm:ss.00"),2),"")</f>
        <v/>
      </c>
      <c r="L774" s="22" t="str">
        <f>IF(AND(INDEX(個人!$C$6:$AH$125,$N774,$C$3)&lt;&gt;"",INDEX(個人!$C$6:$AH$125,$N774,$O774)&lt;&gt;""),MID(TEXT(INDEX(個人!$C$6:$AH$125,$N774,$O774),"mm:ss.00"),4,2),"")</f>
        <v/>
      </c>
      <c r="M774" s="22" t="str">
        <f>IF(AND(INDEX(個人!$C$6:$AH$125,$N774,$C$3)&lt;&gt;"",INDEX(個人!$C$6:$AH$125,$N774,$O774)&lt;&gt;""),RIGHT(TEXT(INDEX(個人!$C$6:$AH$125,$N774,$O774),"mm:ss.00"),2),"")</f>
        <v/>
      </c>
      <c r="N774" s="22">
        <f t="shared" si="104"/>
        <v>35</v>
      </c>
      <c r="O774" s="22">
        <v>31</v>
      </c>
      <c r="P774" s="24" t="s">
        <v>47</v>
      </c>
      <c r="Q774" s="22" t="s">
        <v>101</v>
      </c>
    </row>
    <row r="775" spans="3:17" s="22" customFormat="1" x14ac:dyDescent="0.15">
      <c r="C775" s="22" t="str">
        <f>IF(INDEX(個人!$C$6:$AH$125,$N775,$C$3)&lt;&gt;"",DBCS(TRIM(INDEX(個人!$C$6:$AH$125,$N775,$C$3))),"")</f>
        <v/>
      </c>
      <c r="D775" s="22" t="str">
        <f t="shared" si="102"/>
        <v>○</v>
      </c>
      <c r="E775" s="22">
        <f>IF(AND(INDEX(個人!$C$6:$AH$125,$N774,$C$3)&lt;&gt;"",INDEX(個人!$C$6:$AH$125,$N775,$O775)&lt;&gt;""),E774+1,E774)</f>
        <v>0</v>
      </c>
      <c r="F775" s="22" t="str">
        <f t="shared" si="103"/>
        <v>@0</v>
      </c>
      <c r="H775" s="22" t="str">
        <f>IF(AND(INDEX(個人!$C$6:$AH$125,$N775,$C$3)&lt;&gt;"",INDEX(個人!$C$6:$AH$125,$N775,$O775)&lt;&gt;""),IF(INDEX(個人!$C$6:$AH$125,$N775,$H$3)&lt;20,11,ROUNDDOWN(INDEX(個人!$C$6:$AH$125,$N775,$H$3)/5,0)+7),"")</f>
        <v/>
      </c>
      <c r="I775" s="22" t="str">
        <f>IF(AND(INDEX(個人!$C$6:$AH$125,$N775,$C$3)&lt;&gt;"",INDEX(個人!$C$6:$AH$125,$N775,$O775)&lt;&gt;""),IF(ISERROR(VLOOKUP(DBCS($Q775),コード一覧!$E$1:$F$6,2,FALSE)),1,VLOOKUP(DBCS($Q775),コード一覧!$E$1:$F$6,2,FALSE)),"")</f>
        <v/>
      </c>
      <c r="J775" s="22" t="str">
        <f>IF(AND(INDEX(個人!$C$6:$AH$125,$N775,$C$3)&lt;&gt;"",INDEX(個人!$C$6:$AH$125,$N775,$O775)&lt;&gt;""),VLOOKUP($P775,コード一覧!$G$1:$H$10,2,FALSE),"")</f>
        <v/>
      </c>
      <c r="K775" s="22" t="str">
        <f>IF(AND(INDEX(個人!$C$6:$AH$125,$N775,$C$3)&lt;&gt;"",INDEX(個人!$C$6:$AH$125,$N775,$O775)&lt;&gt;""),LEFT(TEXT(INDEX(個人!$C$6:$AH$125,$N775,$O775),"mm:ss.00"),2),"")</f>
        <v/>
      </c>
      <c r="L775" s="22" t="str">
        <f>IF(AND(INDEX(個人!$C$6:$AH$125,$N775,$C$3)&lt;&gt;"",INDEX(個人!$C$6:$AH$125,$N775,$O775)&lt;&gt;""),MID(TEXT(INDEX(個人!$C$6:$AH$125,$N775,$O775),"mm:ss.00"),4,2),"")</f>
        <v/>
      </c>
      <c r="M775" s="22" t="str">
        <f>IF(AND(INDEX(個人!$C$6:$AH$125,$N775,$C$3)&lt;&gt;"",INDEX(個人!$C$6:$AH$125,$N775,$O775)&lt;&gt;""),RIGHT(TEXT(INDEX(個人!$C$6:$AH$125,$N775,$O775),"mm:ss.00"),2),"")</f>
        <v/>
      </c>
      <c r="N775" s="22">
        <f t="shared" si="104"/>
        <v>35</v>
      </c>
      <c r="O775" s="22">
        <v>32</v>
      </c>
      <c r="P775" s="24" t="s">
        <v>73</v>
      </c>
      <c r="Q775" s="22" t="s">
        <v>101</v>
      </c>
    </row>
    <row r="776" spans="3:17" s="23" customFormat="1" x14ac:dyDescent="0.15">
      <c r="C776" s="23" t="str">
        <f>IF(INDEX(個人!$C$6:$AH$125,$N776,$C$3)&lt;&gt;"",DBCS(TRIM(INDEX(個人!$C$6:$AH$125,$N776,$C$3))),"")</f>
        <v/>
      </c>
      <c r="D776" s="23" t="str">
        <f>IF(C775=C776,"○","×")</f>
        <v>○</v>
      </c>
      <c r="E776" s="23">
        <f>IF(AND(INDEX(個人!$C$6:$AH$125,$N776,$C$3)&lt;&gt;"",INDEX(個人!$C$6:$AH$125,$N776,$O776)&lt;&gt;""),1,0)</f>
        <v>0</v>
      </c>
      <c r="F776" s="23" t="str">
        <f>C776&amp;"@"&amp;E776</f>
        <v>@0</v>
      </c>
      <c r="H776" s="23" t="str">
        <f>IF(AND(INDEX(個人!$C$6:$AH$125,$N776,$C$3)&lt;&gt;"",INDEX(個人!$C$6:$AH$125,$N776,$O776)&lt;&gt;""),IF(INDEX(個人!$C$6:$AH$125,$N776,$H$3)&lt;20,11,ROUNDDOWN(INDEX(個人!$C$6:$AH$125,$N776,$H$3)/5,0)+7),"")</f>
        <v/>
      </c>
      <c r="I776" s="23" t="str">
        <f>IF(AND(INDEX(個人!$C$6:$AH$125,$N776,$C$3)&lt;&gt;"",INDEX(個人!$C$6:$AH$125,$N776,$O776)&lt;&gt;""),IF(ISERROR(VLOOKUP(DBCS($Q776),コード一覧!$E$1:$F$6,2,FALSE)),1,VLOOKUP(DBCS($Q776),コード一覧!$E$1:$F$6,2,FALSE)),"")</f>
        <v/>
      </c>
      <c r="J776" s="23" t="str">
        <f>IF(AND(INDEX(個人!$C$6:$AH$125,$N776,$C$3)&lt;&gt;"",INDEX(個人!$C$6:$AH$125,$N776,$O776)&lt;&gt;""),VLOOKUP($P776,コード一覧!$G$1:$H$10,2,FALSE),"")</f>
        <v/>
      </c>
      <c r="K776" s="23" t="str">
        <f>IF(AND(INDEX(個人!$C$6:$AH$125,$N776,$C$3)&lt;&gt;"",INDEX(個人!$C$6:$AH$125,$N776,$O776)&lt;&gt;""),LEFT(TEXT(INDEX(個人!$C$6:$AH$125,$N776,$O776),"mm:ss.00"),2),"")</f>
        <v/>
      </c>
      <c r="L776" s="23" t="str">
        <f>IF(AND(INDEX(個人!$C$6:$AH$125,$N776,$C$3)&lt;&gt;"",INDEX(個人!$C$6:$AH$125,$N776,$O776)&lt;&gt;""),MID(TEXT(INDEX(個人!$C$6:$AH$125,$N776,$O776),"mm:ss.00"),4,2),"")</f>
        <v/>
      </c>
      <c r="M776" s="23" t="str">
        <f>IF(AND(INDEX(個人!$C$6:$AH$125,$N776,$C$3)&lt;&gt;"",INDEX(個人!$C$6:$AH$125,$N776,$O776)&lt;&gt;""),RIGHT(TEXT(INDEX(個人!$C$6:$AH$125,$N776,$O776),"mm:ss.00"),2),"")</f>
        <v/>
      </c>
      <c r="N776" s="23">
        <f>N754+1</f>
        <v>36</v>
      </c>
      <c r="O776" s="23">
        <v>11</v>
      </c>
      <c r="P776" s="200" t="s">
        <v>70</v>
      </c>
      <c r="Q776" s="23" t="s">
        <v>318</v>
      </c>
    </row>
    <row r="777" spans="3:17" s="23" customFormat="1" x14ac:dyDescent="0.15">
      <c r="C777" s="23" t="str">
        <f>IF(INDEX(個人!$C$6:$AH$125,$N777,$C$3)&lt;&gt;"",DBCS(TRIM(INDEX(個人!$C$6:$AH$125,$N777,$C$3))),"")</f>
        <v/>
      </c>
      <c r="D777" s="23" t="str">
        <f>IF(C776=C777,"○","×")</f>
        <v>○</v>
      </c>
      <c r="E777" s="23">
        <f>IF(AND(INDEX(個人!$C$6:$AH$125,$N776,$C$3)&lt;&gt;"",INDEX(個人!$C$6:$AH$125,$N777,$O777)&lt;&gt;""),E776+1,E776)</f>
        <v>0</v>
      </c>
      <c r="F777" s="23" t="str">
        <f>C777&amp;"@"&amp;E777</f>
        <v>@0</v>
      </c>
      <c r="H777" s="23" t="str">
        <f>IF(AND(INDEX(個人!$C$6:$AH$125,$N777,$C$3)&lt;&gt;"",INDEX(個人!$C$6:$AH$125,$N777,$O777)&lt;&gt;""),IF(INDEX(個人!$C$6:$AH$125,$N777,$H$3)&lt;20,11,ROUNDDOWN(INDEX(個人!$C$6:$AH$125,$N777,$H$3)/5,0)+7),"")</f>
        <v/>
      </c>
      <c r="I777" s="23" t="str">
        <f>IF(AND(INDEX(個人!$C$6:$AH$125,$N777,$C$3)&lt;&gt;"",INDEX(個人!$C$6:$AH$125,$N777,$O777)&lt;&gt;""),IF(ISERROR(VLOOKUP(DBCS($Q777),コード一覧!$E$1:$F$6,2,FALSE)),1,VLOOKUP(DBCS($Q777),コード一覧!$E$1:$F$6,2,FALSE)),"")</f>
        <v/>
      </c>
      <c r="J777" s="23" t="str">
        <f>IF(AND(INDEX(個人!$C$6:$AH$125,$N777,$C$3)&lt;&gt;"",INDEX(個人!$C$6:$AH$125,$N777,$O777)&lt;&gt;""),VLOOKUP($P777,コード一覧!$G$1:$H$10,2,FALSE),"")</f>
        <v/>
      </c>
      <c r="K777" s="23" t="str">
        <f>IF(AND(INDEX(個人!$C$6:$AH$125,$N777,$C$3)&lt;&gt;"",INDEX(個人!$C$6:$AH$125,$N777,$O777)&lt;&gt;""),LEFT(TEXT(INDEX(個人!$C$6:$AH$125,$N777,$O777),"mm:ss.00"),2),"")</f>
        <v/>
      </c>
      <c r="L777" s="23" t="str">
        <f>IF(AND(INDEX(個人!$C$6:$AH$125,$N777,$C$3)&lt;&gt;"",INDEX(個人!$C$6:$AH$125,$N777,$O777)&lt;&gt;""),MID(TEXT(INDEX(個人!$C$6:$AH$125,$N777,$O777),"mm:ss.00"),4,2),"")</f>
        <v/>
      </c>
      <c r="M777" s="23" t="str">
        <f>IF(AND(INDEX(個人!$C$6:$AH$125,$N777,$C$3)&lt;&gt;"",INDEX(個人!$C$6:$AH$125,$N777,$O777)&lt;&gt;""),RIGHT(TEXT(INDEX(個人!$C$6:$AH$125,$N777,$O777),"mm:ss.00"),2),"")</f>
        <v/>
      </c>
      <c r="N777" s="23">
        <f>$N776</f>
        <v>36</v>
      </c>
      <c r="O777" s="23">
        <v>12</v>
      </c>
      <c r="P777" s="200" t="s">
        <v>24</v>
      </c>
      <c r="Q777" s="23" t="s">
        <v>318</v>
      </c>
    </row>
    <row r="778" spans="3:17" s="23" customFormat="1" x14ac:dyDescent="0.15">
      <c r="C778" s="23" t="str">
        <f>IF(INDEX(個人!$C$6:$AH$125,$N778,$C$3)&lt;&gt;"",DBCS(TRIM(INDEX(個人!$C$6:$AH$125,$N778,$C$3))),"")</f>
        <v/>
      </c>
      <c r="D778" s="23" t="str">
        <f t="shared" ref="D778:D797" si="105">IF(C777=C778,"○","×")</f>
        <v>○</v>
      </c>
      <c r="E778" s="23">
        <f>IF(AND(INDEX(個人!$C$6:$AH$125,$N777,$C$3)&lt;&gt;"",INDEX(個人!$C$6:$AH$125,$N778,$O778)&lt;&gt;""),E777+1,E777)</f>
        <v>0</v>
      </c>
      <c r="F778" s="23" t="str">
        <f t="shared" ref="F778:F797" si="106">C778&amp;"@"&amp;E778</f>
        <v>@0</v>
      </c>
      <c r="H778" s="23" t="str">
        <f>IF(AND(INDEX(個人!$C$6:$AH$125,$N778,$C$3)&lt;&gt;"",INDEX(個人!$C$6:$AH$125,$N778,$O778)&lt;&gt;""),IF(INDEX(個人!$C$6:$AH$125,$N778,$H$3)&lt;20,11,ROUNDDOWN(INDEX(個人!$C$6:$AH$125,$N778,$H$3)/5,0)+7),"")</f>
        <v/>
      </c>
      <c r="I778" s="23" t="str">
        <f>IF(AND(INDEX(個人!$C$6:$AH$125,$N778,$C$3)&lt;&gt;"",INDEX(個人!$C$6:$AH$125,$N778,$O778)&lt;&gt;""),IF(ISERROR(VLOOKUP(DBCS($Q778),コード一覧!$E$1:$F$6,2,FALSE)),1,VLOOKUP(DBCS($Q778),コード一覧!$E$1:$F$6,2,FALSE)),"")</f>
        <v/>
      </c>
      <c r="J778" s="23" t="str">
        <f>IF(AND(INDEX(個人!$C$6:$AH$125,$N778,$C$3)&lt;&gt;"",INDEX(個人!$C$6:$AH$125,$N778,$O778)&lt;&gt;""),VLOOKUP($P778,コード一覧!$G$1:$H$10,2,FALSE),"")</f>
        <v/>
      </c>
      <c r="K778" s="23" t="str">
        <f>IF(AND(INDEX(個人!$C$6:$AH$125,$N778,$C$3)&lt;&gt;"",INDEX(個人!$C$6:$AH$125,$N778,$O778)&lt;&gt;""),LEFT(TEXT(INDEX(個人!$C$6:$AH$125,$N778,$O778),"mm:ss.00"),2),"")</f>
        <v/>
      </c>
      <c r="L778" s="23" t="str">
        <f>IF(AND(INDEX(個人!$C$6:$AH$125,$N778,$C$3)&lt;&gt;"",INDEX(個人!$C$6:$AH$125,$N778,$O778)&lt;&gt;""),MID(TEXT(INDEX(個人!$C$6:$AH$125,$N778,$O778),"mm:ss.00"),4,2),"")</f>
        <v/>
      </c>
      <c r="M778" s="23" t="str">
        <f>IF(AND(INDEX(個人!$C$6:$AH$125,$N778,$C$3)&lt;&gt;"",INDEX(個人!$C$6:$AH$125,$N778,$O778)&lt;&gt;""),RIGHT(TEXT(INDEX(個人!$C$6:$AH$125,$N778,$O778),"mm:ss.00"),2),"")</f>
        <v/>
      </c>
      <c r="N778" s="23">
        <f t="shared" ref="N778:N797" si="107">$N777</f>
        <v>36</v>
      </c>
      <c r="O778" s="23">
        <v>13</v>
      </c>
      <c r="P778" s="200" t="s">
        <v>37</v>
      </c>
      <c r="Q778" s="23" t="s">
        <v>318</v>
      </c>
    </row>
    <row r="779" spans="3:17" s="23" customFormat="1" x14ac:dyDescent="0.15">
      <c r="C779" s="23" t="str">
        <f>IF(INDEX(個人!$C$6:$AH$125,$N779,$C$3)&lt;&gt;"",DBCS(TRIM(INDEX(個人!$C$6:$AH$125,$N779,$C$3))),"")</f>
        <v/>
      </c>
      <c r="D779" s="23" t="str">
        <f t="shared" si="105"/>
        <v>○</v>
      </c>
      <c r="E779" s="23">
        <f>IF(AND(INDEX(個人!$C$6:$AH$125,$N778,$C$3)&lt;&gt;"",INDEX(個人!$C$6:$AH$125,$N779,$O779)&lt;&gt;""),E778+1,E778)</f>
        <v>0</v>
      </c>
      <c r="F779" s="23" t="str">
        <f t="shared" si="106"/>
        <v>@0</v>
      </c>
      <c r="H779" s="23" t="str">
        <f>IF(AND(INDEX(個人!$C$6:$AH$125,$N779,$C$3)&lt;&gt;"",INDEX(個人!$C$6:$AH$125,$N779,$O779)&lt;&gt;""),IF(INDEX(個人!$C$6:$AH$125,$N779,$H$3)&lt;20,11,ROUNDDOWN(INDEX(個人!$C$6:$AH$125,$N779,$H$3)/5,0)+7),"")</f>
        <v/>
      </c>
      <c r="I779" s="23" t="str">
        <f>IF(AND(INDEX(個人!$C$6:$AH$125,$N779,$C$3)&lt;&gt;"",INDEX(個人!$C$6:$AH$125,$N779,$O779)&lt;&gt;""),IF(ISERROR(VLOOKUP(DBCS($Q779),コード一覧!$E$1:$F$6,2,FALSE)),1,VLOOKUP(DBCS($Q779),コード一覧!$E$1:$F$6,2,FALSE)),"")</f>
        <v/>
      </c>
      <c r="J779" s="23" t="str">
        <f>IF(AND(INDEX(個人!$C$6:$AH$125,$N779,$C$3)&lt;&gt;"",INDEX(個人!$C$6:$AH$125,$N779,$O779)&lt;&gt;""),VLOOKUP($P779,コード一覧!$G$1:$H$10,2,FALSE),"")</f>
        <v/>
      </c>
      <c r="K779" s="23" t="str">
        <f>IF(AND(INDEX(個人!$C$6:$AH$125,$N779,$C$3)&lt;&gt;"",INDEX(個人!$C$6:$AH$125,$N779,$O779)&lt;&gt;""),LEFT(TEXT(INDEX(個人!$C$6:$AH$125,$N779,$O779),"mm:ss.00"),2),"")</f>
        <v/>
      </c>
      <c r="L779" s="23" t="str">
        <f>IF(AND(INDEX(個人!$C$6:$AH$125,$N779,$C$3)&lt;&gt;"",INDEX(個人!$C$6:$AH$125,$N779,$O779)&lt;&gt;""),MID(TEXT(INDEX(個人!$C$6:$AH$125,$N779,$O779),"mm:ss.00"),4,2),"")</f>
        <v/>
      </c>
      <c r="M779" s="23" t="str">
        <f>IF(AND(INDEX(個人!$C$6:$AH$125,$N779,$C$3)&lt;&gt;"",INDEX(個人!$C$6:$AH$125,$N779,$O779)&lt;&gt;""),RIGHT(TEXT(INDEX(個人!$C$6:$AH$125,$N779,$O779),"mm:ss.00"),2),"")</f>
        <v/>
      </c>
      <c r="N779" s="23">
        <f t="shared" si="107"/>
        <v>36</v>
      </c>
      <c r="O779" s="23">
        <v>14</v>
      </c>
      <c r="P779" s="200" t="s">
        <v>47</v>
      </c>
      <c r="Q779" s="23" t="s">
        <v>318</v>
      </c>
    </row>
    <row r="780" spans="3:17" s="23" customFormat="1" x14ac:dyDescent="0.15">
      <c r="C780" s="23" t="str">
        <f>IF(INDEX(個人!$C$6:$AH$125,$N780,$C$3)&lt;&gt;"",DBCS(TRIM(INDEX(個人!$C$6:$AH$125,$N780,$C$3))),"")</f>
        <v/>
      </c>
      <c r="D780" s="23" t="str">
        <f t="shared" si="105"/>
        <v>○</v>
      </c>
      <c r="E780" s="23">
        <f>IF(AND(INDEX(個人!$C$6:$AH$125,$N779,$C$3)&lt;&gt;"",INDEX(個人!$C$6:$AH$125,$N780,$O780)&lt;&gt;""),E779+1,E779)</f>
        <v>0</v>
      </c>
      <c r="F780" s="23" t="str">
        <f t="shared" si="106"/>
        <v>@0</v>
      </c>
      <c r="H780" s="23" t="str">
        <f>IF(AND(INDEX(個人!$C$6:$AH$125,$N780,$C$3)&lt;&gt;"",INDEX(個人!$C$6:$AH$125,$N780,$O780)&lt;&gt;""),IF(INDEX(個人!$C$6:$AH$125,$N780,$H$3)&lt;20,11,ROUNDDOWN(INDEX(個人!$C$6:$AH$125,$N780,$H$3)/5,0)+7),"")</f>
        <v/>
      </c>
      <c r="I780" s="23" t="str">
        <f>IF(AND(INDEX(個人!$C$6:$AH$125,$N780,$C$3)&lt;&gt;"",INDEX(個人!$C$6:$AH$125,$N780,$O780)&lt;&gt;""),IF(ISERROR(VLOOKUP(DBCS($Q780),コード一覧!$E$1:$F$6,2,FALSE)),1,VLOOKUP(DBCS($Q780),コード一覧!$E$1:$F$6,2,FALSE)),"")</f>
        <v/>
      </c>
      <c r="J780" s="23" t="str">
        <f>IF(AND(INDEX(個人!$C$6:$AH$125,$N780,$C$3)&lt;&gt;"",INDEX(個人!$C$6:$AH$125,$N780,$O780)&lt;&gt;""),VLOOKUP($P780,コード一覧!$G$1:$H$10,2,FALSE),"")</f>
        <v/>
      </c>
      <c r="K780" s="23" t="str">
        <f>IF(AND(INDEX(個人!$C$6:$AH$125,$N780,$C$3)&lt;&gt;"",INDEX(個人!$C$6:$AH$125,$N780,$O780)&lt;&gt;""),LEFT(TEXT(INDEX(個人!$C$6:$AH$125,$N780,$O780),"mm:ss.00"),2),"")</f>
        <v/>
      </c>
      <c r="L780" s="23" t="str">
        <f>IF(AND(INDEX(個人!$C$6:$AH$125,$N780,$C$3)&lt;&gt;"",INDEX(個人!$C$6:$AH$125,$N780,$O780)&lt;&gt;""),MID(TEXT(INDEX(個人!$C$6:$AH$125,$N780,$O780),"mm:ss.00"),4,2),"")</f>
        <v/>
      </c>
      <c r="M780" s="23" t="str">
        <f>IF(AND(INDEX(個人!$C$6:$AH$125,$N780,$C$3)&lt;&gt;"",INDEX(個人!$C$6:$AH$125,$N780,$O780)&lt;&gt;""),RIGHT(TEXT(INDEX(個人!$C$6:$AH$125,$N780,$O780),"mm:ss.00"),2),"")</f>
        <v/>
      </c>
      <c r="N780" s="23">
        <f t="shared" si="107"/>
        <v>36</v>
      </c>
      <c r="O780" s="23">
        <v>15</v>
      </c>
      <c r="P780" s="200" t="s">
        <v>73</v>
      </c>
      <c r="Q780" s="23" t="s">
        <v>318</v>
      </c>
    </row>
    <row r="781" spans="3:17" s="23" customFormat="1" x14ac:dyDescent="0.15">
      <c r="C781" s="23" t="str">
        <f>IF(INDEX(個人!$C$6:$AH$125,$N781,$C$3)&lt;&gt;"",DBCS(TRIM(INDEX(個人!$C$6:$AH$125,$N781,$C$3))),"")</f>
        <v/>
      </c>
      <c r="D781" s="23" t="str">
        <f t="shared" si="105"/>
        <v>○</v>
      </c>
      <c r="E781" s="23">
        <f>IF(AND(INDEX(個人!$C$6:$AH$125,$N780,$C$3)&lt;&gt;"",INDEX(個人!$C$6:$AH$125,$N781,$O781)&lt;&gt;""),E780+1,E780)</f>
        <v>0</v>
      </c>
      <c r="F781" s="23" t="str">
        <f t="shared" si="106"/>
        <v>@0</v>
      </c>
      <c r="H781" s="23" t="str">
        <f>IF(AND(INDEX(個人!$C$6:$AH$125,$N781,$C$3)&lt;&gt;"",INDEX(個人!$C$6:$AH$125,$N781,$O781)&lt;&gt;""),IF(INDEX(個人!$C$6:$AH$125,$N781,$H$3)&lt;20,11,ROUNDDOWN(INDEX(個人!$C$6:$AH$125,$N781,$H$3)/5,0)+7),"")</f>
        <v/>
      </c>
      <c r="I781" s="23" t="str">
        <f>IF(AND(INDEX(個人!$C$6:$AH$125,$N781,$C$3)&lt;&gt;"",INDEX(個人!$C$6:$AH$125,$N781,$O781)&lt;&gt;""),IF(ISERROR(VLOOKUP(DBCS($Q781),コード一覧!$E$1:$F$6,2,FALSE)),1,VLOOKUP(DBCS($Q781),コード一覧!$E$1:$F$6,2,FALSE)),"")</f>
        <v/>
      </c>
      <c r="J781" s="23" t="str">
        <f>IF(AND(INDEX(個人!$C$6:$AH$125,$N781,$C$3)&lt;&gt;"",INDEX(個人!$C$6:$AH$125,$N781,$O781)&lt;&gt;""),VLOOKUP($P781,コード一覧!$G$1:$H$10,2,FALSE),"")</f>
        <v/>
      </c>
      <c r="K781" s="23" t="str">
        <f>IF(AND(INDEX(個人!$C$6:$AH$125,$N781,$C$3)&lt;&gt;"",INDEX(個人!$C$6:$AH$125,$N781,$O781)&lt;&gt;""),LEFT(TEXT(INDEX(個人!$C$6:$AH$125,$N781,$O781),"mm:ss.00"),2),"")</f>
        <v/>
      </c>
      <c r="L781" s="23" t="str">
        <f>IF(AND(INDEX(個人!$C$6:$AH$125,$N781,$C$3)&lt;&gt;"",INDEX(個人!$C$6:$AH$125,$N781,$O781)&lt;&gt;""),MID(TEXT(INDEX(個人!$C$6:$AH$125,$N781,$O781),"mm:ss.00"),4,2),"")</f>
        <v/>
      </c>
      <c r="M781" s="23" t="str">
        <f>IF(AND(INDEX(個人!$C$6:$AH$125,$N781,$C$3)&lt;&gt;"",INDEX(個人!$C$6:$AH$125,$N781,$O781)&lt;&gt;""),RIGHT(TEXT(INDEX(個人!$C$6:$AH$125,$N781,$O781),"mm:ss.00"),2),"")</f>
        <v/>
      </c>
      <c r="N781" s="23">
        <f t="shared" si="107"/>
        <v>36</v>
      </c>
      <c r="O781" s="23">
        <v>16</v>
      </c>
      <c r="P781" s="200" t="s">
        <v>75</v>
      </c>
      <c r="Q781" s="23" t="s">
        <v>318</v>
      </c>
    </row>
    <row r="782" spans="3:17" s="23" customFormat="1" x14ac:dyDescent="0.15">
      <c r="C782" s="23" t="str">
        <f>IF(INDEX(個人!$C$6:$AH$125,$N782,$C$3)&lt;&gt;"",DBCS(TRIM(INDEX(個人!$C$6:$AH$125,$N782,$C$3))),"")</f>
        <v/>
      </c>
      <c r="D782" s="23" t="str">
        <f t="shared" si="105"/>
        <v>○</v>
      </c>
      <c r="E782" s="23">
        <f>IF(AND(INDEX(個人!$C$6:$AH$125,$N781,$C$3)&lt;&gt;"",INDEX(個人!$C$6:$AH$125,$N782,$O782)&lt;&gt;""),E781+1,E781)</f>
        <v>0</v>
      </c>
      <c r="F782" s="23" t="str">
        <f t="shared" si="106"/>
        <v>@0</v>
      </c>
      <c r="H782" s="23" t="str">
        <f>IF(AND(INDEX(個人!$C$6:$AH$125,$N782,$C$3)&lt;&gt;"",INDEX(個人!$C$6:$AH$125,$N782,$O782)&lt;&gt;""),IF(INDEX(個人!$C$6:$AH$125,$N782,$H$3)&lt;20,11,ROUNDDOWN(INDEX(個人!$C$6:$AH$125,$N782,$H$3)/5,0)+7),"")</f>
        <v/>
      </c>
      <c r="I782" s="23" t="str">
        <f>IF(AND(INDEX(個人!$C$6:$AH$125,$N782,$C$3)&lt;&gt;"",INDEX(個人!$C$6:$AH$125,$N782,$O782)&lt;&gt;""),IF(ISERROR(VLOOKUP(DBCS($Q782),コード一覧!$E$1:$F$6,2,FALSE)),1,VLOOKUP(DBCS($Q782),コード一覧!$E$1:$F$6,2,FALSE)),"")</f>
        <v/>
      </c>
      <c r="J782" s="23" t="str">
        <f>IF(AND(INDEX(個人!$C$6:$AH$125,$N782,$C$3)&lt;&gt;"",INDEX(個人!$C$6:$AH$125,$N782,$O782)&lt;&gt;""),VLOOKUP($P782,コード一覧!$G$1:$H$10,2,FALSE),"")</f>
        <v/>
      </c>
      <c r="K782" s="23" t="str">
        <f>IF(AND(INDEX(個人!$C$6:$AH$125,$N782,$C$3)&lt;&gt;"",INDEX(個人!$C$6:$AH$125,$N782,$O782)&lt;&gt;""),LEFT(TEXT(INDEX(個人!$C$6:$AH$125,$N782,$O782),"mm:ss.00"),2),"")</f>
        <v/>
      </c>
      <c r="L782" s="23" t="str">
        <f>IF(AND(INDEX(個人!$C$6:$AH$125,$N782,$C$3)&lt;&gt;"",INDEX(個人!$C$6:$AH$125,$N782,$O782)&lt;&gt;""),MID(TEXT(INDEX(個人!$C$6:$AH$125,$N782,$O782),"mm:ss.00"),4,2),"")</f>
        <v/>
      </c>
      <c r="M782" s="23" t="str">
        <f>IF(AND(INDEX(個人!$C$6:$AH$125,$N782,$C$3)&lt;&gt;"",INDEX(個人!$C$6:$AH$125,$N782,$O782)&lt;&gt;""),RIGHT(TEXT(INDEX(個人!$C$6:$AH$125,$N782,$O782),"mm:ss.00"),2),"")</f>
        <v/>
      </c>
      <c r="N782" s="23">
        <f t="shared" si="107"/>
        <v>36</v>
      </c>
      <c r="O782" s="23">
        <v>17</v>
      </c>
      <c r="P782" s="200" t="s">
        <v>77</v>
      </c>
      <c r="Q782" s="23" t="s">
        <v>318</v>
      </c>
    </row>
    <row r="783" spans="3:17" s="23" customFormat="1" x14ac:dyDescent="0.15">
      <c r="C783" s="23" t="str">
        <f>IF(INDEX(個人!$C$6:$AH$125,$N783,$C$3)&lt;&gt;"",DBCS(TRIM(INDEX(個人!$C$6:$AH$125,$N783,$C$3))),"")</f>
        <v/>
      </c>
      <c r="D783" s="23" t="str">
        <f t="shared" si="105"/>
        <v>○</v>
      </c>
      <c r="E783" s="23">
        <f>IF(AND(INDEX(個人!$C$6:$AH$125,$N782,$C$3)&lt;&gt;"",INDEX(個人!$C$6:$AH$125,$N783,$O783)&lt;&gt;""),E782+1,E782)</f>
        <v>0</v>
      </c>
      <c r="F783" s="23" t="str">
        <f t="shared" si="106"/>
        <v>@0</v>
      </c>
      <c r="H783" s="23" t="str">
        <f>IF(AND(INDEX(個人!$C$6:$AH$125,$N783,$C$3)&lt;&gt;"",INDEX(個人!$C$6:$AH$125,$N783,$O783)&lt;&gt;""),IF(INDEX(個人!$C$6:$AH$125,$N783,$H$3)&lt;20,11,ROUNDDOWN(INDEX(個人!$C$6:$AH$125,$N783,$H$3)/5,0)+7),"")</f>
        <v/>
      </c>
      <c r="I783" s="23" t="str">
        <f>IF(AND(INDEX(個人!$C$6:$AH$125,$N783,$C$3)&lt;&gt;"",INDEX(個人!$C$6:$AH$125,$N783,$O783)&lt;&gt;""),IF(ISERROR(VLOOKUP(DBCS($Q783),コード一覧!$E$1:$F$6,2,FALSE)),1,VLOOKUP(DBCS($Q783),コード一覧!$E$1:$F$6,2,FALSE)),"")</f>
        <v/>
      </c>
      <c r="J783" s="23" t="str">
        <f>IF(AND(INDEX(個人!$C$6:$AH$125,$N783,$C$3)&lt;&gt;"",INDEX(個人!$C$6:$AH$125,$N783,$O783)&lt;&gt;""),VLOOKUP($P783,コード一覧!$G$1:$H$10,2,FALSE),"")</f>
        <v/>
      </c>
      <c r="K783" s="23" t="str">
        <f>IF(AND(INDEX(個人!$C$6:$AH$125,$N783,$C$3)&lt;&gt;"",INDEX(個人!$C$6:$AH$125,$N783,$O783)&lt;&gt;""),LEFT(TEXT(INDEX(個人!$C$6:$AH$125,$N783,$O783),"mm:ss.00"),2),"")</f>
        <v/>
      </c>
      <c r="L783" s="23" t="str">
        <f>IF(AND(INDEX(個人!$C$6:$AH$125,$N783,$C$3)&lt;&gt;"",INDEX(個人!$C$6:$AH$125,$N783,$O783)&lt;&gt;""),MID(TEXT(INDEX(個人!$C$6:$AH$125,$N783,$O783),"mm:ss.00"),4,2),"")</f>
        <v/>
      </c>
      <c r="M783" s="23" t="str">
        <f>IF(AND(INDEX(個人!$C$6:$AH$125,$N783,$C$3)&lt;&gt;"",INDEX(個人!$C$6:$AH$125,$N783,$O783)&lt;&gt;""),RIGHT(TEXT(INDEX(個人!$C$6:$AH$125,$N783,$O783),"mm:ss.00"),2),"")</f>
        <v/>
      </c>
      <c r="N783" s="23">
        <f t="shared" si="107"/>
        <v>36</v>
      </c>
      <c r="O783" s="23">
        <v>18</v>
      </c>
      <c r="P783" s="200" t="s">
        <v>70</v>
      </c>
      <c r="Q783" s="23" t="s">
        <v>319</v>
      </c>
    </row>
    <row r="784" spans="3:17" s="23" customFormat="1" x14ac:dyDescent="0.15">
      <c r="C784" s="23" t="str">
        <f>IF(INDEX(個人!$C$6:$AH$125,$N784,$C$3)&lt;&gt;"",DBCS(TRIM(INDEX(個人!$C$6:$AH$125,$N784,$C$3))),"")</f>
        <v/>
      </c>
      <c r="D784" s="23" t="str">
        <f t="shared" si="105"/>
        <v>○</v>
      </c>
      <c r="E784" s="23">
        <f>IF(AND(INDEX(個人!$C$6:$AH$125,$N783,$C$3)&lt;&gt;"",INDEX(個人!$C$6:$AH$125,$N784,$O784)&lt;&gt;""),E783+1,E783)</f>
        <v>0</v>
      </c>
      <c r="F784" s="23" t="str">
        <f t="shared" si="106"/>
        <v>@0</v>
      </c>
      <c r="H784" s="23" t="str">
        <f>IF(AND(INDEX(個人!$C$6:$AH$125,$N784,$C$3)&lt;&gt;"",INDEX(個人!$C$6:$AH$125,$N784,$O784)&lt;&gt;""),IF(INDEX(個人!$C$6:$AH$125,$N784,$H$3)&lt;20,11,ROUNDDOWN(INDEX(個人!$C$6:$AH$125,$N784,$H$3)/5,0)+7),"")</f>
        <v/>
      </c>
      <c r="I784" s="23" t="str">
        <f>IF(AND(INDEX(個人!$C$6:$AH$125,$N784,$C$3)&lt;&gt;"",INDEX(個人!$C$6:$AH$125,$N784,$O784)&lt;&gt;""),IF(ISERROR(VLOOKUP(DBCS($Q784),コード一覧!$E$1:$F$6,2,FALSE)),1,VLOOKUP(DBCS($Q784),コード一覧!$E$1:$F$6,2,FALSE)),"")</f>
        <v/>
      </c>
      <c r="J784" s="23" t="str">
        <f>IF(AND(INDEX(個人!$C$6:$AH$125,$N784,$C$3)&lt;&gt;"",INDEX(個人!$C$6:$AH$125,$N784,$O784)&lt;&gt;""),VLOOKUP($P784,コード一覧!$G$1:$H$10,2,FALSE),"")</f>
        <v/>
      </c>
      <c r="K784" s="23" t="str">
        <f>IF(AND(INDEX(個人!$C$6:$AH$125,$N784,$C$3)&lt;&gt;"",INDEX(個人!$C$6:$AH$125,$N784,$O784)&lt;&gt;""),LEFT(TEXT(INDEX(個人!$C$6:$AH$125,$N784,$O784),"mm:ss.00"),2),"")</f>
        <v/>
      </c>
      <c r="L784" s="23" t="str">
        <f>IF(AND(INDEX(個人!$C$6:$AH$125,$N784,$C$3)&lt;&gt;"",INDEX(個人!$C$6:$AH$125,$N784,$O784)&lt;&gt;""),MID(TEXT(INDEX(個人!$C$6:$AH$125,$N784,$O784),"mm:ss.00"),4,2),"")</f>
        <v/>
      </c>
      <c r="M784" s="23" t="str">
        <f>IF(AND(INDEX(個人!$C$6:$AH$125,$N784,$C$3)&lt;&gt;"",INDEX(個人!$C$6:$AH$125,$N784,$O784)&lt;&gt;""),RIGHT(TEXT(INDEX(個人!$C$6:$AH$125,$N784,$O784),"mm:ss.00"),2),"")</f>
        <v/>
      </c>
      <c r="N784" s="23">
        <f t="shared" si="107"/>
        <v>36</v>
      </c>
      <c r="O784" s="23">
        <v>19</v>
      </c>
      <c r="P784" s="200" t="s">
        <v>24</v>
      </c>
      <c r="Q784" s="23" t="s">
        <v>319</v>
      </c>
    </row>
    <row r="785" spans="3:17" s="23" customFormat="1" x14ac:dyDescent="0.15">
      <c r="C785" s="23" t="str">
        <f>IF(INDEX(個人!$C$6:$AH$125,$N785,$C$3)&lt;&gt;"",DBCS(TRIM(INDEX(個人!$C$6:$AH$125,$N785,$C$3))),"")</f>
        <v/>
      </c>
      <c r="D785" s="23" t="str">
        <f t="shared" si="105"/>
        <v>○</v>
      </c>
      <c r="E785" s="23">
        <f>IF(AND(INDEX(個人!$C$6:$AH$125,$N784,$C$3)&lt;&gt;"",INDEX(個人!$C$6:$AH$125,$N785,$O785)&lt;&gt;""),E784+1,E784)</f>
        <v>0</v>
      </c>
      <c r="F785" s="23" t="str">
        <f t="shared" si="106"/>
        <v>@0</v>
      </c>
      <c r="H785" s="23" t="str">
        <f>IF(AND(INDEX(個人!$C$6:$AH$125,$N785,$C$3)&lt;&gt;"",INDEX(個人!$C$6:$AH$125,$N785,$O785)&lt;&gt;""),IF(INDEX(個人!$C$6:$AH$125,$N785,$H$3)&lt;20,11,ROUNDDOWN(INDEX(個人!$C$6:$AH$125,$N785,$H$3)/5,0)+7),"")</f>
        <v/>
      </c>
      <c r="I785" s="23" t="str">
        <f>IF(AND(INDEX(個人!$C$6:$AH$125,$N785,$C$3)&lt;&gt;"",INDEX(個人!$C$6:$AH$125,$N785,$O785)&lt;&gt;""),IF(ISERROR(VLOOKUP(DBCS($Q785),コード一覧!$E$1:$F$6,2,FALSE)),1,VLOOKUP(DBCS($Q785),コード一覧!$E$1:$F$6,2,FALSE)),"")</f>
        <v/>
      </c>
      <c r="J785" s="23" t="str">
        <f>IF(AND(INDEX(個人!$C$6:$AH$125,$N785,$C$3)&lt;&gt;"",INDEX(個人!$C$6:$AH$125,$N785,$O785)&lt;&gt;""),VLOOKUP($P785,コード一覧!$G$1:$H$10,2,FALSE),"")</f>
        <v/>
      </c>
      <c r="K785" s="23" t="str">
        <f>IF(AND(INDEX(個人!$C$6:$AH$125,$N785,$C$3)&lt;&gt;"",INDEX(個人!$C$6:$AH$125,$N785,$O785)&lt;&gt;""),LEFT(TEXT(INDEX(個人!$C$6:$AH$125,$N785,$O785),"mm:ss.00"),2),"")</f>
        <v/>
      </c>
      <c r="L785" s="23" t="str">
        <f>IF(AND(INDEX(個人!$C$6:$AH$125,$N785,$C$3)&lt;&gt;"",INDEX(個人!$C$6:$AH$125,$N785,$O785)&lt;&gt;""),MID(TEXT(INDEX(個人!$C$6:$AH$125,$N785,$O785),"mm:ss.00"),4,2),"")</f>
        <v/>
      </c>
      <c r="M785" s="23" t="str">
        <f>IF(AND(INDEX(個人!$C$6:$AH$125,$N785,$C$3)&lt;&gt;"",INDEX(個人!$C$6:$AH$125,$N785,$O785)&lt;&gt;""),RIGHT(TEXT(INDEX(個人!$C$6:$AH$125,$N785,$O785),"mm:ss.00"),2),"")</f>
        <v/>
      </c>
      <c r="N785" s="23">
        <f t="shared" si="107"/>
        <v>36</v>
      </c>
      <c r="O785" s="23">
        <v>20</v>
      </c>
      <c r="P785" s="200" t="s">
        <v>37</v>
      </c>
      <c r="Q785" s="23" t="s">
        <v>319</v>
      </c>
    </row>
    <row r="786" spans="3:17" s="23" customFormat="1" x14ac:dyDescent="0.15">
      <c r="C786" s="23" t="str">
        <f>IF(INDEX(個人!$C$6:$AH$125,$N786,$C$3)&lt;&gt;"",DBCS(TRIM(INDEX(個人!$C$6:$AH$125,$N786,$C$3))),"")</f>
        <v/>
      </c>
      <c r="D786" s="23" t="str">
        <f t="shared" si="105"/>
        <v>○</v>
      </c>
      <c r="E786" s="23">
        <f>IF(AND(INDEX(個人!$C$6:$AH$125,$N785,$C$3)&lt;&gt;"",INDEX(個人!$C$6:$AH$125,$N786,$O786)&lt;&gt;""),E785+1,E785)</f>
        <v>0</v>
      </c>
      <c r="F786" s="23" t="str">
        <f t="shared" si="106"/>
        <v>@0</v>
      </c>
      <c r="H786" s="23" t="str">
        <f>IF(AND(INDEX(個人!$C$6:$AH$125,$N786,$C$3)&lt;&gt;"",INDEX(個人!$C$6:$AH$125,$N786,$O786)&lt;&gt;""),IF(INDEX(個人!$C$6:$AH$125,$N786,$H$3)&lt;20,11,ROUNDDOWN(INDEX(個人!$C$6:$AH$125,$N786,$H$3)/5,0)+7),"")</f>
        <v/>
      </c>
      <c r="I786" s="23" t="str">
        <f>IF(AND(INDEX(個人!$C$6:$AH$125,$N786,$C$3)&lt;&gt;"",INDEX(個人!$C$6:$AH$125,$N786,$O786)&lt;&gt;""),IF(ISERROR(VLOOKUP(DBCS($Q786),コード一覧!$E$1:$F$6,2,FALSE)),1,VLOOKUP(DBCS($Q786),コード一覧!$E$1:$F$6,2,FALSE)),"")</f>
        <v/>
      </c>
      <c r="J786" s="23" t="str">
        <f>IF(AND(INDEX(個人!$C$6:$AH$125,$N786,$C$3)&lt;&gt;"",INDEX(個人!$C$6:$AH$125,$N786,$O786)&lt;&gt;""),VLOOKUP($P786,コード一覧!$G$1:$H$10,2,FALSE),"")</f>
        <v/>
      </c>
      <c r="K786" s="23" t="str">
        <f>IF(AND(INDEX(個人!$C$6:$AH$125,$N786,$C$3)&lt;&gt;"",INDEX(個人!$C$6:$AH$125,$N786,$O786)&lt;&gt;""),LEFT(TEXT(INDEX(個人!$C$6:$AH$125,$N786,$O786),"mm:ss.00"),2),"")</f>
        <v/>
      </c>
      <c r="L786" s="23" t="str">
        <f>IF(AND(INDEX(個人!$C$6:$AH$125,$N786,$C$3)&lt;&gt;"",INDEX(個人!$C$6:$AH$125,$N786,$O786)&lt;&gt;""),MID(TEXT(INDEX(個人!$C$6:$AH$125,$N786,$O786),"mm:ss.00"),4,2),"")</f>
        <v/>
      </c>
      <c r="M786" s="23" t="str">
        <f>IF(AND(INDEX(個人!$C$6:$AH$125,$N786,$C$3)&lt;&gt;"",INDEX(個人!$C$6:$AH$125,$N786,$O786)&lt;&gt;""),RIGHT(TEXT(INDEX(個人!$C$6:$AH$125,$N786,$O786),"mm:ss.00"),2),"")</f>
        <v/>
      </c>
      <c r="N786" s="23">
        <f t="shared" si="107"/>
        <v>36</v>
      </c>
      <c r="O786" s="23">
        <v>21</v>
      </c>
      <c r="P786" s="200" t="s">
        <v>47</v>
      </c>
      <c r="Q786" s="23" t="s">
        <v>319</v>
      </c>
    </row>
    <row r="787" spans="3:17" s="23" customFormat="1" x14ac:dyDescent="0.15">
      <c r="C787" s="23" t="str">
        <f>IF(INDEX(個人!$C$6:$AH$125,$N787,$C$3)&lt;&gt;"",DBCS(TRIM(INDEX(個人!$C$6:$AH$125,$N787,$C$3))),"")</f>
        <v/>
      </c>
      <c r="D787" s="23" t="str">
        <f t="shared" si="105"/>
        <v>○</v>
      </c>
      <c r="E787" s="23">
        <f>IF(AND(INDEX(個人!$C$6:$AH$125,$N786,$C$3)&lt;&gt;"",INDEX(個人!$C$6:$AH$125,$N787,$O787)&lt;&gt;""),E786+1,E786)</f>
        <v>0</v>
      </c>
      <c r="F787" s="23" t="str">
        <f t="shared" si="106"/>
        <v>@0</v>
      </c>
      <c r="H787" s="23" t="str">
        <f>IF(AND(INDEX(個人!$C$6:$AH$125,$N787,$C$3)&lt;&gt;"",INDEX(個人!$C$6:$AH$125,$N787,$O787)&lt;&gt;""),IF(INDEX(個人!$C$6:$AH$125,$N787,$H$3)&lt;20,11,ROUNDDOWN(INDEX(個人!$C$6:$AH$125,$N787,$H$3)/5,0)+7),"")</f>
        <v/>
      </c>
      <c r="I787" s="23" t="str">
        <f>IF(AND(INDEX(個人!$C$6:$AH$125,$N787,$C$3)&lt;&gt;"",INDEX(個人!$C$6:$AH$125,$N787,$O787)&lt;&gt;""),IF(ISERROR(VLOOKUP(DBCS($Q787),コード一覧!$E$1:$F$6,2,FALSE)),1,VLOOKUP(DBCS($Q787),コード一覧!$E$1:$F$6,2,FALSE)),"")</f>
        <v/>
      </c>
      <c r="J787" s="23" t="str">
        <f>IF(AND(INDEX(個人!$C$6:$AH$125,$N787,$C$3)&lt;&gt;"",INDEX(個人!$C$6:$AH$125,$N787,$O787)&lt;&gt;""),VLOOKUP($P787,コード一覧!$G$1:$H$10,2,FALSE),"")</f>
        <v/>
      </c>
      <c r="K787" s="23" t="str">
        <f>IF(AND(INDEX(個人!$C$6:$AH$125,$N787,$C$3)&lt;&gt;"",INDEX(個人!$C$6:$AH$125,$N787,$O787)&lt;&gt;""),LEFT(TEXT(INDEX(個人!$C$6:$AH$125,$N787,$O787),"mm:ss.00"),2),"")</f>
        <v/>
      </c>
      <c r="L787" s="23" t="str">
        <f>IF(AND(INDEX(個人!$C$6:$AH$125,$N787,$C$3)&lt;&gt;"",INDEX(個人!$C$6:$AH$125,$N787,$O787)&lt;&gt;""),MID(TEXT(INDEX(個人!$C$6:$AH$125,$N787,$O787),"mm:ss.00"),4,2),"")</f>
        <v/>
      </c>
      <c r="M787" s="23" t="str">
        <f>IF(AND(INDEX(個人!$C$6:$AH$125,$N787,$C$3)&lt;&gt;"",INDEX(個人!$C$6:$AH$125,$N787,$O787)&lt;&gt;""),RIGHT(TEXT(INDEX(個人!$C$6:$AH$125,$N787,$O787),"mm:ss.00"),2),"")</f>
        <v/>
      </c>
      <c r="N787" s="23">
        <f t="shared" si="107"/>
        <v>36</v>
      </c>
      <c r="O787" s="23">
        <v>22</v>
      </c>
      <c r="P787" s="200" t="s">
        <v>70</v>
      </c>
      <c r="Q787" s="23" t="s">
        <v>320</v>
      </c>
    </row>
    <row r="788" spans="3:17" s="23" customFormat="1" x14ac:dyDescent="0.15">
      <c r="C788" s="23" t="str">
        <f>IF(INDEX(個人!$C$6:$AH$125,$N788,$C$3)&lt;&gt;"",DBCS(TRIM(INDEX(個人!$C$6:$AH$125,$N788,$C$3))),"")</f>
        <v/>
      </c>
      <c r="D788" s="23" t="str">
        <f t="shared" si="105"/>
        <v>○</v>
      </c>
      <c r="E788" s="23">
        <f>IF(AND(INDEX(個人!$C$6:$AH$125,$N787,$C$3)&lt;&gt;"",INDEX(個人!$C$6:$AH$125,$N788,$O788)&lt;&gt;""),E787+1,E787)</f>
        <v>0</v>
      </c>
      <c r="F788" s="23" t="str">
        <f t="shared" si="106"/>
        <v>@0</v>
      </c>
      <c r="H788" s="23" t="str">
        <f>IF(AND(INDEX(個人!$C$6:$AH$125,$N788,$C$3)&lt;&gt;"",INDEX(個人!$C$6:$AH$125,$N788,$O788)&lt;&gt;""),IF(INDEX(個人!$C$6:$AH$125,$N788,$H$3)&lt;20,11,ROUNDDOWN(INDEX(個人!$C$6:$AH$125,$N788,$H$3)/5,0)+7),"")</f>
        <v/>
      </c>
      <c r="I788" s="23" t="str">
        <f>IF(AND(INDEX(個人!$C$6:$AH$125,$N788,$C$3)&lt;&gt;"",INDEX(個人!$C$6:$AH$125,$N788,$O788)&lt;&gt;""),IF(ISERROR(VLOOKUP(DBCS($Q788),コード一覧!$E$1:$F$6,2,FALSE)),1,VLOOKUP(DBCS($Q788),コード一覧!$E$1:$F$6,2,FALSE)),"")</f>
        <v/>
      </c>
      <c r="J788" s="23" t="str">
        <f>IF(AND(INDEX(個人!$C$6:$AH$125,$N788,$C$3)&lt;&gt;"",INDEX(個人!$C$6:$AH$125,$N788,$O788)&lt;&gt;""),VLOOKUP($P788,コード一覧!$G$1:$H$10,2,FALSE),"")</f>
        <v/>
      </c>
      <c r="K788" s="23" t="str">
        <f>IF(AND(INDEX(個人!$C$6:$AH$125,$N788,$C$3)&lt;&gt;"",INDEX(個人!$C$6:$AH$125,$N788,$O788)&lt;&gt;""),LEFT(TEXT(INDEX(個人!$C$6:$AH$125,$N788,$O788),"mm:ss.00"),2),"")</f>
        <v/>
      </c>
      <c r="L788" s="23" t="str">
        <f>IF(AND(INDEX(個人!$C$6:$AH$125,$N788,$C$3)&lt;&gt;"",INDEX(個人!$C$6:$AH$125,$N788,$O788)&lt;&gt;""),MID(TEXT(INDEX(個人!$C$6:$AH$125,$N788,$O788),"mm:ss.00"),4,2),"")</f>
        <v/>
      </c>
      <c r="M788" s="23" t="str">
        <f>IF(AND(INDEX(個人!$C$6:$AH$125,$N788,$C$3)&lt;&gt;"",INDEX(個人!$C$6:$AH$125,$N788,$O788)&lt;&gt;""),RIGHT(TEXT(INDEX(個人!$C$6:$AH$125,$N788,$O788),"mm:ss.00"),2),"")</f>
        <v/>
      </c>
      <c r="N788" s="23">
        <f t="shared" si="107"/>
        <v>36</v>
      </c>
      <c r="O788" s="23">
        <v>23</v>
      </c>
      <c r="P788" s="200" t="s">
        <v>24</v>
      </c>
      <c r="Q788" s="23" t="s">
        <v>320</v>
      </c>
    </row>
    <row r="789" spans="3:17" s="23" customFormat="1" x14ac:dyDescent="0.15">
      <c r="C789" s="23" t="str">
        <f>IF(INDEX(個人!$C$6:$AH$125,$N789,$C$3)&lt;&gt;"",DBCS(TRIM(INDEX(個人!$C$6:$AH$125,$N789,$C$3))),"")</f>
        <v/>
      </c>
      <c r="D789" s="23" t="str">
        <f t="shared" si="105"/>
        <v>○</v>
      </c>
      <c r="E789" s="23">
        <f>IF(AND(INDEX(個人!$C$6:$AH$125,$N788,$C$3)&lt;&gt;"",INDEX(個人!$C$6:$AH$125,$N789,$O789)&lt;&gt;""),E788+1,E788)</f>
        <v>0</v>
      </c>
      <c r="F789" s="23" t="str">
        <f t="shared" si="106"/>
        <v>@0</v>
      </c>
      <c r="H789" s="23" t="str">
        <f>IF(AND(INDEX(個人!$C$6:$AH$125,$N789,$C$3)&lt;&gt;"",INDEX(個人!$C$6:$AH$125,$N789,$O789)&lt;&gt;""),IF(INDEX(個人!$C$6:$AH$125,$N789,$H$3)&lt;20,11,ROUNDDOWN(INDEX(個人!$C$6:$AH$125,$N789,$H$3)/5,0)+7),"")</f>
        <v/>
      </c>
      <c r="I789" s="23" t="str">
        <f>IF(AND(INDEX(個人!$C$6:$AH$125,$N789,$C$3)&lt;&gt;"",INDEX(個人!$C$6:$AH$125,$N789,$O789)&lt;&gt;""),IF(ISERROR(VLOOKUP(DBCS($Q789),コード一覧!$E$1:$F$6,2,FALSE)),1,VLOOKUP(DBCS($Q789),コード一覧!$E$1:$F$6,2,FALSE)),"")</f>
        <v/>
      </c>
      <c r="J789" s="23" t="str">
        <f>IF(AND(INDEX(個人!$C$6:$AH$125,$N789,$C$3)&lt;&gt;"",INDEX(個人!$C$6:$AH$125,$N789,$O789)&lt;&gt;""),VLOOKUP($P789,コード一覧!$G$1:$H$10,2,FALSE),"")</f>
        <v/>
      </c>
      <c r="K789" s="23" t="str">
        <f>IF(AND(INDEX(個人!$C$6:$AH$125,$N789,$C$3)&lt;&gt;"",INDEX(個人!$C$6:$AH$125,$N789,$O789)&lt;&gt;""),LEFT(TEXT(INDEX(個人!$C$6:$AH$125,$N789,$O789),"mm:ss.00"),2),"")</f>
        <v/>
      </c>
      <c r="L789" s="23" t="str">
        <f>IF(AND(INDEX(個人!$C$6:$AH$125,$N789,$C$3)&lt;&gt;"",INDEX(個人!$C$6:$AH$125,$N789,$O789)&lt;&gt;""),MID(TEXT(INDEX(個人!$C$6:$AH$125,$N789,$O789),"mm:ss.00"),4,2),"")</f>
        <v/>
      </c>
      <c r="M789" s="23" t="str">
        <f>IF(AND(INDEX(個人!$C$6:$AH$125,$N789,$C$3)&lt;&gt;"",INDEX(個人!$C$6:$AH$125,$N789,$O789)&lt;&gt;""),RIGHT(TEXT(INDEX(個人!$C$6:$AH$125,$N789,$O789),"mm:ss.00"),2),"")</f>
        <v/>
      </c>
      <c r="N789" s="23">
        <f t="shared" si="107"/>
        <v>36</v>
      </c>
      <c r="O789" s="23">
        <v>24</v>
      </c>
      <c r="P789" s="200" t="s">
        <v>37</v>
      </c>
      <c r="Q789" s="23" t="s">
        <v>320</v>
      </c>
    </row>
    <row r="790" spans="3:17" s="23" customFormat="1" x14ac:dyDescent="0.15">
      <c r="C790" s="23" t="str">
        <f>IF(INDEX(個人!$C$6:$AH$125,$N790,$C$3)&lt;&gt;"",DBCS(TRIM(INDEX(個人!$C$6:$AH$125,$N790,$C$3))),"")</f>
        <v/>
      </c>
      <c r="D790" s="23" t="str">
        <f t="shared" si="105"/>
        <v>○</v>
      </c>
      <c r="E790" s="23">
        <f>IF(AND(INDEX(個人!$C$6:$AH$125,$N789,$C$3)&lt;&gt;"",INDEX(個人!$C$6:$AH$125,$N790,$O790)&lt;&gt;""),E789+1,E789)</f>
        <v>0</v>
      </c>
      <c r="F790" s="23" t="str">
        <f t="shared" si="106"/>
        <v>@0</v>
      </c>
      <c r="H790" s="23" t="str">
        <f>IF(AND(INDEX(個人!$C$6:$AH$125,$N790,$C$3)&lt;&gt;"",INDEX(個人!$C$6:$AH$125,$N790,$O790)&lt;&gt;""),IF(INDEX(個人!$C$6:$AH$125,$N790,$H$3)&lt;20,11,ROUNDDOWN(INDEX(個人!$C$6:$AH$125,$N790,$H$3)/5,0)+7),"")</f>
        <v/>
      </c>
      <c r="I790" s="23" t="str">
        <f>IF(AND(INDEX(個人!$C$6:$AH$125,$N790,$C$3)&lt;&gt;"",INDEX(個人!$C$6:$AH$125,$N790,$O790)&lt;&gt;""),IF(ISERROR(VLOOKUP(DBCS($Q790),コード一覧!$E$1:$F$6,2,FALSE)),1,VLOOKUP(DBCS($Q790),コード一覧!$E$1:$F$6,2,FALSE)),"")</f>
        <v/>
      </c>
      <c r="J790" s="23" t="str">
        <f>IF(AND(INDEX(個人!$C$6:$AH$125,$N790,$C$3)&lt;&gt;"",INDEX(個人!$C$6:$AH$125,$N790,$O790)&lt;&gt;""),VLOOKUP($P790,コード一覧!$G$1:$H$10,2,FALSE),"")</f>
        <v/>
      </c>
      <c r="K790" s="23" t="str">
        <f>IF(AND(INDEX(個人!$C$6:$AH$125,$N790,$C$3)&lt;&gt;"",INDEX(個人!$C$6:$AH$125,$N790,$O790)&lt;&gt;""),LEFT(TEXT(INDEX(個人!$C$6:$AH$125,$N790,$O790),"mm:ss.00"),2),"")</f>
        <v/>
      </c>
      <c r="L790" s="23" t="str">
        <f>IF(AND(INDEX(個人!$C$6:$AH$125,$N790,$C$3)&lt;&gt;"",INDEX(個人!$C$6:$AH$125,$N790,$O790)&lt;&gt;""),MID(TEXT(INDEX(個人!$C$6:$AH$125,$N790,$O790),"mm:ss.00"),4,2),"")</f>
        <v/>
      </c>
      <c r="M790" s="23" t="str">
        <f>IF(AND(INDEX(個人!$C$6:$AH$125,$N790,$C$3)&lt;&gt;"",INDEX(個人!$C$6:$AH$125,$N790,$O790)&lt;&gt;""),RIGHT(TEXT(INDEX(個人!$C$6:$AH$125,$N790,$O790),"mm:ss.00"),2),"")</f>
        <v/>
      </c>
      <c r="N790" s="23">
        <f t="shared" si="107"/>
        <v>36</v>
      </c>
      <c r="O790" s="23">
        <v>25</v>
      </c>
      <c r="P790" s="200" t="s">
        <v>47</v>
      </c>
      <c r="Q790" s="23" t="s">
        <v>320</v>
      </c>
    </row>
    <row r="791" spans="3:17" s="23" customFormat="1" x14ac:dyDescent="0.15">
      <c r="C791" s="23" t="str">
        <f>IF(INDEX(個人!$C$6:$AH$125,$N791,$C$3)&lt;&gt;"",DBCS(TRIM(INDEX(個人!$C$6:$AH$125,$N791,$C$3))),"")</f>
        <v/>
      </c>
      <c r="D791" s="23" t="str">
        <f t="shared" si="105"/>
        <v>○</v>
      </c>
      <c r="E791" s="23">
        <f>IF(AND(INDEX(個人!$C$6:$AH$125,$N790,$C$3)&lt;&gt;"",INDEX(個人!$C$6:$AH$125,$N791,$O791)&lt;&gt;""),E790+1,E790)</f>
        <v>0</v>
      </c>
      <c r="F791" s="23" t="str">
        <f t="shared" si="106"/>
        <v>@0</v>
      </c>
      <c r="H791" s="23" t="str">
        <f>IF(AND(INDEX(個人!$C$6:$AH$125,$N791,$C$3)&lt;&gt;"",INDEX(個人!$C$6:$AH$125,$N791,$O791)&lt;&gt;""),IF(INDEX(個人!$C$6:$AH$125,$N791,$H$3)&lt;20,11,ROUNDDOWN(INDEX(個人!$C$6:$AH$125,$N791,$H$3)/5,0)+7),"")</f>
        <v/>
      </c>
      <c r="I791" s="23" t="str">
        <f>IF(AND(INDEX(個人!$C$6:$AH$125,$N791,$C$3)&lt;&gt;"",INDEX(個人!$C$6:$AH$125,$N791,$O791)&lt;&gt;""),IF(ISERROR(VLOOKUP(DBCS($Q791),コード一覧!$E$1:$F$6,2,FALSE)),1,VLOOKUP(DBCS($Q791),コード一覧!$E$1:$F$6,2,FALSE)),"")</f>
        <v/>
      </c>
      <c r="J791" s="23" t="str">
        <f>IF(AND(INDEX(個人!$C$6:$AH$125,$N791,$C$3)&lt;&gt;"",INDEX(個人!$C$6:$AH$125,$N791,$O791)&lt;&gt;""),VLOOKUP($P791,コード一覧!$G$1:$H$10,2,FALSE),"")</f>
        <v/>
      </c>
      <c r="K791" s="23" t="str">
        <f>IF(AND(INDEX(個人!$C$6:$AH$125,$N791,$C$3)&lt;&gt;"",INDEX(個人!$C$6:$AH$125,$N791,$O791)&lt;&gt;""),LEFT(TEXT(INDEX(個人!$C$6:$AH$125,$N791,$O791),"mm:ss.00"),2),"")</f>
        <v/>
      </c>
      <c r="L791" s="23" t="str">
        <f>IF(AND(INDEX(個人!$C$6:$AH$125,$N791,$C$3)&lt;&gt;"",INDEX(個人!$C$6:$AH$125,$N791,$O791)&lt;&gt;""),MID(TEXT(INDEX(個人!$C$6:$AH$125,$N791,$O791),"mm:ss.00"),4,2),"")</f>
        <v/>
      </c>
      <c r="M791" s="23" t="str">
        <f>IF(AND(INDEX(個人!$C$6:$AH$125,$N791,$C$3)&lt;&gt;"",INDEX(個人!$C$6:$AH$125,$N791,$O791)&lt;&gt;""),RIGHT(TEXT(INDEX(個人!$C$6:$AH$125,$N791,$O791),"mm:ss.00"),2),"")</f>
        <v/>
      </c>
      <c r="N791" s="23">
        <f t="shared" si="107"/>
        <v>36</v>
      </c>
      <c r="O791" s="23">
        <v>26</v>
      </c>
      <c r="P791" s="200" t="s">
        <v>70</v>
      </c>
      <c r="Q791" s="23" t="s">
        <v>321</v>
      </c>
    </row>
    <row r="792" spans="3:17" s="23" customFormat="1" x14ac:dyDescent="0.15">
      <c r="C792" s="23" t="str">
        <f>IF(INDEX(個人!$C$6:$AH$125,$N792,$C$3)&lt;&gt;"",DBCS(TRIM(INDEX(個人!$C$6:$AH$125,$N792,$C$3))),"")</f>
        <v/>
      </c>
      <c r="D792" s="23" t="str">
        <f t="shared" si="105"/>
        <v>○</v>
      </c>
      <c r="E792" s="23">
        <f>IF(AND(INDEX(個人!$C$6:$AH$125,$N791,$C$3)&lt;&gt;"",INDEX(個人!$C$6:$AH$125,$N792,$O792)&lt;&gt;""),E791+1,E791)</f>
        <v>0</v>
      </c>
      <c r="F792" s="23" t="str">
        <f t="shared" si="106"/>
        <v>@0</v>
      </c>
      <c r="H792" s="23" t="str">
        <f>IF(AND(INDEX(個人!$C$6:$AH$125,$N792,$C$3)&lt;&gt;"",INDEX(個人!$C$6:$AH$125,$N792,$O792)&lt;&gt;""),IF(INDEX(個人!$C$6:$AH$125,$N792,$H$3)&lt;20,11,ROUNDDOWN(INDEX(個人!$C$6:$AH$125,$N792,$H$3)/5,0)+7),"")</f>
        <v/>
      </c>
      <c r="I792" s="23" t="str">
        <f>IF(AND(INDEX(個人!$C$6:$AH$125,$N792,$C$3)&lt;&gt;"",INDEX(個人!$C$6:$AH$125,$N792,$O792)&lt;&gt;""),IF(ISERROR(VLOOKUP(DBCS($Q792),コード一覧!$E$1:$F$6,2,FALSE)),1,VLOOKUP(DBCS($Q792),コード一覧!$E$1:$F$6,2,FALSE)),"")</f>
        <v/>
      </c>
      <c r="J792" s="23" t="str">
        <f>IF(AND(INDEX(個人!$C$6:$AH$125,$N792,$C$3)&lt;&gt;"",INDEX(個人!$C$6:$AH$125,$N792,$O792)&lt;&gt;""),VLOOKUP($P792,コード一覧!$G$1:$H$10,2,FALSE),"")</f>
        <v/>
      </c>
      <c r="K792" s="23" t="str">
        <f>IF(AND(INDEX(個人!$C$6:$AH$125,$N792,$C$3)&lt;&gt;"",INDEX(個人!$C$6:$AH$125,$N792,$O792)&lt;&gt;""),LEFT(TEXT(INDEX(個人!$C$6:$AH$125,$N792,$O792),"mm:ss.00"),2),"")</f>
        <v/>
      </c>
      <c r="L792" s="23" t="str">
        <f>IF(AND(INDEX(個人!$C$6:$AH$125,$N792,$C$3)&lt;&gt;"",INDEX(個人!$C$6:$AH$125,$N792,$O792)&lt;&gt;""),MID(TEXT(INDEX(個人!$C$6:$AH$125,$N792,$O792),"mm:ss.00"),4,2),"")</f>
        <v/>
      </c>
      <c r="M792" s="23" t="str">
        <f>IF(AND(INDEX(個人!$C$6:$AH$125,$N792,$C$3)&lt;&gt;"",INDEX(個人!$C$6:$AH$125,$N792,$O792)&lt;&gt;""),RIGHT(TEXT(INDEX(個人!$C$6:$AH$125,$N792,$O792),"mm:ss.00"),2),"")</f>
        <v/>
      </c>
      <c r="N792" s="23">
        <f t="shared" si="107"/>
        <v>36</v>
      </c>
      <c r="O792" s="23">
        <v>27</v>
      </c>
      <c r="P792" s="200" t="s">
        <v>24</v>
      </c>
      <c r="Q792" s="23" t="s">
        <v>321</v>
      </c>
    </row>
    <row r="793" spans="3:17" s="23" customFormat="1" x14ac:dyDescent="0.15">
      <c r="C793" s="23" t="str">
        <f>IF(INDEX(個人!$C$6:$AH$125,$N793,$C$3)&lt;&gt;"",DBCS(TRIM(INDEX(個人!$C$6:$AH$125,$N793,$C$3))),"")</f>
        <v/>
      </c>
      <c r="D793" s="23" t="str">
        <f t="shared" si="105"/>
        <v>○</v>
      </c>
      <c r="E793" s="23">
        <f>IF(AND(INDEX(個人!$C$6:$AH$125,$N792,$C$3)&lt;&gt;"",INDEX(個人!$C$6:$AH$125,$N793,$O793)&lt;&gt;""),E792+1,E792)</f>
        <v>0</v>
      </c>
      <c r="F793" s="23" t="str">
        <f t="shared" si="106"/>
        <v>@0</v>
      </c>
      <c r="H793" s="23" t="str">
        <f>IF(AND(INDEX(個人!$C$6:$AH$125,$N793,$C$3)&lt;&gt;"",INDEX(個人!$C$6:$AH$125,$N793,$O793)&lt;&gt;""),IF(INDEX(個人!$C$6:$AH$125,$N793,$H$3)&lt;20,11,ROUNDDOWN(INDEX(個人!$C$6:$AH$125,$N793,$H$3)/5,0)+7),"")</f>
        <v/>
      </c>
      <c r="I793" s="23" t="str">
        <f>IF(AND(INDEX(個人!$C$6:$AH$125,$N793,$C$3)&lt;&gt;"",INDEX(個人!$C$6:$AH$125,$N793,$O793)&lt;&gt;""),IF(ISERROR(VLOOKUP(DBCS($Q793),コード一覧!$E$1:$F$6,2,FALSE)),1,VLOOKUP(DBCS($Q793),コード一覧!$E$1:$F$6,2,FALSE)),"")</f>
        <v/>
      </c>
      <c r="J793" s="23" t="str">
        <f>IF(AND(INDEX(個人!$C$6:$AH$125,$N793,$C$3)&lt;&gt;"",INDEX(個人!$C$6:$AH$125,$N793,$O793)&lt;&gt;""),VLOOKUP($P793,コード一覧!$G$1:$H$10,2,FALSE),"")</f>
        <v/>
      </c>
      <c r="K793" s="23" t="str">
        <f>IF(AND(INDEX(個人!$C$6:$AH$125,$N793,$C$3)&lt;&gt;"",INDEX(個人!$C$6:$AH$125,$N793,$O793)&lt;&gt;""),LEFT(TEXT(INDEX(個人!$C$6:$AH$125,$N793,$O793),"mm:ss.00"),2),"")</f>
        <v/>
      </c>
      <c r="L793" s="23" t="str">
        <f>IF(AND(INDEX(個人!$C$6:$AH$125,$N793,$C$3)&lt;&gt;"",INDEX(個人!$C$6:$AH$125,$N793,$O793)&lt;&gt;""),MID(TEXT(INDEX(個人!$C$6:$AH$125,$N793,$O793),"mm:ss.00"),4,2),"")</f>
        <v/>
      </c>
      <c r="M793" s="23" t="str">
        <f>IF(AND(INDEX(個人!$C$6:$AH$125,$N793,$C$3)&lt;&gt;"",INDEX(個人!$C$6:$AH$125,$N793,$O793)&lt;&gt;""),RIGHT(TEXT(INDEX(個人!$C$6:$AH$125,$N793,$O793),"mm:ss.00"),2),"")</f>
        <v/>
      </c>
      <c r="N793" s="23">
        <f t="shared" si="107"/>
        <v>36</v>
      </c>
      <c r="O793" s="23">
        <v>28</v>
      </c>
      <c r="P793" s="200" t="s">
        <v>37</v>
      </c>
      <c r="Q793" s="23" t="s">
        <v>321</v>
      </c>
    </row>
    <row r="794" spans="3:17" s="23" customFormat="1" x14ac:dyDescent="0.15">
      <c r="C794" s="23" t="str">
        <f>IF(INDEX(個人!$C$6:$AH$125,$N794,$C$3)&lt;&gt;"",DBCS(TRIM(INDEX(個人!$C$6:$AH$125,$N794,$C$3))),"")</f>
        <v/>
      </c>
      <c r="D794" s="23" t="str">
        <f t="shared" si="105"/>
        <v>○</v>
      </c>
      <c r="E794" s="23">
        <f>IF(AND(INDEX(個人!$C$6:$AH$125,$N793,$C$3)&lt;&gt;"",INDEX(個人!$C$6:$AH$125,$N794,$O794)&lt;&gt;""),E793+1,E793)</f>
        <v>0</v>
      </c>
      <c r="F794" s="23" t="str">
        <f t="shared" si="106"/>
        <v>@0</v>
      </c>
      <c r="H794" s="23" t="str">
        <f>IF(AND(INDEX(個人!$C$6:$AH$125,$N794,$C$3)&lt;&gt;"",INDEX(個人!$C$6:$AH$125,$N794,$O794)&lt;&gt;""),IF(INDEX(個人!$C$6:$AH$125,$N794,$H$3)&lt;20,11,ROUNDDOWN(INDEX(個人!$C$6:$AH$125,$N794,$H$3)/5,0)+7),"")</f>
        <v/>
      </c>
      <c r="I794" s="23" t="str">
        <f>IF(AND(INDEX(個人!$C$6:$AH$125,$N794,$C$3)&lt;&gt;"",INDEX(個人!$C$6:$AH$125,$N794,$O794)&lt;&gt;""),IF(ISERROR(VLOOKUP(DBCS($Q794),コード一覧!$E$1:$F$6,2,FALSE)),1,VLOOKUP(DBCS($Q794),コード一覧!$E$1:$F$6,2,FALSE)),"")</f>
        <v/>
      </c>
      <c r="J794" s="23" t="str">
        <f>IF(AND(INDEX(個人!$C$6:$AH$125,$N794,$C$3)&lt;&gt;"",INDEX(個人!$C$6:$AH$125,$N794,$O794)&lt;&gt;""),VLOOKUP($P794,コード一覧!$G$1:$H$10,2,FALSE),"")</f>
        <v/>
      </c>
      <c r="K794" s="23" t="str">
        <f>IF(AND(INDEX(個人!$C$6:$AH$125,$N794,$C$3)&lt;&gt;"",INDEX(個人!$C$6:$AH$125,$N794,$O794)&lt;&gt;""),LEFT(TEXT(INDEX(個人!$C$6:$AH$125,$N794,$O794),"mm:ss.00"),2),"")</f>
        <v/>
      </c>
      <c r="L794" s="23" t="str">
        <f>IF(AND(INDEX(個人!$C$6:$AH$125,$N794,$C$3)&lt;&gt;"",INDEX(個人!$C$6:$AH$125,$N794,$O794)&lt;&gt;""),MID(TEXT(INDEX(個人!$C$6:$AH$125,$N794,$O794),"mm:ss.00"),4,2),"")</f>
        <v/>
      </c>
      <c r="M794" s="23" t="str">
        <f>IF(AND(INDEX(個人!$C$6:$AH$125,$N794,$C$3)&lt;&gt;"",INDEX(個人!$C$6:$AH$125,$N794,$O794)&lt;&gt;""),RIGHT(TEXT(INDEX(個人!$C$6:$AH$125,$N794,$O794),"mm:ss.00"),2),"")</f>
        <v/>
      </c>
      <c r="N794" s="23">
        <f t="shared" si="107"/>
        <v>36</v>
      </c>
      <c r="O794" s="23">
        <v>29</v>
      </c>
      <c r="P794" s="200" t="s">
        <v>47</v>
      </c>
      <c r="Q794" s="23" t="s">
        <v>321</v>
      </c>
    </row>
    <row r="795" spans="3:17" s="23" customFormat="1" x14ac:dyDescent="0.15">
      <c r="C795" s="23" t="str">
        <f>IF(INDEX(個人!$C$6:$AH$125,$N795,$C$3)&lt;&gt;"",DBCS(TRIM(INDEX(個人!$C$6:$AH$125,$N795,$C$3))),"")</f>
        <v/>
      </c>
      <c r="D795" s="23" t="str">
        <f t="shared" si="105"/>
        <v>○</v>
      </c>
      <c r="E795" s="23">
        <f>IF(AND(INDEX(個人!$C$6:$AH$125,$N794,$C$3)&lt;&gt;"",INDEX(個人!$C$6:$AH$125,$N795,$O795)&lt;&gt;""),E794+1,E794)</f>
        <v>0</v>
      </c>
      <c r="F795" s="23" t="str">
        <f t="shared" si="106"/>
        <v>@0</v>
      </c>
      <c r="H795" s="23" t="str">
        <f>IF(AND(INDEX(個人!$C$6:$AH$125,$N795,$C$3)&lt;&gt;"",INDEX(個人!$C$6:$AH$125,$N795,$O795)&lt;&gt;""),IF(INDEX(個人!$C$6:$AH$125,$N795,$H$3)&lt;20,11,ROUNDDOWN(INDEX(個人!$C$6:$AH$125,$N795,$H$3)/5,0)+7),"")</f>
        <v/>
      </c>
      <c r="I795" s="23" t="str">
        <f>IF(AND(INDEX(個人!$C$6:$AH$125,$N795,$C$3)&lt;&gt;"",INDEX(個人!$C$6:$AH$125,$N795,$O795)&lt;&gt;""),IF(ISERROR(VLOOKUP(DBCS($Q795),コード一覧!$E$1:$F$6,2,FALSE)),1,VLOOKUP(DBCS($Q795),コード一覧!$E$1:$F$6,2,FALSE)),"")</f>
        <v/>
      </c>
      <c r="J795" s="23" t="str">
        <f>IF(AND(INDEX(個人!$C$6:$AH$125,$N795,$C$3)&lt;&gt;"",INDEX(個人!$C$6:$AH$125,$N795,$O795)&lt;&gt;""),VLOOKUP($P795,コード一覧!$G$1:$H$10,2,FALSE),"")</f>
        <v/>
      </c>
      <c r="K795" s="23" t="str">
        <f>IF(AND(INDEX(個人!$C$6:$AH$125,$N795,$C$3)&lt;&gt;"",INDEX(個人!$C$6:$AH$125,$N795,$O795)&lt;&gt;""),LEFT(TEXT(INDEX(個人!$C$6:$AH$125,$N795,$O795),"mm:ss.00"),2),"")</f>
        <v/>
      </c>
      <c r="L795" s="23" t="str">
        <f>IF(AND(INDEX(個人!$C$6:$AH$125,$N795,$C$3)&lt;&gt;"",INDEX(個人!$C$6:$AH$125,$N795,$O795)&lt;&gt;""),MID(TEXT(INDEX(個人!$C$6:$AH$125,$N795,$O795),"mm:ss.00"),4,2),"")</f>
        <v/>
      </c>
      <c r="M795" s="23" t="str">
        <f>IF(AND(INDEX(個人!$C$6:$AH$125,$N795,$C$3)&lt;&gt;"",INDEX(個人!$C$6:$AH$125,$N795,$O795)&lt;&gt;""),RIGHT(TEXT(INDEX(個人!$C$6:$AH$125,$N795,$O795),"mm:ss.00"),2),"")</f>
        <v/>
      </c>
      <c r="N795" s="23">
        <f t="shared" si="107"/>
        <v>36</v>
      </c>
      <c r="O795" s="23">
        <v>30</v>
      </c>
      <c r="P795" s="200" t="s">
        <v>37</v>
      </c>
      <c r="Q795" s="23" t="s">
        <v>101</v>
      </c>
    </row>
    <row r="796" spans="3:17" s="23" customFormat="1" x14ac:dyDescent="0.15">
      <c r="C796" s="23" t="str">
        <f>IF(INDEX(個人!$C$6:$AH$125,$N796,$C$3)&lt;&gt;"",DBCS(TRIM(INDEX(個人!$C$6:$AH$125,$N796,$C$3))),"")</f>
        <v/>
      </c>
      <c r="D796" s="23" t="str">
        <f t="shared" si="105"/>
        <v>○</v>
      </c>
      <c r="E796" s="23">
        <f>IF(AND(INDEX(個人!$C$6:$AH$125,$N795,$C$3)&lt;&gt;"",INDEX(個人!$C$6:$AH$125,$N796,$O796)&lt;&gt;""),E795+1,E795)</f>
        <v>0</v>
      </c>
      <c r="F796" s="23" t="str">
        <f t="shared" si="106"/>
        <v>@0</v>
      </c>
      <c r="H796" s="23" t="str">
        <f>IF(AND(INDEX(個人!$C$6:$AH$125,$N796,$C$3)&lt;&gt;"",INDEX(個人!$C$6:$AH$125,$N796,$O796)&lt;&gt;""),IF(INDEX(個人!$C$6:$AH$125,$N796,$H$3)&lt;20,11,ROUNDDOWN(INDEX(個人!$C$6:$AH$125,$N796,$H$3)/5,0)+7),"")</f>
        <v/>
      </c>
      <c r="I796" s="23" t="str">
        <f>IF(AND(INDEX(個人!$C$6:$AH$125,$N796,$C$3)&lt;&gt;"",INDEX(個人!$C$6:$AH$125,$N796,$O796)&lt;&gt;""),IF(ISERROR(VLOOKUP(DBCS($Q796),コード一覧!$E$1:$F$6,2,FALSE)),1,VLOOKUP(DBCS($Q796),コード一覧!$E$1:$F$6,2,FALSE)),"")</f>
        <v/>
      </c>
      <c r="J796" s="23" t="str">
        <f>IF(AND(INDEX(個人!$C$6:$AH$125,$N796,$C$3)&lt;&gt;"",INDEX(個人!$C$6:$AH$125,$N796,$O796)&lt;&gt;""),VLOOKUP($P796,コード一覧!$G$1:$H$10,2,FALSE),"")</f>
        <v/>
      </c>
      <c r="K796" s="23" t="str">
        <f>IF(AND(INDEX(個人!$C$6:$AH$125,$N796,$C$3)&lt;&gt;"",INDEX(個人!$C$6:$AH$125,$N796,$O796)&lt;&gt;""),LEFT(TEXT(INDEX(個人!$C$6:$AH$125,$N796,$O796),"mm:ss.00"),2),"")</f>
        <v/>
      </c>
      <c r="L796" s="23" t="str">
        <f>IF(AND(INDEX(個人!$C$6:$AH$125,$N796,$C$3)&lt;&gt;"",INDEX(個人!$C$6:$AH$125,$N796,$O796)&lt;&gt;""),MID(TEXT(INDEX(個人!$C$6:$AH$125,$N796,$O796),"mm:ss.00"),4,2),"")</f>
        <v/>
      </c>
      <c r="M796" s="23" t="str">
        <f>IF(AND(INDEX(個人!$C$6:$AH$125,$N796,$C$3)&lt;&gt;"",INDEX(個人!$C$6:$AH$125,$N796,$O796)&lt;&gt;""),RIGHT(TEXT(INDEX(個人!$C$6:$AH$125,$N796,$O796),"mm:ss.00"),2),"")</f>
        <v/>
      </c>
      <c r="N796" s="23">
        <f t="shared" si="107"/>
        <v>36</v>
      </c>
      <c r="O796" s="23">
        <v>31</v>
      </c>
      <c r="P796" s="200" t="s">
        <v>47</v>
      </c>
      <c r="Q796" s="23" t="s">
        <v>101</v>
      </c>
    </row>
    <row r="797" spans="3:17" s="23" customFormat="1" x14ac:dyDescent="0.15">
      <c r="C797" s="23" t="str">
        <f>IF(INDEX(個人!$C$6:$AH$125,$N797,$C$3)&lt;&gt;"",DBCS(TRIM(INDEX(個人!$C$6:$AH$125,$N797,$C$3))),"")</f>
        <v/>
      </c>
      <c r="D797" s="23" t="str">
        <f t="shared" si="105"/>
        <v>○</v>
      </c>
      <c r="E797" s="23">
        <f>IF(AND(INDEX(個人!$C$6:$AH$125,$N796,$C$3)&lt;&gt;"",INDEX(個人!$C$6:$AH$125,$N797,$O797)&lt;&gt;""),E796+1,E796)</f>
        <v>0</v>
      </c>
      <c r="F797" s="23" t="str">
        <f t="shared" si="106"/>
        <v>@0</v>
      </c>
      <c r="H797" s="23" t="str">
        <f>IF(AND(INDEX(個人!$C$6:$AH$125,$N797,$C$3)&lt;&gt;"",INDEX(個人!$C$6:$AH$125,$N797,$O797)&lt;&gt;""),IF(INDEX(個人!$C$6:$AH$125,$N797,$H$3)&lt;20,11,ROUNDDOWN(INDEX(個人!$C$6:$AH$125,$N797,$H$3)/5,0)+7),"")</f>
        <v/>
      </c>
      <c r="I797" s="23" t="str">
        <f>IF(AND(INDEX(個人!$C$6:$AH$125,$N797,$C$3)&lt;&gt;"",INDEX(個人!$C$6:$AH$125,$N797,$O797)&lt;&gt;""),IF(ISERROR(VLOOKUP(DBCS($Q797),コード一覧!$E$1:$F$6,2,FALSE)),1,VLOOKUP(DBCS($Q797),コード一覧!$E$1:$F$6,2,FALSE)),"")</f>
        <v/>
      </c>
      <c r="J797" s="23" t="str">
        <f>IF(AND(INDEX(個人!$C$6:$AH$125,$N797,$C$3)&lt;&gt;"",INDEX(個人!$C$6:$AH$125,$N797,$O797)&lt;&gt;""),VLOOKUP($P797,コード一覧!$G$1:$H$10,2,FALSE),"")</f>
        <v/>
      </c>
      <c r="K797" s="23" t="str">
        <f>IF(AND(INDEX(個人!$C$6:$AH$125,$N797,$C$3)&lt;&gt;"",INDEX(個人!$C$6:$AH$125,$N797,$O797)&lt;&gt;""),LEFT(TEXT(INDEX(個人!$C$6:$AH$125,$N797,$O797),"mm:ss.00"),2),"")</f>
        <v/>
      </c>
      <c r="L797" s="23" t="str">
        <f>IF(AND(INDEX(個人!$C$6:$AH$125,$N797,$C$3)&lt;&gt;"",INDEX(個人!$C$6:$AH$125,$N797,$O797)&lt;&gt;""),MID(TEXT(INDEX(個人!$C$6:$AH$125,$N797,$O797),"mm:ss.00"),4,2),"")</f>
        <v/>
      </c>
      <c r="M797" s="23" t="str">
        <f>IF(AND(INDEX(個人!$C$6:$AH$125,$N797,$C$3)&lt;&gt;"",INDEX(個人!$C$6:$AH$125,$N797,$O797)&lt;&gt;""),RIGHT(TEXT(INDEX(個人!$C$6:$AH$125,$N797,$O797),"mm:ss.00"),2),"")</f>
        <v/>
      </c>
      <c r="N797" s="23">
        <f t="shared" si="107"/>
        <v>36</v>
      </c>
      <c r="O797" s="23">
        <v>32</v>
      </c>
      <c r="P797" s="200" t="s">
        <v>73</v>
      </c>
      <c r="Q797" s="23" t="s">
        <v>101</v>
      </c>
    </row>
    <row r="798" spans="3:17" s="22" customFormat="1" x14ac:dyDescent="0.15">
      <c r="C798" s="22" t="str">
        <f>IF(INDEX(個人!$C$6:$AH$125,$N798,$C$3)&lt;&gt;"",DBCS(TRIM(INDEX(個人!$C$6:$AH$125,$N798,$C$3))),"")</f>
        <v/>
      </c>
      <c r="D798" s="22" t="str">
        <f>IF(C797=C798,"○","×")</f>
        <v>○</v>
      </c>
      <c r="E798" s="22">
        <f>IF(AND(INDEX(個人!$C$6:$AH$125,$N798,$C$3)&lt;&gt;"",INDEX(個人!$C$6:$AH$125,$N798,$O798)&lt;&gt;""),1,0)</f>
        <v>0</v>
      </c>
      <c r="F798" s="22" t="str">
        <f>C798&amp;"@"&amp;E798</f>
        <v>@0</v>
      </c>
      <c r="H798" s="22" t="str">
        <f>IF(AND(INDEX(個人!$C$6:$AH$125,$N798,$C$3)&lt;&gt;"",INDEX(個人!$C$6:$AH$125,$N798,$O798)&lt;&gt;""),IF(INDEX(個人!$C$6:$AH$125,$N798,$H$3)&lt;20,11,ROUNDDOWN(INDEX(個人!$C$6:$AH$125,$N798,$H$3)/5,0)+7),"")</f>
        <v/>
      </c>
      <c r="I798" s="22" t="str">
        <f>IF(AND(INDEX(個人!$C$6:$AH$125,$N798,$C$3)&lt;&gt;"",INDEX(個人!$C$6:$AH$125,$N798,$O798)&lt;&gt;""),IF(ISERROR(VLOOKUP(DBCS($Q798),コード一覧!$E$1:$F$6,2,FALSE)),1,VLOOKUP(DBCS($Q798),コード一覧!$E$1:$F$6,2,FALSE)),"")</f>
        <v/>
      </c>
      <c r="J798" s="22" t="str">
        <f>IF(AND(INDEX(個人!$C$6:$AH$125,$N798,$C$3)&lt;&gt;"",INDEX(個人!$C$6:$AH$125,$N798,$O798)&lt;&gt;""),VLOOKUP($P798,コード一覧!$G$1:$H$10,2,FALSE),"")</f>
        <v/>
      </c>
      <c r="K798" s="22" t="str">
        <f>IF(AND(INDEX(個人!$C$6:$AH$125,$N798,$C$3)&lt;&gt;"",INDEX(個人!$C$6:$AH$125,$N798,$O798)&lt;&gt;""),LEFT(TEXT(INDEX(個人!$C$6:$AH$125,$N798,$O798),"mm:ss.00"),2),"")</f>
        <v/>
      </c>
      <c r="L798" s="22" t="str">
        <f>IF(AND(INDEX(個人!$C$6:$AH$125,$N798,$C$3)&lt;&gt;"",INDEX(個人!$C$6:$AH$125,$N798,$O798)&lt;&gt;""),MID(TEXT(INDEX(個人!$C$6:$AH$125,$N798,$O798),"mm:ss.00"),4,2),"")</f>
        <v/>
      </c>
      <c r="M798" s="22" t="str">
        <f>IF(AND(INDEX(個人!$C$6:$AH$125,$N798,$C$3)&lt;&gt;"",INDEX(個人!$C$6:$AH$125,$N798,$O798)&lt;&gt;""),RIGHT(TEXT(INDEX(個人!$C$6:$AH$125,$N798,$O798),"mm:ss.00"),2),"")</f>
        <v/>
      </c>
      <c r="N798" s="22">
        <f>N776+1</f>
        <v>37</v>
      </c>
      <c r="O798" s="22">
        <v>11</v>
      </c>
      <c r="P798" s="24" t="s">
        <v>70</v>
      </c>
      <c r="Q798" s="22" t="s">
        <v>102</v>
      </c>
    </row>
    <row r="799" spans="3:17" s="22" customFormat="1" x14ac:dyDescent="0.15">
      <c r="C799" s="22" t="str">
        <f>IF(INDEX(個人!$C$6:$AH$125,$N799,$C$3)&lt;&gt;"",DBCS(TRIM(INDEX(個人!$C$6:$AH$125,$N799,$C$3))),"")</f>
        <v/>
      </c>
      <c r="D799" s="22" t="str">
        <f>IF(C798=C799,"○","×")</f>
        <v>○</v>
      </c>
      <c r="E799" s="22">
        <f>IF(AND(INDEX(個人!$C$6:$AH$125,$N798,$C$3)&lt;&gt;"",INDEX(個人!$C$6:$AH$125,$N799,$O799)&lt;&gt;""),E798+1,E798)</f>
        <v>0</v>
      </c>
      <c r="F799" s="22" t="str">
        <f>C799&amp;"@"&amp;E799</f>
        <v>@0</v>
      </c>
      <c r="H799" s="22" t="str">
        <f>IF(AND(INDEX(個人!$C$6:$AH$125,$N799,$C$3)&lt;&gt;"",INDEX(個人!$C$6:$AH$125,$N799,$O799)&lt;&gt;""),IF(INDEX(個人!$C$6:$AH$125,$N799,$H$3)&lt;20,11,ROUNDDOWN(INDEX(個人!$C$6:$AH$125,$N799,$H$3)/5,0)+7),"")</f>
        <v/>
      </c>
      <c r="I799" s="22" t="str">
        <f>IF(AND(INDEX(個人!$C$6:$AH$125,$N799,$C$3)&lt;&gt;"",INDEX(個人!$C$6:$AH$125,$N799,$O799)&lt;&gt;""),IF(ISERROR(VLOOKUP(DBCS($Q799),コード一覧!$E$1:$F$6,2,FALSE)),1,VLOOKUP(DBCS($Q799),コード一覧!$E$1:$F$6,2,FALSE)),"")</f>
        <v/>
      </c>
      <c r="J799" s="22" t="str">
        <f>IF(AND(INDEX(個人!$C$6:$AH$125,$N799,$C$3)&lt;&gt;"",INDEX(個人!$C$6:$AH$125,$N799,$O799)&lt;&gt;""),VLOOKUP($P799,コード一覧!$G$1:$H$10,2,FALSE),"")</f>
        <v/>
      </c>
      <c r="K799" s="22" t="str">
        <f>IF(AND(INDEX(個人!$C$6:$AH$125,$N799,$C$3)&lt;&gt;"",INDEX(個人!$C$6:$AH$125,$N799,$O799)&lt;&gt;""),LEFT(TEXT(INDEX(個人!$C$6:$AH$125,$N799,$O799),"mm:ss.00"),2),"")</f>
        <v/>
      </c>
      <c r="L799" s="22" t="str">
        <f>IF(AND(INDEX(個人!$C$6:$AH$125,$N799,$C$3)&lt;&gt;"",INDEX(個人!$C$6:$AH$125,$N799,$O799)&lt;&gt;""),MID(TEXT(INDEX(個人!$C$6:$AH$125,$N799,$O799),"mm:ss.00"),4,2),"")</f>
        <v/>
      </c>
      <c r="M799" s="22" t="str">
        <f>IF(AND(INDEX(個人!$C$6:$AH$125,$N799,$C$3)&lt;&gt;"",INDEX(個人!$C$6:$AH$125,$N799,$O799)&lt;&gt;""),RIGHT(TEXT(INDEX(個人!$C$6:$AH$125,$N799,$O799),"mm:ss.00"),2),"")</f>
        <v/>
      </c>
      <c r="N799" s="22">
        <f>$N798</f>
        <v>37</v>
      </c>
      <c r="O799" s="22">
        <v>12</v>
      </c>
      <c r="P799" s="24" t="s">
        <v>24</v>
      </c>
      <c r="Q799" s="22" t="s">
        <v>102</v>
      </c>
    </row>
    <row r="800" spans="3:17" s="22" customFormat="1" x14ac:dyDescent="0.15">
      <c r="C800" s="22" t="str">
        <f>IF(INDEX(個人!$C$6:$AH$125,$N800,$C$3)&lt;&gt;"",DBCS(TRIM(INDEX(個人!$C$6:$AH$125,$N800,$C$3))),"")</f>
        <v/>
      </c>
      <c r="D800" s="22" t="str">
        <f t="shared" ref="D800:D819" si="108">IF(C799=C800,"○","×")</f>
        <v>○</v>
      </c>
      <c r="E800" s="22">
        <f>IF(AND(INDEX(個人!$C$6:$AH$125,$N799,$C$3)&lt;&gt;"",INDEX(個人!$C$6:$AH$125,$N800,$O800)&lt;&gt;""),E799+1,E799)</f>
        <v>0</v>
      </c>
      <c r="F800" s="22" t="str">
        <f t="shared" ref="F800:F819" si="109">C800&amp;"@"&amp;E800</f>
        <v>@0</v>
      </c>
      <c r="H800" s="22" t="str">
        <f>IF(AND(INDEX(個人!$C$6:$AH$125,$N800,$C$3)&lt;&gt;"",INDEX(個人!$C$6:$AH$125,$N800,$O800)&lt;&gt;""),IF(INDEX(個人!$C$6:$AH$125,$N800,$H$3)&lt;20,11,ROUNDDOWN(INDEX(個人!$C$6:$AH$125,$N800,$H$3)/5,0)+7),"")</f>
        <v/>
      </c>
      <c r="I800" s="22" t="str">
        <f>IF(AND(INDEX(個人!$C$6:$AH$125,$N800,$C$3)&lt;&gt;"",INDEX(個人!$C$6:$AH$125,$N800,$O800)&lt;&gt;""),IF(ISERROR(VLOOKUP(DBCS($Q800),コード一覧!$E$1:$F$6,2,FALSE)),1,VLOOKUP(DBCS($Q800),コード一覧!$E$1:$F$6,2,FALSE)),"")</f>
        <v/>
      </c>
      <c r="J800" s="22" t="str">
        <f>IF(AND(INDEX(個人!$C$6:$AH$125,$N800,$C$3)&lt;&gt;"",INDEX(個人!$C$6:$AH$125,$N800,$O800)&lt;&gt;""),VLOOKUP($P800,コード一覧!$G$1:$H$10,2,FALSE),"")</f>
        <v/>
      </c>
      <c r="K800" s="22" t="str">
        <f>IF(AND(INDEX(個人!$C$6:$AH$125,$N800,$C$3)&lt;&gt;"",INDEX(個人!$C$6:$AH$125,$N800,$O800)&lt;&gt;""),LEFT(TEXT(INDEX(個人!$C$6:$AH$125,$N800,$O800),"mm:ss.00"),2),"")</f>
        <v/>
      </c>
      <c r="L800" s="22" t="str">
        <f>IF(AND(INDEX(個人!$C$6:$AH$125,$N800,$C$3)&lt;&gt;"",INDEX(個人!$C$6:$AH$125,$N800,$O800)&lt;&gt;""),MID(TEXT(INDEX(個人!$C$6:$AH$125,$N800,$O800),"mm:ss.00"),4,2),"")</f>
        <v/>
      </c>
      <c r="M800" s="22" t="str">
        <f>IF(AND(INDEX(個人!$C$6:$AH$125,$N800,$C$3)&lt;&gt;"",INDEX(個人!$C$6:$AH$125,$N800,$O800)&lt;&gt;""),RIGHT(TEXT(INDEX(個人!$C$6:$AH$125,$N800,$O800),"mm:ss.00"),2),"")</f>
        <v/>
      </c>
      <c r="N800" s="22">
        <f t="shared" ref="N800:N819" si="110">$N799</f>
        <v>37</v>
      </c>
      <c r="O800" s="22">
        <v>13</v>
      </c>
      <c r="P800" s="24" t="s">
        <v>37</v>
      </c>
      <c r="Q800" s="22" t="s">
        <v>102</v>
      </c>
    </row>
    <row r="801" spans="3:17" s="22" customFormat="1" x14ac:dyDescent="0.15">
      <c r="C801" s="22" t="str">
        <f>IF(INDEX(個人!$C$6:$AH$125,$N801,$C$3)&lt;&gt;"",DBCS(TRIM(INDEX(個人!$C$6:$AH$125,$N801,$C$3))),"")</f>
        <v/>
      </c>
      <c r="D801" s="22" t="str">
        <f t="shared" si="108"/>
        <v>○</v>
      </c>
      <c r="E801" s="22">
        <f>IF(AND(INDEX(個人!$C$6:$AH$125,$N800,$C$3)&lt;&gt;"",INDEX(個人!$C$6:$AH$125,$N801,$O801)&lt;&gt;""),E800+1,E800)</f>
        <v>0</v>
      </c>
      <c r="F801" s="22" t="str">
        <f t="shared" si="109"/>
        <v>@0</v>
      </c>
      <c r="H801" s="22" t="str">
        <f>IF(AND(INDEX(個人!$C$6:$AH$125,$N801,$C$3)&lt;&gt;"",INDEX(個人!$C$6:$AH$125,$N801,$O801)&lt;&gt;""),IF(INDEX(個人!$C$6:$AH$125,$N801,$H$3)&lt;20,11,ROUNDDOWN(INDEX(個人!$C$6:$AH$125,$N801,$H$3)/5,0)+7),"")</f>
        <v/>
      </c>
      <c r="I801" s="22" t="str">
        <f>IF(AND(INDEX(個人!$C$6:$AH$125,$N801,$C$3)&lt;&gt;"",INDEX(個人!$C$6:$AH$125,$N801,$O801)&lt;&gt;""),IF(ISERROR(VLOOKUP(DBCS($Q801),コード一覧!$E$1:$F$6,2,FALSE)),1,VLOOKUP(DBCS($Q801),コード一覧!$E$1:$F$6,2,FALSE)),"")</f>
        <v/>
      </c>
      <c r="J801" s="22" t="str">
        <f>IF(AND(INDEX(個人!$C$6:$AH$125,$N801,$C$3)&lt;&gt;"",INDEX(個人!$C$6:$AH$125,$N801,$O801)&lt;&gt;""),VLOOKUP($P801,コード一覧!$G$1:$H$10,2,FALSE),"")</f>
        <v/>
      </c>
      <c r="K801" s="22" t="str">
        <f>IF(AND(INDEX(個人!$C$6:$AH$125,$N801,$C$3)&lt;&gt;"",INDEX(個人!$C$6:$AH$125,$N801,$O801)&lt;&gt;""),LEFT(TEXT(INDEX(個人!$C$6:$AH$125,$N801,$O801),"mm:ss.00"),2),"")</f>
        <v/>
      </c>
      <c r="L801" s="22" t="str">
        <f>IF(AND(INDEX(個人!$C$6:$AH$125,$N801,$C$3)&lt;&gt;"",INDEX(個人!$C$6:$AH$125,$N801,$O801)&lt;&gt;""),MID(TEXT(INDEX(個人!$C$6:$AH$125,$N801,$O801),"mm:ss.00"),4,2),"")</f>
        <v/>
      </c>
      <c r="M801" s="22" t="str">
        <f>IF(AND(INDEX(個人!$C$6:$AH$125,$N801,$C$3)&lt;&gt;"",INDEX(個人!$C$6:$AH$125,$N801,$O801)&lt;&gt;""),RIGHT(TEXT(INDEX(個人!$C$6:$AH$125,$N801,$O801),"mm:ss.00"),2),"")</f>
        <v/>
      </c>
      <c r="N801" s="22">
        <f t="shared" si="110"/>
        <v>37</v>
      </c>
      <c r="O801" s="22">
        <v>14</v>
      </c>
      <c r="P801" s="24" t="s">
        <v>47</v>
      </c>
      <c r="Q801" s="22" t="s">
        <v>102</v>
      </c>
    </row>
    <row r="802" spans="3:17" s="22" customFormat="1" x14ac:dyDescent="0.15">
      <c r="C802" s="22" t="str">
        <f>IF(INDEX(個人!$C$6:$AH$125,$N802,$C$3)&lt;&gt;"",DBCS(TRIM(INDEX(個人!$C$6:$AH$125,$N802,$C$3))),"")</f>
        <v/>
      </c>
      <c r="D802" s="22" t="str">
        <f t="shared" si="108"/>
        <v>○</v>
      </c>
      <c r="E802" s="22">
        <f>IF(AND(INDEX(個人!$C$6:$AH$125,$N801,$C$3)&lt;&gt;"",INDEX(個人!$C$6:$AH$125,$N802,$O802)&lt;&gt;""),E801+1,E801)</f>
        <v>0</v>
      </c>
      <c r="F802" s="22" t="str">
        <f t="shared" si="109"/>
        <v>@0</v>
      </c>
      <c r="H802" s="22" t="str">
        <f>IF(AND(INDEX(個人!$C$6:$AH$125,$N802,$C$3)&lt;&gt;"",INDEX(個人!$C$6:$AH$125,$N802,$O802)&lt;&gt;""),IF(INDEX(個人!$C$6:$AH$125,$N802,$H$3)&lt;20,11,ROUNDDOWN(INDEX(個人!$C$6:$AH$125,$N802,$H$3)/5,0)+7),"")</f>
        <v/>
      </c>
      <c r="I802" s="22" t="str">
        <f>IF(AND(INDEX(個人!$C$6:$AH$125,$N802,$C$3)&lt;&gt;"",INDEX(個人!$C$6:$AH$125,$N802,$O802)&lt;&gt;""),IF(ISERROR(VLOOKUP(DBCS($Q802),コード一覧!$E$1:$F$6,2,FALSE)),1,VLOOKUP(DBCS($Q802),コード一覧!$E$1:$F$6,2,FALSE)),"")</f>
        <v/>
      </c>
      <c r="J802" s="22" t="str">
        <f>IF(AND(INDEX(個人!$C$6:$AH$125,$N802,$C$3)&lt;&gt;"",INDEX(個人!$C$6:$AH$125,$N802,$O802)&lt;&gt;""),VLOOKUP($P802,コード一覧!$G$1:$H$10,2,FALSE),"")</f>
        <v/>
      </c>
      <c r="K802" s="22" t="str">
        <f>IF(AND(INDEX(個人!$C$6:$AH$125,$N802,$C$3)&lt;&gt;"",INDEX(個人!$C$6:$AH$125,$N802,$O802)&lt;&gt;""),LEFT(TEXT(INDEX(個人!$C$6:$AH$125,$N802,$O802),"mm:ss.00"),2),"")</f>
        <v/>
      </c>
      <c r="L802" s="22" t="str">
        <f>IF(AND(INDEX(個人!$C$6:$AH$125,$N802,$C$3)&lt;&gt;"",INDEX(個人!$C$6:$AH$125,$N802,$O802)&lt;&gt;""),MID(TEXT(INDEX(個人!$C$6:$AH$125,$N802,$O802),"mm:ss.00"),4,2),"")</f>
        <v/>
      </c>
      <c r="M802" s="22" t="str">
        <f>IF(AND(INDEX(個人!$C$6:$AH$125,$N802,$C$3)&lt;&gt;"",INDEX(個人!$C$6:$AH$125,$N802,$O802)&lt;&gt;""),RIGHT(TEXT(INDEX(個人!$C$6:$AH$125,$N802,$O802),"mm:ss.00"),2),"")</f>
        <v/>
      </c>
      <c r="N802" s="22">
        <f t="shared" si="110"/>
        <v>37</v>
      </c>
      <c r="O802" s="22">
        <v>15</v>
      </c>
      <c r="P802" s="24" t="s">
        <v>73</v>
      </c>
      <c r="Q802" s="22" t="s">
        <v>102</v>
      </c>
    </row>
    <row r="803" spans="3:17" s="22" customFormat="1" x14ac:dyDescent="0.15">
      <c r="C803" s="22" t="str">
        <f>IF(INDEX(個人!$C$6:$AH$125,$N803,$C$3)&lt;&gt;"",DBCS(TRIM(INDEX(個人!$C$6:$AH$125,$N803,$C$3))),"")</f>
        <v/>
      </c>
      <c r="D803" s="22" t="str">
        <f t="shared" si="108"/>
        <v>○</v>
      </c>
      <c r="E803" s="22">
        <f>IF(AND(INDEX(個人!$C$6:$AH$125,$N802,$C$3)&lt;&gt;"",INDEX(個人!$C$6:$AH$125,$N803,$O803)&lt;&gt;""),E802+1,E802)</f>
        <v>0</v>
      </c>
      <c r="F803" s="22" t="str">
        <f t="shared" si="109"/>
        <v>@0</v>
      </c>
      <c r="H803" s="22" t="str">
        <f>IF(AND(INDEX(個人!$C$6:$AH$125,$N803,$C$3)&lt;&gt;"",INDEX(個人!$C$6:$AH$125,$N803,$O803)&lt;&gt;""),IF(INDEX(個人!$C$6:$AH$125,$N803,$H$3)&lt;20,11,ROUNDDOWN(INDEX(個人!$C$6:$AH$125,$N803,$H$3)/5,0)+7),"")</f>
        <v/>
      </c>
      <c r="I803" s="22" t="str">
        <f>IF(AND(INDEX(個人!$C$6:$AH$125,$N803,$C$3)&lt;&gt;"",INDEX(個人!$C$6:$AH$125,$N803,$O803)&lt;&gt;""),IF(ISERROR(VLOOKUP(DBCS($Q803),コード一覧!$E$1:$F$6,2,FALSE)),1,VLOOKUP(DBCS($Q803),コード一覧!$E$1:$F$6,2,FALSE)),"")</f>
        <v/>
      </c>
      <c r="J803" s="22" t="str">
        <f>IF(AND(INDEX(個人!$C$6:$AH$125,$N803,$C$3)&lt;&gt;"",INDEX(個人!$C$6:$AH$125,$N803,$O803)&lt;&gt;""),VLOOKUP($P803,コード一覧!$G$1:$H$10,2,FALSE),"")</f>
        <v/>
      </c>
      <c r="K803" s="22" t="str">
        <f>IF(AND(INDEX(個人!$C$6:$AH$125,$N803,$C$3)&lt;&gt;"",INDEX(個人!$C$6:$AH$125,$N803,$O803)&lt;&gt;""),LEFT(TEXT(INDEX(個人!$C$6:$AH$125,$N803,$O803),"mm:ss.00"),2),"")</f>
        <v/>
      </c>
      <c r="L803" s="22" t="str">
        <f>IF(AND(INDEX(個人!$C$6:$AH$125,$N803,$C$3)&lt;&gt;"",INDEX(個人!$C$6:$AH$125,$N803,$O803)&lt;&gt;""),MID(TEXT(INDEX(個人!$C$6:$AH$125,$N803,$O803),"mm:ss.00"),4,2),"")</f>
        <v/>
      </c>
      <c r="M803" s="22" t="str">
        <f>IF(AND(INDEX(個人!$C$6:$AH$125,$N803,$C$3)&lt;&gt;"",INDEX(個人!$C$6:$AH$125,$N803,$O803)&lt;&gt;""),RIGHT(TEXT(INDEX(個人!$C$6:$AH$125,$N803,$O803),"mm:ss.00"),2),"")</f>
        <v/>
      </c>
      <c r="N803" s="22">
        <f t="shared" si="110"/>
        <v>37</v>
      </c>
      <c r="O803" s="22">
        <v>16</v>
      </c>
      <c r="P803" s="24" t="s">
        <v>75</v>
      </c>
      <c r="Q803" s="22" t="s">
        <v>102</v>
      </c>
    </row>
    <row r="804" spans="3:17" s="22" customFormat="1" x14ac:dyDescent="0.15">
      <c r="C804" s="22" t="str">
        <f>IF(INDEX(個人!$C$6:$AH$125,$N804,$C$3)&lt;&gt;"",DBCS(TRIM(INDEX(個人!$C$6:$AH$125,$N804,$C$3))),"")</f>
        <v/>
      </c>
      <c r="D804" s="22" t="str">
        <f t="shared" si="108"/>
        <v>○</v>
      </c>
      <c r="E804" s="22">
        <f>IF(AND(INDEX(個人!$C$6:$AH$125,$N803,$C$3)&lt;&gt;"",INDEX(個人!$C$6:$AH$125,$N804,$O804)&lt;&gt;""),E803+1,E803)</f>
        <v>0</v>
      </c>
      <c r="F804" s="22" t="str">
        <f t="shared" si="109"/>
        <v>@0</v>
      </c>
      <c r="H804" s="22" t="str">
        <f>IF(AND(INDEX(個人!$C$6:$AH$125,$N804,$C$3)&lt;&gt;"",INDEX(個人!$C$6:$AH$125,$N804,$O804)&lt;&gt;""),IF(INDEX(個人!$C$6:$AH$125,$N804,$H$3)&lt;20,11,ROUNDDOWN(INDEX(個人!$C$6:$AH$125,$N804,$H$3)/5,0)+7),"")</f>
        <v/>
      </c>
      <c r="I804" s="22" t="str">
        <f>IF(AND(INDEX(個人!$C$6:$AH$125,$N804,$C$3)&lt;&gt;"",INDEX(個人!$C$6:$AH$125,$N804,$O804)&lt;&gt;""),IF(ISERROR(VLOOKUP(DBCS($Q804),コード一覧!$E$1:$F$6,2,FALSE)),1,VLOOKUP(DBCS($Q804),コード一覧!$E$1:$F$6,2,FALSE)),"")</f>
        <v/>
      </c>
      <c r="J804" s="22" t="str">
        <f>IF(AND(INDEX(個人!$C$6:$AH$125,$N804,$C$3)&lt;&gt;"",INDEX(個人!$C$6:$AH$125,$N804,$O804)&lt;&gt;""),VLOOKUP($P804,コード一覧!$G$1:$H$10,2,FALSE),"")</f>
        <v/>
      </c>
      <c r="K804" s="22" t="str">
        <f>IF(AND(INDEX(個人!$C$6:$AH$125,$N804,$C$3)&lt;&gt;"",INDEX(個人!$C$6:$AH$125,$N804,$O804)&lt;&gt;""),LEFT(TEXT(INDEX(個人!$C$6:$AH$125,$N804,$O804),"mm:ss.00"),2),"")</f>
        <v/>
      </c>
      <c r="L804" s="22" t="str">
        <f>IF(AND(INDEX(個人!$C$6:$AH$125,$N804,$C$3)&lt;&gt;"",INDEX(個人!$C$6:$AH$125,$N804,$O804)&lt;&gt;""),MID(TEXT(INDEX(個人!$C$6:$AH$125,$N804,$O804),"mm:ss.00"),4,2),"")</f>
        <v/>
      </c>
      <c r="M804" s="22" t="str">
        <f>IF(AND(INDEX(個人!$C$6:$AH$125,$N804,$C$3)&lt;&gt;"",INDEX(個人!$C$6:$AH$125,$N804,$O804)&lt;&gt;""),RIGHT(TEXT(INDEX(個人!$C$6:$AH$125,$N804,$O804),"mm:ss.00"),2),"")</f>
        <v/>
      </c>
      <c r="N804" s="22">
        <f t="shared" si="110"/>
        <v>37</v>
      </c>
      <c r="O804" s="22">
        <v>17</v>
      </c>
      <c r="P804" s="24" t="s">
        <v>77</v>
      </c>
      <c r="Q804" s="22" t="s">
        <v>102</v>
      </c>
    </row>
    <row r="805" spans="3:17" s="22" customFormat="1" x14ac:dyDescent="0.15">
      <c r="C805" s="22" t="str">
        <f>IF(INDEX(個人!$C$6:$AH$125,$N805,$C$3)&lt;&gt;"",DBCS(TRIM(INDEX(個人!$C$6:$AH$125,$N805,$C$3))),"")</f>
        <v/>
      </c>
      <c r="D805" s="22" t="str">
        <f t="shared" si="108"/>
        <v>○</v>
      </c>
      <c r="E805" s="22">
        <f>IF(AND(INDEX(個人!$C$6:$AH$125,$N804,$C$3)&lt;&gt;"",INDEX(個人!$C$6:$AH$125,$N805,$O805)&lt;&gt;""),E804+1,E804)</f>
        <v>0</v>
      </c>
      <c r="F805" s="22" t="str">
        <f t="shared" si="109"/>
        <v>@0</v>
      </c>
      <c r="H805" s="22" t="str">
        <f>IF(AND(INDEX(個人!$C$6:$AH$125,$N805,$C$3)&lt;&gt;"",INDEX(個人!$C$6:$AH$125,$N805,$O805)&lt;&gt;""),IF(INDEX(個人!$C$6:$AH$125,$N805,$H$3)&lt;20,11,ROUNDDOWN(INDEX(個人!$C$6:$AH$125,$N805,$H$3)/5,0)+7),"")</f>
        <v/>
      </c>
      <c r="I805" s="22" t="str">
        <f>IF(AND(INDEX(個人!$C$6:$AH$125,$N805,$C$3)&lt;&gt;"",INDEX(個人!$C$6:$AH$125,$N805,$O805)&lt;&gt;""),IF(ISERROR(VLOOKUP(DBCS($Q805),コード一覧!$E$1:$F$6,2,FALSE)),1,VLOOKUP(DBCS($Q805),コード一覧!$E$1:$F$6,2,FALSE)),"")</f>
        <v/>
      </c>
      <c r="J805" s="22" t="str">
        <f>IF(AND(INDEX(個人!$C$6:$AH$125,$N805,$C$3)&lt;&gt;"",INDEX(個人!$C$6:$AH$125,$N805,$O805)&lt;&gt;""),VLOOKUP($P805,コード一覧!$G$1:$H$10,2,FALSE),"")</f>
        <v/>
      </c>
      <c r="K805" s="22" t="str">
        <f>IF(AND(INDEX(個人!$C$6:$AH$125,$N805,$C$3)&lt;&gt;"",INDEX(個人!$C$6:$AH$125,$N805,$O805)&lt;&gt;""),LEFT(TEXT(INDEX(個人!$C$6:$AH$125,$N805,$O805),"mm:ss.00"),2),"")</f>
        <v/>
      </c>
      <c r="L805" s="22" t="str">
        <f>IF(AND(INDEX(個人!$C$6:$AH$125,$N805,$C$3)&lt;&gt;"",INDEX(個人!$C$6:$AH$125,$N805,$O805)&lt;&gt;""),MID(TEXT(INDEX(個人!$C$6:$AH$125,$N805,$O805),"mm:ss.00"),4,2),"")</f>
        <v/>
      </c>
      <c r="M805" s="22" t="str">
        <f>IF(AND(INDEX(個人!$C$6:$AH$125,$N805,$C$3)&lt;&gt;"",INDEX(個人!$C$6:$AH$125,$N805,$O805)&lt;&gt;""),RIGHT(TEXT(INDEX(個人!$C$6:$AH$125,$N805,$O805),"mm:ss.00"),2),"")</f>
        <v/>
      </c>
      <c r="N805" s="22">
        <f t="shared" si="110"/>
        <v>37</v>
      </c>
      <c r="O805" s="22">
        <v>18</v>
      </c>
      <c r="P805" s="24" t="s">
        <v>70</v>
      </c>
      <c r="Q805" s="22" t="s">
        <v>103</v>
      </c>
    </row>
    <row r="806" spans="3:17" s="22" customFormat="1" x14ac:dyDescent="0.15">
      <c r="C806" s="22" t="str">
        <f>IF(INDEX(個人!$C$6:$AH$125,$N806,$C$3)&lt;&gt;"",DBCS(TRIM(INDEX(個人!$C$6:$AH$125,$N806,$C$3))),"")</f>
        <v/>
      </c>
      <c r="D806" s="22" t="str">
        <f t="shared" si="108"/>
        <v>○</v>
      </c>
      <c r="E806" s="22">
        <f>IF(AND(INDEX(個人!$C$6:$AH$125,$N805,$C$3)&lt;&gt;"",INDEX(個人!$C$6:$AH$125,$N806,$O806)&lt;&gt;""),E805+1,E805)</f>
        <v>0</v>
      </c>
      <c r="F806" s="22" t="str">
        <f t="shared" si="109"/>
        <v>@0</v>
      </c>
      <c r="H806" s="22" t="str">
        <f>IF(AND(INDEX(個人!$C$6:$AH$125,$N806,$C$3)&lt;&gt;"",INDEX(個人!$C$6:$AH$125,$N806,$O806)&lt;&gt;""),IF(INDEX(個人!$C$6:$AH$125,$N806,$H$3)&lt;20,11,ROUNDDOWN(INDEX(個人!$C$6:$AH$125,$N806,$H$3)/5,0)+7),"")</f>
        <v/>
      </c>
      <c r="I806" s="22" t="str">
        <f>IF(AND(INDEX(個人!$C$6:$AH$125,$N806,$C$3)&lt;&gt;"",INDEX(個人!$C$6:$AH$125,$N806,$O806)&lt;&gt;""),IF(ISERROR(VLOOKUP(DBCS($Q806),コード一覧!$E$1:$F$6,2,FALSE)),1,VLOOKUP(DBCS($Q806),コード一覧!$E$1:$F$6,2,FALSE)),"")</f>
        <v/>
      </c>
      <c r="J806" s="22" t="str">
        <f>IF(AND(INDEX(個人!$C$6:$AH$125,$N806,$C$3)&lt;&gt;"",INDEX(個人!$C$6:$AH$125,$N806,$O806)&lt;&gt;""),VLOOKUP($P806,コード一覧!$G$1:$H$10,2,FALSE),"")</f>
        <v/>
      </c>
      <c r="K806" s="22" t="str">
        <f>IF(AND(INDEX(個人!$C$6:$AH$125,$N806,$C$3)&lt;&gt;"",INDEX(個人!$C$6:$AH$125,$N806,$O806)&lt;&gt;""),LEFT(TEXT(INDEX(個人!$C$6:$AH$125,$N806,$O806),"mm:ss.00"),2),"")</f>
        <v/>
      </c>
      <c r="L806" s="22" t="str">
        <f>IF(AND(INDEX(個人!$C$6:$AH$125,$N806,$C$3)&lt;&gt;"",INDEX(個人!$C$6:$AH$125,$N806,$O806)&lt;&gt;""),MID(TEXT(INDEX(個人!$C$6:$AH$125,$N806,$O806),"mm:ss.00"),4,2),"")</f>
        <v/>
      </c>
      <c r="M806" s="22" t="str">
        <f>IF(AND(INDEX(個人!$C$6:$AH$125,$N806,$C$3)&lt;&gt;"",INDEX(個人!$C$6:$AH$125,$N806,$O806)&lt;&gt;""),RIGHT(TEXT(INDEX(個人!$C$6:$AH$125,$N806,$O806),"mm:ss.00"),2),"")</f>
        <v/>
      </c>
      <c r="N806" s="22">
        <f t="shared" si="110"/>
        <v>37</v>
      </c>
      <c r="O806" s="22">
        <v>19</v>
      </c>
      <c r="P806" s="24" t="s">
        <v>24</v>
      </c>
      <c r="Q806" s="22" t="s">
        <v>103</v>
      </c>
    </row>
    <row r="807" spans="3:17" s="22" customFormat="1" x14ac:dyDescent="0.15">
      <c r="C807" s="22" t="str">
        <f>IF(INDEX(個人!$C$6:$AH$125,$N807,$C$3)&lt;&gt;"",DBCS(TRIM(INDEX(個人!$C$6:$AH$125,$N807,$C$3))),"")</f>
        <v/>
      </c>
      <c r="D807" s="22" t="str">
        <f t="shared" si="108"/>
        <v>○</v>
      </c>
      <c r="E807" s="22">
        <f>IF(AND(INDEX(個人!$C$6:$AH$125,$N806,$C$3)&lt;&gt;"",INDEX(個人!$C$6:$AH$125,$N807,$O807)&lt;&gt;""),E806+1,E806)</f>
        <v>0</v>
      </c>
      <c r="F807" s="22" t="str">
        <f t="shared" si="109"/>
        <v>@0</v>
      </c>
      <c r="H807" s="22" t="str">
        <f>IF(AND(INDEX(個人!$C$6:$AH$125,$N807,$C$3)&lt;&gt;"",INDEX(個人!$C$6:$AH$125,$N807,$O807)&lt;&gt;""),IF(INDEX(個人!$C$6:$AH$125,$N807,$H$3)&lt;20,11,ROUNDDOWN(INDEX(個人!$C$6:$AH$125,$N807,$H$3)/5,0)+7),"")</f>
        <v/>
      </c>
      <c r="I807" s="22" t="str">
        <f>IF(AND(INDEX(個人!$C$6:$AH$125,$N807,$C$3)&lt;&gt;"",INDEX(個人!$C$6:$AH$125,$N807,$O807)&lt;&gt;""),IF(ISERROR(VLOOKUP(DBCS($Q807),コード一覧!$E$1:$F$6,2,FALSE)),1,VLOOKUP(DBCS($Q807),コード一覧!$E$1:$F$6,2,FALSE)),"")</f>
        <v/>
      </c>
      <c r="J807" s="22" t="str">
        <f>IF(AND(INDEX(個人!$C$6:$AH$125,$N807,$C$3)&lt;&gt;"",INDEX(個人!$C$6:$AH$125,$N807,$O807)&lt;&gt;""),VLOOKUP($P807,コード一覧!$G$1:$H$10,2,FALSE),"")</f>
        <v/>
      </c>
      <c r="K807" s="22" t="str">
        <f>IF(AND(INDEX(個人!$C$6:$AH$125,$N807,$C$3)&lt;&gt;"",INDEX(個人!$C$6:$AH$125,$N807,$O807)&lt;&gt;""),LEFT(TEXT(INDEX(個人!$C$6:$AH$125,$N807,$O807),"mm:ss.00"),2),"")</f>
        <v/>
      </c>
      <c r="L807" s="22" t="str">
        <f>IF(AND(INDEX(個人!$C$6:$AH$125,$N807,$C$3)&lt;&gt;"",INDEX(個人!$C$6:$AH$125,$N807,$O807)&lt;&gt;""),MID(TEXT(INDEX(個人!$C$6:$AH$125,$N807,$O807),"mm:ss.00"),4,2),"")</f>
        <v/>
      </c>
      <c r="M807" s="22" t="str">
        <f>IF(AND(INDEX(個人!$C$6:$AH$125,$N807,$C$3)&lt;&gt;"",INDEX(個人!$C$6:$AH$125,$N807,$O807)&lt;&gt;""),RIGHT(TEXT(INDEX(個人!$C$6:$AH$125,$N807,$O807),"mm:ss.00"),2),"")</f>
        <v/>
      </c>
      <c r="N807" s="22">
        <f t="shared" si="110"/>
        <v>37</v>
      </c>
      <c r="O807" s="22">
        <v>20</v>
      </c>
      <c r="P807" s="24" t="s">
        <v>37</v>
      </c>
      <c r="Q807" s="22" t="s">
        <v>103</v>
      </c>
    </row>
    <row r="808" spans="3:17" s="22" customFormat="1" x14ac:dyDescent="0.15">
      <c r="C808" s="22" t="str">
        <f>IF(INDEX(個人!$C$6:$AH$125,$N808,$C$3)&lt;&gt;"",DBCS(TRIM(INDEX(個人!$C$6:$AH$125,$N808,$C$3))),"")</f>
        <v/>
      </c>
      <c r="D808" s="22" t="str">
        <f t="shared" si="108"/>
        <v>○</v>
      </c>
      <c r="E808" s="22">
        <f>IF(AND(INDEX(個人!$C$6:$AH$125,$N807,$C$3)&lt;&gt;"",INDEX(個人!$C$6:$AH$125,$N808,$O808)&lt;&gt;""),E807+1,E807)</f>
        <v>0</v>
      </c>
      <c r="F808" s="22" t="str">
        <f t="shared" si="109"/>
        <v>@0</v>
      </c>
      <c r="H808" s="22" t="str">
        <f>IF(AND(INDEX(個人!$C$6:$AH$125,$N808,$C$3)&lt;&gt;"",INDEX(個人!$C$6:$AH$125,$N808,$O808)&lt;&gt;""),IF(INDEX(個人!$C$6:$AH$125,$N808,$H$3)&lt;20,11,ROUNDDOWN(INDEX(個人!$C$6:$AH$125,$N808,$H$3)/5,0)+7),"")</f>
        <v/>
      </c>
      <c r="I808" s="22" t="str">
        <f>IF(AND(INDEX(個人!$C$6:$AH$125,$N808,$C$3)&lt;&gt;"",INDEX(個人!$C$6:$AH$125,$N808,$O808)&lt;&gt;""),IF(ISERROR(VLOOKUP(DBCS($Q808),コード一覧!$E$1:$F$6,2,FALSE)),1,VLOOKUP(DBCS($Q808),コード一覧!$E$1:$F$6,2,FALSE)),"")</f>
        <v/>
      </c>
      <c r="J808" s="22" t="str">
        <f>IF(AND(INDEX(個人!$C$6:$AH$125,$N808,$C$3)&lt;&gt;"",INDEX(個人!$C$6:$AH$125,$N808,$O808)&lt;&gt;""),VLOOKUP($P808,コード一覧!$G$1:$H$10,2,FALSE),"")</f>
        <v/>
      </c>
      <c r="K808" s="22" t="str">
        <f>IF(AND(INDEX(個人!$C$6:$AH$125,$N808,$C$3)&lt;&gt;"",INDEX(個人!$C$6:$AH$125,$N808,$O808)&lt;&gt;""),LEFT(TEXT(INDEX(個人!$C$6:$AH$125,$N808,$O808),"mm:ss.00"),2),"")</f>
        <v/>
      </c>
      <c r="L808" s="22" t="str">
        <f>IF(AND(INDEX(個人!$C$6:$AH$125,$N808,$C$3)&lt;&gt;"",INDEX(個人!$C$6:$AH$125,$N808,$O808)&lt;&gt;""),MID(TEXT(INDEX(個人!$C$6:$AH$125,$N808,$O808),"mm:ss.00"),4,2),"")</f>
        <v/>
      </c>
      <c r="M808" s="22" t="str">
        <f>IF(AND(INDEX(個人!$C$6:$AH$125,$N808,$C$3)&lt;&gt;"",INDEX(個人!$C$6:$AH$125,$N808,$O808)&lt;&gt;""),RIGHT(TEXT(INDEX(個人!$C$6:$AH$125,$N808,$O808),"mm:ss.00"),2),"")</f>
        <v/>
      </c>
      <c r="N808" s="22">
        <f t="shared" si="110"/>
        <v>37</v>
      </c>
      <c r="O808" s="22">
        <v>21</v>
      </c>
      <c r="P808" s="24" t="s">
        <v>47</v>
      </c>
      <c r="Q808" s="22" t="s">
        <v>103</v>
      </c>
    </row>
    <row r="809" spans="3:17" s="22" customFormat="1" x14ac:dyDescent="0.15">
      <c r="C809" s="22" t="str">
        <f>IF(INDEX(個人!$C$6:$AH$125,$N809,$C$3)&lt;&gt;"",DBCS(TRIM(INDEX(個人!$C$6:$AH$125,$N809,$C$3))),"")</f>
        <v/>
      </c>
      <c r="D809" s="22" t="str">
        <f t="shared" si="108"/>
        <v>○</v>
      </c>
      <c r="E809" s="22">
        <f>IF(AND(INDEX(個人!$C$6:$AH$125,$N808,$C$3)&lt;&gt;"",INDEX(個人!$C$6:$AH$125,$N809,$O809)&lt;&gt;""),E808+1,E808)</f>
        <v>0</v>
      </c>
      <c r="F809" s="22" t="str">
        <f t="shared" si="109"/>
        <v>@0</v>
      </c>
      <c r="H809" s="22" t="str">
        <f>IF(AND(INDEX(個人!$C$6:$AH$125,$N809,$C$3)&lt;&gt;"",INDEX(個人!$C$6:$AH$125,$N809,$O809)&lt;&gt;""),IF(INDEX(個人!$C$6:$AH$125,$N809,$H$3)&lt;20,11,ROUNDDOWN(INDEX(個人!$C$6:$AH$125,$N809,$H$3)/5,0)+7),"")</f>
        <v/>
      </c>
      <c r="I809" s="22" t="str">
        <f>IF(AND(INDEX(個人!$C$6:$AH$125,$N809,$C$3)&lt;&gt;"",INDEX(個人!$C$6:$AH$125,$N809,$O809)&lt;&gt;""),IF(ISERROR(VLOOKUP(DBCS($Q809),コード一覧!$E$1:$F$6,2,FALSE)),1,VLOOKUP(DBCS($Q809),コード一覧!$E$1:$F$6,2,FALSE)),"")</f>
        <v/>
      </c>
      <c r="J809" s="22" t="str">
        <f>IF(AND(INDEX(個人!$C$6:$AH$125,$N809,$C$3)&lt;&gt;"",INDEX(個人!$C$6:$AH$125,$N809,$O809)&lt;&gt;""),VLOOKUP($P809,コード一覧!$G$1:$H$10,2,FALSE),"")</f>
        <v/>
      </c>
      <c r="K809" s="22" t="str">
        <f>IF(AND(INDEX(個人!$C$6:$AH$125,$N809,$C$3)&lt;&gt;"",INDEX(個人!$C$6:$AH$125,$N809,$O809)&lt;&gt;""),LEFT(TEXT(INDEX(個人!$C$6:$AH$125,$N809,$O809),"mm:ss.00"),2),"")</f>
        <v/>
      </c>
      <c r="L809" s="22" t="str">
        <f>IF(AND(INDEX(個人!$C$6:$AH$125,$N809,$C$3)&lt;&gt;"",INDEX(個人!$C$6:$AH$125,$N809,$O809)&lt;&gt;""),MID(TEXT(INDEX(個人!$C$6:$AH$125,$N809,$O809),"mm:ss.00"),4,2),"")</f>
        <v/>
      </c>
      <c r="M809" s="22" t="str">
        <f>IF(AND(INDEX(個人!$C$6:$AH$125,$N809,$C$3)&lt;&gt;"",INDEX(個人!$C$6:$AH$125,$N809,$O809)&lt;&gt;""),RIGHT(TEXT(INDEX(個人!$C$6:$AH$125,$N809,$O809),"mm:ss.00"),2),"")</f>
        <v/>
      </c>
      <c r="N809" s="22">
        <f t="shared" si="110"/>
        <v>37</v>
      </c>
      <c r="O809" s="22">
        <v>22</v>
      </c>
      <c r="P809" s="24" t="s">
        <v>70</v>
      </c>
      <c r="Q809" s="22" t="s">
        <v>104</v>
      </c>
    </row>
    <row r="810" spans="3:17" s="22" customFormat="1" x14ac:dyDescent="0.15">
      <c r="C810" s="22" t="str">
        <f>IF(INDEX(個人!$C$6:$AH$125,$N810,$C$3)&lt;&gt;"",DBCS(TRIM(INDEX(個人!$C$6:$AH$125,$N810,$C$3))),"")</f>
        <v/>
      </c>
      <c r="D810" s="22" t="str">
        <f t="shared" si="108"/>
        <v>○</v>
      </c>
      <c r="E810" s="22">
        <f>IF(AND(INDEX(個人!$C$6:$AH$125,$N809,$C$3)&lt;&gt;"",INDEX(個人!$C$6:$AH$125,$N810,$O810)&lt;&gt;""),E809+1,E809)</f>
        <v>0</v>
      </c>
      <c r="F810" s="22" t="str">
        <f t="shared" si="109"/>
        <v>@0</v>
      </c>
      <c r="H810" s="22" t="str">
        <f>IF(AND(INDEX(個人!$C$6:$AH$125,$N810,$C$3)&lt;&gt;"",INDEX(個人!$C$6:$AH$125,$N810,$O810)&lt;&gt;""),IF(INDEX(個人!$C$6:$AH$125,$N810,$H$3)&lt;20,11,ROUNDDOWN(INDEX(個人!$C$6:$AH$125,$N810,$H$3)/5,0)+7),"")</f>
        <v/>
      </c>
      <c r="I810" s="22" t="str">
        <f>IF(AND(INDEX(個人!$C$6:$AH$125,$N810,$C$3)&lt;&gt;"",INDEX(個人!$C$6:$AH$125,$N810,$O810)&lt;&gt;""),IF(ISERROR(VLOOKUP(DBCS($Q810),コード一覧!$E$1:$F$6,2,FALSE)),1,VLOOKUP(DBCS($Q810),コード一覧!$E$1:$F$6,2,FALSE)),"")</f>
        <v/>
      </c>
      <c r="J810" s="22" t="str">
        <f>IF(AND(INDEX(個人!$C$6:$AH$125,$N810,$C$3)&lt;&gt;"",INDEX(個人!$C$6:$AH$125,$N810,$O810)&lt;&gt;""),VLOOKUP($P810,コード一覧!$G$1:$H$10,2,FALSE),"")</f>
        <v/>
      </c>
      <c r="K810" s="22" t="str">
        <f>IF(AND(INDEX(個人!$C$6:$AH$125,$N810,$C$3)&lt;&gt;"",INDEX(個人!$C$6:$AH$125,$N810,$O810)&lt;&gt;""),LEFT(TEXT(INDEX(個人!$C$6:$AH$125,$N810,$O810),"mm:ss.00"),2),"")</f>
        <v/>
      </c>
      <c r="L810" s="22" t="str">
        <f>IF(AND(INDEX(個人!$C$6:$AH$125,$N810,$C$3)&lt;&gt;"",INDEX(個人!$C$6:$AH$125,$N810,$O810)&lt;&gt;""),MID(TEXT(INDEX(個人!$C$6:$AH$125,$N810,$O810),"mm:ss.00"),4,2),"")</f>
        <v/>
      </c>
      <c r="M810" s="22" t="str">
        <f>IF(AND(INDEX(個人!$C$6:$AH$125,$N810,$C$3)&lt;&gt;"",INDEX(個人!$C$6:$AH$125,$N810,$O810)&lt;&gt;""),RIGHT(TEXT(INDEX(個人!$C$6:$AH$125,$N810,$O810),"mm:ss.00"),2),"")</f>
        <v/>
      </c>
      <c r="N810" s="22">
        <f t="shared" si="110"/>
        <v>37</v>
      </c>
      <c r="O810" s="22">
        <v>23</v>
      </c>
      <c r="P810" s="24" t="s">
        <v>24</v>
      </c>
      <c r="Q810" s="22" t="s">
        <v>104</v>
      </c>
    </row>
    <row r="811" spans="3:17" s="22" customFormat="1" x14ac:dyDescent="0.15">
      <c r="C811" s="22" t="str">
        <f>IF(INDEX(個人!$C$6:$AH$125,$N811,$C$3)&lt;&gt;"",DBCS(TRIM(INDEX(個人!$C$6:$AH$125,$N811,$C$3))),"")</f>
        <v/>
      </c>
      <c r="D811" s="22" t="str">
        <f t="shared" si="108"/>
        <v>○</v>
      </c>
      <c r="E811" s="22">
        <f>IF(AND(INDEX(個人!$C$6:$AH$125,$N810,$C$3)&lt;&gt;"",INDEX(個人!$C$6:$AH$125,$N811,$O811)&lt;&gt;""),E810+1,E810)</f>
        <v>0</v>
      </c>
      <c r="F811" s="22" t="str">
        <f t="shared" si="109"/>
        <v>@0</v>
      </c>
      <c r="H811" s="22" t="str">
        <f>IF(AND(INDEX(個人!$C$6:$AH$125,$N811,$C$3)&lt;&gt;"",INDEX(個人!$C$6:$AH$125,$N811,$O811)&lt;&gt;""),IF(INDEX(個人!$C$6:$AH$125,$N811,$H$3)&lt;20,11,ROUNDDOWN(INDEX(個人!$C$6:$AH$125,$N811,$H$3)/5,0)+7),"")</f>
        <v/>
      </c>
      <c r="I811" s="22" t="str">
        <f>IF(AND(INDEX(個人!$C$6:$AH$125,$N811,$C$3)&lt;&gt;"",INDEX(個人!$C$6:$AH$125,$N811,$O811)&lt;&gt;""),IF(ISERROR(VLOOKUP(DBCS($Q811),コード一覧!$E$1:$F$6,2,FALSE)),1,VLOOKUP(DBCS($Q811),コード一覧!$E$1:$F$6,2,FALSE)),"")</f>
        <v/>
      </c>
      <c r="J811" s="22" t="str">
        <f>IF(AND(INDEX(個人!$C$6:$AH$125,$N811,$C$3)&lt;&gt;"",INDEX(個人!$C$6:$AH$125,$N811,$O811)&lt;&gt;""),VLOOKUP($P811,コード一覧!$G$1:$H$10,2,FALSE),"")</f>
        <v/>
      </c>
      <c r="K811" s="22" t="str">
        <f>IF(AND(INDEX(個人!$C$6:$AH$125,$N811,$C$3)&lt;&gt;"",INDEX(個人!$C$6:$AH$125,$N811,$O811)&lt;&gt;""),LEFT(TEXT(INDEX(個人!$C$6:$AH$125,$N811,$O811),"mm:ss.00"),2),"")</f>
        <v/>
      </c>
      <c r="L811" s="22" t="str">
        <f>IF(AND(INDEX(個人!$C$6:$AH$125,$N811,$C$3)&lt;&gt;"",INDEX(個人!$C$6:$AH$125,$N811,$O811)&lt;&gt;""),MID(TEXT(INDEX(個人!$C$6:$AH$125,$N811,$O811),"mm:ss.00"),4,2),"")</f>
        <v/>
      </c>
      <c r="M811" s="22" t="str">
        <f>IF(AND(INDEX(個人!$C$6:$AH$125,$N811,$C$3)&lt;&gt;"",INDEX(個人!$C$6:$AH$125,$N811,$O811)&lt;&gt;""),RIGHT(TEXT(INDEX(個人!$C$6:$AH$125,$N811,$O811),"mm:ss.00"),2),"")</f>
        <v/>
      </c>
      <c r="N811" s="22">
        <f t="shared" si="110"/>
        <v>37</v>
      </c>
      <c r="O811" s="22">
        <v>24</v>
      </c>
      <c r="P811" s="24" t="s">
        <v>37</v>
      </c>
      <c r="Q811" s="22" t="s">
        <v>104</v>
      </c>
    </row>
    <row r="812" spans="3:17" s="22" customFormat="1" x14ac:dyDescent="0.15">
      <c r="C812" s="22" t="str">
        <f>IF(INDEX(個人!$C$6:$AH$125,$N812,$C$3)&lt;&gt;"",DBCS(TRIM(INDEX(個人!$C$6:$AH$125,$N812,$C$3))),"")</f>
        <v/>
      </c>
      <c r="D812" s="22" t="str">
        <f t="shared" si="108"/>
        <v>○</v>
      </c>
      <c r="E812" s="22">
        <f>IF(AND(INDEX(個人!$C$6:$AH$125,$N811,$C$3)&lt;&gt;"",INDEX(個人!$C$6:$AH$125,$N812,$O812)&lt;&gt;""),E811+1,E811)</f>
        <v>0</v>
      </c>
      <c r="F812" s="22" t="str">
        <f t="shared" si="109"/>
        <v>@0</v>
      </c>
      <c r="H812" s="22" t="str">
        <f>IF(AND(INDEX(個人!$C$6:$AH$125,$N812,$C$3)&lt;&gt;"",INDEX(個人!$C$6:$AH$125,$N812,$O812)&lt;&gt;""),IF(INDEX(個人!$C$6:$AH$125,$N812,$H$3)&lt;20,11,ROUNDDOWN(INDEX(個人!$C$6:$AH$125,$N812,$H$3)/5,0)+7),"")</f>
        <v/>
      </c>
      <c r="I812" s="22" t="str">
        <f>IF(AND(INDEX(個人!$C$6:$AH$125,$N812,$C$3)&lt;&gt;"",INDEX(個人!$C$6:$AH$125,$N812,$O812)&lt;&gt;""),IF(ISERROR(VLOOKUP(DBCS($Q812),コード一覧!$E$1:$F$6,2,FALSE)),1,VLOOKUP(DBCS($Q812),コード一覧!$E$1:$F$6,2,FALSE)),"")</f>
        <v/>
      </c>
      <c r="J812" s="22" t="str">
        <f>IF(AND(INDEX(個人!$C$6:$AH$125,$N812,$C$3)&lt;&gt;"",INDEX(個人!$C$6:$AH$125,$N812,$O812)&lt;&gt;""),VLOOKUP($P812,コード一覧!$G$1:$H$10,2,FALSE),"")</f>
        <v/>
      </c>
      <c r="K812" s="22" t="str">
        <f>IF(AND(INDEX(個人!$C$6:$AH$125,$N812,$C$3)&lt;&gt;"",INDEX(個人!$C$6:$AH$125,$N812,$O812)&lt;&gt;""),LEFT(TEXT(INDEX(個人!$C$6:$AH$125,$N812,$O812),"mm:ss.00"),2),"")</f>
        <v/>
      </c>
      <c r="L812" s="22" t="str">
        <f>IF(AND(INDEX(個人!$C$6:$AH$125,$N812,$C$3)&lt;&gt;"",INDEX(個人!$C$6:$AH$125,$N812,$O812)&lt;&gt;""),MID(TEXT(INDEX(個人!$C$6:$AH$125,$N812,$O812),"mm:ss.00"),4,2),"")</f>
        <v/>
      </c>
      <c r="M812" s="22" t="str">
        <f>IF(AND(INDEX(個人!$C$6:$AH$125,$N812,$C$3)&lt;&gt;"",INDEX(個人!$C$6:$AH$125,$N812,$O812)&lt;&gt;""),RIGHT(TEXT(INDEX(個人!$C$6:$AH$125,$N812,$O812),"mm:ss.00"),2),"")</f>
        <v/>
      </c>
      <c r="N812" s="22">
        <f t="shared" si="110"/>
        <v>37</v>
      </c>
      <c r="O812" s="22">
        <v>25</v>
      </c>
      <c r="P812" s="24" t="s">
        <v>47</v>
      </c>
      <c r="Q812" s="22" t="s">
        <v>104</v>
      </c>
    </row>
    <row r="813" spans="3:17" s="22" customFormat="1" x14ac:dyDescent="0.15">
      <c r="C813" s="22" t="str">
        <f>IF(INDEX(個人!$C$6:$AH$125,$N813,$C$3)&lt;&gt;"",DBCS(TRIM(INDEX(個人!$C$6:$AH$125,$N813,$C$3))),"")</f>
        <v/>
      </c>
      <c r="D813" s="22" t="str">
        <f t="shared" si="108"/>
        <v>○</v>
      </c>
      <c r="E813" s="22">
        <f>IF(AND(INDEX(個人!$C$6:$AH$125,$N812,$C$3)&lt;&gt;"",INDEX(個人!$C$6:$AH$125,$N813,$O813)&lt;&gt;""),E812+1,E812)</f>
        <v>0</v>
      </c>
      <c r="F813" s="22" t="str">
        <f t="shared" si="109"/>
        <v>@0</v>
      </c>
      <c r="H813" s="22" t="str">
        <f>IF(AND(INDEX(個人!$C$6:$AH$125,$N813,$C$3)&lt;&gt;"",INDEX(個人!$C$6:$AH$125,$N813,$O813)&lt;&gt;""),IF(INDEX(個人!$C$6:$AH$125,$N813,$H$3)&lt;20,11,ROUNDDOWN(INDEX(個人!$C$6:$AH$125,$N813,$H$3)/5,0)+7),"")</f>
        <v/>
      </c>
      <c r="I813" s="22" t="str">
        <f>IF(AND(INDEX(個人!$C$6:$AH$125,$N813,$C$3)&lt;&gt;"",INDEX(個人!$C$6:$AH$125,$N813,$O813)&lt;&gt;""),IF(ISERROR(VLOOKUP(DBCS($Q813),コード一覧!$E$1:$F$6,2,FALSE)),1,VLOOKUP(DBCS($Q813),コード一覧!$E$1:$F$6,2,FALSE)),"")</f>
        <v/>
      </c>
      <c r="J813" s="22" t="str">
        <f>IF(AND(INDEX(個人!$C$6:$AH$125,$N813,$C$3)&lt;&gt;"",INDEX(個人!$C$6:$AH$125,$N813,$O813)&lt;&gt;""),VLOOKUP($P813,コード一覧!$G$1:$H$10,2,FALSE),"")</f>
        <v/>
      </c>
      <c r="K813" s="22" t="str">
        <f>IF(AND(INDEX(個人!$C$6:$AH$125,$N813,$C$3)&lt;&gt;"",INDEX(個人!$C$6:$AH$125,$N813,$O813)&lt;&gt;""),LEFT(TEXT(INDEX(個人!$C$6:$AH$125,$N813,$O813),"mm:ss.00"),2),"")</f>
        <v/>
      </c>
      <c r="L813" s="22" t="str">
        <f>IF(AND(INDEX(個人!$C$6:$AH$125,$N813,$C$3)&lt;&gt;"",INDEX(個人!$C$6:$AH$125,$N813,$O813)&lt;&gt;""),MID(TEXT(INDEX(個人!$C$6:$AH$125,$N813,$O813),"mm:ss.00"),4,2),"")</f>
        <v/>
      </c>
      <c r="M813" s="22" t="str">
        <f>IF(AND(INDEX(個人!$C$6:$AH$125,$N813,$C$3)&lt;&gt;"",INDEX(個人!$C$6:$AH$125,$N813,$O813)&lt;&gt;""),RIGHT(TEXT(INDEX(個人!$C$6:$AH$125,$N813,$O813),"mm:ss.00"),2),"")</f>
        <v/>
      </c>
      <c r="N813" s="22">
        <f t="shared" si="110"/>
        <v>37</v>
      </c>
      <c r="O813" s="22">
        <v>26</v>
      </c>
      <c r="P813" s="24" t="s">
        <v>70</v>
      </c>
      <c r="Q813" s="22" t="s">
        <v>55</v>
      </c>
    </row>
    <row r="814" spans="3:17" s="22" customFormat="1" x14ac:dyDescent="0.15">
      <c r="C814" s="22" t="str">
        <f>IF(INDEX(個人!$C$6:$AH$125,$N814,$C$3)&lt;&gt;"",DBCS(TRIM(INDEX(個人!$C$6:$AH$125,$N814,$C$3))),"")</f>
        <v/>
      </c>
      <c r="D814" s="22" t="str">
        <f t="shared" si="108"/>
        <v>○</v>
      </c>
      <c r="E814" s="22">
        <f>IF(AND(INDEX(個人!$C$6:$AH$125,$N813,$C$3)&lt;&gt;"",INDEX(個人!$C$6:$AH$125,$N814,$O814)&lt;&gt;""),E813+1,E813)</f>
        <v>0</v>
      </c>
      <c r="F814" s="22" t="str">
        <f t="shared" si="109"/>
        <v>@0</v>
      </c>
      <c r="H814" s="22" t="str">
        <f>IF(AND(INDEX(個人!$C$6:$AH$125,$N814,$C$3)&lt;&gt;"",INDEX(個人!$C$6:$AH$125,$N814,$O814)&lt;&gt;""),IF(INDEX(個人!$C$6:$AH$125,$N814,$H$3)&lt;20,11,ROUNDDOWN(INDEX(個人!$C$6:$AH$125,$N814,$H$3)/5,0)+7),"")</f>
        <v/>
      </c>
      <c r="I814" s="22" t="str">
        <f>IF(AND(INDEX(個人!$C$6:$AH$125,$N814,$C$3)&lt;&gt;"",INDEX(個人!$C$6:$AH$125,$N814,$O814)&lt;&gt;""),IF(ISERROR(VLOOKUP(DBCS($Q814),コード一覧!$E$1:$F$6,2,FALSE)),1,VLOOKUP(DBCS($Q814),コード一覧!$E$1:$F$6,2,FALSE)),"")</f>
        <v/>
      </c>
      <c r="J814" s="22" t="str">
        <f>IF(AND(INDEX(個人!$C$6:$AH$125,$N814,$C$3)&lt;&gt;"",INDEX(個人!$C$6:$AH$125,$N814,$O814)&lt;&gt;""),VLOOKUP($P814,コード一覧!$G$1:$H$10,2,FALSE),"")</f>
        <v/>
      </c>
      <c r="K814" s="22" t="str">
        <f>IF(AND(INDEX(個人!$C$6:$AH$125,$N814,$C$3)&lt;&gt;"",INDEX(個人!$C$6:$AH$125,$N814,$O814)&lt;&gt;""),LEFT(TEXT(INDEX(個人!$C$6:$AH$125,$N814,$O814),"mm:ss.00"),2),"")</f>
        <v/>
      </c>
      <c r="L814" s="22" t="str">
        <f>IF(AND(INDEX(個人!$C$6:$AH$125,$N814,$C$3)&lt;&gt;"",INDEX(個人!$C$6:$AH$125,$N814,$O814)&lt;&gt;""),MID(TEXT(INDEX(個人!$C$6:$AH$125,$N814,$O814),"mm:ss.00"),4,2),"")</f>
        <v/>
      </c>
      <c r="M814" s="22" t="str">
        <f>IF(AND(INDEX(個人!$C$6:$AH$125,$N814,$C$3)&lt;&gt;"",INDEX(個人!$C$6:$AH$125,$N814,$O814)&lt;&gt;""),RIGHT(TEXT(INDEX(個人!$C$6:$AH$125,$N814,$O814),"mm:ss.00"),2),"")</f>
        <v/>
      </c>
      <c r="N814" s="22">
        <f t="shared" si="110"/>
        <v>37</v>
      </c>
      <c r="O814" s="22">
        <v>27</v>
      </c>
      <c r="P814" s="24" t="s">
        <v>24</v>
      </c>
      <c r="Q814" s="22" t="s">
        <v>55</v>
      </c>
    </row>
    <row r="815" spans="3:17" s="22" customFormat="1" x14ac:dyDescent="0.15">
      <c r="C815" s="22" t="str">
        <f>IF(INDEX(個人!$C$6:$AH$125,$N815,$C$3)&lt;&gt;"",DBCS(TRIM(INDEX(個人!$C$6:$AH$125,$N815,$C$3))),"")</f>
        <v/>
      </c>
      <c r="D815" s="22" t="str">
        <f t="shared" si="108"/>
        <v>○</v>
      </c>
      <c r="E815" s="22">
        <f>IF(AND(INDEX(個人!$C$6:$AH$125,$N814,$C$3)&lt;&gt;"",INDEX(個人!$C$6:$AH$125,$N815,$O815)&lt;&gt;""),E814+1,E814)</f>
        <v>0</v>
      </c>
      <c r="F815" s="22" t="str">
        <f t="shared" si="109"/>
        <v>@0</v>
      </c>
      <c r="H815" s="22" t="str">
        <f>IF(AND(INDEX(個人!$C$6:$AH$125,$N815,$C$3)&lt;&gt;"",INDEX(個人!$C$6:$AH$125,$N815,$O815)&lt;&gt;""),IF(INDEX(個人!$C$6:$AH$125,$N815,$H$3)&lt;20,11,ROUNDDOWN(INDEX(個人!$C$6:$AH$125,$N815,$H$3)/5,0)+7),"")</f>
        <v/>
      </c>
      <c r="I815" s="22" t="str">
        <f>IF(AND(INDEX(個人!$C$6:$AH$125,$N815,$C$3)&lt;&gt;"",INDEX(個人!$C$6:$AH$125,$N815,$O815)&lt;&gt;""),IF(ISERROR(VLOOKUP(DBCS($Q815),コード一覧!$E$1:$F$6,2,FALSE)),1,VLOOKUP(DBCS($Q815),コード一覧!$E$1:$F$6,2,FALSE)),"")</f>
        <v/>
      </c>
      <c r="J815" s="22" t="str">
        <f>IF(AND(INDEX(個人!$C$6:$AH$125,$N815,$C$3)&lt;&gt;"",INDEX(個人!$C$6:$AH$125,$N815,$O815)&lt;&gt;""),VLOOKUP($P815,コード一覧!$G$1:$H$10,2,FALSE),"")</f>
        <v/>
      </c>
      <c r="K815" s="22" t="str">
        <f>IF(AND(INDEX(個人!$C$6:$AH$125,$N815,$C$3)&lt;&gt;"",INDEX(個人!$C$6:$AH$125,$N815,$O815)&lt;&gt;""),LEFT(TEXT(INDEX(個人!$C$6:$AH$125,$N815,$O815),"mm:ss.00"),2),"")</f>
        <v/>
      </c>
      <c r="L815" s="22" t="str">
        <f>IF(AND(INDEX(個人!$C$6:$AH$125,$N815,$C$3)&lt;&gt;"",INDEX(個人!$C$6:$AH$125,$N815,$O815)&lt;&gt;""),MID(TEXT(INDEX(個人!$C$6:$AH$125,$N815,$O815),"mm:ss.00"),4,2),"")</f>
        <v/>
      </c>
      <c r="M815" s="22" t="str">
        <f>IF(AND(INDEX(個人!$C$6:$AH$125,$N815,$C$3)&lt;&gt;"",INDEX(個人!$C$6:$AH$125,$N815,$O815)&lt;&gt;""),RIGHT(TEXT(INDEX(個人!$C$6:$AH$125,$N815,$O815),"mm:ss.00"),2),"")</f>
        <v/>
      </c>
      <c r="N815" s="22">
        <f t="shared" si="110"/>
        <v>37</v>
      </c>
      <c r="O815" s="22">
        <v>28</v>
      </c>
      <c r="P815" s="24" t="s">
        <v>37</v>
      </c>
      <c r="Q815" s="22" t="s">
        <v>55</v>
      </c>
    </row>
    <row r="816" spans="3:17" s="22" customFormat="1" x14ac:dyDescent="0.15">
      <c r="C816" s="22" t="str">
        <f>IF(INDEX(個人!$C$6:$AH$125,$N816,$C$3)&lt;&gt;"",DBCS(TRIM(INDEX(個人!$C$6:$AH$125,$N816,$C$3))),"")</f>
        <v/>
      </c>
      <c r="D816" s="22" t="str">
        <f t="shared" si="108"/>
        <v>○</v>
      </c>
      <c r="E816" s="22">
        <f>IF(AND(INDEX(個人!$C$6:$AH$125,$N815,$C$3)&lt;&gt;"",INDEX(個人!$C$6:$AH$125,$N816,$O816)&lt;&gt;""),E815+1,E815)</f>
        <v>0</v>
      </c>
      <c r="F816" s="22" t="str">
        <f t="shared" si="109"/>
        <v>@0</v>
      </c>
      <c r="H816" s="22" t="str">
        <f>IF(AND(INDEX(個人!$C$6:$AH$125,$N816,$C$3)&lt;&gt;"",INDEX(個人!$C$6:$AH$125,$N816,$O816)&lt;&gt;""),IF(INDEX(個人!$C$6:$AH$125,$N816,$H$3)&lt;20,11,ROUNDDOWN(INDEX(個人!$C$6:$AH$125,$N816,$H$3)/5,0)+7),"")</f>
        <v/>
      </c>
      <c r="I816" s="22" t="str">
        <f>IF(AND(INDEX(個人!$C$6:$AH$125,$N816,$C$3)&lt;&gt;"",INDEX(個人!$C$6:$AH$125,$N816,$O816)&lt;&gt;""),IF(ISERROR(VLOOKUP(DBCS($Q816),コード一覧!$E$1:$F$6,2,FALSE)),1,VLOOKUP(DBCS($Q816),コード一覧!$E$1:$F$6,2,FALSE)),"")</f>
        <v/>
      </c>
      <c r="J816" s="22" t="str">
        <f>IF(AND(INDEX(個人!$C$6:$AH$125,$N816,$C$3)&lt;&gt;"",INDEX(個人!$C$6:$AH$125,$N816,$O816)&lt;&gt;""),VLOOKUP($P816,コード一覧!$G$1:$H$10,2,FALSE),"")</f>
        <v/>
      </c>
      <c r="K816" s="22" t="str">
        <f>IF(AND(INDEX(個人!$C$6:$AH$125,$N816,$C$3)&lt;&gt;"",INDEX(個人!$C$6:$AH$125,$N816,$O816)&lt;&gt;""),LEFT(TEXT(INDEX(個人!$C$6:$AH$125,$N816,$O816),"mm:ss.00"),2),"")</f>
        <v/>
      </c>
      <c r="L816" s="22" t="str">
        <f>IF(AND(INDEX(個人!$C$6:$AH$125,$N816,$C$3)&lt;&gt;"",INDEX(個人!$C$6:$AH$125,$N816,$O816)&lt;&gt;""),MID(TEXT(INDEX(個人!$C$6:$AH$125,$N816,$O816),"mm:ss.00"),4,2),"")</f>
        <v/>
      </c>
      <c r="M816" s="22" t="str">
        <f>IF(AND(INDEX(個人!$C$6:$AH$125,$N816,$C$3)&lt;&gt;"",INDEX(個人!$C$6:$AH$125,$N816,$O816)&lt;&gt;""),RIGHT(TEXT(INDEX(個人!$C$6:$AH$125,$N816,$O816),"mm:ss.00"),2),"")</f>
        <v/>
      </c>
      <c r="N816" s="22">
        <f t="shared" si="110"/>
        <v>37</v>
      </c>
      <c r="O816" s="22">
        <v>29</v>
      </c>
      <c r="P816" s="24" t="s">
        <v>47</v>
      </c>
      <c r="Q816" s="22" t="s">
        <v>55</v>
      </c>
    </row>
    <row r="817" spans="3:17" s="22" customFormat="1" x14ac:dyDescent="0.15">
      <c r="C817" s="22" t="str">
        <f>IF(INDEX(個人!$C$6:$AH$125,$N817,$C$3)&lt;&gt;"",DBCS(TRIM(INDEX(個人!$C$6:$AH$125,$N817,$C$3))),"")</f>
        <v/>
      </c>
      <c r="D817" s="22" t="str">
        <f t="shared" si="108"/>
        <v>○</v>
      </c>
      <c r="E817" s="22">
        <f>IF(AND(INDEX(個人!$C$6:$AH$125,$N816,$C$3)&lt;&gt;"",INDEX(個人!$C$6:$AH$125,$N817,$O817)&lt;&gt;""),E816+1,E816)</f>
        <v>0</v>
      </c>
      <c r="F817" s="22" t="str">
        <f t="shared" si="109"/>
        <v>@0</v>
      </c>
      <c r="H817" s="22" t="str">
        <f>IF(AND(INDEX(個人!$C$6:$AH$125,$N817,$C$3)&lt;&gt;"",INDEX(個人!$C$6:$AH$125,$N817,$O817)&lt;&gt;""),IF(INDEX(個人!$C$6:$AH$125,$N817,$H$3)&lt;20,11,ROUNDDOWN(INDEX(個人!$C$6:$AH$125,$N817,$H$3)/5,0)+7),"")</f>
        <v/>
      </c>
      <c r="I817" s="22" t="str">
        <f>IF(AND(INDEX(個人!$C$6:$AH$125,$N817,$C$3)&lt;&gt;"",INDEX(個人!$C$6:$AH$125,$N817,$O817)&lt;&gt;""),IF(ISERROR(VLOOKUP(DBCS($Q817),コード一覧!$E$1:$F$6,2,FALSE)),1,VLOOKUP(DBCS($Q817),コード一覧!$E$1:$F$6,2,FALSE)),"")</f>
        <v/>
      </c>
      <c r="J817" s="22" t="str">
        <f>IF(AND(INDEX(個人!$C$6:$AH$125,$N817,$C$3)&lt;&gt;"",INDEX(個人!$C$6:$AH$125,$N817,$O817)&lt;&gt;""),VLOOKUP($P817,コード一覧!$G$1:$H$10,2,FALSE),"")</f>
        <v/>
      </c>
      <c r="K817" s="22" t="str">
        <f>IF(AND(INDEX(個人!$C$6:$AH$125,$N817,$C$3)&lt;&gt;"",INDEX(個人!$C$6:$AH$125,$N817,$O817)&lt;&gt;""),LEFT(TEXT(INDEX(個人!$C$6:$AH$125,$N817,$O817),"mm:ss.00"),2),"")</f>
        <v/>
      </c>
      <c r="L817" s="22" t="str">
        <f>IF(AND(INDEX(個人!$C$6:$AH$125,$N817,$C$3)&lt;&gt;"",INDEX(個人!$C$6:$AH$125,$N817,$O817)&lt;&gt;""),MID(TEXT(INDEX(個人!$C$6:$AH$125,$N817,$O817),"mm:ss.00"),4,2),"")</f>
        <v/>
      </c>
      <c r="M817" s="22" t="str">
        <f>IF(AND(INDEX(個人!$C$6:$AH$125,$N817,$C$3)&lt;&gt;"",INDEX(個人!$C$6:$AH$125,$N817,$O817)&lt;&gt;""),RIGHT(TEXT(INDEX(個人!$C$6:$AH$125,$N817,$O817),"mm:ss.00"),2),"")</f>
        <v/>
      </c>
      <c r="N817" s="22">
        <f t="shared" si="110"/>
        <v>37</v>
      </c>
      <c r="O817" s="22">
        <v>30</v>
      </c>
      <c r="P817" s="24" t="s">
        <v>37</v>
      </c>
      <c r="Q817" s="22" t="s">
        <v>101</v>
      </c>
    </row>
    <row r="818" spans="3:17" s="22" customFormat="1" x14ac:dyDescent="0.15">
      <c r="C818" s="22" t="str">
        <f>IF(INDEX(個人!$C$6:$AH$125,$N818,$C$3)&lt;&gt;"",DBCS(TRIM(INDEX(個人!$C$6:$AH$125,$N818,$C$3))),"")</f>
        <v/>
      </c>
      <c r="D818" s="22" t="str">
        <f t="shared" si="108"/>
        <v>○</v>
      </c>
      <c r="E818" s="22">
        <f>IF(AND(INDEX(個人!$C$6:$AH$125,$N817,$C$3)&lt;&gt;"",INDEX(個人!$C$6:$AH$125,$N818,$O818)&lt;&gt;""),E817+1,E817)</f>
        <v>0</v>
      </c>
      <c r="F818" s="22" t="str">
        <f t="shared" si="109"/>
        <v>@0</v>
      </c>
      <c r="H818" s="22" t="str">
        <f>IF(AND(INDEX(個人!$C$6:$AH$125,$N818,$C$3)&lt;&gt;"",INDEX(個人!$C$6:$AH$125,$N818,$O818)&lt;&gt;""),IF(INDEX(個人!$C$6:$AH$125,$N818,$H$3)&lt;20,11,ROUNDDOWN(INDEX(個人!$C$6:$AH$125,$N818,$H$3)/5,0)+7),"")</f>
        <v/>
      </c>
      <c r="I818" s="22" t="str">
        <f>IF(AND(INDEX(個人!$C$6:$AH$125,$N818,$C$3)&lt;&gt;"",INDEX(個人!$C$6:$AH$125,$N818,$O818)&lt;&gt;""),IF(ISERROR(VLOOKUP(DBCS($Q818),コード一覧!$E$1:$F$6,2,FALSE)),1,VLOOKUP(DBCS($Q818),コード一覧!$E$1:$F$6,2,FALSE)),"")</f>
        <v/>
      </c>
      <c r="J818" s="22" t="str">
        <f>IF(AND(INDEX(個人!$C$6:$AH$125,$N818,$C$3)&lt;&gt;"",INDEX(個人!$C$6:$AH$125,$N818,$O818)&lt;&gt;""),VLOOKUP($P818,コード一覧!$G$1:$H$10,2,FALSE),"")</f>
        <v/>
      </c>
      <c r="K818" s="22" t="str">
        <f>IF(AND(INDEX(個人!$C$6:$AH$125,$N818,$C$3)&lt;&gt;"",INDEX(個人!$C$6:$AH$125,$N818,$O818)&lt;&gt;""),LEFT(TEXT(INDEX(個人!$C$6:$AH$125,$N818,$O818),"mm:ss.00"),2),"")</f>
        <v/>
      </c>
      <c r="L818" s="22" t="str">
        <f>IF(AND(INDEX(個人!$C$6:$AH$125,$N818,$C$3)&lt;&gt;"",INDEX(個人!$C$6:$AH$125,$N818,$O818)&lt;&gt;""),MID(TEXT(INDEX(個人!$C$6:$AH$125,$N818,$O818),"mm:ss.00"),4,2),"")</f>
        <v/>
      </c>
      <c r="M818" s="22" t="str">
        <f>IF(AND(INDEX(個人!$C$6:$AH$125,$N818,$C$3)&lt;&gt;"",INDEX(個人!$C$6:$AH$125,$N818,$O818)&lt;&gt;""),RIGHT(TEXT(INDEX(個人!$C$6:$AH$125,$N818,$O818),"mm:ss.00"),2),"")</f>
        <v/>
      </c>
      <c r="N818" s="22">
        <f t="shared" si="110"/>
        <v>37</v>
      </c>
      <c r="O818" s="22">
        <v>31</v>
      </c>
      <c r="P818" s="24" t="s">
        <v>47</v>
      </c>
      <c r="Q818" s="22" t="s">
        <v>101</v>
      </c>
    </row>
    <row r="819" spans="3:17" s="22" customFormat="1" x14ac:dyDescent="0.15">
      <c r="C819" s="22" t="str">
        <f>IF(INDEX(個人!$C$6:$AH$125,$N819,$C$3)&lt;&gt;"",DBCS(TRIM(INDEX(個人!$C$6:$AH$125,$N819,$C$3))),"")</f>
        <v/>
      </c>
      <c r="D819" s="22" t="str">
        <f t="shared" si="108"/>
        <v>○</v>
      </c>
      <c r="E819" s="22">
        <f>IF(AND(INDEX(個人!$C$6:$AH$125,$N818,$C$3)&lt;&gt;"",INDEX(個人!$C$6:$AH$125,$N819,$O819)&lt;&gt;""),E818+1,E818)</f>
        <v>0</v>
      </c>
      <c r="F819" s="22" t="str">
        <f t="shared" si="109"/>
        <v>@0</v>
      </c>
      <c r="H819" s="22" t="str">
        <f>IF(AND(INDEX(個人!$C$6:$AH$125,$N819,$C$3)&lt;&gt;"",INDEX(個人!$C$6:$AH$125,$N819,$O819)&lt;&gt;""),IF(INDEX(個人!$C$6:$AH$125,$N819,$H$3)&lt;20,11,ROUNDDOWN(INDEX(個人!$C$6:$AH$125,$N819,$H$3)/5,0)+7),"")</f>
        <v/>
      </c>
      <c r="I819" s="22" t="str">
        <f>IF(AND(INDEX(個人!$C$6:$AH$125,$N819,$C$3)&lt;&gt;"",INDEX(個人!$C$6:$AH$125,$N819,$O819)&lt;&gt;""),IF(ISERROR(VLOOKUP(DBCS($Q819),コード一覧!$E$1:$F$6,2,FALSE)),1,VLOOKUP(DBCS($Q819),コード一覧!$E$1:$F$6,2,FALSE)),"")</f>
        <v/>
      </c>
      <c r="J819" s="22" t="str">
        <f>IF(AND(INDEX(個人!$C$6:$AH$125,$N819,$C$3)&lt;&gt;"",INDEX(個人!$C$6:$AH$125,$N819,$O819)&lt;&gt;""),VLOOKUP($P819,コード一覧!$G$1:$H$10,2,FALSE),"")</f>
        <v/>
      </c>
      <c r="K819" s="22" t="str">
        <f>IF(AND(INDEX(個人!$C$6:$AH$125,$N819,$C$3)&lt;&gt;"",INDEX(個人!$C$6:$AH$125,$N819,$O819)&lt;&gt;""),LEFT(TEXT(INDEX(個人!$C$6:$AH$125,$N819,$O819),"mm:ss.00"),2),"")</f>
        <v/>
      </c>
      <c r="L819" s="22" t="str">
        <f>IF(AND(INDEX(個人!$C$6:$AH$125,$N819,$C$3)&lt;&gt;"",INDEX(個人!$C$6:$AH$125,$N819,$O819)&lt;&gt;""),MID(TEXT(INDEX(個人!$C$6:$AH$125,$N819,$O819),"mm:ss.00"),4,2),"")</f>
        <v/>
      </c>
      <c r="M819" s="22" t="str">
        <f>IF(AND(INDEX(個人!$C$6:$AH$125,$N819,$C$3)&lt;&gt;"",INDEX(個人!$C$6:$AH$125,$N819,$O819)&lt;&gt;""),RIGHT(TEXT(INDEX(個人!$C$6:$AH$125,$N819,$O819),"mm:ss.00"),2),"")</f>
        <v/>
      </c>
      <c r="N819" s="22">
        <f t="shared" si="110"/>
        <v>37</v>
      </c>
      <c r="O819" s="22">
        <v>32</v>
      </c>
      <c r="P819" s="24" t="s">
        <v>73</v>
      </c>
      <c r="Q819" s="22" t="s">
        <v>101</v>
      </c>
    </row>
    <row r="820" spans="3:17" s="23" customFormat="1" x14ac:dyDescent="0.15">
      <c r="C820" s="23" t="str">
        <f>IF(INDEX(個人!$C$6:$AH$125,$N820,$C$3)&lt;&gt;"",DBCS(TRIM(INDEX(個人!$C$6:$AH$125,$N820,$C$3))),"")</f>
        <v/>
      </c>
      <c r="D820" s="23" t="str">
        <f>IF(C819=C820,"○","×")</f>
        <v>○</v>
      </c>
      <c r="E820" s="23">
        <f>IF(AND(INDEX(個人!$C$6:$AH$125,$N820,$C$3)&lt;&gt;"",INDEX(個人!$C$6:$AH$125,$N820,$O820)&lt;&gt;""),1,0)</f>
        <v>0</v>
      </c>
      <c r="F820" s="23" t="str">
        <f>C820&amp;"@"&amp;E820</f>
        <v>@0</v>
      </c>
      <c r="H820" s="23" t="str">
        <f>IF(AND(INDEX(個人!$C$6:$AH$125,$N820,$C$3)&lt;&gt;"",INDEX(個人!$C$6:$AH$125,$N820,$O820)&lt;&gt;""),IF(INDEX(個人!$C$6:$AH$125,$N820,$H$3)&lt;20,11,ROUNDDOWN(INDEX(個人!$C$6:$AH$125,$N820,$H$3)/5,0)+7),"")</f>
        <v/>
      </c>
      <c r="I820" s="23" t="str">
        <f>IF(AND(INDEX(個人!$C$6:$AH$125,$N820,$C$3)&lt;&gt;"",INDEX(個人!$C$6:$AH$125,$N820,$O820)&lt;&gt;""),IF(ISERROR(VLOOKUP(DBCS($Q820),コード一覧!$E$1:$F$6,2,FALSE)),1,VLOOKUP(DBCS($Q820),コード一覧!$E$1:$F$6,2,FALSE)),"")</f>
        <v/>
      </c>
      <c r="J820" s="23" t="str">
        <f>IF(AND(INDEX(個人!$C$6:$AH$125,$N820,$C$3)&lt;&gt;"",INDEX(個人!$C$6:$AH$125,$N820,$O820)&lt;&gt;""),VLOOKUP($P820,コード一覧!$G$1:$H$10,2,FALSE),"")</f>
        <v/>
      </c>
      <c r="K820" s="23" t="str">
        <f>IF(AND(INDEX(個人!$C$6:$AH$125,$N820,$C$3)&lt;&gt;"",INDEX(個人!$C$6:$AH$125,$N820,$O820)&lt;&gt;""),LEFT(TEXT(INDEX(個人!$C$6:$AH$125,$N820,$O820),"mm:ss.00"),2),"")</f>
        <v/>
      </c>
      <c r="L820" s="23" t="str">
        <f>IF(AND(INDEX(個人!$C$6:$AH$125,$N820,$C$3)&lt;&gt;"",INDEX(個人!$C$6:$AH$125,$N820,$O820)&lt;&gt;""),MID(TEXT(INDEX(個人!$C$6:$AH$125,$N820,$O820),"mm:ss.00"),4,2),"")</f>
        <v/>
      </c>
      <c r="M820" s="23" t="str">
        <f>IF(AND(INDEX(個人!$C$6:$AH$125,$N820,$C$3)&lt;&gt;"",INDEX(個人!$C$6:$AH$125,$N820,$O820)&lt;&gt;""),RIGHT(TEXT(INDEX(個人!$C$6:$AH$125,$N820,$O820),"mm:ss.00"),2),"")</f>
        <v/>
      </c>
      <c r="N820" s="23">
        <f>N798+1</f>
        <v>38</v>
      </c>
      <c r="O820" s="23">
        <v>11</v>
      </c>
      <c r="P820" s="200" t="s">
        <v>70</v>
      </c>
      <c r="Q820" s="23" t="s">
        <v>318</v>
      </c>
    </row>
    <row r="821" spans="3:17" s="23" customFormat="1" x14ac:dyDescent="0.15">
      <c r="C821" s="23" t="str">
        <f>IF(INDEX(個人!$C$6:$AH$125,$N821,$C$3)&lt;&gt;"",DBCS(TRIM(INDEX(個人!$C$6:$AH$125,$N821,$C$3))),"")</f>
        <v/>
      </c>
      <c r="D821" s="23" t="str">
        <f>IF(C820=C821,"○","×")</f>
        <v>○</v>
      </c>
      <c r="E821" s="23">
        <f>IF(AND(INDEX(個人!$C$6:$AH$125,$N820,$C$3)&lt;&gt;"",INDEX(個人!$C$6:$AH$125,$N821,$O821)&lt;&gt;""),E820+1,E820)</f>
        <v>0</v>
      </c>
      <c r="F821" s="23" t="str">
        <f>C821&amp;"@"&amp;E821</f>
        <v>@0</v>
      </c>
      <c r="H821" s="23" t="str">
        <f>IF(AND(INDEX(個人!$C$6:$AH$125,$N821,$C$3)&lt;&gt;"",INDEX(個人!$C$6:$AH$125,$N821,$O821)&lt;&gt;""),IF(INDEX(個人!$C$6:$AH$125,$N821,$H$3)&lt;20,11,ROUNDDOWN(INDEX(個人!$C$6:$AH$125,$N821,$H$3)/5,0)+7),"")</f>
        <v/>
      </c>
      <c r="I821" s="23" t="str">
        <f>IF(AND(INDEX(個人!$C$6:$AH$125,$N821,$C$3)&lt;&gt;"",INDEX(個人!$C$6:$AH$125,$N821,$O821)&lt;&gt;""),IF(ISERROR(VLOOKUP(DBCS($Q821),コード一覧!$E$1:$F$6,2,FALSE)),1,VLOOKUP(DBCS($Q821),コード一覧!$E$1:$F$6,2,FALSE)),"")</f>
        <v/>
      </c>
      <c r="J821" s="23" t="str">
        <f>IF(AND(INDEX(個人!$C$6:$AH$125,$N821,$C$3)&lt;&gt;"",INDEX(個人!$C$6:$AH$125,$N821,$O821)&lt;&gt;""),VLOOKUP($P821,コード一覧!$G$1:$H$10,2,FALSE),"")</f>
        <v/>
      </c>
      <c r="K821" s="23" t="str">
        <f>IF(AND(INDEX(個人!$C$6:$AH$125,$N821,$C$3)&lt;&gt;"",INDEX(個人!$C$6:$AH$125,$N821,$O821)&lt;&gt;""),LEFT(TEXT(INDEX(個人!$C$6:$AH$125,$N821,$O821),"mm:ss.00"),2),"")</f>
        <v/>
      </c>
      <c r="L821" s="23" t="str">
        <f>IF(AND(INDEX(個人!$C$6:$AH$125,$N821,$C$3)&lt;&gt;"",INDEX(個人!$C$6:$AH$125,$N821,$O821)&lt;&gt;""),MID(TEXT(INDEX(個人!$C$6:$AH$125,$N821,$O821),"mm:ss.00"),4,2),"")</f>
        <v/>
      </c>
      <c r="M821" s="23" t="str">
        <f>IF(AND(INDEX(個人!$C$6:$AH$125,$N821,$C$3)&lt;&gt;"",INDEX(個人!$C$6:$AH$125,$N821,$O821)&lt;&gt;""),RIGHT(TEXT(INDEX(個人!$C$6:$AH$125,$N821,$O821),"mm:ss.00"),2),"")</f>
        <v/>
      </c>
      <c r="N821" s="23">
        <f>$N820</f>
        <v>38</v>
      </c>
      <c r="O821" s="23">
        <v>12</v>
      </c>
      <c r="P821" s="200" t="s">
        <v>24</v>
      </c>
      <c r="Q821" s="23" t="s">
        <v>318</v>
      </c>
    </row>
    <row r="822" spans="3:17" s="23" customFormat="1" x14ac:dyDescent="0.15">
      <c r="C822" s="23" t="str">
        <f>IF(INDEX(個人!$C$6:$AH$125,$N822,$C$3)&lt;&gt;"",DBCS(TRIM(INDEX(個人!$C$6:$AH$125,$N822,$C$3))),"")</f>
        <v/>
      </c>
      <c r="D822" s="23" t="str">
        <f t="shared" ref="D822:D841" si="111">IF(C821=C822,"○","×")</f>
        <v>○</v>
      </c>
      <c r="E822" s="23">
        <f>IF(AND(INDEX(個人!$C$6:$AH$125,$N821,$C$3)&lt;&gt;"",INDEX(個人!$C$6:$AH$125,$N822,$O822)&lt;&gt;""),E821+1,E821)</f>
        <v>0</v>
      </c>
      <c r="F822" s="23" t="str">
        <f t="shared" ref="F822:F841" si="112">C822&amp;"@"&amp;E822</f>
        <v>@0</v>
      </c>
      <c r="H822" s="23" t="str">
        <f>IF(AND(INDEX(個人!$C$6:$AH$125,$N822,$C$3)&lt;&gt;"",INDEX(個人!$C$6:$AH$125,$N822,$O822)&lt;&gt;""),IF(INDEX(個人!$C$6:$AH$125,$N822,$H$3)&lt;20,11,ROUNDDOWN(INDEX(個人!$C$6:$AH$125,$N822,$H$3)/5,0)+7),"")</f>
        <v/>
      </c>
      <c r="I822" s="23" t="str">
        <f>IF(AND(INDEX(個人!$C$6:$AH$125,$N822,$C$3)&lt;&gt;"",INDEX(個人!$C$6:$AH$125,$N822,$O822)&lt;&gt;""),IF(ISERROR(VLOOKUP(DBCS($Q822),コード一覧!$E$1:$F$6,2,FALSE)),1,VLOOKUP(DBCS($Q822),コード一覧!$E$1:$F$6,2,FALSE)),"")</f>
        <v/>
      </c>
      <c r="J822" s="23" t="str">
        <f>IF(AND(INDEX(個人!$C$6:$AH$125,$N822,$C$3)&lt;&gt;"",INDEX(個人!$C$6:$AH$125,$N822,$O822)&lt;&gt;""),VLOOKUP($P822,コード一覧!$G$1:$H$10,2,FALSE),"")</f>
        <v/>
      </c>
      <c r="K822" s="23" t="str">
        <f>IF(AND(INDEX(個人!$C$6:$AH$125,$N822,$C$3)&lt;&gt;"",INDEX(個人!$C$6:$AH$125,$N822,$O822)&lt;&gt;""),LEFT(TEXT(INDEX(個人!$C$6:$AH$125,$N822,$O822),"mm:ss.00"),2),"")</f>
        <v/>
      </c>
      <c r="L822" s="23" t="str">
        <f>IF(AND(INDEX(個人!$C$6:$AH$125,$N822,$C$3)&lt;&gt;"",INDEX(個人!$C$6:$AH$125,$N822,$O822)&lt;&gt;""),MID(TEXT(INDEX(個人!$C$6:$AH$125,$N822,$O822),"mm:ss.00"),4,2),"")</f>
        <v/>
      </c>
      <c r="M822" s="23" t="str">
        <f>IF(AND(INDEX(個人!$C$6:$AH$125,$N822,$C$3)&lt;&gt;"",INDEX(個人!$C$6:$AH$125,$N822,$O822)&lt;&gt;""),RIGHT(TEXT(INDEX(個人!$C$6:$AH$125,$N822,$O822),"mm:ss.00"),2),"")</f>
        <v/>
      </c>
      <c r="N822" s="23">
        <f t="shared" ref="N822:N841" si="113">$N821</f>
        <v>38</v>
      </c>
      <c r="O822" s="23">
        <v>13</v>
      </c>
      <c r="P822" s="200" t="s">
        <v>37</v>
      </c>
      <c r="Q822" s="23" t="s">
        <v>318</v>
      </c>
    </row>
    <row r="823" spans="3:17" s="23" customFormat="1" x14ac:dyDescent="0.15">
      <c r="C823" s="23" t="str">
        <f>IF(INDEX(個人!$C$6:$AH$125,$N823,$C$3)&lt;&gt;"",DBCS(TRIM(INDEX(個人!$C$6:$AH$125,$N823,$C$3))),"")</f>
        <v/>
      </c>
      <c r="D823" s="23" t="str">
        <f t="shared" si="111"/>
        <v>○</v>
      </c>
      <c r="E823" s="23">
        <f>IF(AND(INDEX(個人!$C$6:$AH$125,$N822,$C$3)&lt;&gt;"",INDEX(個人!$C$6:$AH$125,$N823,$O823)&lt;&gt;""),E822+1,E822)</f>
        <v>0</v>
      </c>
      <c r="F823" s="23" t="str">
        <f t="shared" si="112"/>
        <v>@0</v>
      </c>
      <c r="H823" s="23" t="str">
        <f>IF(AND(INDEX(個人!$C$6:$AH$125,$N823,$C$3)&lt;&gt;"",INDEX(個人!$C$6:$AH$125,$N823,$O823)&lt;&gt;""),IF(INDEX(個人!$C$6:$AH$125,$N823,$H$3)&lt;20,11,ROUNDDOWN(INDEX(個人!$C$6:$AH$125,$N823,$H$3)/5,0)+7),"")</f>
        <v/>
      </c>
      <c r="I823" s="23" t="str">
        <f>IF(AND(INDEX(個人!$C$6:$AH$125,$N823,$C$3)&lt;&gt;"",INDEX(個人!$C$6:$AH$125,$N823,$O823)&lt;&gt;""),IF(ISERROR(VLOOKUP(DBCS($Q823),コード一覧!$E$1:$F$6,2,FALSE)),1,VLOOKUP(DBCS($Q823),コード一覧!$E$1:$F$6,2,FALSE)),"")</f>
        <v/>
      </c>
      <c r="J823" s="23" t="str">
        <f>IF(AND(INDEX(個人!$C$6:$AH$125,$N823,$C$3)&lt;&gt;"",INDEX(個人!$C$6:$AH$125,$N823,$O823)&lt;&gt;""),VLOOKUP($P823,コード一覧!$G$1:$H$10,2,FALSE),"")</f>
        <v/>
      </c>
      <c r="K823" s="23" t="str">
        <f>IF(AND(INDEX(個人!$C$6:$AH$125,$N823,$C$3)&lt;&gt;"",INDEX(個人!$C$6:$AH$125,$N823,$O823)&lt;&gt;""),LEFT(TEXT(INDEX(個人!$C$6:$AH$125,$N823,$O823),"mm:ss.00"),2),"")</f>
        <v/>
      </c>
      <c r="L823" s="23" t="str">
        <f>IF(AND(INDEX(個人!$C$6:$AH$125,$N823,$C$3)&lt;&gt;"",INDEX(個人!$C$6:$AH$125,$N823,$O823)&lt;&gt;""),MID(TEXT(INDEX(個人!$C$6:$AH$125,$N823,$O823),"mm:ss.00"),4,2),"")</f>
        <v/>
      </c>
      <c r="M823" s="23" t="str">
        <f>IF(AND(INDEX(個人!$C$6:$AH$125,$N823,$C$3)&lt;&gt;"",INDEX(個人!$C$6:$AH$125,$N823,$O823)&lt;&gt;""),RIGHT(TEXT(INDEX(個人!$C$6:$AH$125,$N823,$O823),"mm:ss.00"),2),"")</f>
        <v/>
      </c>
      <c r="N823" s="23">
        <f t="shared" si="113"/>
        <v>38</v>
      </c>
      <c r="O823" s="23">
        <v>14</v>
      </c>
      <c r="P823" s="200" t="s">
        <v>47</v>
      </c>
      <c r="Q823" s="23" t="s">
        <v>318</v>
      </c>
    </row>
    <row r="824" spans="3:17" s="23" customFormat="1" x14ac:dyDescent="0.15">
      <c r="C824" s="23" t="str">
        <f>IF(INDEX(個人!$C$6:$AH$125,$N824,$C$3)&lt;&gt;"",DBCS(TRIM(INDEX(個人!$C$6:$AH$125,$N824,$C$3))),"")</f>
        <v/>
      </c>
      <c r="D824" s="23" t="str">
        <f t="shared" si="111"/>
        <v>○</v>
      </c>
      <c r="E824" s="23">
        <f>IF(AND(INDEX(個人!$C$6:$AH$125,$N823,$C$3)&lt;&gt;"",INDEX(個人!$C$6:$AH$125,$N824,$O824)&lt;&gt;""),E823+1,E823)</f>
        <v>0</v>
      </c>
      <c r="F824" s="23" t="str">
        <f t="shared" si="112"/>
        <v>@0</v>
      </c>
      <c r="H824" s="23" t="str">
        <f>IF(AND(INDEX(個人!$C$6:$AH$125,$N824,$C$3)&lt;&gt;"",INDEX(個人!$C$6:$AH$125,$N824,$O824)&lt;&gt;""),IF(INDEX(個人!$C$6:$AH$125,$N824,$H$3)&lt;20,11,ROUNDDOWN(INDEX(個人!$C$6:$AH$125,$N824,$H$3)/5,0)+7),"")</f>
        <v/>
      </c>
      <c r="I824" s="23" t="str">
        <f>IF(AND(INDEX(個人!$C$6:$AH$125,$N824,$C$3)&lt;&gt;"",INDEX(個人!$C$6:$AH$125,$N824,$O824)&lt;&gt;""),IF(ISERROR(VLOOKUP(DBCS($Q824),コード一覧!$E$1:$F$6,2,FALSE)),1,VLOOKUP(DBCS($Q824),コード一覧!$E$1:$F$6,2,FALSE)),"")</f>
        <v/>
      </c>
      <c r="J824" s="23" t="str">
        <f>IF(AND(INDEX(個人!$C$6:$AH$125,$N824,$C$3)&lt;&gt;"",INDEX(個人!$C$6:$AH$125,$N824,$O824)&lt;&gt;""),VLOOKUP($P824,コード一覧!$G$1:$H$10,2,FALSE),"")</f>
        <v/>
      </c>
      <c r="K824" s="23" t="str">
        <f>IF(AND(INDEX(個人!$C$6:$AH$125,$N824,$C$3)&lt;&gt;"",INDEX(個人!$C$6:$AH$125,$N824,$O824)&lt;&gt;""),LEFT(TEXT(INDEX(個人!$C$6:$AH$125,$N824,$O824),"mm:ss.00"),2),"")</f>
        <v/>
      </c>
      <c r="L824" s="23" t="str">
        <f>IF(AND(INDEX(個人!$C$6:$AH$125,$N824,$C$3)&lt;&gt;"",INDEX(個人!$C$6:$AH$125,$N824,$O824)&lt;&gt;""),MID(TEXT(INDEX(個人!$C$6:$AH$125,$N824,$O824),"mm:ss.00"),4,2),"")</f>
        <v/>
      </c>
      <c r="M824" s="23" t="str">
        <f>IF(AND(INDEX(個人!$C$6:$AH$125,$N824,$C$3)&lt;&gt;"",INDEX(個人!$C$6:$AH$125,$N824,$O824)&lt;&gt;""),RIGHT(TEXT(INDEX(個人!$C$6:$AH$125,$N824,$O824),"mm:ss.00"),2),"")</f>
        <v/>
      </c>
      <c r="N824" s="23">
        <f t="shared" si="113"/>
        <v>38</v>
      </c>
      <c r="O824" s="23">
        <v>15</v>
      </c>
      <c r="P824" s="200" t="s">
        <v>73</v>
      </c>
      <c r="Q824" s="23" t="s">
        <v>318</v>
      </c>
    </row>
    <row r="825" spans="3:17" s="23" customFormat="1" x14ac:dyDescent="0.15">
      <c r="C825" s="23" t="str">
        <f>IF(INDEX(個人!$C$6:$AH$125,$N825,$C$3)&lt;&gt;"",DBCS(TRIM(INDEX(個人!$C$6:$AH$125,$N825,$C$3))),"")</f>
        <v/>
      </c>
      <c r="D825" s="23" t="str">
        <f t="shared" si="111"/>
        <v>○</v>
      </c>
      <c r="E825" s="23">
        <f>IF(AND(INDEX(個人!$C$6:$AH$125,$N824,$C$3)&lt;&gt;"",INDEX(個人!$C$6:$AH$125,$N825,$O825)&lt;&gt;""),E824+1,E824)</f>
        <v>0</v>
      </c>
      <c r="F825" s="23" t="str">
        <f t="shared" si="112"/>
        <v>@0</v>
      </c>
      <c r="H825" s="23" t="str">
        <f>IF(AND(INDEX(個人!$C$6:$AH$125,$N825,$C$3)&lt;&gt;"",INDEX(個人!$C$6:$AH$125,$N825,$O825)&lt;&gt;""),IF(INDEX(個人!$C$6:$AH$125,$N825,$H$3)&lt;20,11,ROUNDDOWN(INDEX(個人!$C$6:$AH$125,$N825,$H$3)/5,0)+7),"")</f>
        <v/>
      </c>
      <c r="I825" s="23" t="str">
        <f>IF(AND(INDEX(個人!$C$6:$AH$125,$N825,$C$3)&lt;&gt;"",INDEX(個人!$C$6:$AH$125,$N825,$O825)&lt;&gt;""),IF(ISERROR(VLOOKUP(DBCS($Q825),コード一覧!$E$1:$F$6,2,FALSE)),1,VLOOKUP(DBCS($Q825),コード一覧!$E$1:$F$6,2,FALSE)),"")</f>
        <v/>
      </c>
      <c r="J825" s="23" t="str">
        <f>IF(AND(INDEX(個人!$C$6:$AH$125,$N825,$C$3)&lt;&gt;"",INDEX(個人!$C$6:$AH$125,$N825,$O825)&lt;&gt;""),VLOOKUP($P825,コード一覧!$G$1:$H$10,2,FALSE),"")</f>
        <v/>
      </c>
      <c r="K825" s="23" t="str">
        <f>IF(AND(INDEX(個人!$C$6:$AH$125,$N825,$C$3)&lt;&gt;"",INDEX(個人!$C$6:$AH$125,$N825,$O825)&lt;&gt;""),LEFT(TEXT(INDEX(個人!$C$6:$AH$125,$N825,$O825),"mm:ss.00"),2),"")</f>
        <v/>
      </c>
      <c r="L825" s="23" t="str">
        <f>IF(AND(INDEX(個人!$C$6:$AH$125,$N825,$C$3)&lt;&gt;"",INDEX(個人!$C$6:$AH$125,$N825,$O825)&lt;&gt;""),MID(TEXT(INDEX(個人!$C$6:$AH$125,$N825,$O825),"mm:ss.00"),4,2),"")</f>
        <v/>
      </c>
      <c r="M825" s="23" t="str">
        <f>IF(AND(INDEX(個人!$C$6:$AH$125,$N825,$C$3)&lt;&gt;"",INDEX(個人!$C$6:$AH$125,$N825,$O825)&lt;&gt;""),RIGHT(TEXT(INDEX(個人!$C$6:$AH$125,$N825,$O825),"mm:ss.00"),2),"")</f>
        <v/>
      </c>
      <c r="N825" s="23">
        <f t="shared" si="113"/>
        <v>38</v>
      </c>
      <c r="O825" s="23">
        <v>16</v>
      </c>
      <c r="P825" s="200" t="s">
        <v>75</v>
      </c>
      <c r="Q825" s="23" t="s">
        <v>318</v>
      </c>
    </row>
    <row r="826" spans="3:17" s="23" customFormat="1" x14ac:dyDescent="0.15">
      <c r="C826" s="23" t="str">
        <f>IF(INDEX(個人!$C$6:$AH$125,$N826,$C$3)&lt;&gt;"",DBCS(TRIM(INDEX(個人!$C$6:$AH$125,$N826,$C$3))),"")</f>
        <v/>
      </c>
      <c r="D826" s="23" t="str">
        <f t="shared" si="111"/>
        <v>○</v>
      </c>
      <c r="E826" s="23">
        <f>IF(AND(INDEX(個人!$C$6:$AH$125,$N825,$C$3)&lt;&gt;"",INDEX(個人!$C$6:$AH$125,$N826,$O826)&lt;&gt;""),E825+1,E825)</f>
        <v>0</v>
      </c>
      <c r="F826" s="23" t="str">
        <f t="shared" si="112"/>
        <v>@0</v>
      </c>
      <c r="H826" s="23" t="str">
        <f>IF(AND(INDEX(個人!$C$6:$AH$125,$N826,$C$3)&lt;&gt;"",INDEX(個人!$C$6:$AH$125,$N826,$O826)&lt;&gt;""),IF(INDEX(個人!$C$6:$AH$125,$N826,$H$3)&lt;20,11,ROUNDDOWN(INDEX(個人!$C$6:$AH$125,$N826,$H$3)/5,0)+7),"")</f>
        <v/>
      </c>
      <c r="I826" s="23" t="str">
        <f>IF(AND(INDEX(個人!$C$6:$AH$125,$N826,$C$3)&lt;&gt;"",INDEX(個人!$C$6:$AH$125,$N826,$O826)&lt;&gt;""),IF(ISERROR(VLOOKUP(DBCS($Q826),コード一覧!$E$1:$F$6,2,FALSE)),1,VLOOKUP(DBCS($Q826),コード一覧!$E$1:$F$6,2,FALSE)),"")</f>
        <v/>
      </c>
      <c r="J826" s="23" t="str">
        <f>IF(AND(INDEX(個人!$C$6:$AH$125,$N826,$C$3)&lt;&gt;"",INDEX(個人!$C$6:$AH$125,$N826,$O826)&lt;&gt;""),VLOOKUP($P826,コード一覧!$G$1:$H$10,2,FALSE),"")</f>
        <v/>
      </c>
      <c r="K826" s="23" t="str">
        <f>IF(AND(INDEX(個人!$C$6:$AH$125,$N826,$C$3)&lt;&gt;"",INDEX(個人!$C$6:$AH$125,$N826,$O826)&lt;&gt;""),LEFT(TEXT(INDEX(個人!$C$6:$AH$125,$N826,$O826),"mm:ss.00"),2),"")</f>
        <v/>
      </c>
      <c r="L826" s="23" t="str">
        <f>IF(AND(INDEX(個人!$C$6:$AH$125,$N826,$C$3)&lt;&gt;"",INDEX(個人!$C$6:$AH$125,$N826,$O826)&lt;&gt;""),MID(TEXT(INDEX(個人!$C$6:$AH$125,$N826,$O826),"mm:ss.00"),4,2),"")</f>
        <v/>
      </c>
      <c r="M826" s="23" t="str">
        <f>IF(AND(INDEX(個人!$C$6:$AH$125,$N826,$C$3)&lt;&gt;"",INDEX(個人!$C$6:$AH$125,$N826,$O826)&lt;&gt;""),RIGHT(TEXT(INDEX(個人!$C$6:$AH$125,$N826,$O826),"mm:ss.00"),2),"")</f>
        <v/>
      </c>
      <c r="N826" s="23">
        <f t="shared" si="113"/>
        <v>38</v>
      </c>
      <c r="O826" s="23">
        <v>17</v>
      </c>
      <c r="P826" s="200" t="s">
        <v>77</v>
      </c>
      <c r="Q826" s="23" t="s">
        <v>318</v>
      </c>
    </row>
    <row r="827" spans="3:17" s="23" customFormat="1" x14ac:dyDescent="0.15">
      <c r="C827" s="23" t="str">
        <f>IF(INDEX(個人!$C$6:$AH$125,$N827,$C$3)&lt;&gt;"",DBCS(TRIM(INDEX(個人!$C$6:$AH$125,$N827,$C$3))),"")</f>
        <v/>
      </c>
      <c r="D827" s="23" t="str">
        <f t="shared" si="111"/>
        <v>○</v>
      </c>
      <c r="E827" s="23">
        <f>IF(AND(INDEX(個人!$C$6:$AH$125,$N826,$C$3)&lt;&gt;"",INDEX(個人!$C$6:$AH$125,$N827,$O827)&lt;&gt;""),E826+1,E826)</f>
        <v>0</v>
      </c>
      <c r="F827" s="23" t="str">
        <f t="shared" si="112"/>
        <v>@0</v>
      </c>
      <c r="H827" s="23" t="str">
        <f>IF(AND(INDEX(個人!$C$6:$AH$125,$N827,$C$3)&lt;&gt;"",INDEX(個人!$C$6:$AH$125,$N827,$O827)&lt;&gt;""),IF(INDEX(個人!$C$6:$AH$125,$N827,$H$3)&lt;20,11,ROUNDDOWN(INDEX(個人!$C$6:$AH$125,$N827,$H$3)/5,0)+7),"")</f>
        <v/>
      </c>
      <c r="I827" s="23" t="str">
        <f>IF(AND(INDEX(個人!$C$6:$AH$125,$N827,$C$3)&lt;&gt;"",INDEX(個人!$C$6:$AH$125,$N827,$O827)&lt;&gt;""),IF(ISERROR(VLOOKUP(DBCS($Q827),コード一覧!$E$1:$F$6,2,FALSE)),1,VLOOKUP(DBCS($Q827),コード一覧!$E$1:$F$6,2,FALSE)),"")</f>
        <v/>
      </c>
      <c r="J827" s="23" t="str">
        <f>IF(AND(INDEX(個人!$C$6:$AH$125,$N827,$C$3)&lt;&gt;"",INDEX(個人!$C$6:$AH$125,$N827,$O827)&lt;&gt;""),VLOOKUP($P827,コード一覧!$G$1:$H$10,2,FALSE),"")</f>
        <v/>
      </c>
      <c r="K827" s="23" t="str">
        <f>IF(AND(INDEX(個人!$C$6:$AH$125,$N827,$C$3)&lt;&gt;"",INDEX(個人!$C$6:$AH$125,$N827,$O827)&lt;&gt;""),LEFT(TEXT(INDEX(個人!$C$6:$AH$125,$N827,$O827),"mm:ss.00"),2),"")</f>
        <v/>
      </c>
      <c r="L827" s="23" t="str">
        <f>IF(AND(INDEX(個人!$C$6:$AH$125,$N827,$C$3)&lt;&gt;"",INDEX(個人!$C$6:$AH$125,$N827,$O827)&lt;&gt;""),MID(TEXT(INDEX(個人!$C$6:$AH$125,$N827,$O827),"mm:ss.00"),4,2),"")</f>
        <v/>
      </c>
      <c r="M827" s="23" t="str">
        <f>IF(AND(INDEX(個人!$C$6:$AH$125,$N827,$C$3)&lt;&gt;"",INDEX(個人!$C$6:$AH$125,$N827,$O827)&lt;&gt;""),RIGHT(TEXT(INDEX(個人!$C$6:$AH$125,$N827,$O827),"mm:ss.00"),2),"")</f>
        <v/>
      </c>
      <c r="N827" s="23">
        <f t="shared" si="113"/>
        <v>38</v>
      </c>
      <c r="O827" s="23">
        <v>18</v>
      </c>
      <c r="P827" s="200" t="s">
        <v>70</v>
      </c>
      <c r="Q827" s="23" t="s">
        <v>319</v>
      </c>
    </row>
    <row r="828" spans="3:17" s="23" customFormat="1" x14ac:dyDescent="0.15">
      <c r="C828" s="23" t="str">
        <f>IF(INDEX(個人!$C$6:$AH$125,$N828,$C$3)&lt;&gt;"",DBCS(TRIM(INDEX(個人!$C$6:$AH$125,$N828,$C$3))),"")</f>
        <v/>
      </c>
      <c r="D828" s="23" t="str">
        <f t="shared" si="111"/>
        <v>○</v>
      </c>
      <c r="E828" s="23">
        <f>IF(AND(INDEX(個人!$C$6:$AH$125,$N827,$C$3)&lt;&gt;"",INDEX(個人!$C$6:$AH$125,$N828,$O828)&lt;&gt;""),E827+1,E827)</f>
        <v>0</v>
      </c>
      <c r="F828" s="23" t="str">
        <f t="shared" si="112"/>
        <v>@0</v>
      </c>
      <c r="H828" s="23" t="str">
        <f>IF(AND(INDEX(個人!$C$6:$AH$125,$N828,$C$3)&lt;&gt;"",INDEX(個人!$C$6:$AH$125,$N828,$O828)&lt;&gt;""),IF(INDEX(個人!$C$6:$AH$125,$N828,$H$3)&lt;20,11,ROUNDDOWN(INDEX(個人!$C$6:$AH$125,$N828,$H$3)/5,0)+7),"")</f>
        <v/>
      </c>
      <c r="I828" s="23" t="str">
        <f>IF(AND(INDEX(個人!$C$6:$AH$125,$N828,$C$3)&lt;&gt;"",INDEX(個人!$C$6:$AH$125,$N828,$O828)&lt;&gt;""),IF(ISERROR(VLOOKUP(DBCS($Q828),コード一覧!$E$1:$F$6,2,FALSE)),1,VLOOKUP(DBCS($Q828),コード一覧!$E$1:$F$6,2,FALSE)),"")</f>
        <v/>
      </c>
      <c r="J828" s="23" t="str">
        <f>IF(AND(INDEX(個人!$C$6:$AH$125,$N828,$C$3)&lt;&gt;"",INDEX(個人!$C$6:$AH$125,$N828,$O828)&lt;&gt;""),VLOOKUP($P828,コード一覧!$G$1:$H$10,2,FALSE),"")</f>
        <v/>
      </c>
      <c r="K828" s="23" t="str">
        <f>IF(AND(INDEX(個人!$C$6:$AH$125,$N828,$C$3)&lt;&gt;"",INDEX(個人!$C$6:$AH$125,$N828,$O828)&lt;&gt;""),LEFT(TEXT(INDEX(個人!$C$6:$AH$125,$N828,$O828),"mm:ss.00"),2),"")</f>
        <v/>
      </c>
      <c r="L828" s="23" t="str">
        <f>IF(AND(INDEX(個人!$C$6:$AH$125,$N828,$C$3)&lt;&gt;"",INDEX(個人!$C$6:$AH$125,$N828,$O828)&lt;&gt;""),MID(TEXT(INDEX(個人!$C$6:$AH$125,$N828,$O828),"mm:ss.00"),4,2),"")</f>
        <v/>
      </c>
      <c r="M828" s="23" t="str">
        <f>IF(AND(INDEX(個人!$C$6:$AH$125,$N828,$C$3)&lt;&gt;"",INDEX(個人!$C$6:$AH$125,$N828,$O828)&lt;&gt;""),RIGHT(TEXT(INDEX(個人!$C$6:$AH$125,$N828,$O828),"mm:ss.00"),2),"")</f>
        <v/>
      </c>
      <c r="N828" s="23">
        <f t="shared" si="113"/>
        <v>38</v>
      </c>
      <c r="O828" s="23">
        <v>19</v>
      </c>
      <c r="P828" s="200" t="s">
        <v>24</v>
      </c>
      <c r="Q828" s="23" t="s">
        <v>319</v>
      </c>
    </row>
    <row r="829" spans="3:17" s="23" customFormat="1" x14ac:dyDescent="0.15">
      <c r="C829" s="23" t="str">
        <f>IF(INDEX(個人!$C$6:$AH$125,$N829,$C$3)&lt;&gt;"",DBCS(TRIM(INDEX(個人!$C$6:$AH$125,$N829,$C$3))),"")</f>
        <v/>
      </c>
      <c r="D829" s="23" t="str">
        <f t="shared" si="111"/>
        <v>○</v>
      </c>
      <c r="E829" s="23">
        <f>IF(AND(INDEX(個人!$C$6:$AH$125,$N828,$C$3)&lt;&gt;"",INDEX(個人!$C$6:$AH$125,$N829,$O829)&lt;&gt;""),E828+1,E828)</f>
        <v>0</v>
      </c>
      <c r="F829" s="23" t="str">
        <f t="shared" si="112"/>
        <v>@0</v>
      </c>
      <c r="H829" s="23" t="str">
        <f>IF(AND(INDEX(個人!$C$6:$AH$125,$N829,$C$3)&lt;&gt;"",INDEX(個人!$C$6:$AH$125,$N829,$O829)&lt;&gt;""),IF(INDEX(個人!$C$6:$AH$125,$N829,$H$3)&lt;20,11,ROUNDDOWN(INDEX(個人!$C$6:$AH$125,$N829,$H$3)/5,0)+7),"")</f>
        <v/>
      </c>
      <c r="I829" s="23" t="str">
        <f>IF(AND(INDEX(個人!$C$6:$AH$125,$N829,$C$3)&lt;&gt;"",INDEX(個人!$C$6:$AH$125,$N829,$O829)&lt;&gt;""),IF(ISERROR(VLOOKUP(DBCS($Q829),コード一覧!$E$1:$F$6,2,FALSE)),1,VLOOKUP(DBCS($Q829),コード一覧!$E$1:$F$6,2,FALSE)),"")</f>
        <v/>
      </c>
      <c r="J829" s="23" t="str">
        <f>IF(AND(INDEX(個人!$C$6:$AH$125,$N829,$C$3)&lt;&gt;"",INDEX(個人!$C$6:$AH$125,$N829,$O829)&lt;&gt;""),VLOOKUP($P829,コード一覧!$G$1:$H$10,2,FALSE),"")</f>
        <v/>
      </c>
      <c r="K829" s="23" t="str">
        <f>IF(AND(INDEX(個人!$C$6:$AH$125,$N829,$C$3)&lt;&gt;"",INDEX(個人!$C$6:$AH$125,$N829,$O829)&lt;&gt;""),LEFT(TEXT(INDEX(個人!$C$6:$AH$125,$N829,$O829),"mm:ss.00"),2),"")</f>
        <v/>
      </c>
      <c r="L829" s="23" t="str">
        <f>IF(AND(INDEX(個人!$C$6:$AH$125,$N829,$C$3)&lt;&gt;"",INDEX(個人!$C$6:$AH$125,$N829,$O829)&lt;&gt;""),MID(TEXT(INDEX(個人!$C$6:$AH$125,$N829,$O829),"mm:ss.00"),4,2),"")</f>
        <v/>
      </c>
      <c r="M829" s="23" t="str">
        <f>IF(AND(INDEX(個人!$C$6:$AH$125,$N829,$C$3)&lt;&gt;"",INDEX(個人!$C$6:$AH$125,$N829,$O829)&lt;&gt;""),RIGHT(TEXT(INDEX(個人!$C$6:$AH$125,$N829,$O829),"mm:ss.00"),2),"")</f>
        <v/>
      </c>
      <c r="N829" s="23">
        <f t="shared" si="113"/>
        <v>38</v>
      </c>
      <c r="O829" s="23">
        <v>20</v>
      </c>
      <c r="P829" s="200" t="s">
        <v>37</v>
      </c>
      <c r="Q829" s="23" t="s">
        <v>319</v>
      </c>
    </row>
    <row r="830" spans="3:17" s="23" customFormat="1" x14ac:dyDescent="0.15">
      <c r="C830" s="23" t="str">
        <f>IF(INDEX(個人!$C$6:$AH$125,$N830,$C$3)&lt;&gt;"",DBCS(TRIM(INDEX(個人!$C$6:$AH$125,$N830,$C$3))),"")</f>
        <v/>
      </c>
      <c r="D830" s="23" t="str">
        <f t="shared" si="111"/>
        <v>○</v>
      </c>
      <c r="E830" s="23">
        <f>IF(AND(INDEX(個人!$C$6:$AH$125,$N829,$C$3)&lt;&gt;"",INDEX(個人!$C$6:$AH$125,$N830,$O830)&lt;&gt;""),E829+1,E829)</f>
        <v>0</v>
      </c>
      <c r="F830" s="23" t="str">
        <f t="shared" si="112"/>
        <v>@0</v>
      </c>
      <c r="H830" s="23" t="str">
        <f>IF(AND(INDEX(個人!$C$6:$AH$125,$N830,$C$3)&lt;&gt;"",INDEX(個人!$C$6:$AH$125,$N830,$O830)&lt;&gt;""),IF(INDEX(個人!$C$6:$AH$125,$N830,$H$3)&lt;20,11,ROUNDDOWN(INDEX(個人!$C$6:$AH$125,$N830,$H$3)/5,0)+7),"")</f>
        <v/>
      </c>
      <c r="I830" s="23" t="str">
        <f>IF(AND(INDEX(個人!$C$6:$AH$125,$N830,$C$3)&lt;&gt;"",INDEX(個人!$C$6:$AH$125,$N830,$O830)&lt;&gt;""),IF(ISERROR(VLOOKUP(DBCS($Q830),コード一覧!$E$1:$F$6,2,FALSE)),1,VLOOKUP(DBCS($Q830),コード一覧!$E$1:$F$6,2,FALSE)),"")</f>
        <v/>
      </c>
      <c r="J830" s="23" t="str">
        <f>IF(AND(INDEX(個人!$C$6:$AH$125,$N830,$C$3)&lt;&gt;"",INDEX(個人!$C$6:$AH$125,$N830,$O830)&lt;&gt;""),VLOOKUP($P830,コード一覧!$G$1:$H$10,2,FALSE),"")</f>
        <v/>
      </c>
      <c r="K830" s="23" t="str">
        <f>IF(AND(INDEX(個人!$C$6:$AH$125,$N830,$C$3)&lt;&gt;"",INDEX(個人!$C$6:$AH$125,$N830,$O830)&lt;&gt;""),LEFT(TEXT(INDEX(個人!$C$6:$AH$125,$N830,$O830),"mm:ss.00"),2),"")</f>
        <v/>
      </c>
      <c r="L830" s="23" t="str">
        <f>IF(AND(INDEX(個人!$C$6:$AH$125,$N830,$C$3)&lt;&gt;"",INDEX(個人!$C$6:$AH$125,$N830,$O830)&lt;&gt;""),MID(TEXT(INDEX(個人!$C$6:$AH$125,$N830,$O830),"mm:ss.00"),4,2),"")</f>
        <v/>
      </c>
      <c r="M830" s="23" t="str">
        <f>IF(AND(INDEX(個人!$C$6:$AH$125,$N830,$C$3)&lt;&gt;"",INDEX(個人!$C$6:$AH$125,$N830,$O830)&lt;&gt;""),RIGHT(TEXT(INDEX(個人!$C$6:$AH$125,$N830,$O830),"mm:ss.00"),2),"")</f>
        <v/>
      </c>
      <c r="N830" s="23">
        <f t="shared" si="113"/>
        <v>38</v>
      </c>
      <c r="O830" s="23">
        <v>21</v>
      </c>
      <c r="P830" s="200" t="s">
        <v>47</v>
      </c>
      <c r="Q830" s="23" t="s">
        <v>319</v>
      </c>
    </row>
    <row r="831" spans="3:17" s="23" customFormat="1" x14ac:dyDescent="0.15">
      <c r="C831" s="23" t="str">
        <f>IF(INDEX(個人!$C$6:$AH$125,$N831,$C$3)&lt;&gt;"",DBCS(TRIM(INDEX(個人!$C$6:$AH$125,$N831,$C$3))),"")</f>
        <v/>
      </c>
      <c r="D831" s="23" t="str">
        <f t="shared" si="111"/>
        <v>○</v>
      </c>
      <c r="E831" s="23">
        <f>IF(AND(INDEX(個人!$C$6:$AH$125,$N830,$C$3)&lt;&gt;"",INDEX(個人!$C$6:$AH$125,$N831,$O831)&lt;&gt;""),E830+1,E830)</f>
        <v>0</v>
      </c>
      <c r="F831" s="23" t="str">
        <f t="shared" si="112"/>
        <v>@0</v>
      </c>
      <c r="H831" s="23" t="str">
        <f>IF(AND(INDEX(個人!$C$6:$AH$125,$N831,$C$3)&lt;&gt;"",INDEX(個人!$C$6:$AH$125,$N831,$O831)&lt;&gt;""),IF(INDEX(個人!$C$6:$AH$125,$N831,$H$3)&lt;20,11,ROUNDDOWN(INDEX(個人!$C$6:$AH$125,$N831,$H$3)/5,0)+7),"")</f>
        <v/>
      </c>
      <c r="I831" s="23" t="str">
        <f>IF(AND(INDEX(個人!$C$6:$AH$125,$N831,$C$3)&lt;&gt;"",INDEX(個人!$C$6:$AH$125,$N831,$O831)&lt;&gt;""),IF(ISERROR(VLOOKUP(DBCS($Q831),コード一覧!$E$1:$F$6,2,FALSE)),1,VLOOKUP(DBCS($Q831),コード一覧!$E$1:$F$6,2,FALSE)),"")</f>
        <v/>
      </c>
      <c r="J831" s="23" t="str">
        <f>IF(AND(INDEX(個人!$C$6:$AH$125,$N831,$C$3)&lt;&gt;"",INDEX(個人!$C$6:$AH$125,$N831,$O831)&lt;&gt;""),VLOOKUP($P831,コード一覧!$G$1:$H$10,2,FALSE),"")</f>
        <v/>
      </c>
      <c r="K831" s="23" t="str">
        <f>IF(AND(INDEX(個人!$C$6:$AH$125,$N831,$C$3)&lt;&gt;"",INDEX(個人!$C$6:$AH$125,$N831,$O831)&lt;&gt;""),LEFT(TEXT(INDEX(個人!$C$6:$AH$125,$N831,$O831),"mm:ss.00"),2),"")</f>
        <v/>
      </c>
      <c r="L831" s="23" t="str">
        <f>IF(AND(INDEX(個人!$C$6:$AH$125,$N831,$C$3)&lt;&gt;"",INDEX(個人!$C$6:$AH$125,$N831,$O831)&lt;&gt;""),MID(TEXT(INDEX(個人!$C$6:$AH$125,$N831,$O831),"mm:ss.00"),4,2),"")</f>
        <v/>
      </c>
      <c r="M831" s="23" t="str">
        <f>IF(AND(INDEX(個人!$C$6:$AH$125,$N831,$C$3)&lt;&gt;"",INDEX(個人!$C$6:$AH$125,$N831,$O831)&lt;&gt;""),RIGHT(TEXT(INDEX(個人!$C$6:$AH$125,$N831,$O831),"mm:ss.00"),2),"")</f>
        <v/>
      </c>
      <c r="N831" s="23">
        <f t="shared" si="113"/>
        <v>38</v>
      </c>
      <c r="O831" s="23">
        <v>22</v>
      </c>
      <c r="P831" s="200" t="s">
        <v>70</v>
      </c>
      <c r="Q831" s="23" t="s">
        <v>320</v>
      </c>
    </row>
    <row r="832" spans="3:17" s="23" customFormat="1" x14ac:dyDescent="0.15">
      <c r="C832" s="23" t="str">
        <f>IF(INDEX(個人!$C$6:$AH$125,$N832,$C$3)&lt;&gt;"",DBCS(TRIM(INDEX(個人!$C$6:$AH$125,$N832,$C$3))),"")</f>
        <v/>
      </c>
      <c r="D832" s="23" t="str">
        <f t="shared" si="111"/>
        <v>○</v>
      </c>
      <c r="E832" s="23">
        <f>IF(AND(INDEX(個人!$C$6:$AH$125,$N831,$C$3)&lt;&gt;"",INDEX(個人!$C$6:$AH$125,$N832,$O832)&lt;&gt;""),E831+1,E831)</f>
        <v>0</v>
      </c>
      <c r="F832" s="23" t="str">
        <f t="shared" si="112"/>
        <v>@0</v>
      </c>
      <c r="H832" s="23" t="str">
        <f>IF(AND(INDEX(個人!$C$6:$AH$125,$N832,$C$3)&lt;&gt;"",INDEX(個人!$C$6:$AH$125,$N832,$O832)&lt;&gt;""),IF(INDEX(個人!$C$6:$AH$125,$N832,$H$3)&lt;20,11,ROUNDDOWN(INDEX(個人!$C$6:$AH$125,$N832,$H$3)/5,0)+7),"")</f>
        <v/>
      </c>
      <c r="I832" s="23" t="str">
        <f>IF(AND(INDEX(個人!$C$6:$AH$125,$N832,$C$3)&lt;&gt;"",INDEX(個人!$C$6:$AH$125,$N832,$O832)&lt;&gt;""),IF(ISERROR(VLOOKUP(DBCS($Q832),コード一覧!$E$1:$F$6,2,FALSE)),1,VLOOKUP(DBCS($Q832),コード一覧!$E$1:$F$6,2,FALSE)),"")</f>
        <v/>
      </c>
      <c r="J832" s="23" t="str">
        <f>IF(AND(INDEX(個人!$C$6:$AH$125,$N832,$C$3)&lt;&gt;"",INDEX(個人!$C$6:$AH$125,$N832,$O832)&lt;&gt;""),VLOOKUP($P832,コード一覧!$G$1:$H$10,2,FALSE),"")</f>
        <v/>
      </c>
      <c r="K832" s="23" t="str">
        <f>IF(AND(INDEX(個人!$C$6:$AH$125,$N832,$C$3)&lt;&gt;"",INDEX(個人!$C$6:$AH$125,$N832,$O832)&lt;&gt;""),LEFT(TEXT(INDEX(個人!$C$6:$AH$125,$N832,$O832),"mm:ss.00"),2),"")</f>
        <v/>
      </c>
      <c r="L832" s="23" t="str">
        <f>IF(AND(INDEX(個人!$C$6:$AH$125,$N832,$C$3)&lt;&gt;"",INDEX(個人!$C$6:$AH$125,$N832,$O832)&lt;&gt;""),MID(TEXT(INDEX(個人!$C$6:$AH$125,$N832,$O832),"mm:ss.00"),4,2),"")</f>
        <v/>
      </c>
      <c r="M832" s="23" t="str">
        <f>IF(AND(INDEX(個人!$C$6:$AH$125,$N832,$C$3)&lt;&gt;"",INDEX(個人!$C$6:$AH$125,$N832,$O832)&lt;&gt;""),RIGHT(TEXT(INDEX(個人!$C$6:$AH$125,$N832,$O832),"mm:ss.00"),2),"")</f>
        <v/>
      </c>
      <c r="N832" s="23">
        <f t="shared" si="113"/>
        <v>38</v>
      </c>
      <c r="O832" s="23">
        <v>23</v>
      </c>
      <c r="P832" s="200" t="s">
        <v>24</v>
      </c>
      <c r="Q832" s="23" t="s">
        <v>320</v>
      </c>
    </row>
    <row r="833" spans="3:17" s="23" customFormat="1" x14ac:dyDescent="0.15">
      <c r="C833" s="23" t="str">
        <f>IF(INDEX(個人!$C$6:$AH$125,$N833,$C$3)&lt;&gt;"",DBCS(TRIM(INDEX(個人!$C$6:$AH$125,$N833,$C$3))),"")</f>
        <v/>
      </c>
      <c r="D833" s="23" t="str">
        <f t="shared" si="111"/>
        <v>○</v>
      </c>
      <c r="E833" s="23">
        <f>IF(AND(INDEX(個人!$C$6:$AH$125,$N832,$C$3)&lt;&gt;"",INDEX(個人!$C$6:$AH$125,$N833,$O833)&lt;&gt;""),E832+1,E832)</f>
        <v>0</v>
      </c>
      <c r="F833" s="23" t="str">
        <f t="shared" si="112"/>
        <v>@0</v>
      </c>
      <c r="H833" s="23" t="str">
        <f>IF(AND(INDEX(個人!$C$6:$AH$125,$N833,$C$3)&lt;&gt;"",INDEX(個人!$C$6:$AH$125,$N833,$O833)&lt;&gt;""),IF(INDEX(個人!$C$6:$AH$125,$N833,$H$3)&lt;20,11,ROUNDDOWN(INDEX(個人!$C$6:$AH$125,$N833,$H$3)/5,0)+7),"")</f>
        <v/>
      </c>
      <c r="I833" s="23" t="str">
        <f>IF(AND(INDEX(個人!$C$6:$AH$125,$N833,$C$3)&lt;&gt;"",INDEX(個人!$C$6:$AH$125,$N833,$O833)&lt;&gt;""),IF(ISERROR(VLOOKUP(DBCS($Q833),コード一覧!$E$1:$F$6,2,FALSE)),1,VLOOKUP(DBCS($Q833),コード一覧!$E$1:$F$6,2,FALSE)),"")</f>
        <v/>
      </c>
      <c r="J833" s="23" t="str">
        <f>IF(AND(INDEX(個人!$C$6:$AH$125,$N833,$C$3)&lt;&gt;"",INDEX(個人!$C$6:$AH$125,$N833,$O833)&lt;&gt;""),VLOOKUP($P833,コード一覧!$G$1:$H$10,2,FALSE),"")</f>
        <v/>
      </c>
      <c r="K833" s="23" t="str">
        <f>IF(AND(INDEX(個人!$C$6:$AH$125,$N833,$C$3)&lt;&gt;"",INDEX(個人!$C$6:$AH$125,$N833,$O833)&lt;&gt;""),LEFT(TEXT(INDEX(個人!$C$6:$AH$125,$N833,$O833),"mm:ss.00"),2),"")</f>
        <v/>
      </c>
      <c r="L833" s="23" t="str">
        <f>IF(AND(INDEX(個人!$C$6:$AH$125,$N833,$C$3)&lt;&gt;"",INDEX(個人!$C$6:$AH$125,$N833,$O833)&lt;&gt;""),MID(TEXT(INDEX(個人!$C$6:$AH$125,$N833,$O833),"mm:ss.00"),4,2),"")</f>
        <v/>
      </c>
      <c r="M833" s="23" t="str">
        <f>IF(AND(INDEX(個人!$C$6:$AH$125,$N833,$C$3)&lt;&gt;"",INDEX(個人!$C$6:$AH$125,$N833,$O833)&lt;&gt;""),RIGHT(TEXT(INDEX(個人!$C$6:$AH$125,$N833,$O833),"mm:ss.00"),2),"")</f>
        <v/>
      </c>
      <c r="N833" s="23">
        <f t="shared" si="113"/>
        <v>38</v>
      </c>
      <c r="O833" s="23">
        <v>24</v>
      </c>
      <c r="P833" s="200" t="s">
        <v>37</v>
      </c>
      <c r="Q833" s="23" t="s">
        <v>320</v>
      </c>
    </row>
    <row r="834" spans="3:17" s="23" customFormat="1" x14ac:dyDescent="0.15">
      <c r="C834" s="23" t="str">
        <f>IF(INDEX(個人!$C$6:$AH$125,$N834,$C$3)&lt;&gt;"",DBCS(TRIM(INDEX(個人!$C$6:$AH$125,$N834,$C$3))),"")</f>
        <v/>
      </c>
      <c r="D834" s="23" t="str">
        <f t="shared" si="111"/>
        <v>○</v>
      </c>
      <c r="E834" s="23">
        <f>IF(AND(INDEX(個人!$C$6:$AH$125,$N833,$C$3)&lt;&gt;"",INDEX(個人!$C$6:$AH$125,$N834,$O834)&lt;&gt;""),E833+1,E833)</f>
        <v>0</v>
      </c>
      <c r="F834" s="23" t="str">
        <f t="shared" si="112"/>
        <v>@0</v>
      </c>
      <c r="H834" s="23" t="str">
        <f>IF(AND(INDEX(個人!$C$6:$AH$125,$N834,$C$3)&lt;&gt;"",INDEX(個人!$C$6:$AH$125,$N834,$O834)&lt;&gt;""),IF(INDEX(個人!$C$6:$AH$125,$N834,$H$3)&lt;20,11,ROUNDDOWN(INDEX(個人!$C$6:$AH$125,$N834,$H$3)/5,0)+7),"")</f>
        <v/>
      </c>
      <c r="I834" s="23" t="str">
        <f>IF(AND(INDEX(個人!$C$6:$AH$125,$N834,$C$3)&lt;&gt;"",INDEX(個人!$C$6:$AH$125,$N834,$O834)&lt;&gt;""),IF(ISERROR(VLOOKUP(DBCS($Q834),コード一覧!$E$1:$F$6,2,FALSE)),1,VLOOKUP(DBCS($Q834),コード一覧!$E$1:$F$6,2,FALSE)),"")</f>
        <v/>
      </c>
      <c r="J834" s="23" t="str">
        <f>IF(AND(INDEX(個人!$C$6:$AH$125,$N834,$C$3)&lt;&gt;"",INDEX(個人!$C$6:$AH$125,$N834,$O834)&lt;&gt;""),VLOOKUP($P834,コード一覧!$G$1:$H$10,2,FALSE),"")</f>
        <v/>
      </c>
      <c r="K834" s="23" t="str">
        <f>IF(AND(INDEX(個人!$C$6:$AH$125,$N834,$C$3)&lt;&gt;"",INDEX(個人!$C$6:$AH$125,$N834,$O834)&lt;&gt;""),LEFT(TEXT(INDEX(個人!$C$6:$AH$125,$N834,$O834),"mm:ss.00"),2),"")</f>
        <v/>
      </c>
      <c r="L834" s="23" t="str">
        <f>IF(AND(INDEX(個人!$C$6:$AH$125,$N834,$C$3)&lt;&gt;"",INDEX(個人!$C$6:$AH$125,$N834,$O834)&lt;&gt;""),MID(TEXT(INDEX(個人!$C$6:$AH$125,$N834,$O834),"mm:ss.00"),4,2),"")</f>
        <v/>
      </c>
      <c r="M834" s="23" t="str">
        <f>IF(AND(INDEX(個人!$C$6:$AH$125,$N834,$C$3)&lt;&gt;"",INDEX(個人!$C$6:$AH$125,$N834,$O834)&lt;&gt;""),RIGHT(TEXT(INDEX(個人!$C$6:$AH$125,$N834,$O834),"mm:ss.00"),2),"")</f>
        <v/>
      </c>
      <c r="N834" s="23">
        <f t="shared" si="113"/>
        <v>38</v>
      </c>
      <c r="O834" s="23">
        <v>25</v>
      </c>
      <c r="P834" s="200" t="s">
        <v>47</v>
      </c>
      <c r="Q834" s="23" t="s">
        <v>320</v>
      </c>
    </row>
    <row r="835" spans="3:17" s="23" customFormat="1" x14ac:dyDescent="0.15">
      <c r="C835" s="23" t="str">
        <f>IF(INDEX(個人!$C$6:$AH$125,$N835,$C$3)&lt;&gt;"",DBCS(TRIM(INDEX(個人!$C$6:$AH$125,$N835,$C$3))),"")</f>
        <v/>
      </c>
      <c r="D835" s="23" t="str">
        <f t="shared" si="111"/>
        <v>○</v>
      </c>
      <c r="E835" s="23">
        <f>IF(AND(INDEX(個人!$C$6:$AH$125,$N834,$C$3)&lt;&gt;"",INDEX(個人!$C$6:$AH$125,$N835,$O835)&lt;&gt;""),E834+1,E834)</f>
        <v>0</v>
      </c>
      <c r="F835" s="23" t="str">
        <f t="shared" si="112"/>
        <v>@0</v>
      </c>
      <c r="H835" s="23" t="str">
        <f>IF(AND(INDEX(個人!$C$6:$AH$125,$N835,$C$3)&lt;&gt;"",INDEX(個人!$C$6:$AH$125,$N835,$O835)&lt;&gt;""),IF(INDEX(個人!$C$6:$AH$125,$N835,$H$3)&lt;20,11,ROUNDDOWN(INDEX(個人!$C$6:$AH$125,$N835,$H$3)/5,0)+7),"")</f>
        <v/>
      </c>
      <c r="I835" s="23" t="str">
        <f>IF(AND(INDEX(個人!$C$6:$AH$125,$N835,$C$3)&lt;&gt;"",INDEX(個人!$C$6:$AH$125,$N835,$O835)&lt;&gt;""),IF(ISERROR(VLOOKUP(DBCS($Q835),コード一覧!$E$1:$F$6,2,FALSE)),1,VLOOKUP(DBCS($Q835),コード一覧!$E$1:$F$6,2,FALSE)),"")</f>
        <v/>
      </c>
      <c r="J835" s="23" t="str">
        <f>IF(AND(INDEX(個人!$C$6:$AH$125,$N835,$C$3)&lt;&gt;"",INDEX(個人!$C$6:$AH$125,$N835,$O835)&lt;&gt;""),VLOOKUP($P835,コード一覧!$G$1:$H$10,2,FALSE),"")</f>
        <v/>
      </c>
      <c r="K835" s="23" t="str">
        <f>IF(AND(INDEX(個人!$C$6:$AH$125,$N835,$C$3)&lt;&gt;"",INDEX(個人!$C$6:$AH$125,$N835,$O835)&lt;&gt;""),LEFT(TEXT(INDEX(個人!$C$6:$AH$125,$N835,$O835),"mm:ss.00"),2),"")</f>
        <v/>
      </c>
      <c r="L835" s="23" t="str">
        <f>IF(AND(INDEX(個人!$C$6:$AH$125,$N835,$C$3)&lt;&gt;"",INDEX(個人!$C$6:$AH$125,$N835,$O835)&lt;&gt;""),MID(TEXT(INDEX(個人!$C$6:$AH$125,$N835,$O835),"mm:ss.00"),4,2),"")</f>
        <v/>
      </c>
      <c r="M835" s="23" t="str">
        <f>IF(AND(INDEX(個人!$C$6:$AH$125,$N835,$C$3)&lt;&gt;"",INDEX(個人!$C$6:$AH$125,$N835,$O835)&lt;&gt;""),RIGHT(TEXT(INDEX(個人!$C$6:$AH$125,$N835,$O835),"mm:ss.00"),2),"")</f>
        <v/>
      </c>
      <c r="N835" s="23">
        <f t="shared" si="113"/>
        <v>38</v>
      </c>
      <c r="O835" s="23">
        <v>26</v>
      </c>
      <c r="P835" s="200" t="s">
        <v>70</v>
      </c>
      <c r="Q835" s="23" t="s">
        <v>321</v>
      </c>
    </row>
    <row r="836" spans="3:17" s="23" customFormat="1" x14ac:dyDescent="0.15">
      <c r="C836" s="23" t="str">
        <f>IF(INDEX(個人!$C$6:$AH$125,$N836,$C$3)&lt;&gt;"",DBCS(TRIM(INDEX(個人!$C$6:$AH$125,$N836,$C$3))),"")</f>
        <v/>
      </c>
      <c r="D836" s="23" t="str">
        <f t="shared" si="111"/>
        <v>○</v>
      </c>
      <c r="E836" s="23">
        <f>IF(AND(INDEX(個人!$C$6:$AH$125,$N835,$C$3)&lt;&gt;"",INDEX(個人!$C$6:$AH$125,$N836,$O836)&lt;&gt;""),E835+1,E835)</f>
        <v>0</v>
      </c>
      <c r="F836" s="23" t="str">
        <f t="shared" si="112"/>
        <v>@0</v>
      </c>
      <c r="H836" s="23" t="str">
        <f>IF(AND(INDEX(個人!$C$6:$AH$125,$N836,$C$3)&lt;&gt;"",INDEX(個人!$C$6:$AH$125,$N836,$O836)&lt;&gt;""),IF(INDEX(個人!$C$6:$AH$125,$N836,$H$3)&lt;20,11,ROUNDDOWN(INDEX(個人!$C$6:$AH$125,$N836,$H$3)/5,0)+7),"")</f>
        <v/>
      </c>
      <c r="I836" s="23" t="str">
        <f>IF(AND(INDEX(個人!$C$6:$AH$125,$N836,$C$3)&lt;&gt;"",INDEX(個人!$C$6:$AH$125,$N836,$O836)&lt;&gt;""),IF(ISERROR(VLOOKUP(DBCS($Q836),コード一覧!$E$1:$F$6,2,FALSE)),1,VLOOKUP(DBCS($Q836),コード一覧!$E$1:$F$6,2,FALSE)),"")</f>
        <v/>
      </c>
      <c r="J836" s="23" t="str">
        <f>IF(AND(INDEX(個人!$C$6:$AH$125,$N836,$C$3)&lt;&gt;"",INDEX(個人!$C$6:$AH$125,$N836,$O836)&lt;&gt;""),VLOOKUP($P836,コード一覧!$G$1:$H$10,2,FALSE),"")</f>
        <v/>
      </c>
      <c r="K836" s="23" t="str">
        <f>IF(AND(INDEX(個人!$C$6:$AH$125,$N836,$C$3)&lt;&gt;"",INDEX(個人!$C$6:$AH$125,$N836,$O836)&lt;&gt;""),LEFT(TEXT(INDEX(個人!$C$6:$AH$125,$N836,$O836),"mm:ss.00"),2),"")</f>
        <v/>
      </c>
      <c r="L836" s="23" t="str">
        <f>IF(AND(INDEX(個人!$C$6:$AH$125,$N836,$C$3)&lt;&gt;"",INDEX(個人!$C$6:$AH$125,$N836,$O836)&lt;&gt;""),MID(TEXT(INDEX(個人!$C$6:$AH$125,$N836,$O836),"mm:ss.00"),4,2),"")</f>
        <v/>
      </c>
      <c r="M836" s="23" t="str">
        <f>IF(AND(INDEX(個人!$C$6:$AH$125,$N836,$C$3)&lt;&gt;"",INDEX(個人!$C$6:$AH$125,$N836,$O836)&lt;&gt;""),RIGHT(TEXT(INDEX(個人!$C$6:$AH$125,$N836,$O836),"mm:ss.00"),2),"")</f>
        <v/>
      </c>
      <c r="N836" s="23">
        <f t="shared" si="113"/>
        <v>38</v>
      </c>
      <c r="O836" s="23">
        <v>27</v>
      </c>
      <c r="P836" s="200" t="s">
        <v>24</v>
      </c>
      <c r="Q836" s="23" t="s">
        <v>321</v>
      </c>
    </row>
    <row r="837" spans="3:17" s="23" customFormat="1" x14ac:dyDescent="0.15">
      <c r="C837" s="23" t="str">
        <f>IF(INDEX(個人!$C$6:$AH$125,$N837,$C$3)&lt;&gt;"",DBCS(TRIM(INDEX(個人!$C$6:$AH$125,$N837,$C$3))),"")</f>
        <v/>
      </c>
      <c r="D837" s="23" t="str">
        <f t="shared" si="111"/>
        <v>○</v>
      </c>
      <c r="E837" s="23">
        <f>IF(AND(INDEX(個人!$C$6:$AH$125,$N836,$C$3)&lt;&gt;"",INDEX(個人!$C$6:$AH$125,$N837,$O837)&lt;&gt;""),E836+1,E836)</f>
        <v>0</v>
      </c>
      <c r="F837" s="23" t="str">
        <f t="shared" si="112"/>
        <v>@0</v>
      </c>
      <c r="H837" s="23" t="str">
        <f>IF(AND(INDEX(個人!$C$6:$AH$125,$N837,$C$3)&lt;&gt;"",INDEX(個人!$C$6:$AH$125,$N837,$O837)&lt;&gt;""),IF(INDEX(個人!$C$6:$AH$125,$N837,$H$3)&lt;20,11,ROUNDDOWN(INDEX(個人!$C$6:$AH$125,$N837,$H$3)/5,0)+7),"")</f>
        <v/>
      </c>
      <c r="I837" s="23" t="str">
        <f>IF(AND(INDEX(個人!$C$6:$AH$125,$N837,$C$3)&lt;&gt;"",INDEX(個人!$C$6:$AH$125,$N837,$O837)&lt;&gt;""),IF(ISERROR(VLOOKUP(DBCS($Q837),コード一覧!$E$1:$F$6,2,FALSE)),1,VLOOKUP(DBCS($Q837),コード一覧!$E$1:$F$6,2,FALSE)),"")</f>
        <v/>
      </c>
      <c r="J837" s="23" t="str">
        <f>IF(AND(INDEX(個人!$C$6:$AH$125,$N837,$C$3)&lt;&gt;"",INDEX(個人!$C$6:$AH$125,$N837,$O837)&lt;&gt;""),VLOOKUP($P837,コード一覧!$G$1:$H$10,2,FALSE),"")</f>
        <v/>
      </c>
      <c r="K837" s="23" t="str">
        <f>IF(AND(INDEX(個人!$C$6:$AH$125,$N837,$C$3)&lt;&gt;"",INDEX(個人!$C$6:$AH$125,$N837,$O837)&lt;&gt;""),LEFT(TEXT(INDEX(個人!$C$6:$AH$125,$N837,$O837),"mm:ss.00"),2),"")</f>
        <v/>
      </c>
      <c r="L837" s="23" t="str">
        <f>IF(AND(INDEX(個人!$C$6:$AH$125,$N837,$C$3)&lt;&gt;"",INDEX(個人!$C$6:$AH$125,$N837,$O837)&lt;&gt;""),MID(TEXT(INDEX(個人!$C$6:$AH$125,$N837,$O837),"mm:ss.00"),4,2),"")</f>
        <v/>
      </c>
      <c r="M837" s="23" t="str">
        <f>IF(AND(INDEX(個人!$C$6:$AH$125,$N837,$C$3)&lt;&gt;"",INDEX(個人!$C$6:$AH$125,$N837,$O837)&lt;&gt;""),RIGHT(TEXT(INDEX(個人!$C$6:$AH$125,$N837,$O837),"mm:ss.00"),2),"")</f>
        <v/>
      </c>
      <c r="N837" s="23">
        <f t="shared" si="113"/>
        <v>38</v>
      </c>
      <c r="O837" s="23">
        <v>28</v>
      </c>
      <c r="P837" s="200" t="s">
        <v>37</v>
      </c>
      <c r="Q837" s="23" t="s">
        <v>321</v>
      </c>
    </row>
    <row r="838" spans="3:17" s="23" customFormat="1" x14ac:dyDescent="0.15">
      <c r="C838" s="23" t="str">
        <f>IF(INDEX(個人!$C$6:$AH$125,$N838,$C$3)&lt;&gt;"",DBCS(TRIM(INDEX(個人!$C$6:$AH$125,$N838,$C$3))),"")</f>
        <v/>
      </c>
      <c r="D838" s="23" t="str">
        <f t="shared" si="111"/>
        <v>○</v>
      </c>
      <c r="E838" s="23">
        <f>IF(AND(INDEX(個人!$C$6:$AH$125,$N837,$C$3)&lt;&gt;"",INDEX(個人!$C$6:$AH$125,$N838,$O838)&lt;&gt;""),E837+1,E837)</f>
        <v>0</v>
      </c>
      <c r="F838" s="23" t="str">
        <f t="shared" si="112"/>
        <v>@0</v>
      </c>
      <c r="H838" s="23" t="str">
        <f>IF(AND(INDEX(個人!$C$6:$AH$125,$N838,$C$3)&lt;&gt;"",INDEX(個人!$C$6:$AH$125,$N838,$O838)&lt;&gt;""),IF(INDEX(個人!$C$6:$AH$125,$N838,$H$3)&lt;20,11,ROUNDDOWN(INDEX(個人!$C$6:$AH$125,$N838,$H$3)/5,0)+7),"")</f>
        <v/>
      </c>
      <c r="I838" s="23" t="str">
        <f>IF(AND(INDEX(個人!$C$6:$AH$125,$N838,$C$3)&lt;&gt;"",INDEX(個人!$C$6:$AH$125,$N838,$O838)&lt;&gt;""),IF(ISERROR(VLOOKUP(DBCS($Q838),コード一覧!$E$1:$F$6,2,FALSE)),1,VLOOKUP(DBCS($Q838),コード一覧!$E$1:$F$6,2,FALSE)),"")</f>
        <v/>
      </c>
      <c r="J838" s="23" t="str">
        <f>IF(AND(INDEX(個人!$C$6:$AH$125,$N838,$C$3)&lt;&gt;"",INDEX(個人!$C$6:$AH$125,$N838,$O838)&lt;&gt;""),VLOOKUP($P838,コード一覧!$G$1:$H$10,2,FALSE),"")</f>
        <v/>
      </c>
      <c r="K838" s="23" t="str">
        <f>IF(AND(INDEX(個人!$C$6:$AH$125,$N838,$C$3)&lt;&gt;"",INDEX(個人!$C$6:$AH$125,$N838,$O838)&lt;&gt;""),LEFT(TEXT(INDEX(個人!$C$6:$AH$125,$N838,$O838),"mm:ss.00"),2),"")</f>
        <v/>
      </c>
      <c r="L838" s="23" t="str">
        <f>IF(AND(INDEX(個人!$C$6:$AH$125,$N838,$C$3)&lt;&gt;"",INDEX(個人!$C$6:$AH$125,$N838,$O838)&lt;&gt;""),MID(TEXT(INDEX(個人!$C$6:$AH$125,$N838,$O838),"mm:ss.00"),4,2),"")</f>
        <v/>
      </c>
      <c r="M838" s="23" t="str">
        <f>IF(AND(INDEX(個人!$C$6:$AH$125,$N838,$C$3)&lt;&gt;"",INDEX(個人!$C$6:$AH$125,$N838,$O838)&lt;&gt;""),RIGHT(TEXT(INDEX(個人!$C$6:$AH$125,$N838,$O838),"mm:ss.00"),2),"")</f>
        <v/>
      </c>
      <c r="N838" s="23">
        <f t="shared" si="113"/>
        <v>38</v>
      </c>
      <c r="O838" s="23">
        <v>29</v>
      </c>
      <c r="P838" s="200" t="s">
        <v>47</v>
      </c>
      <c r="Q838" s="23" t="s">
        <v>321</v>
      </c>
    </row>
    <row r="839" spans="3:17" s="23" customFormat="1" x14ac:dyDescent="0.15">
      <c r="C839" s="23" t="str">
        <f>IF(INDEX(個人!$C$6:$AH$125,$N839,$C$3)&lt;&gt;"",DBCS(TRIM(INDEX(個人!$C$6:$AH$125,$N839,$C$3))),"")</f>
        <v/>
      </c>
      <c r="D839" s="23" t="str">
        <f t="shared" si="111"/>
        <v>○</v>
      </c>
      <c r="E839" s="23">
        <f>IF(AND(INDEX(個人!$C$6:$AH$125,$N838,$C$3)&lt;&gt;"",INDEX(個人!$C$6:$AH$125,$N839,$O839)&lt;&gt;""),E838+1,E838)</f>
        <v>0</v>
      </c>
      <c r="F839" s="23" t="str">
        <f t="shared" si="112"/>
        <v>@0</v>
      </c>
      <c r="H839" s="23" t="str">
        <f>IF(AND(INDEX(個人!$C$6:$AH$125,$N839,$C$3)&lt;&gt;"",INDEX(個人!$C$6:$AH$125,$N839,$O839)&lt;&gt;""),IF(INDEX(個人!$C$6:$AH$125,$N839,$H$3)&lt;20,11,ROUNDDOWN(INDEX(個人!$C$6:$AH$125,$N839,$H$3)/5,0)+7),"")</f>
        <v/>
      </c>
      <c r="I839" s="23" t="str">
        <f>IF(AND(INDEX(個人!$C$6:$AH$125,$N839,$C$3)&lt;&gt;"",INDEX(個人!$C$6:$AH$125,$N839,$O839)&lt;&gt;""),IF(ISERROR(VLOOKUP(DBCS($Q839),コード一覧!$E$1:$F$6,2,FALSE)),1,VLOOKUP(DBCS($Q839),コード一覧!$E$1:$F$6,2,FALSE)),"")</f>
        <v/>
      </c>
      <c r="J839" s="23" t="str">
        <f>IF(AND(INDEX(個人!$C$6:$AH$125,$N839,$C$3)&lt;&gt;"",INDEX(個人!$C$6:$AH$125,$N839,$O839)&lt;&gt;""),VLOOKUP($P839,コード一覧!$G$1:$H$10,2,FALSE),"")</f>
        <v/>
      </c>
      <c r="K839" s="23" t="str">
        <f>IF(AND(INDEX(個人!$C$6:$AH$125,$N839,$C$3)&lt;&gt;"",INDEX(個人!$C$6:$AH$125,$N839,$O839)&lt;&gt;""),LEFT(TEXT(INDEX(個人!$C$6:$AH$125,$N839,$O839),"mm:ss.00"),2),"")</f>
        <v/>
      </c>
      <c r="L839" s="23" t="str">
        <f>IF(AND(INDEX(個人!$C$6:$AH$125,$N839,$C$3)&lt;&gt;"",INDEX(個人!$C$6:$AH$125,$N839,$O839)&lt;&gt;""),MID(TEXT(INDEX(個人!$C$6:$AH$125,$N839,$O839),"mm:ss.00"),4,2),"")</f>
        <v/>
      </c>
      <c r="M839" s="23" t="str">
        <f>IF(AND(INDEX(個人!$C$6:$AH$125,$N839,$C$3)&lt;&gt;"",INDEX(個人!$C$6:$AH$125,$N839,$O839)&lt;&gt;""),RIGHT(TEXT(INDEX(個人!$C$6:$AH$125,$N839,$O839),"mm:ss.00"),2),"")</f>
        <v/>
      </c>
      <c r="N839" s="23">
        <f t="shared" si="113"/>
        <v>38</v>
      </c>
      <c r="O839" s="23">
        <v>30</v>
      </c>
      <c r="P839" s="200" t="s">
        <v>37</v>
      </c>
      <c r="Q839" s="23" t="s">
        <v>101</v>
      </c>
    </row>
    <row r="840" spans="3:17" s="23" customFormat="1" x14ac:dyDescent="0.15">
      <c r="C840" s="23" t="str">
        <f>IF(INDEX(個人!$C$6:$AH$125,$N840,$C$3)&lt;&gt;"",DBCS(TRIM(INDEX(個人!$C$6:$AH$125,$N840,$C$3))),"")</f>
        <v/>
      </c>
      <c r="D840" s="23" t="str">
        <f t="shared" si="111"/>
        <v>○</v>
      </c>
      <c r="E840" s="23">
        <f>IF(AND(INDEX(個人!$C$6:$AH$125,$N839,$C$3)&lt;&gt;"",INDEX(個人!$C$6:$AH$125,$N840,$O840)&lt;&gt;""),E839+1,E839)</f>
        <v>0</v>
      </c>
      <c r="F840" s="23" t="str">
        <f t="shared" si="112"/>
        <v>@0</v>
      </c>
      <c r="H840" s="23" t="str">
        <f>IF(AND(INDEX(個人!$C$6:$AH$125,$N840,$C$3)&lt;&gt;"",INDEX(個人!$C$6:$AH$125,$N840,$O840)&lt;&gt;""),IF(INDEX(個人!$C$6:$AH$125,$N840,$H$3)&lt;20,11,ROUNDDOWN(INDEX(個人!$C$6:$AH$125,$N840,$H$3)/5,0)+7),"")</f>
        <v/>
      </c>
      <c r="I840" s="23" t="str">
        <f>IF(AND(INDEX(個人!$C$6:$AH$125,$N840,$C$3)&lt;&gt;"",INDEX(個人!$C$6:$AH$125,$N840,$O840)&lt;&gt;""),IF(ISERROR(VLOOKUP(DBCS($Q840),コード一覧!$E$1:$F$6,2,FALSE)),1,VLOOKUP(DBCS($Q840),コード一覧!$E$1:$F$6,2,FALSE)),"")</f>
        <v/>
      </c>
      <c r="J840" s="23" t="str">
        <f>IF(AND(INDEX(個人!$C$6:$AH$125,$N840,$C$3)&lt;&gt;"",INDEX(個人!$C$6:$AH$125,$N840,$O840)&lt;&gt;""),VLOOKUP($P840,コード一覧!$G$1:$H$10,2,FALSE),"")</f>
        <v/>
      </c>
      <c r="K840" s="23" t="str">
        <f>IF(AND(INDEX(個人!$C$6:$AH$125,$N840,$C$3)&lt;&gt;"",INDEX(個人!$C$6:$AH$125,$N840,$O840)&lt;&gt;""),LEFT(TEXT(INDEX(個人!$C$6:$AH$125,$N840,$O840),"mm:ss.00"),2),"")</f>
        <v/>
      </c>
      <c r="L840" s="23" t="str">
        <f>IF(AND(INDEX(個人!$C$6:$AH$125,$N840,$C$3)&lt;&gt;"",INDEX(個人!$C$6:$AH$125,$N840,$O840)&lt;&gt;""),MID(TEXT(INDEX(個人!$C$6:$AH$125,$N840,$O840),"mm:ss.00"),4,2),"")</f>
        <v/>
      </c>
      <c r="M840" s="23" t="str">
        <f>IF(AND(INDEX(個人!$C$6:$AH$125,$N840,$C$3)&lt;&gt;"",INDEX(個人!$C$6:$AH$125,$N840,$O840)&lt;&gt;""),RIGHT(TEXT(INDEX(個人!$C$6:$AH$125,$N840,$O840),"mm:ss.00"),2),"")</f>
        <v/>
      </c>
      <c r="N840" s="23">
        <f t="shared" si="113"/>
        <v>38</v>
      </c>
      <c r="O840" s="23">
        <v>31</v>
      </c>
      <c r="P840" s="200" t="s">
        <v>47</v>
      </c>
      <c r="Q840" s="23" t="s">
        <v>101</v>
      </c>
    </row>
    <row r="841" spans="3:17" s="23" customFormat="1" x14ac:dyDescent="0.15">
      <c r="C841" s="23" t="str">
        <f>IF(INDEX(個人!$C$6:$AH$125,$N841,$C$3)&lt;&gt;"",DBCS(TRIM(INDEX(個人!$C$6:$AH$125,$N841,$C$3))),"")</f>
        <v/>
      </c>
      <c r="D841" s="23" t="str">
        <f t="shared" si="111"/>
        <v>○</v>
      </c>
      <c r="E841" s="23">
        <f>IF(AND(INDEX(個人!$C$6:$AH$125,$N840,$C$3)&lt;&gt;"",INDEX(個人!$C$6:$AH$125,$N841,$O841)&lt;&gt;""),E840+1,E840)</f>
        <v>0</v>
      </c>
      <c r="F841" s="23" t="str">
        <f t="shared" si="112"/>
        <v>@0</v>
      </c>
      <c r="H841" s="23" t="str">
        <f>IF(AND(INDEX(個人!$C$6:$AH$125,$N841,$C$3)&lt;&gt;"",INDEX(個人!$C$6:$AH$125,$N841,$O841)&lt;&gt;""),IF(INDEX(個人!$C$6:$AH$125,$N841,$H$3)&lt;20,11,ROUNDDOWN(INDEX(個人!$C$6:$AH$125,$N841,$H$3)/5,0)+7),"")</f>
        <v/>
      </c>
      <c r="I841" s="23" t="str">
        <f>IF(AND(INDEX(個人!$C$6:$AH$125,$N841,$C$3)&lt;&gt;"",INDEX(個人!$C$6:$AH$125,$N841,$O841)&lt;&gt;""),IF(ISERROR(VLOOKUP(DBCS($Q841),コード一覧!$E$1:$F$6,2,FALSE)),1,VLOOKUP(DBCS($Q841),コード一覧!$E$1:$F$6,2,FALSE)),"")</f>
        <v/>
      </c>
      <c r="J841" s="23" t="str">
        <f>IF(AND(INDEX(個人!$C$6:$AH$125,$N841,$C$3)&lt;&gt;"",INDEX(個人!$C$6:$AH$125,$N841,$O841)&lt;&gt;""),VLOOKUP($P841,コード一覧!$G$1:$H$10,2,FALSE),"")</f>
        <v/>
      </c>
      <c r="K841" s="23" t="str">
        <f>IF(AND(INDEX(個人!$C$6:$AH$125,$N841,$C$3)&lt;&gt;"",INDEX(個人!$C$6:$AH$125,$N841,$O841)&lt;&gt;""),LEFT(TEXT(INDEX(個人!$C$6:$AH$125,$N841,$O841),"mm:ss.00"),2),"")</f>
        <v/>
      </c>
      <c r="L841" s="23" t="str">
        <f>IF(AND(INDEX(個人!$C$6:$AH$125,$N841,$C$3)&lt;&gt;"",INDEX(個人!$C$6:$AH$125,$N841,$O841)&lt;&gt;""),MID(TEXT(INDEX(個人!$C$6:$AH$125,$N841,$O841),"mm:ss.00"),4,2),"")</f>
        <v/>
      </c>
      <c r="M841" s="23" t="str">
        <f>IF(AND(INDEX(個人!$C$6:$AH$125,$N841,$C$3)&lt;&gt;"",INDEX(個人!$C$6:$AH$125,$N841,$O841)&lt;&gt;""),RIGHT(TEXT(INDEX(個人!$C$6:$AH$125,$N841,$O841),"mm:ss.00"),2),"")</f>
        <v/>
      </c>
      <c r="N841" s="23">
        <f t="shared" si="113"/>
        <v>38</v>
      </c>
      <c r="O841" s="23">
        <v>32</v>
      </c>
      <c r="P841" s="200" t="s">
        <v>73</v>
      </c>
      <c r="Q841" s="23" t="s">
        <v>101</v>
      </c>
    </row>
    <row r="842" spans="3:17" s="22" customFormat="1" x14ac:dyDescent="0.15">
      <c r="C842" s="22" t="str">
        <f>IF(INDEX(個人!$C$6:$AH$125,$N842,$C$3)&lt;&gt;"",DBCS(TRIM(INDEX(個人!$C$6:$AH$125,$N842,$C$3))),"")</f>
        <v/>
      </c>
      <c r="D842" s="22" t="str">
        <f>IF(C841=C842,"○","×")</f>
        <v>○</v>
      </c>
      <c r="E842" s="22">
        <f>IF(AND(INDEX(個人!$C$6:$AH$125,$N842,$C$3)&lt;&gt;"",INDEX(個人!$C$6:$AH$125,$N842,$O842)&lt;&gt;""),1,0)</f>
        <v>0</v>
      </c>
      <c r="F842" s="22" t="str">
        <f>C842&amp;"@"&amp;E842</f>
        <v>@0</v>
      </c>
      <c r="H842" s="22" t="str">
        <f>IF(AND(INDEX(個人!$C$6:$AH$125,$N842,$C$3)&lt;&gt;"",INDEX(個人!$C$6:$AH$125,$N842,$O842)&lt;&gt;""),IF(INDEX(個人!$C$6:$AH$125,$N842,$H$3)&lt;20,11,ROUNDDOWN(INDEX(個人!$C$6:$AH$125,$N842,$H$3)/5,0)+7),"")</f>
        <v/>
      </c>
      <c r="I842" s="22" t="str">
        <f>IF(AND(INDEX(個人!$C$6:$AH$125,$N842,$C$3)&lt;&gt;"",INDEX(個人!$C$6:$AH$125,$N842,$O842)&lt;&gt;""),IF(ISERROR(VLOOKUP(DBCS($Q842),コード一覧!$E$1:$F$6,2,FALSE)),1,VLOOKUP(DBCS($Q842),コード一覧!$E$1:$F$6,2,FALSE)),"")</f>
        <v/>
      </c>
      <c r="J842" s="22" t="str">
        <f>IF(AND(INDEX(個人!$C$6:$AH$125,$N842,$C$3)&lt;&gt;"",INDEX(個人!$C$6:$AH$125,$N842,$O842)&lt;&gt;""),VLOOKUP($P842,コード一覧!$G$1:$H$10,2,FALSE),"")</f>
        <v/>
      </c>
      <c r="K842" s="22" t="str">
        <f>IF(AND(INDEX(個人!$C$6:$AH$125,$N842,$C$3)&lt;&gt;"",INDEX(個人!$C$6:$AH$125,$N842,$O842)&lt;&gt;""),LEFT(TEXT(INDEX(個人!$C$6:$AH$125,$N842,$O842),"mm:ss.00"),2),"")</f>
        <v/>
      </c>
      <c r="L842" s="22" t="str">
        <f>IF(AND(INDEX(個人!$C$6:$AH$125,$N842,$C$3)&lt;&gt;"",INDEX(個人!$C$6:$AH$125,$N842,$O842)&lt;&gt;""),MID(TEXT(INDEX(個人!$C$6:$AH$125,$N842,$O842),"mm:ss.00"),4,2),"")</f>
        <v/>
      </c>
      <c r="M842" s="22" t="str">
        <f>IF(AND(INDEX(個人!$C$6:$AH$125,$N842,$C$3)&lt;&gt;"",INDEX(個人!$C$6:$AH$125,$N842,$O842)&lt;&gt;""),RIGHT(TEXT(INDEX(個人!$C$6:$AH$125,$N842,$O842),"mm:ss.00"),2),"")</f>
        <v/>
      </c>
      <c r="N842" s="22">
        <f>N820+1</f>
        <v>39</v>
      </c>
      <c r="O842" s="22">
        <v>11</v>
      </c>
      <c r="P842" s="24" t="s">
        <v>70</v>
      </c>
      <c r="Q842" s="22" t="s">
        <v>102</v>
      </c>
    </row>
    <row r="843" spans="3:17" s="22" customFormat="1" x14ac:dyDescent="0.15">
      <c r="C843" s="22" t="str">
        <f>IF(INDEX(個人!$C$6:$AH$125,$N843,$C$3)&lt;&gt;"",DBCS(TRIM(INDEX(個人!$C$6:$AH$125,$N843,$C$3))),"")</f>
        <v/>
      </c>
      <c r="D843" s="22" t="str">
        <f>IF(C842=C843,"○","×")</f>
        <v>○</v>
      </c>
      <c r="E843" s="22">
        <f>IF(AND(INDEX(個人!$C$6:$AH$125,$N842,$C$3)&lt;&gt;"",INDEX(個人!$C$6:$AH$125,$N843,$O843)&lt;&gt;""),E842+1,E842)</f>
        <v>0</v>
      </c>
      <c r="F843" s="22" t="str">
        <f>C843&amp;"@"&amp;E843</f>
        <v>@0</v>
      </c>
      <c r="H843" s="22" t="str">
        <f>IF(AND(INDEX(個人!$C$6:$AH$125,$N843,$C$3)&lt;&gt;"",INDEX(個人!$C$6:$AH$125,$N843,$O843)&lt;&gt;""),IF(INDEX(個人!$C$6:$AH$125,$N843,$H$3)&lt;20,11,ROUNDDOWN(INDEX(個人!$C$6:$AH$125,$N843,$H$3)/5,0)+7),"")</f>
        <v/>
      </c>
      <c r="I843" s="22" t="str">
        <f>IF(AND(INDEX(個人!$C$6:$AH$125,$N843,$C$3)&lt;&gt;"",INDEX(個人!$C$6:$AH$125,$N843,$O843)&lt;&gt;""),IF(ISERROR(VLOOKUP(DBCS($Q843),コード一覧!$E$1:$F$6,2,FALSE)),1,VLOOKUP(DBCS($Q843),コード一覧!$E$1:$F$6,2,FALSE)),"")</f>
        <v/>
      </c>
      <c r="J843" s="22" t="str">
        <f>IF(AND(INDEX(個人!$C$6:$AH$125,$N843,$C$3)&lt;&gt;"",INDEX(個人!$C$6:$AH$125,$N843,$O843)&lt;&gt;""),VLOOKUP($P843,コード一覧!$G$1:$H$10,2,FALSE),"")</f>
        <v/>
      </c>
      <c r="K843" s="22" t="str">
        <f>IF(AND(INDEX(個人!$C$6:$AH$125,$N843,$C$3)&lt;&gt;"",INDEX(個人!$C$6:$AH$125,$N843,$O843)&lt;&gt;""),LEFT(TEXT(INDEX(個人!$C$6:$AH$125,$N843,$O843),"mm:ss.00"),2),"")</f>
        <v/>
      </c>
      <c r="L843" s="22" t="str">
        <f>IF(AND(INDEX(個人!$C$6:$AH$125,$N843,$C$3)&lt;&gt;"",INDEX(個人!$C$6:$AH$125,$N843,$O843)&lt;&gt;""),MID(TEXT(INDEX(個人!$C$6:$AH$125,$N843,$O843),"mm:ss.00"),4,2),"")</f>
        <v/>
      </c>
      <c r="M843" s="22" t="str">
        <f>IF(AND(INDEX(個人!$C$6:$AH$125,$N843,$C$3)&lt;&gt;"",INDEX(個人!$C$6:$AH$125,$N843,$O843)&lt;&gt;""),RIGHT(TEXT(INDEX(個人!$C$6:$AH$125,$N843,$O843),"mm:ss.00"),2),"")</f>
        <v/>
      </c>
      <c r="N843" s="22">
        <f>$N842</f>
        <v>39</v>
      </c>
      <c r="O843" s="22">
        <v>12</v>
      </c>
      <c r="P843" s="24" t="s">
        <v>24</v>
      </c>
      <c r="Q843" s="22" t="s">
        <v>102</v>
      </c>
    </row>
    <row r="844" spans="3:17" s="22" customFormat="1" x14ac:dyDescent="0.15">
      <c r="C844" s="22" t="str">
        <f>IF(INDEX(個人!$C$6:$AH$125,$N844,$C$3)&lt;&gt;"",DBCS(TRIM(INDEX(個人!$C$6:$AH$125,$N844,$C$3))),"")</f>
        <v/>
      </c>
      <c r="D844" s="22" t="str">
        <f t="shared" ref="D844:D863" si="114">IF(C843=C844,"○","×")</f>
        <v>○</v>
      </c>
      <c r="E844" s="22">
        <f>IF(AND(INDEX(個人!$C$6:$AH$125,$N843,$C$3)&lt;&gt;"",INDEX(個人!$C$6:$AH$125,$N844,$O844)&lt;&gt;""),E843+1,E843)</f>
        <v>0</v>
      </c>
      <c r="F844" s="22" t="str">
        <f t="shared" ref="F844:F863" si="115">C844&amp;"@"&amp;E844</f>
        <v>@0</v>
      </c>
      <c r="H844" s="22" t="str">
        <f>IF(AND(INDEX(個人!$C$6:$AH$125,$N844,$C$3)&lt;&gt;"",INDEX(個人!$C$6:$AH$125,$N844,$O844)&lt;&gt;""),IF(INDEX(個人!$C$6:$AH$125,$N844,$H$3)&lt;20,11,ROUNDDOWN(INDEX(個人!$C$6:$AH$125,$N844,$H$3)/5,0)+7),"")</f>
        <v/>
      </c>
      <c r="I844" s="22" t="str">
        <f>IF(AND(INDEX(個人!$C$6:$AH$125,$N844,$C$3)&lt;&gt;"",INDEX(個人!$C$6:$AH$125,$N844,$O844)&lt;&gt;""),IF(ISERROR(VLOOKUP(DBCS($Q844),コード一覧!$E$1:$F$6,2,FALSE)),1,VLOOKUP(DBCS($Q844),コード一覧!$E$1:$F$6,2,FALSE)),"")</f>
        <v/>
      </c>
      <c r="J844" s="22" t="str">
        <f>IF(AND(INDEX(個人!$C$6:$AH$125,$N844,$C$3)&lt;&gt;"",INDEX(個人!$C$6:$AH$125,$N844,$O844)&lt;&gt;""),VLOOKUP($P844,コード一覧!$G$1:$H$10,2,FALSE),"")</f>
        <v/>
      </c>
      <c r="K844" s="22" t="str">
        <f>IF(AND(INDEX(個人!$C$6:$AH$125,$N844,$C$3)&lt;&gt;"",INDEX(個人!$C$6:$AH$125,$N844,$O844)&lt;&gt;""),LEFT(TEXT(INDEX(個人!$C$6:$AH$125,$N844,$O844),"mm:ss.00"),2),"")</f>
        <v/>
      </c>
      <c r="L844" s="22" t="str">
        <f>IF(AND(INDEX(個人!$C$6:$AH$125,$N844,$C$3)&lt;&gt;"",INDEX(個人!$C$6:$AH$125,$N844,$O844)&lt;&gt;""),MID(TEXT(INDEX(個人!$C$6:$AH$125,$N844,$O844),"mm:ss.00"),4,2),"")</f>
        <v/>
      </c>
      <c r="M844" s="22" t="str">
        <f>IF(AND(INDEX(個人!$C$6:$AH$125,$N844,$C$3)&lt;&gt;"",INDEX(個人!$C$6:$AH$125,$N844,$O844)&lt;&gt;""),RIGHT(TEXT(INDEX(個人!$C$6:$AH$125,$N844,$O844),"mm:ss.00"),2),"")</f>
        <v/>
      </c>
      <c r="N844" s="22">
        <f t="shared" ref="N844:N863" si="116">$N843</f>
        <v>39</v>
      </c>
      <c r="O844" s="22">
        <v>13</v>
      </c>
      <c r="P844" s="24" t="s">
        <v>37</v>
      </c>
      <c r="Q844" s="22" t="s">
        <v>102</v>
      </c>
    </row>
    <row r="845" spans="3:17" s="22" customFormat="1" x14ac:dyDescent="0.15">
      <c r="C845" s="22" t="str">
        <f>IF(INDEX(個人!$C$6:$AH$125,$N845,$C$3)&lt;&gt;"",DBCS(TRIM(INDEX(個人!$C$6:$AH$125,$N845,$C$3))),"")</f>
        <v/>
      </c>
      <c r="D845" s="22" t="str">
        <f t="shared" si="114"/>
        <v>○</v>
      </c>
      <c r="E845" s="22">
        <f>IF(AND(INDEX(個人!$C$6:$AH$125,$N844,$C$3)&lt;&gt;"",INDEX(個人!$C$6:$AH$125,$N845,$O845)&lt;&gt;""),E844+1,E844)</f>
        <v>0</v>
      </c>
      <c r="F845" s="22" t="str">
        <f t="shared" si="115"/>
        <v>@0</v>
      </c>
      <c r="H845" s="22" t="str">
        <f>IF(AND(INDEX(個人!$C$6:$AH$125,$N845,$C$3)&lt;&gt;"",INDEX(個人!$C$6:$AH$125,$N845,$O845)&lt;&gt;""),IF(INDEX(個人!$C$6:$AH$125,$N845,$H$3)&lt;20,11,ROUNDDOWN(INDEX(個人!$C$6:$AH$125,$N845,$H$3)/5,0)+7),"")</f>
        <v/>
      </c>
      <c r="I845" s="22" t="str">
        <f>IF(AND(INDEX(個人!$C$6:$AH$125,$N845,$C$3)&lt;&gt;"",INDEX(個人!$C$6:$AH$125,$N845,$O845)&lt;&gt;""),IF(ISERROR(VLOOKUP(DBCS($Q845),コード一覧!$E$1:$F$6,2,FALSE)),1,VLOOKUP(DBCS($Q845),コード一覧!$E$1:$F$6,2,FALSE)),"")</f>
        <v/>
      </c>
      <c r="J845" s="22" t="str">
        <f>IF(AND(INDEX(個人!$C$6:$AH$125,$N845,$C$3)&lt;&gt;"",INDEX(個人!$C$6:$AH$125,$N845,$O845)&lt;&gt;""),VLOOKUP($P845,コード一覧!$G$1:$H$10,2,FALSE),"")</f>
        <v/>
      </c>
      <c r="K845" s="22" t="str">
        <f>IF(AND(INDEX(個人!$C$6:$AH$125,$N845,$C$3)&lt;&gt;"",INDEX(個人!$C$6:$AH$125,$N845,$O845)&lt;&gt;""),LEFT(TEXT(INDEX(個人!$C$6:$AH$125,$N845,$O845),"mm:ss.00"),2),"")</f>
        <v/>
      </c>
      <c r="L845" s="22" t="str">
        <f>IF(AND(INDEX(個人!$C$6:$AH$125,$N845,$C$3)&lt;&gt;"",INDEX(個人!$C$6:$AH$125,$N845,$O845)&lt;&gt;""),MID(TEXT(INDEX(個人!$C$6:$AH$125,$N845,$O845),"mm:ss.00"),4,2),"")</f>
        <v/>
      </c>
      <c r="M845" s="22" t="str">
        <f>IF(AND(INDEX(個人!$C$6:$AH$125,$N845,$C$3)&lt;&gt;"",INDEX(個人!$C$6:$AH$125,$N845,$O845)&lt;&gt;""),RIGHT(TEXT(INDEX(個人!$C$6:$AH$125,$N845,$O845),"mm:ss.00"),2),"")</f>
        <v/>
      </c>
      <c r="N845" s="22">
        <f t="shared" si="116"/>
        <v>39</v>
      </c>
      <c r="O845" s="22">
        <v>14</v>
      </c>
      <c r="P845" s="24" t="s">
        <v>47</v>
      </c>
      <c r="Q845" s="22" t="s">
        <v>102</v>
      </c>
    </row>
    <row r="846" spans="3:17" s="22" customFormat="1" x14ac:dyDescent="0.15">
      <c r="C846" s="22" t="str">
        <f>IF(INDEX(個人!$C$6:$AH$125,$N846,$C$3)&lt;&gt;"",DBCS(TRIM(INDEX(個人!$C$6:$AH$125,$N846,$C$3))),"")</f>
        <v/>
      </c>
      <c r="D846" s="22" t="str">
        <f t="shared" si="114"/>
        <v>○</v>
      </c>
      <c r="E846" s="22">
        <f>IF(AND(INDEX(個人!$C$6:$AH$125,$N845,$C$3)&lt;&gt;"",INDEX(個人!$C$6:$AH$125,$N846,$O846)&lt;&gt;""),E845+1,E845)</f>
        <v>0</v>
      </c>
      <c r="F846" s="22" t="str">
        <f t="shared" si="115"/>
        <v>@0</v>
      </c>
      <c r="H846" s="22" t="str">
        <f>IF(AND(INDEX(個人!$C$6:$AH$125,$N846,$C$3)&lt;&gt;"",INDEX(個人!$C$6:$AH$125,$N846,$O846)&lt;&gt;""),IF(INDEX(個人!$C$6:$AH$125,$N846,$H$3)&lt;20,11,ROUNDDOWN(INDEX(個人!$C$6:$AH$125,$N846,$H$3)/5,0)+7),"")</f>
        <v/>
      </c>
      <c r="I846" s="22" t="str">
        <f>IF(AND(INDEX(個人!$C$6:$AH$125,$N846,$C$3)&lt;&gt;"",INDEX(個人!$C$6:$AH$125,$N846,$O846)&lt;&gt;""),IF(ISERROR(VLOOKUP(DBCS($Q846),コード一覧!$E$1:$F$6,2,FALSE)),1,VLOOKUP(DBCS($Q846),コード一覧!$E$1:$F$6,2,FALSE)),"")</f>
        <v/>
      </c>
      <c r="J846" s="22" t="str">
        <f>IF(AND(INDEX(個人!$C$6:$AH$125,$N846,$C$3)&lt;&gt;"",INDEX(個人!$C$6:$AH$125,$N846,$O846)&lt;&gt;""),VLOOKUP($P846,コード一覧!$G$1:$H$10,2,FALSE),"")</f>
        <v/>
      </c>
      <c r="K846" s="22" t="str">
        <f>IF(AND(INDEX(個人!$C$6:$AH$125,$N846,$C$3)&lt;&gt;"",INDEX(個人!$C$6:$AH$125,$N846,$O846)&lt;&gt;""),LEFT(TEXT(INDEX(個人!$C$6:$AH$125,$N846,$O846),"mm:ss.00"),2),"")</f>
        <v/>
      </c>
      <c r="L846" s="22" t="str">
        <f>IF(AND(INDEX(個人!$C$6:$AH$125,$N846,$C$3)&lt;&gt;"",INDEX(個人!$C$6:$AH$125,$N846,$O846)&lt;&gt;""),MID(TEXT(INDEX(個人!$C$6:$AH$125,$N846,$O846),"mm:ss.00"),4,2),"")</f>
        <v/>
      </c>
      <c r="M846" s="22" t="str">
        <f>IF(AND(INDEX(個人!$C$6:$AH$125,$N846,$C$3)&lt;&gt;"",INDEX(個人!$C$6:$AH$125,$N846,$O846)&lt;&gt;""),RIGHT(TEXT(INDEX(個人!$C$6:$AH$125,$N846,$O846),"mm:ss.00"),2),"")</f>
        <v/>
      </c>
      <c r="N846" s="22">
        <f t="shared" si="116"/>
        <v>39</v>
      </c>
      <c r="O846" s="22">
        <v>15</v>
      </c>
      <c r="P846" s="24" t="s">
        <v>73</v>
      </c>
      <c r="Q846" s="22" t="s">
        <v>102</v>
      </c>
    </row>
    <row r="847" spans="3:17" s="22" customFormat="1" x14ac:dyDescent="0.15">
      <c r="C847" s="22" t="str">
        <f>IF(INDEX(個人!$C$6:$AH$125,$N847,$C$3)&lt;&gt;"",DBCS(TRIM(INDEX(個人!$C$6:$AH$125,$N847,$C$3))),"")</f>
        <v/>
      </c>
      <c r="D847" s="22" t="str">
        <f t="shared" si="114"/>
        <v>○</v>
      </c>
      <c r="E847" s="22">
        <f>IF(AND(INDEX(個人!$C$6:$AH$125,$N846,$C$3)&lt;&gt;"",INDEX(個人!$C$6:$AH$125,$N847,$O847)&lt;&gt;""),E846+1,E846)</f>
        <v>0</v>
      </c>
      <c r="F847" s="22" t="str">
        <f t="shared" si="115"/>
        <v>@0</v>
      </c>
      <c r="H847" s="22" t="str">
        <f>IF(AND(INDEX(個人!$C$6:$AH$125,$N847,$C$3)&lt;&gt;"",INDEX(個人!$C$6:$AH$125,$N847,$O847)&lt;&gt;""),IF(INDEX(個人!$C$6:$AH$125,$N847,$H$3)&lt;20,11,ROUNDDOWN(INDEX(個人!$C$6:$AH$125,$N847,$H$3)/5,0)+7),"")</f>
        <v/>
      </c>
      <c r="I847" s="22" t="str">
        <f>IF(AND(INDEX(個人!$C$6:$AH$125,$N847,$C$3)&lt;&gt;"",INDEX(個人!$C$6:$AH$125,$N847,$O847)&lt;&gt;""),IF(ISERROR(VLOOKUP(DBCS($Q847),コード一覧!$E$1:$F$6,2,FALSE)),1,VLOOKUP(DBCS($Q847),コード一覧!$E$1:$F$6,2,FALSE)),"")</f>
        <v/>
      </c>
      <c r="J847" s="22" t="str">
        <f>IF(AND(INDEX(個人!$C$6:$AH$125,$N847,$C$3)&lt;&gt;"",INDEX(個人!$C$6:$AH$125,$N847,$O847)&lt;&gt;""),VLOOKUP($P847,コード一覧!$G$1:$H$10,2,FALSE),"")</f>
        <v/>
      </c>
      <c r="K847" s="22" t="str">
        <f>IF(AND(INDEX(個人!$C$6:$AH$125,$N847,$C$3)&lt;&gt;"",INDEX(個人!$C$6:$AH$125,$N847,$O847)&lt;&gt;""),LEFT(TEXT(INDEX(個人!$C$6:$AH$125,$N847,$O847),"mm:ss.00"),2),"")</f>
        <v/>
      </c>
      <c r="L847" s="22" t="str">
        <f>IF(AND(INDEX(個人!$C$6:$AH$125,$N847,$C$3)&lt;&gt;"",INDEX(個人!$C$6:$AH$125,$N847,$O847)&lt;&gt;""),MID(TEXT(INDEX(個人!$C$6:$AH$125,$N847,$O847),"mm:ss.00"),4,2),"")</f>
        <v/>
      </c>
      <c r="M847" s="22" t="str">
        <f>IF(AND(INDEX(個人!$C$6:$AH$125,$N847,$C$3)&lt;&gt;"",INDEX(個人!$C$6:$AH$125,$N847,$O847)&lt;&gt;""),RIGHT(TEXT(INDEX(個人!$C$6:$AH$125,$N847,$O847),"mm:ss.00"),2),"")</f>
        <v/>
      </c>
      <c r="N847" s="22">
        <f t="shared" si="116"/>
        <v>39</v>
      </c>
      <c r="O847" s="22">
        <v>16</v>
      </c>
      <c r="P847" s="24" t="s">
        <v>75</v>
      </c>
      <c r="Q847" s="22" t="s">
        <v>102</v>
      </c>
    </row>
    <row r="848" spans="3:17" s="22" customFormat="1" x14ac:dyDescent="0.15">
      <c r="C848" s="22" t="str">
        <f>IF(INDEX(個人!$C$6:$AH$125,$N848,$C$3)&lt;&gt;"",DBCS(TRIM(INDEX(個人!$C$6:$AH$125,$N848,$C$3))),"")</f>
        <v/>
      </c>
      <c r="D848" s="22" t="str">
        <f t="shared" si="114"/>
        <v>○</v>
      </c>
      <c r="E848" s="22">
        <f>IF(AND(INDEX(個人!$C$6:$AH$125,$N847,$C$3)&lt;&gt;"",INDEX(個人!$C$6:$AH$125,$N848,$O848)&lt;&gt;""),E847+1,E847)</f>
        <v>0</v>
      </c>
      <c r="F848" s="22" t="str">
        <f t="shared" si="115"/>
        <v>@0</v>
      </c>
      <c r="H848" s="22" t="str">
        <f>IF(AND(INDEX(個人!$C$6:$AH$125,$N848,$C$3)&lt;&gt;"",INDEX(個人!$C$6:$AH$125,$N848,$O848)&lt;&gt;""),IF(INDEX(個人!$C$6:$AH$125,$N848,$H$3)&lt;20,11,ROUNDDOWN(INDEX(個人!$C$6:$AH$125,$N848,$H$3)/5,0)+7),"")</f>
        <v/>
      </c>
      <c r="I848" s="22" t="str">
        <f>IF(AND(INDEX(個人!$C$6:$AH$125,$N848,$C$3)&lt;&gt;"",INDEX(個人!$C$6:$AH$125,$N848,$O848)&lt;&gt;""),IF(ISERROR(VLOOKUP(DBCS($Q848),コード一覧!$E$1:$F$6,2,FALSE)),1,VLOOKUP(DBCS($Q848),コード一覧!$E$1:$F$6,2,FALSE)),"")</f>
        <v/>
      </c>
      <c r="J848" s="22" t="str">
        <f>IF(AND(INDEX(個人!$C$6:$AH$125,$N848,$C$3)&lt;&gt;"",INDEX(個人!$C$6:$AH$125,$N848,$O848)&lt;&gt;""),VLOOKUP($P848,コード一覧!$G$1:$H$10,2,FALSE),"")</f>
        <v/>
      </c>
      <c r="K848" s="22" t="str">
        <f>IF(AND(INDEX(個人!$C$6:$AH$125,$N848,$C$3)&lt;&gt;"",INDEX(個人!$C$6:$AH$125,$N848,$O848)&lt;&gt;""),LEFT(TEXT(INDEX(個人!$C$6:$AH$125,$N848,$O848),"mm:ss.00"),2),"")</f>
        <v/>
      </c>
      <c r="L848" s="22" t="str">
        <f>IF(AND(INDEX(個人!$C$6:$AH$125,$N848,$C$3)&lt;&gt;"",INDEX(個人!$C$6:$AH$125,$N848,$O848)&lt;&gt;""),MID(TEXT(INDEX(個人!$C$6:$AH$125,$N848,$O848),"mm:ss.00"),4,2),"")</f>
        <v/>
      </c>
      <c r="M848" s="22" t="str">
        <f>IF(AND(INDEX(個人!$C$6:$AH$125,$N848,$C$3)&lt;&gt;"",INDEX(個人!$C$6:$AH$125,$N848,$O848)&lt;&gt;""),RIGHT(TEXT(INDEX(個人!$C$6:$AH$125,$N848,$O848),"mm:ss.00"),2),"")</f>
        <v/>
      </c>
      <c r="N848" s="22">
        <f t="shared" si="116"/>
        <v>39</v>
      </c>
      <c r="O848" s="22">
        <v>17</v>
      </c>
      <c r="P848" s="24" t="s">
        <v>77</v>
      </c>
      <c r="Q848" s="22" t="s">
        <v>102</v>
      </c>
    </row>
    <row r="849" spans="3:17" s="22" customFormat="1" x14ac:dyDescent="0.15">
      <c r="C849" s="22" t="str">
        <f>IF(INDEX(個人!$C$6:$AH$125,$N849,$C$3)&lt;&gt;"",DBCS(TRIM(INDEX(個人!$C$6:$AH$125,$N849,$C$3))),"")</f>
        <v/>
      </c>
      <c r="D849" s="22" t="str">
        <f t="shared" si="114"/>
        <v>○</v>
      </c>
      <c r="E849" s="22">
        <f>IF(AND(INDEX(個人!$C$6:$AH$125,$N848,$C$3)&lt;&gt;"",INDEX(個人!$C$6:$AH$125,$N849,$O849)&lt;&gt;""),E848+1,E848)</f>
        <v>0</v>
      </c>
      <c r="F849" s="22" t="str">
        <f t="shared" si="115"/>
        <v>@0</v>
      </c>
      <c r="H849" s="22" t="str">
        <f>IF(AND(INDEX(個人!$C$6:$AH$125,$N849,$C$3)&lt;&gt;"",INDEX(個人!$C$6:$AH$125,$N849,$O849)&lt;&gt;""),IF(INDEX(個人!$C$6:$AH$125,$N849,$H$3)&lt;20,11,ROUNDDOWN(INDEX(個人!$C$6:$AH$125,$N849,$H$3)/5,0)+7),"")</f>
        <v/>
      </c>
      <c r="I849" s="22" t="str">
        <f>IF(AND(INDEX(個人!$C$6:$AH$125,$N849,$C$3)&lt;&gt;"",INDEX(個人!$C$6:$AH$125,$N849,$O849)&lt;&gt;""),IF(ISERROR(VLOOKUP(DBCS($Q849),コード一覧!$E$1:$F$6,2,FALSE)),1,VLOOKUP(DBCS($Q849),コード一覧!$E$1:$F$6,2,FALSE)),"")</f>
        <v/>
      </c>
      <c r="J849" s="22" t="str">
        <f>IF(AND(INDEX(個人!$C$6:$AH$125,$N849,$C$3)&lt;&gt;"",INDEX(個人!$C$6:$AH$125,$N849,$O849)&lt;&gt;""),VLOOKUP($P849,コード一覧!$G$1:$H$10,2,FALSE),"")</f>
        <v/>
      </c>
      <c r="K849" s="22" t="str">
        <f>IF(AND(INDEX(個人!$C$6:$AH$125,$N849,$C$3)&lt;&gt;"",INDEX(個人!$C$6:$AH$125,$N849,$O849)&lt;&gt;""),LEFT(TEXT(INDEX(個人!$C$6:$AH$125,$N849,$O849),"mm:ss.00"),2),"")</f>
        <v/>
      </c>
      <c r="L849" s="22" t="str">
        <f>IF(AND(INDEX(個人!$C$6:$AH$125,$N849,$C$3)&lt;&gt;"",INDEX(個人!$C$6:$AH$125,$N849,$O849)&lt;&gt;""),MID(TEXT(INDEX(個人!$C$6:$AH$125,$N849,$O849),"mm:ss.00"),4,2),"")</f>
        <v/>
      </c>
      <c r="M849" s="22" t="str">
        <f>IF(AND(INDEX(個人!$C$6:$AH$125,$N849,$C$3)&lt;&gt;"",INDEX(個人!$C$6:$AH$125,$N849,$O849)&lt;&gt;""),RIGHT(TEXT(INDEX(個人!$C$6:$AH$125,$N849,$O849),"mm:ss.00"),2),"")</f>
        <v/>
      </c>
      <c r="N849" s="22">
        <f t="shared" si="116"/>
        <v>39</v>
      </c>
      <c r="O849" s="22">
        <v>18</v>
      </c>
      <c r="P849" s="24" t="s">
        <v>70</v>
      </c>
      <c r="Q849" s="22" t="s">
        <v>103</v>
      </c>
    </row>
    <row r="850" spans="3:17" s="22" customFormat="1" x14ac:dyDescent="0.15">
      <c r="C850" s="22" t="str">
        <f>IF(INDEX(個人!$C$6:$AH$125,$N850,$C$3)&lt;&gt;"",DBCS(TRIM(INDEX(個人!$C$6:$AH$125,$N850,$C$3))),"")</f>
        <v/>
      </c>
      <c r="D850" s="22" t="str">
        <f t="shared" si="114"/>
        <v>○</v>
      </c>
      <c r="E850" s="22">
        <f>IF(AND(INDEX(個人!$C$6:$AH$125,$N849,$C$3)&lt;&gt;"",INDEX(個人!$C$6:$AH$125,$N850,$O850)&lt;&gt;""),E849+1,E849)</f>
        <v>0</v>
      </c>
      <c r="F850" s="22" t="str">
        <f t="shared" si="115"/>
        <v>@0</v>
      </c>
      <c r="H850" s="22" t="str">
        <f>IF(AND(INDEX(個人!$C$6:$AH$125,$N850,$C$3)&lt;&gt;"",INDEX(個人!$C$6:$AH$125,$N850,$O850)&lt;&gt;""),IF(INDEX(個人!$C$6:$AH$125,$N850,$H$3)&lt;20,11,ROUNDDOWN(INDEX(個人!$C$6:$AH$125,$N850,$H$3)/5,0)+7),"")</f>
        <v/>
      </c>
      <c r="I850" s="22" t="str">
        <f>IF(AND(INDEX(個人!$C$6:$AH$125,$N850,$C$3)&lt;&gt;"",INDEX(個人!$C$6:$AH$125,$N850,$O850)&lt;&gt;""),IF(ISERROR(VLOOKUP(DBCS($Q850),コード一覧!$E$1:$F$6,2,FALSE)),1,VLOOKUP(DBCS($Q850),コード一覧!$E$1:$F$6,2,FALSE)),"")</f>
        <v/>
      </c>
      <c r="J850" s="22" t="str">
        <f>IF(AND(INDEX(個人!$C$6:$AH$125,$N850,$C$3)&lt;&gt;"",INDEX(個人!$C$6:$AH$125,$N850,$O850)&lt;&gt;""),VLOOKUP($P850,コード一覧!$G$1:$H$10,2,FALSE),"")</f>
        <v/>
      </c>
      <c r="K850" s="22" t="str">
        <f>IF(AND(INDEX(個人!$C$6:$AH$125,$N850,$C$3)&lt;&gt;"",INDEX(個人!$C$6:$AH$125,$N850,$O850)&lt;&gt;""),LEFT(TEXT(INDEX(個人!$C$6:$AH$125,$N850,$O850),"mm:ss.00"),2),"")</f>
        <v/>
      </c>
      <c r="L850" s="22" t="str">
        <f>IF(AND(INDEX(個人!$C$6:$AH$125,$N850,$C$3)&lt;&gt;"",INDEX(個人!$C$6:$AH$125,$N850,$O850)&lt;&gt;""),MID(TEXT(INDEX(個人!$C$6:$AH$125,$N850,$O850),"mm:ss.00"),4,2),"")</f>
        <v/>
      </c>
      <c r="M850" s="22" t="str">
        <f>IF(AND(INDEX(個人!$C$6:$AH$125,$N850,$C$3)&lt;&gt;"",INDEX(個人!$C$6:$AH$125,$N850,$O850)&lt;&gt;""),RIGHT(TEXT(INDEX(個人!$C$6:$AH$125,$N850,$O850),"mm:ss.00"),2),"")</f>
        <v/>
      </c>
      <c r="N850" s="22">
        <f t="shared" si="116"/>
        <v>39</v>
      </c>
      <c r="O850" s="22">
        <v>19</v>
      </c>
      <c r="P850" s="24" t="s">
        <v>24</v>
      </c>
      <c r="Q850" s="22" t="s">
        <v>103</v>
      </c>
    </row>
    <row r="851" spans="3:17" s="22" customFormat="1" x14ac:dyDescent="0.15">
      <c r="C851" s="22" t="str">
        <f>IF(INDEX(個人!$C$6:$AH$125,$N851,$C$3)&lt;&gt;"",DBCS(TRIM(INDEX(個人!$C$6:$AH$125,$N851,$C$3))),"")</f>
        <v/>
      </c>
      <c r="D851" s="22" t="str">
        <f t="shared" si="114"/>
        <v>○</v>
      </c>
      <c r="E851" s="22">
        <f>IF(AND(INDEX(個人!$C$6:$AH$125,$N850,$C$3)&lt;&gt;"",INDEX(個人!$C$6:$AH$125,$N851,$O851)&lt;&gt;""),E850+1,E850)</f>
        <v>0</v>
      </c>
      <c r="F851" s="22" t="str">
        <f t="shared" si="115"/>
        <v>@0</v>
      </c>
      <c r="H851" s="22" t="str">
        <f>IF(AND(INDEX(個人!$C$6:$AH$125,$N851,$C$3)&lt;&gt;"",INDEX(個人!$C$6:$AH$125,$N851,$O851)&lt;&gt;""),IF(INDEX(個人!$C$6:$AH$125,$N851,$H$3)&lt;20,11,ROUNDDOWN(INDEX(個人!$C$6:$AH$125,$N851,$H$3)/5,0)+7),"")</f>
        <v/>
      </c>
      <c r="I851" s="22" t="str">
        <f>IF(AND(INDEX(個人!$C$6:$AH$125,$N851,$C$3)&lt;&gt;"",INDEX(個人!$C$6:$AH$125,$N851,$O851)&lt;&gt;""),IF(ISERROR(VLOOKUP(DBCS($Q851),コード一覧!$E$1:$F$6,2,FALSE)),1,VLOOKUP(DBCS($Q851),コード一覧!$E$1:$F$6,2,FALSE)),"")</f>
        <v/>
      </c>
      <c r="J851" s="22" t="str">
        <f>IF(AND(INDEX(個人!$C$6:$AH$125,$N851,$C$3)&lt;&gt;"",INDEX(個人!$C$6:$AH$125,$N851,$O851)&lt;&gt;""),VLOOKUP($P851,コード一覧!$G$1:$H$10,2,FALSE),"")</f>
        <v/>
      </c>
      <c r="K851" s="22" t="str">
        <f>IF(AND(INDEX(個人!$C$6:$AH$125,$N851,$C$3)&lt;&gt;"",INDEX(個人!$C$6:$AH$125,$N851,$O851)&lt;&gt;""),LEFT(TEXT(INDEX(個人!$C$6:$AH$125,$N851,$O851),"mm:ss.00"),2),"")</f>
        <v/>
      </c>
      <c r="L851" s="22" t="str">
        <f>IF(AND(INDEX(個人!$C$6:$AH$125,$N851,$C$3)&lt;&gt;"",INDEX(個人!$C$6:$AH$125,$N851,$O851)&lt;&gt;""),MID(TEXT(INDEX(個人!$C$6:$AH$125,$N851,$O851),"mm:ss.00"),4,2),"")</f>
        <v/>
      </c>
      <c r="M851" s="22" t="str">
        <f>IF(AND(INDEX(個人!$C$6:$AH$125,$N851,$C$3)&lt;&gt;"",INDEX(個人!$C$6:$AH$125,$N851,$O851)&lt;&gt;""),RIGHT(TEXT(INDEX(個人!$C$6:$AH$125,$N851,$O851),"mm:ss.00"),2),"")</f>
        <v/>
      </c>
      <c r="N851" s="22">
        <f t="shared" si="116"/>
        <v>39</v>
      </c>
      <c r="O851" s="22">
        <v>20</v>
      </c>
      <c r="P851" s="24" t="s">
        <v>37</v>
      </c>
      <c r="Q851" s="22" t="s">
        <v>103</v>
      </c>
    </row>
    <row r="852" spans="3:17" s="22" customFormat="1" x14ac:dyDescent="0.15">
      <c r="C852" s="22" t="str">
        <f>IF(INDEX(個人!$C$6:$AH$125,$N852,$C$3)&lt;&gt;"",DBCS(TRIM(INDEX(個人!$C$6:$AH$125,$N852,$C$3))),"")</f>
        <v/>
      </c>
      <c r="D852" s="22" t="str">
        <f t="shared" si="114"/>
        <v>○</v>
      </c>
      <c r="E852" s="22">
        <f>IF(AND(INDEX(個人!$C$6:$AH$125,$N851,$C$3)&lt;&gt;"",INDEX(個人!$C$6:$AH$125,$N852,$O852)&lt;&gt;""),E851+1,E851)</f>
        <v>0</v>
      </c>
      <c r="F852" s="22" t="str">
        <f t="shared" si="115"/>
        <v>@0</v>
      </c>
      <c r="H852" s="22" t="str">
        <f>IF(AND(INDEX(個人!$C$6:$AH$125,$N852,$C$3)&lt;&gt;"",INDEX(個人!$C$6:$AH$125,$N852,$O852)&lt;&gt;""),IF(INDEX(個人!$C$6:$AH$125,$N852,$H$3)&lt;20,11,ROUNDDOWN(INDEX(個人!$C$6:$AH$125,$N852,$H$3)/5,0)+7),"")</f>
        <v/>
      </c>
      <c r="I852" s="22" t="str">
        <f>IF(AND(INDEX(個人!$C$6:$AH$125,$N852,$C$3)&lt;&gt;"",INDEX(個人!$C$6:$AH$125,$N852,$O852)&lt;&gt;""),IF(ISERROR(VLOOKUP(DBCS($Q852),コード一覧!$E$1:$F$6,2,FALSE)),1,VLOOKUP(DBCS($Q852),コード一覧!$E$1:$F$6,2,FALSE)),"")</f>
        <v/>
      </c>
      <c r="J852" s="22" t="str">
        <f>IF(AND(INDEX(個人!$C$6:$AH$125,$N852,$C$3)&lt;&gt;"",INDEX(個人!$C$6:$AH$125,$N852,$O852)&lt;&gt;""),VLOOKUP($P852,コード一覧!$G$1:$H$10,2,FALSE),"")</f>
        <v/>
      </c>
      <c r="K852" s="22" t="str">
        <f>IF(AND(INDEX(個人!$C$6:$AH$125,$N852,$C$3)&lt;&gt;"",INDEX(個人!$C$6:$AH$125,$N852,$O852)&lt;&gt;""),LEFT(TEXT(INDEX(個人!$C$6:$AH$125,$N852,$O852),"mm:ss.00"),2),"")</f>
        <v/>
      </c>
      <c r="L852" s="22" t="str">
        <f>IF(AND(INDEX(個人!$C$6:$AH$125,$N852,$C$3)&lt;&gt;"",INDEX(個人!$C$6:$AH$125,$N852,$O852)&lt;&gt;""),MID(TEXT(INDEX(個人!$C$6:$AH$125,$N852,$O852),"mm:ss.00"),4,2),"")</f>
        <v/>
      </c>
      <c r="M852" s="22" t="str">
        <f>IF(AND(INDEX(個人!$C$6:$AH$125,$N852,$C$3)&lt;&gt;"",INDEX(個人!$C$6:$AH$125,$N852,$O852)&lt;&gt;""),RIGHT(TEXT(INDEX(個人!$C$6:$AH$125,$N852,$O852),"mm:ss.00"),2),"")</f>
        <v/>
      </c>
      <c r="N852" s="22">
        <f t="shared" si="116"/>
        <v>39</v>
      </c>
      <c r="O852" s="22">
        <v>21</v>
      </c>
      <c r="P852" s="24" t="s">
        <v>47</v>
      </c>
      <c r="Q852" s="22" t="s">
        <v>103</v>
      </c>
    </row>
    <row r="853" spans="3:17" s="22" customFormat="1" x14ac:dyDescent="0.15">
      <c r="C853" s="22" t="str">
        <f>IF(INDEX(個人!$C$6:$AH$125,$N853,$C$3)&lt;&gt;"",DBCS(TRIM(INDEX(個人!$C$6:$AH$125,$N853,$C$3))),"")</f>
        <v/>
      </c>
      <c r="D853" s="22" t="str">
        <f t="shared" si="114"/>
        <v>○</v>
      </c>
      <c r="E853" s="22">
        <f>IF(AND(INDEX(個人!$C$6:$AH$125,$N852,$C$3)&lt;&gt;"",INDEX(個人!$C$6:$AH$125,$N853,$O853)&lt;&gt;""),E852+1,E852)</f>
        <v>0</v>
      </c>
      <c r="F853" s="22" t="str">
        <f t="shared" si="115"/>
        <v>@0</v>
      </c>
      <c r="H853" s="22" t="str">
        <f>IF(AND(INDEX(個人!$C$6:$AH$125,$N853,$C$3)&lt;&gt;"",INDEX(個人!$C$6:$AH$125,$N853,$O853)&lt;&gt;""),IF(INDEX(個人!$C$6:$AH$125,$N853,$H$3)&lt;20,11,ROUNDDOWN(INDEX(個人!$C$6:$AH$125,$N853,$H$3)/5,0)+7),"")</f>
        <v/>
      </c>
      <c r="I853" s="22" t="str">
        <f>IF(AND(INDEX(個人!$C$6:$AH$125,$N853,$C$3)&lt;&gt;"",INDEX(個人!$C$6:$AH$125,$N853,$O853)&lt;&gt;""),IF(ISERROR(VLOOKUP(DBCS($Q853),コード一覧!$E$1:$F$6,2,FALSE)),1,VLOOKUP(DBCS($Q853),コード一覧!$E$1:$F$6,2,FALSE)),"")</f>
        <v/>
      </c>
      <c r="J853" s="22" t="str">
        <f>IF(AND(INDEX(個人!$C$6:$AH$125,$N853,$C$3)&lt;&gt;"",INDEX(個人!$C$6:$AH$125,$N853,$O853)&lt;&gt;""),VLOOKUP($P853,コード一覧!$G$1:$H$10,2,FALSE),"")</f>
        <v/>
      </c>
      <c r="K853" s="22" t="str">
        <f>IF(AND(INDEX(個人!$C$6:$AH$125,$N853,$C$3)&lt;&gt;"",INDEX(個人!$C$6:$AH$125,$N853,$O853)&lt;&gt;""),LEFT(TEXT(INDEX(個人!$C$6:$AH$125,$N853,$O853),"mm:ss.00"),2),"")</f>
        <v/>
      </c>
      <c r="L853" s="22" t="str">
        <f>IF(AND(INDEX(個人!$C$6:$AH$125,$N853,$C$3)&lt;&gt;"",INDEX(個人!$C$6:$AH$125,$N853,$O853)&lt;&gt;""),MID(TEXT(INDEX(個人!$C$6:$AH$125,$N853,$O853),"mm:ss.00"),4,2),"")</f>
        <v/>
      </c>
      <c r="M853" s="22" t="str">
        <f>IF(AND(INDEX(個人!$C$6:$AH$125,$N853,$C$3)&lt;&gt;"",INDEX(個人!$C$6:$AH$125,$N853,$O853)&lt;&gt;""),RIGHT(TEXT(INDEX(個人!$C$6:$AH$125,$N853,$O853),"mm:ss.00"),2),"")</f>
        <v/>
      </c>
      <c r="N853" s="22">
        <f t="shared" si="116"/>
        <v>39</v>
      </c>
      <c r="O853" s="22">
        <v>22</v>
      </c>
      <c r="P853" s="24" t="s">
        <v>70</v>
      </c>
      <c r="Q853" s="22" t="s">
        <v>104</v>
      </c>
    </row>
    <row r="854" spans="3:17" s="22" customFormat="1" x14ac:dyDescent="0.15">
      <c r="C854" s="22" t="str">
        <f>IF(INDEX(個人!$C$6:$AH$125,$N854,$C$3)&lt;&gt;"",DBCS(TRIM(INDEX(個人!$C$6:$AH$125,$N854,$C$3))),"")</f>
        <v/>
      </c>
      <c r="D854" s="22" t="str">
        <f t="shared" si="114"/>
        <v>○</v>
      </c>
      <c r="E854" s="22">
        <f>IF(AND(INDEX(個人!$C$6:$AH$125,$N853,$C$3)&lt;&gt;"",INDEX(個人!$C$6:$AH$125,$N854,$O854)&lt;&gt;""),E853+1,E853)</f>
        <v>0</v>
      </c>
      <c r="F854" s="22" t="str">
        <f t="shared" si="115"/>
        <v>@0</v>
      </c>
      <c r="H854" s="22" t="str">
        <f>IF(AND(INDEX(個人!$C$6:$AH$125,$N854,$C$3)&lt;&gt;"",INDEX(個人!$C$6:$AH$125,$N854,$O854)&lt;&gt;""),IF(INDEX(個人!$C$6:$AH$125,$N854,$H$3)&lt;20,11,ROUNDDOWN(INDEX(個人!$C$6:$AH$125,$N854,$H$3)/5,0)+7),"")</f>
        <v/>
      </c>
      <c r="I854" s="22" t="str">
        <f>IF(AND(INDEX(個人!$C$6:$AH$125,$N854,$C$3)&lt;&gt;"",INDEX(個人!$C$6:$AH$125,$N854,$O854)&lt;&gt;""),IF(ISERROR(VLOOKUP(DBCS($Q854),コード一覧!$E$1:$F$6,2,FALSE)),1,VLOOKUP(DBCS($Q854),コード一覧!$E$1:$F$6,2,FALSE)),"")</f>
        <v/>
      </c>
      <c r="J854" s="22" t="str">
        <f>IF(AND(INDEX(個人!$C$6:$AH$125,$N854,$C$3)&lt;&gt;"",INDEX(個人!$C$6:$AH$125,$N854,$O854)&lt;&gt;""),VLOOKUP($P854,コード一覧!$G$1:$H$10,2,FALSE),"")</f>
        <v/>
      </c>
      <c r="K854" s="22" t="str">
        <f>IF(AND(INDEX(個人!$C$6:$AH$125,$N854,$C$3)&lt;&gt;"",INDEX(個人!$C$6:$AH$125,$N854,$O854)&lt;&gt;""),LEFT(TEXT(INDEX(個人!$C$6:$AH$125,$N854,$O854),"mm:ss.00"),2),"")</f>
        <v/>
      </c>
      <c r="L854" s="22" t="str">
        <f>IF(AND(INDEX(個人!$C$6:$AH$125,$N854,$C$3)&lt;&gt;"",INDEX(個人!$C$6:$AH$125,$N854,$O854)&lt;&gt;""),MID(TEXT(INDEX(個人!$C$6:$AH$125,$N854,$O854),"mm:ss.00"),4,2),"")</f>
        <v/>
      </c>
      <c r="M854" s="22" t="str">
        <f>IF(AND(INDEX(個人!$C$6:$AH$125,$N854,$C$3)&lt;&gt;"",INDEX(個人!$C$6:$AH$125,$N854,$O854)&lt;&gt;""),RIGHT(TEXT(INDEX(個人!$C$6:$AH$125,$N854,$O854),"mm:ss.00"),2),"")</f>
        <v/>
      </c>
      <c r="N854" s="22">
        <f t="shared" si="116"/>
        <v>39</v>
      </c>
      <c r="O854" s="22">
        <v>23</v>
      </c>
      <c r="P854" s="24" t="s">
        <v>24</v>
      </c>
      <c r="Q854" s="22" t="s">
        <v>104</v>
      </c>
    </row>
    <row r="855" spans="3:17" s="22" customFormat="1" x14ac:dyDescent="0.15">
      <c r="C855" s="22" t="str">
        <f>IF(INDEX(個人!$C$6:$AH$125,$N855,$C$3)&lt;&gt;"",DBCS(TRIM(INDEX(個人!$C$6:$AH$125,$N855,$C$3))),"")</f>
        <v/>
      </c>
      <c r="D855" s="22" t="str">
        <f t="shared" si="114"/>
        <v>○</v>
      </c>
      <c r="E855" s="22">
        <f>IF(AND(INDEX(個人!$C$6:$AH$125,$N854,$C$3)&lt;&gt;"",INDEX(個人!$C$6:$AH$125,$N855,$O855)&lt;&gt;""),E854+1,E854)</f>
        <v>0</v>
      </c>
      <c r="F855" s="22" t="str">
        <f t="shared" si="115"/>
        <v>@0</v>
      </c>
      <c r="H855" s="22" t="str">
        <f>IF(AND(INDEX(個人!$C$6:$AH$125,$N855,$C$3)&lt;&gt;"",INDEX(個人!$C$6:$AH$125,$N855,$O855)&lt;&gt;""),IF(INDEX(個人!$C$6:$AH$125,$N855,$H$3)&lt;20,11,ROUNDDOWN(INDEX(個人!$C$6:$AH$125,$N855,$H$3)/5,0)+7),"")</f>
        <v/>
      </c>
      <c r="I855" s="22" t="str">
        <f>IF(AND(INDEX(個人!$C$6:$AH$125,$N855,$C$3)&lt;&gt;"",INDEX(個人!$C$6:$AH$125,$N855,$O855)&lt;&gt;""),IF(ISERROR(VLOOKUP(DBCS($Q855),コード一覧!$E$1:$F$6,2,FALSE)),1,VLOOKUP(DBCS($Q855),コード一覧!$E$1:$F$6,2,FALSE)),"")</f>
        <v/>
      </c>
      <c r="J855" s="22" t="str">
        <f>IF(AND(INDEX(個人!$C$6:$AH$125,$N855,$C$3)&lt;&gt;"",INDEX(個人!$C$6:$AH$125,$N855,$O855)&lt;&gt;""),VLOOKUP($P855,コード一覧!$G$1:$H$10,2,FALSE),"")</f>
        <v/>
      </c>
      <c r="K855" s="22" t="str">
        <f>IF(AND(INDEX(個人!$C$6:$AH$125,$N855,$C$3)&lt;&gt;"",INDEX(個人!$C$6:$AH$125,$N855,$O855)&lt;&gt;""),LEFT(TEXT(INDEX(個人!$C$6:$AH$125,$N855,$O855),"mm:ss.00"),2),"")</f>
        <v/>
      </c>
      <c r="L855" s="22" t="str">
        <f>IF(AND(INDEX(個人!$C$6:$AH$125,$N855,$C$3)&lt;&gt;"",INDEX(個人!$C$6:$AH$125,$N855,$O855)&lt;&gt;""),MID(TEXT(INDEX(個人!$C$6:$AH$125,$N855,$O855),"mm:ss.00"),4,2),"")</f>
        <v/>
      </c>
      <c r="M855" s="22" t="str">
        <f>IF(AND(INDEX(個人!$C$6:$AH$125,$N855,$C$3)&lt;&gt;"",INDEX(個人!$C$6:$AH$125,$N855,$O855)&lt;&gt;""),RIGHT(TEXT(INDEX(個人!$C$6:$AH$125,$N855,$O855),"mm:ss.00"),2),"")</f>
        <v/>
      </c>
      <c r="N855" s="22">
        <f t="shared" si="116"/>
        <v>39</v>
      </c>
      <c r="O855" s="22">
        <v>24</v>
      </c>
      <c r="P855" s="24" t="s">
        <v>37</v>
      </c>
      <c r="Q855" s="22" t="s">
        <v>104</v>
      </c>
    </row>
    <row r="856" spans="3:17" s="22" customFormat="1" x14ac:dyDescent="0.15">
      <c r="C856" s="22" t="str">
        <f>IF(INDEX(個人!$C$6:$AH$125,$N856,$C$3)&lt;&gt;"",DBCS(TRIM(INDEX(個人!$C$6:$AH$125,$N856,$C$3))),"")</f>
        <v/>
      </c>
      <c r="D856" s="22" t="str">
        <f t="shared" si="114"/>
        <v>○</v>
      </c>
      <c r="E856" s="22">
        <f>IF(AND(INDEX(個人!$C$6:$AH$125,$N855,$C$3)&lt;&gt;"",INDEX(個人!$C$6:$AH$125,$N856,$O856)&lt;&gt;""),E855+1,E855)</f>
        <v>0</v>
      </c>
      <c r="F856" s="22" t="str">
        <f t="shared" si="115"/>
        <v>@0</v>
      </c>
      <c r="H856" s="22" t="str">
        <f>IF(AND(INDEX(個人!$C$6:$AH$125,$N856,$C$3)&lt;&gt;"",INDEX(個人!$C$6:$AH$125,$N856,$O856)&lt;&gt;""),IF(INDEX(個人!$C$6:$AH$125,$N856,$H$3)&lt;20,11,ROUNDDOWN(INDEX(個人!$C$6:$AH$125,$N856,$H$3)/5,0)+7),"")</f>
        <v/>
      </c>
      <c r="I856" s="22" t="str">
        <f>IF(AND(INDEX(個人!$C$6:$AH$125,$N856,$C$3)&lt;&gt;"",INDEX(個人!$C$6:$AH$125,$N856,$O856)&lt;&gt;""),IF(ISERROR(VLOOKUP(DBCS($Q856),コード一覧!$E$1:$F$6,2,FALSE)),1,VLOOKUP(DBCS($Q856),コード一覧!$E$1:$F$6,2,FALSE)),"")</f>
        <v/>
      </c>
      <c r="J856" s="22" t="str">
        <f>IF(AND(INDEX(個人!$C$6:$AH$125,$N856,$C$3)&lt;&gt;"",INDEX(個人!$C$6:$AH$125,$N856,$O856)&lt;&gt;""),VLOOKUP($P856,コード一覧!$G$1:$H$10,2,FALSE),"")</f>
        <v/>
      </c>
      <c r="K856" s="22" t="str">
        <f>IF(AND(INDEX(個人!$C$6:$AH$125,$N856,$C$3)&lt;&gt;"",INDEX(個人!$C$6:$AH$125,$N856,$O856)&lt;&gt;""),LEFT(TEXT(INDEX(個人!$C$6:$AH$125,$N856,$O856),"mm:ss.00"),2),"")</f>
        <v/>
      </c>
      <c r="L856" s="22" t="str">
        <f>IF(AND(INDEX(個人!$C$6:$AH$125,$N856,$C$3)&lt;&gt;"",INDEX(個人!$C$6:$AH$125,$N856,$O856)&lt;&gt;""),MID(TEXT(INDEX(個人!$C$6:$AH$125,$N856,$O856),"mm:ss.00"),4,2),"")</f>
        <v/>
      </c>
      <c r="M856" s="22" t="str">
        <f>IF(AND(INDEX(個人!$C$6:$AH$125,$N856,$C$3)&lt;&gt;"",INDEX(個人!$C$6:$AH$125,$N856,$O856)&lt;&gt;""),RIGHT(TEXT(INDEX(個人!$C$6:$AH$125,$N856,$O856),"mm:ss.00"),2),"")</f>
        <v/>
      </c>
      <c r="N856" s="22">
        <f t="shared" si="116"/>
        <v>39</v>
      </c>
      <c r="O856" s="22">
        <v>25</v>
      </c>
      <c r="P856" s="24" t="s">
        <v>47</v>
      </c>
      <c r="Q856" s="22" t="s">
        <v>104</v>
      </c>
    </row>
    <row r="857" spans="3:17" s="22" customFormat="1" x14ac:dyDescent="0.15">
      <c r="C857" s="22" t="str">
        <f>IF(INDEX(個人!$C$6:$AH$125,$N857,$C$3)&lt;&gt;"",DBCS(TRIM(INDEX(個人!$C$6:$AH$125,$N857,$C$3))),"")</f>
        <v/>
      </c>
      <c r="D857" s="22" t="str">
        <f t="shared" si="114"/>
        <v>○</v>
      </c>
      <c r="E857" s="22">
        <f>IF(AND(INDEX(個人!$C$6:$AH$125,$N856,$C$3)&lt;&gt;"",INDEX(個人!$C$6:$AH$125,$N857,$O857)&lt;&gt;""),E856+1,E856)</f>
        <v>0</v>
      </c>
      <c r="F857" s="22" t="str">
        <f t="shared" si="115"/>
        <v>@0</v>
      </c>
      <c r="H857" s="22" t="str">
        <f>IF(AND(INDEX(個人!$C$6:$AH$125,$N857,$C$3)&lt;&gt;"",INDEX(個人!$C$6:$AH$125,$N857,$O857)&lt;&gt;""),IF(INDEX(個人!$C$6:$AH$125,$N857,$H$3)&lt;20,11,ROUNDDOWN(INDEX(個人!$C$6:$AH$125,$N857,$H$3)/5,0)+7),"")</f>
        <v/>
      </c>
      <c r="I857" s="22" t="str">
        <f>IF(AND(INDEX(個人!$C$6:$AH$125,$N857,$C$3)&lt;&gt;"",INDEX(個人!$C$6:$AH$125,$N857,$O857)&lt;&gt;""),IF(ISERROR(VLOOKUP(DBCS($Q857),コード一覧!$E$1:$F$6,2,FALSE)),1,VLOOKUP(DBCS($Q857),コード一覧!$E$1:$F$6,2,FALSE)),"")</f>
        <v/>
      </c>
      <c r="J857" s="22" t="str">
        <f>IF(AND(INDEX(個人!$C$6:$AH$125,$N857,$C$3)&lt;&gt;"",INDEX(個人!$C$6:$AH$125,$N857,$O857)&lt;&gt;""),VLOOKUP($P857,コード一覧!$G$1:$H$10,2,FALSE),"")</f>
        <v/>
      </c>
      <c r="K857" s="22" t="str">
        <f>IF(AND(INDEX(個人!$C$6:$AH$125,$N857,$C$3)&lt;&gt;"",INDEX(個人!$C$6:$AH$125,$N857,$O857)&lt;&gt;""),LEFT(TEXT(INDEX(個人!$C$6:$AH$125,$N857,$O857),"mm:ss.00"),2),"")</f>
        <v/>
      </c>
      <c r="L857" s="22" t="str">
        <f>IF(AND(INDEX(個人!$C$6:$AH$125,$N857,$C$3)&lt;&gt;"",INDEX(個人!$C$6:$AH$125,$N857,$O857)&lt;&gt;""),MID(TEXT(INDEX(個人!$C$6:$AH$125,$N857,$O857),"mm:ss.00"),4,2),"")</f>
        <v/>
      </c>
      <c r="M857" s="22" t="str">
        <f>IF(AND(INDEX(個人!$C$6:$AH$125,$N857,$C$3)&lt;&gt;"",INDEX(個人!$C$6:$AH$125,$N857,$O857)&lt;&gt;""),RIGHT(TEXT(INDEX(個人!$C$6:$AH$125,$N857,$O857),"mm:ss.00"),2),"")</f>
        <v/>
      </c>
      <c r="N857" s="22">
        <f t="shared" si="116"/>
        <v>39</v>
      </c>
      <c r="O857" s="22">
        <v>26</v>
      </c>
      <c r="P857" s="24" t="s">
        <v>70</v>
      </c>
      <c r="Q857" s="22" t="s">
        <v>55</v>
      </c>
    </row>
    <row r="858" spans="3:17" s="22" customFormat="1" x14ac:dyDescent="0.15">
      <c r="C858" s="22" t="str">
        <f>IF(INDEX(個人!$C$6:$AH$125,$N858,$C$3)&lt;&gt;"",DBCS(TRIM(INDEX(個人!$C$6:$AH$125,$N858,$C$3))),"")</f>
        <v/>
      </c>
      <c r="D858" s="22" t="str">
        <f t="shared" si="114"/>
        <v>○</v>
      </c>
      <c r="E858" s="22">
        <f>IF(AND(INDEX(個人!$C$6:$AH$125,$N857,$C$3)&lt;&gt;"",INDEX(個人!$C$6:$AH$125,$N858,$O858)&lt;&gt;""),E857+1,E857)</f>
        <v>0</v>
      </c>
      <c r="F858" s="22" t="str">
        <f t="shared" si="115"/>
        <v>@0</v>
      </c>
      <c r="H858" s="22" t="str">
        <f>IF(AND(INDEX(個人!$C$6:$AH$125,$N858,$C$3)&lt;&gt;"",INDEX(個人!$C$6:$AH$125,$N858,$O858)&lt;&gt;""),IF(INDEX(個人!$C$6:$AH$125,$N858,$H$3)&lt;20,11,ROUNDDOWN(INDEX(個人!$C$6:$AH$125,$N858,$H$3)/5,0)+7),"")</f>
        <v/>
      </c>
      <c r="I858" s="22" t="str">
        <f>IF(AND(INDEX(個人!$C$6:$AH$125,$N858,$C$3)&lt;&gt;"",INDEX(個人!$C$6:$AH$125,$N858,$O858)&lt;&gt;""),IF(ISERROR(VLOOKUP(DBCS($Q858),コード一覧!$E$1:$F$6,2,FALSE)),1,VLOOKUP(DBCS($Q858),コード一覧!$E$1:$F$6,2,FALSE)),"")</f>
        <v/>
      </c>
      <c r="J858" s="22" t="str">
        <f>IF(AND(INDEX(個人!$C$6:$AH$125,$N858,$C$3)&lt;&gt;"",INDEX(個人!$C$6:$AH$125,$N858,$O858)&lt;&gt;""),VLOOKUP($P858,コード一覧!$G$1:$H$10,2,FALSE),"")</f>
        <v/>
      </c>
      <c r="K858" s="22" t="str">
        <f>IF(AND(INDEX(個人!$C$6:$AH$125,$N858,$C$3)&lt;&gt;"",INDEX(個人!$C$6:$AH$125,$N858,$O858)&lt;&gt;""),LEFT(TEXT(INDEX(個人!$C$6:$AH$125,$N858,$O858),"mm:ss.00"),2),"")</f>
        <v/>
      </c>
      <c r="L858" s="22" t="str">
        <f>IF(AND(INDEX(個人!$C$6:$AH$125,$N858,$C$3)&lt;&gt;"",INDEX(個人!$C$6:$AH$125,$N858,$O858)&lt;&gt;""),MID(TEXT(INDEX(個人!$C$6:$AH$125,$N858,$O858),"mm:ss.00"),4,2),"")</f>
        <v/>
      </c>
      <c r="M858" s="22" t="str">
        <f>IF(AND(INDEX(個人!$C$6:$AH$125,$N858,$C$3)&lt;&gt;"",INDEX(個人!$C$6:$AH$125,$N858,$O858)&lt;&gt;""),RIGHT(TEXT(INDEX(個人!$C$6:$AH$125,$N858,$O858),"mm:ss.00"),2),"")</f>
        <v/>
      </c>
      <c r="N858" s="22">
        <f t="shared" si="116"/>
        <v>39</v>
      </c>
      <c r="O858" s="22">
        <v>27</v>
      </c>
      <c r="P858" s="24" t="s">
        <v>24</v>
      </c>
      <c r="Q858" s="22" t="s">
        <v>55</v>
      </c>
    </row>
    <row r="859" spans="3:17" s="22" customFormat="1" x14ac:dyDescent="0.15">
      <c r="C859" s="22" t="str">
        <f>IF(INDEX(個人!$C$6:$AH$125,$N859,$C$3)&lt;&gt;"",DBCS(TRIM(INDEX(個人!$C$6:$AH$125,$N859,$C$3))),"")</f>
        <v/>
      </c>
      <c r="D859" s="22" t="str">
        <f t="shared" si="114"/>
        <v>○</v>
      </c>
      <c r="E859" s="22">
        <f>IF(AND(INDEX(個人!$C$6:$AH$125,$N858,$C$3)&lt;&gt;"",INDEX(個人!$C$6:$AH$125,$N859,$O859)&lt;&gt;""),E858+1,E858)</f>
        <v>0</v>
      </c>
      <c r="F859" s="22" t="str">
        <f t="shared" si="115"/>
        <v>@0</v>
      </c>
      <c r="H859" s="22" t="str">
        <f>IF(AND(INDEX(個人!$C$6:$AH$125,$N859,$C$3)&lt;&gt;"",INDEX(個人!$C$6:$AH$125,$N859,$O859)&lt;&gt;""),IF(INDEX(個人!$C$6:$AH$125,$N859,$H$3)&lt;20,11,ROUNDDOWN(INDEX(個人!$C$6:$AH$125,$N859,$H$3)/5,0)+7),"")</f>
        <v/>
      </c>
      <c r="I859" s="22" t="str">
        <f>IF(AND(INDEX(個人!$C$6:$AH$125,$N859,$C$3)&lt;&gt;"",INDEX(個人!$C$6:$AH$125,$N859,$O859)&lt;&gt;""),IF(ISERROR(VLOOKUP(DBCS($Q859),コード一覧!$E$1:$F$6,2,FALSE)),1,VLOOKUP(DBCS($Q859),コード一覧!$E$1:$F$6,2,FALSE)),"")</f>
        <v/>
      </c>
      <c r="J859" s="22" t="str">
        <f>IF(AND(INDEX(個人!$C$6:$AH$125,$N859,$C$3)&lt;&gt;"",INDEX(個人!$C$6:$AH$125,$N859,$O859)&lt;&gt;""),VLOOKUP($P859,コード一覧!$G$1:$H$10,2,FALSE),"")</f>
        <v/>
      </c>
      <c r="K859" s="22" t="str">
        <f>IF(AND(INDEX(個人!$C$6:$AH$125,$N859,$C$3)&lt;&gt;"",INDEX(個人!$C$6:$AH$125,$N859,$O859)&lt;&gt;""),LEFT(TEXT(INDEX(個人!$C$6:$AH$125,$N859,$O859),"mm:ss.00"),2),"")</f>
        <v/>
      </c>
      <c r="L859" s="22" t="str">
        <f>IF(AND(INDEX(個人!$C$6:$AH$125,$N859,$C$3)&lt;&gt;"",INDEX(個人!$C$6:$AH$125,$N859,$O859)&lt;&gt;""),MID(TEXT(INDEX(個人!$C$6:$AH$125,$N859,$O859),"mm:ss.00"),4,2),"")</f>
        <v/>
      </c>
      <c r="M859" s="22" t="str">
        <f>IF(AND(INDEX(個人!$C$6:$AH$125,$N859,$C$3)&lt;&gt;"",INDEX(個人!$C$6:$AH$125,$N859,$O859)&lt;&gt;""),RIGHT(TEXT(INDEX(個人!$C$6:$AH$125,$N859,$O859),"mm:ss.00"),2),"")</f>
        <v/>
      </c>
      <c r="N859" s="22">
        <f t="shared" si="116"/>
        <v>39</v>
      </c>
      <c r="O859" s="22">
        <v>28</v>
      </c>
      <c r="P859" s="24" t="s">
        <v>37</v>
      </c>
      <c r="Q859" s="22" t="s">
        <v>55</v>
      </c>
    </row>
    <row r="860" spans="3:17" s="22" customFormat="1" x14ac:dyDescent="0.15">
      <c r="C860" s="22" t="str">
        <f>IF(INDEX(個人!$C$6:$AH$125,$N860,$C$3)&lt;&gt;"",DBCS(TRIM(INDEX(個人!$C$6:$AH$125,$N860,$C$3))),"")</f>
        <v/>
      </c>
      <c r="D860" s="22" t="str">
        <f t="shared" si="114"/>
        <v>○</v>
      </c>
      <c r="E860" s="22">
        <f>IF(AND(INDEX(個人!$C$6:$AH$125,$N859,$C$3)&lt;&gt;"",INDEX(個人!$C$6:$AH$125,$N860,$O860)&lt;&gt;""),E859+1,E859)</f>
        <v>0</v>
      </c>
      <c r="F860" s="22" t="str">
        <f t="shared" si="115"/>
        <v>@0</v>
      </c>
      <c r="H860" s="22" t="str">
        <f>IF(AND(INDEX(個人!$C$6:$AH$125,$N860,$C$3)&lt;&gt;"",INDEX(個人!$C$6:$AH$125,$N860,$O860)&lt;&gt;""),IF(INDEX(個人!$C$6:$AH$125,$N860,$H$3)&lt;20,11,ROUNDDOWN(INDEX(個人!$C$6:$AH$125,$N860,$H$3)/5,0)+7),"")</f>
        <v/>
      </c>
      <c r="I860" s="22" t="str">
        <f>IF(AND(INDEX(個人!$C$6:$AH$125,$N860,$C$3)&lt;&gt;"",INDEX(個人!$C$6:$AH$125,$N860,$O860)&lt;&gt;""),IF(ISERROR(VLOOKUP(DBCS($Q860),コード一覧!$E$1:$F$6,2,FALSE)),1,VLOOKUP(DBCS($Q860),コード一覧!$E$1:$F$6,2,FALSE)),"")</f>
        <v/>
      </c>
      <c r="J860" s="22" t="str">
        <f>IF(AND(INDEX(個人!$C$6:$AH$125,$N860,$C$3)&lt;&gt;"",INDEX(個人!$C$6:$AH$125,$N860,$O860)&lt;&gt;""),VLOOKUP($P860,コード一覧!$G$1:$H$10,2,FALSE),"")</f>
        <v/>
      </c>
      <c r="K860" s="22" t="str">
        <f>IF(AND(INDEX(個人!$C$6:$AH$125,$N860,$C$3)&lt;&gt;"",INDEX(個人!$C$6:$AH$125,$N860,$O860)&lt;&gt;""),LEFT(TEXT(INDEX(個人!$C$6:$AH$125,$N860,$O860),"mm:ss.00"),2),"")</f>
        <v/>
      </c>
      <c r="L860" s="22" t="str">
        <f>IF(AND(INDEX(個人!$C$6:$AH$125,$N860,$C$3)&lt;&gt;"",INDEX(個人!$C$6:$AH$125,$N860,$O860)&lt;&gt;""),MID(TEXT(INDEX(個人!$C$6:$AH$125,$N860,$O860),"mm:ss.00"),4,2),"")</f>
        <v/>
      </c>
      <c r="M860" s="22" t="str">
        <f>IF(AND(INDEX(個人!$C$6:$AH$125,$N860,$C$3)&lt;&gt;"",INDEX(個人!$C$6:$AH$125,$N860,$O860)&lt;&gt;""),RIGHT(TEXT(INDEX(個人!$C$6:$AH$125,$N860,$O860),"mm:ss.00"),2),"")</f>
        <v/>
      </c>
      <c r="N860" s="22">
        <f t="shared" si="116"/>
        <v>39</v>
      </c>
      <c r="O860" s="22">
        <v>29</v>
      </c>
      <c r="P860" s="24" t="s">
        <v>47</v>
      </c>
      <c r="Q860" s="22" t="s">
        <v>55</v>
      </c>
    </row>
    <row r="861" spans="3:17" s="22" customFormat="1" x14ac:dyDescent="0.15">
      <c r="C861" s="22" t="str">
        <f>IF(INDEX(個人!$C$6:$AH$125,$N861,$C$3)&lt;&gt;"",DBCS(TRIM(INDEX(個人!$C$6:$AH$125,$N861,$C$3))),"")</f>
        <v/>
      </c>
      <c r="D861" s="22" t="str">
        <f t="shared" si="114"/>
        <v>○</v>
      </c>
      <c r="E861" s="22">
        <f>IF(AND(INDEX(個人!$C$6:$AH$125,$N860,$C$3)&lt;&gt;"",INDEX(個人!$C$6:$AH$125,$N861,$O861)&lt;&gt;""),E860+1,E860)</f>
        <v>0</v>
      </c>
      <c r="F861" s="22" t="str">
        <f t="shared" si="115"/>
        <v>@0</v>
      </c>
      <c r="H861" s="22" t="str">
        <f>IF(AND(INDEX(個人!$C$6:$AH$125,$N861,$C$3)&lt;&gt;"",INDEX(個人!$C$6:$AH$125,$N861,$O861)&lt;&gt;""),IF(INDEX(個人!$C$6:$AH$125,$N861,$H$3)&lt;20,11,ROUNDDOWN(INDEX(個人!$C$6:$AH$125,$N861,$H$3)/5,0)+7),"")</f>
        <v/>
      </c>
      <c r="I861" s="22" t="str">
        <f>IF(AND(INDEX(個人!$C$6:$AH$125,$N861,$C$3)&lt;&gt;"",INDEX(個人!$C$6:$AH$125,$N861,$O861)&lt;&gt;""),IF(ISERROR(VLOOKUP(DBCS($Q861),コード一覧!$E$1:$F$6,2,FALSE)),1,VLOOKUP(DBCS($Q861),コード一覧!$E$1:$F$6,2,FALSE)),"")</f>
        <v/>
      </c>
      <c r="J861" s="22" t="str">
        <f>IF(AND(INDEX(個人!$C$6:$AH$125,$N861,$C$3)&lt;&gt;"",INDEX(個人!$C$6:$AH$125,$N861,$O861)&lt;&gt;""),VLOOKUP($P861,コード一覧!$G$1:$H$10,2,FALSE),"")</f>
        <v/>
      </c>
      <c r="K861" s="22" t="str">
        <f>IF(AND(INDEX(個人!$C$6:$AH$125,$N861,$C$3)&lt;&gt;"",INDEX(個人!$C$6:$AH$125,$N861,$O861)&lt;&gt;""),LEFT(TEXT(INDEX(個人!$C$6:$AH$125,$N861,$O861),"mm:ss.00"),2),"")</f>
        <v/>
      </c>
      <c r="L861" s="22" t="str">
        <f>IF(AND(INDEX(個人!$C$6:$AH$125,$N861,$C$3)&lt;&gt;"",INDEX(個人!$C$6:$AH$125,$N861,$O861)&lt;&gt;""),MID(TEXT(INDEX(個人!$C$6:$AH$125,$N861,$O861),"mm:ss.00"),4,2),"")</f>
        <v/>
      </c>
      <c r="M861" s="22" t="str">
        <f>IF(AND(INDEX(個人!$C$6:$AH$125,$N861,$C$3)&lt;&gt;"",INDEX(個人!$C$6:$AH$125,$N861,$O861)&lt;&gt;""),RIGHT(TEXT(INDEX(個人!$C$6:$AH$125,$N861,$O861),"mm:ss.00"),2),"")</f>
        <v/>
      </c>
      <c r="N861" s="22">
        <f t="shared" si="116"/>
        <v>39</v>
      </c>
      <c r="O861" s="22">
        <v>30</v>
      </c>
      <c r="P861" s="24" t="s">
        <v>37</v>
      </c>
      <c r="Q861" s="22" t="s">
        <v>101</v>
      </c>
    </row>
    <row r="862" spans="3:17" s="22" customFormat="1" x14ac:dyDescent="0.15">
      <c r="C862" s="22" t="str">
        <f>IF(INDEX(個人!$C$6:$AH$125,$N862,$C$3)&lt;&gt;"",DBCS(TRIM(INDEX(個人!$C$6:$AH$125,$N862,$C$3))),"")</f>
        <v/>
      </c>
      <c r="D862" s="22" t="str">
        <f t="shared" si="114"/>
        <v>○</v>
      </c>
      <c r="E862" s="22">
        <f>IF(AND(INDEX(個人!$C$6:$AH$125,$N861,$C$3)&lt;&gt;"",INDEX(個人!$C$6:$AH$125,$N862,$O862)&lt;&gt;""),E861+1,E861)</f>
        <v>0</v>
      </c>
      <c r="F862" s="22" t="str">
        <f t="shared" si="115"/>
        <v>@0</v>
      </c>
      <c r="H862" s="22" t="str">
        <f>IF(AND(INDEX(個人!$C$6:$AH$125,$N862,$C$3)&lt;&gt;"",INDEX(個人!$C$6:$AH$125,$N862,$O862)&lt;&gt;""),IF(INDEX(個人!$C$6:$AH$125,$N862,$H$3)&lt;20,11,ROUNDDOWN(INDEX(個人!$C$6:$AH$125,$N862,$H$3)/5,0)+7),"")</f>
        <v/>
      </c>
      <c r="I862" s="22" t="str">
        <f>IF(AND(INDEX(個人!$C$6:$AH$125,$N862,$C$3)&lt;&gt;"",INDEX(個人!$C$6:$AH$125,$N862,$O862)&lt;&gt;""),IF(ISERROR(VLOOKUP(DBCS($Q862),コード一覧!$E$1:$F$6,2,FALSE)),1,VLOOKUP(DBCS($Q862),コード一覧!$E$1:$F$6,2,FALSE)),"")</f>
        <v/>
      </c>
      <c r="J862" s="22" t="str">
        <f>IF(AND(INDEX(個人!$C$6:$AH$125,$N862,$C$3)&lt;&gt;"",INDEX(個人!$C$6:$AH$125,$N862,$O862)&lt;&gt;""),VLOOKUP($P862,コード一覧!$G$1:$H$10,2,FALSE),"")</f>
        <v/>
      </c>
      <c r="K862" s="22" t="str">
        <f>IF(AND(INDEX(個人!$C$6:$AH$125,$N862,$C$3)&lt;&gt;"",INDEX(個人!$C$6:$AH$125,$N862,$O862)&lt;&gt;""),LEFT(TEXT(INDEX(個人!$C$6:$AH$125,$N862,$O862),"mm:ss.00"),2),"")</f>
        <v/>
      </c>
      <c r="L862" s="22" t="str">
        <f>IF(AND(INDEX(個人!$C$6:$AH$125,$N862,$C$3)&lt;&gt;"",INDEX(個人!$C$6:$AH$125,$N862,$O862)&lt;&gt;""),MID(TEXT(INDEX(個人!$C$6:$AH$125,$N862,$O862),"mm:ss.00"),4,2),"")</f>
        <v/>
      </c>
      <c r="M862" s="22" t="str">
        <f>IF(AND(INDEX(個人!$C$6:$AH$125,$N862,$C$3)&lt;&gt;"",INDEX(個人!$C$6:$AH$125,$N862,$O862)&lt;&gt;""),RIGHT(TEXT(INDEX(個人!$C$6:$AH$125,$N862,$O862),"mm:ss.00"),2),"")</f>
        <v/>
      </c>
      <c r="N862" s="22">
        <f t="shared" si="116"/>
        <v>39</v>
      </c>
      <c r="O862" s="22">
        <v>31</v>
      </c>
      <c r="P862" s="24" t="s">
        <v>47</v>
      </c>
      <c r="Q862" s="22" t="s">
        <v>101</v>
      </c>
    </row>
    <row r="863" spans="3:17" s="22" customFormat="1" x14ac:dyDescent="0.15">
      <c r="C863" s="22" t="str">
        <f>IF(INDEX(個人!$C$6:$AH$125,$N863,$C$3)&lt;&gt;"",DBCS(TRIM(INDEX(個人!$C$6:$AH$125,$N863,$C$3))),"")</f>
        <v/>
      </c>
      <c r="D863" s="22" t="str">
        <f t="shared" si="114"/>
        <v>○</v>
      </c>
      <c r="E863" s="22">
        <f>IF(AND(INDEX(個人!$C$6:$AH$125,$N862,$C$3)&lt;&gt;"",INDEX(個人!$C$6:$AH$125,$N863,$O863)&lt;&gt;""),E862+1,E862)</f>
        <v>0</v>
      </c>
      <c r="F863" s="22" t="str">
        <f t="shared" si="115"/>
        <v>@0</v>
      </c>
      <c r="H863" s="22" t="str">
        <f>IF(AND(INDEX(個人!$C$6:$AH$125,$N863,$C$3)&lt;&gt;"",INDEX(個人!$C$6:$AH$125,$N863,$O863)&lt;&gt;""),IF(INDEX(個人!$C$6:$AH$125,$N863,$H$3)&lt;20,11,ROUNDDOWN(INDEX(個人!$C$6:$AH$125,$N863,$H$3)/5,0)+7),"")</f>
        <v/>
      </c>
      <c r="I863" s="22" t="str">
        <f>IF(AND(INDEX(個人!$C$6:$AH$125,$N863,$C$3)&lt;&gt;"",INDEX(個人!$C$6:$AH$125,$N863,$O863)&lt;&gt;""),IF(ISERROR(VLOOKUP(DBCS($Q863),コード一覧!$E$1:$F$6,2,FALSE)),1,VLOOKUP(DBCS($Q863),コード一覧!$E$1:$F$6,2,FALSE)),"")</f>
        <v/>
      </c>
      <c r="J863" s="22" t="str">
        <f>IF(AND(INDEX(個人!$C$6:$AH$125,$N863,$C$3)&lt;&gt;"",INDEX(個人!$C$6:$AH$125,$N863,$O863)&lt;&gt;""),VLOOKUP($P863,コード一覧!$G$1:$H$10,2,FALSE),"")</f>
        <v/>
      </c>
      <c r="K863" s="22" t="str">
        <f>IF(AND(INDEX(個人!$C$6:$AH$125,$N863,$C$3)&lt;&gt;"",INDEX(個人!$C$6:$AH$125,$N863,$O863)&lt;&gt;""),LEFT(TEXT(INDEX(個人!$C$6:$AH$125,$N863,$O863),"mm:ss.00"),2),"")</f>
        <v/>
      </c>
      <c r="L863" s="22" t="str">
        <f>IF(AND(INDEX(個人!$C$6:$AH$125,$N863,$C$3)&lt;&gt;"",INDEX(個人!$C$6:$AH$125,$N863,$O863)&lt;&gt;""),MID(TEXT(INDEX(個人!$C$6:$AH$125,$N863,$O863),"mm:ss.00"),4,2),"")</f>
        <v/>
      </c>
      <c r="M863" s="22" t="str">
        <f>IF(AND(INDEX(個人!$C$6:$AH$125,$N863,$C$3)&lt;&gt;"",INDEX(個人!$C$6:$AH$125,$N863,$O863)&lt;&gt;""),RIGHT(TEXT(INDEX(個人!$C$6:$AH$125,$N863,$O863),"mm:ss.00"),2),"")</f>
        <v/>
      </c>
      <c r="N863" s="22">
        <f t="shared" si="116"/>
        <v>39</v>
      </c>
      <c r="O863" s="22">
        <v>32</v>
      </c>
      <c r="P863" s="24" t="s">
        <v>73</v>
      </c>
      <c r="Q863" s="22" t="s">
        <v>101</v>
      </c>
    </row>
    <row r="864" spans="3:17" s="23" customFormat="1" x14ac:dyDescent="0.15">
      <c r="C864" s="23" t="str">
        <f>IF(INDEX(個人!$C$6:$AH$125,$N864,$C$3)&lt;&gt;"",DBCS(TRIM(INDEX(個人!$C$6:$AH$125,$N864,$C$3))),"")</f>
        <v/>
      </c>
      <c r="D864" s="23" t="str">
        <f>IF(C863=C864,"○","×")</f>
        <v>○</v>
      </c>
      <c r="E864" s="23">
        <f>IF(AND(INDEX(個人!$C$6:$AH$125,$N864,$C$3)&lt;&gt;"",INDEX(個人!$C$6:$AH$125,$N864,$O864)&lt;&gt;""),1,0)</f>
        <v>0</v>
      </c>
      <c r="F864" s="23" t="str">
        <f>C864&amp;"@"&amp;E864</f>
        <v>@0</v>
      </c>
      <c r="H864" s="23" t="str">
        <f>IF(AND(INDEX(個人!$C$6:$AH$125,$N864,$C$3)&lt;&gt;"",INDEX(個人!$C$6:$AH$125,$N864,$O864)&lt;&gt;""),IF(INDEX(個人!$C$6:$AH$125,$N864,$H$3)&lt;20,11,ROUNDDOWN(INDEX(個人!$C$6:$AH$125,$N864,$H$3)/5,0)+7),"")</f>
        <v/>
      </c>
      <c r="I864" s="23" t="str">
        <f>IF(AND(INDEX(個人!$C$6:$AH$125,$N864,$C$3)&lt;&gt;"",INDEX(個人!$C$6:$AH$125,$N864,$O864)&lt;&gt;""),IF(ISERROR(VLOOKUP(DBCS($Q864),コード一覧!$E$1:$F$6,2,FALSE)),1,VLOOKUP(DBCS($Q864),コード一覧!$E$1:$F$6,2,FALSE)),"")</f>
        <v/>
      </c>
      <c r="J864" s="23" t="str">
        <f>IF(AND(INDEX(個人!$C$6:$AH$125,$N864,$C$3)&lt;&gt;"",INDEX(個人!$C$6:$AH$125,$N864,$O864)&lt;&gt;""),VLOOKUP($P864,コード一覧!$G$1:$H$10,2,FALSE),"")</f>
        <v/>
      </c>
      <c r="K864" s="23" t="str">
        <f>IF(AND(INDEX(個人!$C$6:$AH$125,$N864,$C$3)&lt;&gt;"",INDEX(個人!$C$6:$AH$125,$N864,$O864)&lt;&gt;""),LEFT(TEXT(INDEX(個人!$C$6:$AH$125,$N864,$O864),"mm:ss.00"),2),"")</f>
        <v/>
      </c>
      <c r="L864" s="23" t="str">
        <f>IF(AND(INDEX(個人!$C$6:$AH$125,$N864,$C$3)&lt;&gt;"",INDEX(個人!$C$6:$AH$125,$N864,$O864)&lt;&gt;""),MID(TEXT(INDEX(個人!$C$6:$AH$125,$N864,$O864),"mm:ss.00"),4,2),"")</f>
        <v/>
      </c>
      <c r="M864" s="23" t="str">
        <f>IF(AND(INDEX(個人!$C$6:$AH$125,$N864,$C$3)&lt;&gt;"",INDEX(個人!$C$6:$AH$125,$N864,$O864)&lt;&gt;""),RIGHT(TEXT(INDEX(個人!$C$6:$AH$125,$N864,$O864),"mm:ss.00"),2),"")</f>
        <v/>
      </c>
      <c r="N864" s="23">
        <f>N842+1</f>
        <v>40</v>
      </c>
      <c r="O864" s="23">
        <v>11</v>
      </c>
      <c r="P864" s="200" t="s">
        <v>70</v>
      </c>
      <c r="Q864" s="23" t="s">
        <v>318</v>
      </c>
    </row>
    <row r="865" spans="3:17" s="23" customFormat="1" x14ac:dyDescent="0.15">
      <c r="C865" s="23" t="str">
        <f>IF(INDEX(個人!$C$6:$AH$125,$N865,$C$3)&lt;&gt;"",DBCS(TRIM(INDEX(個人!$C$6:$AH$125,$N865,$C$3))),"")</f>
        <v/>
      </c>
      <c r="D865" s="23" t="str">
        <f>IF(C864=C865,"○","×")</f>
        <v>○</v>
      </c>
      <c r="E865" s="23">
        <f>IF(AND(INDEX(個人!$C$6:$AH$125,$N864,$C$3)&lt;&gt;"",INDEX(個人!$C$6:$AH$125,$N865,$O865)&lt;&gt;""),E864+1,E864)</f>
        <v>0</v>
      </c>
      <c r="F865" s="23" t="str">
        <f>C865&amp;"@"&amp;E865</f>
        <v>@0</v>
      </c>
      <c r="H865" s="23" t="str">
        <f>IF(AND(INDEX(個人!$C$6:$AH$125,$N865,$C$3)&lt;&gt;"",INDEX(個人!$C$6:$AH$125,$N865,$O865)&lt;&gt;""),IF(INDEX(個人!$C$6:$AH$125,$N865,$H$3)&lt;20,11,ROUNDDOWN(INDEX(個人!$C$6:$AH$125,$N865,$H$3)/5,0)+7),"")</f>
        <v/>
      </c>
      <c r="I865" s="23" t="str">
        <f>IF(AND(INDEX(個人!$C$6:$AH$125,$N865,$C$3)&lt;&gt;"",INDEX(個人!$C$6:$AH$125,$N865,$O865)&lt;&gt;""),IF(ISERROR(VLOOKUP(DBCS($Q865),コード一覧!$E$1:$F$6,2,FALSE)),1,VLOOKUP(DBCS($Q865),コード一覧!$E$1:$F$6,2,FALSE)),"")</f>
        <v/>
      </c>
      <c r="J865" s="23" t="str">
        <f>IF(AND(INDEX(個人!$C$6:$AH$125,$N865,$C$3)&lt;&gt;"",INDEX(個人!$C$6:$AH$125,$N865,$O865)&lt;&gt;""),VLOOKUP($P865,コード一覧!$G$1:$H$10,2,FALSE),"")</f>
        <v/>
      </c>
      <c r="K865" s="23" t="str">
        <f>IF(AND(INDEX(個人!$C$6:$AH$125,$N865,$C$3)&lt;&gt;"",INDEX(個人!$C$6:$AH$125,$N865,$O865)&lt;&gt;""),LEFT(TEXT(INDEX(個人!$C$6:$AH$125,$N865,$O865),"mm:ss.00"),2),"")</f>
        <v/>
      </c>
      <c r="L865" s="23" t="str">
        <f>IF(AND(INDEX(個人!$C$6:$AH$125,$N865,$C$3)&lt;&gt;"",INDEX(個人!$C$6:$AH$125,$N865,$O865)&lt;&gt;""),MID(TEXT(INDEX(個人!$C$6:$AH$125,$N865,$O865),"mm:ss.00"),4,2),"")</f>
        <v/>
      </c>
      <c r="M865" s="23" t="str">
        <f>IF(AND(INDEX(個人!$C$6:$AH$125,$N865,$C$3)&lt;&gt;"",INDEX(個人!$C$6:$AH$125,$N865,$O865)&lt;&gt;""),RIGHT(TEXT(INDEX(個人!$C$6:$AH$125,$N865,$O865),"mm:ss.00"),2),"")</f>
        <v/>
      </c>
      <c r="N865" s="23">
        <f>$N864</f>
        <v>40</v>
      </c>
      <c r="O865" s="23">
        <v>12</v>
      </c>
      <c r="P865" s="200" t="s">
        <v>24</v>
      </c>
      <c r="Q865" s="23" t="s">
        <v>318</v>
      </c>
    </row>
    <row r="866" spans="3:17" s="23" customFormat="1" x14ac:dyDescent="0.15">
      <c r="C866" s="23" t="str">
        <f>IF(INDEX(個人!$C$6:$AH$125,$N866,$C$3)&lt;&gt;"",DBCS(TRIM(INDEX(個人!$C$6:$AH$125,$N866,$C$3))),"")</f>
        <v/>
      </c>
      <c r="D866" s="23" t="str">
        <f t="shared" ref="D866:D885" si="117">IF(C865=C866,"○","×")</f>
        <v>○</v>
      </c>
      <c r="E866" s="23">
        <f>IF(AND(INDEX(個人!$C$6:$AH$125,$N865,$C$3)&lt;&gt;"",INDEX(個人!$C$6:$AH$125,$N866,$O866)&lt;&gt;""),E865+1,E865)</f>
        <v>0</v>
      </c>
      <c r="F866" s="23" t="str">
        <f t="shared" ref="F866:F885" si="118">C866&amp;"@"&amp;E866</f>
        <v>@0</v>
      </c>
      <c r="H866" s="23" t="str">
        <f>IF(AND(INDEX(個人!$C$6:$AH$125,$N866,$C$3)&lt;&gt;"",INDEX(個人!$C$6:$AH$125,$N866,$O866)&lt;&gt;""),IF(INDEX(個人!$C$6:$AH$125,$N866,$H$3)&lt;20,11,ROUNDDOWN(INDEX(個人!$C$6:$AH$125,$N866,$H$3)/5,0)+7),"")</f>
        <v/>
      </c>
      <c r="I866" s="23" t="str">
        <f>IF(AND(INDEX(個人!$C$6:$AH$125,$N866,$C$3)&lt;&gt;"",INDEX(個人!$C$6:$AH$125,$N866,$O866)&lt;&gt;""),IF(ISERROR(VLOOKUP(DBCS($Q866),コード一覧!$E$1:$F$6,2,FALSE)),1,VLOOKUP(DBCS($Q866),コード一覧!$E$1:$F$6,2,FALSE)),"")</f>
        <v/>
      </c>
      <c r="J866" s="23" t="str">
        <f>IF(AND(INDEX(個人!$C$6:$AH$125,$N866,$C$3)&lt;&gt;"",INDEX(個人!$C$6:$AH$125,$N866,$O866)&lt;&gt;""),VLOOKUP($P866,コード一覧!$G$1:$H$10,2,FALSE),"")</f>
        <v/>
      </c>
      <c r="K866" s="23" t="str">
        <f>IF(AND(INDEX(個人!$C$6:$AH$125,$N866,$C$3)&lt;&gt;"",INDEX(個人!$C$6:$AH$125,$N866,$O866)&lt;&gt;""),LEFT(TEXT(INDEX(個人!$C$6:$AH$125,$N866,$O866),"mm:ss.00"),2),"")</f>
        <v/>
      </c>
      <c r="L866" s="23" t="str">
        <f>IF(AND(INDEX(個人!$C$6:$AH$125,$N866,$C$3)&lt;&gt;"",INDEX(個人!$C$6:$AH$125,$N866,$O866)&lt;&gt;""),MID(TEXT(INDEX(個人!$C$6:$AH$125,$N866,$O866),"mm:ss.00"),4,2),"")</f>
        <v/>
      </c>
      <c r="M866" s="23" t="str">
        <f>IF(AND(INDEX(個人!$C$6:$AH$125,$N866,$C$3)&lt;&gt;"",INDEX(個人!$C$6:$AH$125,$N866,$O866)&lt;&gt;""),RIGHT(TEXT(INDEX(個人!$C$6:$AH$125,$N866,$O866),"mm:ss.00"),2),"")</f>
        <v/>
      </c>
      <c r="N866" s="23">
        <f t="shared" ref="N866:N885" si="119">$N865</f>
        <v>40</v>
      </c>
      <c r="O866" s="23">
        <v>13</v>
      </c>
      <c r="P866" s="200" t="s">
        <v>37</v>
      </c>
      <c r="Q866" s="23" t="s">
        <v>318</v>
      </c>
    </row>
    <row r="867" spans="3:17" s="23" customFormat="1" x14ac:dyDescent="0.15">
      <c r="C867" s="23" t="str">
        <f>IF(INDEX(個人!$C$6:$AH$125,$N867,$C$3)&lt;&gt;"",DBCS(TRIM(INDEX(個人!$C$6:$AH$125,$N867,$C$3))),"")</f>
        <v/>
      </c>
      <c r="D867" s="23" t="str">
        <f t="shared" si="117"/>
        <v>○</v>
      </c>
      <c r="E867" s="23">
        <f>IF(AND(INDEX(個人!$C$6:$AH$125,$N866,$C$3)&lt;&gt;"",INDEX(個人!$C$6:$AH$125,$N867,$O867)&lt;&gt;""),E866+1,E866)</f>
        <v>0</v>
      </c>
      <c r="F867" s="23" t="str">
        <f t="shared" si="118"/>
        <v>@0</v>
      </c>
      <c r="H867" s="23" t="str">
        <f>IF(AND(INDEX(個人!$C$6:$AH$125,$N867,$C$3)&lt;&gt;"",INDEX(個人!$C$6:$AH$125,$N867,$O867)&lt;&gt;""),IF(INDEX(個人!$C$6:$AH$125,$N867,$H$3)&lt;20,11,ROUNDDOWN(INDEX(個人!$C$6:$AH$125,$N867,$H$3)/5,0)+7),"")</f>
        <v/>
      </c>
      <c r="I867" s="23" t="str">
        <f>IF(AND(INDEX(個人!$C$6:$AH$125,$N867,$C$3)&lt;&gt;"",INDEX(個人!$C$6:$AH$125,$N867,$O867)&lt;&gt;""),IF(ISERROR(VLOOKUP(DBCS($Q867),コード一覧!$E$1:$F$6,2,FALSE)),1,VLOOKUP(DBCS($Q867),コード一覧!$E$1:$F$6,2,FALSE)),"")</f>
        <v/>
      </c>
      <c r="J867" s="23" t="str">
        <f>IF(AND(INDEX(個人!$C$6:$AH$125,$N867,$C$3)&lt;&gt;"",INDEX(個人!$C$6:$AH$125,$N867,$O867)&lt;&gt;""),VLOOKUP($P867,コード一覧!$G$1:$H$10,2,FALSE),"")</f>
        <v/>
      </c>
      <c r="K867" s="23" t="str">
        <f>IF(AND(INDEX(個人!$C$6:$AH$125,$N867,$C$3)&lt;&gt;"",INDEX(個人!$C$6:$AH$125,$N867,$O867)&lt;&gt;""),LEFT(TEXT(INDEX(個人!$C$6:$AH$125,$N867,$O867),"mm:ss.00"),2),"")</f>
        <v/>
      </c>
      <c r="L867" s="23" t="str">
        <f>IF(AND(INDEX(個人!$C$6:$AH$125,$N867,$C$3)&lt;&gt;"",INDEX(個人!$C$6:$AH$125,$N867,$O867)&lt;&gt;""),MID(TEXT(INDEX(個人!$C$6:$AH$125,$N867,$O867),"mm:ss.00"),4,2),"")</f>
        <v/>
      </c>
      <c r="M867" s="23" t="str">
        <f>IF(AND(INDEX(個人!$C$6:$AH$125,$N867,$C$3)&lt;&gt;"",INDEX(個人!$C$6:$AH$125,$N867,$O867)&lt;&gt;""),RIGHT(TEXT(INDEX(個人!$C$6:$AH$125,$N867,$O867),"mm:ss.00"),2),"")</f>
        <v/>
      </c>
      <c r="N867" s="23">
        <f t="shared" si="119"/>
        <v>40</v>
      </c>
      <c r="O867" s="23">
        <v>14</v>
      </c>
      <c r="P867" s="200" t="s">
        <v>47</v>
      </c>
      <c r="Q867" s="23" t="s">
        <v>318</v>
      </c>
    </row>
    <row r="868" spans="3:17" s="23" customFormat="1" x14ac:dyDescent="0.15">
      <c r="C868" s="23" t="str">
        <f>IF(INDEX(個人!$C$6:$AH$125,$N868,$C$3)&lt;&gt;"",DBCS(TRIM(INDEX(個人!$C$6:$AH$125,$N868,$C$3))),"")</f>
        <v/>
      </c>
      <c r="D868" s="23" t="str">
        <f t="shared" si="117"/>
        <v>○</v>
      </c>
      <c r="E868" s="23">
        <f>IF(AND(INDEX(個人!$C$6:$AH$125,$N867,$C$3)&lt;&gt;"",INDEX(個人!$C$6:$AH$125,$N868,$O868)&lt;&gt;""),E867+1,E867)</f>
        <v>0</v>
      </c>
      <c r="F868" s="23" t="str">
        <f t="shared" si="118"/>
        <v>@0</v>
      </c>
      <c r="H868" s="23" t="str">
        <f>IF(AND(INDEX(個人!$C$6:$AH$125,$N868,$C$3)&lt;&gt;"",INDEX(個人!$C$6:$AH$125,$N868,$O868)&lt;&gt;""),IF(INDEX(個人!$C$6:$AH$125,$N868,$H$3)&lt;20,11,ROUNDDOWN(INDEX(個人!$C$6:$AH$125,$N868,$H$3)/5,0)+7),"")</f>
        <v/>
      </c>
      <c r="I868" s="23" t="str">
        <f>IF(AND(INDEX(個人!$C$6:$AH$125,$N868,$C$3)&lt;&gt;"",INDEX(個人!$C$6:$AH$125,$N868,$O868)&lt;&gt;""),IF(ISERROR(VLOOKUP(DBCS($Q868),コード一覧!$E$1:$F$6,2,FALSE)),1,VLOOKUP(DBCS($Q868),コード一覧!$E$1:$F$6,2,FALSE)),"")</f>
        <v/>
      </c>
      <c r="J868" s="23" t="str">
        <f>IF(AND(INDEX(個人!$C$6:$AH$125,$N868,$C$3)&lt;&gt;"",INDEX(個人!$C$6:$AH$125,$N868,$O868)&lt;&gt;""),VLOOKUP($P868,コード一覧!$G$1:$H$10,2,FALSE),"")</f>
        <v/>
      </c>
      <c r="K868" s="23" t="str">
        <f>IF(AND(INDEX(個人!$C$6:$AH$125,$N868,$C$3)&lt;&gt;"",INDEX(個人!$C$6:$AH$125,$N868,$O868)&lt;&gt;""),LEFT(TEXT(INDEX(個人!$C$6:$AH$125,$N868,$O868),"mm:ss.00"),2),"")</f>
        <v/>
      </c>
      <c r="L868" s="23" t="str">
        <f>IF(AND(INDEX(個人!$C$6:$AH$125,$N868,$C$3)&lt;&gt;"",INDEX(個人!$C$6:$AH$125,$N868,$O868)&lt;&gt;""),MID(TEXT(INDEX(個人!$C$6:$AH$125,$N868,$O868),"mm:ss.00"),4,2),"")</f>
        <v/>
      </c>
      <c r="M868" s="23" t="str">
        <f>IF(AND(INDEX(個人!$C$6:$AH$125,$N868,$C$3)&lt;&gt;"",INDEX(個人!$C$6:$AH$125,$N868,$O868)&lt;&gt;""),RIGHT(TEXT(INDEX(個人!$C$6:$AH$125,$N868,$O868),"mm:ss.00"),2),"")</f>
        <v/>
      </c>
      <c r="N868" s="23">
        <f t="shared" si="119"/>
        <v>40</v>
      </c>
      <c r="O868" s="23">
        <v>15</v>
      </c>
      <c r="P868" s="200" t="s">
        <v>73</v>
      </c>
      <c r="Q868" s="23" t="s">
        <v>318</v>
      </c>
    </row>
    <row r="869" spans="3:17" s="23" customFormat="1" x14ac:dyDescent="0.15">
      <c r="C869" s="23" t="str">
        <f>IF(INDEX(個人!$C$6:$AH$125,$N869,$C$3)&lt;&gt;"",DBCS(TRIM(INDEX(個人!$C$6:$AH$125,$N869,$C$3))),"")</f>
        <v/>
      </c>
      <c r="D869" s="23" t="str">
        <f t="shared" si="117"/>
        <v>○</v>
      </c>
      <c r="E869" s="23">
        <f>IF(AND(INDEX(個人!$C$6:$AH$125,$N868,$C$3)&lt;&gt;"",INDEX(個人!$C$6:$AH$125,$N869,$O869)&lt;&gt;""),E868+1,E868)</f>
        <v>0</v>
      </c>
      <c r="F869" s="23" t="str">
        <f t="shared" si="118"/>
        <v>@0</v>
      </c>
      <c r="H869" s="23" t="str">
        <f>IF(AND(INDEX(個人!$C$6:$AH$125,$N869,$C$3)&lt;&gt;"",INDEX(個人!$C$6:$AH$125,$N869,$O869)&lt;&gt;""),IF(INDEX(個人!$C$6:$AH$125,$N869,$H$3)&lt;20,11,ROUNDDOWN(INDEX(個人!$C$6:$AH$125,$N869,$H$3)/5,0)+7),"")</f>
        <v/>
      </c>
      <c r="I869" s="23" t="str">
        <f>IF(AND(INDEX(個人!$C$6:$AH$125,$N869,$C$3)&lt;&gt;"",INDEX(個人!$C$6:$AH$125,$N869,$O869)&lt;&gt;""),IF(ISERROR(VLOOKUP(DBCS($Q869),コード一覧!$E$1:$F$6,2,FALSE)),1,VLOOKUP(DBCS($Q869),コード一覧!$E$1:$F$6,2,FALSE)),"")</f>
        <v/>
      </c>
      <c r="J869" s="23" t="str">
        <f>IF(AND(INDEX(個人!$C$6:$AH$125,$N869,$C$3)&lt;&gt;"",INDEX(個人!$C$6:$AH$125,$N869,$O869)&lt;&gt;""),VLOOKUP($P869,コード一覧!$G$1:$H$10,2,FALSE),"")</f>
        <v/>
      </c>
      <c r="K869" s="23" t="str">
        <f>IF(AND(INDEX(個人!$C$6:$AH$125,$N869,$C$3)&lt;&gt;"",INDEX(個人!$C$6:$AH$125,$N869,$O869)&lt;&gt;""),LEFT(TEXT(INDEX(個人!$C$6:$AH$125,$N869,$O869),"mm:ss.00"),2),"")</f>
        <v/>
      </c>
      <c r="L869" s="23" t="str">
        <f>IF(AND(INDEX(個人!$C$6:$AH$125,$N869,$C$3)&lt;&gt;"",INDEX(個人!$C$6:$AH$125,$N869,$O869)&lt;&gt;""),MID(TEXT(INDEX(個人!$C$6:$AH$125,$N869,$O869),"mm:ss.00"),4,2),"")</f>
        <v/>
      </c>
      <c r="M869" s="23" t="str">
        <f>IF(AND(INDEX(個人!$C$6:$AH$125,$N869,$C$3)&lt;&gt;"",INDEX(個人!$C$6:$AH$125,$N869,$O869)&lt;&gt;""),RIGHT(TEXT(INDEX(個人!$C$6:$AH$125,$N869,$O869),"mm:ss.00"),2),"")</f>
        <v/>
      </c>
      <c r="N869" s="23">
        <f t="shared" si="119"/>
        <v>40</v>
      </c>
      <c r="O869" s="23">
        <v>16</v>
      </c>
      <c r="P869" s="200" t="s">
        <v>75</v>
      </c>
      <c r="Q869" s="23" t="s">
        <v>318</v>
      </c>
    </row>
    <row r="870" spans="3:17" s="23" customFormat="1" x14ac:dyDescent="0.15">
      <c r="C870" s="23" t="str">
        <f>IF(INDEX(個人!$C$6:$AH$125,$N870,$C$3)&lt;&gt;"",DBCS(TRIM(INDEX(個人!$C$6:$AH$125,$N870,$C$3))),"")</f>
        <v/>
      </c>
      <c r="D870" s="23" t="str">
        <f t="shared" si="117"/>
        <v>○</v>
      </c>
      <c r="E870" s="23">
        <f>IF(AND(INDEX(個人!$C$6:$AH$125,$N869,$C$3)&lt;&gt;"",INDEX(個人!$C$6:$AH$125,$N870,$O870)&lt;&gt;""),E869+1,E869)</f>
        <v>0</v>
      </c>
      <c r="F870" s="23" t="str">
        <f t="shared" si="118"/>
        <v>@0</v>
      </c>
      <c r="H870" s="23" t="str">
        <f>IF(AND(INDEX(個人!$C$6:$AH$125,$N870,$C$3)&lt;&gt;"",INDEX(個人!$C$6:$AH$125,$N870,$O870)&lt;&gt;""),IF(INDEX(個人!$C$6:$AH$125,$N870,$H$3)&lt;20,11,ROUNDDOWN(INDEX(個人!$C$6:$AH$125,$N870,$H$3)/5,0)+7),"")</f>
        <v/>
      </c>
      <c r="I870" s="23" t="str">
        <f>IF(AND(INDEX(個人!$C$6:$AH$125,$N870,$C$3)&lt;&gt;"",INDEX(個人!$C$6:$AH$125,$N870,$O870)&lt;&gt;""),IF(ISERROR(VLOOKUP(DBCS($Q870),コード一覧!$E$1:$F$6,2,FALSE)),1,VLOOKUP(DBCS($Q870),コード一覧!$E$1:$F$6,2,FALSE)),"")</f>
        <v/>
      </c>
      <c r="J870" s="23" t="str">
        <f>IF(AND(INDEX(個人!$C$6:$AH$125,$N870,$C$3)&lt;&gt;"",INDEX(個人!$C$6:$AH$125,$N870,$O870)&lt;&gt;""),VLOOKUP($P870,コード一覧!$G$1:$H$10,2,FALSE),"")</f>
        <v/>
      </c>
      <c r="K870" s="23" t="str">
        <f>IF(AND(INDEX(個人!$C$6:$AH$125,$N870,$C$3)&lt;&gt;"",INDEX(個人!$C$6:$AH$125,$N870,$O870)&lt;&gt;""),LEFT(TEXT(INDEX(個人!$C$6:$AH$125,$N870,$O870),"mm:ss.00"),2),"")</f>
        <v/>
      </c>
      <c r="L870" s="23" t="str">
        <f>IF(AND(INDEX(個人!$C$6:$AH$125,$N870,$C$3)&lt;&gt;"",INDEX(個人!$C$6:$AH$125,$N870,$O870)&lt;&gt;""),MID(TEXT(INDEX(個人!$C$6:$AH$125,$N870,$O870),"mm:ss.00"),4,2),"")</f>
        <v/>
      </c>
      <c r="M870" s="23" t="str">
        <f>IF(AND(INDEX(個人!$C$6:$AH$125,$N870,$C$3)&lt;&gt;"",INDEX(個人!$C$6:$AH$125,$N870,$O870)&lt;&gt;""),RIGHT(TEXT(INDEX(個人!$C$6:$AH$125,$N870,$O870),"mm:ss.00"),2),"")</f>
        <v/>
      </c>
      <c r="N870" s="23">
        <f t="shared" si="119"/>
        <v>40</v>
      </c>
      <c r="O870" s="23">
        <v>17</v>
      </c>
      <c r="P870" s="200" t="s">
        <v>77</v>
      </c>
      <c r="Q870" s="23" t="s">
        <v>318</v>
      </c>
    </row>
    <row r="871" spans="3:17" s="23" customFormat="1" x14ac:dyDescent="0.15">
      <c r="C871" s="23" t="str">
        <f>IF(INDEX(個人!$C$6:$AH$125,$N871,$C$3)&lt;&gt;"",DBCS(TRIM(INDEX(個人!$C$6:$AH$125,$N871,$C$3))),"")</f>
        <v/>
      </c>
      <c r="D871" s="23" t="str">
        <f t="shared" si="117"/>
        <v>○</v>
      </c>
      <c r="E871" s="23">
        <f>IF(AND(INDEX(個人!$C$6:$AH$125,$N870,$C$3)&lt;&gt;"",INDEX(個人!$C$6:$AH$125,$N871,$O871)&lt;&gt;""),E870+1,E870)</f>
        <v>0</v>
      </c>
      <c r="F871" s="23" t="str">
        <f t="shared" si="118"/>
        <v>@0</v>
      </c>
      <c r="H871" s="23" t="str">
        <f>IF(AND(INDEX(個人!$C$6:$AH$125,$N871,$C$3)&lt;&gt;"",INDEX(個人!$C$6:$AH$125,$N871,$O871)&lt;&gt;""),IF(INDEX(個人!$C$6:$AH$125,$N871,$H$3)&lt;20,11,ROUNDDOWN(INDEX(個人!$C$6:$AH$125,$N871,$H$3)/5,0)+7),"")</f>
        <v/>
      </c>
      <c r="I871" s="23" t="str">
        <f>IF(AND(INDEX(個人!$C$6:$AH$125,$N871,$C$3)&lt;&gt;"",INDEX(個人!$C$6:$AH$125,$N871,$O871)&lt;&gt;""),IF(ISERROR(VLOOKUP(DBCS($Q871),コード一覧!$E$1:$F$6,2,FALSE)),1,VLOOKUP(DBCS($Q871),コード一覧!$E$1:$F$6,2,FALSE)),"")</f>
        <v/>
      </c>
      <c r="J871" s="23" t="str">
        <f>IF(AND(INDEX(個人!$C$6:$AH$125,$N871,$C$3)&lt;&gt;"",INDEX(個人!$C$6:$AH$125,$N871,$O871)&lt;&gt;""),VLOOKUP($P871,コード一覧!$G$1:$H$10,2,FALSE),"")</f>
        <v/>
      </c>
      <c r="K871" s="23" t="str">
        <f>IF(AND(INDEX(個人!$C$6:$AH$125,$N871,$C$3)&lt;&gt;"",INDEX(個人!$C$6:$AH$125,$N871,$O871)&lt;&gt;""),LEFT(TEXT(INDEX(個人!$C$6:$AH$125,$N871,$O871),"mm:ss.00"),2),"")</f>
        <v/>
      </c>
      <c r="L871" s="23" t="str">
        <f>IF(AND(INDEX(個人!$C$6:$AH$125,$N871,$C$3)&lt;&gt;"",INDEX(個人!$C$6:$AH$125,$N871,$O871)&lt;&gt;""),MID(TEXT(INDEX(個人!$C$6:$AH$125,$N871,$O871),"mm:ss.00"),4,2),"")</f>
        <v/>
      </c>
      <c r="M871" s="23" t="str">
        <f>IF(AND(INDEX(個人!$C$6:$AH$125,$N871,$C$3)&lt;&gt;"",INDEX(個人!$C$6:$AH$125,$N871,$O871)&lt;&gt;""),RIGHT(TEXT(INDEX(個人!$C$6:$AH$125,$N871,$O871),"mm:ss.00"),2),"")</f>
        <v/>
      </c>
      <c r="N871" s="23">
        <f t="shared" si="119"/>
        <v>40</v>
      </c>
      <c r="O871" s="23">
        <v>18</v>
      </c>
      <c r="P871" s="200" t="s">
        <v>70</v>
      </c>
      <c r="Q871" s="23" t="s">
        <v>319</v>
      </c>
    </row>
    <row r="872" spans="3:17" s="23" customFormat="1" x14ac:dyDescent="0.15">
      <c r="C872" s="23" t="str">
        <f>IF(INDEX(個人!$C$6:$AH$125,$N872,$C$3)&lt;&gt;"",DBCS(TRIM(INDEX(個人!$C$6:$AH$125,$N872,$C$3))),"")</f>
        <v/>
      </c>
      <c r="D872" s="23" t="str">
        <f t="shared" si="117"/>
        <v>○</v>
      </c>
      <c r="E872" s="23">
        <f>IF(AND(INDEX(個人!$C$6:$AH$125,$N871,$C$3)&lt;&gt;"",INDEX(個人!$C$6:$AH$125,$N872,$O872)&lt;&gt;""),E871+1,E871)</f>
        <v>0</v>
      </c>
      <c r="F872" s="23" t="str">
        <f t="shared" si="118"/>
        <v>@0</v>
      </c>
      <c r="H872" s="23" t="str">
        <f>IF(AND(INDEX(個人!$C$6:$AH$125,$N872,$C$3)&lt;&gt;"",INDEX(個人!$C$6:$AH$125,$N872,$O872)&lt;&gt;""),IF(INDEX(個人!$C$6:$AH$125,$N872,$H$3)&lt;20,11,ROUNDDOWN(INDEX(個人!$C$6:$AH$125,$N872,$H$3)/5,0)+7),"")</f>
        <v/>
      </c>
      <c r="I872" s="23" t="str">
        <f>IF(AND(INDEX(個人!$C$6:$AH$125,$N872,$C$3)&lt;&gt;"",INDEX(個人!$C$6:$AH$125,$N872,$O872)&lt;&gt;""),IF(ISERROR(VLOOKUP(DBCS($Q872),コード一覧!$E$1:$F$6,2,FALSE)),1,VLOOKUP(DBCS($Q872),コード一覧!$E$1:$F$6,2,FALSE)),"")</f>
        <v/>
      </c>
      <c r="J872" s="23" t="str">
        <f>IF(AND(INDEX(個人!$C$6:$AH$125,$N872,$C$3)&lt;&gt;"",INDEX(個人!$C$6:$AH$125,$N872,$O872)&lt;&gt;""),VLOOKUP($P872,コード一覧!$G$1:$H$10,2,FALSE),"")</f>
        <v/>
      </c>
      <c r="K872" s="23" t="str">
        <f>IF(AND(INDEX(個人!$C$6:$AH$125,$N872,$C$3)&lt;&gt;"",INDEX(個人!$C$6:$AH$125,$N872,$O872)&lt;&gt;""),LEFT(TEXT(INDEX(個人!$C$6:$AH$125,$N872,$O872),"mm:ss.00"),2),"")</f>
        <v/>
      </c>
      <c r="L872" s="23" t="str">
        <f>IF(AND(INDEX(個人!$C$6:$AH$125,$N872,$C$3)&lt;&gt;"",INDEX(個人!$C$6:$AH$125,$N872,$O872)&lt;&gt;""),MID(TEXT(INDEX(個人!$C$6:$AH$125,$N872,$O872),"mm:ss.00"),4,2),"")</f>
        <v/>
      </c>
      <c r="M872" s="23" t="str">
        <f>IF(AND(INDEX(個人!$C$6:$AH$125,$N872,$C$3)&lt;&gt;"",INDEX(個人!$C$6:$AH$125,$N872,$O872)&lt;&gt;""),RIGHT(TEXT(INDEX(個人!$C$6:$AH$125,$N872,$O872),"mm:ss.00"),2),"")</f>
        <v/>
      </c>
      <c r="N872" s="23">
        <f t="shared" si="119"/>
        <v>40</v>
      </c>
      <c r="O872" s="23">
        <v>19</v>
      </c>
      <c r="P872" s="200" t="s">
        <v>24</v>
      </c>
      <c r="Q872" s="23" t="s">
        <v>319</v>
      </c>
    </row>
    <row r="873" spans="3:17" s="23" customFormat="1" x14ac:dyDescent="0.15">
      <c r="C873" s="23" t="str">
        <f>IF(INDEX(個人!$C$6:$AH$125,$N873,$C$3)&lt;&gt;"",DBCS(TRIM(INDEX(個人!$C$6:$AH$125,$N873,$C$3))),"")</f>
        <v/>
      </c>
      <c r="D873" s="23" t="str">
        <f t="shared" si="117"/>
        <v>○</v>
      </c>
      <c r="E873" s="23">
        <f>IF(AND(INDEX(個人!$C$6:$AH$125,$N872,$C$3)&lt;&gt;"",INDEX(個人!$C$6:$AH$125,$N873,$O873)&lt;&gt;""),E872+1,E872)</f>
        <v>0</v>
      </c>
      <c r="F873" s="23" t="str">
        <f t="shared" si="118"/>
        <v>@0</v>
      </c>
      <c r="H873" s="23" t="str">
        <f>IF(AND(INDEX(個人!$C$6:$AH$125,$N873,$C$3)&lt;&gt;"",INDEX(個人!$C$6:$AH$125,$N873,$O873)&lt;&gt;""),IF(INDEX(個人!$C$6:$AH$125,$N873,$H$3)&lt;20,11,ROUNDDOWN(INDEX(個人!$C$6:$AH$125,$N873,$H$3)/5,0)+7),"")</f>
        <v/>
      </c>
      <c r="I873" s="23" t="str">
        <f>IF(AND(INDEX(個人!$C$6:$AH$125,$N873,$C$3)&lt;&gt;"",INDEX(個人!$C$6:$AH$125,$N873,$O873)&lt;&gt;""),IF(ISERROR(VLOOKUP(DBCS($Q873),コード一覧!$E$1:$F$6,2,FALSE)),1,VLOOKUP(DBCS($Q873),コード一覧!$E$1:$F$6,2,FALSE)),"")</f>
        <v/>
      </c>
      <c r="J873" s="23" t="str">
        <f>IF(AND(INDEX(個人!$C$6:$AH$125,$N873,$C$3)&lt;&gt;"",INDEX(個人!$C$6:$AH$125,$N873,$O873)&lt;&gt;""),VLOOKUP($P873,コード一覧!$G$1:$H$10,2,FALSE),"")</f>
        <v/>
      </c>
      <c r="K873" s="23" t="str">
        <f>IF(AND(INDEX(個人!$C$6:$AH$125,$N873,$C$3)&lt;&gt;"",INDEX(個人!$C$6:$AH$125,$N873,$O873)&lt;&gt;""),LEFT(TEXT(INDEX(個人!$C$6:$AH$125,$N873,$O873),"mm:ss.00"),2),"")</f>
        <v/>
      </c>
      <c r="L873" s="23" t="str">
        <f>IF(AND(INDEX(個人!$C$6:$AH$125,$N873,$C$3)&lt;&gt;"",INDEX(個人!$C$6:$AH$125,$N873,$O873)&lt;&gt;""),MID(TEXT(INDEX(個人!$C$6:$AH$125,$N873,$O873),"mm:ss.00"),4,2),"")</f>
        <v/>
      </c>
      <c r="M873" s="23" t="str">
        <f>IF(AND(INDEX(個人!$C$6:$AH$125,$N873,$C$3)&lt;&gt;"",INDEX(個人!$C$6:$AH$125,$N873,$O873)&lt;&gt;""),RIGHT(TEXT(INDEX(個人!$C$6:$AH$125,$N873,$O873),"mm:ss.00"),2),"")</f>
        <v/>
      </c>
      <c r="N873" s="23">
        <f t="shared" si="119"/>
        <v>40</v>
      </c>
      <c r="O873" s="23">
        <v>20</v>
      </c>
      <c r="P873" s="200" t="s">
        <v>37</v>
      </c>
      <c r="Q873" s="23" t="s">
        <v>319</v>
      </c>
    </row>
    <row r="874" spans="3:17" s="23" customFormat="1" x14ac:dyDescent="0.15">
      <c r="C874" s="23" t="str">
        <f>IF(INDEX(個人!$C$6:$AH$125,$N874,$C$3)&lt;&gt;"",DBCS(TRIM(INDEX(個人!$C$6:$AH$125,$N874,$C$3))),"")</f>
        <v/>
      </c>
      <c r="D874" s="23" t="str">
        <f t="shared" si="117"/>
        <v>○</v>
      </c>
      <c r="E874" s="23">
        <f>IF(AND(INDEX(個人!$C$6:$AH$125,$N873,$C$3)&lt;&gt;"",INDEX(個人!$C$6:$AH$125,$N874,$O874)&lt;&gt;""),E873+1,E873)</f>
        <v>0</v>
      </c>
      <c r="F874" s="23" t="str">
        <f t="shared" si="118"/>
        <v>@0</v>
      </c>
      <c r="H874" s="23" t="str">
        <f>IF(AND(INDEX(個人!$C$6:$AH$125,$N874,$C$3)&lt;&gt;"",INDEX(個人!$C$6:$AH$125,$N874,$O874)&lt;&gt;""),IF(INDEX(個人!$C$6:$AH$125,$N874,$H$3)&lt;20,11,ROUNDDOWN(INDEX(個人!$C$6:$AH$125,$N874,$H$3)/5,0)+7),"")</f>
        <v/>
      </c>
      <c r="I874" s="23" t="str">
        <f>IF(AND(INDEX(個人!$C$6:$AH$125,$N874,$C$3)&lt;&gt;"",INDEX(個人!$C$6:$AH$125,$N874,$O874)&lt;&gt;""),IF(ISERROR(VLOOKUP(DBCS($Q874),コード一覧!$E$1:$F$6,2,FALSE)),1,VLOOKUP(DBCS($Q874),コード一覧!$E$1:$F$6,2,FALSE)),"")</f>
        <v/>
      </c>
      <c r="J874" s="23" t="str">
        <f>IF(AND(INDEX(個人!$C$6:$AH$125,$N874,$C$3)&lt;&gt;"",INDEX(個人!$C$6:$AH$125,$N874,$O874)&lt;&gt;""),VLOOKUP($P874,コード一覧!$G$1:$H$10,2,FALSE),"")</f>
        <v/>
      </c>
      <c r="K874" s="23" t="str">
        <f>IF(AND(INDEX(個人!$C$6:$AH$125,$N874,$C$3)&lt;&gt;"",INDEX(個人!$C$6:$AH$125,$N874,$O874)&lt;&gt;""),LEFT(TEXT(INDEX(個人!$C$6:$AH$125,$N874,$O874),"mm:ss.00"),2),"")</f>
        <v/>
      </c>
      <c r="L874" s="23" t="str">
        <f>IF(AND(INDEX(個人!$C$6:$AH$125,$N874,$C$3)&lt;&gt;"",INDEX(個人!$C$6:$AH$125,$N874,$O874)&lt;&gt;""),MID(TEXT(INDEX(個人!$C$6:$AH$125,$N874,$O874),"mm:ss.00"),4,2),"")</f>
        <v/>
      </c>
      <c r="M874" s="23" t="str">
        <f>IF(AND(INDEX(個人!$C$6:$AH$125,$N874,$C$3)&lt;&gt;"",INDEX(個人!$C$6:$AH$125,$N874,$O874)&lt;&gt;""),RIGHT(TEXT(INDEX(個人!$C$6:$AH$125,$N874,$O874),"mm:ss.00"),2),"")</f>
        <v/>
      </c>
      <c r="N874" s="23">
        <f t="shared" si="119"/>
        <v>40</v>
      </c>
      <c r="O874" s="23">
        <v>21</v>
      </c>
      <c r="P874" s="200" t="s">
        <v>47</v>
      </c>
      <c r="Q874" s="23" t="s">
        <v>319</v>
      </c>
    </row>
    <row r="875" spans="3:17" s="23" customFormat="1" x14ac:dyDescent="0.15">
      <c r="C875" s="23" t="str">
        <f>IF(INDEX(個人!$C$6:$AH$125,$N875,$C$3)&lt;&gt;"",DBCS(TRIM(INDEX(個人!$C$6:$AH$125,$N875,$C$3))),"")</f>
        <v/>
      </c>
      <c r="D875" s="23" t="str">
        <f t="shared" si="117"/>
        <v>○</v>
      </c>
      <c r="E875" s="23">
        <f>IF(AND(INDEX(個人!$C$6:$AH$125,$N874,$C$3)&lt;&gt;"",INDEX(個人!$C$6:$AH$125,$N875,$O875)&lt;&gt;""),E874+1,E874)</f>
        <v>0</v>
      </c>
      <c r="F875" s="23" t="str">
        <f t="shared" si="118"/>
        <v>@0</v>
      </c>
      <c r="H875" s="23" t="str">
        <f>IF(AND(INDEX(個人!$C$6:$AH$125,$N875,$C$3)&lt;&gt;"",INDEX(個人!$C$6:$AH$125,$N875,$O875)&lt;&gt;""),IF(INDEX(個人!$C$6:$AH$125,$N875,$H$3)&lt;20,11,ROUNDDOWN(INDEX(個人!$C$6:$AH$125,$N875,$H$3)/5,0)+7),"")</f>
        <v/>
      </c>
      <c r="I875" s="23" t="str">
        <f>IF(AND(INDEX(個人!$C$6:$AH$125,$N875,$C$3)&lt;&gt;"",INDEX(個人!$C$6:$AH$125,$N875,$O875)&lt;&gt;""),IF(ISERROR(VLOOKUP(DBCS($Q875),コード一覧!$E$1:$F$6,2,FALSE)),1,VLOOKUP(DBCS($Q875),コード一覧!$E$1:$F$6,2,FALSE)),"")</f>
        <v/>
      </c>
      <c r="J875" s="23" t="str">
        <f>IF(AND(INDEX(個人!$C$6:$AH$125,$N875,$C$3)&lt;&gt;"",INDEX(個人!$C$6:$AH$125,$N875,$O875)&lt;&gt;""),VLOOKUP($P875,コード一覧!$G$1:$H$10,2,FALSE),"")</f>
        <v/>
      </c>
      <c r="K875" s="23" t="str">
        <f>IF(AND(INDEX(個人!$C$6:$AH$125,$N875,$C$3)&lt;&gt;"",INDEX(個人!$C$6:$AH$125,$N875,$O875)&lt;&gt;""),LEFT(TEXT(INDEX(個人!$C$6:$AH$125,$N875,$O875),"mm:ss.00"),2),"")</f>
        <v/>
      </c>
      <c r="L875" s="23" t="str">
        <f>IF(AND(INDEX(個人!$C$6:$AH$125,$N875,$C$3)&lt;&gt;"",INDEX(個人!$C$6:$AH$125,$N875,$O875)&lt;&gt;""),MID(TEXT(INDEX(個人!$C$6:$AH$125,$N875,$O875),"mm:ss.00"),4,2),"")</f>
        <v/>
      </c>
      <c r="M875" s="23" t="str">
        <f>IF(AND(INDEX(個人!$C$6:$AH$125,$N875,$C$3)&lt;&gt;"",INDEX(個人!$C$6:$AH$125,$N875,$O875)&lt;&gt;""),RIGHT(TEXT(INDEX(個人!$C$6:$AH$125,$N875,$O875),"mm:ss.00"),2),"")</f>
        <v/>
      </c>
      <c r="N875" s="23">
        <f t="shared" si="119"/>
        <v>40</v>
      </c>
      <c r="O875" s="23">
        <v>22</v>
      </c>
      <c r="P875" s="200" t="s">
        <v>70</v>
      </c>
      <c r="Q875" s="23" t="s">
        <v>320</v>
      </c>
    </row>
    <row r="876" spans="3:17" s="23" customFormat="1" x14ac:dyDescent="0.15">
      <c r="C876" s="23" t="str">
        <f>IF(INDEX(個人!$C$6:$AH$125,$N876,$C$3)&lt;&gt;"",DBCS(TRIM(INDEX(個人!$C$6:$AH$125,$N876,$C$3))),"")</f>
        <v/>
      </c>
      <c r="D876" s="23" t="str">
        <f t="shared" si="117"/>
        <v>○</v>
      </c>
      <c r="E876" s="23">
        <f>IF(AND(INDEX(個人!$C$6:$AH$125,$N875,$C$3)&lt;&gt;"",INDEX(個人!$C$6:$AH$125,$N876,$O876)&lt;&gt;""),E875+1,E875)</f>
        <v>0</v>
      </c>
      <c r="F876" s="23" t="str">
        <f t="shared" si="118"/>
        <v>@0</v>
      </c>
      <c r="H876" s="23" t="str">
        <f>IF(AND(INDEX(個人!$C$6:$AH$125,$N876,$C$3)&lt;&gt;"",INDEX(個人!$C$6:$AH$125,$N876,$O876)&lt;&gt;""),IF(INDEX(個人!$C$6:$AH$125,$N876,$H$3)&lt;20,11,ROUNDDOWN(INDEX(個人!$C$6:$AH$125,$N876,$H$3)/5,0)+7),"")</f>
        <v/>
      </c>
      <c r="I876" s="23" t="str">
        <f>IF(AND(INDEX(個人!$C$6:$AH$125,$N876,$C$3)&lt;&gt;"",INDEX(個人!$C$6:$AH$125,$N876,$O876)&lt;&gt;""),IF(ISERROR(VLOOKUP(DBCS($Q876),コード一覧!$E$1:$F$6,2,FALSE)),1,VLOOKUP(DBCS($Q876),コード一覧!$E$1:$F$6,2,FALSE)),"")</f>
        <v/>
      </c>
      <c r="J876" s="23" t="str">
        <f>IF(AND(INDEX(個人!$C$6:$AH$125,$N876,$C$3)&lt;&gt;"",INDEX(個人!$C$6:$AH$125,$N876,$O876)&lt;&gt;""),VLOOKUP($P876,コード一覧!$G$1:$H$10,2,FALSE),"")</f>
        <v/>
      </c>
      <c r="K876" s="23" t="str">
        <f>IF(AND(INDEX(個人!$C$6:$AH$125,$N876,$C$3)&lt;&gt;"",INDEX(個人!$C$6:$AH$125,$N876,$O876)&lt;&gt;""),LEFT(TEXT(INDEX(個人!$C$6:$AH$125,$N876,$O876),"mm:ss.00"),2),"")</f>
        <v/>
      </c>
      <c r="L876" s="23" t="str">
        <f>IF(AND(INDEX(個人!$C$6:$AH$125,$N876,$C$3)&lt;&gt;"",INDEX(個人!$C$6:$AH$125,$N876,$O876)&lt;&gt;""),MID(TEXT(INDEX(個人!$C$6:$AH$125,$N876,$O876),"mm:ss.00"),4,2),"")</f>
        <v/>
      </c>
      <c r="M876" s="23" t="str">
        <f>IF(AND(INDEX(個人!$C$6:$AH$125,$N876,$C$3)&lt;&gt;"",INDEX(個人!$C$6:$AH$125,$N876,$O876)&lt;&gt;""),RIGHT(TEXT(INDEX(個人!$C$6:$AH$125,$N876,$O876),"mm:ss.00"),2),"")</f>
        <v/>
      </c>
      <c r="N876" s="23">
        <f t="shared" si="119"/>
        <v>40</v>
      </c>
      <c r="O876" s="23">
        <v>23</v>
      </c>
      <c r="P876" s="200" t="s">
        <v>24</v>
      </c>
      <c r="Q876" s="23" t="s">
        <v>320</v>
      </c>
    </row>
    <row r="877" spans="3:17" s="23" customFormat="1" x14ac:dyDescent="0.15">
      <c r="C877" s="23" t="str">
        <f>IF(INDEX(個人!$C$6:$AH$125,$N877,$C$3)&lt;&gt;"",DBCS(TRIM(INDEX(個人!$C$6:$AH$125,$N877,$C$3))),"")</f>
        <v/>
      </c>
      <c r="D877" s="23" t="str">
        <f t="shared" si="117"/>
        <v>○</v>
      </c>
      <c r="E877" s="23">
        <f>IF(AND(INDEX(個人!$C$6:$AH$125,$N876,$C$3)&lt;&gt;"",INDEX(個人!$C$6:$AH$125,$N877,$O877)&lt;&gt;""),E876+1,E876)</f>
        <v>0</v>
      </c>
      <c r="F877" s="23" t="str">
        <f t="shared" si="118"/>
        <v>@0</v>
      </c>
      <c r="H877" s="23" t="str">
        <f>IF(AND(INDEX(個人!$C$6:$AH$125,$N877,$C$3)&lt;&gt;"",INDEX(個人!$C$6:$AH$125,$N877,$O877)&lt;&gt;""),IF(INDEX(個人!$C$6:$AH$125,$N877,$H$3)&lt;20,11,ROUNDDOWN(INDEX(個人!$C$6:$AH$125,$N877,$H$3)/5,0)+7),"")</f>
        <v/>
      </c>
      <c r="I877" s="23" t="str">
        <f>IF(AND(INDEX(個人!$C$6:$AH$125,$N877,$C$3)&lt;&gt;"",INDEX(個人!$C$6:$AH$125,$N877,$O877)&lt;&gt;""),IF(ISERROR(VLOOKUP(DBCS($Q877),コード一覧!$E$1:$F$6,2,FALSE)),1,VLOOKUP(DBCS($Q877),コード一覧!$E$1:$F$6,2,FALSE)),"")</f>
        <v/>
      </c>
      <c r="J877" s="23" t="str">
        <f>IF(AND(INDEX(個人!$C$6:$AH$125,$N877,$C$3)&lt;&gt;"",INDEX(個人!$C$6:$AH$125,$N877,$O877)&lt;&gt;""),VLOOKUP($P877,コード一覧!$G$1:$H$10,2,FALSE),"")</f>
        <v/>
      </c>
      <c r="K877" s="23" t="str">
        <f>IF(AND(INDEX(個人!$C$6:$AH$125,$N877,$C$3)&lt;&gt;"",INDEX(個人!$C$6:$AH$125,$N877,$O877)&lt;&gt;""),LEFT(TEXT(INDEX(個人!$C$6:$AH$125,$N877,$O877),"mm:ss.00"),2),"")</f>
        <v/>
      </c>
      <c r="L877" s="23" t="str">
        <f>IF(AND(INDEX(個人!$C$6:$AH$125,$N877,$C$3)&lt;&gt;"",INDEX(個人!$C$6:$AH$125,$N877,$O877)&lt;&gt;""),MID(TEXT(INDEX(個人!$C$6:$AH$125,$N877,$O877),"mm:ss.00"),4,2),"")</f>
        <v/>
      </c>
      <c r="M877" s="23" t="str">
        <f>IF(AND(INDEX(個人!$C$6:$AH$125,$N877,$C$3)&lt;&gt;"",INDEX(個人!$C$6:$AH$125,$N877,$O877)&lt;&gt;""),RIGHT(TEXT(INDEX(個人!$C$6:$AH$125,$N877,$O877),"mm:ss.00"),2),"")</f>
        <v/>
      </c>
      <c r="N877" s="23">
        <f t="shared" si="119"/>
        <v>40</v>
      </c>
      <c r="O877" s="23">
        <v>24</v>
      </c>
      <c r="P877" s="200" t="s">
        <v>37</v>
      </c>
      <c r="Q877" s="23" t="s">
        <v>320</v>
      </c>
    </row>
    <row r="878" spans="3:17" s="23" customFormat="1" x14ac:dyDescent="0.15">
      <c r="C878" s="23" t="str">
        <f>IF(INDEX(個人!$C$6:$AH$125,$N878,$C$3)&lt;&gt;"",DBCS(TRIM(INDEX(個人!$C$6:$AH$125,$N878,$C$3))),"")</f>
        <v/>
      </c>
      <c r="D878" s="23" t="str">
        <f t="shared" si="117"/>
        <v>○</v>
      </c>
      <c r="E878" s="23">
        <f>IF(AND(INDEX(個人!$C$6:$AH$125,$N877,$C$3)&lt;&gt;"",INDEX(個人!$C$6:$AH$125,$N878,$O878)&lt;&gt;""),E877+1,E877)</f>
        <v>0</v>
      </c>
      <c r="F878" s="23" t="str">
        <f t="shared" si="118"/>
        <v>@0</v>
      </c>
      <c r="H878" s="23" t="str">
        <f>IF(AND(INDEX(個人!$C$6:$AH$125,$N878,$C$3)&lt;&gt;"",INDEX(個人!$C$6:$AH$125,$N878,$O878)&lt;&gt;""),IF(INDEX(個人!$C$6:$AH$125,$N878,$H$3)&lt;20,11,ROUNDDOWN(INDEX(個人!$C$6:$AH$125,$N878,$H$3)/5,0)+7),"")</f>
        <v/>
      </c>
      <c r="I878" s="23" t="str">
        <f>IF(AND(INDEX(個人!$C$6:$AH$125,$N878,$C$3)&lt;&gt;"",INDEX(個人!$C$6:$AH$125,$N878,$O878)&lt;&gt;""),IF(ISERROR(VLOOKUP(DBCS($Q878),コード一覧!$E$1:$F$6,2,FALSE)),1,VLOOKUP(DBCS($Q878),コード一覧!$E$1:$F$6,2,FALSE)),"")</f>
        <v/>
      </c>
      <c r="J878" s="23" t="str">
        <f>IF(AND(INDEX(個人!$C$6:$AH$125,$N878,$C$3)&lt;&gt;"",INDEX(個人!$C$6:$AH$125,$N878,$O878)&lt;&gt;""),VLOOKUP($P878,コード一覧!$G$1:$H$10,2,FALSE),"")</f>
        <v/>
      </c>
      <c r="K878" s="23" t="str">
        <f>IF(AND(INDEX(個人!$C$6:$AH$125,$N878,$C$3)&lt;&gt;"",INDEX(個人!$C$6:$AH$125,$N878,$O878)&lt;&gt;""),LEFT(TEXT(INDEX(個人!$C$6:$AH$125,$N878,$O878),"mm:ss.00"),2),"")</f>
        <v/>
      </c>
      <c r="L878" s="23" t="str">
        <f>IF(AND(INDEX(個人!$C$6:$AH$125,$N878,$C$3)&lt;&gt;"",INDEX(個人!$C$6:$AH$125,$N878,$O878)&lt;&gt;""),MID(TEXT(INDEX(個人!$C$6:$AH$125,$N878,$O878),"mm:ss.00"),4,2),"")</f>
        <v/>
      </c>
      <c r="M878" s="23" t="str">
        <f>IF(AND(INDEX(個人!$C$6:$AH$125,$N878,$C$3)&lt;&gt;"",INDEX(個人!$C$6:$AH$125,$N878,$O878)&lt;&gt;""),RIGHT(TEXT(INDEX(個人!$C$6:$AH$125,$N878,$O878),"mm:ss.00"),2),"")</f>
        <v/>
      </c>
      <c r="N878" s="23">
        <f t="shared" si="119"/>
        <v>40</v>
      </c>
      <c r="O878" s="23">
        <v>25</v>
      </c>
      <c r="P878" s="200" t="s">
        <v>47</v>
      </c>
      <c r="Q878" s="23" t="s">
        <v>320</v>
      </c>
    </row>
    <row r="879" spans="3:17" s="23" customFormat="1" x14ac:dyDescent="0.15">
      <c r="C879" s="23" t="str">
        <f>IF(INDEX(個人!$C$6:$AH$125,$N879,$C$3)&lt;&gt;"",DBCS(TRIM(INDEX(個人!$C$6:$AH$125,$N879,$C$3))),"")</f>
        <v/>
      </c>
      <c r="D879" s="23" t="str">
        <f t="shared" si="117"/>
        <v>○</v>
      </c>
      <c r="E879" s="23">
        <f>IF(AND(INDEX(個人!$C$6:$AH$125,$N878,$C$3)&lt;&gt;"",INDEX(個人!$C$6:$AH$125,$N879,$O879)&lt;&gt;""),E878+1,E878)</f>
        <v>0</v>
      </c>
      <c r="F879" s="23" t="str">
        <f t="shared" si="118"/>
        <v>@0</v>
      </c>
      <c r="H879" s="23" t="str">
        <f>IF(AND(INDEX(個人!$C$6:$AH$125,$N879,$C$3)&lt;&gt;"",INDEX(個人!$C$6:$AH$125,$N879,$O879)&lt;&gt;""),IF(INDEX(個人!$C$6:$AH$125,$N879,$H$3)&lt;20,11,ROUNDDOWN(INDEX(個人!$C$6:$AH$125,$N879,$H$3)/5,0)+7),"")</f>
        <v/>
      </c>
      <c r="I879" s="23" t="str">
        <f>IF(AND(INDEX(個人!$C$6:$AH$125,$N879,$C$3)&lt;&gt;"",INDEX(個人!$C$6:$AH$125,$N879,$O879)&lt;&gt;""),IF(ISERROR(VLOOKUP(DBCS($Q879),コード一覧!$E$1:$F$6,2,FALSE)),1,VLOOKUP(DBCS($Q879),コード一覧!$E$1:$F$6,2,FALSE)),"")</f>
        <v/>
      </c>
      <c r="J879" s="23" t="str">
        <f>IF(AND(INDEX(個人!$C$6:$AH$125,$N879,$C$3)&lt;&gt;"",INDEX(個人!$C$6:$AH$125,$N879,$O879)&lt;&gt;""),VLOOKUP($P879,コード一覧!$G$1:$H$10,2,FALSE),"")</f>
        <v/>
      </c>
      <c r="K879" s="23" t="str">
        <f>IF(AND(INDEX(個人!$C$6:$AH$125,$N879,$C$3)&lt;&gt;"",INDEX(個人!$C$6:$AH$125,$N879,$O879)&lt;&gt;""),LEFT(TEXT(INDEX(個人!$C$6:$AH$125,$N879,$O879),"mm:ss.00"),2),"")</f>
        <v/>
      </c>
      <c r="L879" s="23" t="str">
        <f>IF(AND(INDEX(個人!$C$6:$AH$125,$N879,$C$3)&lt;&gt;"",INDEX(個人!$C$6:$AH$125,$N879,$O879)&lt;&gt;""),MID(TEXT(INDEX(個人!$C$6:$AH$125,$N879,$O879),"mm:ss.00"),4,2),"")</f>
        <v/>
      </c>
      <c r="M879" s="23" t="str">
        <f>IF(AND(INDEX(個人!$C$6:$AH$125,$N879,$C$3)&lt;&gt;"",INDEX(個人!$C$6:$AH$125,$N879,$O879)&lt;&gt;""),RIGHT(TEXT(INDEX(個人!$C$6:$AH$125,$N879,$O879),"mm:ss.00"),2),"")</f>
        <v/>
      </c>
      <c r="N879" s="23">
        <f t="shared" si="119"/>
        <v>40</v>
      </c>
      <c r="O879" s="23">
        <v>26</v>
      </c>
      <c r="P879" s="200" t="s">
        <v>70</v>
      </c>
      <c r="Q879" s="23" t="s">
        <v>321</v>
      </c>
    </row>
    <row r="880" spans="3:17" s="23" customFormat="1" x14ac:dyDescent="0.15">
      <c r="C880" s="23" t="str">
        <f>IF(INDEX(個人!$C$6:$AH$125,$N880,$C$3)&lt;&gt;"",DBCS(TRIM(INDEX(個人!$C$6:$AH$125,$N880,$C$3))),"")</f>
        <v/>
      </c>
      <c r="D880" s="23" t="str">
        <f t="shared" si="117"/>
        <v>○</v>
      </c>
      <c r="E880" s="23">
        <f>IF(AND(INDEX(個人!$C$6:$AH$125,$N879,$C$3)&lt;&gt;"",INDEX(個人!$C$6:$AH$125,$N880,$O880)&lt;&gt;""),E879+1,E879)</f>
        <v>0</v>
      </c>
      <c r="F880" s="23" t="str">
        <f t="shared" si="118"/>
        <v>@0</v>
      </c>
      <c r="H880" s="23" t="str">
        <f>IF(AND(INDEX(個人!$C$6:$AH$125,$N880,$C$3)&lt;&gt;"",INDEX(個人!$C$6:$AH$125,$N880,$O880)&lt;&gt;""),IF(INDEX(個人!$C$6:$AH$125,$N880,$H$3)&lt;20,11,ROUNDDOWN(INDEX(個人!$C$6:$AH$125,$N880,$H$3)/5,0)+7),"")</f>
        <v/>
      </c>
      <c r="I880" s="23" t="str">
        <f>IF(AND(INDEX(個人!$C$6:$AH$125,$N880,$C$3)&lt;&gt;"",INDEX(個人!$C$6:$AH$125,$N880,$O880)&lt;&gt;""),IF(ISERROR(VLOOKUP(DBCS($Q880),コード一覧!$E$1:$F$6,2,FALSE)),1,VLOOKUP(DBCS($Q880),コード一覧!$E$1:$F$6,2,FALSE)),"")</f>
        <v/>
      </c>
      <c r="J880" s="23" t="str">
        <f>IF(AND(INDEX(個人!$C$6:$AH$125,$N880,$C$3)&lt;&gt;"",INDEX(個人!$C$6:$AH$125,$N880,$O880)&lt;&gt;""),VLOOKUP($P880,コード一覧!$G$1:$H$10,2,FALSE),"")</f>
        <v/>
      </c>
      <c r="K880" s="23" t="str">
        <f>IF(AND(INDEX(個人!$C$6:$AH$125,$N880,$C$3)&lt;&gt;"",INDEX(個人!$C$6:$AH$125,$N880,$O880)&lt;&gt;""),LEFT(TEXT(INDEX(個人!$C$6:$AH$125,$N880,$O880),"mm:ss.00"),2),"")</f>
        <v/>
      </c>
      <c r="L880" s="23" t="str">
        <f>IF(AND(INDEX(個人!$C$6:$AH$125,$N880,$C$3)&lt;&gt;"",INDEX(個人!$C$6:$AH$125,$N880,$O880)&lt;&gt;""),MID(TEXT(INDEX(個人!$C$6:$AH$125,$N880,$O880),"mm:ss.00"),4,2),"")</f>
        <v/>
      </c>
      <c r="M880" s="23" t="str">
        <f>IF(AND(INDEX(個人!$C$6:$AH$125,$N880,$C$3)&lt;&gt;"",INDEX(個人!$C$6:$AH$125,$N880,$O880)&lt;&gt;""),RIGHT(TEXT(INDEX(個人!$C$6:$AH$125,$N880,$O880),"mm:ss.00"),2),"")</f>
        <v/>
      </c>
      <c r="N880" s="23">
        <f t="shared" si="119"/>
        <v>40</v>
      </c>
      <c r="O880" s="23">
        <v>27</v>
      </c>
      <c r="P880" s="200" t="s">
        <v>24</v>
      </c>
      <c r="Q880" s="23" t="s">
        <v>321</v>
      </c>
    </row>
    <row r="881" spans="3:17" s="23" customFormat="1" x14ac:dyDescent="0.15">
      <c r="C881" s="23" t="str">
        <f>IF(INDEX(個人!$C$6:$AH$125,$N881,$C$3)&lt;&gt;"",DBCS(TRIM(INDEX(個人!$C$6:$AH$125,$N881,$C$3))),"")</f>
        <v/>
      </c>
      <c r="D881" s="23" t="str">
        <f t="shared" si="117"/>
        <v>○</v>
      </c>
      <c r="E881" s="23">
        <f>IF(AND(INDEX(個人!$C$6:$AH$125,$N880,$C$3)&lt;&gt;"",INDEX(個人!$C$6:$AH$125,$N881,$O881)&lt;&gt;""),E880+1,E880)</f>
        <v>0</v>
      </c>
      <c r="F881" s="23" t="str">
        <f t="shared" si="118"/>
        <v>@0</v>
      </c>
      <c r="H881" s="23" t="str">
        <f>IF(AND(INDEX(個人!$C$6:$AH$125,$N881,$C$3)&lt;&gt;"",INDEX(個人!$C$6:$AH$125,$N881,$O881)&lt;&gt;""),IF(INDEX(個人!$C$6:$AH$125,$N881,$H$3)&lt;20,11,ROUNDDOWN(INDEX(個人!$C$6:$AH$125,$N881,$H$3)/5,0)+7),"")</f>
        <v/>
      </c>
      <c r="I881" s="23" t="str">
        <f>IF(AND(INDEX(個人!$C$6:$AH$125,$N881,$C$3)&lt;&gt;"",INDEX(個人!$C$6:$AH$125,$N881,$O881)&lt;&gt;""),IF(ISERROR(VLOOKUP(DBCS($Q881),コード一覧!$E$1:$F$6,2,FALSE)),1,VLOOKUP(DBCS($Q881),コード一覧!$E$1:$F$6,2,FALSE)),"")</f>
        <v/>
      </c>
      <c r="J881" s="23" t="str">
        <f>IF(AND(INDEX(個人!$C$6:$AH$125,$N881,$C$3)&lt;&gt;"",INDEX(個人!$C$6:$AH$125,$N881,$O881)&lt;&gt;""),VLOOKUP($P881,コード一覧!$G$1:$H$10,2,FALSE),"")</f>
        <v/>
      </c>
      <c r="K881" s="23" t="str">
        <f>IF(AND(INDEX(個人!$C$6:$AH$125,$N881,$C$3)&lt;&gt;"",INDEX(個人!$C$6:$AH$125,$N881,$O881)&lt;&gt;""),LEFT(TEXT(INDEX(個人!$C$6:$AH$125,$N881,$O881),"mm:ss.00"),2),"")</f>
        <v/>
      </c>
      <c r="L881" s="23" t="str">
        <f>IF(AND(INDEX(個人!$C$6:$AH$125,$N881,$C$3)&lt;&gt;"",INDEX(個人!$C$6:$AH$125,$N881,$O881)&lt;&gt;""),MID(TEXT(INDEX(個人!$C$6:$AH$125,$N881,$O881),"mm:ss.00"),4,2),"")</f>
        <v/>
      </c>
      <c r="M881" s="23" t="str">
        <f>IF(AND(INDEX(個人!$C$6:$AH$125,$N881,$C$3)&lt;&gt;"",INDEX(個人!$C$6:$AH$125,$N881,$O881)&lt;&gt;""),RIGHT(TEXT(INDEX(個人!$C$6:$AH$125,$N881,$O881),"mm:ss.00"),2),"")</f>
        <v/>
      </c>
      <c r="N881" s="23">
        <f t="shared" si="119"/>
        <v>40</v>
      </c>
      <c r="O881" s="23">
        <v>28</v>
      </c>
      <c r="P881" s="200" t="s">
        <v>37</v>
      </c>
      <c r="Q881" s="23" t="s">
        <v>321</v>
      </c>
    </row>
    <row r="882" spans="3:17" s="23" customFormat="1" x14ac:dyDescent="0.15">
      <c r="C882" s="23" t="str">
        <f>IF(INDEX(個人!$C$6:$AH$125,$N882,$C$3)&lt;&gt;"",DBCS(TRIM(INDEX(個人!$C$6:$AH$125,$N882,$C$3))),"")</f>
        <v/>
      </c>
      <c r="D882" s="23" t="str">
        <f t="shared" si="117"/>
        <v>○</v>
      </c>
      <c r="E882" s="23">
        <f>IF(AND(INDEX(個人!$C$6:$AH$125,$N881,$C$3)&lt;&gt;"",INDEX(個人!$C$6:$AH$125,$N882,$O882)&lt;&gt;""),E881+1,E881)</f>
        <v>0</v>
      </c>
      <c r="F882" s="23" t="str">
        <f t="shared" si="118"/>
        <v>@0</v>
      </c>
      <c r="H882" s="23" t="str">
        <f>IF(AND(INDEX(個人!$C$6:$AH$125,$N882,$C$3)&lt;&gt;"",INDEX(個人!$C$6:$AH$125,$N882,$O882)&lt;&gt;""),IF(INDEX(個人!$C$6:$AH$125,$N882,$H$3)&lt;20,11,ROUNDDOWN(INDEX(個人!$C$6:$AH$125,$N882,$H$3)/5,0)+7),"")</f>
        <v/>
      </c>
      <c r="I882" s="23" t="str">
        <f>IF(AND(INDEX(個人!$C$6:$AH$125,$N882,$C$3)&lt;&gt;"",INDEX(個人!$C$6:$AH$125,$N882,$O882)&lt;&gt;""),IF(ISERROR(VLOOKUP(DBCS($Q882),コード一覧!$E$1:$F$6,2,FALSE)),1,VLOOKUP(DBCS($Q882),コード一覧!$E$1:$F$6,2,FALSE)),"")</f>
        <v/>
      </c>
      <c r="J882" s="23" t="str">
        <f>IF(AND(INDEX(個人!$C$6:$AH$125,$N882,$C$3)&lt;&gt;"",INDEX(個人!$C$6:$AH$125,$N882,$O882)&lt;&gt;""),VLOOKUP($P882,コード一覧!$G$1:$H$10,2,FALSE),"")</f>
        <v/>
      </c>
      <c r="K882" s="23" t="str">
        <f>IF(AND(INDEX(個人!$C$6:$AH$125,$N882,$C$3)&lt;&gt;"",INDEX(個人!$C$6:$AH$125,$N882,$O882)&lt;&gt;""),LEFT(TEXT(INDEX(個人!$C$6:$AH$125,$N882,$O882),"mm:ss.00"),2),"")</f>
        <v/>
      </c>
      <c r="L882" s="23" t="str">
        <f>IF(AND(INDEX(個人!$C$6:$AH$125,$N882,$C$3)&lt;&gt;"",INDEX(個人!$C$6:$AH$125,$N882,$O882)&lt;&gt;""),MID(TEXT(INDEX(個人!$C$6:$AH$125,$N882,$O882),"mm:ss.00"),4,2),"")</f>
        <v/>
      </c>
      <c r="M882" s="23" t="str">
        <f>IF(AND(INDEX(個人!$C$6:$AH$125,$N882,$C$3)&lt;&gt;"",INDEX(個人!$C$6:$AH$125,$N882,$O882)&lt;&gt;""),RIGHT(TEXT(INDEX(個人!$C$6:$AH$125,$N882,$O882),"mm:ss.00"),2),"")</f>
        <v/>
      </c>
      <c r="N882" s="23">
        <f t="shared" si="119"/>
        <v>40</v>
      </c>
      <c r="O882" s="23">
        <v>29</v>
      </c>
      <c r="P882" s="200" t="s">
        <v>47</v>
      </c>
      <c r="Q882" s="23" t="s">
        <v>321</v>
      </c>
    </row>
    <row r="883" spans="3:17" s="23" customFormat="1" x14ac:dyDescent="0.15">
      <c r="C883" s="23" t="str">
        <f>IF(INDEX(個人!$C$6:$AH$125,$N883,$C$3)&lt;&gt;"",DBCS(TRIM(INDEX(個人!$C$6:$AH$125,$N883,$C$3))),"")</f>
        <v/>
      </c>
      <c r="D883" s="23" t="str">
        <f t="shared" si="117"/>
        <v>○</v>
      </c>
      <c r="E883" s="23">
        <f>IF(AND(INDEX(個人!$C$6:$AH$125,$N882,$C$3)&lt;&gt;"",INDEX(個人!$C$6:$AH$125,$N883,$O883)&lt;&gt;""),E882+1,E882)</f>
        <v>0</v>
      </c>
      <c r="F883" s="23" t="str">
        <f t="shared" si="118"/>
        <v>@0</v>
      </c>
      <c r="H883" s="23" t="str">
        <f>IF(AND(INDEX(個人!$C$6:$AH$125,$N883,$C$3)&lt;&gt;"",INDEX(個人!$C$6:$AH$125,$N883,$O883)&lt;&gt;""),IF(INDEX(個人!$C$6:$AH$125,$N883,$H$3)&lt;20,11,ROUNDDOWN(INDEX(個人!$C$6:$AH$125,$N883,$H$3)/5,0)+7),"")</f>
        <v/>
      </c>
      <c r="I883" s="23" t="str">
        <f>IF(AND(INDEX(個人!$C$6:$AH$125,$N883,$C$3)&lt;&gt;"",INDEX(個人!$C$6:$AH$125,$N883,$O883)&lt;&gt;""),IF(ISERROR(VLOOKUP(DBCS($Q883),コード一覧!$E$1:$F$6,2,FALSE)),1,VLOOKUP(DBCS($Q883),コード一覧!$E$1:$F$6,2,FALSE)),"")</f>
        <v/>
      </c>
      <c r="J883" s="23" t="str">
        <f>IF(AND(INDEX(個人!$C$6:$AH$125,$N883,$C$3)&lt;&gt;"",INDEX(個人!$C$6:$AH$125,$N883,$O883)&lt;&gt;""),VLOOKUP($P883,コード一覧!$G$1:$H$10,2,FALSE),"")</f>
        <v/>
      </c>
      <c r="K883" s="23" t="str">
        <f>IF(AND(INDEX(個人!$C$6:$AH$125,$N883,$C$3)&lt;&gt;"",INDEX(個人!$C$6:$AH$125,$N883,$O883)&lt;&gt;""),LEFT(TEXT(INDEX(個人!$C$6:$AH$125,$N883,$O883),"mm:ss.00"),2),"")</f>
        <v/>
      </c>
      <c r="L883" s="23" t="str">
        <f>IF(AND(INDEX(個人!$C$6:$AH$125,$N883,$C$3)&lt;&gt;"",INDEX(個人!$C$6:$AH$125,$N883,$O883)&lt;&gt;""),MID(TEXT(INDEX(個人!$C$6:$AH$125,$N883,$O883),"mm:ss.00"),4,2),"")</f>
        <v/>
      </c>
      <c r="M883" s="23" t="str">
        <f>IF(AND(INDEX(個人!$C$6:$AH$125,$N883,$C$3)&lt;&gt;"",INDEX(個人!$C$6:$AH$125,$N883,$O883)&lt;&gt;""),RIGHT(TEXT(INDEX(個人!$C$6:$AH$125,$N883,$O883),"mm:ss.00"),2),"")</f>
        <v/>
      </c>
      <c r="N883" s="23">
        <f t="shared" si="119"/>
        <v>40</v>
      </c>
      <c r="O883" s="23">
        <v>30</v>
      </c>
      <c r="P883" s="200" t="s">
        <v>37</v>
      </c>
      <c r="Q883" s="23" t="s">
        <v>101</v>
      </c>
    </row>
    <row r="884" spans="3:17" s="23" customFormat="1" x14ac:dyDescent="0.15">
      <c r="C884" s="23" t="str">
        <f>IF(INDEX(個人!$C$6:$AH$125,$N884,$C$3)&lt;&gt;"",DBCS(TRIM(INDEX(個人!$C$6:$AH$125,$N884,$C$3))),"")</f>
        <v/>
      </c>
      <c r="D884" s="23" t="str">
        <f t="shared" si="117"/>
        <v>○</v>
      </c>
      <c r="E884" s="23">
        <f>IF(AND(INDEX(個人!$C$6:$AH$125,$N883,$C$3)&lt;&gt;"",INDEX(個人!$C$6:$AH$125,$N884,$O884)&lt;&gt;""),E883+1,E883)</f>
        <v>0</v>
      </c>
      <c r="F884" s="23" t="str">
        <f t="shared" si="118"/>
        <v>@0</v>
      </c>
      <c r="H884" s="23" t="str">
        <f>IF(AND(INDEX(個人!$C$6:$AH$125,$N884,$C$3)&lt;&gt;"",INDEX(個人!$C$6:$AH$125,$N884,$O884)&lt;&gt;""),IF(INDEX(個人!$C$6:$AH$125,$N884,$H$3)&lt;20,11,ROUNDDOWN(INDEX(個人!$C$6:$AH$125,$N884,$H$3)/5,0)+7),"")</f>
        <v/>
      </c>
      <c r="I884" s="23" t="str">
        <f>IF(AND(INDEX(個人!$C$6:$AH$125,$N884,$C$3)&lt;&gt;"",INDEX(個人!$C$6:$AH$125,$N884,$O884)&lt;&gt;""),IF(ISERROR(VLOOKUP(DBCS($Q884),コード一覧!$E$1:$F$6,2,FALSE)),1,VLOOKUP(DBCS($Q884),コード一覧!$E$1:$F$6,2,FALSE)),"")</f>
        <v/>
      </c>
      <c r="J884" s="23" t="str">
        <f>IF(AND(INDEX(個人!$C$6:$AH$125,$N884,$C$3)&lt;&gt;"",INDEX(個人!$C$6:$AH$125,$N884,$O884)&lt;&gt;""),VLOOKUP($P884,コード一覧!$G$1:$H$10,2,FALSE),"")</f>
        <v/>
      </c>
      <c r="K884" s="23" t="str">
        <f>IF(AND(INDEX(個人!$C$6:$AH$125,$N884,$C$3)&lt;&gt;"",INDEX(個人!$C$6:$AH$125,$N884,$O884)&lt;&gt;""),LEFT(TEXT(INDEX(個人!$C$6:$AH$125,$N884,$O884),"mm:ss.00"),2),"")</f>
        <v/>
      </c>
      <c r="L884" s="23" t="str">
        <f>IF(AND(INDEX(個人!$C$6:$AH$125,$N884,$C$3)&lt;&gt;"",INDEX(個人!$C$6:$AH$125,$N884,$O884)&lt;&gt;""),MID(TEXT(INDEX(個人!$C$6:$AH$125,$N884,$O884),"mm:ss.00"),4,2),"")</f>
        <v/>
      </c>
      <c r="M884" s="23" t="str">
        <f>IF(AND(INDEX(個人!$C$6:$AH$125,$N884,$C$3)&lt;&gt;"",INDEX(個人!$C$6:$AH$125,$N884,$O884)&lt;&gt;""),RIGHT(TEXT(INDEX(個人!$C$6:$AH$125,$N884,$O884),"mm:ss.00"),2),"")</f>
        <v/>
      </c>
      <c r="N884" s="23">
        <f t="shared" si="119"/>
        <v>40</v>
      </c>
      <c r="O884" s="23">
        <v>31</v>
      </c>
      <c r="P884" s="200" t="s">
        <v>47</v>
      </c>
      <c r="Q884" s="23" t="s">
        <v>101</v>
      </c>
    </row>
    <row r="885" spans="3:17" s="23" customFormat="1" x14ac:dyDescent="0.15">
      <c r="C885" s="23" t="str">
        <f>IF(INDEX(個人!$C$6:$AH$125,$N885,$C$3)&lt;&gt;"",DBCS(TRIM(INDEX(個人!$C$6:$AH$125,$N885,$C$3))),"")</f>
        <v/>
      </c>
      <c r="D885" s="23" t="str">
        <f t="shared" si="117"/>
        <v>○</v>
      </c>
      <c r="E885" s="23">
        <f>IF(AND(INDEX(個人!$C$6:$AH$125,$N884,$C$3)&lt;&gt;"",INDEX(個人!$C$6:$AH$125,$N885,$O885)&lt;&gt;""),E884+1,E884)</f>
        <v>0</v>
      </c>
      <c r="F885" s="23" t="str">
        <f t="shared" si="118"/>
        <v>@0</v>
      </c>
      <c r="H885" s="23" t="str">
        <f>IF(AND(INDEX(個人!$C$6:$AH$125,$N885,$C$3)&lt;&gt;"",INDEX(個人!$C$6:$AH$125,$N885,$O885)&lt;&gt;""),IF(INDEX(個人!$C$6:$AH$125,$N885,$H$3)&lt;20,11,ROUNDDOWN(INDEX(個人!$C$6:$AH$125,$N885,$H$3)/5,0)+7),"")</f>
        <v/>
      </c>
      <c r="I885" s="23" t="str">
        <f>IF(AND(INDEX(個人!$C$6:$AH$125,$N885,$C$3)&lt;&gt;"",INDEX(個人!$C$6:$AH$125,$N885,$O885)&lt;&gt;""),IF(ISERROR(VLOOKUP(DBCS($Q885),コード一覧!$E$1:$F$6,2,FALSE)),1,VLOOKUP(DBCS($Q885),コード一覧!$E$1:$F$6,2,FALSE)),"")</f>
        <v/>
      </c>
      <c r="J885" s="23" t="str">
        <f>IF(AND(INDEX(個人!$C$6:$AH$125,$N885,$C$3)&lt;&gt;"",INDEX(個人!$C$6:$AH$125,$N885,$O885)&lt;&gt;""),VLOOKUP($P885,コード一覧!$G$1:$H$10,2,FALSE),"")</f>
        <v/>
      </c>
      <c r="K885" s="23" t="str">
        <f>IF(AND(INDEX(個人!$C$6:$AH$125,$N885,$C$3)&lt;&gt;"",INDEX(個人!$C$6:$AH$125,$N885,$O885)&lt;&gt;""),LEFT(TEXT(INDEX(個人!$C$6:$AH$125,$N885,$O885),"mm:ss.00"),2),"")</f>
        <v/>
      </c>
      <c r="L885" s="23" t="str">
        <f>IF(AND(INDEX(個人!$C$6:$AH$125,$N885,$C$3)&lt;&gt;"",INDEX(個人!$C$6:$AH$125,$N885,$O885)&lt;&gt;""),MID(TEXT(INDEX(個人!$C$6:$AH$125,$N885,$O885),"mm:ss.00"),4,2),"")</f>
        <v/>
      </c>
      <c r="M885" s="23" t="str">
        <f>IF(AND(INDEX(個人!$C$6:$AH$125,$N885,$C$3)&lt;&gt;"",INDEX(個人!$C$6:$AH$125,$N885,$O885)&lt;&gt;""),RIGHT(TEXT(INDEX(個人!$C$6:$AH$125,$N885,$O885),"mm:ss.00"),2),"")</f>
        <v/>
      </c>
      <c r="N885" s="23">
        <f t="shared" si="119"/>
        <v>40</v>
      </c>
      <c r="O885" s="23">
        <v>32</v>
      </c>
      <c r="P885" s="200" t="s">
        <v>73</v>
      </c>
      <c r="Q885" s="23" t="s">
        <v>101</v>
      </c>
    </row>
    <row r="886" spans="3:17" s="22" customFormat="1" x14ac:dyDescent="0.15">
      <c r="C886" s="22" t="str">
        <f>IF(INDEX(個人!$C$6:$AH$125,$N886,$C$3)&lt;&gt;"",DBCS(TRIM(INDEX(個人!$C$6:$AH$125,$N886,$C$3))),"")</f>
        <v/>
      </c>
      <c r="D886" s="22" t="str">
        <f>IF(C885=C886,"○","×")</f>
        <v>○</v>
      </c>
      <c r="E886" s="22">
        <f>IF(AND(INDEX(個人!$C$6:$AH$125,$N886,$C$3)&lt;&gt;"",INDEX(個人!$C$6:$AH$125,$N886,$O886)&lt;&gt;""),1,0)</f>
        <v>0</v>
      </c>
      <c r="F886" s="22" t="str">
        <f>C886&amp;"@"&amp;E886</f>
        <v>@0</v>
      </c>
      <c r="H886" s="22" t="str">
        <f>IF(AND(INDEX(個人!$C$6:$AH$125,$N886,$C$3)&lt;&gt;"",INDEX(個人!$C$6:$AH$125,$N886,$O886)&lt;&gt;""),IF(INDEX(個人!$C$6:$AH$125,$N886,$H$3)&lt;20,11,ROUNDDOWN(INDEX(個人!$C$6:$AH$125,$N886,$H$3)/5,0)+7),"")</f>
        <v/>
      </c>
      <c r="I886" s="22" t="str">
        <f>IF(AND(INDEX(個人!$C$6:$AH$125,$N886,$C$3)&lt;&gt;"",INDEX(個人!$C$6:$AH$125,$N886,$O886)&lt;&gt;""),IF(ISERROR(VLOOKUP(DBCS($Q886),コード一覧!$E$1:$F$6,2,FALSE)),1,VLOOKUP(DBCS($Q886),コード一覧!$E$1:$F$6,2,FALSE)),"")</f>
        <v/>
      </c>
      <c r="J886" s="22" t="str">
        <f>IF(AND(INDEX(個人!$C$6:$AH$125,$N886,$C$3)&lt;&gt;"",INDEX(個人!$C$6:$AH$125,$N886,$O886)&lt;&gt;""),VLOOKUP($P886,コード一覧!$G$1:$H$10,2,FALSE),"")</f>
        <v/>
      </c>
      <c r="K886" s="22" t="str">
        <f>IF(AND(INDEX(個人!$C$6:$AH$125,$N886,$C$3)&lt;&gt;"",INDEX(個人!$C$6:$AH$125,$N886,$O886)&lt;&gt;""),LEFT(TEXT(INDEX(個人!$C$6:$AH$125,$N886,$O886),"mm:ss.00"),2),"")</f>
        <v/>
      </c>
      <c r="L886" s="22" t="str">
        <f>IF(AND(INDEX(個人!$C$6:$AH$125,$N886,$C$3)&lt;&gt;"",INDEX(個人!$C$6:$AH$125,$N886,$O886)&lt;&gt;""),MID(TEXT(INDEX(個人!$C$6:$AH$125,$N886,$O886),"mm:ss.00"),4,2),"")</f>
        <v/>
      </c>
      <c r="M886" s="22" t="str">
        <f>IF(AND(INDEX(個人!$C$6:$AH$125,$N886,$C$3)&lt;&gt;"",INDEX(個人!$C$6:$AH$125,$N886,$O886)&lt;&gt;""),RIGHT(TEXT(INDEX(個人!$C$6:$AH$125,$N886,$O886),"mm:ss.00"),2),"")</f>
        <v/>
      </c>
      <c r="N886" s="22">
        <f>N864+1</f>
        <v>41</v>
      </c>
      <c r="O886" s="22">
        <v>11</v>
      </c>
      <c r="P886" s="24" t="s">
        <v>70</v>
      </c>
      <c r="Q886" s="22" t="s">
        <v>102</v>
      </c>
    </row>
    <row r="887" spans="3:17" s="22" customFormat="1" x14ac:dyDescent="0.15">
      <c r="C887" s="22" t="str">
        <f>IF(INDEX(個人!$C$6:$AH$125,$N887,$C$3)&lt;&gt;"",DBCS(TRIM(INDEX(個人!$C$6:$AH$125,$N887,$C$3))),"")</f>
        <v/>
      </c>
      <c r="D887" s="22" t="str">
        <f>IF(C886=C887,"○","×")</f>
        <v>○</v>
      </c>
      <c r="E887" s="22">
        <f>IF(AND(INDEX(個人!$C$6:$AH$125,$N886,$C$3)&lt;&gt;"",INDEX(個人!$C$6:$AH$125,$N887,$O887)&lt;&gt;""),E886+1,E886)</f>
        <v>0</v>
      </c>
      <c r="F887" s="22" t="str">
        <f>C887&amp;"@"&amp;E887</f>
        <v>@0</v>
      </c>
      <c r="H887" s="22" t="str">
        <f>IF(AND(INDEX(個人!$C$6:$AH$125,$N887,$C$3)&lt;&gt;"",INDEX(個人!$C$6:$AH$125,$N887,$O887)&lt;&gt;""),IF(INDEX(個人!$C$6:$AH$125,$N887,$H$3)&lt;20,11,ROUNDDOWN(INDEX(個人!$C$6:$AH$125,$N887,$H$3)/5,0)+7),"")</f>
        <v/>
      </c>
      <c r="I887" s="22" t="str">
        <f>IF(AND(INDEX(個人!$C$6:$AH$125,$N887,$C$3)&lt;&gt;"",INDEX(個人!$C$6:$AH$125,$N887,$O887)&lt;&gt;""),IF(ISERROR(VLOOKUP(DBCS($Q887),コード一覧!$E$1:$F$6,2,FALSE)),1,VLOOKUP(DBCS($Q887),コード一覧!$E$1:$F$6,2,FALSE)),"")</f>
        <v/>
      </c>
      <c r="J887" s="22" t="str">
        <f>IF(AND(INDEX(個人!$C$6:$AH$125,$N887,$C$3)&lt;&gt;"",INDEX(個人!$C$6:$AH$125,$N887,$O887)&lt;&gt;""),VLOOKUP($P887,コード一覧!$G$1:$H$10,2,FALSE),"")</f>
        <v/>
      </c>
      <c r="K887" s="22" t="str">
        <f>IF(AND(INDEX(個人!$C$6:$AH$125,$N887,$C$3)&lt;&gt;"",INDEX(個人!$C$6:$AH$125,$N887,$O887)&lt;&gt;""),LEFT(TEXT(INDEX(個人!$C$6:$AH$125,$N887,$O887),"mm:ss.00"),2),"")</f>
        <v/>
      </c>
      <c r="L887" s="22" t="str">
        <f>IF(AND(INDEX(個人!$C$6:$AH$125,$N887,$C$3)&lt;&gt;"",INDEX(個人!$C$6:$AH$125,$N887,$O887)&lt;&gt;""),MID(TEXT(INDEX(個人!$C$6:$AH$125,$N887,$O887),"mm:ss.00"),4,2),"")</f>
        <v/>
      </c>
      <c r="M887" s="22" t="str">
        <f>IF(AND(INDEX(個人!$C$6:$AH$125,$N887,$C$3)&lt;&gt;"",INDEX(個人!$C$6:$AH$125,$N887,$O887)&lt;&gt;""),RIGHT(TEXT(INDEX(個人!$C$6:$AH$125,$N887,$O887),"mm:ss.00"),2),"")</f>
        <v/>
      </c>
      <c r="N887" s="22">
        <f>$N886</f>
        <v>41</v>
      </c>
      <c r="O887" s="22">
        <v>12</v>
      </c>
      <c r="P887" s="24" t="s">
        <v>24</v>
      </c>
      <c r="Q887" s="22" t="s">
        <v>102</v>
      </c>
    </row>
    <row r="888" spans="3:17" s="22" customFormat="1" x14ac:dyDescent="0.15">
      <c r="C888" s="22" t="str">
        <f>IF(INDEX(個人!$C$6:$AH$125,$N888,$C$3)&lt;&gt;"",DBCS(TRIM(INDEX(個人!$C$6:$AH$125,$N888,$C$3))),"")</f>
        <v/>
      </c>
      <c r="D888" s="22" t="str">
        <f t="shared" ref="D888:D907" si="120">IF(C887=C888,"○","×")</f>
        <v>○</v>
      </c>
      <c r="E888" s="22">
        <f>IF(AND(INDEX(個人!$C$6:$AH$125,$N887,$C$3)&lt;&gt;"",INDEX(個人!$C$6:$AH$125,$N888,$O888)&lt;&gt;""),E887+1,E887)</f>
        <v>0</v>
      </c>
      <c r="F888" s="22" t="str">
        <f t="shared" ref="F888:F907" si="121">C888&amp;"@"&amp;E888</f>
        <v>@0</v>
      </c>
      <c r="H888" s="22" t="str">
        <f>IF(AND(INDEX(個人!$C$6:$AH$125,$N888,$C$3)&lt;&gt;"",INDEX(個人!$C$6:$AH$125,$N888,$O888)&lt;&gt;""),IF(INDEX(個人!$C$6:$AH$125,$N888,$H$3)&lt;20,11,ROUNDDOWN(INDEX(個人!$C$6:$AH$125,$N888,$H$3)/5,0)+7),"")</f>
        <v/>
      </c>
      <c r="I888" s="22" t="str">
        <f>IF(AND(INDEX(個人!$C$6:$AH$125,$N888,$C$3)&lt;&gt;"",INDEX(個人!$C$6:$AH$125,$N888,$O888)&lt;&gt;""),IF(ISERROR(VLOOKUP(DBCS($Q888),コード一覧!$E$1:$F$6,2,FALSE)),1,VLOOKUP(DBCS($Q888),コード一覧!$E$1:$F$6,2,FALSE)),"")</f>
        <v/>
      </c>
      <c r="J888" s="22" t="str">
        <f>IF(AND(INDEX(個人!$C$6:$AH$125,$N888,$C$3)&lt;&gt;"",INDEX(個人!$C$6:$AH$125,$N888,$O888)&lt;&gt;""),VLOOKUP($P888,コード一覧!$G$1:$H$10,2,FALSE),"")</f>
        <v/>
      </c>
      <c r="K888" s="22" t="str">
        <f>IF(AND(INDEX(個人!$C$6:$AH$125,$N888,$C$3)&lt;&gt;"",INDEX(個人!$C$6:$AH$125,$N888,$O888)&lt;&gt;""),LEFT(TEXT(INDEX(個人!$C$6:$AH$125,$N888,$O888),"mm:ss.00"),2),"")</f>
        <v/>
      </c>
      <c r="L888" s="22" t="str">
        <f>IF(AND(INDEX(個人!$C$6:$AH$125,$N888,$C$3)&lt;&gt;"",INDEX(個人!$C$6:$AH$125,$N888,$O888)&lt;&gt;""),MID(TEXT(INDEX(個人!$C$6:$AH$125,$N888,$O888),"mm:ss.00"),4,2),"")</f>
        <v/>
      </c>
      <c r="M888" s="22" t="str">
        <f>IF(AND(INDEX(個人!$C$6:$AH$125,$N888,$C$3)&lt;&gt;"",INDEX(個人!$C$6:$AH$125,$N888,$O888)&lt;&gt;""),RIGHT(TEXT(INDEX(個人!$C$6:$AH$125,$N888,$O888),"mm:ss.00"),2),"")</f>
        <v/>
      </c>
      <c r="N888" s="22">
        <f t="shared" ref="N888:N907" si="122">$N887</f>
        <v>41</v>
      </c>
      <c r="O888" s="22">
        <v>13</v>
      </c>
      <c r="P888" s="24" t="s">
        <v>37</v>
      </c>
      <c r="Q888" s="22" t="s">
        <v>102</v>
      </c>
    </row>
    <row r="889" spans="3:17" s="22" customFormat="1" x14ac:dyDescent="0.15">
      <c r="C889" s="22" t="str">
        <f>IF(INDEX(個人!$C$6:$AH$125,$N889,$C$3)&lt;&gt;"",DBCS(TRIM(INDEX(個人!$C$6:$AH$125,$N889,$C$3))),"")</f>
        <v/>
      </c>
      <c r="D889" s="22" t="str">
        <f t="shared" si="120"/>
        <v>○</v>
      </c>
      <c r="E889" s="22">
        <f>IF(AND(INDEX(個人!$C$6:$AH$125,$N888,$C$3)&lt;&gt;"",INDEX(個人!$C$6:$AH$125,$N889,$O889)&lt;&gt;""),E888+1,E888)</f>
        <v>0</v>
      </c>
      <c r="F889" s="22" t="str">
        <f t="shared" si="121"/>
        <v>@0</v>
      </c>
      <c r="H889" s="22" t="str">
        <f>IF(AND(INDEX(個人!$C$6:$AH$125,$N889,$C$3)&lt;&gt;"",INDEX(個人!$C$6:$AH$125,$N889,$O889)&lt;&gt;""),IF(INDEX(個人!$C$6:$AH$125,$N889,$H$3)&lt;20,11,ROUNDDOWN(INDEX(個人!$C$6:$AH$125,$N889,$H$3)/5,0)+7),"")</f>
        <v/>
      </c>
      <c r="I889" s="22" t="str">
        <f>IF(AND(INDEX(個人!$C$6:$AH$125,$N889,$C$3)&lt;&gt;"",INDEX(個人!$C$6:$AH$125,$N889,$O889)&lt;&gt;""),IF(ISERROR(VLOOKUP(DBCS($Q889),コード一覧!$E$1:$F$6,2,FALSE)),1,VLOOKUP(DBCS($Q889),コード一覧!$E$1:$F$6,2,FALSE)),"")</f>
        <v/>
      </c>
      <c r="J889" s="22" t="str">
        <f>IF(AND(INDEX(個人!$C$6:$AH$125,$N889,$C$3)&lt;&gt;"",INDEX(個人!$C$6:$AH$125,$N889,$O889)&lt;&gt;""),VLOOKUP($P889,コード一覧!$G$1:$H$10,2,FALSE),"")</f>
        <v/>
      </c>
      <c r="K889" s="22" t="str">
        <f>IF(AND(INDEX(個人!$C$6:$AH$125,$N889,$C$3)&lt;&gt;"",INDEX(個人!$C$6:$AH$125,$N889,$O889)&lt;&gt;""),LEFT(TEXT(INDEX(個人!$C$6:$AH$125,$N889,$O889),"mm:ss.00"),2),"")</f>
        <v/>
      </c>
      <c r="L889" s="22" t="str">
        <f>IF(AND(INDEX(個人!$C$6:$AH$125,$N889,$C$3)&lt;&gt;"",INDEX(個人!$C$6:$AH$125,$N889,$O889)&lt;&gt;""),MID(TEXT(INDEX(個人!$C$6:$AH$125,$N889,$O889),"mm:ss.00"),4,2),"")</f>
        <v/>
      </c>
      <c r="M889" s="22" t="str">
        <f>IF(AND(INDEX(個人!$C$6:$AH$125,$N889,$C$3)&lt;&gt;"",INDEX(個人!$C$6:$AH$125,$N889,$O889)&lt;&gt;""),RIGHT(TEXT(INDEX(個人!$C$6:$AH$125,$N889,$O889),"mm:ss.00"),2),"")</f>
        <v/>
      </c>
      <c r="N889" s="22">
        <f t="shared" si="122"/>
        <v>41</v>
      </c>
      <c r="O889" s="22">
        <v>14</v>
      </c>
      <c r="P889" s="24" t="s">
        <v>47</v>
      </c>
      <c r="Q889" s="22" t="s">
        <v>102</v>
      </c>
    </row>
    <row r="890" spans="3:17" s="22" customFormat="1" x14ac:dyDescent="0.15">
      <c r="C890" s="22" t="str">
        <f>IF(INDEX(個人!$C$6:$AH$125,$N890,$C$3)&lt;&gt;"",DBCS(TRIM(INDEX(個人!$C$6:$AH$125,$N890,$C$3))),"")</f>
        <v/>
      </c>
      <c r="D890" s="22" t="str">
        <f t="shared" si="120"/>
        <v>○</v>
      </c>
      <c r="E890" s="22">
        <f>IF(AND(INDEX(個人!$C$6:$AH$125,$N889,$C$3)&lt;&gt;"",INDEX(個人!$C$6:$AH$125,$N890,$O890)&lt;&gt;""),E889+1,E889)</f>
        <v>0</v>
      </c>
      <c r="F890" s="22" t="str">
        <f t="shared" si="121"/>
        <v>@0</v>
      </c>
      <c r="H890" s="22" t="str">
        <f>IF(AND(INDEX(個人!$C$6:$AH$125,$N890,$C$3)&lt;&gt;"",INDEX(個人!$C$6:$AH$125,$N890,$O890)&lt;&gt;""),IF(INDEX(個人!$C$6:$AH$125,$N890,$H$3)&lt;20,11,ROUNDDOWN(INDEX(個人!$C$6:$AH$125,$N890,$H$3)/5,0)+7),"")</f>
        <v/>
      </c>
      <c r="I890" s="22" t="str">
        <f>IF(AND(INDEX(個人!$C$6:$AH$125,$N890,$C$3)&lt;&gt;"",INDEX(個人!$C$6:$AH$125,$N890,$O890)&lt;&gt;""),IF(ISERROR(VLOOKUP(DBCS($Q890),コード一覧!$E$1:$F$6,2,FALSE)),1,VLOOKUP(DBCS($Q890),コード一覧!$E$1:$F$6,2,FALSE)),"")</f>
        <v/>
      </c>
      <c r="J890" s="22" t="str">
        <f>IF(AND(INDEX(個人!$C$6:$AH$125,$N890,$C$3)&lt;&gt;"",INDEX(個人!$C$6:$AH$125,$N890,$O890)&lt;&gt;""),VLOOKUP($P890,コード一覧!$G$1:$H$10,2,FALSE),"")</f>
        <v/>
      </c>
      <c r="K890" s="22" t="str">
        <f>IF(AND(INDEX(個人!$C$6:$AH$125,$N890,$C$3)&lt;&gt;"",INDEX(個人!$C$6:$AH$125,$N890,$O890)&lt;&gt;""),LEFT(TEXT(INDEX(個人!$C$6:$AH$125,$N890,$O890),"mm:ss.00"),2),"")</f>
        <v/>
      </c>
      <c r="L890" s="22" t="str">
        <f>IF(AND(INDEX(個人!$C$6:$AH$125,$N890,$C$3)&lt;&gt;"",INDEX(個人!$C$6:$AH$125,$N890,$O890)&lt;&gt;""),MID(TEXT(INDEX(個人!$C$6:$AH$125,$N890,$O890),"mm:ss.00"),4,2),"")</f>
        <v/>
      </c>
      <c r="M890" s="22" t="str">
        <f>IF(AND(INDEX(個人!$C$6:$AH$125,$N890,$C$3)&lt;&gt;"",INDEX(個人!$C$6:$AH$125,$N890,$O890)&lt;&gt;""),RIGHT(TEXT(INDEX(個人!$C$6:$AH$125,$N890,$O890),"mm:ss.00"),2),"")</f>
        <v/>
      </c>
      <c r="N890" s="22">
        <f t="shared" si="122"/>
        <v>41</v>
      </c>
      <c r="O890" s="22">
        <v>15</v>
      </c>
      <c r="P890" s="24" t="s">
        <v>73</v>
      </c>
      <c r="Q890" s="22" t="s">
        <v>102</v>
      </c>
    </row>
    <row r="891" spans="3:17" s="22" customFormat="1" x14ac:dyDescent="0.15">
      <c r="C891" s="22" t="str">
        <f>IF(INDEX(個人!$C$6:$AH$125,$N891,$C$3)&lt;&gt;"",DBCS(TRIM(INDEX(個人!$C$6:$AH$125,$N891,$C$3))),"")</f>
        <v/>
      </c>
      <c r="D891" s="22" t="str">
        <f t="shared" si="120"/>
        <v>○</v>
      </c>
      <c r="E891" s="22">
        <f>IF(AND(INDEX(個人!$C$6:$AH$125,$N890,$C$3)&lt;&gt;"",INDEX(個人!$C$6:$AH$125,$N891,$O891)&lt;&gt;""),E890+1,E890)</f>
        <v>0</v>
      </c>
      <c r="F891" s="22" t="str">
        <f t="shared" si="121"/>
        <v>@0</v>
      </c>
      <c r="H891" s="22" t="str">
        <f>IF(AND(INDEX(個人!$C$6:$AH$125,$N891,$C$3)&lt;&gt;"",INDEX(個人!$C$6:$AH$125,$N891,$O891)&lt;&gt;""),IF(INDEX(個人!$C$6:$AH$125,$N891,$H$3)&lt;20,11,ROUNDDOWN(INDEX(個人!$C$6:$AH$125,$N891,$H$3)/5,0)+7),"")</f>
        <v/>
      </c>
      <c r="I891" s="22" t="str">
        <f>IF(AND(INDEX(個人!$C$6:$AH$125,$N891,$C$3)&lt;&gt;"",INDEX(個人!$C$6:$AH$125,$N891,$O891)&lt;&gt;""),IF(ISERROR(VLOOKUP(DBCS($Q891),コード一覧!$E$1:$F$6,2,FALSE)),1,VLOOKUP(DBCS($Q891),コード一覧!$E$1:$F$6,2,FALSE)),"")</f>
        <v/>
      </c>
      <c r="J891" s="22" t="str">
        <f>IF(AND(INDEX(個人!$C$6:$AH$125,$N891,$C$3)&lt;&gt;"",INDEX(個人!$C$6:$AH$125,$N891,$O891)&lt;&gt;""),VLOOKUP($P891,コード一覧!$G$1:$H$10,2,FALSE),"")</f>
        <v/>
      </c>
      <c r="K891" s="22" t="str">
        <f>IF(AND(INDEX(個人!$C$6:$AH$125,$N891,$C$3)&lt;&gt;"",INDEX(個人!$C$6:$AH$125,$N891,$O891)&lt;&gt;""),LEFT(TEXT(INDEX(個人!$C$6:$AH$125,$N891,$O891),"mm:ss.00"),2),"")</f>
        <v/>
      </c>
      <c r="L891" s="22" t="str">
        <f>IF(AND(INDEX(個人!$C$6:$AH$125,$N891,$C$3)&lt;&gt;"",INDEX(個人!$C$6:$AH$125,$N891,$O891)&lt;&gt;""),MID(TEXT(INDEX(個人!$C$6:$AH$125,$N891,$O891),"mm:ss.00"),4,2),"")</f>
        <v/>
      </c>
      <c r="M891" s="22" t="str">
        <f>IF(AND(INDEX(個人!$C$6:$AH$125,$N891,$C$3)&lt;&gt;"",INDEX(個人!$C$6:$AH$125,$N891,$O891)&lt;&gt;""),RIGHT(TEXT(INDEX(個人!$C$6:$AH$125,$N891,$O891),"mm:ss.00"),2),"")</f>
        <v/>
      </c>
      <c r="N891" s="22">
        <f t="shared" si="122"/>
        <v>41</v>
      </c>
      <c r="O891" s="22">
        <v>16</v>
      </c>
      <c r="P891" s="24" t="s">
        <v>75</v>
      </c>
      <c r="Q891" s="22" t="s">
        <v>102</v>
      </c>
    </row>
    <row r="892" spans="3:17" s="22" customFormat="1" x14ac:dyDescent="0.15">
      <c r="C892" s="22" t="str">
        <f>IF(INDEX(個人!$C$6:$AH$125,$N892,$C$3)&lt;&gt;"",DBCS(TRIM(INDEX(個人!$C$6:$AH$125,$N892,$C$3))),"")</f>
        <v/>
      </c>
      <c r="D892" s="22" t="str">
        <f t="shared" si="120"/>
        <v>○</v>
      </c>
      <c r="E892" s="22">
        <f>IF(AND(INDEX(個人!$C$6:$AH$125,$N891,$C$3)&lt;&gt;"",INDEX(個人!$C$6:$AH$125,$N892,$O892)&lt;&gt;""),E891+1,E891)</f>
        <v>0</v>
      </c>
      <c r="F892" s="22" t="str">
        <f t="shared" si="121"/>
        <v>@0</v>
      </c>
      <c r="H892" s="22" t="str">
        <f>IF(AND(INDEX(個人!$C$6:$AH$125,$N892,$C$3)&lt;&gt;"",INDEX(個人!$C$6:$AH$125,$N892,$O892)&lt;&gt;""),IF(INDEX(個人!$C$6:$AH$125,$N892,$H$3)&lt;20,11,ROUNDDOWN(INDEX(個人!$C$6:$AH$125,$N892,$H$3)/5,0)+7),"")</f>
        <v/>
      </c>
      <c r="I892" s="22" t="str">
        <f>IF(AND(INDEX(個人!$C$6:$AH$125,$N892,$C$3)&lt;&gt;"",INDEX(個人!$C$6:$AH$125,$N892,$O892)&lt;&gt;""),IF(ISERROR(VLOOKUP(DBCS($Q892),コード一覧!$E$1:$F$6,2,FALSE)),1,VLOOKUP(DBCS($Q892),コード一覧!$E$1:$F$6,2,FALSE)),"")</f>
        <v/>
      </c>
      <c r="J892" s="22" t="str">
        <f>IF(AND(INDEX(個人!$C$6:$AH$125,$N892,$C$3)&lt;&gt;"",INDEX(個人!$C$6:$AH$125,$N892,$O892)&lt;&gt;""),VLOOKUP($P892,コード一覧!$G$1:$H$10,2,FALSE),"")</f>
        <v/>
      </c>
      <c r="K892" s="22" t="str">
        <f>IF(AND(INDEX(個人!$C$6:$AH$125,$N892,$C$3)&lt;&gt;"",INDEX(個人!$C$6:$AH$125,$N892,$O892)&lt;&gt;""),LEFT(TEXT(INDEX(個人!$C$6:$AH$125,$N892,$O892),"mm:ss.00"),2),"")</f>
        <v/>
      </c>
      <c r="L892" s="22" t="str">
        <f>IF(AND(INDEX(個人!$C$6:$AH$125,$N892,$C$3)&lt;&gt;"",INDEX(個人!$C$6:$AH$125,$N892,$O892)&lt;&gt;""),MID(TEXT(INDEX(個人!$C$6:$AH$125,$N892,$O892),"mm:ss.00"),4,2),"")</f>
        <v/>
      </c>
      <c r="M892" s="22" t="str">
        <f>IF(AND(INDEX(個人!$C$6:$AH$125,$N892,$C$3)&lt;&gt;"",INDEX(個人!$C$6:$AH$125,$N892,$O892)&lt;&gt;""),RIGHT(TEXT(INDEX(個人!$C$6:$AH$125,$N892,$O892),"mm:ss.00"),2),"")</f>
        <v/>
      </c>
      <c r="N892" s="22">
        <f t="shared" si="122"/>
        <v>41</v>
      </c>
      <c r="O892" s="22">
        <v>17</v>
      </c>
      <c r="P892" s="24" t="s">
        <v>77</v>
      </c>
      <c r="Q892" s="22" t="s">
        <v>102</v>
      </c>
    </row>
    <row r="893" spans="3:17" s="22" customFormat="1" x14ac:dyDescent="0.15">
      <c r="C893" s="22" t="str">
        <f>IF(INDEX(個人!$C$6:$AH$125,$N893,$C$3)&lt;&gt;"",DBCS(TRIM(INDEX(個人!$C$6:$AH$125,$N893,$C$3))),"")</f>
        <v/>
      </c>
      <c r="D893" s="22" t="str">
        <f t="shared" si="120"/>
        <v>○</v>
      </c>
      <c r="E893" s="22">
        <f>IF(AND(INDEX(個人!$C$6:$AH$125,$N892,$C$3)&lt;&gt;"",INDEX(個人!$C$6:$AH$125,$N893,$O893)&lt;&gt;""),E892+1,E892)</f>
        <v>0</v>
      </c>
      <c r="F893" s="22" t="str">
        <f t="shared" si="121"/>
        <v>@0</v>
      </c>
      <c r="H893" s="22" t="str">
        <f>IF(AND(INDEX(個人!$C$6:$AH$125,$N893,$C$3)&lt;&gt;"",INDEX(個人!$C$6:$AH$125,$N893,$O893)&lt;&gt;""),IF(INDEX(個人!$C$6:$AH$125,$N893,$H$3)&lt;20,11,ROUNDDOWN(INDEX(個人!$C$6:$AH$125,$N893,$H$3)/5,0)+7),"")</f>
        <v/>
      </c>
      <c r="I893" s="22" t="str">
        <f>IF(AND(INDEX(個人!$C$6:$AH$125,$N893,$C$3)&lt;&gt;"",INDEX(個人!$C$6:$AH$125,$N893,$O893)&lt;&gt;""),IF(ISERROR(VLOOKUP(DBCS($Q893),コード一覧!$E$1:$F$6,2,FALSE)),1,VLOOKUP(DBCS($Q893),コード一覧!$E$1:$F$6,2,FALSE)),"")</f>
        <v/>
      </c>
      <c r="J893" s="22" t="str">
        <f>IF(AND(INDEX(個人!$C$6:$AH$125,$N893,$C$3)&lt;&gt;"",INDEX(個人!$C$6:$AH$125,$N893,$O893)&lt;&gt;""),VLOOKUP($P893,コード一覧!$G$1:$H$10,2,FALSE),"")</f>
        <v/>
      </c>
      <c r="K893" s="22" t="str">
        <f>IF(AND(INDEX(個人!$C$6:$AH$125,$N893,$C$3)&lt;&gt;"",INDEX(個人!$C$6:$AH$125,$N893,$O893)&lt;&gt;""),LEFT(TEXT(INDEX(個人!$C$6:$AH$125,$N893,$O893),"mm:ss.00"),2),"")</f>
        <v/>
      </c>
      <c r="L893" s="22" t="str">
        <f>IF(AND(INDEX(個人!$C$6:$AH$125,$N893,$C$3)&lt;&gt;"",INDEX(個人!$C$6:$AH$125,$N893,$O893)&lt;&gt;""),MID(TEXT(INDEX(個人!$C$6:$AH$125,$N893,$O893),"mm:ss.00"),4,2),"")</f>
        <v/>
      </c>
      <c r="M893" s="22" t="str">
        <f>IF(AND(INDEX(個人!$C$6:$AH$125,$N893,$C$3)&lt;&gt;"",INDEX(個人!$C$6:$AH$125,$N893,$O893)&lt;&gt;""),RIGHT(TEXT(INDEX(個人!$C$6:$AH$125,$N893,$O893),"mm:ss.00"),2),"")</f>
        <v/>
      </c>
      <c r="N893" s="22">
        <f t="shared" si="122"/>
        <v>41</v>
      </c>
      <c r="O893" s="22">
        <v>18</v>
      </c>
      <c r="P893" s="24" t="s">
        <v>70</v>
      </c>
      <c r="Q893" s="22" t="s">
        <v>103</v>
      </c>
    </row>
    <row r="894" spans="3:17" s="22" customFormat="1" x14ac:dyDescent="0.15">
      <c r="C894" s="22" t="str">
        <f>IF(INDEX(個人!$C$6:$AH$125,$N894,$C$3)&lt;&gt;"",DBCS(TRIM(INDEX(個人!$C$6:$AH$125,$N894,$C$3))),"")</f>
        <v/>
      </c>
      <c r="D894" s="22" t="str">
        <f t="shared" si="120"/>
        <v>○</v>
      </c>
      <c r="E894" s="22">
        <f>IF(AND(INDEX(個人!$C$6:$AH$125,$N893,$C$3)&lt;&gt;"",INDEX(個人!$C$6:$AH$125,$N894,$O894)&lt;&gt;""),E893+1,E893)</f>
        <v>0</v>
      </c>
      <c r="F894" s="22" t="str">
        <f t="shared" si="121"/>
        <v>@0</v>
      </c>
      <c r="H894" s="22" t="str">
        <f>IF(AND(INDEX(個人!$C$6:$AH$125,$N894,$C$3)&lt;&gt;"",INDEX(個人!$C$6:$AH$125,$N894,$O894)&lt;&gt;""),IF(INDEX(個人!$C$6:$AH$125,$N894,$H$3)&lt;20,11,ROUNDDOWN(INDEX(個人!$C$6:$AH$125,$N894,$H$3)/5,0)+7),"")</f>
        <v/>
      </c>
      <c r="I894" s="22" t="str">
        <f>IF(AND(INDEX(個人!$C$6:$AH$125,$N894,$C$3)&lt;&gt;"",INDEX(個人!$C$6:$AH$125,$N894,$O894)&lt;&gt;""),IF(ISERROR(VLOOKUP(DBCS($Q894),コード一覧!$E$1:$F$6,2,FALSE)),1,VLOOKUP(DBCS($Q894),コード一覧!$E$1:$F$6,2,FALSE)),"")</f>
        <v/>
      </c>
      <c r="J894" s="22" t="str">
        <f>IF(AND(INDEX(個人!$C$6:$AH$125,$N894,$C$3)&lt;&gt;"",INDEX(個人!$C$6:$AH$125,$N894,$O894)&lt;&gt;""),VLOOKUP($P894,コード一覧!$G$1:$H$10,2,FALSE),"")</f>
        <v/>
      </c>
      <c r="K894" s="22" t="str">
        <f>IF(AND(INDEX(個人!$C$6:$AH$125,$N894,$C$3)&lt;&gt;"",INDEX(個人!$C$6:$AH$125,$N894,$O894)&lt;&gt;""),LEFT(TEXT(INDEX(個人!$C$6:$AH$125,$N894,$O894),"mm:ss.00"),2),"")</f>
        <v/>
      </c>
      <c r="L894" s="22" t="str">
        <f>IF(AND(INDEX(個人!$C$6:$AH$125,$N894,$C$3)&lt;&gt;"",INDEX(個人!$C$6:$AH$125,$N894,$O894)&lt;&gt;""),MID(TEXT(INDEX(個人!$C$6:$AH$125,$N894,$O894),"mm:ss.00"),4,2),"")</f>
        <v/>
      </c>
      <c r="M894" s="22" t="str">
        <f>IF(AND(INDEX(個人!$C$6:$AH$125,$N894,$C$3)&lt;&gt;"",INDEX(個人!$C$6:$AH$125,$N894,$O894)&lt;&gt;""),RIGHT(TEXT(INDEX(個人!$C$6:$AH$125,$N894,$O894),"mm:ss.00"),2),"")</f>
        <v/>
      </c>
      <c r="N894" s="22">
        <f t="shared" si="122"/>
        <v>41</v>
      </c>
      <c r="O894" s="22">
        <v>19</v>
      </c>
      <c r="P894" s="24" t="s">
        <v>24</v>
      </c>
      <c r="Q894" s="22" t="s">
        <v>103</v>
      </c>
    </row>
    <row r="895" spans="3:17" s="22" customFormat="1" x14ac:dyDescent="0.15">
      <c r="C895" s="22" t="str">
        <f>IF(INDEX(個人!$C$6:$AH$125,$N895,$C$3)&lt;&gt;"",DBCS(TRIM(INDEX(個人!$C$6:$AH$125,$N895,$C$3))),"")</f>
        <v/>
      </c>
      <c r="D895" s="22" t="str">
        <f t="shared" si="120"/>
        <v>○</v>
      </c>
      <c r="E895" s="22">
        <f>IF(AND(INDEX(個人!$C$6:$AH$125,$N894,$C$3)&lt;&gt;"",INDEX(個人!$C$6:$AH$125,$N895,$O895)&lt;&gt;""),E894+1,E894)</f>
        <v>0</v>
      </c>
      <c r="F895" s="22" t="str">
        <f t="shared" si="121"/>
        <v>@0</v>
      </c>
      <c r="H895" s="22" t="str">
        <f>IF(AND(INDEX(個人!$C$6:$AH$125,$N895,$C$3)&lt;&gt;"",INDEX(個人!$C$6:$AH$125,$N895,$O895)&lt;&gt;""),IF(INDEX(個人!$C$6:$AH$125,$N895,$H$3)&lt;20,11,ROUNDDOWN(INDEX(個人!$C$6:$AH$125,$N895,$H$3)/5,0)+7),"")</f>
        <v/>
      </c>
      <c r="I895" s="22" t="str">
        <f>IF(AND(INDEX(個人!$C$6:$AH$125,$N895,$C$3)&lt;&gt;"",INDEX(個人!$C$6:$AH$125,$N895,$O895)&lt;&gt;""),IF(ISERROR(VLOOKUP(DBCS($Q895),コード一覧!$E$1:$F$6,2,FALSE)),1,VLOOKUP(DBCS($Q895),コード一覧!$E$1:$F$6,2,FALSE)),"")</f>
        <v/>
      </c>
      <c r="J895" s="22" t="str">
        <f>IF(AND(INDEX(個人!$C$6:$AH$125,$N895,$C$3)&lt;&gt;"",INDEX(個人!$C$6:$AH$125,$N895,$O895)&lt;&gt;""),VLOOKUP($P895,コード一覧!$G$1:$H$10,2,FALSE),"")</f>
        <v/>
      </c>
      <c r="K895" s="22" t="str">
        <f>IF(AND(INDEX(個人!$C$6:$AH$125,$N895,$C$3)&lt;&gt;"",INDEX(個人!$C$6:$AH$125,$N895,$O895)&lt;&gt;""),LEFT(TEXT(INDEX(個人!$C$6:$AH$125,$N895,$O895),"mm:ss.00"),2),"")</f>
        <v/>
      </c>
      <c r="L895" s="22" t="str">
        <f>IF(AND(INDEX(個人!$C$6:$AH$125,$N895,$C$3)&lt;&gt;"",INDEX(個人!$C$6:$AH$125,$N895,$O895)&lt;&gt;""),MID(TEXT(INDEX(個人!$C$6:$AH$125,$N895,$O895),"mm:ss.00"),4,2),"")</f>
        <v/>
      </c>
      <c r="M895" s="22" t="str">
        <f>IF(AND(INDEX(個人!$C$6:$AH$125,$N895,$C$3)&lt;&gt;"",INDEX(個人!$C$6:$AH$125,$N895,$O895)&lt;&gt;""),RIGHT(TEXT(INDEX(個人!$C$6:$AH$125,$N895,$O895),"mm:ss.00"),2),"")</f>
        <v/>
      </c>
      <c r="N895" s="22">
        <f t="shared" si="122"/>
        <v>41</v>
      </c>
      <c r="O895" s="22">
        <v>20</v>
      </c>
      <c r="P895" s="24" t="s">
        <v>37</v>
      </c>
      <c r="Q895" s="22" t="s">
        <v>103</v>
      </c>
    </row>
    <row r="896" spans="3:17" s="22" customFormat="1" x14ac:dyDescent="0.15">
      <c r="C896" s="22" t="str">
        <f>IF(INDEX(個人!$C$6:$AH$125,$N896,$C$3)&lt;&gt;"",DBCS(TRIM(INDEX(個人!$C$6:$AH$125,$N896,$C$3))),"")</f>
        <v/>
      </c>
      <c r="D896" s="22" t="str">
        <f t="shared" si="120"/>
        <v>○</v>
      </c>
      <c r="E896" s="22">
        <f>IF(AND(INDEX(個人!$C$6:$AH$125,$N895,$C$3)&lt;&gt;"",INDEX(個人!$C$6:$AH$125,$N896,$O896)&lt;&gt;""),E895+1,E895)</f>
        <v>0</v>
      </c>
      <c r="F896" s="22" t="str">
        <f t="shared" si="121"/>
        <v>@0</v>
      </c>
      <c r="H896" s="22" t="str">
        <f>IF(AND(INDEX(個人!$C$6:$AH$125,$N896,$C$3)&lt;&gt;"",INDEX(個人!$C$6:$AH$125,$N896,$O896)&lt;&gt;""),IF(INDEX(個人!$C$6:$AH$125,$N896,$H$3)&lt;20,11,ROUNDDOWN(INDEX(個人!$C$6:$AH$125,$N896,$H$3)/5,0)+7),"")</f>
        <v/>
      </c>
      <c r="I896" s="22" t="str">
        <f>IF(AND(INDEX(個人!$C$6:$AH$125,$N896,$C$3)&lt;&gt;"",INDEX(個人!$C$6:$AH$125,$N896,$O896)&lt;&gt;""),IF(ISERROR(VLOOKUP(DBCS($Q896),コード一覧!$E$1:$F$6,2,FALSE)),1,VLOOKUP(DBCS($Q896),コード一覧!$E$1:$F$6,2,FALSE)),"")</f>
        <v/>
      </c>
      <c r="J896" s="22" t="str">
        <f>IF(AND(INDEX(個人!$C$6:$AH$125,$N896,$C$3)&lt;&gt;"",INDEX(個人!$C$6:$AH$125,$N896,$O896)&lt;&gt;""),VLOOKUP($P896,コード一覧!$G$1:$H$10,2,FALSE),"")</f>
        <v/>
      </c>
      <c r="K896" s="22" t="str">
        <f>IF(AND(INDEX(個人!$C$6:$AH$125,$N896,$C$3)&lt;&gt;"",INDEX(個人!$C$6:$AH$125,$N896,$O896)&lt;&gt;""),LEFT(TEXT(INDEX(個人!$C$6:$AH$125,$N896,$O896),"mm:ss.00"),2),"")</f>
        <v/>
      </c>
      <c r="L896" s="22" t="str">
        <f>IF(AND(INDEX(個人!$C$6:$AH$125,$N896,$C$3)&lt;&gt;"",INDEX(個人!$C$6:$AH$125,$N896,$O896)&lt;&gt;""),MID(TEXT(INDEX(個人!$C$6:$AH$125,$N896,$O896),"mm:ss.00"),4,2),"")</f>
        <v/>
      </c>
      <c r="M896" s="22" t="str">
        <f>IF(AND(INDEX(個人!$C$6:$AH$125,$N896,$C$3)&lt;&gt;"",INDEX(個人!$C$6:$AH$125,$N896,$O896)&lt;&gt;""),RIGHT(TEXT(INDEX(個人!$C$6:$AH$125,$N896,$O896),"mm:ss.00"),2),"")</f>
        <v/>
      </c>
      <c r="N896" s="22">
        <f t="shared" si="122"/>
        <v>41</v>
      </c>
      <c r="O896" s="22">
        <v>21</v>
      </c>
      <c r="P896" s="24" t="s">
        <v>47</v>
      </c>
      <c r="Q896" s="22" t="s">
        <v>103</v>
      </c>
    </row>
    <row r="897" spans="3:17" s="22" customFormat="1" x14ac:dyDescent="0.15">
      <c r="C897" s="22" t="str">
        <f>IF(INDEX(個人!$C$6:$AH$125,$N897,$C$3)&lt;&gt;"",DBCS(TRIM(INDEX(個人!$C$6:$AH$125,$N897,$C$3))),"")</f>
        <v/>
      </c>
      <c r="D897" s="22" t="str">
        <f t="shared" si="120"/>
        <v>○</v>
      </c>
      <c r="E897" s="22">
        <f>IF(AND(INDEX(個人!$C$6:$AH$125,$N896,$C$3)&lt;&gt;"",INDEX(個人!$C$6:$AH$125,$N897,$O897)&lt;&gt;""),E896+1,E896)</f>
        <v>0</v>
      </c>
      <c r="F897" s="22" t="str">
        <f t="shared" si="121"/>
        <v>@0</v>
      </c>
      <c r="H897" s="22" t="str">
        <f>IF(AND(INDEX(個人!$C$6:$AH$125,$N897,$C$3)&lt;&gt;"",INDEX(個人!$C$6:$AH$125,$N897,$O897)&lt;&gt;""),IF(INDEX(個人!$C$6:$AH$125,$N897,$H$3)&lt;20,11,ROUNDDOWN(INDEX(個人!$C$6:$AH$125,$N897,$H$3)/5,0)+7),"")</f>
        <v/>
      </c>
      <c r="I897" s="22" t="str">
        <f>IF(AND(INDEX(個人!$C$6:$AH$125,$N897,$C$3)&lt;&gt;"",INDEX(個人!$C$6:$AH$125,$N897,$O897)&lt;&gt;""),IF(ISERROR(VLOOKUP(DBCS($Q897),コード一覧!$E$1:$F$6,2,FALSE)),1,VLOOKUP(DBCS($Q897),コード一覧!$E$1:$F$6,2,FALSE)),"")</f>
        <v/>
      </c>
      <c r="J897" s="22" t="str">
        <f>IF(AND(INDEX(個人!$C$6:$AH$125,$N897,$C$3)&lt;&gt;"",INDEX(個人!$C$6:$AH$125,$N897,$O897)&lt;&gt;""),VLOOKUP($P897,コード一覧!$G$1:$H$10,2,FALSE),"")</f>
        <v/>
      </c>
      <c r="K897" s="22" t="str">
        <f>IF(AND(INDEX(個人!$C$6:$AH$125,$N897,$C$3)&lt;&gt;"",INDEX(個人!$C$6:$AH$125,$N897,$O897)&lt;&gt;""),LEFT(TEXT(INDEX(個人!$C$6:$AH$125,$N897,$O897),"mm:ss.00"),2),"")</f>
        <v/>
      </c>
      <c r="L897" s="22" t="str">
        <f>IF(AND(INDEX(個人!$C$6:$AH$125,$N897,$C$3)&lt;&gt;"",INDEX(個人!$C$6:$AH$125,$N897,$O897)&lt;&gt;""),MID(TEXT(INDEX(個人!$C$6:$AH$125,$N897,$O897),"mm:ss.00"),4,2),"")</f>
        <v/>
      </c>
      <c r="M897" s="22" t="str">
        <f>IF(AND(INDEX(個人!$C$6:$AH$125,$N897,$C$3)&lt;&gt;"",INDEX(個人!$C$6:$AH$125,$N897,$O897)&lt;&gt;""),RIGHT(TEXT(INDEX(個人!$C$6:$AH$125,$N897,$O897),"mm:ss.00"),2),"")</f>
        <v/>
      </c>
      <c r="N897" s="22">
        <f t="shared" si="122"/>
        <v>41</v>
      </c>
      <c r="O897" s="22">
        <v>22</v>
      </c>
      <c r="P897" s="24" t="s">
        <v>70</v>
      </c>
      <c r="Q897" s="22" t="s">
        <v>104</v>
      </c>
    </row>
    <row r="898" spans="3:17" s="22" customFormat="1" x14ac:dyDescent="0.15">
      <c r="C898" s="22" t="str">
        <f>IF(INDEX(個人!$C$6:$AH$125,$N898,$C$3)&lt;&gt;"",DBCS(TRIM(INDEX(個人!$C$6:$AH$125,$N898,$C$3))),"")</f>
        <v/>
      </c>
      <c r="D898" s="22" t="str">
        <f t="shared" si="120"/>
        <v>○</v>
      </c>
      <c r="E898" s="22">
        <f>IF(AND(INDEX(個人!$C$6:$AH$125,$N897,$C$3)&lt;&gt;"",INDEX(個人!$C$6:$AH$125,$N898,$O898)&lt;&gt;""),E897+1,E897)</f>
        <v>0</v>
      </c>
      <c r="F898" s="22" t="str">
        <f t="shared" si="121"/>
        <v>@0</v>
      </c>
      <c r="H898" s="22" t="str">
        <f>IF(AND(INDEX(個人!$C$6:$AH$125,$N898,$C$3)&lt;&gt;"",INDEX(個人!$C$6:$AH$125,$N898,$O898)&lt;&gt;""),IF(INDEX(個人!$C$6:$AH$125,$N898,$H$3)&lt;20,11,ROUNDDOWN(INDEX(個人!$C$6:$AH$125,$N898,$H$3)/5,0)+7),"")</f>
        <v/>
      </c>
      <c r="I898" s="22" t="str">
        <f>IF(AND(INDEX(個人!$C$6:$AH$125,$N898,$C$3)&lt;&gt;"",INDEX(個人!$C$6:$AH$125,$N898,$O898)&lt;&gt;""),IF(ISERROR(VLOOKUP(DBCS($Q898),コード一覧!$E$1:$F$6,2,FALSE)),1,VLOOKUP(DBCS($Q898),コード一覧!$E$1:$F$6,2,FALSE)),"")</f>
        <v/>
      </c>
      <c r="J898" s="22" t="str">
        <f>IF(AND(INDEX(個人!$C$6:$AH$125,$N898,$C$3)&lt;&gt;"",INDEX(個人!$C$6:$AH$125,$N898,$O898)&lt;&gt;""),VLOOKUP($P898,コード一覧!$G$1:$H$10,2,FALSE),"")</f>
        <v/>
      </c>
      <c r="K898" s="22" t="str">
        <f>IF(AND(INDEX(個人!$C$6:$AH$125,$N898,$C$3)&lt;&gt;"",INDEX(個人!$C$6:$AH$125,$N898,$O898)&lt;&gt;""),LEFT(TEXT(INDEX(個人!$C$6:$AH$125,$N898,$O898),"mm:ss.00"),2),"")</f>
        <v/>
      </c>
      <c r="L898" s="22" t="str">
        <f>IF(AND(INDEX(個人!$C$6:$AH$125,$N898,$C$3)&lt;&gt;"",INDEX(個人!$C$6:$AH$125,$N898,$O898)&lt;&gt;""),MID(TEXT(INDEX(個人!$C$6:$AH$125,$N898,$O898),"mm:ss.00"),4,2),"")</f>
        <v/>
      </c>
      <c r="M898" s="22" t="str">
        <f>IF(AND(INDEX(個人!$C$6:$AH$125,$N898,$C$3)&lt;&gt;"",INDEX(個人!$C$6:$AH$125,$N898,$O898)&lt;&gt;""),RIGHT(TEXT(INDEX(個人!$C$6:$AH$125,$N898,$O898),"mm:ss.00"),2),"")</f>
        <v/>
      </c>
      <c r="N898" s="22">
        <f t="shared" si="122"/>
        <v>41</v>
      </c>
      <c r="O898" s="22">
        <v>23</v>
      </c>
      <c r="P898" s="24" t="s">
        <v>24</v>
      </c>
      <c r="Q898" s="22" t="s">
        <v>104</v>
      </c>
    </row>
    <row r="899" spans="3:17" s="22" customFormat="1" x14ac:dyDescent="0.15">
      <c r="C899" s="22" t="str">
        <f>IF(INDEX(個人!$C$6:$AH$125,$N899,$C$3)&lt;&gt;"",DBCS(TRIM(INDEX(個人!$C$6:$AH$125,$N899,$C$3))),"")</f>
        <v/>
      </c>
      <c r="D899" s="22" t="str">
        <f t="shared" si="120"/>
        <v>○</v>
      </c>
      <c r="E899" s="22">
        <f>IF(AND(INDEX(個人!$C$6:$AH$125,$N898,$C$3)&lt;&gt;"",INDEX(個人!$C$6:$AH$125,$N899,$O899)&lt;&gt;""),E898+1,E898)</f>
        <v>0</v>
      </c>
      <c r="F899" s="22" t="str">
        <f t="shared" si="121"/>
        <v>@0</v>
      </c>
      <c r="H899" s="22" t="str">
        <f>IF(AND(INDEX(個人!$C$6:$AH$125,$N899,$C$3)&lt;&gt;"",INDEX(個人!$C$6:$AH$125,$N899,$O899)&lt;&gt;""),IF(INDEX(個人!$C$6:$AH$125,$N899,$H$3)&lt;20,11,ROUNDDOWN(INDEX(個人!$C$6:$AH$125,$N899,$H$3)/5,0)+7),"")</f>
        <v/>
      </c>
      <c r="I899" s="22" t="str">
        <f>IF(AND(INDEX(個人!$C$6:$AH$125,$N899,$C$3)&lt;&gt;"",INDEX(個人!$C$6:$AH$125,$N899,$O899)&lt;&gt;""),IF(ISERROR(VLOOKUP(DBCS($Q899),コード一覧!$E$1:$F$6,2,FALSE)),1,VLOOKUP(DBCS($Q899),コード一覧!$E$1:$F$6,2,FALSE)),"")</f>
        <v/>
      </c>
      <c r="J899" s="22" t="str">
        <f>IF(AND(INDEX(個人!$C$6:$AH$125,$N899,$C$3)&lt;&gt;"",INDEX(個人!$C$6:$AH$125,$N899,$O899)&lt;&gt;""),VLOOKUP($P899,コード一覧!$G$1:$H$10,2,FALSE),"")</f>
        <v/>
      </c>
      <c r="K899" s="22" t="str">
        <f>IF(AND(INDEX(個人!$C$6:$AH$125,$N899,$C$3)&lt;&gt;"",INDEX(個人!$C$6:$AH$125,$N899,$O899)&lt;&gt;""),LEFT(TEXT(INDEX(個人!$C$6:$AH$125,$N899,$O899),"mm:ss.00"),2),"")</f>
        <v/>
      </c>
      <c r="L899" s="22" t="str">
        <f>IF(AND(INDEX(個人!$C$6:$AH$125,$N899,$C$3)&lt;&gt;"",INDEX(個人!$C$6:$AH$125,$N899,$O899)&lt;&gt;""),MID(TEXT(INDEX(個人!$C$6:$AH$125,$N899,$O899),"mm:ss.00"),4,2),"")</f>
        <v/>
      </c>
      <c r="M899" s="22" t="str">
        <f>IF(AND(INDEX(個人!$C$6:$AH$125,$N899,$C$3)&lt;&gt;"",INDEX(個人!$C$6:$AH$125,$N899,$O899)&lt;&gt;""),RIGHT(TEXT(INDEX(個人!$C$6:$AH$125,$N899,$O899),"mm:ss.00"),2),"")</f>
        <v/>
      </c>
      <c r="N899" s="22">
        <f t="shared" si="122"/>
        <v>41</v>
      </c>
      <c r="O899" s="22">
        <v>24</v>
      </c>
      <c r="P899" s="24" t="s">
        <v>37</v>
      </c>
      <c r="Q899" s="22" t="s">
        <v>104</v>
      </c>
    </row>
    <row r="900" spans="3:17" s="22" customFormat="1" x14ac:dyDescent="0.15">
      <c r="C900" s="22" t="str">
        <f>IF(INDEX(個人!$C$6:$AH$125,$N900,$C$3)&lt;&gt;"",DBCS(TRIM(INDEX(個人!$C$6:$AH$125,$N900,$C$3))),"")</f>
        <v/>
      </c>
      <c r="D900" s="22" t="str">
        <f t="shared" si="120"/>
        <v>○</v>
      </c>
      <c r="E900" s="22">
        <f>IF(AND(INDEX(個人!$C$6:$AH$125,$N899,$C$3)&lt;&gt;"",INDEX(個人!$C$6:$AH$125,$N900,$O900)&lt;&gt;""),E899+1,E899)</f>
        <v>0</v>
      </c>
      <c r="F900" s="22" t="str">
        <f t="shared" si="121"/>
        <v>@0</v>
      </c>
      <c r="H900" s="22" t="str">
        <f>IF(AND(INDEX(個人!$C$6:$AH$125,$N900,$C$3)&lt;&gt;"",INDEX(個人!$C$6:$AH$125,$N900,$O900)&lt;&gt;""),IF(INDEX(個人!$C$6:$AH$125,$N900,$H$3)&lt;20,11,ROUNDDOWN(INDEX(個人!$C$6:$AH$125,$N900,$H$3)/5,0)+7),"")</f>
        <v/>
      </c>
      <c r="I900" s="22" t="str">
        <f>IF(AND(INDEX(個人!$C$6:$AH$125,$N900,$C$3)&lt;&gt;"",INDEX(個人!$C$6:$AH$125,$N900,$O900)&lt;&gt;""),IF(ISERROR(VLOOKUP(DBCS($Q900),コード一覧!$E$1:$F$6,2,FALSE)),1,VLOOKUP(DBCS($Q900),コード一覧!$E$1:$F$6,2,FALSE)),"")</f>
        <v/>
      </c>
      <c r="J900" s="22" t="str">
        <f>IF(AND(INDEX(個人!$C$6:$AH$125,$N900,$C$3)&lt;&gt;"",INDEX(個人!$C$6:$AH$125,$N900,$O900)&lt;&gt;""),VLOOKUP($P900,コード一覧!$G$1:$H$10,2,FALSE),"")</f>
        <v/>
      </c>
      <c r="K900" s="22" t="str">
        <f>IF(AND(INDEX(個人!$C$6:$AH$125,$N900,$C$3)&lt;&gt;"",INDEX(個人!$C$6:$AH$125,$N900,$O900)&lt;&gt;""),LEFT(TEXT(INDEX(個人!$C$6:$AH$125,$N900,$O900),"mm:ss.00"),2),"")</f>
        <v/>
      </c>
      <c r="L900" s="22" t="str">
        <f>IF(AND(INDEX(個人!$C$6:$AH$125,$N900,$C$3)&lt;&gt;"",INDEX(個人!$C$6:$AH$125,$N900,$O900)&lt;&gt;""),MID(TEXT(INDEX(個人!$C$6:$AH$125,$N900,$O900),"mm:ss.00"),4,2),"")</f>
        <v/>
      </c>
      <c r="M900" s="22" t="str">
        <f>IF(AND(INDEX(個人!$C$6:$AH$125,$N900,$C$3)&lt;&gt;"",INDEX(個人!$C$6:$AH$125,$N900,$O900)&lt;&gt;""),RIGHT(TEXT(INDEX(個人!$C$6:$AH$125,$N900,$O900),"mm:ss.00"),2),"")</f>
        <v/>
      </c>
      <c r="N900" s="22">
        <f t="shared" si="122"/>
        <v>41</v>
      </c>
      <c r="O900" s="22">
        <v>25</v>
      </c>
      <c r="P900" s="24" t="s">
        <v>47</v>
      </c>
      <c r="Q900" s="22" t="s">
        <v>104</v>
      </c>
    </row>
    <row r="901" spans="3:17" s="22" customFormat="1" x14ac:dyDescent="0.15">
      <c r="C901" s="22" t="str">
        <f>IF(INDEX(個人!$C$6:$AH$125,$N901,$C$3)&lt;&gt;"",DBCS(TRIM(INDEX(個人!$C$6:$AH$125,$N901,$C$3))),"")</f>
        <v/>
      </c>
      <c r="D901" s="22" t="str">
        <f t="shared" si="120"/>
        <v>○</v>
      </c>
      <c r="E901" s="22">
        <f>IF(AND(INDEX(個人!$C$6:$AH$125,$N900,$C$3)&lt;&gt;"",INDEX(個人!$C$6:$AH$125,$N901,$O901)&lt;&gt;""),E900+1,E900)</f>
        <v>0</v>
      </c>
      <c r="F901" s="22" t="str">
        <f t="shared" si="121"/>
        <v>@0</v>
      </c>
      <c r="H901" s="22" t="str">
        <f>IF(AND(INDEX(個人!$C$6:$AH$125,$N901,$C$3)&lt;&gt;"",INDEX(個人!$C$6:$AH$125,$N901,$O901)&lt;&gt;""),IF(INDEX(個人!$C$6:$AH$125,$N901,$H$3)&lt;20,11,ROUNDDOWN(INDEX(個人!$C$6:$AH$125,$N901,$H$3)/5,0)+7),"")</f>
        <v/>
      </c>
      <c r="I901" s="22" t="str">
        <f>IF(AND(INDEX(個人!$C$6:$AH$125,$N901,$C$3)&lt;&gt;"",INDEX(個人!$C$6:$AH$125,$N901,$O901)&lt;&gt;""),IF(ISERROR(VLOOKUP(DBCS($Q901),コード一覧!$E$1:$F$6,2,FALSE)),1,VLOOKUP(DBCS($Q901),コード一覧!$E$1:$F$6,2,FALSE)),"")</f>
        <v/>
      </c>
      <c r="J901" s="22" t="str">
        <f>IF(AND(INDEX(個人!$C$6:$AH$125,$N901,$C$3)&lt;&gt;"",INDEX(個人!$C$6:$AH$125,$N901,$O901)&lt;&gt;""),VLOOKUP($P901,コード一覧!$G$1:$H$10,2,FALSE),"")</f>
        <v/>
      </c>
      <c r="K901" s="22" t="str">
        <f>IF(AND(INDEX(個人!$C$6:$AH$125,$N901,$C$3)&lt;&gt;"",INDEX(個人!$C$6:$AH$125,$N901,$O901)&lt;&gt;""),LEFT(TEXT(INDEX(個人!$C$6:$AH$125,$N901,$O901),"mm:ss.00"),2),"")</f>
        <v/>
      </c>
      <c r="L901" s="22" t="str">
        <f>IF(AND(INDEX(個人!$C$6:$AH$125,$N901,$C$3)&lt;&gt;"",INDEX(個人!$C$6:$AH$125,$N901,$O901)&lt;&gt;""),MID(TEXT(INDEX(個人!$C$6:$AH$125,$N901,$O901),"mm:ss.00"),4,2),"")</f>
        <v/>
      </c>
      <c r="M901" s="22" t="str">
        <f>IF(AND(INDEX(個人!$C$6:$AH$125,$N901,$C$3)&lt;&gt;"",INDEX(個人!$C$6:$AH$125,$N901,$O901)&lt;&gt;""),RIGHT(TEXT(INDEX(個人!$C$6:$AH$125,$N901,$O901),"mm:ss.00"),2),"")</f>
        <v/>
      </c>
      <c r="N901" s="22">
        <f t="shared" si="122"/>
        <v>41</v>
      </c>
      <c r="O901" s="22">
        <v>26</v>
      </c>
      <c r="P901" s="24" t="s">
        <v>70</v>
      </c>
      <c r="Q901" s="22" t="s">
        <v>55</v>
      </c>
    </row>
    <row r="902" spans="3:17" s="22" customFormat="1" x14ac:dyDescent="0.15">
      <c r="C902" s="22" t="str">
        <f>IF(INDEX(個人!$C$6:$AH$125,$N902,$C$3)&lt;&gt;"",DBCS(TRIM(INDEX(個人!$C$6:$AH$125,$N902,$C$3))),"")</f>
        <v/>
      </c>
      <c r="D902" s="22" t="str">
        <f t="shared" si="120"/>
        <v>○</v>
      </c>
      <c r="E902" s="22">
        <f>IF(AND(INDEX(個人!$C$6:$AH$125,$N901,$C$3)&lt;&gt;"",INDEX(個人!$C$6:$AH$125,$N902,$O902)&lt;&gt;""),E901+1,E901)</f>
        <v>0</v>
      </c>
      <c r="F902" s="22" t="str">
        <f t="shared" si="121"/>
        <v>@0</v>
      </c>
      <c r="H902" s="22" t="str">
        <f>IF(AND(INDEX(個人!$C$6:$AH$125,$N902,$C$3)&lt;&gt;"",INDEX(個人!$C$6:$AH$125,$N902,$O902)&lt;&gt;""),IF(INDEX(個人!$C$6:$AH$125,$N902,$H$3)&lt;20,11,ROUNDDOWN(INDEX(個人!$C$6:$AH$125,$N902,$H$3)/5,0)+7),"")</f>
        <v/>
      </c>
      <c r="I902" s="22" t="str">
        <f>IF(AND(INDEX(個人!$C$6:$AH$125,$N902,$C$3)&lt;&gt;"",INDEX(個人!$C$6:$AH$125,$N902,$O902)&lt;&gt;""),IF(ISERROR(VLOOKUP(DBCS($Q902),コード一覧!$E$1:$F$6,2,FALSE)),1,VLOOKUP(DBCS($Q902),コード一覧!$E$1:$F$6,2,FALSE)),"")</f>
        <v/>
      </c>
      <c r="J902" s="22" t="str">
        <f>IF(AND(INDEX(個人!$C$6:$AH$125,$N902,$C$3)&lt;&gt;"",INDEX(個人!$C$6:$AH$125,$N902,$O902)&lt;&gt;""),VLOOKUP($P902,コード一覧!$G$1:$H$10,2,FALSE),"")</f>
        <v/>
      </c>
      <c r="K902" s="22" t="str">
        <f>IF(AND(INDEX(個人!$C$6:$AH$125,$N902,$C$3)&lt;&gt;"",INDEX(個人!$C$6:$AH$125,$N902,$O902)&lt;&gt;""),LEFT(TEXT(INDEX(個人!$C$6:$AH$125,$N902,$O902),"mm:ss.00"),2),"")</f>
        <v/>
      </c>
      <c r="L902" s="22" t="str">
        <f>IF(AND(INDEX(個人!$C$6:$AH$125,$N902,$C$3)&lt;&gt;"",INDEX(個人!$C$6:$AH$125,$N902,$O902)&lt;&gt;""),MID(TEXT(INDEX(個人!$C$6:$AH$125,$N902,$O902),"mm:ss.00"),4,2),"")</f>
        <v/>
      </c>
      <c r="M902" s="22" t="str">
        <f>IF(AND(INDEX(個人!$C$6:$AH$125,$N902,$C$3)&lt;&gt;"",INDEX(個人!$C$6:$AH$125,$N902,$O902)&lt;&gt;""),RIGHT(TEXT(INDEX(個人!$C$6:$AH$125,$N902,$O902),"mm:ss.00"),2),"")</f>
        <v/>
      </c>
      <c r="N902" s="22">
        <f t="shared" si="122"/>
        <v>41</v>
      </c>
      <c r="O902" s="22">
        <v>27</v>
      </c>
      <c r="P902" s="24" t="s">
        <v>24</v>
      </c>
      <c r="Q902" s="22" t="s">
        <v>55</v>
      </c>
    </row>
    <row r="903" spans="3:17" s="22" customFormat="1" x14ac:dyDescent="0.15">
      <c r="C903" s="22" t="str">
        <f>IF(INDEX(個人!$C$6:$AH$125,$N903,$C$3)&lt;&gt;"",DBCS(TRIM(INDEX(個人!$C$6:$AH$125,$N903,$C$3))),"")</f>
        <v/>
      </c>
      <c r="D903" s="22" t="str">
        <f t="shared" si="120"/>
        <v>○</v>
      </c>
      <c r="E903" s="22">
        <f>IF(AND(INDEX(個人!$C$6:$AH$125,$N902,$C$3)&lt;&gt;"",INDEX(個人!$C$6:$AH$125,$N903,$O903)&lt;&gt;""),E902+1,E902)</f>
        <v>0</v>
      </c>
      <c r="F903" s="22" t="str">
        <f t="shared" si="121"/>
        <v>@0</v>
      </c>
      <c r="H903" s="22" t="str">
        <f>IF(AND(INDEX(個人!$C$6:$AH$125,$N903,$C$3)&lt;&gt;"",INDEX(個人!$C$6:$AH$125,$N903,$O903)&lt;&gt;""),IF(INDEX(個人!$C$6:$AH$125,$N903,$H$3)&lt;20,11,ROUNDDOWN(INDEX(個人!$C$6:$AH$125,$N903,$H$3)/5,0)+7),"")</f>
        <v/>
      </c>
      <c r="I903" s="22" t="str">
        <f>IF(AND(INDEX(個人!$C$6:$AH$125,$N903,$C$3)&lt;&gt;"",INDEX(個人!$C$6:$AH$125,$N903,$O903)&lt;&gt;""),IF(ISERROR(VLOOKUP(DBCS($Q903),コード一覧!$E$1:$F$6,2,FALSE)),1,VLOOKUP(DBCS($Q903),コード一覧!$E$1:$F$6,2,FALSE)),"")</f>
        <v/>
      </c>
      <c r="J903" s="22" t="str">
        <f>IF(AND(INDEX(個人!$C$6:$AH$125,$N903,$C$3)&lt;&gt;"",INDEX(個人!$C$6:$AH$125,$N903,$O903)&lt;&gt;""),VLOOKUP($P903,コード一覧!$G$1:$H$10,2,FALSE),"")</f>
        <v/>
      </c>
      <c r="K903" s="22" t="str">
        <f>IF(AND(INDEX(個人!$C$6:$AH$125,$N903,$C$3)&lt;&gt;"",INDEX(個人!$C$6:$AH$125,$N903,$O903)&lt;&gt;""),LEFT(TEXT(INDEX(個人!$C$6:$AH$125,$N903,$O903),"mm:ss.00"),2),"")</f>
        <v/>
      </c>
      <c r="L903" s="22" t="str">
        <f>IF(AND(INDEX(個人!$C$6:$AH$125,$N903,$C$3)&lt;&gt;"",INDEX(個人!$C$6:$AH$125,$N903,$O903)&lt;&gt;""),MID(TEXT(INDEX(個人!$C$6:$AH$125,$N903,$O903),"mm:ss.00"),4,2),"")</f>
        <v/>
      </c>
      <c r="M903" s="22" t="str">
        <f>IF(AND(INDEX(個人!$C$6:$AH$125,$N903,$C$3)&lt;&gt;"",INDEX(個人!$C$6:$AH$125,$N903,$O903)&lt;&gt;""),RIGHT(TEXT(INDEX(個人!$C$6:$AH$125,$N903,$O903),"mm:ss.00"),2),"")</f>
        <v/>
      </c>
      <c r="N903" s="22">
        <f t="shared" si="122"/>
        <v>41</v>
      </c>
      <c r="O903" s="22">
        <v>28</v>
      </c>
      <c r="P903" s="24" t="s">
        <v>37</v>
      </c>
      <c r="Q903" s="22" t="s">
        <v>55</v>
      </c>
    </row>
    <row r="904" spans="3:17" s="22" customFormat="1" x14ac:dyDescent="0.15">
      <c r="C904" s="22" t="str">
        <f>IF(INDEX(個人!$C$6:$AH$125,$N904,$C$3)&lt;&gt;"",DBCS(TRIM(INDEX(個人!$C$6:$AH$125,$N904,$C$3))),"")</f>
        <v/>
      </c>
      <c r="D904" s="22" t="str">
        <f t="shared" si="120"/>
        <v>○</v>
      </c>
      <c r="E904" s="22">
        <f>IF(AND(INDEX(個人!$C$6:$AH$125,$N903,$C$3)&lt;&gt;"",INDEX(個人!$C$6:$AH$125,$N904,$O904)&lt;&gt;""),E903+1,E903)</f>
        <v>0</v>
      </c>
      <c r="F904" s="22" t="str">
        <f t="shared" si="121"/>
        <v>@0</v>
      </c>
      <c r="H904" s="22" t="str">
        <f>IF(AND(INDEX(個人!$C$6:$AH$125,$N904,$C$3)&lt;&gt;"",INDEX(個人!$C$6:$AH$125,$N904,$O904)&lt;&gt;""),IF(INDEX(個人!$C$6:$AH$125,$N904,$H$3)&lt;20,11,ROUNDDOWN(INDEX(個人!$C$6:$AH$125,$N904,$H$3)/5,0)+7),"")</f>
        <v/>
      </c>
      <c r="I904" s="22" t="str">
        <f>IF(AND(INDEX(個人!$C$6:$AH$125,$N904,$C$3)&lt;&gt;"",INDEX(個人!$C$6:$AH$125,$N904,$O904)&lt;&gt;""),IF(ISERROR(VLOOKUP(DBCS($Q904),コード一覧!$E$1:$F$6,2,FALSE)),1,VLOOKUP(DBCS($Q904),コード一覧!$E$1:$F$6,2,FALSE)),"")</f>
        <v/>
      </c>
      <c r="J904" s="22" t="str">
        <f>IF(AND(INDEX(個人!$C$6:$AH$125,$N904,$C$3)&lt;&gt;"",INDEX(個人!$C$6:$AH$125,$N904,$O904)&lt;&gt;""),VLOOKUP($P904,コード一覧!$G$1:$H$10,2,FALSE),"")</f>
        <v/>
      </c>
      <c r="K904" s="22" t="str">
        <f>IF(AND(INDEX(個人!$C$6:$AH$125,$N904,$C$3)&lt;&gt;"",INDEX(個人!$C$6:$AH$125,$N904,$O904)&lt;&gt;""),LEFT(TEXT(INDEX(個人!$C$6:$AH$125,$N904,$O904),"mm:ss.00"),2),"")</f>
        <v/>
      </c>
      <c r="L904" s="22" t="str">
        <f>IF(AND(INDEX(個人!$C$6:$AH$125,$N904,$C$3)&lt;&gt;"",INDEX(個人!$C$6:$AH$125,$N904,$O904)&lt;&gt;""),MID(TEXT(INDEX(個人!$C$6:$AH$125,$N904,$O904),"mm:ss.00"),4,2),"")</f>
        <v/>
      </c>
      <c r="M904" s="22" t="str">
        <f>IF(AND(INDEX(個人!$C$6:$AH$125,$N904,$C$3)&lt;&gt;"",INDEX(個人!$C$6:$AH$125,$N904,$O904)&lt;&gt;""),RIGHT(TEXT(INDEX(個人!$C$6:$AH$125,$N904,$O904),"mm:ss.00"),2),"")</f>
        <v/>
      </c>
      <c r="N904" s="22">
        <f t="shared" si="122"/>
        <v>41</v>
      </c>
      <c r="O904" s="22">
        <v>29</v>
      </c>
      <c r="P904" s="24" t="s">
        <v>47</v>
      </c>
      <c r="Q904" s="22" t="s">
        <v>55</v>
      </c>
    </row>
    <row r="905" spans="3:17" s="22" customFormat="1" x14ac:dyDescent="0.15">
      <c r="C905" s="22" t="str">
        <f>IF(INDEX(個人!$C$6:$AH$125,$N905,$C$3)&lt;&gt;"",DBCS(TRIM(INDEX(個人!$C$6:$AH$125,$N905,$C$3))),"")</f>
        <v/>
      </c>
      <c r="D905" s="22" t="str">
        <f t="shared" si="120"/>
        <v>○</v>
      </c>
      <c r="E905" s="22">
        <f>IF(AND(INDEX(個人!$C$6:$AH$125,$N904,$C$3)&lt;&gt;"",INDEX(個人!$C$6:$AH$125,$N905,$O905)&lt;&gt;""),E904+1,E904)</f>
        <v>0</v>
      </c>
      <c r="F905" s="22" t="str">
        <f t="shared" si="121"/>
        <v>@0</v>
      </c>
      <c r="H905" s="22" t="str">
        <f>IF(AND(INDEX(個人!$C$6:$AH$125,$N905,$C$3)&lt;&gt;"",INDEX(個人!$C$6:$AH$125,$N905,$O905)&lt;&gt;""),IF(INDEX(個人!$C$6:$AH$125,$N905,$H$3)&lt;20,11,ROUNDDOWN(INDEX(個人!$C$6:$AH$125,$N905,$H$3)/5,0)+7),"")</f>
        <v/>
      </c>
      <c r="I905" s="22" t="str">
        <f>IF(AND(INDEX(個人!$C$6:$AH$125,$N905,$C$3)&lt;&gt;"",INDEX(個人!$C$6:$AH$125,$N905,$O905)&lt;&gt;""),IF(ISERROR(VLOOKUP(DBCS($Q905),コード一覧!$E$1:$F$6,2,FALSE)),1,VLOOKUP(DBCS($Q905),コード一覧!$E$1:$F$6,2,FALSE)),"")</f>
        <v/>
      </c>
      <c r="J905" s="22" t="str">
        <f>IF(AND(INDEX(個人!$C$6:$AH$125,$N905,$C$3)&lt;&gt;"",INDEX(個人!$C$6:$AH$125,$N905,$O905)&lt;&gt;""),VLOOKUP($P905,コード一覧!$G$1:$H$10,2,FALSE),"")</f>
        <v/>
      </c>
      <c r="K905" s="22" t="str">
        <f>IF(AND(INDEX(個人!$C$6:$AH$125,$N905,$C$3)&lt;&gt;"",INDEX(個人!$C$6:$AH$125,$N905,$O905)&lt;&gt;""),LEFT(TEXT(INDEX(個人!$C$6:$AH$125,$N905,$O905),"mm:ss.00"),2),"")</f>
        <v/>
      </c>
      <c r="L905" s="22" t="str">
        <f>IF(AND(INDEX(個人!$C$6:$AH$125,$N905,$C$3)&lt;&gt;"",INDEX(個人!$C$6:$AH$125,$N905,$O905)&lt;&gt;""),MID(TEXT(INDEX(個人!$C$6:$AH$125,$N905,$O905),"mm:ss.00"),4,2),"")</f>
        <v/>
      </c>
      <c r="M905" s="22" t="str">
        <f>IF(AND(INDEX(個人!$C$6:$AH$125,$N905,$C$3)&lt;&gt;"",INDEX(個人!$C$6:$AH$125,$N905,$O905)&lt;&gt;""),RIGHT(TEXT(INDEX(個人!$C$6:$AH$125,$N905,$O905),"mm:ss.00"),2),"")</f>
        <v/>
      </c>
      <c r="N905" s="22">
        <f t="shared" si="122"/>
        <v>41</v>
      </c>
      <c r="O905" s="22">
        <v>30</v>
      </c>
      <c r="P905" s="24" t="s">
        <v>37</v>
      </c>
      <c r="Q905" s="22" t="s">
        <v>101</v>
      </c>
    </row>
    <row r="906" spans="3:17" s="22" customFormat="1" x14ac:dyDescent="0.15">
      <c r="C906" s="22" t="str">
        <f>IF(INDEX(個人!$C$6:$AH$125,$N906,$C$3)&lt;&gt;"",DBCS(TRIM(INDEX(個人!$C$6:$AH$125,$N906,$C$3))),"")</f>
        <v/>
      </c>
      <c r="D906" s="22" t="str">
        <f t="shared" si="120"/>
        <v>○</v>
      </c>
      <c r="E906" s="22">
        <f>IF(AND(INDEX(個人!$C$6:$AH$125,$N905,$C$3)&lt;&gt;"",INDEX(個人!$C$6:$AH$125,$N906,$O906)&lt;&gt;""),E905+1,E905)</f>
        <v>0</v>
      </c>
      <c r="F906" s="22" t="str">
        <f t="shared" si="121"/>
        <v>@0</v>
      </c>
      <c r="H906" s="22" t="str">
        <f>IF(AND(INDEX(個人!$C$6:$AH$125,$N906,$C$3)&lt;&gt;"",INDEX(個人!$C$6:$AH$125,$N906,$O906)&lt;&gt;""),IF(INDEX(個人!$C$6:$AH$125,$N906,$H$3)&lt;20,11,ROUNDDOWN(INDEX(個人!$C$6:$AH$125,$N906,$H$3)/5,0)+7),"")</f>
        <v/>
      </c>
      <c r="I906" s="22" t="str">
        <f>IF(AND(INDEX(個人!$C$6:$AH$125,$N906,$C$3)&lt;&gt;"",INDEX(個人!$C$6:$AH$125,$N906,$O906)&lt;&gt;""),IF(ISERROR(VLOOKUP(DBCS($Q906),コード一覧!$E$1:$F$6,2,FALSE)),1,VLOOKUP(DBCS($Q906),コード一覧!$E$1:$F$6,2,FALSE)),"")</f>
        <v/>
      </c>
      <c r="J906" s="22" t="str">
        <f>IF(AND(INDEX(個人!$C$6:$AH$125,$N906,$C$3)&lt;&gt;"",INDEX(個人!$C$6:$AH$125,$N906,$O906)&lt;&gt;""),VLOOKUP($P906,コード一覧!$G$1:$H$10,2,FALSE),"")</f>
        <v/>
      </c>
      <c r="K906" s="22" t="str">
        <f>IF(AND(INDEX(個人!$C$6:$AH$125,$N906,$C$3)&lt;&gt;"",INDEX(個人!$C$6:$AH$125,$N906,$O906)&lt;&gt;""),LEFT(TEXT(INDEX(個人!$C$6:$AH$125,$N906,$O906),"mm:ss.00"),2),"")</f>
        <v/>
      </c>
      <c r="L906" s="22" t="str">
        <f>IF(AND(INDEX(個人!$C$6:$AH$125,$N906,$C$3)&lt;&gt;"",INDEX(個人!$C$6:$AH$125,$N906,$O906)&lt;&gt;""),MID(TEXT(INDEX(個人!$C$6:$AH$125,$N906,$O906),"mm:ss.00"),4,2),"")</f>
        <v/>
      </c>
      <c r="M906" s="22" t="str">
        <f>IF(AND(INDEX(個人!$C$6:$AH$125,$N906,$C$3)&lt;&gt;"",INDEX(個人!$C$6:$AH$125,$N906,$O906)&lt;&gt;""),RIGHT(TEXT(INDEX(個人!$C$6:$AH$125,$N906,$O906),"mm:ss.00"),2),"")</f>
        <v/>
      </c>
      <c r="N906" s="22">
        <f t="shared" si="122"/>
        <v>41</v>
      </c>
      <c r="O906" s="22">
        <v>31</v>
      </c>
      <c r="P906" s="24" t="s">
        <v>47</v>
      </c>
      <c r="Q906" s="22" t="s">
        <v>101</v>
      </c>
    </row>
    <row r="907" spans="3:17" s="22" customFormat="1" x14ac:dyDescent="0.15">
      <c r="C907" s="22" t="str">
        <f>IF(INDEX(個人!$C$6:$AH$125,$N907,$C$3)&lt;&gt;"",DBCS(TRIM(INDEX(個人!$C$6:$AH$125,$N907,$C$3))),"")</f>
        <v/>
      </c>
      <c r="D907" s="22" t="str">
        <f t="shared" si="120"/>
        <v>○</v>
      </c>
      <c r="E907" s="22">
        <f>IF(AND(INDEX(個人!$C$6:$AH$125,$N906,$C$3)&lt;&gt;"",INDEX(個人!$C$6:$AH$125,$N907,$O907)&lt;&gt;""),E906+1,E906)</f>
        <v>0</v>
      </c>
      <c r="F907" s="22" t="str">
        <f t="shared" si="121"/>
        <v>@0</v>
      </c>
      <c r="H907" s="22" t="str">
        <f>IF(AND(INDEX(個人!$C$6:$AH$125,$N907,$C$3)&lt;&gt;"",INDEX(個人!$C$6:$AH$125,$N907,$O907)&lt;&gt;""),IF(INDEX(個人!$C$6:$AH$125,$N907,$H$3)&lt;20,11,ROUNDDOWN(INDEX(個人!$C$6:$AH$125,$N907,$H$3)/5,0)+7),"")</f>
        <v/>
      </c>
      <c r="I907" s="22" t="str">
        <f>IF(AND(INDEX(個人!$C$6:$AH$125,$N907,$C$3)&lt;&gt;"",INDEX(個人!$C$6:$AH$125,$N907,$O907)&lt;&gt;""),IF(ISERROR(VLOOKUP(DBCS($Q907),コード一覧!$E$1:$F$6,2,FALSE)),1,VLOOKUP(DBCS($Q907),コード一覧!$E$1:$F$6,2,FALSE)),"")</f>
        <v/>
      </c>
      <c r="J907" s="22" t="str">
        <f>IF(AND(INDEX(個人!$C$6:$AH$125,$N907,$C$3)&lt;&gt;"",INDEX(個人!$C$6:$AH$125,$N907,$O907)&lt;&gt;""),VLOOKUP($P907,コード一覧!$G$1:$H$10,2,FALSE),"")</f>
        <v/>
      </c>
      <c r="K907" s="22" t="str">
        <f>IF(AND(INDEX(個人!$C$6:$AH$125,$N907,$C$3)&lt;&gt;"",INDEX(個人!$C$6:$AH$125,$N907,$O907)&lt;&gt;""),LEFT(TEXT(INDEX(個人!$C$6:$AH$125,$N907,$O907),"mm:ss.00"),2),"")</f>
        <v/>
      </c>
      <c r="L907" s="22" t="str">
        <f>IF(AND(INDEX(個人!$C$6:$AH$125,$N907,$C$3)&lt;&gt;"",INDEX(個人!$C$6:$AH$125,$N907,$O907)&lt;&gt;""),MID(TEXT(INDEX(個人!$C$6:$AH$125,$N907,$O907),"mm:ss.00"),4,2),"")</f>
        <v/>
      </c>
      <c r="M907" s="22" t="str">
        <f>IF(AND(INDEX(個人!$C$6:$AH$125,$N907,$C$3)&lt;&gt;"",INDEX(個人!$C$6:$AH$125,$N907,$O907)&lt;&gt;""),RIGHT(TEXT(INDEX(個人!$C$6:$AH$125,$N907,$O907),"mm:ss.00"),2),"")</f>
        <v/>
      </c>
      <c r="N907" s="22">
        <f t="shared" si="122"/>
        <v>41</v>
      </c>
      <c r="O907" s="22">
        <v>32</v>
      </c>
      <c r="P907" s="24" t="s">
        <v>73</v>
      </c>
      <c r="Q907" s="22" t="s">
        <v>101</v>
      </c>
    </row>
    <row r="908" spans="3:17" s="23" customFormat="1" x14ac:dyDescent="0.15">
      <c r="C908" s="23" t="str">
        <f>IF(INDEX(個人!$C$6:$AH$125,$N908,$C$3)&lt;&gt;"",DBCS(TRIM(INDEX(個人!$C$6:$AH$125,$N908,$C$3))),"")</f>
        <v/>
      </c>
      <c r="D908" s="23" t="str">
        <f>IF(C907=C908,"○","×")</f>
        <v>○</v>
      </c>
      <c r="E908" s="23">
        <f>IF(AND(INDEX(個人!$C$6:$AH$125,$N908,$C$3)&lt;&gt;"",INDEX(個人!$C$6:$AH$125,$N908,$O908)&lt;&gt;""),1,0)</f>
        <v>0</v>
      </c>
      <c r="F908" s="23" t="str">
        <f>C908&amp;"@"&amp;E908</f>
        <v>@0</v>
      </c>
      <c r="H908" s="23" t="str">
        <f>IF(AND(INDEX(個人!$C$6:$AH$125,$N908,$C$3)&lt;&gt;"",INDEX(個人!$C$6:$AH$125,$N908,$O908)&lt;&gt;""),IF(INDEX(個人!$C$6:$AH$125,$N908,$H$3)&lt;20,11,ROUNDDOWN(INDEX(個人!$C$6:$AH$125,$N908,$H$3)/5,0)+7),"")</f>
        <v/>
      </c>
      <c r="I908" s="23" t="str">
        <f>IF(AND(INDEX(個人!$C$6:$AH$125,$N908,$C$3)&lt;&gt;"",INDEX(個人!$C$6:$AH$125,$N908,$O908)&lt;&gt;""),IF(ISERROR(VLOOKUP(DBCS($Q908),コード一覧!$E$1:$F$6,2,FALSE)),1,VLOOKUP(DBCS($Q908),コード一覧!$E$1:$F$6,2,FALSE)),"")</f>
        <v/>
      </c>
      <c r="J908" s="23" t="str">
        <f>IF(AND(INDEX(個人!$C$6:$AH$125,$N908,$C$3)&lt;&gt;"",INDEX(個人!$C$6:$AH$125,$N908,$O908)&lt;&gt;""),VLOOKUP($P908,コード一覧!$G$1:$H$10,2,FALSE),"")</f>
        <v/>
      </c>
      <c r="K908" s="23" t="str">
        <f>IF(AND(INDEX(個人!$C$6:$AH$125,$N908,$C$3)&lt;&gt;"",INDEX(個人!$C$6:$AH$125,$N908,$O908)&lt;&gt;""),LEFT(TEXT(INDEX(個人!$C$6:$AH$125,$N908,$O908),"mm:ss.00"),2),"")</f>
        <v/>
      </c>
      <c r="L908" s="23" t="str">
        <f>IF(AND(INDEX(個人!$C$6:$AH$125,$N908,$C$3)&lt;&gt;"",INDEX(個人!$C$6:$AH$125,$N908,$O908)&lt;&gt;""),MID(TEXT(INDEX(個人!$C$6:$AH$125,$N908,$O908),"mm:ss.00"),4,2),"")</f>
        <v/>
      </c>
      <c r="M908" s="23" t="str">
        <f>IF(AND(INDEX(個人!$C$6:$AH$125,$N908,$C$3)&lt;&gt;"",INDEX(個人!$C$6:$AH$125,$N908,$O908)&lt;&gt;""),RIGHT(TEXT(INDEX(個人!$C$6:$AH$125,$N908,$O908),"mm:ss.00"),2),"")</f>
        <v/>
      </c>
      <c r="N908" s="23">
        <f>N886+1</f>
        <v>42</v>
      </c>
      <c r="O908" s="23">
        <v>11</v>
      </c>
      <c r="P908" s="200" t="s">
        <v>70</v>
      </c>
      <c r="Q908" s="23" t="s">
        <v>318</v>
      </c>
    </row>
    <row r="909" spans="3:17" s="23" customFormat="1" x14ac:dyDescent="0.15">
      <c r="C909" s="23" t="str">
        <f>IF(INDEX(個人!$C$6:$AH$125,$N909,$C$3)&lt;&gt;"",DBCS(TRIM(INDEX(個人!$C$6:$AH$125,$N909,$C$3))),"")</f>
        <v/>
      </c>
      <c r="D909" s="23" t="str">
        <f>IF(C908=C909,"○","×")</f>
        <v>○</v>
      </c>
      <c r="E909" s="23">
        <f>IF(AND(INDEX(個人!$C$6:$AH$125,$N908,$C$3)&lt;&gt;"",INDEX(個人!$C$6:$AH$125,$N909,$O909)&lt;&gt;""),E908+1,E908)</f>
        <v>0</v>
      </c>
      <c r="F909" s="23" t="str">
        <f>C909&amp;"@"&amp;E909</f>
        <v>@0</v>
      </c>
      <c r="H909" s="23" t="str">
        <f>IF(AND(INDEX(個人!$C$6:$AH$125,$N909,$C$3)&lt;&gt;"",INDEX(個人!$C$6:$AH$125,$N909,$O909)&lt;&gt;""),IF(INDEX(個人!$C$6:$AH$125,$N909,$H$3)&lt;20,11,ROUNDDOWN(INDEX(個人!$C$6:$AH$125,$N909,$H$3)/5,0)+7),"")</f>
        <v/>
      </c>
      <c r="I909" s="23" t="str">
        <f>IF(AND(INDEX(個人!$C$6:$AH$125,$N909,$C$3)&lt;&gt;"",INDEX(個人!$C$6:$AH$125,$N909,$O909)&lt;&gt;""),IF(ISERROR(VLOOKUP(DBCS($Q909),コード一覧!$E$1:$F$6,2,FALSE)),1,VLOOKUP(DBCS($Q909),コード一覧!$E$1:$F$6,2,FALSE)),"")</f>
        <v/>
      </c>
      <c r="J909" s="23" t="str">
        <f>IF(AND(INDEX(個人!$C$6:$AH$125,$N909,$C$3)&lt;&gt;"",INDEX(個人!$C$6:$AH$125,$N909,$O909)&lt;&gt;""),VLOOKUP($P909,コード一覧!$G$1:$H$10,2,FALSE),"")</f>
        <v/>
      </c>
      <c r="K909" s="23" t="str">
        <f>IF(AND(INDEX(個人!$C$6:$AH$125,$N909,$C$3)&lt;&gt;"",INDEX(個人!$C$6:$AH$125,$N909,$O909)&lt;&gt;""),LEFT(TEXT(INDEX(個人!$C$6:$AH$125,$N909,$O909),"mm:ss.00"),2),"")</f>
        <v/>
      </c>
      <c r="L909" s="23" t="str">
        <f>IF(AND(INDEX(個人!$C$6:$AH$125,$N909,$C$3)&lt;&gt;"",INDEX(個人!$C$6:$AH$125,$N909,$O909)&lt;&gt;""),MID(TEXT(INDEX(個人!$C$6:$AH$125,$N909,$O909),"mm:ss.00"),4,2),"")</f>
        <v/>
      </c>
      <c r="M909" s="23" t="str">
        <f>IF(AND(INDEX(個人!$C$6:$AH$125,$N909,$C$3)&lt;&gt;"",INDEX(個人!$C$6:$AH$125,$N909,$O909)&lt;&gt;""),RIGHT(TEXT(INDEX(個人!$C$6:$AH$125,$N909,$O909),"mm:ss.00"),2),"")</f>
        <v/>
      </c>
      <c r="N909" s="23">
        <f>$N908</f>
        <v>42</v>
      </c>
      <c r="O909" s="23">
        <v>12</v>
      </c>
      <c r="P909" s="200" t="s">
        <v>24</v>
      </c>
      <c r="Q909" s="23" t="s">
        <v>318</v>
      </c>
    </row>
    <row r="910" spans="3:17" s="23" customFormat="1" x14ac:dyDescent="0.15">
      <c r="C910" s="23" t="str">
        <f>IF(INDEX(個人!$C$6:$AH$125,$N910,$C$3)&lt;&gt;"",DBCS(TRIM(INDEX(個人!$C$6:$AH$125,$N910,$C$3))),"")</f>
        <v/>
      </c>
      <c r="D910" s="23" t="str">
        <f t="shared" ref="D910:D929" si="123">IF(C909=C910,"○","×")</f>
        <v>○</v>
      </c>
      <c r="E910" s="23">
        <f>IF(AND(INDEX(個人!$C$6:$AH$125,$N909,$C$3)&lt;&gt;"",INDEX(個人!$C$6:$AH$125,$N910,$O910)&lt;&gt;""),E909+1,E909)</f>
        <v>0</v>
      </c>
      <c r="F910" s="23" t="str">
        <f t="shared" ref="F910:F929" si="124">C910&amp;"@"&amp;E910</f>
        <v>@0</v>
      </c>
      <c r="H910" s="23" t="str">
        <f>IF(AND(INDEX(個人!$C$6:$AH$125,$N910,$C$3)&lt;&gt;"",INDEX(個人!$C$6:$AH$125,$N910,$O910)&lt;&gt;""),IF(INDEX(個人!$C$6:$AH$125,$N910,$H$3)&lt;20,11,ROUNDDOWN(INDEX(個人!$C$6:$AH$125,$N910,$H$3)/5,0)+7),"")</f>
        <v/>
      </c>
      <c r="I910" s="23" t="str">
        <f>IF(AND(INDEX(個人!$C$6:$AH$125,$N910,$C$3)&lt;&gt;"",INDEX(個人!$C$6:$AH$125,$N910,$O910)&lt;&gt;""),IF(ISERROR(VLOOKUP(DBCS($Q910),コード一覧!$E$1:$F$6,2,FALSE)),1,VLOOKUP(DBCS($Q910),コード一覧!$E$1:$F$6,2,FALSE)),"")</f>
        <v/>
      </c>
      <c r="J910" s="23" t="str">
        <f>IF(AND(INDEX(個人!$C$6:$AH$125,$N910,$C$3)&lt;&gt;"",INDEX(個人!$C$6:$AH$125,$N910,$O910)&lt;&gt;""),VLOOKUP($P910,コード一覧!$G$1:$H$10,2,FALSE),"")</f>
        <v/>
      </c>
      <c r="K910" s="23" t="str">
        <f>IF(AND(INDEX(個人!$C$6:$AH$125,$N910,$C$3)&lt;&gt;"",INDEX(個人!$C$6:$AH$125,$N910,$O910)&lt;&gt;""),LEFT(TEXT(INDEX(個人!$C$6:$AH$125,$N910,$O910),"mm:ss.00"),2),"")</f>
        <v/>
      </c>
      <c r="L910" s="23" t="str">
        <f>IF(AND(INDEX(個人!$C$6:$AH$125,$N910,$C$3)&lt;&gt;"",INDEX(個人!$C$6:$AH$125,$N910,$O910)&lt;&gt;""),MID(TEXT(INDEX(個人!$C$6:$AH$125,$N910,$O910),"mm:ss.00"),4,2),"")</f>
        <v/>
      </c>
      <c r="M910" s="23" t="str">
        <f>IF(AND(INDEX(個人!$C$6:$AH$125,$N910,$C$3)&lt;&gt;"",INDEX(個人!$C$6:$AH$125,$N910,$O910)&lt;&gt;""),RIGHT(TEXT(INDEX(個人!$C$6:$AH$125,$N910,$O910),"mm:ss.00"),2),"")</f>
        <v/>
      </c>
      <c r="N910" s="23">
        <f t="shared" ref="N910:N929" si="125">$N909</f>
        <v>42</v>
      </c>
      <c r="O910" s="23">
        <v>13</v>
      </c>
      <c r="P910" s="200" t="s">
        <v>37</v>
      </c>
      <c r="Q910" s="23" t="s">
        <v>318</v>
      </c>
    </row>
    <row r="911" spans="3:17" s="23" customFormat="1" x14ac:dyDescent="0.15">
      <c r="C911" s="23" t="str">
        <f>IF(INDEX(個人!$C$6:$AH$125,$N911,$C$3)&lt;&gt;"",DBCS(TRIM(INDEX(個人!$C$6:$AH$125,$N911,$C$3))),"")</f>
        <v/>
      </c>
      <c r="D911" s="23" t="str">
        <f t="shared" si="123"/>
        <v>○</v>
      </c>
      <c r="E911" s="23">
        <f>IF(AND(INDEX(個人!$C$6:$AH$125,$N910,$C$3)&lt;&gt;"",INDEX(個人!$C$6:$AH$125,$N911,$O911)&lt;&gt;""),E910+1,E910)</f>
        <v>0</v>
      </c>
      <c r="F911" s="23" t="str">
        <f t="shared" si="124"/>
        <v>@0</v>
      </c>
      <c r="H911" s="23" t="str">
        <f>IF(AND(INDEX(個人!$C$6:$AH$125,$N911,$C$3)&lt;&gt;"",INDEX(個人!$C$6:$AH$125,$N911,$O911)&lt;&gt;""),IF(INDEX(個人!$C$6:$AH$125,$N911,$H$3)&lt;20,11,ROUNDDOWN(INDEX(個人!$C$6:$AH$125,$N911,$H$3)/5,0)+7),"")</f>
        <v/>
      </c>
      <c r="I911" s="23" t="str">
        <f>IF(AND(INDEX(個人!$C$6:$AH$125,$N911,$C$3)&lt;&gt;"",INDEX(個人!$C$6:$AH$125,$N911,$O911)&lt;&gt;""),IF(ISERROR(VLOOKUP(DBCS($Q911),コード一覧!$E$1:$F$6,2,FALSE)),1,VLOOKUP(DBCS($Q911),コード一覧!$E$1:$F$6,2,FALSE)),"")</f>
        <v/>
      </c>
      <c r="J911" s="23" t="str">
        <f>IF(AND(INDEX(個人!$C$6:$AH$125,$N911,$C$3)&lt;&gt;"",INDEX(個人!$C$6:$AH$125,$N911,$O911)&lt;&gt;""),VLOOKUP($P911,コード一覧!$G$1:$H$10,2,FALSE),"")</f>
        <v/>
      </c>
      <c r="K911" s="23" t="str">
        <f>IF(AND(INDEX(個人!$C$6:$AH$125,$N911,$C$3)&lt;&gt;"",INDEX(個人!$C$6:$AH$125,$N911,$O911)&lt;&gt;""),LEFT(TEXT(INDEX(個人!$C$6:$AH$125,$N911,$O911),"mm:ss.00"),2),"")</f>
        <v/>
      </c>
      <c r="L911" s="23" t="str">
        <f>IF(AND(INDEX(個人!$C$6:$AH$125,$N911,$C$3)&lt;&gt;"",INDEX(個人!$C$6:$AH$125,$N911,$O911)&lt;&gt;""),MID(TEXT(INDEX(個人!$C$6:$AH$125,$N911,$O911),"mm:ss.00"),4,2),"")</f>
        <v/>
      </c>
      <c r="M911" s="23" t="str">
        <f>IF(AND(INDEX(個人!$C$6:$AH$125,$N911,$C$3)&lt;&gt;"",INDEX(個人!$C$6:$AH$125,$N911,$O911)&lt;&gt;""),RIGHT(TEXT(INDEX(個人!$C$6:$AH$125,$N911,$O911),"mm:ss.00"),2),"")</f>
        <v/>
      </c>
      <c r="N911" s="23">
        <f t="shared" si="125"/>
        <v>42</v>
      </c>
      <c r="O911" s="23">
        <v>14</v>
      </c>
      <c r="P911" s="200" t="s">
        <v>47</v>
      </c>
      <c r="Q911" s="23" t="s">
        <v>318</v>
      </c>
    </row>
    <row r="912" spans="3:17" s="23" customFormat="1" x14ac:dyDescent="0.15">
      <c r="C912" s="23" t="str">
        <f>IF(INDEX(個人!$C$6:$AH$125,$N912,$C$3)&lt;&gt;"",DBCS(TRIM(INDEX(個人!$C$6:$AH$125,$N912,$C$3))),"")</f>
        <v/>
      </c>
      <c r="D912" s="23" t="str">
        <f t="shared" si="123"/>
        <v>○</v>
      </c>
      <c r="E912" s="23">
        <f>IF(AND(INDEX(個人!$C$6:$AH$125,$N911,$C$3)&lt;&gt;"",INDEX(個人!$C$6:$AH$125,$N912,$O912)&lt;&gt;""),E911+1,E911)</f>
        <v>0</v>
      </c>
      <c r="F912" s="23" t="str">
        <f t="shared" si="124"/>
        <v>@0</v>
      </c>
      <c r="H912" s="23" t="str">
        <f>IF(AND(INDEX(個人!$C$6:$AH$125,$N912,$C$3)&lt;&gt;"",INDEX(個人!$C$6:$AH$125,$N912,$O912)&lt;&gt;""),IF(INDEX(個人!$C$6:$AH$125,$N912,$H$3)&lt;20,11,ROUNDDOWN(INDEX(個人!$C$6:$AH$125,$N912,$H$3)/5,0)+7),"")</f>
        <v/>
      </c>
      <c r="I912" s="23" t="str">
        <f>IF(AND(INDEX(個人!$C$6:$AH$125,$N912,$C$3)&lt;&gt;"",INDEX(個人!$C$6:$AH$125,$N912,$O912)&lt;&gt;""),IF(ISERROR(VLOOKUP(DBCS($Q912),コード一覧!$E$1:$F$6,2,FALSE)),1,VLOOKUP(DBCS($Q912),コード一覧!$E$1:$F$6,2,FALSE)),"")</f>
        <v/>
      </c>
      <c r="J912" s="23" t="str">
        <f>IF(AND(INDEX(個人!$C$6:$AH$125,$N912,$C$3)&lt;&gt;"",INDEX(個人!$C$6:$AH$125,$N912,$O912)&lt;&gt;""),VLOOKUP($P912,コード一覧!$G$1:$H$10,2,FALSE),"")</f>
        <v/>
      </c>
      <c r="K912" s="23" t="str">
        <f>IF(AND(INDEX(個人!$C$6:$AH$125,$N912,$C$3)&lt;&gt;"",INDEX(個人!$C$6:$AH$125,$N912,$O912)&lt;&gt;""),LEFT(TEXT(INDEX(個人!$C$6:$AH$125,$N912,$O912),"mm:ss.00"),2),"")</f>
        <v/>
      </c>
      <c r="L912" s="23" t="str">
        <f>IF(AND(INDEX(個人!$C$6:$AH$125,$N912,$C$3)&lt;&gt;"",INDEX(個人!$C$6:$AH$125,$N912,$O912)&lt;&gt;""),MID(TEXT(INDEX(個人!$C$6:$AH$125,$N912,$O912),"mm:ss.00"),4,2),"")</f>
        <v/>
      </c>
      <c r="M912" s="23" t="str">
        <f>IF(AND(INDEX(個人!$C$6:$AH$125,$N912,$C$3)&lt;&gt;"",INDEX(個人!$C$6:$AH$125,$N912,$O912)&lt;&gt;""),RIGHT(TEXT(INDEX(個人!$C$6:$AH$125,$N912,$O912),"mm:ss.00"),2),"")</f>
        <v/>
      </c>
      <c r="N912" s="23">
        <f t="shared" si="125"/>
        <v>42</v>
      </c>
      <c r="O912" s="23">
        <v>15</v>
      </c>
      <c r="P912" s="200" t="s">
        <v>73</v>
      </c>
      <c r="Q912" s="23" t="s">
        <v>318</v>
      </c>
    </row>
    <row r="913" spans="3:17" s="23" customFormat="1" x14ac:dyDescent="0.15">
      <c r="C913" s="23" t="str">
        <f>IF(INDEX(個人!$C$6:$AH$125,$N913,$C$3)&lt;&gt;"",DBCS(TRIM(INDEX(個人!$C$6:$AH$125,$N913,$C$3))),"")</f>
        <v/>
      </c>
      <c r="D913" s="23" t="str">
        <f t="shared" si="123"/>
        <v>○</v>
      </c>
      <c r="E913" s="23">
        <f>IF(AND(INDEX(個人!$C$6:$AH$125,$N912,$C$3)&lt;&gt;"",INDEX(個人!$C$6:$AH$125,$N913,$O913)&lt;&gt;""),E912+1,E912)</f>
        <v>0</v>
      </c>
      <c r="F913" s="23" t="str">
        <f t="shared" si="124"/>
        <v>@0</v>
      </c>
      <c r="H913" s="23" t="str">
        <f>IF(AND(INDEX(個人!$C$6:$AH$125,$N913,$C$3)&lt;&gt;"",INDEX(個人!$C$6:$AH$125,$N913,$O913)&lt;&gt;""),IF(INDEX(個人!$C$6:$AH$125,$N913,$H$3)&lt;20,11,ROUNDDOWN(INDEX(個人!$C$6:$AH$125,$N913,$H$3)/5,0)+7),"")</f>
        <v/>
      </c>
      <c r="I913" s="23" t="str">
        <f>IF(AND(INDEX(個人!$C$6:$AH$125,$N913,$C$3)&lt;&gt;"",INDEX(個人!$C$6:$AH$125,$N913,$O913)&lt;&gt;""),IF(ISERROR(VLOOKUP(DBCS($Q913),コード一覧!$E$1:$F$6,2,FALSE)),1,VLOOKUP(DBCS($Q913),コード一覧!$E$1:$F$6,2,FALSE)),"")</f>
        <v/>
      </c>
      <c r="J913" s="23" t="str">
        <f>IF(AND(INDEX(個人!$C$6:$AH$125,$N913,$C$3)&lt;&gt;"",INDEX(個人!$C$6:$AH$125,$N913,$O913)&lt;&gt;""),VLOOKUP($P913,コード一覧!$G$1:$H$10,2,FALSE),"")</f>
        <v/>
      </c>
      <c r="K913" s="23" t="str">
        <f>IF(AND(INDEX(個人!$C$6:$AH$125,$N913,$C$3)&lt;&gt;"",INDEX(個人!$C$6:$AH$125,$N913,$O913)&lt;&gt;""),LEFT(TEXT(INDEX(個人!$C$6:$AH$125,$N913,$O913),"mm:ss.00"),2),"")</f>
        <v/>
      </c>
      <c r="L913" s="23" t="str">
        <f>IF(AND(INDEX(個人!$C$6:$AH$125,$N913,$C$3)&lt;&gt;"",INDEX(個人!$C$6:$AH$125,$N913,$O913)&lt;&gt;""),MID(TEXT(INDEX(個人!$C$6:$AH$125,$N913,$O913),"mm:ss.00"),4,2),"")</f>
        <v/>
      </c>
      <c r="M913" s="23" t="str">
        <f>IF(AND(INDEX(個人!$C$6:$AH$125,$N913,$C$3)&lt;&gt;"",INDEX(個人!$C$6:$AH$125,$N913,$O913)&lt;&gt;""),RIGHT(TEXT(INDEX(個人!$C$6:$AH$125,$N913,$O913),"mm:ss.00"),2),"")</f>
        <v/>
      </c>
      <c r="N913" s="23">
        <f t="shared" si="125"/>
        <v>42</v>
      </c>
      <c r="O913" s="23">
        <v>16</v>
      </c>
      <c r="P913" s="200" t="s">
        <v>75</v>
      </c>
      <c r="Q913" s="23" t="s">
        <v>318</v>
      </c>
    </row>
    <row r="914" spans="3:17" s="23" customFormat="1" x14ac:dyDescent="0.15">
      <c r="C914" s="23" t="str">
        <f>IF(INDEX(個人!$C$6:$AH$125,$N914,$C$3)&lt;&gt;"",DBCS(TRIM(INDEX(個人!$C$6:$AH$125,$N914,$C$3))),"")</f>
        <v/>
      </c>
      <c r="D914" s="23" t="str">
        <f t="shared" si="123"/>
        <v>○</v>
      </c>
      <c r="E914" s="23">
        <f>IF(AND(INDEX(個人!$C$6:$AH$125,$N913,$C$3)&lt;&gt;"",INDEX(個人!$C$6:$AH$125,$N914,$O914)&lt;&gt;""),E913+1,E913)</f>
        <v>0</v>
      </c>
      <c r="F914" s="23" t="str">
        <f t="shared" si="124"/>
        <v>@0</v>
      </c>
      <c r="H914" s="23" t="str">
        <f>IF(AND(INDEX(個人!$C$6:$AH$125,$N914,$C$3)&lt;&gt;"",INDEX(個人!$C$6:$AH$125,$N914,$O914)&lt;&gt;""),IF(INDEX(個人!$C$6:$AH$125,$N914,$H$3)&lt;20,11,ROUNDDOWN(INDEX(個人!$C$6:$AH$125,$N914,$H$3)/5,0)+7),"")</f>
        <v/>
      </c>
      <c r="I914" s="23" t="str">
        <f>IF(AND(INDEX(個人!$C$6:$AH$125,$N914,$C$3)&lt;&gt;"",INDEX(個人!$C$6:$AH$125,$N914,$O914)&lt;&gt;""),IF(ISERROR(VLOOKUP(DBCS($Q914),コード一覧!$E$1:$F$6,2,FALSE)),1,VLOOKUP(DBCS($Q914),コード一覧!$E$1:$F$6,2,FALSE)),"")</f>
        <v/>
      </c>
      <c r="J914" s="23" t="str">
        <f>IF(AND(INDEX(個人!$C$6:$AH$125,$N914,$C$3)&lt;&gt;"",INDEX(個人!$C$6:$AH$125,$N914,$O914)&lt;&gt;""),VLOOKUP($P914,コード一覧!$G$1:$H$10,2,FALSE),"")</f>
        <v/>
      </c>
      <c r="K914" s="23" t="str">
        <f>IF(AND(INDEX(個人!$C$6:$AH$125,$N914,$C$3)&lt;&gt;"",INDEX(個人!$C$6:$AH$125,$N914,$O914)&lt;&gt;""),LEFT(TEXT(INDEX(個人!$C$6:$AH$125,$N914,$O914),"mm:ss.00"),2),"")</f>
        <v/>
      </c>
      <c r="L914" s="23" t="str">
        <f>IF(AND(INDEX(個人!$C$6:$AH$125,$N914,$C$3)&lt;&gt;"",INDEX(個人!$C$6:$AH$125,$N914,$O914)&lt;&gt;""),MID(TEXT(INDEX(個人!$C$6:$AH$125,$N914,$O914),"mm:ss.00"),4,2),"")</f>
        <v/>
      </c>
      <c r="M914" s="23" t="str">
        <f>IF(AND(INDEX(個人!$C$6:$AH$125,$N914,$C$3)&lt;&gt;"",INDEX(個人!$C$6:$AH$125,$N914,$O914)&lt;&gt;""),RIGHT(TEXT(INDEX(個人!$C$6:$AH$125,$N914,$O914),"mm:ss.00"),2),"")</f>
        <v/>
      </c>
      <c r="N914" s="23">
        <f t="shared" si="125"/>
        <v>42</v>
      </c>
      <c r="O914" s="23">
        <v>17</v>
      </c>
      <c r="P914" s="200" t="s">
        <v>77</v>
      </c>
      <c r="Q914" s="23" t="s">
        <v>318</v>
      </c>
    </row>
    <row r="915" spans="3:17" s="23" customFormat="1" x14ac:dyDescent="0.15">
      <c r="C915" s="23" t="str">
        <f>IF(INDEX(個人!$C$6:$AH$125,$N915,$C$3)&lt;&gt;"",DBCS(TRIM(INDEX(個人!$C$6:$AH$125,$N915,$C$3))),"")</f>
        <v/>
      </c>
      <c r="D915" s="23" t="str">
        <f t="shared" si="123"/>
        <v>○</v>
      </c>
      <c r="E915" s="23">
        <f>IF(AND(INDEX(個人!$C$6:$AH$125,$N914,$C$3)&lt;&gt;"",INDEX(個人!$C$6:$AH$125,$N915,$O915)&lt;&gt;""),E914+1,E914)</f>
        <v>0</v>
      </c>
      <c r="F915" s="23" t="str">
        <f t="shared" si="124"/>
        <v>@0</v>
      </c>
      <c r="H915" s="23" t="str">
        <f>IF(AND(INDEX(個人!$C$6:$AH$125,$N915,$C$3)&lt;&gt;"",INDEX(個人!$C$6:$AH$125,$N915,$O915)&lt;&gt;""),IF(INDEX(個人!$C$6:$AH$125,$N915,$H$3)&lt;20,11,ROUNDDOWN(INDEX(個人!$C$6:$AH$125,$N915,$H$3)/5,0)+7),"")</f>
        <v/>
      </c>
      <c r="I915" s="23" t="str">
        <f>IF(AND(INDEX(個人!$C$6:$AH$125,$N915,$C$3)&lt;&gt;"",INDEX(個人!$C$6:$AH$125,$N915,$O915)&lt;&gt;""),IF(ISERROR(VLOOKUP(DBCS($Q915),コード一覧!$E$1:$F$6,2,FALSE)),1,VLOOKUP(DBCS($Q915),コード一覧!$E$1:$F$6,2,FALSE)),"")</f>
        <v/>
      </c>
      <c r="J915" s="23" t="str">
        <f>IF(AND(INDEX(個人!$C$6:$AH$125,$N915,$C$3)&lt;&gt;"",INDEX(個人!$C$6:$AH$125,$N915,$O915)&lt;&gt;""),VLOOKUP($P915,コード一覧!$G$1:$H$10,2,FALSE),"")</f>
        <v/>
      </c>
      <c r="K915" s="23" t="str">
        <f>IF(AND(INDEX(個人!$C$6:$AH$125,$N915,$C$3)&lt;&gt;"",INDEX(個人!$C$6:$AH$125,$N915,$O915)&lt;&gt;""),LEFT(TEXT(INDEX(個人!$C$6:$AH$125,$N915,$O915),"mm:ss.00"),2),"")</f>
        <v/>
      </c>
      <c r="L915" s="23" t="str">
        <f>IF(AND(INDEX(個人!$C$6:$AH$125,$N915,$C$3)&lt;&gt;"",INDEX(個人!$C$6:$AH$125,$N915,$O915)&lt;&gt;""),MID(TEXT(INDEX(個人!$C$6:$AH$125,$N915,$O915),"mm:ss.00"),4,2),"")</f>
        <v/>
      </c>
      <c r="M915" s="23" t="str">
        <f>IF(AND(INDEX(個人!$C$6:$AH$125,$N915,$C$3)&lt;&gt;"",INDEX(個人!$C$6:$AH$125,$N915,$O915)&lt;&gt;""),RIGHT(TEXT(INDEX(個人!$C$6:$AH$125,$N915,$O915),"mm:ss.00"),2),"")</f>
        <v/>
      </c>
      <c r="N915" s="23">
        <f t="shared" si="125"/>
        <v>42</v>
      </c>
      <c r="O915" s="23">
        <v>18</v>
      </c>
      <c r="P915" s="200" t="s">
        <v>70</v>
      </c>
      <c r="Q915" s="23" t="s">
        <v>319</v>
      </c>
    </row>
    <row r="916" spans="3:17" s="23" customFormat="1" x14ac:dyDescent="0.15">
      <c r="C916" s="23" t="str">
        <f>IF(INDEX(個人!$C$6:$AH$125,$N916,$C$3)&lt;&gt;"",DBCS(TRIM(INDEX(個人!$C$6:$AH$125,$N916,$C$3))),"")</f>
        <v/>
      </c>
      <c r="D916" s="23" t="str">
        <f t="shared" si="123"/>
        <v>○</v>
      </c>
      <c r="E916" s="23">
        <f>IF(AND(INDEX(個人!$C$6:$AH$125,$N915,$C$3)&lt;&gt;"",INDEX(個人!$C$6:$AH$125,$N916,$O916)&lt;&gt;""),E915+1,E915)</f>
        <v>0</v>
      </c>
      <c r="F916" s="23" t="str">
        <f t="shared" si="124"/>
        <v>@0</v>
      </c>
      <c r="H916" s="23" t="str">
        <f>IF(AND(INDEX(個人!$C$6:$AH$125,$N916,$C$3)&lt;&gt;"",INDEX(個人!$C$6:$AH$125,$N916,$O916)&lt;&gt;""),IF(INDEX(個人!$C$6:$AH$125,$N916,$H$3)&lt;20,11,ROUNDDOWN(INDEX(個人!$C$6:$AH$125,$N916,$H$3)/5,0)+7),"")</f>
        <v/>
      </c>
      <c r="I916" s="23" t="str">
        <f>IF(AND(INDEX(個人!$C$6:$AH$125,$N916,$C$3)&lt;&gt;"",INDEX(個人!$C$6:$AH$125,$N916,$O916)&lt;&gt;""),IF(ISERROR(VLOOKUP(DBCS($Q916),コード一覧!$E$1:$F$6,2,FALSE)),1,VLOOKUP(DBCS($Q916),コード一覧!$E$1:$F$6,2,FALSE)),"")</f>
        <v/>
      </c>
      <c r="J916" s="23" t="str">
        <f>IF(AND(INDEX(個人!$C$6:$AH$125,$N916,$C$3)&lt;&gt;"",INDEX(個人!$C$6:$AH$125,$N916,$O916)&lt;&gt;""),VLOOKUP($P916,コード一覧!$G$1:$H$10,2,FALSE),"")</f>
        <v/>
      </c>
      <c r="K916" s="23" t="str">
        <f>IF(AND(INDEX(個人!$C$6:$AH$125,$N916,$C$3)&lt;&gt;"",INDEX(個人!$C$6:$AH$125,$N916,$O916)&lt;&gt;""),LEFT(TEXT(INDEX(個人!$C$6:$AH$125,$N916,$O916),"mm:ss.00"),2),"")</f>
        <v/>
      </c>
      <c r="L916" s="23" t="str">
        <f>IF(AND(INDEX(個人!$C$6:$AH$125,$N916,$C$3)&lt;&gt;"",INDEX(個人!$C$6:$AH$125,$N916,$O916)&lt;&gt;""),MID(TEXT(INDEX(個人!$C$6:$AH$125,$N916,$O916),"mm:ss.00"),4,2),"")</f>
        <v/>
      </c>
      <c r="M916" s="23" t="str">
        <f>IF(AND(INDEX(個人!$C$6:$AH$125,$N916,$C$3)&lt;&gt;"",INDEX(個人!$C$6:$AH$125,$N916,$O916)&lt;&gt;""),RIGHT(TEXT(INDEX(個人!$C$6:$AH$125,$N916,$O916),"mm:ss.00"),2),"")</f>
        <v/>
      </c>
      <c r="N916" s="23">
        <f t="shared" si="125"/>
        <v>42</v>
      </c>
      <c r="O916" s="23">
        <v>19</v>
      </c>
      <c r="P916" s="200" t="s">
        <v>24</v>
      </c>
      <c r="Q916" s="23" t="s">
        <v>319</v>
      </c>
    </row>
    <row r="917" spans="3:17" s="23" customFormat="1" x14ac:dyDescent="0.15">
      <c r="C917" s="23" t="str">
        <f>IF(INDEX(個人!$C$6:$AH$125,$N917,$C$3)&lt;&gt;"",DBCS(TRIM(INDEX(個人!$C$6:$AH$125,$N917,$C$3))),"")</f>
        <v/>
      </c>
      <c r="D917" s="23" t="str">
        <f t="shared" si="123"/>
        <v>○</v>
      </c>
      <c r="E917" s="23">
        <f>IF(AND(INDEX(個人!$C$6:$AH$125,$N916,$C$3)&lt;&gt;"",INDEX(個人!$C$6:$AH$125,$N917,$O917)&lt;&gt;""),E916+1,E916)</f>
        <v>0</v>
      </c>
      <c r="F917" s="23" t="str">
        <f t="shared" si="124"/>
        <v>@0</v>
      </c>
      <c r="H917" s="23" t="str">
        <f>IF(AND(INDEX(個人!$C$6:$AH$125,$N917,$C$3)&lt;&gt;"",INDEX(個人!$C$6:$AH$125,$N917,$O917)&lt;&gt;""),IF(INDEX(個人!$C$6:$AH$125,$N917,$H$3)&lt;20,11,ROUNDDOWN(INDEX(個人!$C$6:$AH$125,$N917,$H$3)/5,0)+7),"")</f>
        <v/>
      </c>
      <c r="I917" s="23" t="str">
        <f>IF(AND(INDEX(個人!$C$6:$AH$125,$N917,$C$3)&lt;&gt;"",INDEX(個人!$C$6:$AH$125,$N917,$O917)&lt;&gt;""),IF(ISERROR(VLOOKUP(DBCS($Q917),コード一覧!$E$1:$F$6,2,FALSE)),1,VLOOKUP(DBCS($Q917),コード一覧!$E$1:$F$6,2,FALSE)),"")</f>
        <v/>
      </c>
      <c r="J917" s="23" t="str">
        <f>IF(AND(INDEX(個人!$C$6:$AH$125,$N917,$C$3)&lt;&gt;"",INDEX(個人!$C$6:$AH$125,$N917,$O917)&lt;&gt;""),VLOOKUP($P917,コード一覧!$G$1:$H$10,2,FALSE),"")</f>
        <v/>
      </c>
      <c r="K917" s="23" t="str">
        <f>IF(AND(INDEX(個人!$C$6:$AH$125,$N917,$C$3)&lt;&gt;"",INDEX(個人!$C$6:$AH$125,$N917,$O917)&lt;&gt;""),LEFT(TEXT(INDEX(個人!$C$6:$AH$125,$N917,$O917),"mm:ss.00"),2),"")</f>
        <v/>
      </c>
      <c r="L917" s="23" t="str">
        <f>IF(AND(INDEX(個人!$C$6:$AH$125,$N917,$C$3)&lt;&gt;"",INDEX(個人!$C$6:$AH$125,$N917,$O917)&lt;&gt;""),MID(TEXT(INDEX(個人!$C$6:$AH$125,$N917,$O917),"mm:ss.00"),4,2),"")</f>
        <v/>
      </c>
      <c r="M917" s="23" t="str">
        <f>IF(AND(INDEX(個人!$C$6:$AH$125,$N917,$C$3)&lt;&gt;"",INDEX(個人!$C$6:$AH$125,$N917,$O917)&lt;&gt;""),RIGHT(TEXT(INDEX(個人!$C$6:$AH$125,$N917,$O917),"mm:ss.00"),2),"")</f>
        <v/>
      </c>
      <c r="N917" s="23">
        <f t="shared" si="125"/>
        <v>42</v>
      </c>
      <c r="O917" s="23">
        <v>20</v>
      </c>
      <c r="P917" s="200" t="s">
        <v>37</v>
      </c>
      <c r="Q917" s="23" t="s">
        <v>319</v>
      </c>
    </row>
    <row r="918" spans="3:17" s="23" customFormat="1" x14ac:dyDescent="0.15">
      <c r="C918" s="23" t="str">
        <f>IF(INDEX(個人!$C$6:$AH$125,$N918,$C$3)&lt;&gt;"",DBCS(TRIM(INDEX(個人!$C$6:$AH$125,$N918,$C$3))),"")</f>
        <v/>
      </c>
      <c r="D918" s="23" t="str">
        <f t="shared" si="123"/>
        <v>○</v>
      </c>
      <c r="E918" s="23">
        <f>IF(AND(INDEX(個人!$C$6:$AH$125,$N917,$C$3)&lt;&gt;"",INDEX(個人!$C$6:$AH$125,$N918,$O918)&lt;&gt;""),E917+1,E917)</f>
        <v>0</v>
      </c>
      <c r="F918" s="23" t="str">
        <f t="shared" si="124"/>
        <v>@0</v>
      </c>
      <c r="H918" s="23" t="str">
        <f>IF(AND(INDEX(個人!$C$6:$AH$125,$N918,$C$3)&lt;&gt;"",INDEX(個人!$C$6:$AH$125,$N918,$O918)&lt;&gt;""),IF(INDEX(個人!$C$6:$AH$125,$N918,$H$3)&lt;20,11,ROUNDDOWN(INDEX(個人!$C$6:$AH$125,$N918,$H$3)/5,0)+7),"")</f>
        <v/>
      </c>
      <c r="I918" s="23" t="str">
        <f>IF(AND(INDEX(個人!$C$6:$AH$125,$N918,$C$3)&lt;&gt;"",INDEX(個人!$C$6:$AH$125,$N918,$O918)&lt;&gt;""),IF(ISERROR(VLOOKUP(DBCS($Q918),コード一覧!$E$1:$F$6,2,FALSE)),1,VLOOKUP(DBCS($Q918),コード一覧!$E$1:$F$6,2,FALSE)),"")</f>
        <v/>
      </c>
      <c r="J918" s="23" t="str">
        <f>IF(AND(INDEX(個人!$C$6:$AH$125,$N918,$C$3)&lt;&gt;"",INDEX(個人!$C$6:$AH$125,$N918,$O918)&lt;&gt;""),VLOOKUP($P918,コード一覧!$G$1:$H$10,2,FALSE),"")</f>
        <v/>
      </c>
      <c r="K918" s="23" t="str">
        <f>IF(AND(INDEX(個人!$C$6:$AH$125,$N918,$C$3)&lt;&gt;"",INDEX(個人!$C$6:$AH$125,$N918,$O918)&lt;&gt;""),LEFT(TEXT(INDEX(個人!$C$6:$AH$125,$N918,$O918),"mm:ss.00"),2),"")</f>
        <v/>
      </c>
      <c r="L918" s="23" t="str">
        <f>IF(AND(INDEX(個人!$C$6:$AH$125,$N918,$C$3)&lt;&gt;"",INDEX(個人!$C$6:$AH$125,$N918,$O918)&lt;&gt;""),MID(TEXT(INDEX(個人!$C$6:$AH$125,$N918,$O918),"mm:ss.00"),4,2),"")</f>
        <v/>
      </c>
      <c r="M918" s="23" t="str">
        <f>IF(AND(INDEX(個人!$C$6:$AH$125,$N918,$C$3)&lt;&gt;"",INDEX(個人!$C$6:$AH$125,$N918,$O918)&lt;&gt;""),RIGHT(TEXT(INDEX(個人!$C$6:$AH$125,$N918,$O918),"mm:ss.00"),2),"")</f>
        <v/>
      </c>
      <c r="N918" s="23">
        <f t="shared" si="125"/>
        <v>42</v>
      </c>
      <c r="O918" s="23">
        <v>21</v>
      </c>
      <c r="P918" s="200" t="s">
        <v>47</v>
      </c>
      <c r="Q918" s="23" t="s">
        <v>319</v>
      </c>
    </row>
    <row r="919" spans="3:17" s="23" customFormat="1" x14ac:dyDescent="0.15">
      <c r="C919" s="23" t="str">
        <f>IF(INDEX(個人!$C$6:$AH$125,$N919,$C$3)&lt;&gt;"",DBCS(TRIM(INDEX(個人!$C$6:$AH$125,$N919,$C$3))),"")</f>
        <v/>
      </c>
      <c r="D919" s="23" t="str">
        <f t="shared" si="123"/>
        <v>○</v>
      </c>
      <c r="E919" s="23">
        <f>IF(AND(INDEX(個人!$C$6:$AH$125,$N918,$C$3)&lt;&gt;"",INDEX(個人!$C$6:$AH$125,$N919,$O919)&lt;&gt;""),E918+1,E918)</f>
        <v>0</v>
      </c>
      <c r="F919" s="23" t="str">
        <f t="shared" si="124"/>
        <v>@0</v>
      </c>
      <c r="H919" s="23" t="str">
        <f>IF(AND(INDEX(個人!$C$6:$AH$125,$N919,$C$3)&lt;&gt;"",INDEX(個人!$C$6:$AH$125,$N919,$O919)&lt;&gt;""),IF(INDEX(個人!$C$6:$AH$125,$N919,$H$3)&lt;20,11,ROUNDDOWN(INDEX(個人!$C$6:$AH$125,$N919,$H$3)/5,0)+7),"")</f>
        <v/>
      </c>
      <c r="I919" s="23" t="str">
        <f>IF(AND(INDEX(個人!$C$6:$AH$125,$N919,$C$3)&lt;&gt;"",INDEX(個人!$C$6:$AH$125,$N919,$O919)&lt;&gt;""),IF(ISERROR(VLOOKUP(DBCS($Q919),コード一覧!$E$1:$F$6,2,FALSE)),1,VLOOKUP(DBCS($Q919),コード一覧!$E$1:$F$6,2,FALSE)),"")</f>
        <v/>
      </c>
      <c r="J919" s="23" t="str">
        <f>IF(AND(INDEX(個人!$C$6:$AH$125,$N919,$C$3)&lt;&gt;"",INDEX(個人!$C$6:$AH$125,$N919,$O919)&lt;&gt;""),VLOOKUP($P919,コード一覧!$G$1:$H$10,2,FALSE),"")</f>
        <v/>
      </c>
      <c r="K919" s="23" t="str">
        <f>IF(AND(INDEX(個人!$C$6:$AH$125,$N919,$C$3)&lt;&gt;"",INDEX(個人!$C$6:$AH$125,$N919,$O919)&lt;&gt;""),LEFT(TEXT(INDEX(個人!$C$6:$AH$125,$N919,$O919),"mm:ss.00"),2),"")</f>
        <v/>
      </c>
      <c r="L919" s="23" t="str">
        <f>IF(AND(INDEX(個人!$C$6:$AH$125,$N919,$C$3)&lt;&gt;"",INDEX(個人!$C$6:$AH$125,$N919,$O919)&lt;&gt;""),MID(TEXT(INDEX(個人!$C$6:$AH$125,$N919,$O919),"mm:ss.00"),4,2),"")</f>
        <v/>
      </c>
      <c r="M919" s="23" t="str">
        <f>IF(AND(INDEX(個人!$C$6:$AH$125,$N919,$C$3)&lt;&gt;"",INDEX(個人!$C$6:$AH$125,$N919,$O919)&lt;&gt;""),RIGHT(TEXT(INDEX(個人!$C$6:$AH$125,$N919,$O919),"mm:ss.00"),2),"")</f>
        <v/>
      </c>
      <c r="N919" s="23">
        <f t="shared" si="125"/>
        <v>42</v>
      </c>
      <c r="O919" s="23">
        <v>22</v>
      </c>
      <c r="P919" s="200" t="s">
        <v>70</v>
      </c>
      <c r="Q919" s="23" t="s">
        <v>320</v>
      </c>
    </row>
    <row r="920" spans="3:17" s="23" customFormat="1" x14ac:dyDescent="0.15">
      <c r="C920" s="23" t="str">
        <f>IF(INDEX(個人!$C$6:$AH$125,$N920,$C$3)&lt;&gt;"",DBCS(TRIM(INDEX(個人!$C$6:$AH$125,$N920,$C$3))),"")</f>
        <v/>
      </c>
      <c r="D920" s="23" t="str">
        <f t="shared" si="123"/>
        <v>○</v>
      </c>
      <c r="E920" s="23">
        <f>IF(AND(INDEX(個人!$C$6:$AH$125,$N919,$C$3)&lt;&gt;"",INDEX(個人!$C$6:$AH$125,$N920,$O920)&lt;&gt;""),E919+1,E919)</f>
        <v>0</v>
      </c>
      <c r="F920" s="23" t="str">
        <f t="shared" si="124"/>
        <v>@0</v>
      </c>
      <c r="H920" s="23" t="str">
        <f>IF(AND(INDEX(個人!$C$6:$AH$125,$N920,$C$3)&lt;&gt;"",INDEX(個人!$C$6:$AH$125,$N920,$O920)&lt;&gt;""),IF(INDEX(個人!$C$6:$AH$125,$N920,$H$3)&lt;20,11,ROUNDDOWN(INDEX(個人!$C$6:$AH$125,$N920,$H$3)/5,0)+7),"")</f>
        <v/>
      </c>
      <c r="I920" s="23" t="str">
        <f>IF(AND(INDEX(個人!$C$6:$AH$125,$N920,$C$3)&lt;&gt;"",INDEX(個人!$C$6:$AH$125,$N920,$O920)&lt;&gt;""),IF(ISERROR(VLOOKUP(DBCS($Q920),コード一覧!$E$1:$F$6,2,FALSE)),1,VLOOKUP(DBCS($Q920),コード一覧!$E$1:$F$6,2,FALSE)),"")</f>
        <v/>
      </c>
      <c r="J920" s="23" t="str">
        <f>IF(AND(INDEX(個人!$C$6:$AH$125,$N920,$C$3)&lt;&gt;"",INDEX(個人!$C$6:$AH$125,$N920,$O920)&lt;&gt;""),VLOOKUP($P920,コード一覧!$G$1:$H$10,2,FALSE),"")</f>
        <v/>
      </c>
      <c r="K920" s="23" t="str">
        <f>IF(AND(INDEX(個人!$C$6:$AH$125,$N920,$C$3)&lt;&gt;"",INDEX(個人!$C$6:$AH$125,$N920,$O920)&lt;&gt;""),LEFT(TEXT(INDEX(個人!$C$6:$AH$125,$N920,$O920),"mm:ss.00"),2),"")</f>
        <v/>
      </c>
      <c r="L920" s="23" t="str">
        <f>IF(AND(INDEX(個人!$C$6:$AH$125,$N920,$C$3)&lt;&gt;"",INDEX(個人!$C$6:$AH$125,$N920,$O920)&lt;&gt;""),MID(TEXT(INDEX(個人!$C$6:$AH$125,$N920,$O920),"mm:ss.00"),4,2),"")</f>
        <v/>
      </c>
      <c r="M920" s="23" t="str">
        <f>IF(AND(INDEX(個人!$C$6:$AH$125,$N920,$C$3)&lt;&gt;"",INDEX(個人!$C$6:$AH$125,$N920,$O920)&lt;&gt;""),RIGHT(TEXT(INDEX(個人!$C$6:$AH$125,$N920,$O920),"mm:ss.00"),2),"")</f>
        <v/>
      </c>
      <c r="N920" s="23">
        <f t="shared" si="125"/>
        <v>42</v>
      </c>
      <c r="O920" s="23">
        <v>23</v>
      </c>
      <c r="P920" s="200" t="s">
        <v>24</v>
      </c>
      <c r="Q920" s="23" t="s">
        <v>320</v>
      </c>
    </row>
    <row r="921" spans="3:17" s="23" customFormat="1" x14ac:dyDescent="0.15">
      <c r="C921" s="23" t="str">
        <f>IF(INDEX(個人!$C$6:$AH$125,$N921,$C$3)&lt;&gt;"",DBCS(TRIM(INDEX(個人!$C$6:$AH$125,$N921,$C$3))),"")</f>
        <v/>
      </c>
      <c r="D921" s="23" t="str">
        <f t="shared" si="123"/>
        <v>○</v>
      </c>
      <c r="E921" s="23">
        <f>IF(AND(INDEX(個人!$C$6:$AH$125,$N920,$C$3)&lt;&gt;"",INDEX(個人!$C$6:$AH$125,$N921,$O921)&lt;&gt;""),E920+1,E920)</f>
        <v>0</v>
      </c>
      <c r="F921" s="23" t="str">
        <f t="shared" si="124"/>
        <v>@0</v>
      </c>
      <c r="H921" s="23" t="str">
        <f>IF(AND(INDEX(個人!$C$6:$AH$125,$N921,$C$3)&lt;&gt;"",INDEX(個人!$C$6:$AH$125,$N921,$O921)&lt;&gt;""),IF(INDEX(個人!$C$6:$AH$125,$N921,$H$3)&lt;20,11,ROUNDDOWN(INDEX(個人!$C$6:$AH$125,$N921,$H$3)/5,0)+7),"")</f>
        <v/>
      </c>
      <c r="I921" s="23" t="str">
        <f>IF(AND(INDEX(個人!$C$6:$AH$125,$N921,$C$3)&lt;&gt;"",INDEX(個人!$C$6:$AH$125,$N921,$O921)&lt;&gt;""),IF(ISERROR(VLOOKUP(DBCS($Q921),コード一覧!$E$1:$F$6,2,FALSE)),1,VLOOKUP(DBCS($Q921),コード一覧!$E$1:$F$6,2,FALSE)),"")</f>
        <v/>
      </c>
      <c r="J921" s="23" t="str">
        <f>IF(AND(INDEX(個人!$C$6:$AH$125,$N921,$C$3)&lt;&gt;"",INDEX(個人!$C$6:$AH$125,$N921,$O921)&lt;&gt;""),VLOOKUP($P921,コード一覧!$G$1:$H$10,2,FALSE),"")</f>
        <v/>
      </c>
      <c r="K921" s="23" t="str">
        <f>IF(AND(INDEX(個人!$C$6:$AH$125,$N921,$C$3)&lt;&gt;"",INDEX(個人!$C$6:$AH$125,$N921,$O921)&lt;&gt;""),LEFT(TEXT(INDEX(個人!$C$6:$AH$125,$N921,$O921),"mm:ss.00"),2),"")</f>
        <v/>
      </c>
      <c r="L921" s="23" t="str">
        <f>IF(AND(INDEX(個人!$C$6:$AH$125,$N921,$C$3)&lt;&gt;"",INDEX(個人!$C$6:$AH$125,$N921,$O921)&lt;&gt;""),MID(TEXT(INDEX(個人!$C$6:$AH$125,$N921,$O921),"mm:ss.00"),4,2),"")</f>
        <v/>
      </c>
      <c r="M921" s="23" t="str">
        <f>IF(AND(INDEX(個人!$C$6:$AH$125,$N921,$C$3)&lt;&gt;"",INDEX(個人!$C$6:$AH$125,$N921,$O921)&lt;&gt;""),RIGHT(TEXT(INDEX(個人!$C$6:$AH$125,$N921,$O921),"mm:ss.00"),2),"")</f>
        <v/>
      </c>
      <c r="N921" s="23">
        <f t="shared" si="125"/>
        <v>42</v>
      </c>
      <c r="O921" s="23">
        <v>24</v>
      </c>
      <c r="P921" s="200" t="s">
        <v>37</v>
      </c>
      <c r="Q921" s="23" t="s">
        <v>320</v>
      </c>
    </row>
    <row r="922" spans="3:17" s="23" customFormat="1" x14ac:dyDescent="0.15">
      <c r="C922" s="23" t="str">
        <f>IF(INDEX(個人!$C$6:$AH$125,$N922,$C$3)&lt;&gt;"",DBCS(TRIM(INDEX(個人!$C$6:$AH$125,$N922,$C$3))),"")</f>
        <v/>
      </c>
      <c r="D922" s="23" t="str">
        <f t="shared" si="123"/>
        <v>○</v>
      </c>
      <c r="E922" s="23">
        <f>IF(AND(INDEX(個人!$C$6:$AH$125,$N921,$C$3)&lt;&gt;"",INDEX(個人!$C$6:$AH$125,$N922,$O922)&lt;&gt;""),E921+1,E921)</f>
        <v>0</v>
      </c>
      <c r="F922" s="23" t="str">
        <f t="shared" si="124"/>
        <v>@0</v>
      </c>
      <c r="H922" s="23" t="str">
        <f>IF(AND(INDEX(個人!$C$6:$AH$125,$N922,$C$3)&lt;&gt;"",INDEX(個人!$C$6:$AH$125,$N922,$O922)&lt;&gt;""),IF(INDEX(個人!$C$6:$AH$125,$N922,$H$3)&lt;20,11,ROUNDDOWN(INDEX(個人!$C$6:$AH$125,$N922,$H$3)/5,0)+7),"")</f>
        <v/>
      </c>
      <c r="I922" s="23" t="str">
        <f>IF(AND(INDEX(個人!$C$6:$AH$125,$N922,$C$3)&lt;&gt;"",INDEX(個人!$C$6:$AH$125,$N922,$O922)&lt;&gt;""),IF(ISERROR(VLOOKUP(DBCS($Q922),コード一覧!$E$1:$F$6,2,FALSE)),1,VLOOKUP(DBCS($Q922),コード一覧!$E$1:$F$6,2,FALSE)),"")</f>
        <v/>
      </c>
      <c r="J922" s="23" t="str">
        <f>IF(AND(INDEX(個人!$C$6:$AH$125,$N922,$C$3)&lt;&gt;"",INDEX(個人!$C$6:$AH$125,$N922,$O922)&lt;&gt;""),VLOOKUP($P922,コード一覧!$G$1:$H$10,2,FALSE),"")</f>
        <v/>
      </c>
      <c r="K922" s="23" t="str">
        <f>IF(AND(INDEX(個人!$C$6:$AH$125,$N922,$C$3)&lt;&gt;"",INDEX(個人!$C$6:$AH$125,$N922,$O922)&lt;&gt;""),LEFT(TEXT(INDEX(個人!$C$6:$AH$125,$N922,$O922),"mm:ss.00"),2),"")</f>
        <v/>
      </c>
      <c r="L922" s="23" t="str">
        <f>IF(AND(INDEX(個人!$C$6:$AH$125,$N922,$C$3)&lt;&gt;"",INDEX(個人!$C$6:$AH$125,$N922,$O922)&lt;&gt;""),MID(TEXT(INDEX(個人!$C$6:$AH$125,$N922,$O922),"mm:ss.00"),4,2),"")</f>
        <v/>
      </c>
      <c r="M922" s="23" t="str">
        <f>IF(AND(INDEX(個人!$C$6:$AH$125,$N922,$C$3)&lt;&gt;"",INDEX(個人!$C$6:$AH$125,$N922,$O922)&lt;&gt;""),RIGHT(TEXT(INDEX(個人!$C$6:$AH$125,$N922,$O922),"mm:ss.00"),2),"")</f>
        <v/>
      </c>
      <c r="N922" s="23">
        <f t="shared" si="125"/>
        <v>42</v>
      </c>
      <c r="O922" s="23">
        <v>25</v>
      </c>
      <c r="P922" s="200" t="s">
        <v>47</v>
      </c>
      <c r="Q922" s="23" t="s">
        <v>320</v>
      </c>
    </row>
    <row r="923" spans="3:17" s="23" customFormat="1" x14ac:dyDescent="0.15">
      <c r="C923" s="23" t="str">
        <f>IF(INDEX(個人!$C$6:$AH$125,$N923,$C$3)&lt;&gt;"",DBCS(TRIM(INDEX(個人!$C$6:$AH$125,$N923,$C$3))),"")</f>
        <v/>
      </c>
      <c r="D923" s="23" t="str">
        <f t="shared" si="123"/>
        <v>○</v>
      </c>
      <c r="E923" s="23">
        <f>IF(AND(INDEX(個人!$C$6:$AH$125,$N922,$C$3)&lt;&gt;"",INDEX(個人!$C$6:$AH$125,$N923,$O923)&lt;&gt;""),E922+1,E922)</f>
        <v>0</v>
      </c>
      <c r="F923" s="23" t="str">
        <f t="shared" si="124"/>
        <v>@0</v>
      </c>
      <c r="H923" s="23" t="str">
        <f>IF(AND(INDEX(個人!$C$6:$AH$125,$N923,$C$3)&lt;&gt;"",INDEX(個人!$C$6:$AH$125,$N923,$O923)&lt;&gt;""),IF(INDEX(個人!$C$6:$AH$125,$N923,$H$3)&lt;20,11,ROUNDDOWN(INDEX(個人!$C$6:$AH$125,$N923,$H$3)/5,0)+7),"")</f>
        <v/>
      </c>
      <c r="I923" s="23" t="str">
        <f>IF(AND(INDEX(個人!$C$6:$AH$125,$N923,$C$3)&lt;&gt;"",INDEX(個人!$C$6:$AH$125,$N923,$O923)&lt;&gt;""),IF(ISERROR(VLOOKUP(DBCS($Q923),コード一覧!$E$1:$F$6,2,FALSE)),1,VLOOKUP(DBCS($Q923),コード一覧!$E$1:$F$6,2,FALSE)),"")</f>
        <v/>
      </c>
      <c r="J923" s="23" t="str">
        <f>IF(AND(INDEX(個人!$C$6:$AH$125,$N923,$C$3)&lt;&gt;"",INDEX(個人!$C$6:$AH$125,$N923,$O923)&lt;&gt;""),VLOOKUP($P923,コード一覧!$G$1:$H$10,2,FALSE),"")</f>
        <v/>
      </c>
      <c r="K923" s="23" t="str">
        <f>IF(AND(INDEX(個人!$C$6:$AH$125,$N923,$C$3)&lt;&gt;"",INDEX(個人!$C$6:$AH$125,$N923,$O923)&lt;&gt;""),LEFT(TEXT(INDEX(個人!$C$6:$AH$125,$N923,$O923),"mm:ss.00"),2),"")</f>
        <v/>
      </c>
      <c r="L923" s="23" t="str">
        <f>IF(AND(INDEX(個人!$C$6:$AH$125,$N923,$C$3)&lt;&gt;"",INDEX(個人!$C$6:$AH$125,$N923,$O923)&lt;&gt;""),MID(TEXT(INDEX(個人!$C$6:$AH$125,$N923,$O923),"mm:ss.00"),4,2),"")</f>
        <v/>
      </c>
      <c r="M923" s="23" t="str">
        <f>IF(AND(INDEX(個人!$C$6:$AH$125,$N923,$C$3)&lt;&gt;"",INDEX(個人!$C$6:$AH$125,$N923,$O923)&lt;&gt;""),RIGHT(TEXT(INDEX(個人!$C$6:$AH$125,$N923,$O923),"mm:ss.00"),2),"")</f>
        <v/>
      </c>
      <c r="N923" s="23">
        <f t="shared" si="125"/>
        <v>42</v>
      </c>
      <c r="O923" s="23">
        <v>26</v>
      </c>
      <c r="P923" s="200" t="s">
        <v>70</v>
      </c>
      <c r="Q923" s="23" t="s">
        <v>321</v>
      </c>
    </row>
    <row r="924" spans="3:17" s="23" customFormat="1" x14ac:dyDescent="0.15">
      <c r="C924" s="23" t="str">
        <f>IF(INDEX(個人!$C$6:$AH$125,$N924,$C$3)&lt;&gt;"",DBCS(TRIM(INDEX(個人!$C$6:$AH$125,$N924,$C$3))),"")</f>
        <v/>
      </c>
      <c r="D924" s="23" t="str">
        <f t="shared" si="123"/>
        <v>○</v>
      </c>
      <c r="E924" s="23">
        <f>IF(AND(INDEX(個人!$C$6:$AH$125,$N923,$C$3)&lt;&gt;"",INDEX(個人!$C$6:$AH$125,$N924,$O924)&lt;&gt;""),E923+1,E923)</f>
        <v>0</v>
      </c>
      <c r="F924" s="23" t="str">
        <f t="shared" si="124"/>
        <v>@0</v>
      </c>
      <c r="H924" s="23" t="str">
        <f>IF(AND(INDEX(個人!$C$6:$AH$125,$N924,$C$3)&lt;&gt;"",INDEX(個人!$C$6:$AH$125,$N924,$O924)&lt;&gt;""),IF(INDEX(個人!$C$6:$AH$125,$N924,$H$3)&lt;20,11,ROUNDDOWN(INDEX(個人!$C$6:$AH$125,$N924,$H$3)/5,0)+7),"")</f>
        <v/>
      </c>
      <c r="I924" s="23" t="str">
        <f>IF(AND(INDEX(個人!$C$6:$AH$125,$N924,$C$3)&lt;&gt;"",INDEX(個人!$C$6:$AH$125,$N924,$O924)&lt;&gt;""),IF(ISERROR(VLOOKUP(DBCS($Q924),コード一覧!$E$1:$F$6,2,FALSE)),1,VLOOKUP(DBCS($Q924),コード一覧!$E$1:$F$6,2,FALSE)),"")</f>
        <v/>
      </c>
      <c r="J924" s="23" t="str">
        <f>IF(AND(INDEX(個人!$C$6:$AH$125,$N924,$C$3)&lt;&gt;"",INDEX(個人!$C$6:$AH$125,$N924,$O924)&lt;&gt;""),VLOOKUP($P924,コード一覧!$G$1:$H$10,2,FALSE),"")</f>
        <v/>
      </c>
      <c r="K924" s="23" t="str">
        <f>IF(AND(INDEX(個人!$C$6:$AH$125,$N924,$C$3)&lt;&gt;"",INDEX(個人!$C$6:$AH$125,$N924,$O924)&lt;&gt;""),LEFT(TEXT(INDEX(個人!$C$6:$AH$125,$N924,$O924),"mm:ss.00"),2),"")</f>
        <v/>
      </c>
      <c r="L924" s="23" t="str">
        <f>IF(AND(INDEX(個人!$C$6:$AH$125,$N924,$C$3)&lt;&gt;"",INDEX(個人!$C$6:$AH$125,$N924,$O924)&lt;&gt;""),MID(TEXT(INDEX(個人!$C$6:$AH$125,$N924,$O924),"mm:ss.00"),4,2),"")</f>
        <v/>
      </c>
      <c r="M924" s="23" t="str">
        <f>IF(AND(INDEX(個人!$C$6:$AH$125,$N924,$C$3)&lt;&gt;"",INDEX(個人!$C$6:$AH$125,$N924,$O924)&lt;&gt;""),RIGHT(TEXT(INDEX(個人!$C$6:$AH$125,$N924,$O924),"mm:ss.00"),2),"")</f>
        <v/>
      </c>
      <c r="N924" s="23">
        <f t="shared" si="125"/>
        <v>42</v>
      </c>
      <c r="O924" s="23">
        <v>27</v>
      </c>
      <c r="P924" s="200" t="s">
        <v>24</v>
      </c>
      <c r="Q924" s="23" t="s">
        <v>321</v>
      </c>
    </row>
    <row r="925" spans="3:17" s="23" customFormat="1" x14ac:dyDescent="0.15">
      <c r="C925" s="23" t="str">
        <f>IF(INDEX(個人!$C$6:$AH$125,$N925,$C$3)&lt;&gt;"",DBCS(TRIM(INDEX(個人!$C$6:$AH$125,$N925,$C$3))),"")</f>
        <v/>
      </c>
      <c r="D925" s="23" t="str">
        <f t="shared" si="123"/>
        <v>○</v>
      </c>
      <c r="E925" s="23">
        <f>IF(AND(INDEX(個人!$C$6:$AH$125,$N924,$C$3)&lt;&gt;"",INDEX(個人!$C$6:$AH$125,$N925,$O925)&lt;&gt;""),E924+1,E924)</f>
        <v>0</v>
      </c>
      <c r="F925" s="23" t="str">
        <f t="shared" si="124"/>
        <v>@0</v>
      </c>
      <c r="H925" s="23" t="str">
        <f>IF(AND(INDEX(個人!$C$6:$AH$125,$N925,$C$3)&lt;&gt;"",INDEX(個人!$C$6:$AH$125,$N925,$O925)&lt;&gt;""),IF(INDEX(個人!$C$6:$AH$125,$N925,$H$3)&lt;20,11,ROUNDDOWN(INDEX(個人!$C$6:$AH$125,$N925,$H$3)/5,0)+7),"")</f>
        <v/>
      </c>
      <c r="I925" s="23" t="str">
        <f>IF(AND(INDEX(個人!$C$6:$AH$125,$N925,$C$3)&lt;&gt;"",INDEX(個人!$C$6:$AH$125,$N925,$O925)&lt;&gt;""),IF(ISERROR(VLOOKUP(DBCS($Q925),コード一覧!$E$1:$F$6,2,FALSE)),1,VLOOKUP(DBCS($Q925),コード一覧!$E$1:$F$6,2,FALSE)),"")</f>
        <v/>
      </c>
      <c r="J925" s="23" t="str">
        <f>IF(AND(INDEX(個人!$C$6:$AH$125,$N925,$C$3)&lt;&gt;"",INDEX(個人!$C$6:$AH$125,$N925,$O925)&lt;&gt;""),VLOOKUP($P925,コード一覧!$G$1:$H$10,2,FALSE),"")</f>
        <v/>
      </c>
      <c r="K925" s="23" t="str">
        <f>IF(AND(INDEX(個人!$C$6:$AH$125,$N925,$C$3)&lt;&gt;"",INDEX(個人!$C$6:$AH$125,$N925,$O925)&lt;&gt;""),LEFT(TEXT(INDEX(個人!$C$6:$AH$125,$N925,$O925),"mm:ss.00"),2),"")</f>
        <v/>
      </c>
      <c r="L925" s="23" t="str">
        <f>IF(AND(INDEX(個人!$C$6:$AH$125,$N925,$C$3)&lt;&gt;"",INDEX(個人!$C$6:$AH$125,$N925,$O925)&lt;&gt;""),MID(TEXT(INDEX(個人!$C$6:$AH$125,$N925,$O925),"mm:ss.00"),4,2),"")</f>
        <v/>
      </c>
      <c r="M925" s="23" t="str">
        <f>IF(AND(INDEX(個人!$C$6:$AH$125,$N925,$C$3)&lt;&gt;"",INDEX(個人!$C$6:$AH$125,$N925,$O925)&lt;&gt;""),RIGHT(TEXT(INDEX(個人!$C$6:$AH$125,$N925,$O925),"mm:ss.00"),2),"")</f>
        <v/>
      </c>
      <c r="N925" s="23">
        <f t="shared" si="125"/>
        <v>42</v>
      </c>
      <c r="O925" s="23">
        <v>28</v>
      </c>
      <c r="P925" s="200" t="s">
        <v>37</v>
      </c>
      <c r="Q925" s="23" t="s">
        <v>321</v>
      </c>
    </row>
    <row r="926" spans="3:17" s="23" customFormat="1" x14ac:dyDescent="0.15">
      <c r="C926" s="23" t="str">
        <f>IF(INDEX(個人!$C$6:$AH$125,$N926,$C$3)&lt;&gt;"",DBCS(TRIM(INDEX(個人!$C$6:$AH$125,$N926,$C$3))),"")</f>
        <v/>
      </c>
      <c r="D926" s="23" t="str">
        <f t="shared" si="123"/>
        <v>○</v>
      </c>
      <c r="E926" s="23">
        <f>IF(AND(INDEX(個人!$C$6:$AH$125,$N925,$C$3)&lt;&gt;"",INDEX(個人!$C$6:$AH$125,$N926,$O926)&lt;&gt;""),E925+1,E925)</f>
        <v>0</v>
      </c>
      <c r="F926" s="23" t="str">
        <f t="shared" si="124"/>
        <v>@0</v>
      </c>
      <c r="H926" s="23" t="str">
        <f>IF(AND(INDEX(個人!$C$6:$AH$125,$N926,$C$3)&lt;&gt;"",INDEX(個人!$C$6:$AH$125,$N926,$O926)&lt;&gt;""),IF(INDEX(個人!$C$6:$AH$125,$N926,$H$3)&lt;20,11,ROUNDDOWN(INDEX(個人!$C$6:$AH$125,$N926,$H$3)/5,0)+7),"")</f>
        <v/>
      </c>
      <c r="I926" s="23" t="str">
        <f>IF(AND(INDEX(個人!$C$6:$AH$125,$N926,$C$3)&lt;&gt;"",INDEX(個人!$C$6:$AH$125,$N926,$O926)&lt;&gt;""),IF(ISERROR(VLOOKUP(DBCS($Q926),コード一覧!$E$1:$F$6,2,FALSE)),1,VLOOKUP(DBCS($Q926),コード一覧!$E$1:$F$6,2,FALSE)),"")</f>
        <v/>
      </c>
      <c r="J926" s="23" t="str">
        <f>IF(AND(INDEX(個人!$C$6:$AH$125,$N926,$C$3)&lt;&gt;"",INDEX(個人!$C$6:$AH$125,$N926,$O926)&lt;&gt;""),VLOOKUP($P926,コード一覧!$G$1:$H$10,2,FALSE),"")</f>
        <v/>
      </c>
      <c r="K926" s="23" t="str">
        <f>IF(AND(INDEX(個人!$C$6:$AH$125,$N926,$C$3)&lt;&gt;"",INDEX(個人!$C$6:$AH$125,$N926,$O926)&lt;&gt;""),LEFT(TEXT(INDEX(個人!$C$6:$AH$125,$N926,$O926),"mm:ss.00"),2),"")</f>
        <v/>
      </c>
      <c r="L926" s="23" t="str">
        <f>IF(AND(INDEX(個人!$C$6:$AH$125,$N926,$C$3)&lt;&gt;"",INDEX(個人!$C$6:$AH$125,$N926,$O926)&lt;&gt;""),MID(TEXT(INDEX(個人!$C$6:$AH$125,$N926,$O926),"mm:ss.00"),4,2),"")</f>
        <v/>
      </c>
      <c r="M926" s="23" t="str">
        <f>IF(AND(INDEX(個人!$C$6:$AH$125,$N926,$C$3)&lt;&gt;"",INDEX(個人!$C$6:$AH$125,$N926,$O926)&lt;&gt;""),RIGHT(TEXT(INDEX(個人!$C$6:$AH$125,$N926,$O926),"mm:ss.00"),2),"")</f>
        <v/>
      </c>
      <c r="N926" s="23">
        <f t="shared" si="125"/>
        <v>42</v>
      </c>
      <c r="O926" s="23">
        <v>29</v>
      </c>
      <c r="P926" s="200" t="s">
        <v>47</v>
      </c>
      <c r="Q926" s="23" t="s">
        <v>321</v>
      </c>
    </row>
    <row r="927" spans="3:17" s="23" customFormat="1" x14ac:dyDescent="0.15">
      <c r="C927" s="23" t="str">
        <f>IF(INDEX(個人!$C$6:$AH$125,$N927,$C$3)&lt;&gt;"",DBCS(TRIM(INDEX(個人!$C$6:$AH$125,$N927,$C$3))),"")</f>
        <v/>
      </c>
      <c r="D927" s="23" t="str">
        <f t="shared" si="123"/>
        <v>○</v>
      </c>
      <c r="E927" s="23">
        <f>IF(AND(INDEX(個人!$C$6:$AH$125,$N926,$C$3)&lt;&gt;"",INDEX(個人!$C$6:$AH$125,$N927,$O927)&lt;&gt;""),E926+1,E926)</f>
        <v>0</v>
      </c>
      <c r="F927" s="23" t="str">
        <f t="shared" si="124"/>
        <v>@0</v>
      </c>
      <c r="H927" s="23" t="str">
        <f>IF(AND(INDEX(個人!$C$6:$AH$125,$N927,$C$3)&lt;&gt;"",INDEX(個人!$C$6:$AH$125,$N927,$O927)&lt;&gt;""),IF(INDEX(個人!$C$6:$AH$125,$N927,$H$3)&lt;20,11,ROUNDDOWN(INDEX(個人!$C$6:$AH$125,$N927,$H$3)/5,0)+7),"")</f>
        <v/>
      </c>
      <c r="I927" s="23" t="str">
        <f>IF(AND(INDEX(個人!$C$6:$AH$125,$N927,$C$3)&lt;&gt;"",INDEX(個人!$C$6:$AH$125,$N927,$O927)&lt;&gt;""),IF(ISERROR(VLOOKUP(DBCS($Q927),コード一覧!$E$1:$F$6,2,FALSE)),1,VLOOKUP(DBCS($Q927),コード一覧!$E$1:$F$6,2,FALSE)),"")</f>
        <v/>
      </c>
      <c r="J927" s="23" t="str">
        <f>IF(AND(INDEX(個人!$C$6:$AH$125,$N927,$C$3)&lt;&gt;"",INDEX(個人!$C$6:$AH$125,$N927,$O927)&lt;&gt;""),VLOOKUP($P927,コード一覧!$G$1:$H$10,2,FALSE),"")</f>
        <v/>
      </c>
      <c r="K927" s="23" t="str">
        <f>IF(AND(INDEX(個人!$C$6:$AH$125,$N927,$C$3)&lt;&gt;"",INDEX(個人!$C$6:$AH$125,$N927,$O927)&lt;&gt;""),LEFT(TEXT(INDEX(個人!$C$6:$AH$125,$N927,$O927),"mm:ss.00"),2),"")</f>
        <v/>
      </c>
      <c r="L927" s="23" t="str">
        <f>IF(AND(INDEX(個人!$C$6:$AH$125,$N927,$C$3)&lt;&gt;"",INDEX(個人!$C$6:$AH$125,$N927,$O927)&lt;&gt;""),MID(TEXT(INDEX(個人!$C$6:$AH$125,$N927,$O927),"mm:ss.00"),4,2),"")</f>
        <v/>
      </c>
      <c r="M927" s="23" t="str">
        <f>IF(AND(INDEX(個人!$C$6:$AH$125,$N927,$C$3)&lt;&gt;"",INDEX(個人!$C$6:$AH$125,$N927,$O927)&lt;&gt;""),RIGHT(TEXT(INDEX(個人!$C$6:$AH$125,$N927,$O927),"mm:ss.00"),2),"")</f>
        <v/>
      </c>
      <c r="N927" s="23">
        <f t="shared" si="125"/>
        <v>42</v>
      </c>
      <c r="O927" s="23">
        <v>30</v>
      </c>
      <c r="P927" s="200" t="s">
        <v>37</v>
      </c>
      <c r="Q927" s="23" t="s">
        <v>101</v>
      </c>
    </row>
    <row r="928" spans="3:17" s="23" customFormat="1" x14ac:dyDescent="0.15">
      <c r="C928" s="23" t="str">
        <f>IF(INDEX(個人!$C$6:$AH$125,$N928,$C$3)&lt;&gt;"",DBCS(TRIM(INDEX(個人!$C$6:$AH$125,$N928,$C$3))),"")</f>
        <v/>
      </c>
      <c r="D928" s="23" t="str">
        <f t="shared" si="123"/>
        <v>○</v>
      </c>
      <c r="E928" s="23">
        <f>IF(AND(INDEX(個人!$C$6:$AH$125,$N927,$C$3)&lt;&gt;"",INDEX(個人!$C$6:$AH$125,$N928,$O928)&lt;&gt;""),E927+1,E927)</f>
        <v>0</v>
      </c>
      <c r="F928" s="23" t="str">
        <f t="shared" si="124"/>
        <v>@0</v>
      </c>
      <c r="H928" s="23" t="str">
        <f>IF(AND(INDEX(個人!$C$6:$AH$125,$N928,$C$3)&lt;&gt;"",INDEX(個人!$C$6:$AH$125,$N928,$O928)&lt;&gt;""),IF(INDEX(個人!$C$6:$AH$125,$N928,$H$3)&lt;20,11,ROUNDDOWN(INDEX(個人!$C$6:$AH$125,$N928,$H$3)/5,0)+7),"")</f>
        <v/>
      </c>
      <c r="I928" s="23" t="str">
        <f>IF(AND(INDEX(個人!$C$6:$AH$125,$N928,$C$3)&lt;&gt;"",INDEX(個人!$C$6:$AH$125,$N928,$O928)&lt;&gt;""),IF(ISERROR(VLOOKUP(DBCS($Q928),コード一覧!$E$1:$F$6,2,FALSE)),1,VLOOKUP(DBCS($Q928),コード一覧!$E$1:$F$6,2,FALSE)),"")</f>
        <v/>
      </c>
      <c r="J928" s="23" t="str">
        <f>IF(AND(INDEX(個人!$C$6:$AH$125,$N928,$C$3)&lt;&gt;"",INDEX(個人!$C$6:$AH$125,$N928,$O928)&lt;&gt;""),VLOOKUP($P928,コード一覧!$G$1:$H$10,2,FALSE),"")</f>
        <v/>
      </c>
      <c r="K928" s="23" t="str">
        <f>IF(AND(INDEX(個人!$C$6:$AH$125,$N928,$C$3)&lt;&gt;"",INDEX(個人!$C$6:$AH$125,$N928,$O928)&lt;&gt;""),LEFT(TEXT(INDEX(個人!$C$6:$AH$125,$N928,$O928),"mm:ss.00"),2),"")</f>
        <v/>
      </c>
      <c r="L928" s="23" t="str">
        <f>IF(AND(INDEX(個人!$C$6:$AH$125,$N928,$C$3)&lt;&gt;"",INDEX(個人!$C$6:$AH$125,$N928,$O928)&lt;&gt;""),MID(TEXT(INDEX(個人!$C$6:$AH$125,$N928,$O928),"mm:ss.00"),4,2),"")</f>
        <v/>
      </c>
      <c r="M928" s="23" t="str">
        <f>IF(AND(INDEX(個人!$C$6:$AH$125,$N928,$C$3)&lt;&gt;"",INDEX(個人!$C$6:$AH$125,$N928,$O928)&lt;&gt;""),RIGHT(TEXT(INDEX(個人!$C$6:$AH$125,$N928,$O928),"mm:ss.00"),2),"")</f>
        <v/>
      </c>
      <c r="N928" s="23">
        <f t="shared" si="125"/>
        <v>42</v>
      </c>
      <c r="O928" s="23">
        <v>31</v>
      </c>
      <c r="P928" s="200" t="s">
        <v>47</v>
      </c>
      <c r="Q928" s="23" t="s">
        <v>101</v>
      </c>
    </row>
    <row r="929" spans="3:17" s="23" customFormat="1" x14ac:dyDescent="0.15">
      <c r="C929" s="23" t="str">
        <f>IF(INDEX(個人!$C$6:$AH$125,$N929,$C$3)&lt;&gt;"",DBCS(TRIM(INDEX(個人!$C$6:$AH$125,$N929,$C$3))),"")</f>
        <v/>
      </c>
      <c r="D929" s="23" t="str">
        <f t="shared" si="123"/>
        <v>○</v>
      </c>
      <c r="E929" s="23">
        <f>IF(AND(INDEX(個人!$C$6:$AH$125,$N928,$C$3)&lt;&gt;"",INDEX(個人!$C$6:$AH$125,$N929,$O929)&lt;&gt;""),E928+1,E928)</f>
        <v>0</v>
      </c>
      <c r="F929" s="23" t="str">
        <f t="shared" si="124"/>
        <v>@0</v>
      </c>
      <c r="H929" s="23" t="str">
        <f>IF(AND(INDEX(個人!$C$6:$AH$125,$N929,$C$3)&lt;&gt;"",INDEX(個人!$C$6:$AH$125,$N929,$O929)&lt;&gt;""),IF(INDEX(個人!$C$6:$AH$125,$N929,$H$3)&lt;20,11,ROUNDDOWN(INDEX(個人!$C$6:$AH$125,$N929,$H$3)/5,0)+7),"")</f>
        <v/>
      </c>
      <c r="I929" s="23" t="str">
        <f>IF(AND(INDEX(個人!$C$6:$AH$125,$N929,$C$3)&lt;&gt;"",INDEX(個人!$C$6:$AH$125,$N929,$O929)&lt;&gt;""),IF(ISERROR(VLOOKUP(DBCS($Q929),コード一覧!$E$1:$F$6,2,FALSE)),1,VLOOKUP(DBCS($Q929),コード一覧!$E$1:$F$6,2,FALSE)),"")</f>
        <v/>
      </c>
      <c r="J929" s="23" t="str">
        <f>IF(AND(INDEX(個人!$C$6:$AH$125,$N929,$C$3)&lt;&gt;"",INDEX(個人!$C$6:$AH$125,$N929,$O929)&lt;&gt;""),VLOOKUP($P929,コード一覧!$G$1:$H$10,2,FALSE),"")</f>
        <v/>
      </c>
      <c r="K929" s="23" t="str">
        <f>IF(AND(INDEX(個人!$C$6:$AH$125,$N929,$C$3)&lt;&gt;"",INDEX(個人!$C$6:$AH$125,$N929,$O929)&lt;&gt;""),LEFT(TEXT(INDEX(個人!$C$6:$AH$125,$N929,$O929),"mm:ss.00"),2),"")</f>
        <v/>
      </c>
      <c r="L929" s="23" t="str">
        <f>IF(AND(INDEX(個人!$C$6:$AH$125,$N929,$C$3)&lt;&gt;"",INDEX(個人!$C$6:$AH$125,$N929,$O929)&lt;&gt;""),MID(TEXT(INDEX(個人!$C$6:$AH$125,$N929,$O929),"mm:ss.00"),4,2),"")</f>
        <v/>
      </c>
      <c r="M929" s="23" t="str">
        <f>IF(AND(INDEX(個人!$C$6:$AH$125,$N929,$C$3)&lt;&gt;"",INDEX(個人!$C$6:$AH$125,$N929,$O929)&lt;&gt;""),RIGHT(TEXT(INDEX(個人!$C$6:$AH$125,$N929,$O929),"mm:ss.00"),2),"")</f>
        <v/>
      </c>
      <c r="N929" s="23">
        <f t="shared" si="125"/>
        <v>42</v>
      </c>
      <c r="O929" s="23">
        <v>32</v>
      </c>
      <c r="P929" s="200" t="s">
        <v>73</v>
      </c>
      <c r="Q929" s="23" t="s">
        <v>101</v>
      </c>
    </row>
    <row r="930" spans="3:17" s="22" customFormat="1" x14ac:dyDescent="0.15">
      <c r="C930" s="22" t="str">
        <f>IF(INDEX(個人!$C$6:$AH$125,$N930,$C$3)&lt;&gt;"",DBCS(TRIM(INDEX(個人!$C$6:$AH$125,$N930,$C$3))),"")</f>
        <v/>
      </c>
      <c r="D930" s="22" t="str">
        <f>IF(C929=C930,"○","×")</f>
        <v>○</v>
      </c>
      <c r="E930" s="22">
        <f>IF(AND(INDEX(個人!$C$6:$AH$125,$N930,$C$3)&lt;&gt;"",INDEX(個人!$C$6:$AH$125,$N930,$O930)&lt;&gt;""),1,0)</f>
        <v>0</v>
      </c>
      <c r="F930" s="22" t="str">
        <f>C930&amp;"@"&amp;E930</f>
        <v>@0</v>
      </c>
      <c r="H930" s="22" t="str">
        <f>IF(AND(INDEX(個人!$C$6:$AH$125,$N930,$C$3)&lt;&gt;"",INDEX(個人!$C$6:$AH$125,$N930,$O930)&lt;&gt;""),IF(INDEX(個人!$C$6:$AH$125,$N930,$H$3)&lt;20,11,ROUNDDOWN(INDEX(個人!$C$6:$AH$125,$N930,$H$3)/5,0)+7),"")</f>
        <v/>
      </c>
      <c r="I930" s="22" t="str">
        <f>IF(AND(INDEX(個人!$C$6:$AH$125,$N930,$C$3)&lt;&gt;"",INDEX(個人!$C$6:$AH$125,$N930,$O930)&lt;&gt;""),IF(ISERROR(VLOOKUP(DBCS($Q930),コード一覧!$E$1:$F$6,2,FALSE)),1,VLOOKUP(DBCS($Q930),コード一覧!$E$1:$F$6,2,FALSE)),"")</f>
        <v/>
      </c>
      <c r="J930" s="22" t="str">
        <f>IF(AND(INDEX(個人!$C$6:$AH$125,$N930,$C$3)&lt;&gt;"",INDEX(個人!$C$6:$AH$125,$N930,$O930)&lt;&gt;""),VLOOKUP($P930,コード一覧!$G$1:$H$10,2,FALSE),"")</f>
        <v/>
      </c>
      <c r="K930" s="22" t="str">
        <f>IF(AND(INDEX(個人!$C$6:$AH$125,$N930,$C$3)&lt;&gt;"",INDEX(個人!$C$6:$AH$125,$N930,$O930)&lt;&gt;""),LEFT(TEXT(INDEX(個人!$C$6:$AH$125,$N930,$O930),"mm:ss.00"),2),"")</f>
        <v/>
      </c>
      <c r="L930" s="22" t="str">
        <f>IF(AND(INDEX(個人!$C$6:$AH$125,$N930,$C$3)&lt;&gt;"",INDEX(個人!$C$6:$AH$125,$N930,$O930)&lt;&gt;""),MID(TEXT(INDEX(個人!$C$6:$AH$125,$N930,$O930),"mm:ss.00"),4,2),"")</f>
        <v/>
      </c>
      <c r="M930" s="22" t="str">
        <f>IF(AND(INDEX(個人!$C$6:$AH$125,$N930,$C$3)&lt;&gt;"",INDEX(個人!$C$6:$AH$125,$N930,$O930)&lt;&gt;""),RIGHT(TEXT(INDEX(個人!$C$6:$AH$125,$N930,$O930),"mm:ss.00"),2),"")</f>
        <v/>
      </c>
      <c r="N930" s="22">
        <f>N908+1</f>
        <v>43</v>
      </c>
      <c r="O930" s="22">
        <v>11</v>
      </c>
      <c r="P930" s="24" t="s">
        <v>70</v>
      </c>
      <c r="Q930" s="22" t="s">
        <v>102</v>
      </c>
    </row>
    <row r="931" spans="3:17" s="22" customFormat="1" x14ac:dyDescent="0.15">
      <c r="C931" s="22" t="str">
        <f>IF(INDEX(個人!$C$6:$AH$125,$N931,$C$3)&lt;&gt;"",DBCS(TRIM(INDEX(個人!$C$6:$AH$125,$N931,$C$3))),"")</f>
        <v/>
      </c>
      <c r="D931" s="22" t="str">
        <f>IF(C930=C931,"○","×")</f>
        <v>○</v>
      </c>
      <c r="E931" s="22">
        <f>IF(AND(INDEX(個人!$C$6:$AH$125,$N930,$C$3)&lt;&gt;"",INDEX(個人!$C$6:$AH$125,$N931,$O931)&lt;&gt;""),E930+1,E930)</f>
        <v>0</v>
      </c>
      <c r="F931" s="22" t="str">
        <f>C931&amp;"@"&amp;E931</f>
        <v>@0</v>
      </c>
      <c r="H931" s="22" t="str">
        <f>IF(AND(INDEX(個人!$C$6:$AH$125,$N931,$C$3)&lt;&gt;"",INDEX(個人!$C$6:$AH$125,$N931,$O931)&lt;&gt;""),IF(INDEX(個人!$C$6:$AH$125,$N931,$H$3)&lt;20,11,ROUNDDOWN(INDEX(個人!$C$6:$AH$125,$N931,$H$3)/5,0)+7),"")</f>
        <v/>
      </c>
      <c r="I931" s="22" t="str">
        <f>IF(AND(INDEX(個人!$C$6:$AH$125,$N931,$C$3)&lt;&gt;"",INDEX(個人!$C$6:$AH$125,$N931,$O931)&lt;&gt;""),IF(ISERROR(VLOOKUP(DBCS($Q931),コード一覧!$E$1:$F$6,2,FALSE)),1,VLOOKUP(DBCS($Q931),コード一覧!$E$1:$F$6,2,FALSE)),"")</f>
        <v/>
      </c>
      <c r="J931" s="22" t="str">
        <f>IF(AND(INDEX(個人!$C$6:$AH$125,$N931,$C$3)&lt;&gt;"",INDEX(個人!$C$6:$AH$125,$N931,$O931)&lt;&gt;""),VLOOKUP($P931,コード一覧!$G$1:$H$10,2,FALSE),"")</f>
        <v/>
      </c>
      <c r="K931" s="22" t="str">
        <f>IF(AND(INDEX(個人!$C$6:$AH$125,$N931,$C$3)&lt;&gt;"",INDEX(個人!$C$6:$AH$125,$N931,$O931)&lt;&gt;""),LEFT(TEXT(INDEX(個人!$C$6:$AH$125,$N931,$O931),"mm:ss.00"),2),"")</f>
        <v/>
      </c>
      <c r="L931" s="22" t="str">
        <f>IF(AND(INDEX(個人!$C$6:$AH$125,$N931,$C$3)&lt;&gt;"",INDEX(個人!$C$6:$AH$125,$N931,$O931)&lt;&gt;""),MID(TEXT(INDEX(個人!$C$6:$AH$125,$N931,$O931),"mm:ss.00"),4,2),"")</f>
        <v/>
      </c>
      <c r="M931" s="22" t="str">
        <f>IF(AND(INDEX(個人!$C$6:$AH$125,$N931,$C$3)&lt;&gt;"",INDEX(個人!$C$6:$AH$125,$N931,$O931)&lt;&gt;""),RIGHT(TEXT(INDEX(個人!$C$6:$AH$125,$N931,$O931),"mm:ss.00"),2),"")</f>
        <v/>
      </c>
      <c r="N931" s="22">
        <f>$N930</f>
        <v>43</v>
      </c>
      <c r="O931" s="22">
        <v>12</v>
      </c>
      <c r="P931" s="24" t="s">
        <v>24</v>
      </c>
      <c r="Q931" s="22" t="s">
        <v>102</v>
      </c>
    </row>
    <row r="932" spans="3:17" s="22" customFormat="1" x14ac:dyDescent="0.15">
      <c r="C932" s="22" t="str">
        <f>IF(INDEX(個人!$C$6:$AH$125,$N932,$C$3)&lt;&gt;"",DBCS(TRIM(INDEX(個人!$C$6:$AH$125,$N932,$C$3))),"")</f>
        <v/>
      </c>
      <c r="D932" s="22" t="str">
        <f t="shared" ref="D932:D951" si="126">IF(C931=C932,"○","×")</f>
        <v>○</v>
      </c>
      <c r="E932" s="22">
        <f>IF(AND(INDEX(個人!$C$6:$AH$125,$N931,$C$3)&lt;&gt;"",INDEX(個人!$C$6:$AH$125,$N932,$O932)&lt;&gt;""),E931+1,E931)</f>
        <v>0</v>
      </c>
      <c r="F932" s="22" t="str">
        <f t="shared" ref="F932:F951" si="127">C932&amp;"@"&amp;E932</f>
        <v>@0</v>
      </c>
      <c r="H932" s="22" t="str">
        <f>IF(AND(INDEX(個人!$C$6:$AH$125,$N932,$C$3)&lt;&gt;"",INDEX(個人!$C$6:$AH$125,$N932,$O932)&lt;&gt;""),IF(INDEX(個人!$C$6:$AH$125,$N932,$H$3)&lt;20,11,ROUNDDOWN(INDEX(個人!$C$6:$AH$125,$N932,$H$3)/5,0)+7),"")</f>
        <v/>
      </c>
      <c r="I932" s="22" t="str">
        <f>IF(AND(INDEX(個人!$C$6:$AH$125,$N932,$C$3)&lt;&gt;"",INDEX(個人!$C$6:$AH$125,$N932,$O932)&lt;&gt;""),IF(ISERROR(VLOOKUP(DBCS($Q932),コード一覧!$E$1:$F$6,2,FALSE)),1,VLOOKUP(DBCS($Q932),コード一覧!$E$1:$F$6,2,FALSE)),"")</f>
        <v/>
      </c>
      <c r="J932" s="22" t="str">
        <f>IF(AND(INDEX(個人!$C$6:$AH$125,$N932,$C$3)&lt;&gt;"",INDEX(個人!$C$6:$AH$125,$N932,$O932)&lt;&gt;""),VLOOKUP($P932,コード一覧!$G$1:$H$10,2,FALSE),"")</f>
        <v/>
      </c>
      <c r="K932" s="22" t="str">
        <f>IF(AND(INDEX(個人!$C$6:$AH$125,$N932,$C$3)&lt;&gt;"",INDEX(個人!$C$6:$AH$125,$N932,$O932)&lt;&gt;""),LEFT(TEXT(INDEX(個人!$C$6:$AH$125,$N932,$O932),"mm:ss.00"),2),"")</f>
        <v/>
      </c>
      <c r="L932" s="22" t="str">
        <f>IF(AND(INDEX(個人!$C$6:$AH$125,$N932,$C$3)&lt;&gt;"",INDEX(個人!$C$6:$AH$125,$N932,$O932)&lt;&gt;""),MID(TEXT(INDEX(個人!$C$6:$AH$125,$N932,$O932),"mm:ss.00"),4,2),"")</f>
        <v/>
      </c>
      <c r="M932" s="22" t="str">
        <f>IF(AND(INDEX(個人!$C$6:$AH$125,$N932,$C$3)&lt;&gt;"",INDEX(個人!$C$6:$AH$125,$N932,$O932)&lt;&gt;""),RIGHT(TEXT(INDEX(個人!$C$6:$AH$125,$N932,$O932),"mm:ss.00"),2),"")</f>
        <v/>
      </c>
      <c r="N932" s="22">
        <f t="shared" ref="N932:N951" si="128">$N931</f>
        <v>43</v>
      </c>
      <c r="O932" s="22">
        <v>13</v>
      </c>
      <c r="P932" s="24" t="s">
        <v>37</v>
      </c>
      <c r="Q932" s="22" t="s">
        <v>102</v>
      </c>
    </row>
    <row r="933" spans="3:17" s="22" customFormat="1" x14ac:dyDescent="0.15">
      <c r="C933" s="22" t="str">
        <f>IF(INDEX(個人!$C$6:$AH$125,$N933,$C$3)&lt;&gt;"",DBCS(TRIM(INDEX(個人!$C$6:$AH$125,$N933,$C$3))),"")</f>
        <v/>
      </c>
      <c r="D933" s="22" t="str">
        <f t="shared" si="126"/>
        <v>○</v>
      </c>
      <c r="E933" s="22">
        <f>IF(AND(INDEX(個人!$C$6:$AH$125,$N932,$C$3)&lt;&gt;"",INDEX(個人!$C$6:$AH$125,$N933,$O933)&lt;&gt;""),E932+1,E932)</f>
        <v>0</v>
      </c>
      <c r="F933" s="22" t="str">
        <f t="shared" si="127"/>
        <v>@0</v>
      </c>
      <c r="H933" s="22" t="str">
        <f>IF(AND(INDEX(個人!$C$6:$AH$125,$N933,$C$3)&lt;&gt;"",INDEX(個人!$C$6:$AH$125,$N933,$O933)&lt;&gt;""),IF(INDEX(個人!$C$6:$AH$125,$N933,$H$3)&lt;20,11,ROUNDDOWN(INDEX(個人!$C$6:$AH$125,$N933,$H$3)/5,0)+7),"")</f>
        <v/>
      </c>
      <c r="I933" s="22" t="str">
        <f>IF(AND(INDEX(個人!$C$6:$AH$125,$N933,$C$3)&lt;&gt;"",INDEX(個人!$C$6:$AH$125,$N933,$O933)&lt;&gt;""),IF(ISERROR(VLOOKUP(DBCS($Q933),コード一覧!$E$1:$F$6,2,FALSE)),1,VLOOKUP(DBCS($Q933),コード一覧!$E$1:$F$6,2,FALSE)),"")</f>
        <v/>
      </c>
      <c r="J933" s="22" t="str">
        <f>IF(AND(INDEX(個人!$C$6:$AH$125,$N933,$C$3)&lt;&gt;"",INDEX(個人!$C$6:$AH$125,$N933,$O933)&lt;&gt;""),VLOOKUP($P933,コード一覧!$G$1:$H$10,2,FALSE),"")</f>
        <v/>
      </c>
      <c r="K933" s="22" t="str">
        <f>IF(AND(INDEX(個人!$C$6:$AH$125,$N933,$C$3)&lt;&gt;"",INDEX(個人!$C$6:$AH$125,$N933,$O933)&lt;&gt;""),LEFT(TEXT(INDEX(個人!$C$6:$AH$125,$N933,$O933),"mm:ss.00"),2),"")</f>
        <v/>
      </c>
      <c r="L933" s="22" t="str">
        <f>IF(AND(INDEX(個人!$C$6:$AH$125,$N933,$C$3)&lt;&gt;"",INDEX(個人!$C$6:$AH$125,$N933,$O933)&lt;&gt;""),MID(TEXT(INDEX(個人!$C$6:$AH$125,$N933,$O933),"mm:ss.00"),4,2),"")</f>
        <v/>
      </c>
      <c r="M933" s="22" t="str">
        <f>IF(AND(INDEX(個人!$C$6:$AH$125,$N933,$C$3)&lt;&gt;"",INDEX(個人!$C$6:$AH$125,$N933,$O933)&lt;&gt;""),RIGHT(TEXT(INDEX(個人!$C$6:$AH$125,$N933,$O933),"mm:ss.00"),2),"")</f>
        <v/>
      </c>
      <c r="N933" s="22">
        <f t="shared" si="128"/>
        <v>43</v>
      </c>
      <c r="O933" s="22">
        <v>14</v>
      </c>
      <c r="P933" s="24" t="s">
        <v>47</v>
      </c>
      <c r="Q933" s="22" t="s">
        <v>102</v>
      </c>
    </row>
    <row r="934" spans="3:17" s="22" customFormat="1" x14ac:dyDescent="0.15">
      <c r="C934" s="22" t="str">
        <f>IF(INDEX(個人!$C$6:$AH$125,$N934,$C$3)&lt;&gt;"",DBCS(TRIM(INDEX(個人!$C$6:$AH$125,$N934,$C$3))),"")</f>
        <v/>
      </c>
      <c r="D934" s="22" t="str">
        <f t="shared" si="126"/>
        <v>○</v>
      </c>
      <c r="E934" s="22">
        <f>IF(AND(INDEX(個人!$C$6:$AH$125,$N933,$C$3)&lt;&gt;"",INDEX(個人!$C$6:$AH$125,$N934,$O934)&lt;&gt;""),E933+1,E933)</f>
        <v>0</v>
      </c>
      <c r="F934" s="22" t="str">
        <f t="shared" si="127"/>
        <v>@0</v>
      </c>
      <c r="H934" s="22" t="str">
        <f>IF(AND(INDEX(個人!$C$6:$AH$125,$N934,$C$3)&lt;&gt;"",INDEX(個人!$C$6:$AH$125,$N934,$O934)&lt;&gt;""),IF(INDEX(個人!$C$6:$AH$125,$N934,$H$3)&lt;20,11,ROUNDDOWN(INDEX(個人!$C$6:$AH$125,$N934,$H$3)/5,0)+7),"")</f>
        <v/>
      </c>
      <c r="I934" s="22" t="str">
        <f>IF(AND(INDEX(個人!$C$6:$AH$125,$N934,$C$3)&lt;&gt;"",INDEX(個人!$C$6:$AH$125,$N934,$O934)&lt;&gt;""),IF(ISERROR(VLOOKUP(DBCS($Q934),コード一覧!$E$1:$F$6,2,FALSE)),1,VLOOKUP(DBCS($Q934),コード一覧!$E$1:$F$6,2,FALSE)),"")</f>
        <v/>
      </c>
      <c r="J934" s="22" t="str">
        <f>IF(AND(INDEX(個人!$C$6:$AH$125,$N934,$C$3)&lt;&gt;"",INDEX(個人!$C$6:$AH$125,$N934,$O934)&lt;&gt;""),VLOOKUP($P934,コード一覧!$G$1:$H$10,2,FALSE),"")</f>
        <v/>
      </c>
      <c r="K934" s="22" t="str">
        <f>IF(AND(INDEX(個人!$C$6:$AH$125,$N934,$C$3)&lt;&gt;"",INDEX(個人!$C$6:$AH$125,$N934,$O934)&lt;&gt;""),LEFT(TEXT(INDEX(個人!$C$6:$AH$125,$N934,$O934),"mm:ss.00"),2),"")</f>
        <v/>
      </c>
      <c r="L934" s="22" t="str">
        <f>IF(AND(INDEX(個人!$C$6:$AH$125,$N934,$C$3)&lt;&gt;"",INDEX(個人!$C$6:$AH$125,$N934,$O934)&lt;&gt;""),MID(TEXT(INDEX(個人!$C$6:$AH$125,$N934,$O934),"mm:ss.00"),4,2),"")</f>
        <v/>
      </c>
      <c r="M934" s="22" t="str">
        <f>IF(AND(INDEX(個人!$C$6:$AH$125,$N934,$C$3)&lt;&gt;"",INDEX(個人!$C$6:$AH$125,$N934,$O934)&lt;&gt;""),RIGHT(TEXT(INDEX(個人!$C$6:$AH$125,$N934,$O934),"mm:ss.00"),2),"")</f>
        <v/>
      </c>
      <c r="N934" s="22">
        <f t="shared" si="128"/>
        <v>43</v>
      </c>
      <c r="O934" s="22">
        <v>15</v>
      </c>
      <c r="P934" s="24" t="s">
        <v>73</v>
      </c>
      <c r="Q934" s="22" t="s">
        <v>102</v>
      </c>
    </row>
    <row r="935" spans="3:17" s="22" customFormat="1" x14ac:dyDescent="0.15">
      <c r="C935" s="22" t="str">
        <f>IF(INDEX(個人!$C$6:$AH$125,$N935,$C$3)&lt;&gt;"",DBCS(TRIM(INDEX(個人!$C$6:$AH$125,$N935,$C$3))),"")</f>
        <v/>
      </c>
      <c r="D935" s="22" t="str">
        <f t="shared" si="126"/>
        <v>○</v>
      </c>
      <c r="E935" s="22">
        <f>IF(AND(INDEX(個人!$C$6:$AH$125,$N934,$C$3)&lt;&gt;"",INDEX(個人!$C$6:$AH$125,$N935,$O935)&lt;&gt;""),E934+1,E934)</f>
        <v>0</v>
      </c>
      <c r="F935" s="22" t="str">
        <f t="shared" si="127"/>
        <v>@0</v>
      </c>
      <c r="H935" s="22" t="str">
        <f>IF(AND(INDEX(個人!$C$6:$AH$125,$N935,$C$3)&lt;&gt;"",INDEX(個人!$C$6:$AH$125,$N935,$O935)&lt;&gt;""),IF(INDEX(個人!$C$6:$AH$125,$N935,$H$3)&lt;20,11,ROUNDDOWN(INDEX(個人!$C$6:$AH$125,$N935,$H$3)/5,0)+7),"")</f>
        <v/>
      </c>
      <c r="I935" s="22" t="str">
        <f>IF(AND(INDEX(個人!$C$6:$AH$125,$N935,$C$3)&lt;&gt;"",INDEX(個人!$C$6:$AH$125,$N935,$O935)&lt;&gt;""),IF(ISERROR(VLOOKUP(DBCS($Q935),コード一覧!$E$1:$F$6,2,FALSE)),1,VLOOKUP(DBCS($Q935),コード一覧!$E$1:$F$6,2,FALSE)),"")</f>
        <v/>
      </c>
      <c r="J935" s="22" t="str">
        <f>IF(AND(INDEX(個人!$C$6:$AH$125,$N935,$C$3)&lt;&gt;"",INDEX(個人!$C$6:$AH$125,$N935,$O935)&lt;&gt;""),VLOOKUP($P935,コード一覧!$G$1:$H$10,2,FALSE),"")</f>
        <v/>
      </c>
      <c r="K935" s="22" t="str">
        <f>IF(AND(INDEX(個人!$C$6:$AH$125,$N935,$C$3)&lt;&gt;"",INDEX(個人!$C$6:$AH$125,$N935,$O935)&lt;&gt;""),LEFT(TEXT(INDEX(個人!$C$6:$AH$125,$N935,$O935),"mm:ss.00"),2),"")</f>
        <v/>
      </c>
      <c r="L935" s="22" t="str">
        <f>IF(AND(INDEX(個人!$C$6:$AH$125,$N935,$C$3)&lt;&gt;"",INDEX(個人!$C$6:$AH$125,$N935,$O935)&lt;&gt;""),MID(TEXT(INDEX(個人!$C$6:$AH$125,$N935,$O935),"mm:ss.00"),4,2),"")</f>
        <v/>
      </c>
      <c r="M935" s="22" t="str">
        <f>IF(AND(INDEX(個人!$C$6:$AH$125,$N935,$C$3)&lt;&gt;"",INDEX(個人!$C$6:$AH$125,$N935,$O935)&lt;&gt;""),RIGHT(TEXT(INDEX(個人!$C$6:$AH$125,$N935,$O935),"mm:ss.00"),2),"")</f>
        <v/>
      </c>
      <c r="N935" s="22">
        <f t="shared" si="128"/>
        <v>43</v>
      </c>
      <c r="O935" s="22">
        <v>16</v>
      </c>
      <c r="P935" s="24" t="s">
        <v>75</v>
      </c>
      <c r="Q935" s="22" t="s">
        <v>102</v>
      </c>
    </row>
    <row r="936" spans="3:17" s="22" customFormat="1" x14ac:dyDescent="0.15">
      <c r="C936" s="22" t="str">
        <f>IF(INDEX(個人!$C$6:$AH$125,$N936,$C$3)&lt;&gt;"",DBCS(TRIM(INDEX(個人!$C$6:$AH$125,$N936,$C$3))),"")</f>
        <v/>
      </c>
      <c r="D936" s="22" t="str">
        <f t="shared" si="126"/>
        <v>○</v>
      </c>
      <c r="E936" s="22">
        <f>IF(AND(INDEX(個人!$C$6:$AH$125,$N935,$C$3)&lt;&gt;"",INDEX(個人!$C$6:$AH$125,$N936,$O936)&lt;&gt;""),E935+1,E935)</f>
        <v>0</v>
      </c>
      <c r="F936" s="22" t="str">
        <f t="shared" si="127"/>
        <v>@0</v>
      </c>
      <c r="H936" s="22" t="str">
        <f>IF(AND(INDEX(個人!$C$6:$AH$125,$N936,$C$3)&lt;&gt;"",INDEX(個人!$C$6:$AH$125,$N936,$O936)&lt;&gt;""),IF(INDEX(個人!$C$6:$AH$125,$N936,$H$3)&lt;20,11,ROUNDDOWN(INDEX(個人!$C$6:$AH$125,$N936,$H$3)/5,0)+7),"")</f>
        <v/>
      </c>
      <c r="I936" s="22" t="str">
        <f>IF(AND(INDEX(個人!$C$6:$AH$125,$N936,$C$3)&lt;&gt;"",INDEX(個人!$C$6:$AH$125,$N936,$O936)&lt;&gt;""),IF(ISERROR(VLOOKUP(DBCS($Q936),コード一覧!$E$1:$F$6,2,FALSE)),1,VLOOKUP(DBCS($Q936),コード一覧!$E$1:$F$6,2,FALSE)),"")</f>
        <v/>
      </c>
      <c r="J936" s="22" t="str">
        <f>IF(AND(INDEX(個人!$C$6:$AH$125,$N936,$C$3)&lt;&gt;"",INDEX(個人!$C$6:$AH$125,$N936,$O936)&lt;&gt;""),VLOOKUP($P936,コード一覧!$G$1:$H$10,2,FALSE),"")</f>
        <v/>
      </c>
      <c r="K936" s="22" t="str">
        <f>IF(AND(INDEX(個人!$C$6:$AH$125,$N936,$C$3)&lt;&gt;"",INDEX(個人!$C$6:$AH$125,$N936,$O936)&lt;&gt;""),LEFT(TEXT(INDEX(個人!$C$6:$AH$125,$N936,$O936),"mm:ss.00"),2),"")</f>
        <v/>
      </c>
      <c r="L936" s="22" t="str">
        <f>IF(AND(INDEX(個人!$C$6:$AH$125,$N936,$C$3)&lt;&gt;"",INDEX(個人!$C$6:$AH$125,$N936,$O936)&lt;&gt;""),MID(TEXT(INDEX(個人!$C$6:$AH$125,$N936,$O936),"mm:ss.00"),4,2),"")</f>
        <v/>
      </c>
      <c r="M936" s="22" t="str">
        <f>IF(AND(INDEX(個人!$C$6:$AH$125,$N936,$C$3)&lt;&gt;"",INDEX(個人!$C$6:$AH$125,$N936,$O936)&lt;&gt;""),RIGHT(TEXT(INDEX(個人!$C$6:$AH$125,$N936,$O936),"mm:ss.00"),2),"")</f>
        <v/>
      </c>
      <c r="N936" s="22">
        <f t="shared" si="128"/>
        <v>43</v>
      </c>
      <c r="O936" s="22">
        <v>17</v>
      </c>
      <c r="P936" s="24" t="s">
        <v>77</v>
      </c>
      <c r="Q936" s="22" t="s">
        <v>102</v>
      </c>
    </row>
    <row r="937" spans="3:17" s="22" customFormat="1" x14ac:dyDescent="0.15">
      <c r="C937" s="22" t="str">
        <f>IF(INDEX(個人!$C$6:$AH$125,$N937,$C$3)&lt;&gt;"",DBCS(TRIM(INDEX(個人!$C$6:$AH$125,$N937,$C$3))),"")</f>
        <v/>
      </c>
      <c r="D937" s="22" t="str">
        <f t="shared" si="126"/>
        <v>○</v>
      </c>
      <c r="E937" s="22">
        <f>IF(AND(INDEX(個人!$C$6:$AH$125,$N936,$C$3)&lt;&gt;"",INDEX(個人!$C$6:$AH$125,$N937,$O937)&lt;&gt;""),E936+1,E936)</f>
        <v>0</v>
      </c>
      <c r="F937" s="22" t="str">
        <f t="shared" si="127"/>
        <v>@0</v>
      </c>
      <c r="H937" s="22" t="str">
        <f>IF(AND(INDEX(個人!$C$6:$AH$125,$N937,$C$3)&lt;&gt;"",INDEX(個人!$C$6:$AH$125,$N937,$O937)&lt;&gt;""),IF(INDEX(個人!$C$6:$AH$125,$N937,$H$3)&lt;20,11,ROUNDDOWN(INDEX(個人!$C$6:$AH$125,$N937,$H$3)/5,0)+7),"")</f>
        <v/>
      </c>
      <c r="I937" s="22" t="str">
        <f>IF(AND(INDEX(個人!$C$6:$AH$125,$N937,$C$3)&lt;&gt;"",INDEX(個人!$C$6:$AH$125,$N937,$O937)&lt;&gt;""),IF(ISERROR(VLOOKUP(DBCS($Q937),コード一覧!$E$1:$F$6,2,FALSE)),1,VLOOKUP(DBCS($Q937),コード一覧!$E$1:$F$6,2,FALSE)),"")</f>
        <v/>
      </c>
      <c r="J937" s="22" t="str">
        <f>IF(AND(INDEX(個人!$C$6:$AH$125,$N937,$C$3)&lt;&gt;"",INDEX(個人!$C$6:$AH$125,$N937,$O937)&lt;&gt;""),VLOOKUP($P937,コード一覧!$G$1:$H$10,2,FALSE),"")</f>
        <v/>
      </c>
      <c r="K937" s="22" t="str">
        <f>IF(AND(INDEX(個人!$C$6:$AH$125,$N937,$C$3)&lt;&gt;"",INDEX(個人!$C$6:$AH$125,$N937,$O937)&lt;&gt;""),LEFT(TEXT(INDEX(個人!$C$6:$AH$125,$N937,$O937),"mm:ss.00"),2),"")</f>
        <v/>
      </c>
      <c r="L937" s="22" t="str">
        <f>IF(AND(INDEX(個人!$C$6:$AH$125,$N937,$C$3)&lt;&gt;"",INDEX(個人!$C$6:$AH$125,$N937,$O937)&lt;&gt;""),MID(TEXT(INDEX(個人!$C$6:$AH$125,$N937,$O937),"mm:ss.00"),4,2),"")</f>
        <v/>
      </c>
      <c r="M937" s="22" t="str">
        <f>IF(AND(INDEX(個人!$C$6:$AH$125,$N937,$C$3)&lt;&gt;"",INDEX(個人!$C$6:$AH$125,$N937,$O937)&lt;&gt;""),RIGHT(TEXT(INDEX(個人!$C$6:$AH$125,$N937,$O937),"mm:ss.00"),2),"")</f>
        <v/>
      </c>
      <c r="N937" s="22">
        <f t="shared" si="128"/>
        <v>43</v>
      </c>
      <c r="O937" s="22">
        <v>18</v>
      </c>
      <c r="P937" s="24" t="s">
        <v>70</v>
      </c>
      <c r="Q937" s="22" t="s">
        <v>103</v>
      </c>
    </row>
    <row r="938" spans="3:17" s="22" customFormat="1" x14ac:dyDescent="0.15">
      <c r="C938" s="22" t="str">
        <f>IF(INDEX(個人!$C$6:$AH$125,$N938,$C$3)&lt;&gt;"",DBCS(TRIM(INDEX(個人!$C$6:$AH$125,$N938,$C$3))),"")</f>
        <v/>
      </c>
      <c r="D938" s="22" t="str">
        <f t="shared" si="126"/>
        <v>○</v>
      </c>
      <c r="E938" s="22">
        <f>IF(AND(INDEX(個人!$C$6:$AH$125,$N937,$C$3)&lt;&gt;"",INDEX(個人!$C$6:$AH$125,$N938,$O938)&lt;&gt;""),E937+1,E937)</f>
        <v>0</v>
      </c>
      <c r="F938" s="22" t="str">
        <f t="shared" si="127"/>
        <v>@0</v>
      </c>
      <c r="H938" s="22" t="str">
        <f>IF(AND(INDEX(個人!$C$6:$AH$125,$N938,$C$3)&lt;&gt;"",INDEX(個人!$C$6:$AH$125,$N938,$O938)&lt;&gt;""),IF(INDEX(個人!$C$6:$AH$125,$N938,$H$3)&lt;20,11,ROUNDDOWN(INDEX(個人!$C$6:$AH$125,$N938,$H$3)/5,0)+7),"")</f>
        <v/>
      </c>
      <c r="I938" s="22" t="str">
        <f>IF(AND(INDEX(個人!$C$6:$AH$125,$N938,$C$3)&lt;&gt;"",INDEX(個人!$C$6:$AH$125,$N938,$O938)&lt;&gt;""),IF(ISERROR(VLOOKUP(DBCS($Q938),コード一覧!$E$1:$F$6,2,FALSE)),1,VLOOKUP(DBCS($Q938),コード一覧!$E$1:$F$6,2,FALSE)),"")</f>
        <v/>
      </c>
      <c r="J938" s="22" t="str">
        <f>IF(AND(INDEX(個人!$C$6:$AH$125,$N938,$C$3)&lt;&gt;"",INDEX(個人!$C$6:$AH$125,$N938,$O938)&lt;&gt;""),VLOOKUP($P938,コード一覧!$G$1:$H$10,2,FALSE),"")</f>
        <v/>
      </c>
      <c r="K938" s="22" t="str">
        <f>IF(AND(INDEX(個人!$C$6:$AH$125,$N938,$C$3)&lt;&gt;"",INDEX(個人!$C$6:$AH$125,$N938,$O938)&lt;&gt;""),LEFT(TEXT(INDEX(個人!$C$6:$AH$125,$N938,$O938),"mm:ss.00"),2),"")</f>
        <v/>
      </c>
      <c r="L938" s="22" t="str">
        <f>IF(AND(INDEX(個人!$C$6:$AH$125,$N938,$C$3)&lt;&gt;"",INDEX(個人!$C$6:$AH$125,$N938,$O938)&lt;&gt;""),MID(TEXT(INDEX(個人!$C$6:$AH$125,$N938,$O938),"mm:ss.00"),4,2),"")</f>
        <v/>
      </c>
      <c r="M938" s="22" t="str">
        <f>IF(AND(INDEX(個人!$C$6:$AH$125,$N938,$C$3)&lt;&gt;"",INDEX(個人!$C$6:$AH$125,$N938,$O938)&lt;&gt;""),RIGHT(TEXT(INDEX(個人!$C$6:$AH$125,$N938,$O938),"mm:ss.00"),2),"")</f>
        <v/>
      </c>
      <c r="N938" s="22">
        <f t="shared" si="128"/>
        <v>43</v>
      </c>
      <c r="O938" s="22">
        <v>19</v>
      </c>
      <c r="P938" s="24" t="s">
        <v>24</v>
      </c>
      <c r="Q938" s="22" t="s">
        <v>103</v>
      </c>
    </row>
    <row r="939" spans="3:17" s="22" customFormat="1" x14ac:dyDescent="0.15">
      <c r="C939" s="22" t="str">
        <f>IF(INDEX(個人!$C$6:$AH$125,$N939,$C$3)&lt;&gt;"",DBCS(TRIM(INDEX(個人!$C$6:$AH$125,$N939,$C$3))),"")</f>
        <v/>
      </c>
      <c r="D939" s="22" t="str">
        <f t="shared" si="126"/>
        <v>○</v>
      </c>
      <c r="E939" s="22">
        <f>IF(AND(INDEX(個人!$C$6:$AH$125,$N938,$C$3)&lt;&gt;"",INDEX(個人!$C$6:$AH$125,$N939,$O939)&lt;&gt;""),E938+1,E938)</f>
        <v>0</v>
      </c>
      <c r="F939" s="22" t="str">
        <f t="shared" si="127"/>
        <v>@0</v>
      </c>
      <c r="H939" s="22" t="str">
        <f>IF(AND(INDEX(個人!$C$6:$AH$125,$N939,$C$3)&lt;&gt;"",INDEX(個人!$C$6:$AH$125,$N939,$O939)&lt;&gt;""),IF(INDEX(個人!$C$6:$AH$125,$N939,$H$3)&lt;20,11,ROUNDDOWN(INDEX(個人!$C$6:$AH$125,$N939,$H$3)/5,0)+7),"")</f>
        <v/>
      </c>
      <c r="I939" s="22" t="str">
        <f>IF(AND(INDEX(個人!$C$6:$AH$125,$N939,$C$3)&lt;&gt;"",INDEX(個人!$C$6:$AH$125,$N939,$O939)&lt;&gt;""),IF(ISERROR(VLOOKUP(DBCS($Q939),コード一覧!$E$1:$F$6,2,FALSE)),1,VLOOKUP(DBCS($Q939),コード一覧!$E$1:$F$6,2,FALSE)),"")</f>
        <v/>
      </c>
      <c r="J939" s="22" t="str">
        <f>IF(AND(INDEX(個人!$C$6:$AH$125,$N939,$C$3)&lt;&gt;"",INDEX(個人!$C$6:$AH$125,$N939,$O939)&lt;&gt;""),VLOOKUP($P939,コード一覧!$G$1:$H$10,2,FALSE),"")</f>
        <v/>
      </c>
      <c r="K939" s="22" t="str">
        <f>IF(AND(INDEX(個人!$C$6:$AH$125,$N939,$C$3)&lt;&gt;"",INDEX(個人!$C$6:$AH$125,$N939,$O939)&lt;&gt;""),LEFT(TEXT(INDEX(個人!$C$6:$AH$125,$N939,$O939),"mm:ss.00"),2),"")</f>
        <v/>
      </c>
      <c r="L939" s="22" t="str">
        <f>IF(AND(INDEX(個人!$C$6:$AH$125,$N939,$C$3)&lt;&gt;"",INDEX(個人!$C$6:$AH$125,$N939,$O939)&lt;&gt;""),MID(TEXT(INDEX(個人!$C$6:$AH$125,$N939,$O939),"mm:ss.00"),4,2),"")</f>
        <v/>
      </c>
      <c r="M939" s="22" t="str">
        <f>IF(AND(INDEX(個人!$C$6:$AH$125,$N939,$C$3)&lt;&gt;"",INDEX(個人!$C$6:$AH$125,$N939,$O939)&lt;&gt;""),RIGHT(TEXT(INDEX(個人!$C$6:$AH$125,$N939,$O939),"mm:ss.00"),2),"")</f>
        <v/>
      </c>
      <c r="N939" s="22">
        <f t="shared" si="128"/>
        <v>43</v>
      </c>
      <c r="O939" s="22">
        <v>20</v>
      </c>
      <c r="P939" s="24" t="s">
        <v>37</v>
      </c>
      <c r="Q939" s="22" t="s">
        <v>103</v>
      </c>
    </row>
    <row r="940" spans="3:17" s="22" customFormat="1" x14ac:dyDescent="0.15">
      <c r="C940" s="22" t="str">
        <f>IF(INDEX(個人!$C$6:$AH$125,$N940,$C$3)&lt;&gt;"",DBCS(TRIM(INDEX(個人!$C$6:$AH$125,$N940,$C$3))),"")</f>
        <v/>
      </c>
      <c r="D940" s="22" t="str">
        <f t="shared" si="126"/>
        <v>○</v>
      </c>
      <c r="E940" s="22">
        <f>IF(AND(INDEX(個人!$C$6:$AH$125,$N939,$C$3)&lt;&gt;"",INDEX(個人!$C$6:$AH$125,$N940,$O940)&lt;&gt;""),E939+1,E939)</f>
        <v>0</v>
      </c>
      <c r="F940" s="22" t="str">
        <f t="shared" si="127"/>
        <v>@0</v>
      </c>
      <c r="H940" s="22" t="str">
        <f>IF(AND(INDEX(個人!$C$6:$AH$125,$N940,$C$3)&lt;&gt;"",INDEX(個人!$C$6:$AH$125,$N940,$O940)&lt;&gt;""),IF(INDEX(個人!$C$6:$AH$125,$N940,$H$3)&lt;20,11,ROUNDDOWN(INDEX(個人!$C$6:$AH$125,$N940,$H$3)/5,0)+7),"")</f>
        <v/>
      </c>
      <c r="I940" s="22" t="str">
        <f>IF(AND(INDEX(個人!$C$6:$AH$125,$N940,$C$3)&lt;&gt;"",INDEX(個人!$C$6:$AH$125,$N940,$O940)&lt;&gt;""),IF(ISERROR(VLOOKUP(DBCS($Q940),コード一覧!$E$1:$F$6,2,FALSE)),1,VLOOKUP(DBCS($Q940),コード一覧!$E$1:$F$6,2,FALSE)),"")</f>
        <v/>
      </c>
      <c r="J940" s="22" t="str">
        <f>IF(AND(INDEX(個人!$C$6:$AH$125,$N940,$C$3)&lt;&gt;"",INDEX(個人!$C$6:$AH$125,$N940,$O940)&lt;&gt;""),VLOOKUP($P940,コード一覧!$G$1:$H$10,2,FALSE),"")</f>
        <v/>
      </c>
      <c r="K940" s="22" t="str">
        <f>IF(AND(INDEX(個人!$C$6:$AH$125,$N940,$C$3)&lt;&gt;"",INDEX(個人!$C$6:$AH$125,$N940,$O940)&lt;&gt;""),LEFT(TEXT(INDEX(個人!$C$6:$AH$125,$N940,$O940),"mm:ss.00"),2),"")</f>
        <v/>
      </c>
      <c r="L940" s="22" t="str">
        <f>IF(AND(INDEX(個人!$C$6:$AH$125,$N940,$C$3)&lt;&gt;"",INDEX(個人!$C$6:$AH$125,$N940,$O940)&lt;&gt;""),MID(TEXT(INDEX(個人!$C$6:$AH$125,$N940,$O940),"mm:ss.00"),4,2),"")</f>
        <v/>
      </c>
      <c r="M940" s="22" t="str">
        <f>IF(AND(INDEX(個人!$C$6:$AH$125,$N940,$C$3)&lt;&gt;"",INDEX(個人!$C$6:$AH$125,$N940,$O940)&lt;&gt;""),RIGHT(TEXT(INDEX(個人!$C$6:$AH$125,$N940,$O940),"mm:ss.00"),2),"")</f>
        <v/>
      </c>
      <c r="N940" s="22">
        <f t="shared" si="128"/>
        <v>43</v>
      </c>
      <c r="O940" s="22">
        <v>21</v>
      </c>
      <c r="P940" s="24" t="s">
        <v>47</v>
      </c>
      <c r="Q940" s="22" t="s">
        <v>103</v>
      </c>
    </row>
    <row r="941" spans="3:17" s="22" customFormat="1" x14ac:dyDescent="0.15">
      <c r="C941" s="22" t="str">
        <f>IF(INDEX(個人!$C$6:$AH$125,$N941,$C$3)&lt;&gt;"",DBCS(TRIM(INDEX(個人!$C$6:$AH$125,$N941,$C$3))),"")</f>
        <v/>
      </c>
      <c r="D941" s="22" t="str">
        <f t="shared" si="126"/>
        <v>○</v>
      </c>
      <c r="E941" s="22">
        <f>IF(AND(INDEX(個人!$C$6:$AH$125,$N940,$C$3)&lt;&gt;"",INDEX(個人!$C$6:$AH$125,$N941,$O941)&lt;&gt;""),E940+1,E940)</f>
        <v>0</v>
      </c>
      <c r="F941" s="22" t="str">
        <f t="shared" si="127"/>
        <v>@0</v>
      </c>
      <c r="H941" s="22" t="str">
        <f>IF(AND(INDEX(個人!$C$6:$AH$125,$N941,$C$3)&lt;&gt;"",INDEX(個人!$C$6:$AH$125,$N941,$O941)&lt;&gt;""),IF(INDEX(個人!$C$6:$AH$125,$N941,$H$3)&lt;20,11,ROUNDDOWN(INDEX(個人!$C$6:$AH$125,$N941,$H$3)/5,0)+7),"")</f>
        <v/>
      </c>
      <c r="I941" s="22" t="str">
        <f>IF(AND(INDEX(個人!$C$6:$AH$125,$N941,$C$3)&lt;&gt;"",INDEX(個人!$C$6:$AH$125,$N941,$O941)&lt;&gt;""),IF(ISERROR(VLOOKUP(DBCS($Q941),コード一覧!$E$1:$F$6,2,FALSE)),1,VLOOKUP(DBCS($Q941),コード一覧!$E$1:$F$6,2,FALSE)),"")</f>
        <v/>
      </c>
      <c r="J941" s="22" t="str">
        <f>IF(AND(INDEX(個人!$C$6:$AH$125,$N941,$C$3)&lt;&gt;"",INDEX(個人!$C$6:$AH$125,$N941,$O941)&lt;&gt;""),VLOOKUP($P941,コード一覧!$G$1:$H$10,2,FALSE),"")</f>
        <v/>
      </c>
      <c r="K941" s="22" t="str">
        <f>IF(AND(INDEX(個人!$C$6:$AH$125,$N941,$C$3)&lt;&gt;"",INDEX(個人!$C$6:$AH$125,$N941,$O941)&lt;&gt;""),LEFT(TEXT(INDEX(個人!$C$6:$AH$125,$N941,$O941),"mm:ss.00"),2),"")</f>
        <v/>
      </c>
      <c r="L941" s="22" t="str">
        <f>IF(AND(INDEX(個人!$C$6:$AH$125,$N941,$C$3)&lt;&gt;"",INDEX(個人!$C$6:$AH$125,$N941,$O941)&lt;&gt;""),MID(TEXT(INDEX(個人!$C$6:$AH$125,$N941,$O941),"mm:ss.00"),4,2),"")</f>
        <v/>
      </c>
      <c r="M941" s="22" t="str">
        <f>IF(AND(INDEX(個人!$C$6:$AH$125,$N941,$C$3)&lt;&gt;"",INDEX(個人!$C$6:$AH$125,$N941,$O941)&lt;&gt;""),RIGHT(TEXT(INDEX(個人!$C$6:$AH$125,$N941,$O941),"mm:ss.00"),2),"")</f>
        <v/>
      </c>
      <c r="N941" s="22">
        <f t="shared" si="128"/>
        <v>43</v>
      </c>
      <c r="O941" s="22">
        <v>22</v>
      </c>
      <c r="P941" s="24" t="s">
        <v>70</v>
      </c>
      <c r="Q941" s="22" t="s">
        <v>104</v>
      </c>
    </row>
    <row r="942" spans="3:17" s="22" customFormat="1" x14ac:dyDescent="0.15">
      <c r="C942" s="22" t="str">
        <f>IF(INDEX(個人!$C$6:$AH$125,$N942,$C$3)&lt;&gt;"",DBCS(TRIM(INDEX(個人!$C$6:$AH$125,$N942,$C$3))),"")</f>
        <v/>
      </c>
      <c r="D942" s="22" t="str">
        <f t="shared" si="126"/>
        <v>○</v>
      </c>
      <c r="E942" s="22">
        <f>IF(AND(INDEX(個人!$C$6:$AH$125,$N941,$C$3)&lt;&gt;"",INDEX(個人!$C$6:$AH$125,$N942,$O942)&lt;&gt;""),E941+1,E941)</f>
        <v>0</v>
      </c>
      <c r="F942" s="22" t="str">
        <f t="shared" si="127"/>
        <v>@0</v>
      </c>
      <c r="H942" s="22" t="str">
        <f>IF(AND(INDEX(個人!$C$6:$AH$125,$N942,$C$3)&lt;&gt;"",INDEX(個人!$C$6:$AH$125,$N942,$O942)&lt;&gt;""),IF(INDEX(個人!$C$6:$AH$125,$N942,$H$3)&lt;20,11,ROUNDDOWN(INDEX(個人!$C$6:$AH$125,$N942,$H$3)/5,0)+7),"")</f>
        <v/>
      </c>
      <c r="I942" s="22" t="str">
        <f>IF(AND(INDEX(個人!$C$6:$AH$125,$N942,$C$3)&lt;&gt;"",INDEX(個人!$C$6:$AH$125,$N942,$O942)&lt;&gt;""),IF(ISERROR(VLOOKUP(DBCS($Q942),コード一覧!$E$1:$F$6,2,FALSE)),1,VLOOKUP(DBCS($Q942),コード一覧!$E$1:$F$6,2,FALSE)),"")</f>
        <v/>
      </c>
      <c r="J942" s="22" t="str">
        <f>IF(AND(INDEX(個人!$C$6:$AH$125,$N942,$C$3)&lt;&gt;"",INDEX(個人!$C$6:$AH$125,$N942,$O942)&lt;&gt;""),VLOOKUP($P942,コード一覧!$G$1:$H$10,2,FALSE),"")</f>
        <v/>
      </c>
      <c r="K942" s="22" t="str">
        <f>IF(AND(INDEX(個人!$C$6:$AH$125,$N942,$C$3)&lt;&gt;"",INDEX(個人!$C$6:$AH$125,$N942,$O942)&lt;&gt;""),LEFT(TEXT(INDEX(個人!$C$6:$AH$125,$N942,$O942),"mm:ss.00"),2),"")</f>
        <v/>
      </c>
      <c r="L942" s="22" t="str">
        <f>IF(AND(INDEX(個人!$C$6:$AH$125,$N942,$C$3)&lt;&gt;"",INDEX(個人!$C$6:$AH$125,$N942,$O942)&lt;&gt;""),MID(TEXT(INDEX(個人!$C$6:$AH$125,$N942,$O942),"mm:ss.00"),4,2),"")</f>
        <v/>
      </c>
      <c r="M942" s="22" t="str">
        <f>IF(AND(INDEX(個人!$C$6:$AH$125,$N942,$C$3)&lt;&gt;"",INDEX(個人!$C$6:$AH$125,$N942,$O942)&lt;&gt;""),RIGHT(TEXT(INDEX(個人!$C$6:$AH$125,$N942,$O942),"mm:ss.00"),2),"")</f>
        <v/>
      </c>
      <c r="N942" s="22">
        <f t="shared" si="128"/>
        <v>43</v>
      </c>
      <c r="O942" s="22">
        <v>23</v>
      </c>
      <c r="P942" s="24" t="s">
        <v>24</v>
      </c>
      <c r="Q942" s="22" t="s">
        <v>104</v>
      </c>
    </row>
    <row r="943" spans="3:17" s="22" customFormat="1" x14ac:dyDescent="0.15">
      <c r="C943" s="22" t="str">
        <f>IF(INDEX(個人!$C$6:$AH$125,$N943,$C$3)&lt;&gt;"",DBCS(TRIM(INDEX(個人!$C$6:$AH$125,$N943,$C$3))),"")</f>
        <v/>
      </c>
      <c r="D943" s="22" t="str">
        <f t="shared" si="126"/>
        <v>○</v>
      </c>
      <c r="E943" s="22">
        <f>IF(AND(INDEX(個人!$C$6:$AH$125,$N942,$C$3)&lt;&gt;"",INDEX(個人!$C$6:$AH$125,$N943,$O943)&lt;&gt;""),E942+1,E942)</f>
        <v>0</v>
      </c>
      <c r="F943" s="22" t="str">
        <f t="shared" si="127"/>
        <v>@0</v>
      </c>
      <c r="H943" s="22" t="str">
        <f>IF(AND(INDEX(個人!$C$6:$AH$125,$N943,$C$3)&lt;&gt;"",INDEX(個人!$C$6:$AH$125,$N943,$O943)&lt;&gt;""),IF(INDEX(個人!$C$6:$AH$125,$N943,$H$3)&lt;20,11,ROUNDDOWN(INDEX(個人!$C$6:$AH$125,$N943,$H$3)/5,0)+7),"")</f>
        <v/>
      </c>
      <c r="I943" s="22" t="str">
        <f>IF(AND(INDEX(個人!$C$6:$AH$125,$N943,$C$3)&lt;&gt;"",INDEX(個人!$C$6:$AH$125,$N943,$O943)&lt;&gt;""),IF(ISERROR(VLOOKUP(DBCS($Q943),コード一覧!$E$1:$F$6,2,FALSE)),1,VLOOKUP(DBCS($Q943),コード一覧!$E$1:$F$6,2,FALSE)),"")</f>
        <v/>
      </c>
      <c r="J943" s="22" t="str">
        <f>IF(AND(INDEX(個人!$C$6:$AH$125,$N943,$C$3)&lt;&gt;"",INDEX(個人!$C$6:$AH$125,$N943,$O943)&lt;&gt;""),VLOOKUP($P943,コード一覧!$G$1:$H$10,2,FALSE),"")</f>
        <v/>
      </c>
      <c r="K943" s="22" t="str">
        <f>IF(AND(INDEX(個人!$C$6:$AH$125,$N943,$C$3)&lt;&gt;"",INDEX(個人!$C$6:$AH$125,$N943,$O943)&lt;&gt;""),LEFT(TEXT(INDEX(個人!$C$6:$AH$125,$N943,$O943),"mm:ss.00"),2),"")</f>
        <v/>
      </c>
      <c r="L943" s="22" t="str">
        <f>IF(AND(INDEX(個人!$C$6:$AH$125,$N943,$C$3)&lt;&gt;"",INDEX(個人!$C$6:$AH$125,$N943,$O943)&lt;&gt;""),MID(TEXT(INDEX(個人!$C$6:$AH$125,$N943,$O943),"mm:ss.00"),4,2),"")</f>
        <v/>
      </c>
      <c r="M943" s="22" t="str">
        <f>IF(AND(INDEX(個人!$C$6:$AH$125,$N943,$C$3)&lt;&gt;"",INDEX(個人!$C$6:$AH$125,$N943,$O943)&lt;&gt;""),RIGHT(TEXT(INDEX(個人!$C$6:$AH$125,$N943,$O943),"mm:ss.00"),2),"")</f>
        <v/>
      </c>
      <c r="N943" s="22">
        <f t="shared" si="128"/>
        <v>43</v>
      </c>
      <c r="O943" s="22">
        <v>24</v>
      </c>
      <c r="P943" s="24" t="s">
        <v>37</v>
      </c>
      <c r="Q943" s="22" t="s">
        <v>104</v>
      </c>
    </row>
    <row r="944" spans="3:17" s="22" customFormat="1" x14ac:dyDescent="0.15">
      <c r="C944" s="22" t="str">
        <f>IF(INDEX(個人!$C$6:$AH$125,$N944,$C$3)&lt;&gt;"",DBCS(TRIM(INDEX(個人!$C$6:$AH$125,$N944,$C$3))),"")</f>
        <v/>
      </c>
      <c r="D944" s="22" t="str">
        <f t="shared" si="126"/>
        <v>○</v>
      </c>
      <c r="E944" s="22">
        <f>IF(AND(INDEX(個人!$C$6:$AH$125,$N943,$C$3)&lt;&gt;"",INDEX(個人!$C$6:$AH$125,$N944,$O944)&lt;&gt;""),E943+1,E943)</f>
        <v>0</v>
      </c>
      <c r="F944" s="22" t="str">
        <f t="shared" si="127"/>
        <v>@0</v>
      </c>
      <c r="H944" s="22" t="str">
        <f>IF(AND(INDEX(個人!$C$6:$AH$125,$N944,$C$3)&lt;&gt;"",INDEX(個人!$C$6:$AH$125,$N944,$O944)&lt;&gt;""),IF(INDEX(個人!$C$6:$AH$125,$N944,$H$3)&lt;20,11,ROUNDDOWN(INDEX(個人!$C$6:$AH$125,$N944,$H$3)/5,0)+7),"")</f>
        <v/>
      </c>
      <c r="I944" s="22" t="str">
        <f>IF(AND(INDEX(個人!$C$6:$AH$125,$N944,$C$3)&lt;&gt;"",INDEX(個人!$C$6:$AH$125,$N944,$O944)&lt;&gt;""),IF(ISERROR(VLOOKUP(DBCS($Q944),コード一覧!$E$1:$F$6,2,FALSE)),1,VLOOKUP(DBCS($Q944),コード一覧!$E$1:$F$6,2,FALSE)),"")</f>
        <v/>
      </c>
      <c r="J944" s="22" t="str">
        <f>IF(AND(INDEX(個人!$C$6:$AH$125,$N944,$C$3)&lt;&gt;"",INDEX(個人!$C$6:$AH$125,$N944,$O944)&lt;&gt;""),VLOOKUP($P944,コード一覧!$G$1:$H$10,2,FALSE),"")</f>
        <v/>
      </c>
      <c r="K944" s="22" t="str">
        <f>IF(AND(INDEX(個人!$C$6:$AH$125,$N944,$C$3)&lt;&gt;"",INDEX(個人!$C$6:$AH$125,$N944,$O944)&lt;&gt;""),LEFT(TEXT(INDEX(個人!$C$6:$AH$125,$N944,$O944),"mm:ss.00"),2),"")</f>
        <v/>
      </c>
      <c r="L944" s="22" t="str">
        <f>IF(AND(INDEX(個人!$C$6:$AH$125,$N944,$C$3)&lt;&gt;"",INDEX(個人!$C$6:$AH$125,$N944,$O944)&lt;&gt;""),MID(TEXT(INDEX(個人!$C$6:$AH$125,$N944,$O944),"mm:ss.00"),4,2),"")</f>
        <v/>
      </c>
      <c r="M944" s="22" t="str">
        <f>IF(AND(INDEX(個人!$C$6:$AH$125,$N944,$C$3)&lt;&gt;"",INDEX(個人!$C$6:$AH$125,$N944,$O944)&lt;&gt;""),RIGHT(TEXT(INDEX(個人!$C$6:$AH$125,$N944,$O944),"mm:ss.00"),2),"")</f>
        <v/>
      </c>
      <c r="N944" s="22">
        <f t="shared" si="128"/>
        <v>43</v>
      </c>
      <c r="O944" s="22">
        <v>25</v>
      </c>
      <c r="P944" s="24" t="s">
        <v>47</v>
      </c>
      <c r="Q944" s="22" t="s">
        <v>104</v>
      </c>
    </row>
    <row r="945" spans="3:17" s="22" customFormat="1" x14ac:dyDescent="0.15">
      <c r="C945" s="22" t="str">
        <f>IF(INDEX(個人!$C$6:$AH$125,$N945,$C$3)&lt;&gt;"",DBCS(TRIM(INDEX(個人!$C$6:$AH$125,$N945,$C$3))),"")</f>
        <v/>
      </c>
      <c r="D945" s="22" t="str">
        <f t="shared" si="126"/>
        <v>○</v>
      </c>
      <c r="E945" s="22">
        <f>IF(AND(INDEX(個人!$C$6:$AH$125,$N944,$C$3)&lt;&gt;"",INDEX(個人!$C$6:$AH$125,$N945,$O945)&lt;&gt;""),E944+1,E944)</f>
        <v>0</v>
      </c>
      <c r="F945" s="22" t="str">
        <f t="shared" si="127"/>
        <v>@0</v>
      </c>
      <c r="H945" s="22" t="str">
        <f>IF(AND(INDEX(個人!$C$6:$AH$125,$N945,$C$3)&lt;&gt;"",INDEX(個人!$C$6:$AH$125,$N945,$O945)&lt;&gt;""),IF(INDEX(個人!$C$6:$AH$125,$N945,$H$3)&lt;20,11,ROUNDDOWN(INDEX(個人!$C$6:$AH$125,$N945,$H$3)/5,0)+7),"")</f>
        <v/>
      </c>
      <c r="I945" s="22" t="str">
        <f>IF(AND(INDEX(個人!$C$6:$AH$125,$N945,$C$3)&lt;&gt;"",INDEX(個人!$C$6:$AH$125,$N945,$O945)&lt;&gt;""),IF(ISERROR(VLOOKUP(DBCS($Q945),コード一覧!$E$1:$F$6,2,FALSE)),1,VLOOKUP(DBCS($Q945),コード一覧!$E$1:$F$6,2,FALSE)),"")</f>
        <v/>
      </c>
      <c r="J945" s="22" t="str">
        <f>IF(AND(INDEX(個人!$C$6:$AH$125,$N945,$C$3)&lt;&gt;"",INDEX(個人!$C$6:$AH$125,$N945,$O945)&lt;&gt;""),VLOOKUP($P945,コード一覧!$G$1:$H$10,2,FALSE),"")</f>
        <v/>
      </c>
      <c r="K945" s="22" t="str">
        <f>IF(AND(INDEX(個人!$C$6:$AH$125,$N945,$C$3)&lt;&gt;"",INDEX(個人!$C$6:$AH$125,$N945,$O945)&lt;&gt;""),LEFT(TEXT(INDEX(個人!$C$6:$AH$125,$N945,$O945),"mm:ss.00"),2),"")</f>
        <v/>
      </c>
      <c r="L945" s="22" t="str">
        <f>IF(AND(INDEX(個人!$C$6:$AH$125,$N945,$C$3)&lt;&gt;"",INDEX(個人!$C$6:$AH$125,$N945,$O945)&lt;&gt;""),MID(TEXT(INDEX(個人!$C$6:$AH$125,$N945,$O945),"mm:ss.00"),4,2),"")</f>
        <v/>
      </c>
      <c r="M945" s="22" t="str">
        <f>IF(AND(INDEX(個人!$C$6:$AH$125,$N945,$C$3)&lt;&gt;"",INDEX(個人!$C$6:$AH$125,$N945,$O945)&lt;&gt;""),RIGHT(TEXT(INDEX(個人!$C$6:$AH$125,$N945,$O945),"mm:ss.00"),2),"")</f>
        <v/>
      </c>
      <c r="N945" s="22">
        <f t="shared" si="128"/>
        <v>43</v>
      </c>
      <c r="O945" s="22">
        <v>26</v>
      </c>
      <c r="P945" s="24" t="s">
        <v>70</v>
      </c>
      <c r="Q945" s="22" t="s">
        <v>55</v>
      </c>
    </row>
    <row r="946" spans="3:17" s="22" customFormat="1" x14ac:dyDescent="0.15">
      <c r="C946" s="22" t="str">
        <f>IF(INDEX(個人!$C$6:$AH$125,$N946,$C$3)&lt;&gt;"",DBCS(TRIM(INDEX(個人!$C$6:$AH$125,$N946,$C$3))),"")</f>
        <v/>
      </c>
      <c r="D946" s="22" t="str">
        <f t="shared" si="126"/>
        <v>○</v>
      </c>
      <c r="E946" s="22">
        <f>IF(AND(INDEX(個人!$C$6:$AH$125,$N945,$C$3)&lt;&gt;"",INDEX(個人!$C$6:$AH$125,$N946,$O946)&lt;&gt;""),E945+1,E945)</f>
        <v>0</v>
      </c>
      <c r="F946" s="22" t="str">
        <f t="shared" si="127"/>
        <v>@0</v>
      </c>
      <c r="H946" s="22" t="str">
        <f>IF(AND(INDEX(個人!$C$6:$AH$125,$N946,$C$3)&lt;&gt;"",INDEX(個人!$C$6:$AH$125,$N946,$O946)&lt;&gt;""),IF(INDEX(個人!$C$6:$AH$125,$N946,$H$3)&lt;20,11,ROUNDDOWN(INDEX(個人!$C$6:$AH$125,$N946,$H$3)/5,0)+7),"")</f>
        <v/>
      </c>
      <c r="I946" s="22" t="str">
        <f>IF(AND(INDEX(個人!$C$6:$AH$125,$N946,$C$3)&lt;&gt;"",INDEX(個人!$C$6:$AH$125,$N946,$O946)&lt;&gt;""),IF(ISERROR(VLOOKUP(DBCS($Q946),コード一覧!$E$1:$F$6,2,FALSE)),1,VLOOKUP(DBCS($Q946),コード一覧!$E$1:$F$6,2,FALSE)),"")</f>
        <v/>
      </c>
      <c r="J946" s="22" t="str">
        <f>IF(AND(INDEX(個人!$C$6:$AH$125,$N946,$C$3)&lt;&gt;"",INDEX(個人!$C$6:$AH$125,$N946,$O946)&lt;&gt;""),VLOOKUP($P946,コード一覧!$G$1:$H$10,2,FALSE),"")</f>
        <v/>
      </c>
      <c r="K946" s="22" t="str">
        <f>IF(AND(INDEX(個人!$C$6:$AH$125,$N946,$C$3)&lt;&gt;"",INDEX(個人!$C$6:$AH$125,$N946,$O946)&lt;&gt;""),LEFT(TEXT(INDEX(個人!$C$6:$AH$125,$N946,$O946),"mm:ss.00"),2),"")</f>
        <v/>
      </c>
      <c r="L946" s="22" t="str">
        <f>IF(AND(INDEX(個人!$C$6:$AH$125,$N946,$C$3)&lt;&gt;"",INDEX(個人!$C$6:$AH$125,$N946,$O946)&lt;&gt;""),MID(TEXT(INDEX(個人!$C$6:$AH$125,$N946,$O946),"mm:ss.00"),4,2),"")</f>
        <v/>
      </c>
      <c r="M946" s="22" t="str">
        <f>IF(AND(INDEX(個人!$C$6:$AH$125,$N946,$C$3)&lt;&gt;"",INDEX(個人!$C$6:$AH$125,$N946,$O946)&lt;&gt;""),RIGHT(TEXT(INDEX(個人!$C$6:$AH$125,$N946,$O946),"mm:ss.00"),2),"")</f>
        <v/>
      </c>
      <c r="N946" s="22">
        <f t="shared" si="128"/>
        <v>43</v>
      </c>
      <c r="O946" s="22">
        <v>27</v>
      </c>
      <c r="P946" s="24" t="s">
        <v>24</v>
      </c>
      <c r="Q946" s="22" t="s">
        <v>55</v>
      </c>
    </row>
    <row r="947" spans="3:17" s="22" customFormat="1" x14ac:dyDescent="0.15">
      <c r="C947" s="22" t="str">
        <f>IF(INDEX(個人!$C$6:$AH$125,$N947,$C$3)&lt;&gt;"",DBCS(TRIM(INDEX(個人!$C$6:$AH$125,$N947,$C$3))),"")</f>
        <v/>
      </c>
      <c r="D947" s="22" t="str">
        <f t="shared" si="126"/>
        <v>○</v>
      </c>
      <c r="E947" s="22">
        <f>IF(AND(INDEX(個人!$C$6:$AH$125,$N946,$C$3)&lt;&gt;"",INDEX(個人!$C$6:$AH$125,$N947,$O947)&lt;&gt;""),E946+1,E946)</f>
        <v>0</v>
      </c>
      <c r="F947" s="22" t="str">
        <f t="shared" si="127"/>
        <v>@0</v>
      </c>
      <c r="H947" s="22" t="str">
        <f>IF(AND(INDEX(個人!$C$6:$AH$125,$N947,$C$3)&lt;&gt;"",INDEX(個人!$C$6:$AH$125,$N947,$O947)&lt;&gt;""),IF(INDEX(個人!$C$6:$AH$125,$N947,$H$3)&lt;20,11,ROUNDDOWN(INDEX(個人!$C$6:$AH$125,$N947,$H$3)/5,0)+7),"")</f>
        <v/>
      </c>
      <c r="I947" s="22" t="str">
        <f>IF(AND(INDEX(個人!$C$6:$AH$125,$N947,$C$3)&lt;&gt;"",INDEX(個人!$C$6:$AH$125,$N947,$O947)&lt;&gt;""),IF(ISERROR(VLOOKUP(DBCS($Q947),コード一覧!$E$1:$F$6,2,FALSE)),1,VLOOKUP(DBCS($Q947),コード一覧!$E$1:$F$6,2,FALSE)),"")</f>
        <v/>
      </c>
      <c r="J947" s="22" t="str">
        <f>IF(AND(INDEX(個人!$C$6:$AH$125,$N947,$C$3)&lt;&gt;"",INDEX(個人!$C$6:$AH$125,$N947,$O947)&lt;&gt;""),VLOOKUP($P947,コード一覧!$G$1:$H$10,2,FALSE),"")</f>
        <v/>
      </c>
      <c r="K947" s="22" t="str">
        <f>IF(AND(INDEX(個人!$C$6:$AH$125,$N947,$C$3)&lt;&gt;"",INDEX(個人!$C$6:$AH$125,$N947,$O947)&lt;&gt;""),LEFT(TEXT(INDEX(個人!$C$6:$AH$125,$N947,$O947),"mm:ss.00"),2),"")</f>
        <v/>
      </c>
      <c r="L947" s="22" t="str">
        <f>IF(AND(INDEX(個人!$C$6:$AH$125,$N947,$C$3)&lt;&gt;"",INDEX(個人!$C$6:$AH$125,$N947,$O947)&lt;&gt;""),MID(TEXT(INDEX(個人!$C$6:$AH$125,$N947,$O947),"mm:ss.00"),4,2),"")</f>
        <v/>
      </c>
      <c r="M947" s="22" t="str">
        <f>IF(AND(INDEX(個人!$C$6:$AH$125,$N947,$C$3)&lt;&gt;"",INDEX(個人!$C$6:$AH$125,$N947,$O947)&lt;&gt;""),RIGHT(TEXT(INDEX(個人!$C$6:$AH$125,$N947,$O947),"mm:ss.00"),2),"")</f>
        <v/>
      </c>
      <c r="N947" s="22">
        <f t="shared" si="128"/>
        <v>43</v>
      </c>
      <c r="O947" s="22">
        <v>28</v>
      </c>
      <c r="P947" s="24" t="s">
        <v>37</v>
      </c>
      <c r="Q947" s="22" t="s">
        <v>55</v>
      </c>
    </row>
    <row r="948" spans="3:17" s="22" customFormat="1" x14ac:dyDescent="0.15">
      <c r="C948" s="22" t="str">
        <f>IF(INDEX(個人!$C$6:$AH$125,$N948,$C$3)&lt;&gt;"",DBCS(TRIM(INDEX(個人!$C$6:$AH$125,$N948,$C$3))),"")</f>
        <v/>
      </c>
      <c r="D948" s="22" t="str">
        <f t="shared" si="126"/>
        <v>○</v>
      </c>
      <c r="E948" s="22">
        <f>IF(AND(INDEX(個人!$C$6:$AH$125,$N947,$C$3)&lt;&gt;"",INDEX(個人!$C$6:$AH$125,$N948,$O948)&lt;&gt;""),E947+1,E947)</f>
        <v>0</v>
      </c>
      <c r="F948" s="22" t="str">
        <f t="shared" si="127"/>
        <v>@0</v>
      </c>
      <c r="H948" s="22" t="str">
        <f>IF(AND(INDEX(個人!$C$6:$AH$125,$N948,$C$3)&lt;&gt;"",INDEX(個人!$C$6:$AH$125,$N948,$O948)&lt;&gt;""),IF(INDEX(個人!$C$6:$AH$125,$N948,$H$3)&lt;20,11,ROUNDDOWN(INDEX(個人!$C$6:$AH$125,$N948,$H$3)/5,0)+7),"")</f>
        <v/>
      </c>
      <c r="I948" s="22" t="str">
        <f>IF(AND(INDEX(個人!$C$6:$AH$125,$N948,$C$3)&lt;&gt;"",INDEX(個人!$C$6:$AH$125,$N948,$O948)&lt;&gt;""),IF(ISERROR(VLOOKUP(DBCS($Q948),コード一覧!$E$1:$F$6,2,FALSE)),1,VLOOKUP(DBCS($Q948),コード一覧!$E$1:$F$6,2,FALSE)),"")</f>
        <v/>
      </c>
      <c r="J948" s="22" t="str">
        <f>IF(AND(INDEX(個人!$C$6:$AH$125,$N948,$C$3)&lt;&gt;"",INDEX(個人!$C$6:$AH$125,$N948,$O948)&lt;&gt;""),VLOOKUP($P948,コード一覧!$G$1:$H$10,2,FALSE),"")</f>
        <v/>
      </c>
      <c r="K948" s="22" t="str">
        <f>IF(AND(INDEX(個人!$C$6:$AH$125,$N948,$C$3)&lt;&gt;"",INDEX(個人!$C$6:$AH$125,$N948,$O948)&lt;&gt;""),LEFT(TEXT(INDEX(個人!$C$6:$AH$125,$N948,$O948),"mm:ss.00"),2),"")</f>
        <v/>
      </c>
      <c r="L948" s="22" t="str">
        <f>IF(AND(INDEX(個人!$C$6:$AH$125,$N948,$C$3)&lt;&gt;"",INDEX(個人!$C$6:$AH$125,$N948,$O948)&lt;&gt;""),MID(TEXT(INDEX(個人!$C$6:$AH$125,$N948,$O948),"mm:ss.00"),4,2),"")</f>
        <v/>
      </c>
      <c r="M948" s="22" t="str">
        <f>IF(AND(INDEX(個人!$C$6:$AH$125,$N948,$C$3)&lt;&gt;"",INDEX(個人!$C$6:$AH$125,$N948,$O948)&lt;&gt;""),RIGHT(TEXT(INDEX(個人!$C$6:$AH$125,$N948,$O948),"mm:ss.00"),2),"")</f>
        <v/>
      </c>
      <c r="N948" s="22">
        <f t="shared" si="128"/>
        <v>43</v>
      </c>
      <c r="O948" s="22">
        <v>29</v>
      </c>
      <c r="P948" s="24" t="s">
        <v>47</v>
      </c>
      <c r="Q948" s="22" t="s">
        <v>55</v>
      </c>
    </row>
    <row r="949" spans="3:17" s="22" customFormat="1" x14ac:dyDescent="0.15">
      <c r="C949" s="22" t="str">
        <f>IF(INDEX(個人!$C$6:$AH$125,$N949,$C$3)&lt;&gt;"",DBCS(TRIM(INDEX(個人!$C$6:$AH$125,$N949,$C$3))),"")</f>
        <v/>
      </c>
      <c r="D949" s="22" t="str">
        <f t="shared" si="126"/>
        <v>○</v>
      </c>
      <c r="E949" s="22">
        <f>IF(AND(INDEX(個人!$C$6:$AH$125,$N948,$C$3)&lt;&gt;"",INDEX(個人!$C$6:$AH$125,$N949,$O949)&lt;&gt;""),E948+1,E948)</f>
        <v>0</v>
      </c>
      <c r="F949" s="22" t="str">
        <f t="shared" si="127"/>
        <v>@0</v>
      </c>
      <c r="H949" s="22" t="str">
        <f>IF(AND(INDEX(個人!$C$6:$AH$125,$N949,$C$3)&lt;&gt;"",INDEX(個人!$C$6:$AH$125,$N949,$O949)&lt;&gt;""),IF(INDEX(個人!$C$6:$AH$125,$N949,$H$3)&lt;20,11,ROUNDDOWN(INDEX(個人!$C$6:$AH$125,$N949,$H$3)/5,0)+7),"")</f>
        <v/>
      </c>
      <c r="I949" s="22" t="str">
        <f>IF(AND(INDEX(個人!$C$6:$AH$125,$N949,$C$3)&lt;&gt;"",INDEX(個人!$C$6:$AH$125,$N949,$O949)&lt;&gt;""),IF(ISERROR(VLOOKUP(DBCS($Q949),コード一覧!$E$1:$F$6,2,FALSE)),1,VLOOKUP(DBCS($Q949),コード一覧!$E$1:$F$6,2,FALSE)),"")</f>
        <v/>
      </c>
      <c r="J949" s="22" t="str">
        <f>IF(AND(INDEX(個人!$C$6:$AH$125,$N949,$C$3)&lt;&gt;"",INDEX(個人!$C$6:$AH$125,$N949,$O949)&lt;&gt;""),VLOOKUP($P949,コード一覧!$G$1:$H$10,2,FALSE),"")</f>
        <v/>
      </c>
      <c r="K949" s="22" t="str">
        <f>IF(AND(INDEX(個人!$C$6:$AH$125,$N949,$C$3)&lt;&gt;"",INDEX(個人!$C$6:$AH$125,$N949,$O949)&lt;&gt;""),LEFT(TEXT(INDEX(個人!$C$6:$AH$125,$N949,$O949),"mm:ss.00"),2),"")</f>
        <v/>
      </c>
      <c r="L949" s="22" t="str">
        <f>IF(AND(INDEX(個人!$C$6:$AH$125,$N949,$C$3)&lt;&gt;"",INDEX(個人!$C$6:$AH$125,$N949,$O949)&lt;&gt;""),MID(TEXT(INDEX(個人!$C$6:$AH$125,$N949,$O949),"mm:ss.00"),4,2),"")</f>
        <v/>
      </c>
      <c r="M949" s="22" t="str">
        <f>IF(AND(INDEX(個人!$C$6:$AH$125,$N949,$C$3)&lt;&gt;"",INDEX(個人!$C$6:$AH$125,$N949,$O949)&lt;&gt;""),RIGHT(TEXT(INDEX(個人!$C$6:$AH$125,$N949,$O949),"mm:ss.00"),2),"")</f>
        <v/>
      </c>
      <c r="N949" s="22">
        <f t="shared" si="128"/>
        <v>43</v>
      </c>
      <c r="O949" s="22">
        <v>30</v>
      </c>
      <c r="P949" s="24" t="s">
        <v>37</v>
      </c>
      <c r="Q949" s="22" t="s">
        <v>101</v>
      </c>
    </row>
    <row r="950" spans="3:17" s="22" customFormat="1" x14ac:dyDescent="0.15">
      <c r="C950" s="22" t="str">
        <f>IF(INDEX(個人!$C$6:$AH$125,$N950,$C$3)&lt;&gt;"",DBCS(TRIM(INDEX(個人!$C$6:$AH$125,$N950,$C$3))),"")</f>
        <v/>
      </c>
      <c r="D950" s="22" t="str">
        <f t="shared" si="126"/>
        <v>○</v>
      </c>
      <c r="E950" s="22">
        <f>IF(AND(INDEX(個人!$C$6:$AH$125,$N949,$C$3)&lt;&gt;"",INDEX(個人!$C$6:$AH$125,$N950,$O950)&lt;&gt;""),E949+1,E949)</f>
        <v>0</v>
      </c>
      <c r="F950" s="22" t="str">
        <f t="shared" si="127"/>
        <v>@0</v>
      </c>
      <c r="H950" s="22" t="str">
        <f>IF(AND(INDEX(個人!$C$6:$AH$125,$N950,$C$3)&lt;&gt;"",INDEX(個人!$C$6:$AH$125,$N950,$O950)&lt;&gt;""),IF(INDEX(個人!$C$6:$AH$125,$N950,$H$3)&lt;20,11,ROUNDDOWN(INDEX(個人!$C$6:$AH$125,$N950,$H$3)/5,0)+7),"")</f>
        <v/>
      </c>
      <c r="I950" s="22" t="str">
        <f>IF(AND(INDEX(個人!$C$6:$AH$125,$N950,$C$3)&lt;&gt;"",INDEX(個人!$C$6:$AH$125,$N950,$O950)&lt;&gt;""),IF(ISERROR(VLOOKUP(DBCS($Q950),コード一覧!$E$1:$F$6,2,FALSE)),1,VLOOKUP(DBCS($Q950),コード一覧!$E$1:$F$6,2,FALSE)),"")</f>
        <v/>
      </c>
      <c r="J950" s="22" t="str">
        <f>IF(AND(INDEX(個人!$C$6:$AH$125,$N950,$C$3)&lt;&gt;"",INDEX(個人!$C$6:$AH$125,$N950,$O950)&lt;&gt;""),VLOOKUP($P950,コード一覧!$G$1:$H$10,2,FALSE),"")</f>
        <v/>
      </c>
      <c r="K950" s="22" t="str">
        <f>IF(AND(INDEX(個人!$C$6:$AH$125,$N950,$C$3)&lt;&gt;"",INDEX(個人!$C$6:$AH$125,$N950,$O950)&lt;&gt;""),LEFT(TEXT(INDEX(個人!$C$6:$AH$125,$N950,$O950),"mm:ss.00"),2),"")</f>
        <v/>
      </c>
      <c r="L950" s="22" t="str">
        <f>IF(AND(INDEX(個人!$C$6:$AH$125,$N950,$C$3)&lt;&gt;"",INDEX(個人!$C$6:$AH$125,$N950,$O950)&lt;&gt;""),MID(TEXT(INDEX(個人!$C$6:$AH$125,$N950,$O950),"mm:ss.00"),4,2),"")</f>
        <v/>
      </c>
      <c r="M950" s="22" t="str">
        <f>IF(AND(INDEX(個人!$C$6:$AH$125,$N950,$C$3)&lt;&gt;"",INDEX(個人!$C$6:$AH$125,$N950,$O950)&lt;&gt;""),RIGHT(TEXT(INDEX(個人!$C$6:$AH$125,$N950,$O950),"mm:ss.00"),2),"")</f>
        <v/>
      </c>
      <c r="N950" s="22">
        <f t="shared" si="128"/>
        <v>43</v>
      </c>
      <c r="O950" s="22">
        <v>31</v>
      </c>
      <c r="P950" s="24" t="s">
        <v>47</v>
      </c>
      <c r="Q950" s="22" t="s">
        <v>101</v>
      </c>
    </row>
    <row r="951" spans="3:17" s="22" customFormat="1" x14ac:dyDescent="0.15">
      <c r="C951" s="22" t="str">
        <f>IF(INDEX(個人!$C$6:$AH$125,$N951,$C$3)&lt;&gt;"",DBCS(TRIM(INDEX(個人!$C$6:$AH$125,$N951,$C$3))),"")</f>
        <v/>
      </c>
      <c r="D951" s="22" t="str">
        <f t="shared" si="126"/>
        <v>○</v>
      </c>
      <c r="E951" s="22">
        <f>IF(AND(INDEX(個人!$C$6:$AH$125,$N950,$C$3)&lt;&gt;"",INDEX(個人!$C$6:$AH$125,$N951,$O951)&lt;&gt;""),E950+1,E950)</f>
        <v>0</v>
      </c>
      <c r="F951" s="22" t="str">
        <f t="shared" si="127"/>
        <v>@0</v>
      </c>
      <c r="H951" s="22" t="str">
        <f>IF(AND(INDEX(個人!$C$6:$AH$125,$N951,$C$3)&lt;&gt;"",INDEX(個人!$C$6:$AH$125,$N951,$O951)&lt;&gt;""),IF(INDEX(個人!$C$6:$AH$125,$N951,$H$3)&lt;20,11,ROUNDDOWN(INDEX(個人!$C$6:$AH$125,$N951,$H$3)/5,0)+7),"")</f>
        <v/>
      </c>
      <c r="I951" s="22" t="str">
        <f>IF(AND(INDEX(個人!$C$6:$AH$125,$N951,$C$3)&lt;&gt;"",INDEX(個人!$C$6:$AH$125,$N951,$O951)&lt;&gt;""),IF(ISERROR(VLOOKUP(DBCS($Q951),コード一覧!$E$1:$F$6,2,FALSE)),1,VLOOKUP(DBCS($Q951),コード一覧!$E$1:$F$6,2,FALSE)),"")</f>
        <v/>
      </c>
      <c r="J951" s="22" t="str">
        <f>IF(AND(INDEX(個人!$C$6:$AH$125,$N951,$C$3)&lt;&gt;"",INDEX(個人!$C$6:$AH$125,$N951,$O951)&lt;&gt;""),VLOOKUP($P951,コード一覧!$G$1:$H$10,2,FALSE),"")</f>
        <v/>
      </c>
      <c r="K951" s="22" t="str">
        <f>IF(AND(INDEX(個人!$C$6:$AH$125,$N951,$C$3)&lt;&gt;"",INDEX(個人!$C$6:$AH$125,$N951,$O951)&lt;&gt;""),LEFT(TEXT(INDEX(個人!$C$6:$AH$125,$N951,$O951),"mm:ss.00"),2),"")</f>
        <v/>
      </c>
      <c r="L951" s="22" t="str">
        <f>IF(AND(INDEX(個人!$C$6:$AH$125,$N951,$C$3)&lt;&gt;"",INDEX(個人!$C$6:$AH$125,$N951,$O951)&lt;&gt;""),MID(TEXT(INDEX(個人!$C$6:$AH$125,$N951,$O951),"mm:ss.00"),4,2),"")</f>
        <v/>
      </c>
      <c r="M951" s="22" t="str">
        <f>IF(AND(INDEX(個人!$C$6:$AH$125,$N951,$C$3)&lt;&gt;"",INDEX(個人!$C$6:$AH$125,$N951,$O951)&lt;&gt;""),RIGHT(TEXT(INDEX(個人!$C$6:$AH$125,$N951,$O951),"mm:ss.00"),2),"")</f>
        <v/>
      </c>
      <c r="N951" s="22">
        <f t="shared" si="128"/>
        <v>43</v>
      </c>
      <c r="O951" s="22">
        <v>32</v>
      </c>
      <c r="P951" s="24" t="s">
        <v>73</v>
      </c>
      <c r="Q951" s="22" t="s">
        <v>101</v>
      </c>
    </row>
    <row r="952" spans="3:17" s="23" customFormat="1" x14ac:dyDescent="0.15">
      <c r="C952" s="23" t="str">
        <f>IF(INDEX(個人!$C$6:$AH$125,$N952,$C$3)&lt;&gt;"",DBCS(TRIM(INDEX(個人!$C$6:$AH$125,$N952,$C$3))),"")</f>
        <v/>
      </c>
      <c r="D952" s="23" t="str">
        <f>IF(C951=C952,"○","×")</f>
        <v>○</v>
      </c>
      <c r="E952" s="23">
        <f>IF(AND(INDEX(個人!$C$6:$AH$125,$N952,$C$3)&lt;&gt;"",INDEX(個人!$C$6:$AH$125,$N952,$O952)&lt;&gt;""),1,0)</f>
        <v>0</v>
      </c>
      <c r="F952" s="23" t="str">
        <f>C952&amp;"@"&amp;E952</f>
        <v>@0</v>
      </c>
      <c r="H952" s="23" t="str">
        <f>IF(AND(INDEX(個人!$C$6:$AH$125,$N952,$C$3)&lt;&gt;"",INDEX(個人!$C$6:$AH$125,$N952,$O952)&lt;&gt;""),IF(INDEX(個人!$C$6:$AH$125,$N952,$H$3)&lt;20,11,ROUNDDOWN(INDEX(個人!$C$6:$AH$125,$N952,$H$3)/5,0)+7),"")</f>
        <v/>
      </c>
      <c r="I952" s="23" t="str">
        <f>IF(AND(INDEX(個人!$C$6:$AH$125,$N952,$C$3)&lt;&gt;"",INDEX(個人!$C$6:$AH$125,$N952,$O952)&lt;&gt;""),IF(ISERROR(VLOOKUP(DBCS($Q952),コード一覧!$E$1:$F$6,2,FALSE)),1,VLOOKUP(DBCS($Q952),コード一覧!$E$1:$F$6,2,FALSE)),"")</f>
        <v/>
      </c>
      <c r="J952" s="23" t="str">
        <f>IF(AND(INDEX(個人!$C$6:$AH$125,$N952,$C$3)&lt;&gt;"",INDEX(個人!$C$6:$AH$125,$N952,$O952)&lt;&gt;""),VLOOKUP($P952,コード一覧!$G$1:$H$10,2,FALSE),"")</f>
        <v/>
      </c>
      <c r="K952" s="23" t="str">
        <f>IF(AND(INDEX(個人!$C$6:$AH$125,$N952,$C$3)&lt;&gt;"",INDEX(個人!$C$6:$AH$125,$N952,$O952)&lt;&gt;""),LEFT(TEXT(INDEX(個人!$C$6:$AH$125,$N952,$O952),"mm:ss.00"),2),"")</f>
        <v/>
      </c>
      <c r="L952" s="23" t="str">
        <f>IF(AND(INDEX(個人!$C$6:$AH$125,$N952,$C$3)&lt;&gt;"",INDEX(個人!$C$6:$AH$125,$N952,$O952)&lt;&gt;""),MID(TEXT(INDEX(個人!$C$6:$AH$125,$N952,$O952),"mm:ss.00"),4,2),"")</f>
        <v/>
      </c>
      <c r="M952" s="23" t="str">
        <f>IF(AND(INDEX(個人!$C$6:$AH$125,$N952,$C$3)&lt;&gt;"",INDEX(個人!$C$6:$AH$125,$N952,$O952)&lt;&gt;""),RIGHT(TEXT(INDEX(個人!$C$6:$AH$125,$N952,$O952),"mm:ss.00"),2),"")</f>
        <v/>
      </c>
      <c r="N952" s="23">
        <f>N930+1</f>
        <v>44</v>
      </c>
      <c r="O952" s="23">
        <v>11</v>
      </c>
      <c r="P952" s="200" t="s">
        <v>70</v>
      </c>
      <c r="Q952" s="23" t="s">
        <v>318</v>
      </c>
    </row>
    <row r="953" spans="3:17" s="23" customFormat="1" x14ac:dyDescent="0.15">
      <c r="C953" s="23" t="str">
        <f>IF(INDEX(個人!$C$6:$AH$125,$N953,$C$3)&lt;&gt;"",DBCS(TRIM(INDEX(個人!$C$6:$AH$125,$N953,$C$3))),"")</f>
        <v/>
      </c>
      <c r="D953" s="23" t="str">
        <f>IF(C952=C953,"○","×")</f>
        <v>○</v>
      </c>
      <c r="E953" s="23">
        <f>IF(AND(INDEX(個人!$C$6:$AH$125,$N952,$C$3)&lt;&gt;"",INDEX(個人!$C$6:$AH$125,$N953,$O953)&lt;&gt;""),E952+1,E952)</f>
        <v>0</v>
      </c>
      <c r="F953" s="23" t="str">
        <f>C953&amp;"@"&amp;E953</f>
        <v>@0</v>
      </c>
      <c r="H953" s="23" t="str">
        <f>IF(AND(INDEX(個人!$C$6:$AH$125,$N953,$C$3)&lt;&gt;"",INDEX(個人!$C$6:$AH$125,$N953,$O953)&lt;&gt;""),IF(INDEX(個人!$C$6:$AH$125,$N953,$H$3)&lt;20,11,ROUNDDOWN(INDEX(個人!$C$6:$AH$125,$N953,$H$3)/5,0)+7),"")</f>
        <v/>
      </c>
      <c r="I953" s="23" t="str">
        <f>IF(AND(INDEX(個人!$C$6:$AH$125,$N953,$C$3)&lt;&gt;"",INDEX(個人!$C$6:$AH$125,$N953,$O953)&lt;&gt;""),IF(ISERROR(VLOOKUP(DBCS($Q953),コード一覧!$E$1:$F$6,2,FALSE)),1,VLOOKUP(DBCS($Q953),コード一覧!$E$1:$F$6,2,FALSE)),"")</f>
        <v/>
      </c>
      <c r="J953" s="23" t="str">
        <f>IF(AND(INDEX(個人!$C$6:$AH$125,$N953,$C$3)&lt;&gt;"",INDEX(個人!$C$6:$AH$125,$N953,$O953)&lt;&gt;""),VLOOKUP($P953,コード一覧!$G$1:$H$10,2,FALSE),"")</f>
        <v/>
      </c>
      <c r="K953" s="23" t="str">
        <f>IF(AND(INDEX(個人!$C$6:$AH$125,$N953,$C$3)&lt;&gt;"",INDEX(個人!$C$6:$AH$125,$N953,$O953)&lt;&gt;""),LEFT(TEXT(INDEX(個人!$C$6:$AH$125,$N953,$O953),"mm:ss.00"),2),"")</f>
        <v/>
      </c>
      <c r="L953" s="23" t="str">
        <f>IF(AND(INDEX(個人!$C$6:$AH$125,$N953,$C$3)&lt;&gt;"",INDEX(個人!$C$6:$AH$125,$N953,$O953)&lt;&gt;""),MID(TEXT(INDEX(個人!$C$6:$AH$125,$N953,$O953),"mm:ss.00"),4,2),"")</f>
        <v/>
      </c>
      <c r="M953" s="23" t="str">
        <f>IF(AND(INDEX(個人!$C$6:$AH$125,$N953,$C$3)&lt;&gt;"",INDEX(個人!$C$6:$AH$125,$N953,$O953)&lt;&gt;""),RIGHT(TEXT(INDEX(個人!$C$6:$AH$125,$N953,$O953),"mm:ss.00"),2),"")</f>
        <v/>
      </c>
      <c r="N953" s="23">
        <f>$N952</f>
        <v>44</v>
      </c>
      <c r="O953" s="23">
        <v>12</v>
      </c>
      <c r="P953" s="200" t="s">
        <v>24</v>
      </c>
      <c r="Q953" s="23" t="s">
        <v>318</v>
      </c>
    </row>
    <row r="954" spans="3:17" s="23" customFormat="1" x14ac:dyDescent="0.15">
      <c r="C954" s="23" t="str">
        <f>IF(INDEX(個人!$C$6:$AH$125,$N954,$C$3)&lt;&gt;"",DBCS(TRIM(INDEX(個人!$C$6:$AH$125,$N954,$C$3))),"")</f>
        <v/>
      </c>
      <c r="D954" s="23" t="str">
        <f t="shared" ref="D954:D973" si="129">IF(C953=C954,"○","×")</f>
        <v>○</v>
      </c>
      <c r="E954" s="23">
        <f>IF(AND(INDEX(個人!$C$6:$AH$125,$N953,$C$3)&lt;&gt;"",INDEX(個人!$C$6:$AH$125,$N954,$O954)&lt;&gt;""),E953+1,E953)</f>
        <v>0</v>
      </c>
      <c r="F954" s="23" t="str">
        <f t="shared" ref="F954:F973" si="130">C954&amp;"@"&amp;E954</f>
        <v>@0</v>
      </c>
      <c r="H954" s="23" t="str">
        <f>IF(AND(INDEX(個人!$C$6:$AH$125,$N954,$C$3)&lt;&gt;"",INDEX(個人!$C$6:$AH$125,$N954,$O954)&lt;&gt;""),IF(INDEX(個人!$C$6:$AH$125,$N954,$H$3)&lt;20,11,ROUNDDOWN(INDEX(個人!$C$6:$AH$125,$N954,$H$3)/5,0)+7),"")</f>
        <v/>
      </c>
      <c r="I954" s="23" t="str">
        <f>IF(AND(INDEX(個人!$C$6:$AH$125,$N954,$C$3)&lt;&gt;"",INDEX(個人!$C$6:$AH$125,$N954,$O954)&lt;&gt;""),IF(ISERROR(VLOOKUP(DBCS($Q954),コード一覧!$E$1:$F$6,2,FALSE)),1,VLOOKUP(DBCS($Q954),コード一覧!$E$1:$F$6,2,FALSE)),"")</f>
        <v/>
      </c>
      <c r="J954" s="23" t="str">
        <f>IF(AND(INDEX(個人!$C$6:$AH$125,$N954,$C$3)&lt;&gt;"",INDEX(個人!$C$6:$AH$125,$N954,$O954)&lt;&gt;""),VLOOKUP($P954,コード一覧!$G$1:$H$10,2,FALSE),"")</f>
        <v/>
      </c>
      <c r="K954" s="23" t="str">
        <f>IF(AND(INDEX(個人!$C$6:$AH$125,$N954,$C$3)&lt;&gt;"",INDEX(個人!$C$6:$AH$125,$N954,$O954)&lt;&gt;""),LEFT(TEXT(INDEX(個人!$C$6:$AH$125,$N954,$O954),"mm:ss.00"),2),"")</f>
        <v/>
      </c>
      <c r="L954" s="23" t="str">
        <f>IF(AND(INDEX(個人!$C$6:$AH$125,$N954,$C$3)&lt;&gt;"",INDEX(個人!$C$6:$AH$125,$N954,$O954)&lt;&gt;""),MID(TEXT(INDEX(個人!$C$6:$AH$125,$N954,$O954),"mm:ss.00"),4,2),"")</f>
        <v/>
      </c>
      <c r="M954" s="23" t="str">
        <f>IF(AND(INDEX(個人!$C$6:$AH$125,$N954,$C$3)&lt;&gt;"",INDEX(個人!$C$6:$AH$125,$N954,$O954)&lt;&gt;""),RIGHT(TEXT(INDEX(個人!$C$6:$AH$125,$N954,$O954),"mm:ss.00"),2),"")</f>
        <v/>
      </c>
      <c r="N954" s="23">
        <f t="shared" ref="N954:N973" si="131">$N953</f>
        <v>44</v>
      </c>
      <c r="O954" s="23">
        <v>13</v>
      </c>
      <c r="P954" s="200" t="s">
        <v>37</v>
      </c>
      <c r="Q954" s="23" t="s">
        <v>318</v>
      </c>
    </row>
    <row r="955" spans="3:17" s="23" customFormat="1" x14ac:dyDescent="0.15">
      <c r="C955" s="23" t="str">
        <f>IF(INDEX(個人!$C$6:$AH$125,$N955,$C$3)&lt;&gt;"",DBCS(TRIM(INDEX(個人!$C$6:$AH$125,$N955,$C$3))),"")</f>
        <v/>
      </c>
      <c r="D955" s="23" t="str">
        <f t="shared" si="129"/>
        <v>○</v>
      </c>
      <c r="E955" s="23">
        <f>IF(AND(INDEX(個人!$C$6:$AH$125,$N954,$C$3)&lt;&gt;"",INDEX(個人!$C$6:$AH$125,$N955,$O955)&lt;&gt;""),E954+1,E954)</f>
        <v>0</v>
      </c>
      <c r="F955" s="23" t="str">
        <f t="shared" si="130"/>
        <v>@0</v>
      </c>
      <c r="H955" s="23" t="str">
        <f>IF(AND(INDEX(個人!$C$6:$AH$125,$N955,$C$3)&lt;&gt;"",INDEX(個人!$C$6:$AH$125,$N955,$O955)&lt;&gt;""),IF(INDEX(個人!$C$6:$AH$125,$N955,$H$3)&lt;20,11,ROUNDDOWN(INDEX(個人!$C$6:$AH$125,$N955,$H$3)/5,0)+7),"")</f>
        <v/>
      </c>
      <c r="I955" s="23" t="str">
        <f>IF(AND(INDEX(個人!$C$6:$AH$125,$N955,$C$3)&lt;&gt;"",INDEX(個人!$C$6:$AH$125,$N955,$O955)&lt;&gt;""),IF(ISERROR(VLOOKUP(DBCS($Q955),コード一覧!$E$1:$F$6,2,FALSE)),1,VLOOKUP(DBCS($Q955),コード一覧!$E$1:$F$6,2,FALSE)),"")</f>
        <v/>
      </c>
      <c r="J955" s="23" t="str">
        <f>IF(AND(INDEX(個人!$C$6:$AH$125,$N955,$C$3)&lt;&gt;"",INDEX(個人!$C$6:$AH$125,$N955,$O955)&lt;&gt;""),VLOOKUP($P955,コード一覧!$G$1:$H$10,2,FALSE),"")</f>
        <v/>
      </c>
      <c r="K955" s="23" t="str">
        <f>IF(AND(INDEX(個人!$C$6:$AH$125,$N955,$C$3)&lt;&gt;"",INDEX(個人!$C$6:$AH$125,$N955,$O955)&lt;&gt;""),LEFT(TEXT(INDEX(個人!$C$6:$AH$125,$N955,$O955),"mm:ss.00"),2),"")</f>
        <v/>
      </c>
      <c r="L955" s="23" t="str">
        <f>IF(AND(INDEX(個人!$C$6:$AH$125,$N955,$C$3)&lt;&gt;"",INDEX(個人!$C$6:$AH$125,$N955,$O955)&lt;&gt;""),MID(TEXT(INDEX(個人!$C$6:$AH$125,$N955,$O955),"mm:ss.00"),4,2),"")</f>
        <v/>
      </c>
      <c r="M955" s="23" t="str">
        <f>IF(AND(INDEX(個人!$C$6:$AH$125,$N955,$C$3)&lt;&gt;"",INDEX(個人!$C$6:$AH$125,$N955,$O955)&lt;&gt;""),RIGHT(TEXT(INDEX(個人!$C$6:$AH$125,$N955,$O955),"mm:ss.00"),2),"")</f>
        <v/>
      </c>
      <c r="N955" s="23">
        <f t="shared" si="131"/>
        <v>44</v>
      </c>
      <c r="O955" s="23">
        <v>14</v>
      </c>
      <c r="P955" s="200" t="s">
        <v>47</v>
      </c>
      <c r="Q955" s="23" t="s">
        <v>318</v>
      </c>
    </row>
    <row r="956" spans="3:17" s="23" customFormat="1" x14ac:dyDescent="0.15">
      <c r="C956" s="23" t="str">
        <f>IF(INDEX(個人!$C$6:$AH$125,$N956,$C$3)&lt;&gt;"",DBCS(TRIM(INDEX(個人!$C$6:$AH$125,$N956,$C$3))),"")</f>
        <v/>
      </c>
      <c r="D956" s="23" t="str">
        <f t="shared" si="129"/>
        <v>○</v>
      </c>
      <c r="E956" s="23">
        <f>IF(AND(INDEX(個人!$C$6:$AH$125,$N955,$C$3)&lt;&gt;"",INDEX(個人!$C$6:$AH$125,$N956,$O956)&lt;&gt;""),E955+1,E955)</f>
        <v>0</v>
      </c>
      <c r="F956" s="23" t="str">
        <f t="shared" si="130"/>
        <v>@0</v>
      </c>
      <c r="H956" s="23" t="str">
        <f>IF(AND(INDEX(個人!$C$6:$AH$125,$N956,$C$3)&lt;&gt;"",INDEX(個人!$C$6:$AH$125,$N956,$O956)&lt;&gt;""),IF(INDEX(個人!$C$6:$AH$125,$N956,$H$3)&lt;20,11,ROUNDDOWN(INDEX(個人!$C$6:$AH$125,$N956,$H$3)/5,0)+7),"")</f>
        <v/>
      </c>
      <c r="I956" s="23" t="str">
        <f>IF(AND(INDEX(個人!$C$6:$AH$125,$N956,$C$3)&lt;&gt;"",INDEX(個人!$C$6:$AH$125,$N956,$O956)&lt;&gt;""),IF(ISERROR(VLOOKUP(DBCS($Q956),コード一覧!$E$1:$F$6,2,FALSE)),1,VLOOKUP(DBCS($Q956),コード一覧!$E$1:$F$6,2,FALSE)),"")</f>
        <v/>
      </c>
      <c r="J956" s="23" t="str">
        <f>IF(AND(INDEX(個人!$C$6:$AH$125,$N956,$C$3)&lt;&gt;"",INDEX(個人!$C$6:$AH$125,$N956,$O956)&lt;&gt;""),VLOOKUP($P956,コード一覧!$G$1:$H$10,2,FALSE),"")</f>
        <v/>
      </c>
      <c r="K956" s="23" t="str">
        <f>IF(AND(INDEX(個人!$C$6:$AH$125,$N956,$C$3)&lt;&gt;"",INDEX(個人!$C$6:$AH$125,$N956,$O956)&lt;&gt;""),LEFT(TEXT(INDEX(個人!$C$6:$AH$125,$N956,$O956),"mm:ss.00"),2),"")</f>
        <v/>
      </c>
      <c r="L956" s="23" t="str">
        <f>IF(AND(INDEX(個人!$C$6:$AH$125,$N956,$C$3)&lt;&gt;"",INDEX(個人!$C$6:$AH$125,$N956,$O956)&lt;&gt;""),MID(TEXT(INDEX(個人!$C$6:$AH$125,$N956,$O956),"mm:ss.00"),4,2),"")</f>
        <v/>
      </c>
      <c r="M956" s="23" t="str">
        <f>IF(AND(INDEX(個人!$C$6:$AH$125,$N956,$C$3)&lt;&gt;"",INDEX(個人!$C$6:$AH$125,$N956,$O956)&lt;&gt;""),RIGHT(TEXT(INDEX(個人!$C$6:$AH$125,$N956,$O956),"mm:ss.00"),2),"")</f>
        <v/>
      </c>
      <c r="N956" s="23">
        <f t="shared" si="131"/>
        <v>44</v>
      </c>
      <c r="O956" s="23">
        <v>15</v>
      </c>
      <c r="P956" s="200" t="s">
        <v>73</v>
      </c>
      <c r="Q956" s="23" t="s">
        <v>318</v>
      </c>
    </row>
    <row r="957" spans="3:17" s="23" customFormat="1" x14ac:dyDescent="0.15">
      <c r="C957" s="23" t="str">
        <f>IF(INDEX(個人!$C$6:$AH$125,$N957,$C$3)&lt;&gt;"",DBCS(TRIM(INDEX(個人!$C$6:$AH$125,$N957,$C$3))),"")</f>
        <v/>
      </c>
      <c r="D957" s="23" t="str">
        <f t="shared" si="129"/>
        <v>○</v>
      </c>
      <c r="E957" s="23">
        <f>IF(AND(INDEX(個人!$C$6:$AH$125,$N956,$C$3)&lt;&gt;"",INDEX(個人!$C$6:$AH$125,$N957,$O957)&lt;&gt;""),E956+1,E956)</f>
        <v>0</v>
      </c>
      <c r="F957" s="23" t="str">
        <f t="shared" si="130"/>
        <v>@0</v>
      </c>
      <c r="H957" s="23" t="str">
        <f>IF(AND(INDEX(個人!$C$6:$AH$125,$N957,$C$3)&lt;&gt;"",INDEX(個人!$C$6:$AH$125,$N957,$O957)&lt;&gt;""),IF(INDEX(個人!$C$6:$AH$125,$N957,$H$3)&lt;20,11,ROUNDDOWN(INDEX(個人!$C$6:$AH$125,$N957,$H$3)/5,0)+7),"")</f>
        <v/>
      </c>
      <c r="I957" s="23" t="str">
        <f>IF(AND(INDEX(個人!$C$6:$AH$125,$N957,$C$3)&lt;&gt;"",INDEX(個人!$C$6:$AH$125,$N957,$O957)&lt;&gt;""),IF(ISERROR(VLOOKUP(DBCS($Q957),コード一覧!$E$1:$F$6,2,FALSE)),1,VLOOKUP(DBCS($Q957),コード一覧!$E$1:$F$6,2,FALSE)),"")</f>
        <v/>
      </c>
      <c r="J957" s="23" t="str">
        <f>IF(AND(INDEX(個人!$C$6:$AH$125,$N957,$C$3)&lt;&gt;"",INDEX(個人!$C$6:$AH$125,$N957,$O957)&lt;&gt;""),VLOOKUP($P957,コード一覧!$G$1:$H$10,2,FALSE),"")</f>
        <v/>
      </c>
      <c r="K957" s="23" t="str">
        <f>IF(AND(INDEX(個人!$C$6:$AH$125,$N957,$C$3)&lt;&gt;"",INDEX(個人!$C$6:$AH$125,$N957,$O957)&lt;&gt;""),LEFT(TEXT(INDEX(個人!$C$6:$AH$125,$N957,$O957),"mm:ss.00"),2),"")</f>
        <v/>
      </c>
      <c r="L957" s="23" t="str">
        <f>IF(AND(INDEX(個人!$C$6:$AH$125,$N957,$C$3)&lt;&gt;"",INDEX(個人!$C$6:$AH$125,$N957,$O957)&lt;&gt;""),MID(TEXT(INDEX(個人!$C$6:$AH$125,$N957,$O957),"mm:ss.00"),4,2),"")</f>
        <v/>
      </c>
      <c r="M957" s="23" t="str">
        <f>IF(AND(INDEX(個人!$C$6:$AH$125,$N957,$C$3)&lt;&gt;"",INDEX(個人!$C$6:$AH$125,$N957,$O957)&lt;&gt;""),RIGHT(TEXT(INDEX(個人!$C$6:$AH$125,$N957,$O957),"mm:ss.00"),2),"")</f>
        <v/>
      </c>
      <c r="N957" s="23">
        <f t="shared" si="131"/>
        <v>44</v>
      </c>
      <c r="O957" s="23">
        <v>16</v>
      </c>
      <c r="P957" s="200" t="s">
        <v>75</v>
      </c>
      <c r="Q957" s="23" t="s">
        <v>318</v>
      </c>
    </row>
    <row r="958" spans="3:17" s="23" customFormat="1" x14ac:dyDescent="0.15">
      <c r="C958" s="23" t="str">
        <f>IF(INDEX(個人!$C$6:$AH$125,$N958,$C$3)&lt;&gt;"",DBCS(TRIM(INDEX(個人!$C$6:$AH$125,$N958,$C$3))),"")</f>
        <v/>
      </c>
      <c r="D958" s="23" t="str">
        <f t="shared" si="129"/>
        <v>○</v>
      </c>
      <c r="E958" s="23">
        <f>IF(AND(INDEX(個人!$C$6:$AH$125,$N957,$C$3)&lt;&gt;"",INDEX(個人!$C$6:$AH$125,$N958,$O958)&lt;&gt;""),E957+1,E957)</f>
        <v>0</v>
      </c>
      <c r="F958" s="23" t="str">
        <f t="shared" si="130"/>
        <v>@0</v>
      </c>
      <c r="H958" s="23" t="str">
        <f>IF(AND(INDEX(個人!$C$6:$AH$125,$N958,$C$3)&lt;&gt;"",INDEX(個人!$C$6:$AH$125,$N958,$O958)&lt;&gt;""),IF(INDEX(個人!$C$6:$AH$125,$N958,$H$3)&lt;20,11,ROUNDDOWN(INDEX(個人!$C$6:$AH$125,$N958,$H$3)/5,0)+7),"")</f>
        <v/>
      </c>
      <c r="I958" s="23" t="str">
        <f>IF(AND(INDEX(個人!$C$6:$AH$125,$N958,$C$3)&lt;&gt;"",INDEX(個人!$C$6:$AH$125,$N958,$O958)&lt;&gt;""),IF(ISERROR(VLOOKUP(DBCS($Q958),コード一覧!$E$1:$F$6,2,FALSE)),1,VLOOKUP(DBCS($Q958),コード一覧!$E$1:$F$6,2,FALSE)),"")</f>
        <v/>
      </c>
      <c r="J958" s="23" t="str">
        <f>IF(AND(INDEX(個人!$C$6:$AH$125,$N958,$C$3)&lt;&gt;"",INDEX(個人!$C$6:$AH$125,$N958,$O958)&lt;&gt;""),VLOOKUP($P958,コード一覧!$G$1:$H$10,2,FALSE),"")</f>
        <v/>
      </c>
      <c r="K958" s="23" t="str">
        <f>IF(AND(INDEX(個人!$C$6:$AH$125,$N958,$C$3)&lt;&gt;"",INDEX(個人!$C$6:$AH$125,$N958,$O958)&lt;&gt;""),LEFT(TEXT(INDEX(個人!$C$6:$AH$125,$N958,$O958),"mm:ss.00"),2),"")</f>
        <v/>
      </c>
      <c r="L958" s="23" t="str">
        <f>IF(AND(INDEX(個人!$C$6:$AH$125,$N958,$C$3)&lt;&gt;"",INDEX(個人!$C$6:$AH$125,$N958,$O958)&lt;&gt;""),MID(TEXT(INDEX(個人!$C$6:$AH$125,$N958,$O958),"mm:ss.00"),4,2),"")</f>
        <v/>
      </c>
      <c r="M958" s="23" t="str">
        <f>IF(AND(INDEX(個人!$C$6:$AH$125,$N958,$C$3)&lt;&gt;"",INDEX(個人!$C$6:$AH$125,$N958,$O958)&lt;&gt;""),RIGHT(TEXT(INDEX(個人!$C$6:$AH$125,$N958,$O958),"mm:ss.00"),2),"")</f>
        <v/>
      </c>
      <c r="N958" s="23">
        <f t="shared" si="131"/>
        <v>44</v>
      </c>
      <c r="O958" s="23">
        <v>17</v>
      </c>
      <c r="P958" s="200" t="s">
        <v>77</v>
      </c>
      <c r="Q958" s="23" t="s">
        <v>318</v>
      </c>
    </row>
    <row r="959" spans="3:17" s="23" customFormat="1" x14ac:dyDescent="0.15">
      <c r="C959" s="23" t="str">
        <f>IF(INDEX(個人!$C$6:$AH$125,$N959,$C$3)&lt;&gt;"",DBCS(TRIM(INDEX(個人!$C$6:$AH$125,$N959,$C$3))),"")</f>
        <v/>
      </c>
      <c r="D959" s="23" t="str">
        <f t="shared" si="129"/>
        <v>○</v>
      </c>
      <c r="E959" s="23">
        <f>IF(AND(INDEX(個人!$C$6:$AH$125,$N958,$C$3)&lt;&gt;"",INDEX(個人!$C$6:$AH$125,$N959,$O959)&lt;&gt;""),E958+1,E958)</f>
        <v>0</v>
      </c>
      <c r="F959" s="23" t="str">
        <f t="shared" si="130"/>
        <v>@0</v>
      </c>
      <c r="H959" s="23" t="str">
        <f>IF(AND(INDEX(個人!$C$6:$AH$125,$N959,$C$3)&lt;&gt;"",INDEX(個人!$C$6:$AH$125,$N959,$O959)&lt;&gt;""),IF(INDEX(個人!$C$6:$AH$125,$N959,$H$3)&lt;20,11,ROUNDDOWN(INDEX(個人!$C$6:$AH$125,$N959,$H$3)/5,0)+7),"")</f>
        <v/>
      </c>
      <c r="I959" s="23" t="str">
        <f>IF(AND(INDEX(個人!$C$6:$AH$125,$N959,$C$3)&lt;&gt;"",INDEX(個人!$C$6:$AH$125,$N959,$O959)&lt;&gt;""),IF(ISERROR(VLOOKUP(DBCS($Q959),コード一覧!$E$1:$F$6,2,FALSE)),1,VLOOKUP(DBCS($Q959),コード一覧!$E$1:$F$6,2,FALSE)),"")</f>
        <v/>
      </c>
      <c r="J959" s="23" t="str">
        <f>IF(AND(INDEX(個人!$C$6:$AH$125,$N959,$C$3)&lt;&gt;"",INDEX(個人!$C$6:$AH$125,$N959,$O959)&lt;&gt;""),VLOOKUP($P959,コード一覧!$G$1:$H$10,2,FALSE),"")</f>
        <v/>
      </c>
      <c r="K959" s="23" t="str">
        <f>IF(AND(INDEX(個人!$C$6:$AH$125,$N959,$C$3)&lt;&gt;"",INDEX(個人!$C$6:$AH$125,$N959,$O959)&lt;&gt;""),LEFT(TEXT(INDEX(個人!$C$6:$AH$125,$N959,$O959),"mm:ss.00"),2),"")</f>
        <v/>
      </c>
      <c r="L959" s="23" t="str">
        <f>IF(AND(INDEX(個人!$C$6:$AH$125,$N959,$C$3)&lt;&gt;"",INDEX(個人!$C$6:$AH$125,$N959,$O959)&lt;&gt;""),MID(TEXT(INDEX(個人!$C$6:$AH$125,$N959,$O959),"mm:ss.00"),4,2),"")</f>
        <v/>
      </c>
      <c r="M959" s="23" t="str">
        <f>IF(AND(INDEX(個人!$C$6:$AH$125,$N959,$C$3)&lt;&gt;"",INDEX(個人!$C$6:$AH$125,$N959,$O959)&lt;&gt;""),RIGHT(TEXT(INDEX(個人!$C$6:$AH$125,$N959,$O959),"mm:ss.00"),2),"")</f>
        <v/>
      </c>
      <c r="N959" s="23">
        <f t="shared" si="131"/>
        <v>44</v>
      </c>
      <c r="O959" s="23">
        <v>18</v>
      </c>
      <c r="P959" s="200" t="s">
        <v>70</v>
      </c>
      <c r="Q959" s="23" t="s">
        <v>319</v>
      </c>
    </row>
    <row r="960" spans="3:17" s="23" customFormat="1" x14ac:dyDescent="0.15">
      <c r="C960" s="23" t="str">
        <f>IF(INDEX(個人!$C$6:$AH$125,$N960,$C$3)&lt;&gt;"",DBCS(TRIM(INDEX(個人!$C$6:$AH$125,$N960,$C$3))),"")</f>
        <v/>
      </c>
      <c r="D960" s="23" t="str">
        <f t="shared" si="129"/>
        <v>○</v>
      </c>
      <c r="E960" s="23">
        <f>IF(AND(INDEX(個人!$C$6:$AH$125,$N959,$C$3)&lt;&gt;"",INDEX(個人!$C$6:$AH$125,$N960,$O960)&lt;&gt;""),E959+1,E959)</f>
        <v>0</v>
      </c>
      <c r="F960" s="23" t="str">
        <f t="shared" si="130"/>
        <v>@0</v>
      </c>
      <c r="H960" s="23" t="str">
        <f>IF(AND(INDEX(個人!$C$6:$AH$125,$N960,$C$3)&lt;&gt;"",INDEX(個人!$C$6:$AH$125,$N960,$O960)&lt;&gt;""),IF(INDEX(個人!$C$6:$AH$125,$N960,$H$3)&lt;20,11,ROUNDDOWN(INDEX(個人!$C$6:$AH$125,$N960,$H$3)/5,0)+7),"")</f>
        <v/>
      </c>
      <c r="I960" s="23" t="str">
        <f>IF(AND(INDEX(個人!$C$6:$AH$125,$N960,$C$3)&lt;&gt;"",INDEX(個人!$C$6:$AH$125,$N960,$O960)&lt;&gt;""),IF(ISERROR(VLOOKUP(DBCS($Q960),コード一覧!$E$1:$F$6,2,FALSE)),1,VLOOKUP(DBCS($Q960),コード一覧!$E$1:$F$6,2,FALSE)),"")</f>
        <v/>
      </c>
      <c r="J960" s="23" t="str">
        <f>IF(AND(INDEX(個人!$C$6:$AH$125,$N960,$C$3)&lt;&gt;"",INDEX(個人!$C$6:$AH$125,$N960,$O960)&lt;&gt;""),VLOOKUP($P960,コード一覧!$G$1:$H$10,2,FALSE),"")</f>
        <v/>
      </c>
      <c r="K960" s="23" t="str">
        <f>IF(AND(INDEX(個人!$C$6:$AH$125,$N960,$C$3)&lt;&gt;"",INDEX(個人!$C$6:$AH$125,$N960,$O960)&lt;&gt;""),LEFT(TEXT(INDEX(個人!$C$6:$AH$125,$N960,$O960),"mm:ss.00"),2),"")</f>
        <v/>
      </c>
      <c r="L960" s="23" t="str">
        <f>IF(AND(INDEX(個人!$C$6:$AH$125,$N960,$C$3)&lt;&gt;"",INDEX(個人!$C$6:$AH$125,$N960,$O960)&lt;&gt;""),MID(TEXT(INDEX(個人!$C$6:$AH$125,$N960,$O960),"mm:ss.00"),4,2),"")</f>
        <v/>
      </c>
      <c r="M960" s="23" t="str">
        <f>IF(AND(INDEX(個人!$C$6:$AH$125,$N960,$C$3)&lt;&gt;"",INDEX(個人!$C$6:$AH$125,$N960,$O960)&lt;&gt;""),RIGHT(TEXT(INDEX(個人!$C$6:$AH$125,$N960,$O960),"mm:ss.00"),2),"")</f>
        <v/>
      </c>
      <c r="N960" s="23">
        <f t="shared" si="131"/>
        <v>44</v>
      </c>
      <c r="O960" s="23">
        <v>19</v>
      </c>
      <c r="P960" s="200" t="s">
        <v>24</v>
      </c>
      <c r="Q960" s="23" t="s">
        <v>319</v>
      </c>
    </row>
    <row r="961" spans="3:17" s="23" customFormat="1" x14ac:dyDescent="0.15">
      <c r="C961" s="23" t="str">
        <f>IF(INDEX(個人!$C$6:$AH$125,$N961,$C$3)&lt;&gt;"",DBCS(TRIM(INDEX(個人!$C$6:$AH$125,$N961,$C$3))),"")</f>
        <v/>
      </c>
      <c r="D961" s="23" t="str">
        <f t="shared" si="129"/>
        <v>○</v>
      </c>
      <c r="E961" s="23">
        <f>IF(AND(INDEX(個人!$C$6:$AH$125,$N960,$C$3)&lt;&gt;"",INDEX(個人!$C$6:$AH$125,$N961,$O961)&lt;&gt;""),E960+1,E960)</f>
        <v>0</v>
      </c>
      <c r="F961" s="23" t="str">
        <f t="shared" si="130"/>
        <v>@0</v>
      </c>
      <c r="H961" s="23" t="str">
        <f>IF(AND(INDEX(個人!$C$6:$AH$125,$N961,$C$3)&lt;&gt;"",INDEX(個人!$C$6:$AH$125,$N961,$O961)&lt;&gt;""),IF(INDEX(個人!$C$6:$AH$125,$N961,$H$3)&lt;20,11,ROUNDDOWN(INDEX(個人!$C$6:$AH$125,$N961,$H$3)/5,0)+7),"")</f>
        <v/>
      </c>
      <c r="I961" s="23" t="str">
        <f>IF(AND(INDEX(個人!$C$6:$AH$125,$N961,$C$3)&lt;&gt;"",INDEX(個人!$C$6:$AH$125,$N961,$O961)&lt;&gt;""),IF(ISERROR(VLOOKUP(DBCS($Q961),コード一覧!$E$1:$F$6,2,FALSE)),1,VLOOKUP(DBCS($Q961),コード一覧!$E$1:$F$6,2,FALSE)),"")</f>
        <v/>
      </c>
      <c r="J961" s="23" t="str">
        <f>IF(AND(INDEX(個人!$C$6:$AH$125,$N961,$C$3)&lt;&gt;"",INDEX(個人!$C$6:$AH$125,$N961,$O961)&lt;&gt;""),VLOOKUP($P961,コード一覧!$G$1:$H$10,2,FALSE),"")</f>
        <v/>
      </c>
      <c r="K961" s="23" t="str">
        <f>IF(AND(INDEX(個人!$C$6:$AH$125,$N961,$C$3)&lt;&gt;"",INDEX(個人!$C$6:$AH$125,$N961,$O961)&lt;&gt;""),LEFT(TEXT(INDEX(個人!$C$6:$AH$125,$N961,$O961),"mm:ss.00"),2),"")</f>
        <v/>
      </c>
      <c r="L961" s="23" t="str">
        <f>IF(AND(INDEX(個人!$C$6:$AH$125,$N961,$C$3)&lt;&gt;"",INDEX(個人!$C$6:$AH$125,$N961,$O961)&lt;&gt;""),MID(TEXT(INDEX(個人!$C$6:$AH$125,$N961,$O961),"mm:ss.00"),4,2),"")</f>
        <v/>
      </c>
      <c r="M961" s="23" t="str">
        <f>IF(AND(INDEX(個人!$C$6:$AH$125,$N961,$C$3)&lt;&gt;"",INDEX(個人!$C$6:$AH$125,$N961,$O961)&lt;&gt;""),RIGHT(TEXT(INDEX(個人!$C$6:$AH$125,$N961,$O961),"mm:ss.00"),2),"")</f>
        <v/>
      </c>
      <c r="N961" s="23">
        <f t="shared" si="131"/>
        <v>44</v>
      </c>
      <c r="O961" s="23">
        <v>20</v>
      </c>
      <c r="P961" s="200" t="s">
        <v>37</v>
      </c>
      <c r="Q961" s="23" t="s">
        <v>319</v>
      </c>
    </row>
    <row r="962" spans="3:17" s="23" customFormat="1" x14ac:dyDescent="0.15">
      <c r="C962" s="23" t="str">
        <f>IF(INDEX(個人!$C$6:$AH$125,$N962,$C$3)&lt;&gt;"",DBCS(TRIM(INDEX(個人!$C$6:$AH$125,$N962,$C$3))),"")</f>
        <v/>
      </c>
      <c r="D962" s="23" t="str">
        <f t="shared" si="129"/>
        <v>○</v>
      </c>
      <c r="E962" s="23">
        <f>IF(AND(INDEX(個人!$C$6:$AH$125,$N961,$C$3)&lt;&gt;"",INDEX(個人!$C$6:$AH$125,$N962,$O962)&lt;&gt;""),E961+1,E961)</f>
        <v>0</v>
      </c>
      <c r="F962" s="23" t="str">
        <f t="shared" si="130"/>
        <v>@0</v>
      </c>
      <c r="H962" s="23" t="str">
        <f>IF(AND(INDEX(個人!$C$6:$AH$125,$N962,$C$3)&lt;&gt;"",INDEX(個人!$C$6:$AH$125,$N962,$O962)&lt;&gt;""),IF(INDEX(個人!$C$6:$AH$125,$N962,$H$3)&lt;20,11,ROUNDDOWN(INDEX(個人!$C$6:$AH$125,$N962,$H$3)/5,0)+7),"")</f>
        <v/>
      </c>
      <c r="I962" s="23" t="str">
        <f>IF(AND(INDEX(個人!$C$6:$AH$125,$N962,$C$3)&lt;&gt;"",INDEX(個人!$C$6:$AH$125,$N962,$O962)&lt;&gt;""),IF(ISERROR(VLOOKUP(DBCS($Q962),コード一覧!$E$1:$F$6,2,FALSE)),1,VLOOKUP(DBCS($Q962),コード一覧!$E$1:$F$6,2,FALSE)),"")</f>
        <v/>
      </c>
      <c r="J962" s="23" t="str">
        <f>IF(AND(INDEX(個人!$C$6:$AH$125,$N962,$C$3)&lt;&gt;"",INDEX(個人!$C$6:$AH$125,$N962,$O962)&lt;&gt;""),VLOOKUP($P962,コード一覧!$G$1:$H$10,2,FALSE),"")</f>
        <v/>
      </c>
      <c r="K962" s="23" t="str">
        <f>IF(AND(INDEX(個人!$C$6:$AH$125,$N962,$C$3)&lt;&gt;"",INDEX(個人!$C$6:$AH$125,$N962,$O962)&lt;&gt;""),LEFT(TEXT(INDEX(個人!$C$6:$AH$125,$N962,$O962),"mm:ss.00"),2),"")</f>
        <v/>
      </c>
      <c r="L962" s="23" t="str">
        <f>IF(AND(INDEX(個人!$C$6:$AH$125,$N962,$C$3)&lt;&gt;"",INDEX(個人!$C$6:$AH$125,$N962,$O962)&lt;&gt;""),MID(TEXT(INDEX(個人!$C$6:$AH$125,$N962,$O962),"mm:ss.00"),4,2),"")</f>
        <v/>
      </c>
      <c r="M962" s="23" t="str">
        <f>IF(AND(INDEX(個人!$C$6:$AH$125,$N962,$C$3)&lt;&gt;"",INDEX(個人!$C$6:$AH$125,$N962,$O962)&lt;&gt;""),RIGHT(TEXT(INDEX(個人!$C$6:$AH$125,$N962,$O962),"mm:ss.00"),2),"")</f>
        <v/>
      </c>
      <c r="N962" s="23">
        <f t="shared" si="131"/>
        <v>44</v>
      </c>
      <c r="O962" s="23">
        <v>21</v>
      </c>
      <c r="P962" s="200" t="s">
        <v>47</v>
      </c>
      <c r="Q962" s="23" t="s">
        <v>319</v>
      </c>
    </row>
    <row r="963" spans="3:17" s="23" customFormat="1" x14ac:dyDescent="0.15">
      <c r="C963" s="23" t="str">
        <f>IF(INDEX(個人!$C$6:$AH$125,$N963,$C$3)&lt;&gt;"",DBCS(TRIM(INDEX(個人!$C$6:$AH$125,$N963,$C$3))),"")</f>
        <v/>
      </c>
      <c r="D963" s="23" t="str">
        <f t="shared" si="129"/>
        <v>○</v>
      </c>
      <c r="E963" s="23">
        <f>IF(AND(INDEX(個人!$C$6:$AH$125,$N962,$C$3)&lt;&gt;"",INDEX(個人!$C$6:$AH$125,$N963,$O963)&lt;&gt;""),E962+1,E962)</f>
        <v>0</v>
      </c>
      <c r="F963" s="23" t="str">
        <f t="shared" si="130"/>
        <v>@0</v>
      </c>
      <c r="H963" s="23" t="str">
        <f>IF(AND(INDEX(個人!$C$6:$AH$125,$N963,$C$3)&lt;&gt;"",INDEX(個人!$C$6:$AH$125,$N963,$O963)&lt;&gt;""),IF(INDEX(個人!$C$6:$AH$125,$N963,$H$3)&lt;20,11,ROUNDDOWN(INDEX(個人!$C$6:$AH$125,$N963,$H$3)/5,0)+7),"")</f>
        <v/>
      </c>
      <c r="I963" s="23" t="str">
        <f>IF(AND(INDEX(個人!$C$6:$AH$125,$N963,$C$3)&lt;&gt;"",INDEX(個人!$C$6:$AH$125,$N963,$O963)&lt;&gt;""),IF(ISERROR(VLOOKUP(DBCS($Q963),コード一覧!$E$1:$F$6,2,FALSE)),1,VLOOKUP(DBCS($Q963),コード一覧!$E$1:$F$6,2,FALSE)),"")</f>
        <v/>
      </c>
      <c r="J963" s="23" t="str">
        <f>IF(AND(INDEX(個人!$C$6:$AH$125,$N963,$C$3)&lt;&gt;"",INDEX(個人!$C$6:$AH$125,$N963,$O963)&lt;&gt;""),VLOOKUP($P963,コード一覧!$G$1:$H$10,2,FALSE),"")</f>
        <v/>
      </c>
      <c r="K963" s="23" t="str">
        <f>IF(AND(INDEX(個人!$C$6:$AH$125,$N963,$C$3)&lt;&gt;"",INDEX(個人!$C$6:$AH$125,$N963,$O963)&lt;&gt;""),LEFT(TEXT(INDEX(個人!$C$6:$AH$125,$N963,$O963),"mm:ss.00"),2),"")</f>
        <v/>
      </c>
      <c r="L963" s="23" t="str">
        <f>IF(AND(INDEX(個人!$C$6:$AH$125,$N963,$C$3)&lt;&gt;"",INDEX(個人!$C$6:$AH$125,$N963,$O963)&lt;&gt;""),MID(TEXT(INDEX(個人!$C$6:$AH$125,$N963,$O963),"mm:ss.00"),4,2),"")</f>
        <v/>
      </c>
      <c r="M963" s="23" t="str">
        <f>IF(AND(INDEX(個人!$C$6:$AH$125,$N963,$C$3)&lt;&gt;"",INDEX(個人!$C$6:$AH$125,$N963,$O963)&lt;&gt;""),RIGHT(TEXT(INDEX(個人!$C$6:$AH$125,$N963,$O963),"mm:ss.00"),2),"")</f>
        <v/>
      </c>
      <c r="N963" s="23">
        <f t="shared" si="131"/>
        <v>44</v>
      </c>
      <c r="O963" s="23">
        <v>22</v>
      </c>
      <c r="P963" s="200" t="s">
        <v>70</v>
      </c>
      <c r="Q963" s="23" t="s">
        <v>320</v>
      </c>
    </row>
    <row r="964" spans="3:17" s="23" customFormat="1" x14ac:dyDescent="0.15">
      <c r="C964" s="23" t="str">
        <f>IF(INDEX(個人!$C$6:$AH$125,$N964,$C$3)&lt;&gt;"",DBCS(TRIM(INDEX(個人!$C$6:$AH$125,$N964,$C$3))),"")</f>
        <v/>
      </c>
      <c r="D964" s="23" t="str">
        <f t="shared" si="129"/>
        <v>○</v>
      </c>
      <c r="E964" s="23">
        <f>IF(AND(INDEX(個人!$C$6:$AH$125,$N963,$C$3)&lt;&gt;"",INDEX(個人!$C$6:$AH$125,$N964,$O964)&lt;&gt;""),E963+1,E963)</f>
        <v>0</v>
      </c>
      <c r="F964" s="23" t="str">
        <f t="shared" si="130"/>
        <v>@0</v>
      </c>
      <c r="H964" s="23" t="str">
        <f>IF(AND(INDEX(個人!$C$6:$AH$125,$N964,$C$3)&lt;&gt;"",INDEX(個人!$C$6:$AH$125,$N964,$O964)&lt;&gt;""),IF(INDEX(個人!$C$6:$AH$125,$N964,$H$3)&lt;20,11,ROUNDDOWN(INDEX(個人!$C$6:$AH$125,$N964,$H$3)/5,0)+7),"")</f>
        <v/>
      </c>
      <c r="I964" s="23" t="str">
        <f>IF(AND(INDEX(個人!$C$6:$AH$125,$N964,$C$3)&lt;&gt;"",INDEX(個人!$C$6:$AH$125,$N964,$O964)&lt;&gt;""),IF(ISERROR(VLOOKUP(DBCS($Q964),コード一覧!$E$1:$F$6,2,FALSE)),1,VLOOKUP(DBCS($Q964),コード一覧!$E$1:$F$6,2,FALSE)),"")</f>
        <v/>
      </c>
      <c r="J964" s="23" t="str">
        <f>IF(AND(INDEX(個人!$C$6:$AH$125,$N964,$C$3)&lt;&gt;"",INDEX(個人!$C$6:$AH$125,$N964,$O964)&lt;&gt;""),VLOOKUP($P964,コード一覧!$G$1:$H$10,2,FALSE),"")</f>
        <v/>
      </c>
      <c r="K964" s="23" t="str">
        <f>IF(AND(INDEX(個人!$C$6:$AH$125,$N964,$C$3)&lt;&gt;"",INDEX(個人!$C$6:$AH$125,$N964,$O964)&lt;&gt;""),LEFT(TEXT(INDEX(個人!$C$6:$AH$125,$N964,$O964),"mm:ss.00"),2),"")</f>
        <v/>
      </c>
      <c r="L964" s="23" t="str">
        <f>IF(AND(INDEX(個人!$C$6:$AH$125,$N964,$C$3)&lt;&gt;"",INDEX(個人!$C$6:$AH$125,$N964,$O964)&lt;&gt;""),MID(TEXT(INDEX(個人!$C$6:$AH$125,$N964,$O964),"mm:ss.00"),4,2),"")</f>
        <v/>
      </c>
      <c r="M964" s="23" t="str">
        <f>IF(AND(INDEX(個人!$C$6:$AH$125,$N964,$C$3)&lt;&gt;"",INDEX(個人!$C$6:$AH$125,$N964,$O964)&lt;&gt;""),RIGHT(TEXT(INDEX(個人!$C$6:$AH$125,$N964,$O964),"mm:ss.00"),2),"")</f>
        <v/>
      </c>
      <c r="N964" s="23">
        <f t="shared" si="131"/>
        <v>44</v>
      </c>
      <c r="O964" s="23">
        <v>23</v>
      </c>
      <c r="P964" s="200" t="s">
        <v>24</v>
      </c>
      <c r="Q964" s="23" t="s">
        <v>320</v>
      </c>
    </row>
    <row r="965" spans="3:17" s="23" customFormat="1" x14ac:dyDescent="0.15">
      <c r="C965" s="23" t="str">
        <f>IF(INDEX(個人!$C$6:$AH$125,$N965,$C$3)&lt;&gt;"",DBCS(TRIM(INDEX(個人!$C$6:$AH$125,$N965,$C$3))),"")</f>
        <v/>
      </c>
      <c r="D965" s="23" t="str">
        <f t="shared" si="129"/>
        <v>○</v>
      </c>
      <c r="E965" s="23">
        <f>IF(AND(INDEX(個人!$C$6:$AH$125,$N964,$C$3)&lt;&gt;"",INDEX(個人!$C$6:$AH$125,$N965,$O965)&lt;&gt;""),E964+1,E964)</f>
        <v>0</v>
      </c>
      <c r="F965" s="23" t="str">
        <f t="shared" si="130"/>
        <v>@0</v>
      </c>
      <c r="H965" s="23" t="str">
        <f>IF(AND(INDEX(個人!$C$6:$AH$125,$N965,$C$3)&lt;&gt;"",INDEX(個人!$C$6:$AH$125,$N965,$O965)&lt;&gt;""),IF(INDEX(個人!$C$6:$AH$125,$N965,$H$3)&lt;20,11,ROUNDDOWN(INDEX(個人!$C$6:$AH$125,$N965,$H$3)/5,0)+7),"")</f>
        <v/>
      </c>
      <c r="I965" s="23" t="str">
        <f>IF(AND(INDEX(個人!$C$6:$AH$125,$N965,$C$3)&lt;&gt;"",INDEX(個人!$C$6:$AH$125,$N965,$O965)&lt;&gt;""),IF(ISERROR(VLOOKUP(DBCS($Q965),コード一覧!$E$1:$F$6,2,FALSE)),1,VLOOKUP(DBCS($Q965),コード一覧!$E$1:$F$6,2,FALSE)),"")</f>
        <v/>
      </c>
      <c r="J965" s="23" t="str">
        <f>IF(AND(INDEX(個人!$C$6:$AH$125,$N965,$C$3)&lt;&gt;"",INDEX(個人!$C$6:$AH$125,$N965,$O965)&lt;&gt;""),VLOOKUP($P965,コード一覧!$G$1:$H$10,2,FALSE),"")</f>
        <v/>
      </c>
      <c r="K965" s="23" t="str">
        <f>IF(AND(INDEX(個人!$C$6:$AH$125,$N965,$C$3)&lt;&gt;"",INDEX(個人!$C$6:$AH$125,$N965,$O965)&lt;&gt;""),LEFT(TEXT(INDEX(個人!$C$6:$AH$125,$N965,$O965),"mm:ss.00"),2),"")</f>
        <v/>
      </c>
      <c r="L965" s="23" t="str">
        <f>IF(AND(INDEX(個人!$C$6:$AH$125,$N965,$C$3)&lt;&gt;"",INDEX(個人!$C$6:$AH$125,$N965,$O965)&lt;&gt;""),MID(TEXT(INDEX(個人!$C$6:$AH$125,$N965,$O965),"mm:ss.00"),4,2),"")</f>
        <v/>
      </c>
      <c r="M965" s="23" t="str">
        <f>IF(AND(INDEX(個人!$C$6:$AH$125,$N965,$C$3)&lt;&gt;"",INDEX(個人!$C$6:$AH$125,$N965,$O965)&lt;&gt;""),RIGHT(TEXT(INDEX(個人!$C$6:$AH$125,$N965,$O965),"mm:ss.00"),2),"")</f>
        <v/>
      </c>
      <c r="N965" s="23">
        <f t="shared" si="131"/>
        <v>44</v>
      </c>
      <c r="O965" s="23">
        <v>24</v>
      </c>
      <c r="P965" s="200" t="s">
        <v>37</v>
      </c>
      <c r="Q965" s="23" t="s">
        <v>320</v>
      </c>
    </row>
    <row r="966" spans="3:17" s="23" customFormat="1" x14ac:dyDescent="0.15">
      <c r="C966" s="23" t="str">
        <f>IF(INDEX(個人!$C$6:$AH$125,$N966,$C$3)&lt;&gt;"",DBCS(TRIM(INDEX(個人!$C$6:$AH$125,$N966,$C$3))),"")</f>
        <v/>
      </c>
      <c r="D966" s="23" t="str">
        <f t="shared" si="129"/>
        <v>○</v>
      </c>
      <c r="E966" s="23">
        <f>IF(AND(INDEX(個人!$C$6:$AH$125,$N965,$C$3)&lt;&gt;"",INDEX(個人!$C$6:$AH$125,$N966,$O966)&lt;&gt;""),E965+1,E965)</f>
        <v>0</v>
      </c>
      <c r="F966" s="23" t="str">
        <f t="shared" si="130"/>
        <v>@0</v>
      </c>
      <c r="H966" s="23" t="str">
        <f>IF(AND(INDEX(個人!$C$6:$AH$125,$N966,$C$3)&lt;&gt;"",INDEX(個人!$C$6:$AH$125,$N966,$O966)&lt;&gt;""),IF(INDEX(個人!$C$6:$AH$125,$N966,$H$3)&lt;20,11,ROUNDDOWN(INDEX(個人!$C$6:$AH$125,$N966,$H$3)/5,0)+7),"")</f>
        <v/>
      </c>
      <c r="I966" s="23" t="str">
        <f>IF(AND(INDEX(個人!$C$6:$AH$125,$N966,$C$3)&lt;&gt;"",INDEX(個人!$C$6:$AH$125,$N966,$O966)&lt;&gt;""),IF(ISERROR(VLOOKUP(DBCS($Q966),コード一覧!$E$1:$F$6,2,FALSE)),1,VLOOKUP(DBCS($Q966),コード一覧!$E$1:$F$6,2,FALSE)),"")</f>
        <v/>
      </c>
      <c r="J966" s="23" t="str">
        <f>IF(AND(INDEX(個人!$C$6:$AH$125,$N966,$C$3)&lt;&gt;"",INDEX(個人!$C$6:$AH$125,$N966,$O966)&lt;&gt;""),VLOOKUP($P966,コード一覧!$G$1:$H$10,2,FALSE),"")</f>
        <v/>
      </c>
      <c r="K966" s="23" t="str">
        <f>IF(AND(INDEX(個人!$C$6:$AH$125,$N966,$C$3)&lt;&gt;"",INDEX(個人!$C$6:$AH$125,$N966,$O966)&lt;&gt;""),LEFT(TEXT(INDEX(個人!$C$6:$AH$125,$N966,$O966),"mm:ss.00"),2),"")</f>
        <v/>
      </c>
      <c r="L966" s="23" t="str">
        <f>IF(AND(INDEX(個人!$C$6:$AH$125,$N966,$C$3)&lt;&gt;"",INDEX(個人!$C$6:$AH$125,$N966,$O966)&lt;&gt;""),MID(TEXT(INDEX(個人!$C$6:$AH$125,$N966,$O966),"mm:ss.00"),4,2),"")</f>
        <v/>
      </c>
      <c r="M966" s="23" t="str">
        <f>IF(AND(INDEX(個人!$C$6:$AH$125,$N966,$C$3)&lt;&gt;"",INDEX(個人!$C$6:$AH$125,$N966,$O966)&lt;&gt;""),RIGHT(TEXT(INDEX(個人!$C$6:$AH$125,$N966,$O966),"mm:ss.00"),2),"")</f>
        <v/>
      </c>
      <c r="N966" s="23">
        <f t="shared" si="131"/>
        <v>44</v>
      </c>
      <c r="O966" s="23">
        <v>25</v>
      </c>
      <c r="P966" s="200" t="s">
        <v>47</v>
      </c>
      <c r="Q966" s="23" t="s">
        <v>320</v>
      </c>
    </row>
    <row r="967" spans="3:17" s="23" customFormat="1" x14ac:dyDescent="0.15">
      <c r="C967" s="23" t="str">
        <f>IF(INDEX(個人!$C$6:$AH$125,$N967,$C$3)&lt;&gt;"",DBCS(TRIM(INDEX(個人!$C$6:$AH$125,$N967,$C$3))),"")</f>
        <v/>
      </c>
      <c r="D967" s="23" t="str">
        <f t="shared" si="129"/>
        <v>○</v>
      </c>
      <c r="E967" s="23">
        <f>IF(AND(INDEX(個人!$C$6:$AH$125,$N966,$C$3)&lt;&gt;"",INDEX(個人!$C$6:$AH$125,$N967,$O967)&lt;&gt;""),E966+1,E966)</f>
        <v>0</v>
      </c>
      <c r="F967" s="23" t="str">
        <f t="shared" si="130"/>
        <v>@0</v>
      </c>
      <c r="H967" s="23" t="str">
        <f>IF(AND(INDEX(個人!$C$6:$AH$125,$N967,$C$3)&lt;&gt;"",INDEX(個人!$C$6:$AH$125,$N967,$O967)&lt;&gt;""),IF(INDEX(個人!$C$6:$AH$125,$N967,$H$3)&lt;20,11,ROUNDDOWN(INDEX(個人!$C$6:$AH$125,$N967,$H$3)/5,0)+7),"")</f>
        <v/>
      </c>
      <c r="I967" s="23" t="str">
        <f>IF(AND(INDEX(個人!$C$6:$AH$125,$N967,$C$3)&lt;&gt;"",INDEX(個人!$C$6:$AH$125,$N967,$O967)&lt;&gt;""),IF(ISERROR(VLOOKUP(DBCS($Q967),コード一覧!$E$1:$F$6,2,FALSE)),1,VLOOKUP(DBCS($Q967),コード一覧!$E$1:$F$6,2,FALSE)),"")</f>
        <v/>
      </c>
      <c r="J967" s="23" t="str">
        <f>IF(AND(INDEX(個人!$C$6:$AH$125,$N967,$C$3)&lt;&gt;"",INDEX(個人!$C$6:$AH$125,$N967,$O967)&lt;&gt;""),VLOOKUP($P967,コード一覧!$G$1:$H$10,2,FALSE),"")</f>
        <v/>
      </c>
      <c r="K967" s="23" t="str">
        <f>IF(AND(INDEX(個人!$C$6:$AH$125,$N967,$C$3)&lt;&gt;"",INDEX(個人!$C$6:$AH$125,$N967,$O967)&lt;&gt;""),LEFT(TEXT(INDEX(個人!$C$6:$AH$125,$N967,$O967),"mm:ss.00"),2),"")</f>
        <v/>
      </c>
      <c r="L967" s="23" t="str">
        <f>IF(AND(INDEX(個人!$C$6:$AH$125,$N967,$C$3)&lt;&gt;"",INDEX(個人!$C$6:$AH$125,$N967,$O967)&lt;&gt;""),MID(TEXT(INDEX(個人!$C$6:$AH$125,$N967,$O967),"mm:ss.00"),4,2),"")</f>
        <v/>
      </c>
      <c r="M967" s="23" t="str">
        <f>IF(AND(INDEX(個人!$C$6:$AH$125,$N967,$C$3)&lt;&gt;"",INDEX(個人!$C$6:$AH$125,$N967,$O967)&lt;&gt;""),RIGHT(TEXT(INDEX(個人!$C$6:$AH$125,$N967,$O967),"mm:ss.00"),2),"")</f>
        <v/>
      </c>
      <c r="N967" s="23">
        <f t="shared" si="131"/>
        <v>44</v>
      </c>
      <c r="O967" s="23">
        <v>26</v>
      </c>
      <c r="P967" s="200" t="s">
        <v>70</v>
      </c>
      <c r="Q967" s="23" t="s">
        <v>321</v>
      </c>
    </row>
    <row r="968" spans="3:17" s="23" customFormat="1" x14ac:dyDescent="0.15">
      <c r="C968" s="23" t="str">
        <f>IF(INDEX(個人!$C$6:$AH$125,$N968,$C$3)&lt;&gt;"",DBCS(TRIM(INDEX(個人!$C$6:$AH$125,$N968,$C$3))),"")</f>
        <v/>
      </c>
      <c r="D968" s="23" t="str">
        <f t="shared" si="129"/>
        <v>○</v>
      </c>
      <c r="E968" s="23">
        <f>IF(AND(INDEX(個人!$C$6:$AH$125,$N967,$C$3)&lt;&gt;"",INDEX(個人!$C$6:$AH$125,$N968,$O968)&lt;&gt;""),E967+1,E967)</f>
        <v>0</v>
      </c>
      <c r="F968" s="23" t="str">
        <f t="shared" si="130"/>
        <v>@0</v>
      </c>
      <c r="H968" s="23" t="str">
        <f>IF(AND(INDEX(個人!$C$6:$AH$125,$N968,$C$3)&lt;&gt;"",INDEX(個人!$C$6:$AH$125,$N968,$O968)&lt;&gt;""),IF(INDEX(個人!$C$6:$AH$125,$N968,$H$3)&lt;20,11,ROUNDDOWN(INDEX(個人!$C$6:$AH$125,$N968,$H$3)/5,0)+7),"")</f>
        <v/>
      </c>
      <c r="I968" s="23" t="str">
        <f>IF(AND(INDEX(個人!$C$6:$AH$125,$N968,$C$3)&lt;&gt;"",INDEX(個人!$C$6:$AH$125,$N968,$O968)&lt;&gt;""),IF(ISERROR(VLOOKUP(DBCS($Q968),コード一覧!$E$1:$F$6,2,FALSE)),1,VLOOKUP(DBCS($Q968),コード一覧!$E$1:$F$6,2,FALSE)),"")</f>
        <v/>
      </c>
      <c r="J968" s="23" t="str">
        <f>IF(AND(INDEX(個人!$C$6:$AH$125,$N968,$C$3)&lt;&gt;"",INDEX(個人!$C$6:$AH$125,$N968,$O968)&lt;&gt;""),VLOOKUP($P968,コード一覧!$G$1:$H$10,2,FALSE),"")</f>
        <v/>
      </c>
      <c r="K968" s="23" t="str">
        <f>IF(AND(INDEX(個人!$C$6:$AH$125,$N968,$C$3)&lt;&gt;"",INDEX(個人!$C$6:$AH$125,$N968,$O968)&lt;&gt;""),LEFT(TEXT(INDEX(個人!$C$6:$AH$125,$N968,$O968),"mm:ss.00"),2),"")</f>
        <v/>
      </c>
      <c r="L968" s="23" t="str">
        <f>IF(AND(INDEX(個人!$C$6:$AH$125,$N968,$C$3)&lt;&gt;"",INDEX(個人!$C$6:$AH$125,$N968,$O968)&lt;&gt;""),MID(TEXT(INDEX(個人!$C$6:$AH$125,$N968,$O968),"mm:ss.00"),4,2),"")</f>
        <v/>
      </c>
      <c r="M968" s="23" t="str">
        <f>IF(AND(INDEX(個人!$C$6:$AH$125,$N968,$C$3)&lt;&gt;"",INDEX(個人!$C$6:$AH$125,$N968,$O968)&lt;&gt;""),RIGHT(TEXT(INDEX(個人!$C$6:$AH$125,$N968,$O968),"mm:ss.00"),2),"")</f>
        <v/>
      </c>
      <c r="N968" s="23">
        <f t="shared" si="131"/>
        <v>44</v>
      </c>
      <c r="O968" s="23">
        <v>27</v>
      </c>
      <c r="P968" s="200" t="s">
        <v>24</v>
      </c>
      <c r="Q968" s="23" t="s">
        <v>321</v>
      </c>
    </row>
    <row r="969" spans="3:17" s="23" customFormat="1" x14ac:dyDescent="0.15">
      <c r="C969" s="23" t="str">
        <f>IF(INDEX(個人!$C$6:$AH$125,$N969,$C$3)&lt;&gt;"",DBCS(TRIM(INDEX(個人!$C$6:$AH$125,$N969,$C$3))),"")</f>
        <v/>
      </c>
      <c r="D969" s="23" t="str">
        <f t="shared" si="129"/>
        <v>○</v>
      </c>
      <c r="E969" s="23">
        <f>IF(AND(INDEX(個人!$C$6:$AH$125,$N968,$C$3)&lt;&gt;"",INDEX(個人!$C$6:$AH$125,$N969,$O969)&lt;&gt;""),E968+1,E968)</f>
        <v>0</v>
      </c>
      <c r="F969" s="23" t="str">
        <f t="shared" si="130"/>
        <v>@0</v>
      </c>
      <c r="H969" s="23" t="str">
        <f>IF(AND(INDEX(個人!$C$6:$AH$125,$N969,$C$3)&lt;&gt;"",INDEX(個人!$C$6:$AH$125,$N969,$O969)&lt;&gt;""),IF(INDEX(個人!$C$6:$AH$125,$N969,$H$3)&lt;20,11,ROUNDDOWN(INDEX(個人!$C$6:$AH$125,$N969,$H$3)/5,0)+7),"")</f>
        <v/>
      </c>
      <c r="I969" s="23" t="str">
        <f>IF(AND(INDEX(個人!$C$6:$AH$125,$N969,$C$3)&lt;&gt;"",INDEX(個人!$C$6:$AH$125,$N969,$O969)&lt;&gt;""),IF(ISERROR(VLOOKUP(DBCS($Q969),コード一覧!$E$1:$F$6,2,FALSE)),1,VLOOKUP(DBCS($Q969),コード一覧!$E$1:$F$6,2,FALSE)),"")</f>
        <v/>
      </c>
      <c r="J969" s="23" t="str">
        <f>IF(AND(INDEX(個人!$C$6:$AH$125,$N969,$C$3)&lt;&gt;"",INDEX(個人!$C$6:$AH$125,$N969,$O969)&lt;&gt;""),VLOOKUP($P969,コード一覧!$G$1:$H$10,2,FALSE),"")</f>
        <v/>
      </c>
      <c r="K969" s="23" t="str">
        <f>IF(AND(INDEX(個人!$C$6:$AH$125,$N969,$C$3)&lt;&gt;"",INDEX(個人!$C$6:$AH$125,$N969,$O969)&lt;&gt;""),LEFT(TEXT(INDEX(個人!$C$6:$AH$125,$N969,$O969),"mm:ss.00"),2),"")</f>
        <v/>
      </c>
      <c r="L969" s="23" t="str">
        <f>IF(AND(INDEX(個人!$C$6:$AH$125,$N969,$C$3)&lt;&gt;"",INDEX(個人!$C$6:$AH$125,$N969,$O969)&lt;&gt;""),MID(TEXT(INDEX(個人!$C$6:$AH$125,$N969,$O969),"mm:ss.00"),4,2),"")</f>
        <v/>
      </c>
      <c r="M969" s="23" t="str">
        <f>IF(AND(INDEX(個人!$C$6:$AH$125,$N969,$C$3)&lt;&gt;"",INDEX(個人!$C$6:$AH$125,$N969,$O969)&lt;&gt;""),RIGHT(TEXT(INDEX(個人!$C$6:$AH$125,$N969,$O969),"mm:ss.00"),2),"")</f>
        <v/>
      </c>
      <c r="N969" s="23">
        <f t="shared" si="131"/>
        <v>44</v>
      </c>
      <c r="O969" s="23">
        <v>28</v>
      </c>
      <c r="P969" s="200" t="s">
        <v>37</v>
      </c>
      <c r="Q969" s="23" t="s">
        <v>321</v>
      </c>
    </row>
    <row r="970" spans="3:17" s="23" customFormat="1" x14ac:dyDescent="0.15">
      <c r="C970" s="23" t="str">
        <f>IF(INDEX(個人!$C$6:$AH$125,$N970,$C$3)&lt;&gt;"",DBCS(TRIM(INDEX(個人!$C$6:$AH$125,$N970,$C$3))),"")</f>
        <v/>
      </c>
      <c r="D970" s="23" t="str">
        <f t="shared" si="129"/>
        <v>○</v>
      </c>
      <c r="E970" s="23">
        <f>IF(AND(INDEX(個人!$C$6:$AH$125,$N969,$C$3)&lt;&gt;"",INDEX(個人!$C$6:$AH$125,$N970,$O970)&lt;&gt;""),E969+1,E969)</f>
        <v>0</v>
      </c>
      <c r="F970" s="23" t="str">
        <f t="shared" si="130"/>
        <v>@0</v>
      </c>
      <c r="H970" s="23" t="str">
        <f>IF(AND(INDEX(個人!$C$6:$AH$125,$N970,$C$3)&lt;&gt;"",INDEX(個人!$C$6:$AH$125,$N970,$O970)&lt;&gt;""),IF(INDEX(個人!$C$6:$AH$125,$N970,$H$3)&lt;20,11,ROUNDDOWN(INDEX(個人!$C$6:$AH$125,$N970,$H$3)/5,0)+7),"")</f>
        <v/>
      </c>
      <c r="I970" s="23" t="str">
        <f>IF(AND(INDEX(個人!$C$6:$AH$125,$N970,$C$3)&lt;&gt;"",INDEX(個人!$C$6:$AH$125,$N970,$O970)&lt;&gt;""),IF(ISERROR(VLOOKUP(DBCS($Q970),コード一覧!$E$1:$F$6,2,FALSE)),1,VLOOKUP(DBCS($Q970),コード一覧!$E$1:$F$6,2,FALSE)),"")</f>
        <v/>
      </c>
      <c r="J970" s="23" t="str">
        <f>IF(AND(INDEX(個人!$C$6:$AH$125,$N970,$C$3)&lt;&gt;"",INDEX(個人!$C$6:$AH$125,$N970,$O970)&lt;&gt;""),VLOOKUP($P970,コード一覧!$G$1:$H$10,2,FALSE),"")</f>
        <v/>
      </c>
      <c r="K970" s="23" t="str">
        <f>IF(AND(INDEX(個人!$C$6:$AH$125,$N970,$C$3)&lt;&gt;"",INDEX(個人!$C$6:$AH$125,$N970,$O970)&lt;&gt;""),LEFT(TEXT(INDEX(個人!$C$6:$AH$125,$N970,$O970),"mm:ss.00"),2),"")</f>
        <v/>
      </c>
      <c r="L970" s="23" t="str">
        <f>IF(AND(INDEX(個人!$C$6:$AH$125,$N970,$C$3)&lt;&gt;"",INDEX(個人!$C$6:$AH$125,$N970,$O970)&lt;&gt;""),MID(TEXT(INDEX(個人!$C$6:$AH$125,$N970,$O970),"mm:ss.00"),4,2),"")</f>
        <v/>
      </c>
      <c r="M970" s="23" t="str">
        <f>IF(AND(INDEX(個人!$C$6:$AH$125,$N970,$C$3)&lt;&gt;"",INDEX(個人!$C$6:$AH$125,$N970,$O970)&lt;&gt;""),RIGHT(TEXT(INDEX(個人!$C$6:$AH$125,$N970,$O970),"mm:ss.00"),2),"")</f>
        <v/>
      </c>
      <c r="N970" s="23">
        <f t="shared" si="131"/>
        <v>44</v>
      </c>
      <c r="O970" s="23">
        <v>29</v>
      </c>
      <c r="P970" s="200" t="s">
        <v>47</v>
      </c>
      <c r="Q970" s="23" t="s">
        <v>321</v>
      </c>
    </row>
    <row r="971" spans="3:17" s="23" customFormat="1" x14ac:dyDescent="0.15">
      <c r="C971" s="23" t="str">
        <f>IF(INDEX(個人!$C$6:$AH$125,$N971,$C$3)&lt;&gt;"",DBCS(TRIM(INDEX(個人!$C$6:$AH$125,$N971,$C$3))),"")</f>
        <v/>
      </c>
      <c r="D971" s="23" t="str">
        <f t="shared" si="129"/>
        <v>○</v>
      </c>
      <c r="E971" s="23">
        <f>IF(AND(INDEX(個人!$C$6:$AH$125,$N970,$C$3)&lt;&gt;"",INDEX(個人!$C$6:$AH$125,$N971,$O971)&lt;&gt;""),E970+1,E970)</f>
        <v>0</v>
      </c>
      <c r="F971" s="23" t="str">
        <f t="shared" si="130"/>
        <v>@0</v>
      </c>
      <c r="H971" s="23" t="str">
        <f>IF(AND(INDEX(個人!$C$6:$AH$125,$N971,$C$3)&lt;&gt;"",INDEX(個人!$C$6:$AH$125,$N971,$O971)&lt;&gt;""),IF(INDEX(個人!$C$6:$AH$125,$N971,$H$3)&lt;20,11,ROUNDDOWN(INDEX(個人!$C$6:$AH$125,$N971,$H$3)/5,0)+7),"")</f>
        <v/>
      </c>
      <c r="I971" s="23" t="str">
        <f>IF(AND(INDEX(個人!$C$6:$AH$125,$N971,$C$3)&lt;&gt;"",INDEX(個人!$C$6:$AH$125,$N971,$O971)&lt;&gt;""),IF(ISERROR(VLOOKUP(DBCS($Q971),コード一覧!$E$1:$F$6,2,FALSE)),1,VLOOKUP(DBCS($Q971),コード一覧!$E$1:$F$6,2,FALSE)),"")</f>
        <v/>
      </c>
      <c r="J971" s="23" t="str">
        <f>IF(AND(INDEX(個人!$C$6:$AH$125,$N971,$C$3)&lt;&gt;"",INDEX(個人!$C$6:$AH$125,$N971,$O971)&lt;&gt;""),VLOOKUP($P971,コード一覧!$G$1:$H$10,2,FALSE),"")</f>
        <v/>
      </c>
      <c r="K971" s="23" t="str">
        <f>IF(AND(INDEX(個人!$C$6:$AH$125,$N971,$C$3)&lt;&gt;"",INDEX(個人!$C$6:$AH$125,$N971,$O971)&lt;&gt;""),LEFT(TEXT(INDEX(個人!$C$6:$AH$125,$N971,$O971),"mm:ss.00"),2),"")</f>
        <v/>
      </c>
      <c r="L971" s="23" t="str">
        <f>IF(AND(INDEX(個人!$C$6:$AH$125,$N971,$C$3)&lt;&gt;"",INDEX(個人!$C$6:$AH$125,$N971,$O971)&lt;&gt;""),MID(TEXT(INDEX(個人!$C$6:$AH$125,$N971,$O971),"mm:ss.00"),4,2),"")</f>
        <v/>
      </c>
      <c r="M971" s="23" t="str">
        <f>IF(AND(INDEX(個人!$C$6:$AH$125,$N971,$C$3)&lt;&gt;"",INDEX(個人!$C$6:$AH$125,$N971,$O971)&lt;&gt;""),RIGHT(TEXT(INDEX(個人!$C$6:$AH$125,$N971,$O971),"mm:ss.00"),2),"")</f>
        <v/>
      </c>
      <c r="N971" s="23">
        <f t="shared" si="131"/>
        <v>44</v>
      </c>
      <c r="O971" s="23">
        <v>30</v>
      </c>
      <c r="P971" s="200" t="s">
        <v>37</v>
      </c>
      <c r="Q971" s="23" t="s">
        <v>101</v>
      </c>
    </row>
    <row r="972" spans="3:17" s="23" customFormat="1" x14ac:dyDescent="0.15">
      <c r="C972" s="23" t="str">
        <f>IF(INDEX(個人!$C$6:$AH$125,$N972,$C$3)&lt;&gt;"",DBCS(TRIM(INDEX(個人!$C$6:$AH$125,$N972,$C$3))),"")</f>
        <v/>
      </c>
      <c r="D972" s="23" t="str">
        <f t="shared" si="129"/>
        <v>○</v>
      </c>
      <c r="E972" s="23">
        <f>IF(AND(INDEX(個人!$C$6:$AH$125,$N971,$C$3)&lt;&gt;"",INDEX(個人!$C$6:$AH$125,$N972,$O972)&lt;&gt;""),E971+1,E971)</f>
        <v>0</v>
      </c>
      <c r="F972" s="23" t="str">
        <f t="shared" si="130"/>
        <v>@0</v>
      </c>
      <c r="H972" s="23" t="str">
        <f>IF(AND(INDEX(個人!$C$6:$AH$125,$N972,$C$3)&lt;&gt;"",INDEX(個人!$C$6:$AH$125,$N972,$O972)&lt;&gt;""),IF(INDEX(個人!$C$6:$AH$125,$N972,$H$3)&lt;20,11,ROUNDDOWN(INDEX(個人!$C$6:$AH$125,$N972,$H$3)/5,0)+7),"")</f>
        <v/>
      </c>
      <c r="I972" s="23" t="str">
        <f>IF(AND(INDEX(個人!$C$6:$AH$125,$N972,$C$3)&lt;&gt;"",INDEX(個人!$C$6:$AH$125,$N972,$O972)&lt;&gt;""),IF(ISERROR(VLOOKUP(DBCS($Q972),コード一覧!$E$1:$F$6,2,FALSE)),1,VLOOKUP(DBCS($Q972),コード一覧!$E$1:$F$6,2,FALSE)),"")</f>
        <v/>
      </c>
      <c r="J972" s="23" t="str">
        <f>IF(AND(INDEX(個人!$C$6:$AH$125,$N972,$C$3)&lt;&gt;"",INDEX(個人!$C$6:$AH$125,$N972,$O972)&lt;&gt;""),VLOOKUP($P972,コード一覧!$G$1:$H$10,2,FALSE),"")</f>
        <v/>
      </c>
      <c r="K972" s="23" t="str">
        <f>IF(AND(INDEX(個人!$C$6:$AH$125,$N972,$C$3)&lt;&gt;"",INDEX(個人!$C$6:$AH$125,$N972,$O972)&lt;&gt;""),LEFT(TEXT(INDEX(個人!$C$6:$AH$125,$N972,$O972),"mm:ss.00"),2),"")</f>
        <v/>
      </c>
      <c r="L972" s="23" t="str">
        <f>IF(AND(INDEX(個人!$C$6:$AH$125,$N972,$C$3)&lt;&gt;"",INDEX(個人!$C$6:$AH$125,$N972,$O972)&lt;&gt;""),MID(TEXT(INDEX(個人!$C$6:$AH$125,$N972,$O972),"mm:ss.00"),4,2),"")</f>
        <v/>
      </c>
      <c r="M972" s="23" t="str">
        <f>IF(AND(INDEX(個人!$C$6:$AH$125,$N972,$C$3)&lt;&gt;"",INDEX(個人!$C$6:$AH$125,$N972,$O972)&lt;&gt;""),RIGHT(TEXT(INDEX(個人!$C$6:$AH$125,$N972,$O972),"mm:ss.00"),2),"")</f>
        <v/>
      </c>
      <c r="N972" s="23">
        <f t="shared" si="131"/>
        <v>44</v>
      </c>
      <c r="O972" s="23">
        <v>31</v>
      </c>
      <c r="P972" s="200" t="s">
        <v>47</v>
      </c>
      <c r="Q972" s="23" t="s">
        <v>101</v>
      </c>
    </row>
    <row r="973" spans="3:17" s="23" customFormat="1" x14ac:dyDescent="0.15">
      <c r="C973" s="23" t="str">
        <f>IF(INDEX(個人!$C$6:$AH$125,$N973,$C$3)&lt;&gt;"",DBCS(TRIM(INDEX(個人!$C$6:$AH$125,$N973,$C$3))),"")</f>
        <v/>
      </c>
      <c r="D973" s="23" t="str">
        <f t="shared" si="129"/>
        <v>○</v>
      </c>
      <c r="E973" s="23">
        <f>IF(AND(INDEX(個人!$C$6:$AH$125,$N972,$C$3)&lt;&gt;"",INDEX(個人!$C$6:$AH$125,$N973,$O973)&lt;&gt;""),E972+1,E972)</f>
        <v>0</v>
      </c>
      <c r="F973" s="23" t="str">
        <f t="shared" si="130"/>
        <v>@0</v>
      </c>
      <c r="H973" s="23" t="str">
        <f>IF(AND(INDEX(個人!$C$6:$AH$125,$N973,$C$3)&lt;&gt;"",INDEX(個人!$C$6:$AH$125,$N973,$O973)&lt;&gt;""),IF(INDEX(個人!$C$6:$AH$125,$N973,$H$3)&lt;20,11,ROUNDDOWN(INDEX(個人!$C$6:$AH$125,$N973,$H$3)/5,0)+7),"")</f>
        <v/>
      </c>
      <c r="I973" s="23" t="str">
        <f>IF(AND(INDEX(個人!$C$6:$AH$125,$N973,$C$3)&lt;&gt;"",INDEX(個人!$C$6:$AH$125,$N973,$O973)&lt;&gt;""),IF(ISERROR(VLOOKUP(DBCS($Q973),コード一覧!$E$1:$F$6,2,FALSE)),1,VLOOKUP(DBCS($Q973),コード一覧!$E$1:$F$6,2,FALSE)),"")</f>
        <v/>
      </c>
      <c r="J973" s="23" t="str">
        <f>IF(AND(INDEX(個人!$C$6:$AH$125,$N973,$C$3)&lt;&gt;"",INDEX(個人!$C$6:$AH$125,$N973,$O973)&lt;&gt;""),VLOOKUP($P973,コード一覧!$G$1:$H$10,2,FALSE),"")</f>
        <v/>
      </c>
      <c r="K973" s="23" t="str">
        <f>IF(AND(INDEX(個人!$C$6:$AH$125,$N973,$C$3)&lt;&gt;"",INDEX(個人!$C$6:$AH$125,$N973,$O973)&lt;&gt;""),LEFT(TEXT(INDEX(個人!$C$6:$AH$125,$N973,$O973),"mm:ss.00"),2),"")</f>
        <v/>
      </c>
      <c r="L973" s="23" t="str">
        <f>IF(AND(INDEX(個人!$C$6:$AH$125,$N973,$C$3)&lt;&gt;"",INDEX(個人!$C$6:$AH$125,$N973,$O973)&lt;&gt;""),MID(TEXT(INDEX(個人!$C$6:$AH$125,$N973,$O973),"mm:ss.00"),4,2),"")</f>
        <v/>
      </c>
      <c r="M973" s="23" t="str">
        <f>IF(AND(INDEX(個人!$C$6:$AH$125,$N973,$C$3)&lt;&gt;"",INDEX(個人!$C$6:$AH$125,$N973,$O973)&lt;&gt;""),RIGHT(TEXT(INDEX(個人!$C$6:$AH$125,$N973,$O973),"mm:ss.00"),2),"")</f>
        <v/>
      </c>
      <c r="N973" s="23">
        <f t="shared" si="131"/>
        <v>44</v>
      </c>
      <c r="O973" s="23">
        <v>32</v>
      </c>
      <c r="P973" s="200" t="s">
        <v>73</v>
      </c>
      <c r="Q973" s="23" t="s">
        <v>101</v>
      </c>
    </row>
    <row r="974" spans="3:17" s="22" customFormat="1" x14ac:dyDescent="0.15">
      <c r="C974" s="22" t="str">
        <f>IF(INDEX(個人!$C$6:$AH$125,$N974,$C$3)&lt;&gt;"",DBCS(TRIM(INDEX(個人!$C$6:$AH$125,$N974,$C$3))),"")</f>
        <v/>
      </c>
      <c r="D974" s="22" t="str">
        <f>IF(C973=C974,"○","×")</f>
        <v>○</v>
      </c>
      <c r="E974" s="22">
        <f>IF(AND(INDEX(個人!$C$6:$AH$125,$N974,$C$3)&lt;&gt;"",INDEX(個人!$C$6:$AH$125,$N974,$O974)&lt;&gt;""),1,0)</f>
        <v>0</v>
      </c>
      <c r="F974" s="22" t="str">
        <f>C974&amp;"@"&amp;E974</f>
        <v>@0</v>
      </c>
      <c r="H974" s="22" t="str">
        <f>IF(AND(INDEX(個人!$C$6:$AH$125,$N974,$C$3)&lt;&gt;"",INDEX(個人!$C$6:$AH$125,$N974,$O974)&lt;&gt;""),IF(INDEX(個人!$C$6:$AH$125,$N974,$H$3)&lt;20,11,ROUNDDOWN(INDEX(個人!$C$6:$AH$125,$N974,$H$3)/5,0)+7),"")</f>
        <v/>
      </c>
      <c r="I974" s="22" t="str">
        <f>IF(AND(INDEX(個人!$C$6:$AH$125,$N974,$C$3)&lt;&gt;"",INDEX(個人!$C$6:$AH$125,$N974,$O974)&lt;&gt;""),IF(ISERROR(VLOOKUP(DBCS($Q974),コード一覧!$E$1:$F$6,2,FALSE)),1,VLOOKUP(DBCS($Q974),コード一覧!$E$1:$F$6,2,FALSE)),"")</f>
        <v/>
      </c>
      <c r="J974" s="22" t="str">
        <f>IF(AND(INDEX(個人!$C$6:$AH$125,$N974,$C$3)&lt;&gt;"",INDEX(個人!$C$6:$AH$125,$N974,$O974)&lt;&gt;""),VLOOKUP($P974,コード一覧!$G$1:$H$10,2,FALSE),"")</f>
        <v/>
      </c>
      <c r="K974" s="22" t="str">
        <f>IF(AND(INDEX(個人!$C$6:$AH$125,$N974,$C$3)&lt;&gt;"",INDEX(個人!$C$6:$AH$125,$N974,$O974)&lt;&gt;""),LEFT(TEXT(INDEX(個人!$C$6:$AH$125,$N974,$O974),"mm:ss.00"),2),"")</f>
        <v/>
      </c>
      <c r="L974" s="22" t="str">
        <f>IF(AND(INDEX(個人!$C$6:$AH$125,$N974,$C$3)&lt;&gt;"",INDEX(個人!$C$6:$AH$125,$N974,$O974)&lt;&gt;""),MID(TEXT(INDEX(個人!$C$6:$AH$125,$N974,$O974),"mm:ss.00"),4,2),"")</f>
        <v/>
      </c>
      <c r="M974" s="22" t="str">
        <f>IF(AND(INDEX(個人!$C$6:$AH$125,$N974,$C$3)&lt;&gt;"",INDEX(個人!$C$6:$AH$125,$N974,$O974)&lt;&gt;""),RIGHT(TEXT(INDEX(個人!$C$6:$AH$125,$N974,$O974),"mm:ss.00"),2),"")</f>
        <v/>
      </c>
      <c r="N974" s="22">
        <f>N952+1</f>
        <v>45</v>
      </c>
      <c r="O974" s="22">
        <v>11</v>
      </c>
      <c r="P974" s="24" t="s">
        <v>70</v>
      </c>
      <c r="Q974" s="22" t="s">
        <v>102</v>
      </c>
    </row>
    <row r="975" spans="3:17" s="22" customFormat="1" x14ac:dyDescent="0.15">
      <c r="C975" s="22" t="str">
        <f>IF(INDEX(個人!$C$6:$AH$125,$N975,$C$3)&lt;&gt;"",DBCS(TRIM(INDEX(個人!$C$6:$AH$125,$N975,$C$3))),"")</f>
        <v/>
      </c>
      <c r="D975" s="22" t="str">
        <f>IF(C974=C975,"○","×")</f>
        <v>○</v>
      </c>
      <c r="E975" s="22">
        <f>IF(AND(INDEX(個人!$C$6:$AH$125,$N974,$C$3)&lt;&gt;"",INDEX(個人!$C$6:$AH$125,$N975,$O975)&lt;&gt;""),E974+1,E974)</f>
        <v>0</v>
      </c>
      <c r="F975" s="22" t="str">
        <f>C975&amp;"@"&amp;E975</f>
        <v>@0</v>
      </c>
      <c r="H975" s="22" t="str">
        <f>IF(AND(INDEX(個人!$C$6:$AH$125,$N975,$C$3)&lt;&gt;"",INDEX(個人!$C$6:$AH$125,$N975,$O975)&lt;&gt;""),IF(INDEX(個人!$C$6:$AH$125,$N975,$H$3)&lt;20,11,ROUNDDOWN(INDEX(個人!$C$6:$AH$125,$N975,$H$3)/5,0)+7),"")</f>
        <v/>
      </c>
      <c r="I975" s="22" t="str">
        <f>IF(AND(INDEX(個人!$C$6:$AH$125,$N975,$C$3)&lt;&gt;"",INDEX(個人!$C$6:$AH$125,$N975,$O975)&lt;&gt;""),IF(ISERROR(VLOOKUP(DBCS($Q975),コード一覧!$E$1:$F$6,2,FALSE)),1,VLOOKUP(DBCS($Q975),コード一覧!$E$1:$F$6,2,FALSE)),"")</f>
        <v/>
      </c>
      <c r="J975" s="22" t="str">
        <f>IF(AND(INDEX(個人!$C$6:$AH$125,$N975,$C$3)&lt;&gt;"",INDEX(個人!$C$6:$AH$125,$N975,$O975)&lt;&gt;""),VLOOKUP($P975,コード一覧!$G$1:$H$10,2,FALSE),"")</f>
        <v/>
      </c>
      <c r="K975" s="22" t="str">
        <f>IF(AND(INDEX(個人!$C$6:$AH$125,$N975,$C$3)&lt;&gt;"",INDEX(個人!$C$6:$AH$125,$N975,$O975)&lt;&gt;""),LEFT(TEXT(INDEX(個人!$C$6:$AH$125,$N975,$O975),"mm:ss.00"),2),"")</f>
        <v/>
      </c>
      <c r="L975" s="22" t="str">
        <f>IF(AND(INDEX(個人!$C$6:$AH$125,$N975,$C$3)&lt;&gt;"",INDEX(個人!$C$6:$AH$125,$N975,$O975)&lt;&gt;""),MID(TEXT(INDEX(個人!$C$6:$AH$125,$N975,$O975),"mm:ss.00"),4,2),"")</f>
        <v/>
      </c>
      <c r="M975" s="22" t="str">
        <f>IF(AND(INDEX(個人!$C$6:$AH$125,$N975,$C$3)&lt;&gt;"",INDEX(個人!$C$6:$AH$125,$N975,$O975)&lt;&gt;""),RIGHT(TEXT(INDEX(個人!$C$6:$AH$125,$N975,$O975),"mm:ss.00"),2),"")</f>
        <v/>
      </c>
      <c r="N975" s="22">
        <f>$N974</f>
        <v>45</v>
      </c>
      <c r="O975" s="22">
        <v>12</v>
      </c>
      <c r="P975" s="24" t="s">
        <v>24</v>
      </c>
      <c r="Q975" s="22" t="s">
        <v>102</v>
      </c>
    </row>
    <row r="976" spans="3:17" s="22" customFormat="1" x14ac:dyDescent="0.15">
      <c r="C976" s="22" t="str">
        <f>IF(INDEX(個人!$C$6:$AH$125,$N976,$C$3)&lt;&gt;"",DBCS(TRIM(INDEX(個人!$C$6:$AH$125,$N976,$C$3))),"")</f>
        <v/>
      </c>
      <c r="D976" s="22" t="str">
        <f t="shared" ref="D976:D995" si="132">IF(C975=C976,"○","×")</f>
        <v>○</v>
      </c>
      <c r="E976" s="22">
        <f>IF(AND(INDEX(個人!$C$6:$AH$125,$N975,$C$3)&lt;&gt;"",INDEX(個人!$C$6:$AH$125,$N976,$O976)&lt;&gt;""),E975+1,E975)</f>
        <v>0</v>
      </c>
      <c r="F976" s="22" t="str">
        <f t="shared" ref="F976:F995" si="133">C976&amp;"@"&amp;E976</f>
        <v>@0</v>
      </c>
      <c r="H976" s="22" t="str">
        <f>IF(AND(INDEX(個人!$C$6:$AH$125,$N976,$C$3)&lt;&gt;"",INDEX(個人!$C$6:$AH$125,$N976,$O976)&lt;&gt;""),IF(INDEX(個人!$C$6:$AH$125,$N976,$H$3)&lt;20,11,ROUNDDOWN(INDEX(個人!$C$6:$AH$125,$N976,$H$3)/5,0)+7),"")</f>
        <v/>
      </c>
      <c r="I976" s="22" t="str">
        <f>IF(AND(INDEX(個人!$C$6:$AH$125,$N976,$C$3)&lt;&gt;"",INDEX(個人!$C$6:$AH$125,$N976,$O976)&lt;&gt;""),IF(ISERROR(VLOOKUP(DBCS($Q976),コード一覧!$E$1:$F$6,2,FALSE)),1,VLOOKUP(DBCS($Q976),コード一覧!$E$1:$F$6,2,FALSE)),"")</f>
        <v/>
      </c>
      <c r="J976" s="22" t="str">
        <f>IF(AND(INDEX(個人!$C$6:$AH$125,$N976,$C$3)&lt;&gt;"",INDEX(個人!$C$6:$AH$125,$N976,$O976)&lt;&gt;""),VLOOKUP($P976,コード一覧!$G$1:$H$10,2,FALSE),"")</f>
        <v/>
      </c>
      <c r="K976" s="22" t="str">
        <f>IF(AND(INDEX(個人!$C$6:$AH$125,$N976,$C$3)&lt;&gt;"",INDEX(個人!$C$6:$AH$125,$N976,$O976)&lt;&gt;""),LEFT(TEXT(INDEX(個人!$C$6:$AH$125,$N976,$O976),"mm:ss.00"),2),"")</f>
        <v/>
      </c>
      <c r="L976" s="22" t="str">
        <f>IF(AND(INDEX(個人!$C$6:$AH$125,$N976,$C$3)&lt;&gt;"",INDEX(個人!$C$6:$AH$125,$N976,$O976)&lt;&gt;""),MID(TEXT(INDEX(個人!$C$6:$AH$125,$N976,$O976),"mm:ss.00"),4,2),"")</f>
        <v/>
      </c>
      <c r="M976" s="22" t="str">
        <f>IF(AND(INDEX(個人!$C$6:$AH$125,$N976,$C$3)&lt;&gt;"",INDEX(個人!$C$6:$AH$125,$N976,$O976)&lt;&gt;""),RIGHT(TEXT(INDEX(個人!$C$6:$AH$125,$N976,$O976),"mm:ss.00"),2),"")</f>
        <v/>
      </c>
      <c r="N976" s="22">
        <f t="shared" ref="N976:N995" si="134">$N975</f>
        <v>45</v>
      </c>
      <c r="O976" s="22">
        <v>13</v>
      </c>
      <c r="P976" s="24" t="s">
        <v>37</v>
      </c>
      <c r="Q976" s="22" t="s">
        <v>102</v>
      </c>
    </row>
    <row r="977" spans="3:17" s="22" customFormat="1" x14ac:dyDescent="0.15">
      <c r="C977" s="22" t="str">
        <f>IF(INDEX(個人!$C$6:$AH$125,$N977,$C$3)&lt;&gt;"",DBCS(TRIM(INDEX(個人!$C$6:$AH$125,$N977,$C$3))),"")</f>
        <v/>
      </c>
      <c r="D977" s="22" t="str">
        <f t="shared" si="132"/>
        <v>○</v>
      </c>
      <c r="E977" s="22">
        <f>IF(AND(INDEX(個人!$C$6:$AH$125,$N976,$C$3)&lt;&gt;"",INDEX(個人!$C$6:$AH$125,$N977,$O977)&lt;&gt;""),E976+1,E976)</f>
        <v>0</v>
      </c>
      <c r="F977" s="22" t="str">
        <f t="shared" si="133"/>
        <v>@0</v>
      </c>
      <c r="H977" s="22" t="str">
        <f>IF(AND(INDEX(個人!$C$6:$AH$125,$N977,$C$3)&lt;&gt;"",INDEX(個人!$C$6:$AH$125,$N977,$O977)&lt;&gt;""),IF(INDEX(個人!$C$6:$AH$125,$N977,$H$3)&lt;20,11,ROUNDDOWN(INDEX(個人!$C$6:$AH$125,$N977,$H$3)/5,0)+7),"")</f>
        <v/>
      </c>
      <c r="I977" s="22" t="str">
        <f>IF(AND(INDEX(個人!$C$6:$AH$125,$N977,$C$3)&lt;&gt;"",INDEX(個人!$C$6:$AH$125,$N977,$O977)&lt;&gt;""),IF(ISERROR(VLOOKUP(DBCS($Q977),コード一覧!$E$1:$F$6,2,FALSE)),1,VLOOKUP(DBCS($Q977),コード一覧!$E$1:$F$6,2,FALSE)),"")</f>
        <v/>
      </c>
      <c r="J977" s="22" t="str">
        <f>IF(AND(INDEX(個人!$C$6:$AH$125,$N977,$C$3)&lt;&gt;"",INDEX(個人!$C$6:$AH$125,$N977,$O977)&lt;&gt;""),VLOOKUP($P977,コード一覧!$G$1:$H$10,2,FALSE),"")</f>
        <v/>
      </c>
      <c r="K977" s="22" t="str">
        <f>IF(AND(INDEX(個人!$C$6:$AH$125,$N977,$C$3)&lt;&gt;"",INDEX(個人!$C$6:$AH$125,$N977,$O977)&lt;&gt;""),LEFT(TEXT(INDEX(個人!$C$6:$AH$125,$N977,$O977),"mm:ss.00"),2),"")</f>
        <v/>
      </c>
      <c r="L977" s="22" t="str">
        <f>IF(AND(INDEX(個人!$C$6:$AH$125,$N977,$C$3)&lt;&gt;"",INDEX(個人!$C$6:$AH$125,$N977,$O977)&lt;&gt;""),MID(TEXT(INDEX(個人!$C$6:$AH$125,$N977,$O977),"mm:ss.00"),4,2),"")</f>
        <v/>
      </c>
      <c r="M977" s="22" t="str">
        <f>IF(AND(INDEX(個人!$C$6:$AH$125,$N977,$C$3)&lt;&gt;"",INDEX(個人!$C$6:$AH$125,$N977,$O977)&lt;&gt;""),RIGHT(TEXT(INDEX(個人!$C$6:$AH$125,$N977,$O977),"mm:ss.00"),2),"")</f>
        <v/>
      </c>
      <c r="N977" s="22">
        <f t="shared" si="134"/>
        <v>45</v>
      </c>
      <c r="O977" s="22">
        <v>14</v>
      </c>
      <c r="P977" s="24" t="s">
        <v>47</v>
      </c>
      <c r="Q977" s="22" t="s">
        <v>102</v>
      </c>
    </row>
    <row r="978" spans="3:17" s="22" customFormat="1" x14ac:dyDescent="0.15">
      <c r="C978" s="22" t="str">
        <f>IF(INDEX(個人!$C$6:$AH$125,$N978,$C$3)&lt;&gt;"",DBCS(TRIM(INDEX(個人!$C$6:$AH$125,$N978,$C$3))),"")</f>
        <v/>
      </c>
      <c r="D978" s="22" t="str">
        <f t="shared" si="132"/>
        <v>○</v>
      </c>
      <c r="E978" s="22">
        <f>IF(AND(INDEX(個人!$C$6:$AH$125,$N977,$C$3)&lt;&gt;"",INDEX(個人!$C$6:$AH$125,$N978,$O978)&lt;&gt;""),E977+1,E977)</f>
        <v>0</v>
      </c>
      <c r="F978" s="22" t="str">
        <f t="shared" si="133"/>
        <v>@0</v>
      </c>
      <c r="H978" s="22" t="str">
        <f>IF(AND(INDEX(個人!$C$6:$AH$125,$N978,$C$3)&lt;&gt;"",INDEX(個人!$C$6:$AH$125,$N978,$O978)&lt;&gt;""),IF(INDEX(個人!$C$6:$AH$125,$N978,$H$3)&lt;20,11,ROUNDDOWN(INDEX(個人!$C$6:$AH$125,$N978,$H$3)/5,0)+7),"")</f>
        <v/>
      </c>
      <c r="I978" s="22" t="str">
        <f>IF(AND(INDEX(個人!$C$6:$AH$125,$N978,$C$3)&lt;&gt;"",INDEX(個人!$C$6:$AH$125,$N978,$O978)&lt;&gt;""),IF(ISERROR(VLOOKUP(DBCS($Q978),コード一覧!$E$1:$F$6,2,FALSE)),1,VLOOKUP(DBCS($Q978),コード一覧!$E$1:$F$6,2,FALSE)),"")</f>
        <v/>
      </c>
      <c r="J978" s="22" t="str">
        <f>IF(AND(INDEX(個人!$C$6:$AH$125,$N978,$C$3)&lt;&gt;"",INDEX(個人!$C$6:$AH$125,$N978,$O978)&lt;&gt;""),VLOOKUP($P978,コード一覧!$G$1:$H$10,2,FALSE),"")</f>
        <v/>
      </c>
      <c r="K978" s="22" t="str">
        <f>IF(AND(INDEX(個人!$C$6:$AH$125,$N978,$C$3)&lt;&gt;"",INDEX(個人!$C$6:$AH$125,$N978,$O978)&lt;&gt;""),LEFT(TEXT(INDEX(個人!$C$6:$AH$125,$N978,$O978),"mm:ss.00"),2),"")</f>
        <v/>
      </c>
      <c r="L978" s="22" t="str">
        <f>IF(AND(INDEX(個人!$C$6:$AH$125,$N978,$C$3)&lt;&gt;"",INDEX(個人!$C$6:$AH$125,$N978,$O978)&lt;&gt;""),MID(TEXT(INDEX(個人!$C$6:$AH$125,$N978,$O978),"mm:ss.00"),4,2),"")</f>
        <v/>
      </c>
      <c r="M978" s="22" t="str">
        <f>IF(AND(INDEX(個人!$C$6:$AH$125,$N978,$C$3)&lt;&gt;"",INDEX(個人!$C$6:$AH$125,$N978,$O978)&lt;&gt;""),RIGHT(TEXT(INDEX(個人!$C$6:$AH$125,$N978,$O978),"mm:ss.00"),2),"")</f>
        <v/>
      </c>
      <c r="N978" s="22">
        <f t="shared" si="134"/>
        <v>45</v>
      </c>
      <c r="O978" s="22">
        <v>15</v>
      </c>
      <c r="P978" s="24" t="s">
        <v>73</v>
      </c>
      <c r="Q978" s="22" t="s">
        <v>102</v>
      </c>
    </row>
    <row r="979" spans="3:17" s="22" customFormat="1" x14ac:dyDescent="0.15">
      <c r="C979" s="22" t="str">
        <f>IF(INDEX(個人!$C$6:$AH$125,$N979,$C$3)&lt;&gt;"",DBCS(TRIM(INDEX(個人!$C$6:$AH$125,$N979,$C$3))),"")</f>
        <v/>
      </c>
      <c r="D979" s="22" t="str">
        <f t="shared" si="132"/>
        <v>○</v>
      </c>
      <c r="E979" s="22">
        <f>IF(AND(INDEX(個人!$C$6:$AH$125,$N978,$C$3)&lt;&gt;"",INDEX(個人!$C$6:$AH$125,$N979,$O979)&lt;&gt;""),E978+1,E978)</f>
        <v>0</v>
      </c>
      <c r="F979" s="22" t="str">
        <f t="shared" si="133"/>
        <v>@0</v>
      </c>
      <c r="H979" s="22" t="str">
        <f>IF(AND(INDEX(個人!$C$6:$AH$125,$N979,$C$3)&lt;&gt;"",INDEX(個人!$C$6:$AH$125,$N979,$O979)&lt;&gt;""),IF(INDEX(個人!$C$6:$AH$125,$N979,$H$3)&lt;20,11,ROUNDDOWN(INDEX(個人!$C$6:$AH$125,$N979,$H$3)/5,0)+7),"")</f>
        <v/>
      </c>
      <c r="I979" s="22" t="str">
        <f>IF(AND(INDEX(個人!$C$6:$AH$125,$N979,$C$3)&lt;&gt;"",INDEX(個人!$C$6:$AH$125,$N979,$O979)&lt;&gt;""),IF(ISERROR(VLOOKUP(DBCS($Q979),コード一覧!$E$1:$F$6,2,FALSE)),1,VLOOKUP(DBCS($Q979),コード一覧!$E$1:$F$6,2,FALSE)),"")</f>
        <v/>
      </c>
      <c r="J979" s="22" t="str">
        <f>IF(AND(INDEX(個人!$C$6:$AH$125,$N979,$C$3)&lt;&gt;"",INDEX(個人!$C$6:$AH$125,$N979,$O979)&lt;&gt;""),VLOOKUP($P979,コード一覧!$G$1:$H$10,2,FALSE),"")</f>
        <v/>
      </c>
      <c r="K979" s="22" t="str">
        <f>IF(AND(INDEX(個人!$C$6:$AH$125,$N979,$C$3)&lt;&gt;"",INDEX(個人!$C$6:$AH$125,$N979,$O979)&lt;&gt;""),LEFT(TEXT(INDEX(個人!$C$6:$AH$125,$N979,$O979),"mm:ss.00"),2),"")</f>
        <v/>
      </c>
      <c r="L979" s="22" t="str">
        <f>IF(AND(INDEX(個人!$C$6:$AH$125,$N979,$C$3)&lt;&gt;"",INDEX(個人!$C$6:$AH$125,$N979,$O979)&lt;&gt;""),MID(TEXT(INDEX(個人!$C$6:$AH$125,$N979,$O979),"mm:ss.00"),4,2),"")</f>
        <v/>
      </c>
      <c r="M979" s="22" t="str">
        <f>IF(AND(INDEX(個人!$C$6:$AH$125,$N979,$C$3)&lt;&gt;"",INDEX(個人!$C$6:$AH$125,$N979,$O979)&lt;&gt;""),RIGHT(TEXT(INDEX(個人!$C$6:$AH$125,$N979,$O979),"mm:ss.00"),2),"")</f>
        <v/>
      </c>
      <c r="N979" s="22">
        <f t="shared" si="134"/>
        <v>45</v>
      </c>
      <c r="O979" s="22">
        <v>16</v>
      </c>
      <c r="P979" s="24" t="s">
        <v>75</v>
      </c>
      <c r="Q979" s="22" t="s">
        <v>102</v>
      </c>
    </row>
    <row r="980" spans="3:17" s="22" customFormat="1" x14ac:dyDescent="0.15">
      <c r="C980" s="22" t="str">
        <f>IF(INDEX(個人!$C$6:$AH$125,$N980,$C$3)&lt;&gt;"",DBCS(TRIM(INDEX(個人!$C$6:$AH$125,$N980,$C$3))),"")</f>
        <v/>
      </c>
      <c r="D980" s="22" t="str">
        <f t="shared" si="132"/>
        <v>○</v>
      </c>
      <c r="E980" s="22">
        <f>IF(AND(INDEX(個人!$C$6:$AH$125,$N979,$C$3)&lt;&gt;"",INDEX(個人!$C$6:$AH$125,$N980,$O980)&lt;&gt;""),E979+1,E979)</f>
        <v>0</v>
      </c>
      <c r="F980" s="22" t="str">
        <f t="shared" si="133"/>
        <v>@0</v>
      </c>
      <c r="H980" s="22" t="str">
        <f>IF(AND(INDEX(個人!$C$6:$AH$125,$N980,$C$3)&lt;&gt;"",INDEX(個人!$C$6:$AH$125,$N980,$O980)&lt;&gt;""),IF(INDEX(個人!$C$6:$AH$125,$N980,$H$3)&lt;20,11,ROUNDDOWN(INDEX(個人!$C$6:$AH$125,$N980,$H$3)/5,0)+7),"")</f>
        <v/>
      </c>
      <c r="I980" s="22" t="str">
        <f>IF(AND(INDEX(個人!$C$6:$AH$125,$N980,$C$3)&lt;&gt;"",INDEX(個人!$C$6:$AH$125,$N980,$O980)&lt;&gt;""),IF(ISERROR(VLOOKUP(DBCS($Q980),コード一覧!$E$1:$F$6,2,FALSE)),1,VLOOKUP(DBCS($Q980),コード一覧!$E$1:$F$6,2,FALSE)),"")</f>
        <v/>
      </c>
      <c r="J980" s="22" t="str">
        <f>IF(AND(INDEX(個人!$C$6:$AH$125,$N980,$C$3)&lt;&gt;"",INDEX(個人!$C$6:$AH$125,$N980,$O980)&lt;&gt;""),VLOOKUP($P980,コード一覧!$G$1:$H$10,2,FALSE),"")</f>
        <v/>
      </c>
      <c r="K980" s="22" t="str">
        <f>IF(AND(INDEX(個人!$C$6:$AH$125,$N980,$C$3)&lt;&gt;"",INDEX(個人!$C$6:$AH$125,$N980,$O980)&lt;&gt;""),LEFT(TEXT(INDEX(個人!$C$6:$AH$125,$N980,$O980),"mm:ss.00"),2),"")</f>
        <v/>
      </c>
      <c r="L980" s="22" t="str">
        <f>IF(AND(INDEX(個人!$C$6:$AH$125,$N980,$C$3)&lt;&gt;"",INDEX(個人!$C$6:$AH$125,$N980,$O980)&lt;&gt;""),MID(TEXT(INDEX(個人!$C$6:$AH$125,$N980,$O980),"mm:ss.00"),4,2),"")</f>
        <v/>
      </c>
      <c r="M980" s="22" t="str">
        <f>IF(AND(INDEX(個人!$C$6:$AH$125,$N980,$C$3)&lt;&gt;"",INDEX(個人!$C$6:$AH$125,$N980,$O980)&lt;&gt;""),RIGHT(TEXT(INDEX(個人!$C$6:$AH$125,$N980,$O980),"mm:ss.00"),2),"")</f>
        <v/>
      </c>
      <c r="N980" s="22">
        <f t="shared" si="134"/>
        <v>45</v>
      </c>
      <c r="O980" s="22">
        <v>17</v>
      </c>
      <c r="P980" s="24" t="s">
        <v>77</v>
      </c>
      <c r="Q980" s="22" t="s">
        <v>102</v>
      </c>
    </row>
    <row r="981" spans="3:17" s="22" customFormat="1" x14ac:dyDescent="0.15">
      <c r="C981" s="22" t="str">
        <f>IF(INDEX(個人!$C$6:$AH$125,$N981,$C$3)&lt;&gt;"",DBCS(TRIM(INDEX(個人!$C$6:$AH$125,$N981,$C$3))),"")</f>
        <v/>
      </c>
      <c r="D981" s="22" t="str">
        <f t="shared" si="132"/>
        <v>○</v>
      </c>
      <c r="E981" s="22">
        <f>IF(AND(INDEX(個人!$C$6:$AH$125,$N980,$C$3)&lt;&gt;"",INDEX(個人!$C$6:$AH$125,$N981,$O981)&lt;&gt;""),E980+1,E980)</f>
        <v>0</v>
      </c>
      <c r="F981" s="22" t="str">
        <f t="shared" si="133"/>
        <v>@0</v>
      </c>
      <c r="H981" s="22" t="str">
        <f>IF(AND(INDEX(個人!$C$6:$AH$125,$N981,$C$3)&lt;&gt;"",INDEX(個人!$C$6:$AH$125,$N981,$O981)&lt;&gt;""),IF(INDEX(個人!$C$6:$AH$125,$N981,$H$3)&lt;20,11,ROUNDDOWN(INDEX(個人!$C$6:$AH$125,$N981,$H$3)/5,0)+7),"")</f>
        <v/>
      </c>
      <c r="I981" s="22" t="str">
        <f>IF(AND(INDEX(個人!$C$6:$AH$125,$N981,$C$3)&lt;&gt;"",INDEX(個人!$C$6:$AH$125,$N981,$O981)&lt;&gt;""),IF(ISERROR(VLOOKUP(DBCS($Q981),コード一覧!$E$1:$F$6,2,FALSE)),1,VLOOKUP(DBCS($Q981),コード一覧!$E$1:$F$6,2,FALSE)),"")</f>
        <v/>
      </c>
      <c r="J981" s="22" t="str">
        <f>IF(AND(INDEX(個人!$C$6:$AH$125,$N981,$C$3)&lt;&gt;"",INDEX(個人!$C$6:$AH$125,$N981,$O981)&lt;&gt;""),VLOOKUP($P981,コード一覧!$G$1:$H$10,2,FALSE),"")</f>
        <v/>
      </c>
      <c r="K981" s="22" t="str">
        <f>IF(AND(INDEX(個人!$C$6:$AH$125,$N981,$C$3)&lt;&gt;"",INDEX(個人!$C$6:$AH$125,$N981,$O981)&lt;&gt;""),LEFT(TEXT(INDEX(個人!$C$6:$AH$125,$N981,$O981),"mm:ss.00"),2),"")</f>
        <v/>
      </c>
      <c r="L981" s="22" t="str">
        <f>IF(AND(INDEX(個人!$C$6:$AH$125,$N981,$C$3)&lt;&gt;"",INDEX(個人!$C$6:$AH$125,$N981,$O981)&lt;&gt;""),MID(TEXT(INDEX(個人!$C$6:$AH$125,$N981,$O981),"mm:ss.00"),4,2),"")</f>
        <v/>
      </c>
      <c r="M981" s="22" t="str">
        <f>IF(AND(INDEX(個人!$C$6:$AH$125,$N981,$C$3)&lt;&gt;"",INDEX(個人!$C$6:$AH$125,$N981,$O981)&lt;&gt;""),RIGHT(TEXT(INDEX(個人!$C$6:$AH$125,$N981,$O981),"mm:ss.00"),2),"")</f>
        <v/>
      </c>
      <c r="N981" s="22">
        <f t="shared" si="134"/>
        <v>45</v>
      </c>
      <c r="O981" s="22">
        <v>18</v>
      </c>
      <c r="P981" s="24" t="s">
        <v>70</v>
      </c>
      <c r="Q981" s="22" t="s">
        <v>103</v>
      </c>
    </row>
    <row r="982" spans="3:17" s="22" customFormat="1" x14ac:dyDescent="0.15">
      <c r="C982" s="22" t="str">
        <f>IF(INDEX(個人!$C$6:$AH$125,$N982,$C$3)&lt;&gt;"",DBCS(TRIM(INDEX(個人!$C$6:$AH$125,$N982,$C$3))),"")</f>
        <v/>
      </c>
      <c r="D982" s="22" t="str">
        <f t="shared" si="132"/>
        <v>○</v>
      </c>
      <c r="E982" s="22">
        <f>IF(AND(INDEX(個人!$C$6:$AH$125,$N981,$C$3)&lt;&gt;"",INDEX(個人!$C$6:$AH$125,$N982,$O982)&lt;&gt;""),E981+1,E981)</f>
        <v>0</v>
      </c>
      <c r="F982" s="22" t="str">
        <f t="shared" si="133"/>
        <v>@0</v>
      </c>
      <c r="H982" s="22" t="str">
        <f>IF(AND(INDEX(個人!$C$6:$AH$125,$N982,$C$3)&lt;&gt;"",INDEX(個人!$C$6:$AH$125,$N982,$O982)&lt;&gt;""),IF(INDEX(個人!$C$6:$AH$125,$N982,$H$3)&lt;20,11,ROUNDDOWN(INDEX(個人!$C$6:$AH$125,$N982,$H$3)/5,0)+7),"")</f>
        <v/>
      </c>
      <c r="I982" s="22" t="str">
        <f>IF(AND(INDEX(個人!$C$6:$AH$125,$N982,$C$3)&lt;&gt;"",INDEX(個人!$C$6:$AH$125,$N982,$O982)&lt;&gt;""),IF(ISERROR(VLOOKUP(DBCS($Q982),コード一覧!$E$1:$F$6,2,FALSE)),1,VLOOKUP(DBCS($Q982),コード一覧!$E$1:$F$6,2,FALSE)),"")</f>
        <v/>
      </c>
      <c r="J982" s="22" t="str">
        <f>IF(AND(INDEX(個人!$C$6:$AH$125,$N982,$C$3)&lt;&gt;"",INDEX(個人!$C$6:$AH$125,$N982,$O982)&lt;&gt;""),VLOOKUP($P982,コード一覧!$G$1:$H$10,2,FALSE),"")</f>
        <v/>
      </c>
      <c r="K982" s="22" t="str">
        <f>IF(AND(INDEX(個人!$C$6:$AH$125,$N982,$C$3)&lt;&gt;"",INDEX(個人!$C$6:$AH$125,$N982,$O982)&lt;&gt;""),LEFT(TEXT(INDEX(個人!$C$6:$AH$125,$N982,$O982),"mm:ss.00"),2),"")</f>
        <v/>
      </c>
      <c r="L982" s="22" t="str">
        <f>IF(AND(INDEX(個人!$C$6:$AH$125,$N982,$C$3)&lt;&gt;"",INDEX(個人!$C$6:$AH$125,$N982,$O982)&lt;&gt;""),MID(TEXT(INDEX(個人!$C$6:$AH$125,$N982,$O982),"mm:ss.00"),4,2),"")</f>
        <v/>
      </c>
      <c r="M982" s="22" t="str">
        <f>IF(AND(INDEX(個人!$C$6:$AH$125,$N982,$C$3)&lt;&gt;"",INDEX(個人!$C$6:$AH$125,$N982,$O982)&lt;&gt;""),RIGHT(TEXT(INDEX(個人!$C$6:$AH$125,$N982,$O982),"mm:ss.00"),2),"")</f>
        <v/>
      </c>
      <c r="N982" s="22">
        <f t="shared" si="134"/>
        <v>45</v>
      </c>
      <c r="O982" s="22">
        <v>19</v>
      </c>
      <c r="P982" s="24" t="s">
        <v>24</v>
      </c>
      <c r="Q982" s="22" t="s">
        <v>103</v>
      </c>
    </row>
    <row r="983" spans="3:17" s="22" customFormat="1" x14ac:dyDescent="0.15">
      <c r="C983" s="22" t="str">
        <f>IF(INDEX(個人!$C$6:$AH$125,$N983,$C$3)&lt;&gt;"",DBCS(TRIM(INDEX(個人!$C$6:$AH$125,$N983,$C$3))),"")</f>
        <v/>
      </c>
      <c r="D983" s="22" t="str">
        <f t="shared" si="132"/>
        <v>○</v>
      </c>
      <c r="E983" s="22">
        <f>IF(AND(INDEX(個人!$C$6:$AH$125,$N982,$C$3)&lt;&gt;"",INDEX(個人!$C$6:$AH$125,$N983,$O983)&lt;&gt;""),E982+1,E982)</f>
        <v>0</v>
      </c>
      <c r="F983" s="22" t="str">
        <f t="shared" si="133"/>
        <v>@0</v>
      </c>
      <c r="H983" s="22" t="str">
        <f>IF(AND(INDEX(個人!$C$6:$AH$125,$N983,$C$3)&lt;&gt;"",INDEX(個人!$C$6:$AH$125,$N983,$O983)&lt;&gt;""),IF(INDEX(個人!$C$6:$AH$125,$N983,$H$3)&lt;20,11,ROUNDDOWN(INDEX(個人!$C$6:$AH$125,$N983,$H$3)/5,0)+7),"")</f>
        <v/>
      </c>
      <c r="I983" s="22" t="str">
        <f>IF(AND(INDEX(個人!$C$6:$AH$125,$N983,$C$3)&lt;&gt;"",INDEX(個人!$C$6:$AH$125,$N983,$O983)&lt;&gt;""),IF(ISERROR(VLOOKUP(DBCS($Q983),コード一覧!$E$1:$F$6,2,FALSE)),1,VLOOKUP(DBCS($Q983),コード一覧!$E$1:$F$6,2,FALSE)),"")</f>
        <v/>
      </c>
      <c r="J983" s="22" t="str">
        <f>IF(AND(INDEX(個人!$C$6:$AH$125,$N983,$C$3)&lt;&gt;"",INDEX(個人!$C$6:$AH$125,$N983,$O983)&lt;&gt;""),VLOOKUP($P983,コード一覧!$G$1:$H$10,2,FALSE),"")</f>
        <v/>
      </c>
      <c r="K983" s="22" t="str">
        <f>IF(AND(INDEX(個人!$C$6:$AH$125,$N983,$C$3)&lt;&gt;"",INDEX(個人!$C$6:$AH$125,$N983,$O983)&lt;&gt;""),LEFT(TEXT(INDEX(個人!$C$6:$AH$125,$N983,$O983),"mm:ss.00"),2),"")</f>
        <v/>
      </c>
      <c r="L983" s="22" t="str">
        <f>IF(AND(INDEX(個人!$C$6:$AH$125,$N983,$C$3)&lt;&gt;"",INDEX(個人!$C$6:$AH$125,$N983,$O983)&lt;&gt;""),MID(TEXT(INDEX(個人!$C$6:$AH$125,$N983,$O983),"mm:ss.00"),4,2),"")</f>
        <v/>
      </c>
      <c r="M983" s="22" t="str">
        <f>IF(AND(INDEX(個人!$C$6:$AH$125,$N983,$C$3)&lt;&gt;"",INDEX(個人!$C$6:$AH$125,$N983,$O983)&lt;&gt;""),RIGHT(TEXT(INDEX(個人!$C$6:$AH$125,$N983,$O983),"mm:ss.00"),2),"")</f>
        <v/>
      </c>
      <c r="N983" s="22">
        <f t="shared" si="134"/>
        <v>45</v>
      </c>
      <c r="O983" s="22">
        <v>20</v>
      </c>
      <c r="P983" s="24" t="s">
        <v>37</v>
      </c>
      <c r="Q983" s="22" t="s">
        <v>103</v>
      </c>
    </row>
    <row r="984" spans="3:17" s="22" customFormat="1" x14ac:dyDescent="0.15">
      <c r="C984" s="22" t="str">
        <f>IF(INDEX(個人!$C$6:$AH$125,$N984,$C$3)&lt;&gt;"",DBCS(TRIM(INDEX(個人!$C$6:$AH$125,$N984,$C$3))),"")</f>
        <v/>
      </c>
      <c r="D984" s="22" t="str">
        <f t="shared" si="132"/>
        <v>○</v>
      </c>
      <c r="E984" s="22">
        <f>IF(AND(INDEX(個人!$C$6:$AH$125,$N983,$C$3)&lt;&gt;"",INDEX(個人!$C$6:$AH$125,$N984,$O984)&lt;&gt;""),E983+1,E983)</f>
        <v>0</v>
      </c>
      <c r="F984" s="22" t="str">
        <f t="shared" si="133"/>
        <v>@0</v>
      </c>
      <c r="H984" s="22" t="str">
        <f>IF(AND(INDEX(個人!$C$6:$AH$125,$N984,$C$3)&lt;&gt;"",INDEX(個人!$C$6:$AH$125,$N984,$O984)&lt;&gt;""),IF(INDEX(個人!$C$6:$AH$125,$N984,$H$3)&lt;20,11,ROUNDDOWN(INDEX(個人!$C$6:$AH$125,$N984,$H$3)/5,0)+7),"")</f>
        <v/>
      </c>
      <c r="I984" s="22" t="str">
        <f>IF(AND(INDEX(個人!$C$6:$AH$125,$N984,$C$3)&lt;&gt;"",INDEX(個人!$C$6:$AH$125,$N984,$O984)&lt;&gt;""),IF(ISERROR(VLOOKUP(DBCS($Q984),コード一覧!$E$1:$F$6,2,FALSE)),1,VLOOKUP(DBCS($Q984),コード一覧!$E$1:$F$6,2,FALSE)),"")</f>
        <v/>
      </c>
      <c r="J984" s="22" t="str">
        <f>IF(AND(INDEX(個人!$C$6:$AH$125,$N984,$C$3)&lt;&gt;"",INDEX(個人!$C$6:$AH$125,$N984,$O984)&lt;&gt;""),VLOOKUP($P984,コード一覧!$G$1:$H$10,2,FALSE),"")</f>
        <v/>
      </c>
      <c r="K984" s="22" t="str">
        <f>IF(AND(INDEX(個人!$C$6:$AH$125,$N984,$C$3)&lt;&gt;"",INDEX(個人!$C$6:$AH$125,$N984,$O984)&lt;&gt;""),LEFT(TEXT(INDEX(個人!$C$6:$AH$125,$N984,$O984),"mm:ss.00"),2),"")</f>
        <v/>
      </c>
      <c r="L984" s="22" t="str">
        <f>IF(AND(INDEX(個人!$C$6:$AH$125,$N984,$C$3)&lt;&gt;"",INDEX(個人!$C$6:$AH$125,$N984,$O984)&lt;&gt;""),MID(TEXT(INDEX(個人!$C$6:$AH$125,$N984,$O984),"mm:ss.00"),4,2),"")</f>
        <v/>
      </c>
      <c r="M984" s="22" t="str">
        <f>IF(AND(INDEX(個人!$C$6:$AH$125,$N984,$C$3)&lt;&gt;"",INDEX(個人!$C$6:$AH$125,$N984,$O984)&lt;&gt;""),RIGHT(TEXT(INDEX(個人!$C$6:$AH$125,$N984,$O984),"mm:ss.00"),2),"")</f>
        <v/>
      </c>
      <c r="N984" s="22">
        <f t="shared" si="134"/>
        <v>45</v>
      </c>
      <c r="O984" s="22">
        <v>21</v>
      </c>
      <c r="P984" s="24" t="s">
        <v>47</v>
      </c>
      <c r="Q984" s="22" t="s">
        <v>103</v>
      </c>
    </row>
    <row r="985" spans="3:17" s="22" customFormat="1" x14ac:dyDescent="0.15">
      <c r="C985" s="22" t="str">
        <f>IF(INDEX(個人!$C$6:$AH$125,$N985,$C$3)&lt;&gt;"",DBCS(TRIM(INDEX(個人!$C$6:$AH$125,$N985,$C$3))),"")</f>
        <v/>
      </c>
      <c r="D985" s="22" t="str">
        <f t="shared" si="132"/>
        <v>○</v>
      </c>
      <c r="E985" s="22">
        <f>IF(AND(INDEX(個人!$C$6:$AH$125,$N984,$C$3)&lt;&gt;"",INDEX(個人!$C$6:$AH$125,$N985,$O985)&lt;&gt;""),E984+1,E984)</f>
        <v>0</v>
      </c>
      <c r="F985" s="22" t="str">
        <f t="shared" si="133"/>
        <v>@0</v>
      </c>
      <c r="H985" s="22" t="str">
        <f>IF(AND(INDEX(個人!$C$6:$AH$125,$N985,$C$3)&lt;&gt;"",INDEX(個人!$C$6:$AH$125,$N985,$O985)&lt;&gt;""),IF(INDEX(個人!$C$6:$AH$125,$N985,$H$3)&lt;20,11,ROUNDDOWN(INDEX(個人!$C$6:$AH$125,$N985,$H$3)/5,0)+7),"")</f>
        <v/>
      </c>
      <c r="I985" s="22" t="str">
        <f>IF(AND(INDEX(個人!$C$6:$AH$125,$N985,$C$3)&lt;&gt;"",INDEX(個人!$C$6:$AH$125,$N985,$O985)&lt;&gt;""),IF(ISERROR(VLOOKUP(DBCS($Q985),コード一覧!$E$1:$F$6,2,FALSE)),1,VLOOKUP(DBCS($Q985),コード一覧!$E$1:$F$6,2,FALSE)),"")</f>
        <v/>
      </c>
      <c r="J985" s="22" t="str">
        <f>IF(AND(INDEX(個人!$C$6:$AH$125,$N985,$C$3)&lt;&gt;"",INDEX(個人!$C$6:$AH$125,$N985,$O985)&lt;&gt;""),VLOOKUP($P985,コード一覧!$G$1:$H$10,2,FALSE),"")</f>
        <v/>
      </c>
      <c r="K985" s="22" t="str">
        <f>IF(AND(INDEX(個人!$C$6:$AH$125,$N985,$C$3)&lt;&gt;"",INDEX(個人!$C$6:$AH$125,$N985,$O985)&lt;&gt;""),LEFT(TEXT(INDEX(個人!$C$6:$AH$125,$N985,$O985),"mm:ss.00"),2),"")</f>
        <v/>
      </c>
      <c r="L985" s="22" t="str">
        <f>IF(AND(INDEX(個人!$C$6:$AH$125,$N985,$C$3)&lt;&gt;"",INDEX(個人!$C$6:$AH$125,$N985,$O985)&lt;&gt;""),MID(TEXT(INDEX(個人!$C$6:$AH$125,$N985,$O985),"mm:ss.00"),4,2),"")</f>
        <v/>
      </c>
      <c r="M985" s="22" t="str">
        <f>IF(AND(INDEX(個人!$C$6:$AH$125,$N985,$C$3)&lt;&gt;"",INDEX(個人!$C$6:$AH$125,$N985,$O985)&lt;&gt;""),RIGHT(TEXT(INDEX(個人!$C$6:$AH$125,$N985,$O985),"mm:ss.00"),2),"")</f>
        <v/>
      </c>
      <c r="N985" s="22">
        <f t="shared" si="134"/>
        <v>45</v>
      </c>
      <c r="O985" s="22">
        <v>22</v>
      </c>
      <c r="P985" s="24" t="s">
        <v>70</v>
      </c>
      <c r="Q985" s="22" t="s">
        <v>104</v>
      </c>
    </row>
    <row r="986" spans="3:17" s="22" customFormat="1" x14ac:dyDescent="0.15">
      <c r="C986" s="22" t="str">
        <f>IF(INDEX(個人!$C$6:$AH$125,$N986,$C$3)&lt;&gt;"",DBCS(TRIM(INDEX(個人!$C$6:$AH$125,$N986,$C$3))),"")</f>
        <v/>
      </c>
      <c r="D986" s="22" t="str">
        <f t="shared" si="132"/>
        <v>○</v>
      </c>
      <c r="E986" s="22">
        <f>IF(AND(INDEX(個人!$C$6:$AH$125,$N985,$C$3)&lt;&gt;"",INDEX(個人!$C$6:$AH$125,$N986,$O986)&lt;&gt;""),E985+1,E985)</f>
        <v>0</v>
      </c>
      <c r="F986" s="22" t="str">
        <f t="shared" si="133"/>
        <v>@0</v>
      </c>
      <c r="H986" s="22" t="str">
        <f>IF(AND(INDEX(個人!$C$6:$AH$125,$N986,$C$3)&lt;&gt;"",INDEX(個人!$C$6:$AH$125,$N986,$O986)&lt;&gt;""),IF(INDEX(個人!$C$6:$AH$125,$N986,$H$3)&lt;20,11,ROUNDDOWN(INDEX(個人!$C$6:$AH$125,$N986,$H$3)/5,0)+7),"")</f>
        <v/>
      </c>
      <c r="I986" s="22" t="str">
        <f>IF(AND(INDEX(個人!$C$6:$AH$125,$N986,$C$3)&lt;&gt;"",INDEX(個人!$C$6:$AH$125,$N986,$O986)&lt;&gt;""),IF(ISERROR(VLOOKUP(DBCS($Q986),コード一覧!$E$1:$F$6,2,FALSE)),1,VLOOKUP(DBCS($Q986),コード一覧!$E$1:$F$6,2,FALSE)),"")</f>
        <v/>
      </c>
      <c r="J986" s="22" t="str">
        <f>IF(AND(INDEX(個人!$C$6:$AH$125,$N986,$C$3)&lt;&gt;"",INDEX(個人!$C$6:$AH$125,$N986,$O986)&lt;&gt;""),VLOOKUP($P986,コード一覧!$G$1:$H$10,2,FALSE),"")</f>
        <v/>
      </c>
      <c r="K986" s="22" t="str">
        <f>IF(AND(INDEX(個人!$C$6:$AH$125,$N986,$C$3)&lt;&gt;"",INDEX(個人!$C$6:$AH$125,$N986,$O986)&lt;&gt;""),LEFT(TEXT(INDEX(個人!$C$6:$AH$125,$N986,$O986),"mm:ss.00"),2),"")</f>
        <v/>
      </c>
      <c r="L986" s="22" t="str">
        <f>IF(AND(INDEX(個人!$C$6:$AH$125,$N986,$C$3)&lt;&gt;"",INDEX(個人!$C$6:$AH$125,$N986,$O986)&lt;&gt;""),MID(TEXT(INDEX(個人!$C$6:$AH$125,$N986,$O986),"mm:ss.00"),4,2),"")</f>
        <v/>
      </c>
      <c r="M986" s="22" t="str">
        <f>IF(AND(INDEX(個人!$C$6:$AH$125,$N986,$C$3)&lt;&gt;"",INDEX(個人!$C$6:$AH$125,$N986,$O986)&lt;&gt;""),RIGHT(TEXT(INDEX(個人!$C$6:$AH$125,$N986,$O986),"mm:ss.00"),2),"")</f>
        <v/>
      </c>
      <c r="N986" s="22">
        <f t="shared" si="134"/>
        <v>45</v>
      </c>
      <c r="O986" s="22">
        <v>23</v>
      </c>
      <c r="P986" s="24" t="s">
        <v>24</v>
      </c>
      <c r="Q986" s="22" t="s">
        <v>104</v>
      </c>
    </row>
    <row r="987" spans="3:17" s="22" customFormat="1" x14ac:dyDescent="0.15">
      <c r="C987" s="22" t="str">
        <f>IF(INDEX(個人!$C$6:$AH$125,$N987,$C$3)&lt;&gt;"",DBCS(TRIM(INDEX(個人!$C$6:$AH$125,$N987,$C$3))),"")</f>
        <v/>
      </c>
      <c r="D987" s="22" t="str">
        <f t="shared" si="132"/>
        <v>○</v>
      </c>
      <c r="E987" s="22">
        <f>IF(AND(INDEX(個人!$C$6:$AH$125,$N986,$C$3)&lt;&gt;"",INDEX(個人!$C$6:$AH$125,$N987,$O987)&lt;&gt;""),E986+1,E986)</f>
        <v>0</v>
      </c>
      <c r="F987" s="22" t="str">
        <f t="shared" si="133"/>
        <v>@0</v>
      </c>
      <c r="H987" s="22" t="str">
        <f>IF(AND(INDEX(個人!$C$6:$AH$125,$N987,$C$3)&lt;&gt;"",INDEX(個人!$C$6:$AH$125,$N987,$O987)&lt;&gt;""),IF(INDEX(個人!$C$6:$AH$125,$N987,$H$3)&lt;20,11,ROUNDDOWN(INDEX(個人!$C$6:$AH$125,$N987,$H$3)/5,0)+7),"")</f>
        <v/>
      </c>
      <c r="I987" s="22" t="str">
        <f>IF(AND(INDEX(個人!$C$6:$AH$125,$N987,$C$3)&lt;&gt;"",INDEX(個人!$C$6:$AH$125,$N987,$O987)&lt;&gt;""),IF(ISERROR(VLOOKUP(DBCS($Q987),コード一覧!$E$1:$F$6,2,FALSE)),1,VLOOKUP(DBCS($Q987),コード一覧!$E$1:$F$6,2,FALSE)),"")</f>
        <v/>
      </c>
      <c r="J987" s="22" t="str">
        <f>IF(AND(INDEX(個人!$C$6:$AH$125,$N987,$C$3)&lt;&gt;"",INDEX(個人!$C$6:$AH$125,$N987,$O987)&lt;&gt;""),VLOOKUP($P987,コード一覧!$G$1:$H$10,2,FALSE),"")</f>
        <v/>
      </c>
      <c r="K987" s="22" t="str">
        <f>IF(AND(INDEX(個人!$C$6:$AH$125,$N987,$C$3)&lt;&gt;"",INDEX(個人!$C$6:$AH$125,$N987,$O987)&lt;&gt;""),LEFT(TEXT(INDEX(個人!$C$6:$AH$125,$N987,$O987),"mm:ss.00"),2),"")</f>
        <v/>
      </c>
      <c r="L987" s="22" t="str">
        <f>IF(AND(INDEX(個人!$C$6:$AH$125,$N987,$C$3)&lt;&gt;"",INDEX(個人!$C$6:$AH$125,$N987,$O987)&lt;&gt;""),MID(TEXT(INDEX(個人!$C$6:$AH$125,$N987,$O987),"mm:ss.00"),4,2),"")</f>
        <v/>
      </c>
      <c r="M987" s="22" t="str">
        <f>IF(AND(INDEX(個人!$C$6:$AH$125,$N987,$C$3)&lt;&gt;"",INDEX(個人!$C$6:$AH$125,$N987,$O987)&lt;&gt;""),RIGHT(TEXT(INDEX(個人!$C$6:$AH$125,$N987,$O987),"mm:ss.00"),2),"")</f>
        <v/>
      </c>
      <c r="N987" s="22">
        <f t="shared" si="134"/>
        <v>45</v>
      </c>
      <c r="O987" s="22">
        <v>24</v>
      </c>
      <c r="P987" s="24" t="s">
        <v>37</v>
      </c>
      <c r="Q987" s="22" t="s">
        <v>104</v>
      </c>
    </row>
    <row r="988" spans="3:17" s="22" customFormat="1" x14ac:dyDescent="0.15">
      <c r="C988" s="22" t="str">
        <f>IF(INDEX(個人!$C$6:$AH$125,$N988,$C$3)&lt;&gt;"",DBCS(TRIM(INDEX(個人!$C$6:$AH$125,$N988,$C$3))),"")</f>
        <v/>
      </c>
      <c r="D988" s="22" t="str">
        <f t="shared" si="132"/>
        <v>○</v>
      </c>
      <c r="E988" s="22">
        <f>IF(AND(INDEX(個人!$C$6:$AH$125,$N987,$C$3)&lt;&gt;"",INDEX(個人!$C$6:$AH$125,$N988,$O988)&lt;&gt;""),E987+1,E987)</f>
        <v>0</v>
      </c>
      <c r="F988" s="22" t="str">
        <f t="shared" si="133"/>
        <v>@0</v>
      </c>
      <c r="H988" s="22" t="str">
        <f>IF(AND(INDEX(個人!$C$6:$AH$125,$N988,$C$3)&lt;&gt;"",INDEX(個人!$C$6:$AH$125,$N988,$O988)&lt;&gt;""),IF(INDEX(個人!$C$6:$AH$125,$N988,$H$3)&lt;20,11,ROUNDDOWN(INDEX(個人!$C$6:$AH$125,$N988,$H$3)/5,0)+7),"")</f>
        <v/>
      </c>
      <c r="I988" s="22" t="str">
        <f>IF(AND(INDEX(個人!$C$6:$AH$125,$N988,$C$3)&lt;&gt;"",INDEX(個人!$C$6:$AH$125,$N988,$O988)&lt;&gt;""),IF(ISERROR(VLOOKUP(DBCS($Q988),コード一覧!$E$1:$F$6,2,FALSE)),1,VLOOKUP(DBCS($Q988),コード一覧!$E$1:$F$6,2,FALSE)),"")</f>
        <v/>
      </c>
      <c r="J988" s="22" t="str">
        <f>IF(AND(INDEX(個人!$C$6:$AH$125,$N988,$C$3)&lt;&gt;"",INDEX(個人!$C$6:$AH$125,$N988,$O988)&lt;&gt;""),VLOOKUP($P988,コード一覧!$G$1:$H$10,2,FALSE),"")</f>
        <v/>
      </c>
      <c r="K988" s="22" t="str">
        <f>IF(AND(INDEX(個人!$C$6:$AH$125,$N988,$C$3)&lt;&gt;"",INDEX(個人!$C$6:$AH$125,$N988,$O988)&lt;&gt;""),LEFT(TEXT(INDEX(個人!$C$6:$AH$125,$N988,$O988),"mm:ss.00"),2),"")</f>
        <v/>
      </c>
      <c r="L988" s="22" t="str">
        <f>IF(AND(INDEX(個人!$C$6:$AH$125,$N988,$C$3)&lt;&gt;"",INDEX(個人!$C$6:$AH$125,$N988,$O988)&lt;&gt;""),MID(TEXT(INDEX(個人!$C$6:$AH$125,$N988,$O988),"mm:ss.00"),4,2),"")</f>
        <v/>
      </c>
      <c r="M988" s="22" t="str">
        <f>IF(AND(INDEX(個人!$C$6:$AH$125,$N988,$C$3)&lt;&gt;"",INDEX(個人!$C$6:$AH$125,$N988,$O988)&lt;&gt;""),RIGHT(TEXT(INDEX(個人!$C$6:$AH$125,$N988,$O988),"mm:ss.00"),2),"")</f>
        <v/>
      </c>
      <c r="N988" s="22">
        <f t="shared" si="134"/>
        <v>45</v>
      </c>
      <c r="O988" s="22">
        <v>25</v>
      </c>
      <c r="P988" s="24" t="s">
        <v>47</v>
      </c>
      <c r="Q988" s="22" t="s">
        <v>104</v>
      </c>
    </row>
    <row r="989" spans="3:17" s="22" customFormat="1" x14ac:dyDescent="0.15">
      <c r="C989" s="22" t="str">
        <f>IF(INDEX(個人!$C$6:$AH$125,$N989,$C$3)&lt;&gt;"",DBCS(TRIM(INDEX(個人!$C$6:$AH$125,$N989,$C$3))),"")</f>
        <v/>
      </c>
      <c r="D989" s="22" t="str">
        <f t="shared" si="132"/>
        <v>○</v>
      </c>
      <c r="E989" s="22">
        <f>IF(AND(INDEX(個人!$C$6:$AH$125,$N988,$C$3)&lt;&gt;"",INDEX(個人!$C$6:$AH$125,$N989,$O989)&lt;&gt;""),E988+1,E988)</f>
        <v>0</v>
      </c>
      <c r="F989" s="22" t="str">
        <f t="shared" si="133"/>
        <v>@0</v>
      </c>
      <c r="H989" s="22" t="str">
        <f>IF(AND(INDEX(個人!$C$6:$AH$125,$N989,$C$3)&lt;&gt;"",INDEX(個人!$C$6:$AH$125,$N989,$O989)&lt;&gt;""),IF(INDEX(個人!$C$6:$AH$125,$N989,$H$3)&lt;20,11,ROUNDDOWN(INDEX(個人!$C$6:$AH$125,$N989,$H$3)/5,0)+7),"")</f>
        <v/>
      </c>
      <c r="I989" s="22" t="str">
        <f>IF(AND(INDEX(個人!$C$6:$AH$125,$N989,$C$3)&lt;&gt;"",INDEX(個人!$C$6:$AH$125,$N989,$O989)&lt;&gt;""),IF(ISERROR(VLOOKUP(DBCS($Q989),コード一覧!$E$1:$F$6,2,FALSE)),1,VLOOKUP(DBCS($Q989),コード一覧!$E$1:$F$6,2,FALSE)),"")</f>
        <v/>
      </c>
      <c r="J989" s="22" t="str">
        <f>IF(AND(INDEX(個人!$C$6:$AH$125,$N989,$C$3)&lt;&gt;"",INDEX(個人!$C$6:$AH$125,$N989,$O989)&lt;&gt;""),VLOOKUP($P989,コード一覧!$G$1:$H$10,2,FALSE),"")</f>
        <v/>
      </c>
      <c r="K989" s="22" t="str">
        <f>IF(AND(INDEX(個人!$C$6:$AH$125,$N989,$C$3)&lt;&gt;"",INDEX(個人!$C$6:$AH$125,$N989,$O989)&lt;&gt;""),LEFT(TEXT(INDEX(個人!$C$6:$AH$125,$N989,$O989),"mm:ss.00"),2),"")</f>
        <v/>
      </c>
      <c r="L989" s="22" t="str">
        <f>IF(AND(INDEX(個人!$C$6:$AH$125,$N989,$C$3)&lt;&gt;"",INDEX(個人!$C$6:$AH$125,$N989,$O989)&lt;&gt;""),MID(TEXT(INDEX(個人!$C$6:$AH$125,$N989,$O989),"mm:ss.00"),4,2),"")</f>
        <v/>
      </c>
      <c r="M989" s="22" t="str">
        <f>IF(AND(INDEX(個人!$C$6:$AH$125,$N989,$C$3)&lt;&gt;"",INDEX(個人!$C$6:$AH$125,$N989,$O989)&lt;&gt;""),RIGHT(TEXT(INDEX(個人!$C$6:$AH$125,$N989,$O989),"mm:ss.00"),2),"")</f>
        <v/>
      </c>
      <c r="N989" s="22">
        <f t="shared" si="134"/>
        <v>45</v>
      </c>
      <c r="O989" s="22">
        <v>26</v>
      </c>
      <c r="P989" s="24" t="s">
        <v>70</v>
      </c>
      <c r="Q989" s="22" t="s">
        <v>55</v>
      </c>
    </row>
    <row r="990" spans="3:17" s="22" customFormat="1" x14ac:dyDescent="0.15">
      <c r="C990" s="22" t="str">
        <f>IF(INDEX(個人!$C$6:$AH$125,$N990,$C$3)&lt;&gt;"",DBCS(TRIM(INDEX(個人!$C$6:$AH$125,$N990,$C$3))),"")</f>
        <v/>
      </c>
      <c r="D990" s="22" t="str">
        <f t="shared" si="132"/>
        <v>○</v>
      </c>
      <c r="E990" s="22">
        <f>IF(AND(INDEX(個人!$C$6:$AH$125,$N989,$C$3)&lt;&gt;"",INDEX(個人!$C$6:$AH$125,$N990,$O990)&lt;&gt;""),E989+1,E989)</f>
        <v>0</v>
      </c>
      <c r="F990" s="22" t="str">
        <f t="shared" si="133"/>
        <v>@0</v>
      </c>
      <c r="H990" s="22" t="str">
        <f>IF(AND(INDEX(個人!$C$6:$AH$125,$N990,$C$3)&lt;&gt;"",INDEX(個人!$C$6:$AH$125,$N990,$O990)&lt;&gt;""),IF(INDEX(個人!$C$6:$AH$125,$N990,$H$3)&lt;20,11,ROUNDDOWN(INDEX(個人!$C$6:$AH$125,$N990,$H$3)/5,0)+7),"")</f>
        <v/>
      </c>
      <c r="I990" s="22" t="str">
        <f>IF(AND(INDEX(個人!$C$6:$AH$125,$N990,$C$3)&lt;&gt;"",INDEX(個人!$C$6:$AH$125,$N990,$O990)&lt;&gt;""),IF(ISERROR(VLOOKUP(DBCS($Q990),コード一覧!$E$1:$F$6,2,FALSE)),1,VLOOKUP(DBCS($Q990),コード一覧!$E$1:$F$6,2,FALSE)),"")</f>
        <v/>
      </c>
      <c r="J990" s="22" t="str">
        <f>IF(AND(INDEX(個人!$C$6:$AH$125,$N990,$C$3)&lt;&gt;"",INDEX(個人!$C$6:$AH$125,$N990,$O990)&lt;&gt;""),VLOOKUP($P990,コード一覧!$G$1:$H$10,2,FALSE),"")</f>
        <v/>
      </c>
      <c r="K990" s="22" t="str">
        <f>IF(AND(INDEX(個人!$C$6:$AH$125,$N990,$C$3)&lt;&gt;"",INDEX(個人!$C$6:$AH$125,$N990,$O990)&lt;&gt;""),LEFT(TEXT(INDEX(個人!$C$6:$AH$125,$N990,$O990),"mm:ss.00"),2),"")</f>
        <v/>
      </c>
      <c r="L990" s="22" t="str">
        <f>IF(AND(INDEX(個人!$C$6:$AH$125,$N990,$C$3)&lt;&gt;"",INDEX(個人!$C$6:$AH$125,$N990,$O990)&lt;&gt;""),MID(TEXT(INDEX(個人!$C$6:$AH$125,$N990,$O990),"mm:ss.00"),4,2),"")</f>
        <v/>
      </c>
      <c r="M990" s="22" t="str">
        <f>IF(AND(INDEX(個人!$C$6:$AH$125,$N990,$C$3)&lt;&gt;"",INDEX(個人!$C$6:$AH$125,$N990,$O990)&lt;&gt;""),RIGHT(TEXT(INDEX(個人!$C$6:$AH$125,$N990,$O990),"mm:ss.00"),2),"")</f>
        <v/>
      </c>
      <c r="N990" s="22">
        <f t="shared" si="134"/>
        <v>45</v>
      </c>
      <c r="O990" s="22">
        <v>27</v>
      </c>
      <c r="P990" s="24" t="s">
        <v>24</v>
      </c>
      <c r="Q990" s="22" t="s">
        <v>55</v>
      </c>
    </row>
    <row r="991" spans="3:17" s="22" customFormat="1" x14ac:dyDescent="0.15">
      <c r="C991" s="22" t="str">
        <f>IF(INDEX(個人!$C$6:$AH$125,$N991,$C$3)&lt;&gt;"",DBCS(TRIM(INDEX(個人!$C$6:$AH$125,$N991,$C$3))),"")</f>
        <v/>
      </c>
      <c r="D991" s="22" t="str">
        <f t="shared" si="132"/>
        <v>○</v>
      </c>
      <c r="E991" s="22">
        <f>IF(AND(INDEX(個人!$C$6:$AH$125,$N990,$C$3)&lt;&gt;"",INDEX(個人!$C$6:$AH$125,$N991,$O991)&lt;&gt;""),E990+1,E990)</f>
        <v>0</v>
      </c>
      <c r="F991" s="22" t="str">
        <f t="shared" si="133"/>
        <v>@0</v>
      </c>
      <c r="H991" s="22" t="str">
        <f>IF(AND(INDEX(個人!$C$6:$AH$125,$N991,$C$3)&lt;&gt;"",INDEX(個人!$C$6:$AH$125,$N991,$O991)&lt;&gt;""),IF(INDEX(個人!$C$6:$AH$125,$N991,$H$3)&lt;20,11,ROUNDDOWN(INDEX(個人!$C$6:$AH$125,$N991,$H$3)/5,0)+7),"")</f>
        <v/>
      </c>
      <c r="I991" s="22" t="str">
        <f>IF(AND(INDEX(個人!$C$6:$AH$125,$N991,$C$3)&lt;&gt;"",INDEX(個人!$C$6:$AH$125,$N991,$O991)&lt;&gt;""),IF(ISERROR(VLOOKUP(DBCS($Q991),コード一覧!$E$1:$F$6,2,FALSE)),1,VLOOKUP(DBCS($Q991),コード一覧!$E$1:$F$6,2,FALSE)),"")</f>
        <v/>
      </c>
      <c r="J991" s="22" t="str">
        <f>IF(AND(INDEX(個人!$C$6:$AH$125,$N991,$C$3)&lt;&gt;"",INDEX(個人!$C$6:$AH$125,$N991,$O991)&lt;&gt;""),VLOOKUP($P991,コード一覧!$G$1:$H$10,2,FALSE),"")</f>
        <v/>
      </c>
      <c r="K991" s="22" t="str">
        <f>IF(AND(INDEX(個人!$C$6:$AH$125,$N991,$C$3)&lt;&gt;"",INDEX(個人!$C$6:$AH$125,$N991,$O991)&lt;&gt;""),LEFT(TEXT(INDEX(個人!$C$6:$AH$125,$N991,$O991),"mm:ss.00"),2),"")</f>
        <v/>
      </c>
      <c r="L991" s="22" t="str">
        <f>IF(AND(INDEX(個人!$C$6:$AH$125,$N991,$C$3)&lt;&gt;"",INDEX(個人!$C$6:$AH$125,$N991,$O991)&lt;&gt;""),MID(TEXT(INDEX(個人!$C$6:$AH$125,$N991,$O991),"mm:ss.00"),4,2),"")</f>
        <v/>
      </c>
      <c r="M991" s="22" t="str">
        <f>IF(AND(INDEX(個人!$C$6:$AH$125,$N991,$C$3)&lt;&gt;"",INDEX(個人!$C$6:$AH$125,$N991,$O991)&lt;&gt;""),RIGHT(TEXT(INDEX(個人!$C$6:$AH$125,$N991,$O991),"mm:ss.00"),2),"")</f>
        <v/>
      </c>
      <c r="N991" s="22">
        <f t="shared" si="134"/>
        <v>45</v>
      </c>
      <c r="O991" s="22">
        <v>28</v>
      </c>
      <c r="P991" s="24" t="s">
        <v>37</v>
      </c>
      <c r="Q991" s="22" t="s">
        <v>55</v>
      </c>
    </row>
    <row r="992" spans="3:17" s="22" customFormat="1" x14ac:dyDescent="0.15">
      <c r="C992" s="22" t="str">
        <f>IF(INDEX(個人!$C$6:$AH$125,$N992,$C$3)&lt;&gt;"",DBCS(TRIM(INDEX(個人!$C$6:$AH$125,$N992,$C$3))),"")</f>
        <v/>
      </c>
      <c r="D992" s="22" t="str">
        <f t="shared" si="132"/>
        <v>○</v>
      </c>
      <c r="E992" s="22">
        <f>IF(AND(INDEX(個人!$C$6:$AH$125,$N991,$C$3)&lt;&gt;"",INDEX(個人!$C$6:$AH$125,$N992,$O992)&lt;&gt;""),E991+1,E991)</f>
        <v>0</v>
      </c>
      <c r="F992" s="22" t="str">
        <f t="shared" si="133"/>
        <v>@0</v>
      </c>
      <c r="H992" s="22" t="str">
        <f>IF(AND(INDEX(個人!$C$6:$AH$125,$N992,$C$3)&lt;&gt;"",INDEX(個人!$C$6:$AH$125,$N992,$O992)&lt;&gt;""),IF(INDEX(個人!$C$6:$AH$125,$N992,$H$3)&lt;20,11,ROUNDDOWN(INDEX(個人!$C$6:$AH$125,$N992,$H$3)/5,0)+7),"")</f>
        <v/>
      </c>
      <c r="I992" s="22" t="str">
        <f>IF(AND(INDEX(個人!$C$6:$AH$125,$N992,$C$3)&lt;&gt;"",INDEX(個人!$C$6:$AH$125,$N992,$O992)&lt;&gt;""),IF(ISERROR(VLOOKUP(DBCS($Q992),コード一覧!$E$1:$F$6,2,FALSE)),1,VLOOKUP(DBCS($Q992),コード一覧!$E$1:$F$6,2,FALSE)),"")</f>
        <v/>
      </c>
      <c r="J992" s="22" t="str">
        <f>IF(AND(INDEX(個人!$C$6:$AH$125,$N992,$C$3)&lt;&gt;"",INDEX(個人!$C$6:$AH$125,$N992,$O992)&lt;&gt;""),VLOOKUP($P992,コード一覧!$G$1:$H$10,2,FALSE),"")</f>
        <v/>
      </c>
      <c r="K992" s="22" t="str">
        <f>IF(AND(INDEX(個人!$C$6:$AH$125,$N992,$C$3)&lt;&gt;"",INDEX(個人!$C$6:$AH$125,$N992,$O992)&lt;&gt;""),LEFT(TEXT(INDEX(個人!$C$6:$AH$125,$N992,$O992),"mm:ss.00"),2),"")</f>
        <v/>
      </c>
      <c r="L992" s="22" t="str">
        <f>IF(AND(INDEX(個人!$C$6:$AH$125,$N992,$C$3)&lt;&gt;"",INDEX(個人!$C$6:$AH$125,$N992,$O992)&lt;&gt;""),MID(TEXT(INDEX(個人!$C$6:$AH$125,$N992,$O992),"mm:ss.00"),4,2),"")</f>
        <v/>
      </c>
      <c r="M992" s="22" t="str">
        <f>IF(AND(INDEX(個人!$C$6:$AH$125,$N992,$C$3)&lt;&gt;"",INDEX(個人!$C$6:$AH$125,$N992,$O992)&lt;&gt;""),RIGHT(TEXT(INDEX(個人!$C$6:$AH$125,$N992,$O992),"mm:ss.00"),2),"")</f>
        <v/>
      </c>
      <c r="N992" s="22">
        <f t="shared" si="134"/>
        <v>45</v>
      </c>
      <c r="O992" s="22">
        <v>29</v>
      </c>
      <c r="P992" s="24" t="s">
        <v>47</v>
      </c>
      <c r="Q992" s="22" t="s">
        <v>55</v>
      </c>
    </row>
    <row r="993" spans="3:17" s="22" customFormat="1" x14ac:dyDescent="0.15">
      <c r="C993" s="22" t="str">
        <f>IF(INDEX(個人!$C$6:$AH$125,$N993,$C$3)&lt;&gt;"",DBCS(TRIM(INDEX(個人!$C$6:$AH$125,$N993,$C$3))),"")</f>
        <v/>
      </c>
      <c r="D993" s="22" t="str">
        <f t="shared" si="132"/>
        <v>○</v>
      </c>
      <c r="E993" s="22">
        <f>IF(AND(INDEX(個人!$C$6:$AH$125,$N992,$C$3)&lt;&gt;"",INDEX(個人!$C$6:$AH$125,$N993,$O993)&lt;&gt;""),E992+1,E992)</f>
        <v>0</v>
      </c>
      <c r="F993" s="22" t="str">
        <f t="shared" si="133"/>
        <v>@0</v>
      </c>
      <c r="H993" s="22" t="str">
        <f>IF(AND(INDEX(個人!$C$6:$AH$125,$N993,$C$3)&lt;&gt;"",INDEX(個人!$C$6:$AH$125,$N993,$O993)&lt;&gt;""),IF(INDEX(個人!$C$6:$AH$125,$N993,$H$3)&lt;20,11,ROUNDDOWN(INDEX(個人!$C$6:$AH$125,$N993,$H$3)/5,0)+7),"")</f>
        <v/>
      </c>
      <c r="I993" s="22" t="str">
        <f>IF(AND(INDEX(個人!$C$6:$AH$125,$N993,$C$3)&lt;&gt;"",INDEX(個人!$C$6:$AH$125,$N993,$O993)&lt;&gt;""),IF(ISERROR(VLOOKUP(DBCS($Q993),コード一覧!$E$1:$F$6,2,FALSE)),1,VLOOKUP(DBCS($Q993),コード一覧!$E$1:$F$6,2,FALSE)),"")</f>
        <v/>
      </c>
      <c r="J993" s="22" t="str">
        <f>IF(AND(INDEX(個人!$C$6:$AH$125,$N993,$C$3)&lt;&gt;"",INDEX(個人!$C$6:$AH$125,$N993,$O993)&lt;&gt;""),VLOOKUP($P993,コード一覧!$G$1:$H$10,2,FALSE),"")</f>
        <v/>
      </c>
      <c r="K993" s="22" t="str">
        <f>IF(AND(INDEX(個人!$C$6:$AH$125,$N993,$C$3)&lt;&gt;"",INDEX(個人!$C$6:$AH$125,$N993,$O993)&lt;&gt;""),LEFT(TEXT(INDEX(個人!$C$6:$AH$125,$N993,$O993),"mm:ss.00"),2),"")</f>
        <v/>
      </c>
      <c r="L993" s="22" t="str">
        <f>IF(AND(INDEX(個人!$C$6:$AH$125,$N993,$C$3)&lt;&gt;"",INDEX(個人!$C$6:$AH$125,$N993,$O993)&lt;&gt;""),MID(TEXT(INDEX(個人!$C$6:$AH$125,$N993,$O993),"mm:ss.00"),4,2),"")</f>
        <v/>
      </c>
      <c r="M993" s="22" t="str">
        <f>IF(AND(INDEX(個人!$C$6:$AH$125,$N993,$C$3)&lt;&gt;"",INDEX(個人!$C$6:$AH$125,$N993,$O993)&lt;&gt;""),RIGHT(TEXT(INDEX(個人!$C$6:$AH$125,$N993,$O993),"mm:ss.00"),2),"")</f>
        <v/>
      </c>
      <c r="N993" s="22">
        <f t="shared" si="134"/>
        <v>45</v>
      </c>
      <c r="O993" s="22">
        <v>30</v>
      </c>
      <c r="P993" s="24" t="s">
        <v>37</v>
      </c>
      <c r="Q993" s="22" t="s">
        <v>101</v>
      </c>
    </row>
    <row r="994" spans="3:17" s="22" customFormat="1" x14ac:dyDescent="0.15">
      <c r="C994" s="22" t="str">
        <f>IF(INDEX(個人!$C$6:$AH$125,$N994,$C$3)&lt;&gt;"",DBCS(TRIM(INDEX(個人!$C$6:$AH$125,$N994,$C$3))),"")</f>
        <v/>
      </c>
      <c r="D994" s="22" t="str">
        <f t="shared" si="132"/>
        <v>○</v>
      </c>
      <c r="E994" s="22">
        <f>IF(AND(INDEX(個人!$C$6:$AH$125,$N993,$C$3)&lt;&gt;"",INDEX(個人!$C$6:$AH$125,$N994,$O994)&lt;&gt;""),E993+1,E993)</f>
        <v>0</v>
      </c>
      <c r="F994" s="22" t="str">
        <f t="shared" si="133"/>
        <v>@0</v>
      </c>
      <c r="H994" s="22" t="str">
        <f>IF(AND(INDEX(個人!$C$6:$AH$125,$N994,$C$3)&lt;&gt;"",INDEX(個人!$C$6:$AH$125,$N994,$O994)&lt;&gt;""),IF(INDEX(個人!$C$6:$AH$125,$N994,$H$3)&lt;20,11,ROUNDDOWN(INDEX(個人!$C$6:$AH$125,$N994,$H$3)/5,0)+7),"")</f>
        <v/>
      </c>
      <c r="I994" s="22" t="str">
        <f>IF(AND(INDEX(個人!$C$6:$AH$125,$N994,$C$3)&lt;&gt;"",INDEX(個人!$C$6:$AH$125,$N994,$O994)&lt;&gt;""),IF(ISERROR(VLOOKUP(DBCS($Q994),コード一覧!$E$1:$F$6,2,FALSE)),1,VLOOKUP(DBCS($Q994),コード一覧!$E$1:$F$6,2,FALSE)),"")</f>
        <v/>
      </c>
      <c r="J994" s="22" t="str">
        <f>IF(AND(INDEX(個人!$C$6:$AH$125,$N994,$C$3)&lt;&gt;"",INDEX(個人!$C$6:$AH$125,$N994,$O994)&lt;&gt;""),VLOOKUP($P994,コード一覧!$G$1:$H$10,2,FALSE),"")</f>
        <v/>
      </c>
      <c r="K994" s="22" t="str">
        <f>IF(AND(INDEX(個人!$C$6:$AH$125,$N994,$C$3)&lt;&gt;"",INDEX(個人!$C$6:$AH$125,$N994,$O994)&lt;&gt;""),LEFT(TEXT(INDEX(個人!$C$6:$AH$125,$N994,$O994),"mm:ss.00"),2),"")</f>
        <v/>
      </c>
      <c r="L994" s="22" t="str">
        <f>IF(AND(INDEX(個人!$C$6:$AH$125,$N994,$C$3)&lt;&gt;"",INDEX(個人!$C$6:$AH$125,$N994,$O994)&lt;&gt;""),MID(TEXT(INDEX(個人!$C$6:$AH$125,$N994,$O994),"mm:ss.00"),4,2),"")</f>
        <v/>
      </c>
      <c r="M994" s="22" t="str">
        <f>IF(AND(INDEX(個人!$C$6:$AH$125,$N994,$C$3)&lt;&gt;"",INDEX(個人!$C$6:$AH$125,$N994,$O994)&lt;&gt;""),RIGHT(TEXT(INDEX(個人!$C$6:$AH$125,$N994,$O994),"mm:ss.00"),2),"")</f>
        <v/>
      </c>
      <c r="N994" s="22">
        <f t="shared" si="134"/>
        <v>45</v>
      </c>
      <c r="O994" s="22">
        <v>31</v>
      </c>
      <c r="P994" s="24" t="s">
        <v>47</v>
      </c>
      <c r="Q994" s="22" t="s">
        <v>101</v>
      </c>
    </row>
    <row r="995" spans="3:17" s="22" customFormat="1" x14ac:dyDescent="0.15">
      <c r="C995" s="22" t="str">
        <f>IF(INDEX(個人!$C$6:$AH$125,$N995,$C$3)&lt;&gt;"",DBCS(TRIM(INDEX(個人!$C$6:$AH$125,$N995,$C$3))),"")</f>
        <v/>
      </c>
      <c r="D995" s="22" t="str">
        <f t="shared" si="132"/>
        <v>○</v>
      </c>
      <c r="E995" s="22">
        <f>IF(AND(INDEX(個人!$C$6:$AH$125,$N994,$C$3)&lt;&gt;"",INDEX(個人!$C$6:$AH$125,$N995,$O995)&lt;&gt;""),E994+1,E994)</f>
        <v>0</v>
      </c>
      <c r="F995" s="22" t="str">
        <f t="shared" si="133"/>
        <v>@0</v>
      </c>
      <c r="H995" s="22" t="str">
        <f>IF(AND(INDEX(個人!$C$6:$AH$125,$N995,$C$3)&lt;&gt;"",INDEX(個人!$C$6:$AH$125,$N995,$O995)&lt;&gt;""),IF(INDEX(個人!$C$6:$AH$125,$N995,$H$3)&lt;20,11,ROUNDDOWN(INDEX(個人!$C$6:$AH$125,$N995,$H$3)/5,0)+7),"")</f>
        <v/>
      </c>
      <c r="I995" s="22" t="str">
        <f>IF(AND(INDEX(個人!$C$6:$AH$125,$N995,$C$3)&lt;&gt;"",INDEX(個人!$C$6:$AH$125,$N995,$O995)&lt;&gt;""),IF(ISERROR(VLOOKUP(DBCS($Q995),コード一覧!$E$1:$F$6,2,FALSE)),1,VLOOKUP(DBCS($Q995),コード一覧!$E$1:$F$6,2,FALSE)),"")</f>
        <v/>
      </c>
      <c r="J995" s="22" t="str">
        <f>IF(AND(INDEX(個人!$C$6:$AH$125,$N995,$C$3)&lt;&gt;"",INDEX(個人!$C$6:$AH$125,$N995,$O995)&lt;&gt;""),VLOOKUP($P995,コード一覧!$G$1:$H$10,2,FALSE),"")</f>
        <v/>
      </c>
      <c r="K995" s="22" t="str">
        <f>IF(AND(INDEX(個人!$C$6:$AH$125,$N995,$C$3)&lt;&gt;"",INDEX(個人!$C$6:$AH$125,$N995,$O995)&lt;&gt;""),LEFT(TEXT(INDEX(個人!$C$6:$AH$125,$N995,$O995),"mm:ss.00"),2),"")</f>
        <v/>
      </c>
      <c r="L995" s="22" t="str">
        <f>IF(AND(INDEX(個人!$C$6:$AH$125,$N995,$C$3)&lt;&gt;"",INDEX(個人!$C$6:$AH$125,$N995,$O995)&lt;&gt;""),MID(TEXT(INDEX(個人!$C$6:$AH$125,$N995,$O995),"mm:ss.00"),4,2),"")</f>
        <v/>
      </c>
      <c r="M995" s="22" t="str">
        <f>IF(AND(INDEX(個人!$C$6:$AH$125,$N995,$C$3)&lt;&gt;"",INDEX(個人!$C$6:$AH$125,$N995,$O995)&lt;&gt;""),RIGHT(TEXT(INDEX(個人!$C$6:$AH$125,$N995,$O995),"mm:ss.00"),2),"")</f>
        <v/>
      </c>
      <c r="N995" s="22">
        <f t="shared" si="134"/>
        <v>45</v>
      </c>
      <c r="O995" s="22">
        <v>32</v>
      </c>
      <c r="P995" s="24" t="s">
        <v>73</v>
      </c>
      <c r="Q995" s="22" t="s">
        <v>101</v>
      </c>
    </row>
    <row r="996" spans="3:17" s="23" customFormat="1" x14ac:dyDescent="0.15">
      <c r="C996" s="23" t="str">
        <f>IF(INDEX(個人!$C$6:$AH$125,$N996,$C$3)&lt;&gt;"",DBCS(TRIM(INDEX(個人!$C$6:$AH$125,$N996,$C$3))),"")</f>
        <v/>
      </c>
      <c r="D996" s="23" t="str">
        <f>IF(C995=C996,"○","×")</f>
        <v>○</v>
      </c>
      <c r="E996" s="23">
        <f>IF(AND(INDEX(個人!$C$6:$AH$125,$N996,$C$3)&lt;&gt;"",INDEX(個人!$C$6:$AH$125,$N996,$O996)&lt;&gt;""),1,0)</f>
        <v>0</v>
      </c>
      <c r="F996" s="23" t="str">
        <f>C996&amp;"@"&amp;E996</f>
        <v>@0</v>
      </c>
      <c r="H996" s="23" t="str">
        <f>IF(AND(INDEX(個人!$C$6:$AH$125,$N996,$C$3)&lt;&gt;"",INDEX(個人!$C$6:$AH$125,$N996,$O996)&lt;&gt;""),IF(INDEX(個人!$C$6:$AH$125,$N996,$H$3)&lt;20,11,ROUNDDOWN(INDEX(個人!$C$6:$AH$125,$N996,$H$3)/5,0)+7),"")</f>
        <v/>
      </c>
      <c r="I996" s="23" t="str">
        <f>IF(AND(INDEX(個人!$C$6:$AH$125,$N996,$C$3)&lt;&gt;"",INDEX(個人!$C$6:$AH$125,$N996,$O996)&lt;&gt;""),IF(ISERROR(VLOOKUP(DBCS($Q996),コード一覧!$E$1:$F$6,2,FALSE)),1,VLOOKUP(DBCS($Q996),コード一覧!$E$1:$F$6,2,FALSE)),"")</f>
        <v/>
      </c>
      <c r="J996" s="23" t="str">
        <f>IF(AND(INDEX(個人!$C$6:$AH$125,$N996,$C$3)&lt;&gt;"",INDEX(個人!$C$6:$AH$125,$N996,$O996)&lt;&gt;""),VLOOKUP($P996,コード一覧!$G$1:$H$10,2,FALSE),"")</f>
        <v/>
      </c>
      <c r="K996" s="23" t="str">
        <f>IF(AND(INDEX(個人!$C$6:$AH$125,$N996,$C$3)&lt;&gt;"",INDEX(個人!$C$6:$AH$125,$N996,$O996)&lt;&gt;""),LEFT(TEXT(INDEX(個人!$C$6:$AH$125,$N996,$O996),"mm:ss.00"),2),"")</f>
        <v/>
      </c>
      <c r="L996" s="23" t="str">
        <f>IF(AND(INDEX(個人!$C$6:$AH$125,$N996,$C$3)&lt;&gt;"",INDEX(個人!$C$6:$AH$125,$N996,$O996)&lt;&gt;""),MID(TEXT(INDEX(個人!$C$6:$AH$125,$N996,$O996),"mm:ss.00"),4,2),"")</f>
        <v/>
      </c>
      <c r="M996" s="23" t="str">
        <f>IF(AND(INDEX(個人!$C$6:$AH$125,$N996,$C$3)&lt;&gt;"",INDEX(個人!$C$6:$AH$125,$N996,$O996)&lt;&gt;""),RIGHT(TEXT(INDEX(個人!$C$6:$AH$125,$N996,$O996),"mm:ss.00"),2),"")</f>
        <v/>
      </c>
      <c r="N996" s="23">
        <f>N974+1</f>
        <v>46</v>
      </c>
      <c r="O996" s="23">
        <v>11</v>
      </c>
      <c r="P996" s="200" t="s">
        <v>70</v>
      </c>
      <c r="Q996" s="23" t="s">
        <v>318</v>
      </c>
    </row>
    <row r="997" spans="3:17" s="23" customFormat="1" x14ac:dyDescent="0.15">
      <c r="C997" s="23" t="str">
        <f>IF(INDEX(個人!$C$6:$AH$125,$N997,$C$3)&lt;&gt;"",DBCS(TRIM(INDEX(個人!$C$6:$AH$125,$N997,$C$3))),"")</f>
        <v/>
      </c>
      <c r="D997" s="23" t="str">
        <f>IF(C996=C997,"○","×")</f>
        <v>○</v>
      </c>
      <c r="E997" s="23">
        <f>IF(AND(INDEX(個人!$C$6:$AH$125,$N996,$C$3)&lt;&gt;"",INDEX(個人!$C$6:$AH$125,$N997,$O997)&lt;&gt;""),E996+1,E996)</f>
        <v>0</v>
      </c>
      <c r="F997" s="23" t="str">
        <f>C997&amp;"@"&amp;E997</f>
        <v>@0</v>
      </c>
      <c r="H997" s="23" t="str">
        <f>IF(AND(INDEX(個人!$C$6:$AH$125,$N997,$C$3)&lt;&gt;"",INDEX(個人!$C$6:$AH$125,$N997,$O997)&lt;&gt;""),IF(INDEX(個人!$C$6:$AH$125,$N997,$H$3)&lt;20,11,ROUNDDOWN(INDEX(個人!$C$6:$AH$125,$N997,$H$3)/5,0)+7),"")</f>
        <v/>
      </c>
      <c r="I997" s="23" t="str">
        <f>IF(AND(INDEX(個人!$C$6:$AH$125,$N997,$C$3)&lt;&gt;"",INDEX(個人!$C$6:$AH$125,$N997,$O997)&lt;&gt;""),IF(ISERROR(VLOOKUP(DBCS($Q997),コード一覧!$E$1:$F$6,2,FALSE)),1,VLOOKUP(DBCS($Q997),コード一覧!$E$1:$F$6,2,FALSE)),"")</f>
        <v/>
      </c>
      <c r="J997" s="23" t="str">
        <f>IF(AND(INDEX(個人!$C$6:$AH$125,$N997,$C$3)&lt;&gt;"",INDEX(個人!$C$6:$AH$125,$N997,$O997)&lt;&gt;""),VLOOKUP($P997,コード一覧!$G$1:$H$10,2,FALSE),"")</f>
        <v/>
      </c>
      <c r="K997" s="23" t="str">
        <f>IF(AND(INDEX(個人!$C$6:$AH$125,$N997,$C$3)&lt;&gt;"",INDEX(個人!$C$6:$AH$125,$N997,$O997)&lt;&gt;""),LEFT(TEXT(INDEX(個人!$C$6:$AH$125,$N997,$O997),"mm:ss.00"),2),"")</f>
        <v/>
      </c>
      <c r="L997" s="23" t="str">
        <f>IF(AND(INDEX(個人!$C$6:$AH$125,$N997,$C$3)&lt;&gt;"",INDEX(個人!$C$6:$AH$125,$N997,$O997)&lt;&gt;""),MID(TEXT(INDEX(個人!$C$6:$AH$125,$N997,$O997),"mm:ss.00"),4,2),"")</f>
        <v/>
      </c>
      <c r="M997" s="23" t="str">
        <f>IF(AND(INDEX(個人!$C$6:$AH$125,$N997,$C$3)&lt;&gt;"",INDEX(個人!$C$6:$AH$125,$N997,$O997)&lt;&gt;""),RIGHT(TEXT(INDEX(個人!$C$6:$AH$125,$N997,$O997),"mm:ss.00"),2),"")</f>
        <v/>
      </c>
      <c r="N997" s="23">
        <f>$N996</f>
        <v>46</v>
      </c>
      <c r="O997" s="23">
        <v>12</v>
      </c>
      <c r="P997" s="200" t="s">
        <v>24</v>
      </c>
      <c r="Q997" s="23" t="s">
        <v>318</v>
      </c>
    </row>
    <row r="998" spans="3:17" s="23" customFormat="1" x14ac:dyDescent="0.15">
      <c r="C998" s="23" t="str">
        <f>IF(INDEX(個人!$C$6:$AH$125,$N998,$C$3)&lt;&gt;"",DBCS(TRIM(INDEX(個人!$C$6:$AH$125,$N998,$C$3))),"")</f>
        <v/>
      </c>
      <c r="D998" s="23" t="str">
        <f t="shared" ref="D998:D1017" si="135">IF(C997=C998,"○","×")</f>
        <v>○</v>
      </c>
      <c r="E998" s="23">
        <f>IF(AND(INDEX(個人!$C$6:$AH$125,$N997,$C$3)&lt;&gt;"",INDEX(個人!$C$6:$AH$125,$N998,$O998)&lt;&gt;""),E997+1,E997)</f>
        <v>0</v>
      </c>
      <c r="F998" s="23" t="str">
        <f t="shared" ref="F998:F1017" si="136">C998&amp;"@"&amp;E998</f>
        <v>@0</v>
      </c>
      <c r="H998" s="23" t="str">
        <f>IF(AND(INDEX(個人!$C$6:$AH$125,$N998,$C$3)&lt;&gt;"",INDEX(個人!$C$6:$AH$125,$N998,$O998)&lt;&gt;""),IF(INDEX(個人!$C$6:$AH$125,$N998,$H$3)&lt;20,11,ROUNDDOWN(INDEX(個人!$C$6:$AH$125,$N998,$H$3)/5,0)+7),"")</f>
        <v/>
      </c>
      <c r="I998" s="23" t="str">
        <f>IF(AND(INDEX(個人!$C$6:$AH$125,$N998,$C$3)&lt;&gt;"",INDEX(個人!$C$6:$AH$125,$N998,$O998)&lt;&gt;""),IF(ISERROR(VLOOKUP(DBCS($Q998),コード一覧!$E$1:$F$6,2,FALSE)),1,VLOOKUP(DBCS($Q998),コード一覧!$E$1:$F$6,2,FALSE)),"")</f>
        <v/>
      </c>
      <c r="J998" s="23" t="str">
        <f>IF(AND(INDEX(個人!$C$6:$AH$125,$N998,$C$3)&lt;&gt;"",INDEX(個人!$C$6:$AH$125,$N998,$O998)&lt;&gt;""),VLOOKUP($P998,コード一覧!$G$1:$H$10,2,FALSE),"")</f>
        <v/>
      </c>
      <c r="K998" s="23" t="str">
        <f>IF(AND(INDEX(個人!$C$6:$AH$125,$N998,$C$3)&lt;&gt;"",INDEX(個人!$C$6:$AH$125,$N998,$O998)&lt;&gt;""),LEFT(TEXT(INDEX(個人!$C$6:$AH$125,$N998,$O998),"mm:ss.00"),2),"")</f>
        <v/>
      </c>
      <c r="L998" s="23" t="str">
        <f>IF(AND(INDEX(個人!$C$6:$AH$125,$N998,$C$3)&lt;&gt;"",INDEX(個人!$C$6:$AH$125,$N998,$O998)&lt;&gt;""),MID(TEXT(INDEX(個人!$C$6:$AH$125,$N998,$O998),"mm:ss.00"),4,2),"")</f>
        <v/>
      </c>
      <c r="M998" s="23" t="str">
        <f>IF(AND(INDEX(個人!$C$6:$AH$125,$N998,$C$3)&lt;&gt;"",INDEX(個人!$C$6:$AH$125,$N998,$O998)&lt;&gt;""),RIGHT(TEXT(INDEX(個人!$C$6:$AH$125,$N998,$O998),"mm:ss.00"),2),"")</f>
        <v/>
      </c>
      <c r="N998" s="23">
        <f t="shared" ref="N998:N1017" si="137">$N997</f>
        <v>46</v>
      </c>
      <c r="O998" s="23">
        <v>13</v>
      </c>
      <c r="P998" s="200" t="s">
        <v>37</v>
      </c>
      <c r="Q998" s="23" t="s">
        <v>318</v>
      </c>
    </row>
    <row r="999" spans="3:17" s="23" customFormat="1" x14ac:dyDescent="0.15">
      <c r="C999" s="23" t="str">
        <f>IF(INDEX(個人!$C$6:$AH$125,$N999,$C$3)&lt;&gt;"",DBCS(TRIM(INDEX(個人!$C$6:$AH$125,$N999,$C$3))),"")</f>
        <v/>
      </c>
      <c r="D999" s="23" t="str">
        <f t="shared" si="135"/>
        <v>○</v>
      </c>
      <c r="E999" s="23">
        <f>IF(AND(INDEX(個人!$C$6:$AH$125,$N998,$C$3)&lt;&gt;"",INDEX(個人!$C$6:$AH$125,$N999,$O999)&lt;&gt;""),E998+1,E998)</f>
        <v>0</v>
      </c>
      <c r="F999" s="23" t="str">
        <f t="shared" si="136"/>
        <v>@0</v>
      </c>
      <c r="H999" s="23" t="str">
        <f>IF(AND(INDEX(個人!$C$6:$AH$125,$N999,$C$3)&lt;&gt;"",INDEX(個人!$C$6:$AH$125,$N999,$O999)&lt;&gt;""),IF(INDEX(個人!$C$6:$AH$125,$N999,$H$3)&lt;20,11,ROUNDDOWN(INDEX(個人!$C$6:$AH$125,$N999,$H$3)/5,0)+7),"")</f>
        <v/>
      </c>
      <c r="I999" s="23" t="str">
        <f>IF(AND(INDEX(個人!$C$6:$AH$125,$N999,$C$3)&lt;&gt;"",INDEX(個人!$C$6:$AH$125,$N999,$O999)&lt;&gt;""),IF(ISERROR(VLOOKUP(DBCS($Q999),コード一覧!$E$1:$F$6,2,FALSE)),1,VLOOKUP(DBCS($Q999),コード一覧!$E$1:$F$6,2,FALSE)),"")</f>
        <v/>
      </c>
      <c r="J999" s="23" t="str">
        <f>IF(AND(INDEX(個人!$C$6:$AH$125,$N999,$C$3)&lt;&gt;"",INDEX(個人!$C$6:$AH$125,$N999,$O999)&lt;&gt;""),VLOOKUP($P999,コード一覧!$G$1:$H$10,2,FALSE),"")</f>
        <v/>
      </c>
      <c r="K999" s="23" t="str">
        <f>IF(AND(INDEX(個人!$C$6:$AH$125,$N999,$C$3)&lt;&gt;"",INDEX(個人!$C$6:$AH$125,$N999,$O999)&lt;&gt;""),LEFT(TEXT(INDEX(個人!$C$6:$AH$125,$N999,$O999),"mm:ss.00"),2),"")</f>
        <v/>
      </c>
      <c r="L999" s="23" t="str">
        <f>IF(AND(INDEX(個人!$C$6:$AH$125,$N999,$C$3)&lt;&gt;"",INDEX(個人!$C$6:$AH$125,$N999,$O999)&lt;&gt;""),MID(TEXT(INDEX(個人!$C$6:$AH$125,$N999,$O999),"mm:ss.00"),4,2),"")</f>
        <v/>
      </c>
      <c r="M999" s="23" t="str">
        <f>IF(AND(INDEX(個人!$C$6:$AH$125,$N999,$C$3)&lt;&gt;"",INDEX(個人!$C$6:$AH$125,$N999,$O999)&lt;&gt;""),RIGHT(TEXT(INDEX(個人!$C$6:$AH$125,$N999,$O999),"mm:ss.00"),2),"")</f>
        <v/>
      </c>
      <c r="N999" s="23">
        <f t="shared" si="137"/>
        <v>46</v>
      </c>
      <c r="O999" s="23">
        <v>14</v>
      </c>
      <c r="P999" s="200" t="s">
        <v>47</v>
      </c>
      <c r="Q999" s="23" t="s">
        <v>318</v>
      </c>
    </row>
    <row r="1000" spans="3:17" s="23" customFormat="1" x14ac:dyDescent="0.15">
      <c r="C1000" s="23" t="str">
        <f>IF(INDEX(個人!$C$6:$AH$125,$N1000,$C$3)&lt;&gt;"",DBCS(TRIM(INDEX(個人!$C$6:$AH$125,$N1000,$C$3))),"")</f>
        <v/>
      </c>
      <c r="D1000" s="23" t="str">
        <f t="shared" si="135"/>
        <v>○</v>
      </c>
      <c r="E1000" s="23">
        <f>IF(AND(INDEX(個人!$C$6:$AH$125,$N999,$C$3)&lt;&gt;"",INDEX(個人!$C$6:$AH$125,$N1000,$O1000)&lt;&gt;""),E999+1,E999)</f>
        <v>0</v>
      </c>
      <c r="F1000" s="23" t="str">
        <f t="shared" si="136"/>
        <v>@0</v>
      </c>
      <c r="H1000" s="23" t="str">
        <f>IF(AND(INDEX(個人!$C$6:$AH$125,$N1000,$C$3)&lt;&gt;"",INDEX(個人!$C$6:$AH$125,$N1000,$O1000)&lt;&gt;""),IF(INDEX(個人!$C$6:$AH$125,$N1000,$H$3)&lt;20,11,ROUNDDOWN(INDEX(個人!$C$6:$AH$125,$N1000,$H$3)/5,0)+7),"")</f>
        <v/>
      </c>
      <c r="I1000" s="23" t="str">
        <f>IF(AND(INDEX(個人!$C$6:$AH$125,$N1000,$C$3)&lt;&gt;"",INDEX(個人!$C$6:$AH$125,$N1000,$O1000)&lt;&gt;""),IF(ISERROR(VLOOKUP(DBCS($Q1000),コード一覧!$E$1:$F$6,2,FALSE)),1,VLOOKUP(DBCS($Q1000),コード一覧!$E$1:$F$6,2,FALSE)),"")</f>
        <v/>
      </c>
      <c r="J1000" s="23" t="str">
        <f>IF(AND(INDEX(個人!$C$6:$AH$125,$N1000,$C$3)&lt;&gt;"",INDEX(個人!$C$6:$AH$125,$N1000,$O1000)&lt;&gt;""),VLOOKUP($P1000,コード一覧!$G$1:$H$10,2,FALSE),"")</f>
        <v/>
      </c>
      <c r="K1000" s="23" t="str">
        <f>IF(AND(INDEX(個人!$C$6:$AH$125,$N1000,$C$3)&lt;&gt;"",INDEX(個人!$C$6:$AH$125,$N1000,$O1000)&lt;&gt;""),LEFT(TEXT(INDEX(個人!$C$6:$AH$125,$N1000,$O1000),"mm:ss.00"),2),"")</f>
        <v/>
      </c>
      <c r="L1000" s="23" t="str">
        <f>IF(AND(INDEX(個人!$C$6:$AH$125,$N1000,$C$3)&lt;&gt;"",INDEX(個人!$C$6:$AH$125,$N1000,$O1000)&lt;&gt;""),MID(TEXT(INDEX(個人!$C$6:$AH$125,$N1000,$O1000),"mm:ss.00"),4,2),"")</f>
        <v/>
      </c>
      <c r="M1000" s="23" t="str">
        <f>IF(AND(INDEX(個人!$C$6:$AH$125,$N1000,$C$3)&lt;&gt;"",INDEX(個人!$C$6:$AH$125,$N1000,$O1000)&lt;&gt;""),RIGHT(TEXT(INDEX(個人!$C$6:$AH$125,$N1000,$O1000),"mm:ss.00"),2),"")</f>
        <v/>
      </c>
      <c r="N1000" s="23">
        <f t="shared" si="137"/>
        <v>46</v>
      </c>
      <c r="O1000" s="23">
        <v>15</v>
      </c>
      <c r="P1000" s="200" t="s">
        <v>73</v>
      </c>
      <c r="Q1000" s="23" t="s">
        <v>318</v>
      </c>
    </row>
    <row r="1001" spans="3:17" s="23" customFormat="1" x14ac:dyDescent="0.15">
      <c r="C1001" s="23" t="str">
        <f>IF(INDEX(個人!$C$6:$AH$125,$N1001,$C$3)&lt;&gt;"",DBCS(TRIM(INDEX(個人!$C$6:$AH$125,$N1001,$C$3))),"")</f>
        <v/>
      </c>
      <c r="D1001" s="23" t="str">
        <f t="shared" si="135"/>
        <v>○</v>
      </c>
      <c r="E1001" s="23">
        <f>IF(AND(INDEX(個人!$C$6:$AH$125,$N1000,$C$3)&lt;&gt;"",INDEX(個人!$C$6:$AH$125,$N1001,$O1001)&lt;&gt;""),E1000+1,E1000)</f>
        <v>0</v>
      </c>
      <c r="F1001" s="23" t="str">
        <f t="shared" si="136"/>
        <v>@0</v>
      </c>
      <c r="H1001" s="23" t="str">
        <f>IF(AND(INDEX(個人!$C$6:$AH$125,$N1001,$C$3)&lt;&gt;"",INDEX(個人!$C$6:$AH$125,$N1001,$O1001)&lt;&gt;""),IF(INDEX(個人!$C$6:$AH$125,$N1001,$H$3)&lt;20,11,ROUNDDOWN(INDEX(個人!$C$6:$AH$125,$N1001,$H$3)/5,0)+7),"")</f>
        <v/>
      </c>
      <c r="I1001" s="23" t="str">
        <f>IF(AND(INDEX(個人!$C$6:$AH$125,$N1001,$C$3)&lt;&gt;"",INDEX(個人!$C$6:$AH$125,$N1001,$O1001)&lt;&gt;""),IF(ISERROR(VLOOKUP(DBCS($Q1001),コード一覧!$E$1:$F$6,2,FALSE)),1,VLOOKUP(DBCS($Q1001),コード一覧!$E$1:$F$6,2,FALSE)),"")</f>
        <v/>
      </c>
      <c r="J1001" s="23" t="str">
        <f>IF(AND(INDEX(個人!$C$6:$AH$125,$N1001,$C$3)&lt;&gt;"",INDEX(個人!$C$6:$AH$125,$N1001,$O1001)&lt;&gt;""),VLOOKUP($P1001,コード一覧!$G$1:$H$10,2,FALSE),"")</f>
        <v/>
      </c>
      <c r="K1001" s="23" t="str">
        <f>IF(AND(INDEX(個人!$C$6:$AH$125,$N1001,$C$3)&lt;&gt;"",INDEX(個人!$C$6:$AH$125,$N1001,$O1001)&lt;&gt;""),LEFT(TEXT(INDEX(個人!$C$6:$AH$125,$N1001,$O1001),"mm:ss.00"),2),"")</f>
        <v/>
      </c>
      <c r="L1001" s="23" t="str">
        <f>IF(AND(INDEX(個人!$C$6:$AH$125,$N1001,$C$3)&lt;&gt;"",INDEX(個人!$C$6:$AH$125,$N1001,$O1001)&lt;&gt;""),MID(TEXT(INDEX(個人!$C$6:$AH$125,$N1001,$O1001),"mm:ss.00"),4,2),"")</f>
        <v/>
      </c>
      <c r="M1001" s="23" t="str">
        <f>IF(AND(INDEX(個人!$C$6:$AH$125,$N1001,$C$3)&lt;&gt;"",INDEX(個人!$C$6:$AH$125,$N1001,$O1001)&lt;&gt;""),RIGHT(TEXT(INDEX(個人!$C$6:$AH$125,$N1001,$O1001),"mm:ss.00"),2),"")</f>
        <v/>
      </c>
      <c r="N1001" s="23">
        <f t="shared" si="137"/>
        <v>46</v>
      </c>
      <c r="O1001" s="23">
        <v>16</v>
      </c>
      <c r="P1001" s="200" t="s">
        <v>75</v>
      </c>
      <c r="Q1001" s="23" t="s">
        <v>318</v>
      </c>
    </row>
    <row r="1002" spans="3:17" s="23" customFormat="1" x14ac:dyDescent="0.15">
      <c r="C1002" s="23" t="str">
        <f>IF(INDEX(個人!$C$6:$AH$125,$N1002,$C$3)&lt;&gt;"",DBCS(TRIM(INDEX(個人!$C$6:$AH$125,$N1002,$C$3))),"")</f>
        <v/>
      </c>
      <c r="D1002" s="23" t="str">
        <f t="shared" si="135"/>
        <v>○</v>
      </c>
      <c r="E1002" s="23">
        <f>IF(AND(INDEX(個人!$C$6:$AH$125,$N1001,$C$3)&lt;&gt;"",INDEX(個人!$C$6:$AH$125,$N1002,$O1002)&lt;&gt;""),E1001+1,E1001)</f>
        <v>0</v>
      </c>
      <c r="F1002" s="23" t="str">
        <f t="shared" si="136"/>
        <v>@0</v>
      </c>
      <c r="H1002" s="23" t="str">
        <f>IF(AND(INDEX(個人!$C$6:$AH$125,$N1002,$C$3)&lt;&gt;"",INDEX(個人!$C$6:$AH$125,$N1002,$O1002)&lt;&gt;""),IF(INDEX(個人!$C$6:$AH$125,$N1002,$H$3)&lt;20,11,ROUNDDOWN(INDEX(個人!$C$6:$AH$125,$N1002,$H$3)/5,0)+7),"")</f>
        <v/>
      </c>
      <c r="I1002" s="23" t="str">
        <f>IF(AND(INDEX(個人!$C$6:$AH$125,$N1002,$C$3)&lt;&gt;"",INDEX(個人!$C$6:$AH$125,$N1002,$O1002)&lt;&gt;""),IF(ISERROR(VLOOKUP(DBCS($Q1002),コード一覧!$E$1:$F$6,2,FALSE)),1,VLOOKUP(DBCS($Q1002),コード一覧!$E$1:$F$6,2,FALSE)),"")</f>
        <v/>
      </c>
      <c r="J1002" s="23" t="str">
        <f>IF(AND(INDEX(個人!$C$6:$AH$125,$N1002,$C$3)&lt;&gt;"",INDEX(個人!$C$6:$AH$125,$N1002,$O1002)&lt;&gt;""),VLOOKUP($P1002,コード一覧!$G$1:$H$10,2,FALSE),"")</f>
        <v/>
      </c>
      <c r="K1002" s="23" t="str">
        <f>IF(AND(INDEX(個人!$C$6:$AH$125,$N1002,$C$3)&lt;&gt;"",INDEX(個人!$C$6:$AH$125,$N1002,$O1002)&lt;&gt;""),LEFT(TEXT(INDEX(個人!$C$6:$AH$125,$N1002,$O1002),"mm:ss.00"),2),"")</f>
        <v/>
      </c>
      <c r="L1002" s="23" t="str">
        <f>IF(AND(INDEX(個人!$C$6:$AH$125,$N1002,$C$3)&lt;&gt;"",INDEX(個人!$C$6:$AH$125,$N1002,$O1002)&lt;&gt;""),MID(TEXT(INDEX(個人!$C$6:$AH$125,$N1002,$O1002),"mm:ss.00"),4,2),"")</f>
        <v/>
      </c>
      <c r="M1002" s="23" t="str">
        <f>IF(AND(INDEX(個人!$C$6:$AH$125,$N1002,$C$3)&lt;&gt;"",INDEX(個人!$C$6:$AH$125,$N1002,$O1002)&lt;&gt;""),RIGHT(TEXT(INDEX(個人!$C$6:$AH$125,$N1002,$O1002),"mm:ss.00"),2),"")</f>
        <v/>
      </c>
      <c r="N1002" s="23">
        <f t="shared" si="137"/>
        <v>46</v>
      </c>
      <c r="O1002" s="23">
        <v>17</v>
      </c>
      <c r="P1002" s="200" t="s">
        <v>77</v>
      </c>
      <c r="Q1002" s="23" t="s">
        <v>318</v>
      </c>
    </row>
    <row r="1003" spans="3:17" s="23" customFormat="1" x14ac:dyDescent="0.15">
      <c r="C1003" s="23" t="str">
        <f>IF(INDEX(個人!$C$6:$AH$125,$N1003,$C$3)&lt;&gt;"",DBCS(TRIM(INDEX(個人!$C$6:$AH$125,$N1003,$C$3))),"")</f>
        <v/>
      </c>
      <c r="D1003" s="23" t="str">
        <f t="shared" si="135"/>
        <v>○</v>
      </c>
      <c r="E1003" s="23">
        <f>IF(AND(INDEX(個人!$C$6:$AH$125,$N1002,$C$3)&lt;&gt;"",INDEX(個人!$C$6:$AH$125,$N1003,$O1003)&lt;&gt;""),E1002+1,E1002)</f>
        <v>0</v>
      </c>
      <c r="F1003" s="23" t="str">
        <f t="shared" si="136"/>
        <v>@0</v>
      </c>
      <c r="H1003" s="23" t="str">
        <f>IF(AND(INDEX(個人!$C$6:$AH$125,$N1003,$C$3)&lt;&gt;"",INDEX(個人!$C$6:$AH$125,$N1003,$O1003)&lt;&gt;""),IF(INDEX(個人!$C$6:$AH$125,$N1003,$H$3)&lt;20,11,ROUNDDOWN(INDEX(個人!$C$6:$AH$125,$N1003,$H$3)/5,0)+7),"")</f>
        <v/>
      </c>
      <c r="I1003" s="23" t="str">
        <f>IF(AND(INDEX(個人!$C$6:$AH$125,$N1003,$C$3)&lt;&gt;"",INDEX(個人!$C$6:$AH$125,$N1003,$O1003)&lt;&gt;""),IF(ISERROR(VLOOKUP(DBCS($Q1003),コード一覧!$E$1:$F$6,2,FALSE)),1,VLOOKUP(DBCS($Q1003),コード一覧!$E$1:$F$6,2,FALSE)),"")</f>
        <v/>
      </c>
      <c r="J1003" s="23" t="str">
        <f>IF(AND(INDEX(個人!$C$6:$AH$125,$N1003,$C$3)&lt;&gt;"",INDEX(個人!$C$6:$AH$125,$N1003,$O1003)&lt;&gt;""),VLOOKUP($P1003,コード一覧!$G$1:$H$10,2,FALSE),"")</f>
        <v/>
      </c>
      <c r="K1003" s="23" t="str">
        <f>IF(AND(INDEX(個人!$C$6:$AH$125,$N1003,$C$3)&lt;&gt;"",INDEX(個人!$C$6:$AH$125,$N1003,$O1003)&lt;&gt;""),LEFT(TEXT(INDEX(個人!$C$6:$AH$125,$N1003,$O1003),"mm:ss.00"),2),"")</f>
        <v/>
      </c>
      <c r="L1003" s="23" t="str">
        <f>IF(AND(INDEX(個人!$C$6:$AH$125,$N1003,$C$3)&lt;&gt;"",INDEX(個人!$C$6:$AH$125,$N1003,$O1003)&lt;&gt;""),MID(TEXT(INDEX(個人!$C$6:$AH$125,$N1003,$O1003),"mm:ss.00"),4,2),"")</f>
        <v/>
      </c>
      <c r="M1003" s="23" t="str">
        <f>IF(AND(INDEX(個人!$C$6:$AH$125,$N1003,$C$3)&lt;&gt;"",INDEX(個人!$C$6:$AH$125,$N1003,$O1003)&lt;&gt;""),RIGHT(TEXT(INDEX(個人!$C$6:$AH$125,$N1003,$O1003),"mm:ss.00"),2),"")</f>
        <v/>
      </c>
      <c r="N1003" s="23">
        <f t="shared" si="137"/>
        <v>46</v>
      </c>
      <c r="O1003" s="23">
        <v>18</v>
      </c>
      <c r="P1003" s="200" t="s">
        <v>70</v>
      </c>
      <c r="Q1003" s="23" t="s">
        <v>319</v>
      </c>
    </row>
    <row r="1004" spans="3:17" s="23" customFormat="1" x14ac:dyDescent="0.15">
      <c r="C1004" s="23" t="str">
        <f>IF(INDEX(個人!$C$6:$AH$125,$N1004,$C$3)&lt;&gt;"",DBCS(TRIM(INDEX(個人!$C$6:$AH$125,$N1004,$C$3))),"")</f>
        <v/>
      </c>
      <c r="D1004" s="23" t="str">
        <f t="shared" si="135"/>
        <v>○</v>
      </c>
      <c r="E1004" s="23">
        <f>IF(AND(INDEX(個人!$C$6:$AH$125,$N1003,$C$3)&lt;&gt;"",INDEX(個人!$C$6:$AH$125,$N1004,$O1004)&lt;&gt;""),E1003+1,E1003)</f>
        <v>0</v>
      </c>
      <c r="F1004" s="23" t="str">
        <f t="shared" si="136"/>
        <v>@0</v>
      </c>
      <c r="H1004" s="23" t="str">
        <f>IF(AND(INDEX(個人!$C$6:$AH$125,$N1004,$C$3)&lt;&gt;"",INDEX(個人!$C$6:$AH$125,$N1004,$O1004)&lt;&gt;""),IF(INDEX(個人!$C$6:$AH$125,$N1004,$H$3)&lt;20,11,ROUNDDOWN(INDEX(個人!$C$6:$AH$125,$N1004,$H$3)/5,0)+7),"")</f>
        <v/>
      </c>
      <c r="I1004" s="23" t="str">
        <f>IF(AND(INDEX(個人!$C$6:$AH$125,$N1004,$C$3)&lt;&gt;"",INDEX(個人!$C$6:$AH$125,$N1004,$O1004)&lt;&gt;""),IF(ISERROR(VLOOKUP(DBCS($Q1004),コード一覧!$E$1:$F$6,2,FALSE)),1,VLOOKUP(DBCS($Q1004),コード一覧!$E$1:$F$6,2,FALSE)),"")</f>
        <v/>
      </c>
      <c r="J1004" s="23" t="str">
        <f>IF(AND(INDEX(個人!$C$6:$AH$125,$N1004,$C$3)&lt;&gt;"",INDEX(個人!$C$6:$AH$125,$N1004,$O1004)&lt;&gt;""),VLOOKUP($P1004,コード一覧!$G$1:$H$10,2,FALSE),"")</f>
        <v/>
      </c>
      <c r="K1004" s="23" t="str">
        <f>IF(AND(INDEX(個人!$C$6:$AH$125,$N1004,$C$3)&lt;&gt;"",INDEX(個人!$C$6:$AH$125,$N1004,$O1004)&lt;&gt;""),LEFT(TEXT(INDEX(個人!$C$6:$AH$125,$N1004,$O1004),"mm:ss.00"),2),"")</f>
        <v/>
      </c>
      <c r="L1004" s="23" t="str">
        <f>IF(AND(INDEX(個人!$C$6:$AH$125,$N1004,$C$3)&lt;&gt;"",INDEX(個人!$C$6:$AH$125,$N1004,$O1004)&lt;&gt;""),MID(TEXT(INDEX(個人!$C$6:$AH$125,$N1004,$O1004),"mm:ss.00"),4,2),"")</f>
        <v/>
      </c>
      <c r="M1004" s="23" t="str">
        <f>IF(AND(INDEX(個人!$C$6:$AH$125,$N1004,$C$3)&lt;&gt;"",INDEX(個人!$C$6:$AH$125,$N1004,$O1004)&lt;&gt;""),RIGHT(TEXT(INDEX(個人!$C$6:$AH$125,$N1004,$O1004),"mm:ss.00"),2),"")</f>
        <v/>
      </c>
      <c r="N1004" s="23">
        <f t="shared" si="137"/>
        <v>46</v>
      </c>
      <c r="O1004" s="23">
        <v>19</v>
      </c>
      <c r="P1004" s="200" t="s">
        <v>24</v>
      </c>
      <c r="Q1004" s="23" t="s">
        <v>319</v>
      </c>
    </row>
    <row r="1005" spans="3:17" s="23" customFormat="1" x14ac:dyDescent="0.15">
      <c r="C1005" s="23" t="str">
        <f>IF(INDEX(個人!$C$6:$AH$125,$N1005,$C$3)&lt;&gt;"",DBCS(TRIM(INDEX(個人!$C$6:$AH$125,$N1005,$C$3))),"")</f>
        <v/>
      </c>
      <c r="D1005" s="23" t="str">
        <f t="shared" si="135"/>
        <v>○</v>
      </c>
      <c r="E1005" s="23">
        <f>IF(AND(INDEX(個人!$C$6:$AH$125,$N1004,$C$3)&lt;&gt;"",INDEX(個人!$C$6:$AH$125,$N1005,$O1005)&lt;&gt;""),E1004+1,E1004)</f>
        <v>0</v>
      </c>
      <c r="F1005" s="23" t="str">
        <f t="shared" si="136"/>
        <v>@0</v>
      </c>
      <c r="H1005" s="23" t="str">
        <f>IF(AND(INDEX(個人!$C$6:$AH$125,$N1005,$C$3)&lt;&gt;"",INDEX(個人!$C$6:$AH$125,$N1005,$O1005)&lt;&gt;""),IF(INDEX(個人!$C$6:$AH$125,$N1005,$H$3)&lt;20,11,ROUNDDOWN(INDEX(個人!$C$6:$AH$125,$N1005,$H$3)/5,0)+7),"")</f>
        <v/>
      </c>
      <c r="I1005" s="23" t="str">
        <f>IF(AND(INDEX(個人!$C$6:$AH$125,$N1005,$C$3)&lt;&gt;"",INDEX(個人!$C$6:$AH$125,$N1005,$O1005)&lt;&gt;""),IF(ISERROR(VLOOKUP(DBCS($Q1005),コード一覧!$E$1:$F$6,2,FALSE)),1,VLOOKUP(DBCS($Q1005),コード一覧!$E$1:$F$6,2,FALSE)),"")</f>
        <v/>
      </c>
      <c r="J1005" s="23" t="str">
        <f>IF(AND(INDEX(個人!$C$6:$AH$125,$N1005,$C$3)&lt;&gt;"",INDEX(個人!$C$6:$AH$125,$N1005,$O1005)&lt;&gt;""),VLOOKUP($P1005,コード一覧!$G$1:$H$10,2,FALSE),"")</f>
        <v/>
      </c>
      <c r="K1005" s="23" t="str">
        <f>IF(AND(INDEX(個人!$C$6:$AH$125,$N1005,$C$3)&lt;&gt;"",INDEX(個人!$C$6:$AH$125,$N1005,$O1005)&lt;&gt;""),LEFT(TEXT(INDEX(個人!$C$6:$AH$125,$N1005,$O1005),"mm:ss.00"),2),"")</f>
        <v/>
      </c>
      <c r="L1005" s="23" t="str">
        <f>IF(AND(INDEX(個人!$C$6:$AH$125,$N1005,$C$3)&lt;&gt;"",INDEX(個人!$C$6:$AH$125,$N1005,$O1005)&lt;&gt;""),MID(TEXT(INDEX(個人!$C$6:$AH$125,$N1005,$O1005),"mm:ss.00"),4,2),"")</f>
        <v/>
      </c>
      <c r="M1005" s="23" t="str">
        <f>IF(AND(INDEX(個人!$C$6:$AH$125,$N1005,$C$3)&lt;&gt;"",INDEX(個人!$C$6:$AH$125,$N1005,$O1005)&lt;&gt;""),RIGHT(TEXT(INDEX(個人!$C$6:$AH$125,$N1005,$O1005),"mm:ss.00"),2),"")</f>
        <v/>
      </c>
      <c r="N1005" s="23">
        <f t="shared" si="137"/>
        <v>46</v>
      </c>
      <c r="O1005" s="23">
        <v>20</v>
      </c>
      <c r="P1005" s="200" t="s">
        <v>37</v>
      </c>
      <c r="Q1005" s="23" t="s">
        <v>319</v>
      </c>
    </row>
    <row r="1006" spans="3:17" s="23" customFormat="1" x14ac:dyDescent="0.15">
      <c r="C1006" s="23" t="str">
        <f>IF(INDEX(個人!$C$6:$AH$125,$N1006,$C$3)&lt;&gt;"",DBCS(TRIM(INDEX(個人!$C$6:$AH$125,$N1006,$C$3))),"")</f>
        <v/>
      </c>
      <c r="D1006" s="23" t="str">
        <f t="shared" si="135"/>
        <v>○</v>
      </c>
      <c r="E1006" s="23">
        <f>IF(AND(INDEX(個人!$C$6:$AH$125,$N1005,$C$3)&lt;&gt;"",INDEX(個人!$C$6:$AH$125,$N1006,$O1006)&lt;&gt;""),E1005+1,E1005)</f>
        <v>0</v>
      </c>
      <c r="F1006" s="23" t="str">
        <f t="shared" si="136"/>
        <v>@0</v>
      </c>
      <c r="H1006" s="23" t="str">
        <f>IF(AND(INDEX(個人!$C$6:$AH$125,$N1006,$C$3)&lt;&gt;"",INDEX(個人!$C$6:$AH$125,$N1006,$O1006)&lt;&gt;""),IF(INDEX(個人!$C$6:$AH$125,$N1006,$H$3)&lt;20,11,ROUNDDOWN(INDEX(個人!$C$6:$AH$125,$N1006,$H$3)/5,0)+7),"")</f>
        <v/>
      </c>
      <c r="I1006" s="23" t="str">
        <f>IF(AND(INDEX(個人!$C$6:$AH$125,$N1006,$C$3)&lt;&gt;"",INDEX(個人!$C$6:$AH$125,$N1006,$O1006)&lt;&gt;""),IF(ISERROR(VLOOKUP(DBCS($Q1006),コード一覧!$E$1:$F$6,2,FALSE)),1,VLOOKUP(DBCS($Q1006),コード一覧!$E$1:$F$6,2,FALSE)),"")</f>
        <v/>
      </c>
      <c r="J1006" s="23" t="str">
        <f>IF(AND(INDEX(個人!$C$6:$AH$125,$N1006,$C$3)&lt;&gt;"",INDEX(個人!$C$6:$AH$125,$N1006,$O1006)&lt;&gt;""),VLOOKUP($P1006,コード一覧!$G$1:$H$10,2,FALSE),"")</f>
        <v/>
      </c>
      <c r="K1006" s="23" t="str">
        <f>IF(AND(INDEX(個人!$C$6:$AH$125,$N1006,$C$3)&lt;&gt;"",INDEX(個人!$C$6:$AH$125,$N1006,$O1006)&lt;&gt;""),LEFT(TEXT(INDEX(個人!$C$6:$AH$125,$N1006,$O1006),"mm:ss.00"),2),"")</f>
        <v/>
      </c>
      <c r="L1006" s="23" t="str">
        <f>IF(AND(INDEX(個人!$C$6:$AH$125,$N1006,$C$3)&lt;&gt;"",INDEX(個人!$C$6:$AH$125,$N1006,$O1006)&lt;&gt;""),MID(TEXT(INDEX(個人!$C$6:$AH$125,$N1006,$O1006),"mm:ss.00"),4,2),"")</f>
        <v/>
      </c>
      <c r="M1006" s="23" t="str">
        <f>IF(AND(INDEX(個人!$C$6:$AH$125,$N1006,$C$3)&lt;&gt;"",INDEX(個人!$C$6:$AH$125,$N1006,$O1006)&lt;&gt;""),RIGHT(TEXT(INDEX(個人!$C$6:$AH$125,$N1006,$O1006),"mm:ss.00"),2),"")</f>
        <v/>
      </c>
      <c r="N1006" s="23">
        <f t="shared" si="137"/>
        <v>46</v>
      </c>
      <c r="O1006" s="23">
        <v>21</v>
      </c>
      <c r="P1006" s="200" t="s">
        <v>47</v>
      </c>
      <c r="Q1006" s="23" t="s">
        <v>319</v>
      </c>
    </row>
    <row r="1007" spans="3:17" s="23" customFormat="1" x14ac:dyDescent="0.15">
      <c r="C1007" s="23" t="str">
        <f>IF(INDEX(個人!$C$6:$AH$125,$N1007,$C$3)&lt;&gt;"",DBCS(TRIM(INDEX(個人!$C$6:$AH$125,$N1007,$C$3))),"")</f>
        <v/>
      </c>
      <c r="D1007" s="23" t="str">
        <f t="shared" si="135"/>
        <v>○</v>
      </c>
      <c r="E1007" s="23">
        <f>IF(AND(INDEX(個人!$C$6:$AH$125,$N1006,$C$3)&lt;&gt;"",INDEX(個人!$C$6:$AH$125,$N1007,$O1007)&lt;&gt;""),E1006+1,E1006)</f>
        <v>0</v>
      </c>
      <c r="F1007" s="23" t="str">
        <f t="shared" si="136"/>
        <v>@0</v>
      </c>
      <c r="H1007" s="23" t="str">
        <f>IF(AND(INDEX(個人!$C$6:$AH$125,$N1007,$C$3)&lt;&gt;"",INDEX(個人!$C$6:$AH$125,$N1007,$O1007)&lt;&gt;""),IF(INDEX(個人!$C$6:$AH$125,$N1007,$H$3)&lt;20,11,ROUNDDOWN(INDEX(個人!$C$6:$AH$125,$N1007,$H$3)/5,0)+7),"")</f>
        <v/>
      </c>
      <c r="I1007" s="23" t="str">
        <f>IF(AND(INDEX(個人!$C$6:$AH$125,$N1007,$C$3)&lt;&gt;"",INDEX(個人!$C$6:$AH$125,$N1007,$O1007)&lt;&gt;""),IF(ISERROR(VLOOKUP(DBCS($Q1007),コード一覧!$E$1:$F$6,2,FALSE)),1,VLOOKUP(DBCS($Q1007),コード一覧!$E$1:$F$6,2,FALSE)),"")</f>
        <v/>
      </c>
      <c r="J1007" s="23" t="str">
        <f>IF(AND(INDEX(個人!$C$6:$AH$125,$N1007,$C$3)&lt;&gt;"",INDEX(個人!$C$6:$AH$125,$N1007,$O1007)&lt;&gt;""),VLOOKUP($P1007,コード一覧!$G$1:$H$10,2,FALSE),"")</f>
        <v/>
      </c>
      <c r="K1007" s="23" t="str">
        <f>IF(AND(INDEX(個人!$C$6:$AH$125,$N1007,$C$3)&lt;&gt;"",INDEX(個人!$C$6:$AH$125,$N1007,$O1007)&lt;&gt;""),LEFT(TEXT(INDEX(個人!$C$6:$AH$125,$N1007,$O1007),"mm:ss.00"),2),"")</f>
        <v/>
      </c>
      <c r="L1007" s="23" t="str">
        <f>IF(AND(INDEX(個人!$C$6:$AH$125,$N1007,$C$3)&lt;&gt;"",INDEX(個人!$C$6:$AH$125,$N1007,$O1007)&lt;&gt;""),MID(TEXT(INDEX(個人!$C$6:$AH$125,$N1007,$O1007),"mm:ss.00"),4,2),"")</f>
        <v/>
      </c>
      <c r="M1007" s="23" t="str">
        <f>IF(AND(INDEX(個人!$C$6:$AH$125,$N1007,$C$3)&lt;&gt;"",INDEX(個人!$C$6:$AH$125,$N1007,$O1007)&lt;&gt;""),RIGHT(TEXT(INDEX(個人!$C$6:$AH$125,$N1007,$O1007),"mm:ss.00"),2),"")</f>
        <v/>
      </c>
      <c r="N1007" s="23">
        <f t="shared" si="137"/>
        <v>46</v>
      </c>
      <c r="O1007" s="23">
        <v>22</v>
      </c>
      <c r="P1007" s="200" t="s">
        <v>70</v>
      </c>
      <c r="Q1007" s="23" t="s">
        <v>320</v>
      </c>
    </row>
    <row r="1008" spans="3:17" s="23" customFormat="1" x14ac:dyDescent="0.15">
      <c r="C1008" s="23" t="str">
        <f>IF(INDEX(個人!$C$6:$AH$125,$N1008,$C$3)&lt;&gt;"",DBCS(TRIM(INDEX(個人!$C$6:$AH$125,$N1008,$C$3))),"")</f>
        <v/>
      </c>
      <c r="D1008" s="23" t="str">
        <f t="shared" si="135"/>
        <v>○</v>
      </c>
      <c r="E1008" s="23">
        <f>IF(AND(INDEX(個人!$C$6:$AH$125,$N1007,$C$3)&lt;&gt;"",INDEX(個人!$C$6:$AH$125,$N1008,$O1008)&lt;&gt;""),E1007+1,E1007)</f>
        <v>0</v>
      </c>
      <c r="F1008" s="23" t="str">
        <f t="shared" si="136"/>
        <v>@0</v>
      </c>
      <c r="H1008" s="23" t="str">
        <f>IF(AND(INDEX(個人!$C$6:$AH$125,$N1008,$C$3)&lt;&gt;"",INDEX(個人!$C$6:$AH$125,$N1008,$O1008)&lt;&gt;""),IF(INDEX(個人!$C$6:$AH$125,$N1008,$H$3)&lt;20,11,ROUNDDOWN(INDEX(個人!$C$6:$AH$125,$N1008,$H$3)/5,0)+7),"")</f>
        <v/>
      </c>
      <c r="I1008" s="23" t="str">
        <f>IF(AND(INDEX(個人!$C$6:$AH$125,$N1008,$C$3)&lt;&gt;"",INDEX(個人!$C$6:$AH$125,$N1008,$O1008)&lt;&gt;""),IF(ISERROR(VLOOKUP(DBCS($Q1008),コード一覧!$E$1:$F$6,2,FALSE)),1,VLOOKUP(DBCS($Q1008),コード一覧!$E$1:$F$6,2,FALSE)),"")</f>
        <v/>
      </c>
      <c r="J1008" s="23" t="str">
        <f>IF(AND(INDEX(個人!$C$6:$AH$125,$N1008,$C$3)&lt;&gt;"",INDEX(個人!$C$6:$AH$125,$N1008,$O1008)&lt;&gt;""),VLOOKUP($P1008,コード一覧!$G$1:$H$10,2,FALSE),"")</f>
        <v/>
      </c>
      <c r="K1008" s="23" t="str">
        <f>IF(AND(INDEX(個人!$C$6:$AH$125,$N1008,$C$3)&lt;&gt;"",INDEX(個人!$C$6:$AH$125,$N1008,$O1008)&lt;&gt;""),LEFT(TEXT(INDEX(個人!$C$6:$AH$125,$N1008,$O1008),"mm:ss.00"),2),"")</f>
        <v/>
      </c>
      <c r="L1008" s="23" t="str">
        <f>IF(AND(INDEX(個人!$C$6:$AH$125,$N1008,$C$3)&lt;&gt;"",INDEX(個人!$C$6:$AH$125,$N1008,$O1008)&lt;&gt;""),MID(TEXT(INDEX(個人!$C$6:$AH$125,$N1008,$O1008),"mm:ss.00"),4,2),"")</f>
        <v/>
      </c>
      <c r="M1008" s="23" t="str">
        <f>IF(AND(INDEX(個人!$C$6:$AH$125,$N1008,$C$3)&lt;&gt;"",INDEX(個人!$C$6:$AH$125,$N1008,$O1008)&lt;&gt;""),RIGHT(TEXT(INDEX(個人!$C$6:$AH$125,$N1008,$O1008),"mm:ss.00"),2),"")</f>
        <v/>
      </c>
      <c r="N1008" s="23">
        <f t="shared" si="137"/>
        <v>46</v>
      </c>
      <c r="O1008" s="23">
        <v>23</v>
      </c>
      <c r="P1008" s="200" t="s">
        <v>24</v>
      </c>
      <c r="Q1008" s="23" t="s">
        <v>320</v>
      </c>
    </row>
    <row r="1009" spans="3:17" s="23" customFormat="1" x14ac:dyDescent="0.15">
      <c r="C1009" s="23" t="str">
        <f>IF(INDEX(個人!$C$6:$AH$125,$N1009,$C$3)&lt;&gt;"",DBCS(TRIM(INDEX(個人!$C$6:$AH$125,$N1009,$C$3))),"")</f>
        <v/>
      </c>
      <c r="D1009" s="23" t="str">
        <f t="shared" si="135"/>
        <v>○</v>
      </c>
      <c r="E1009" s="23">
        <f>IF(AND(INDEX(個人!$C$6:$AH$125,$N1008,$C$3)&lt;&gt;"",INDEX(個人!$C$6:$AH$125,$N1009,$O1009)&lt;&gt;""),E1008+1,E1008)</f>
        <v>0</v>
      </c>
      <c r="F1009" s="23" t="str">
        <f t="shared" si="136"/>
        <v>@0</v>
      </c>
      <c r="H1009" s="23" t="str">
        <f>IF(AND(INDEX(個人!$C$6:$AH$125,$N1009,$C$3)&lt;&gt;"",INDEX(個人!$C$6:$AH$125,$N1009,$O1009)&lt;&gt;""),IF(INDEX(個人!$C$6:$AH$125,$N1009,$H$3)&lt;20,11,ROUNDDOWN(INDEX(個人!$C$6:$AH$125,$N1009,$H$3)/5,0)+7),"")</f>
        <v/>
      </c>
      <c r="I1009" s="23" t="str">
        <f>IF(AND(INDEX(個人!$C$6:$AH$125,$N1009,$C$3)&lt;&gt;"",INDEX(個人!$C$6:$AH$125,$N1009,$O1009)&lt;&gt;""),IF(ISERROR(VLOOKUP(DBCS($Q1009),コード一覧!$E$1:$F$6,2,FALSE)),1,VLOOKUP(DBCS($Q1009),コード一覧!$E$1:$F$6,2,FALSE)),"")</f>
        <v/>
      </c>
      <c r="J1009" s="23" t="str">
        <f>IF(AND(INDEX(個人!$C$6:$AH$125,$N1009,$C$3)&lt;&gt;"",INDEX(個人!$C$6:$AH$125,$N1009,$O1009)&lt;&gt;""),VLOOKUP($P1009,コード一覧!$G$1:$H$10,2,FALSE),"")</f>
        <v/>
      </c>
      <c r="K1009" s="23" t="str">
        <f>IF(AND(INDEX(個人!$C$6:$AH$125,$N1009,$C$3)&lt;&gt;"",INDEX(個人!$C$6:$AH$125,$N1009,$O1009)&lt;&gt;""),LEFT(TEXT(INDEX(個人!$C$6:$AH$125,$N1009,$O1009),"mm:ss.00"),2),"")</f>
        <v/>
      </c>
      <c r="L1009" s="23" t="str">
        <f>IF(AND(INDEX(個人!$C$6:$AH$125,$N1009,$C$3)&lt;&gt;"",INDEX(個人!$C$6:$AH$125,$N1009,$O1009)&lt;&gt;""),MID(TEXT(INDEX(個人!$C$6:$AH$125,$N1009,$O1009),"mm:ss.00"),4,2),"")</f>
        <v/>
      </c>
      <c r="M1009" s="23" t="str">
        <f>IF(AND(INDEX(個人!$C$6:$AH$125,$N1009,$C$3)&lt;&gt;"",INDEX(個人!$C$6:$AH$125,$N1009,$O1009)&lt;&gt;""),RIGHT(TEXT(INDEX(個人!$C$6:$AH$125,$N1009,$O1009),"mm:ss.00"),2),"")</f>
        <v/>
      </c>
      <c r="N1009" s="23">
        <f t="shared" si="137"/>
        <v>46</v>
      </c>
      <c r="O1009" s="23">
        <v>24</v>
      </c>
      <c r="P1009" s="200" t="s">
        <v>37</v>
      </c>
      <c r="Q1009" s="23" t="s">
        <v>320</v>
      </c>
    </row>
    <row r="1010" spans="3:17" s="23" customFormat="1" x14ac:dyDescent="0.15">
      <c r="C1010" s="23" t="str">
        <f>IF(INDEX(個人!$C$6:$AH$125,$N1010,$C$3)&lt;&gt;"",DBCS(TRIM(INDEX(個人!$C$6:$AH$125,$N1010,$C$3))),"")</f>
        <v/>
      </c>
      <c r="D1010" s="23" t="str">
        <f t="shared" si="135"/>
        <v>○</v>
      </c>
      <c r="E1010" s="23">
        <f>IF(AND(INDEX(個人!$C$6:$AH$125,$N1009,$C$3)&lt;&gt;"",INDEX(個人!$C$6:$AH$125,$N1010,$O1010)&lt;&gt;""),E1009+1,E1009)</f>
        <v>0</v>
      </c>
      <c r="F1010" s="23" t="str">
        <f t="shared" si="136"/>
        <v>@0</v>
      </c>
      <c r="H1010" s="23" t="str">
        <f>IF(AND(INDEX(個人!$C$6:$AH$125,$N1010,$C$3)&lt;&gt;"",INDEX(個人!$C$6:$AH$125,$N1010,$O1010)&lt;&gt;""),IF(INDEX(個人!$C$6:$AH$125,$N1010,$H$3)&lt;20,11,ROUNDDOWN(INDEX(個人!$C$6:$AH$125,$N1010,$H$3)/5,0)+7),"")</f>
        <v/>
      </c>
      <c r="I1010" s="23" t="str">
        <f>IF(AND(INDEX(個人!$C$6:$AH$125,$N1010,$C$3)&lt;&gt;"",INDEX(個人!$C$6:$AH$125,$N1010,$O1010)&lt;&gt;""),IF(ISERROR(VLOOKUP(DBCS($Q1010),コード一覧!$E$1:$F$6,2,FALSE)),1,VLOOKUP(DBCS($Q1010),コード一覧!$E$1:$F$6,2,FALSE)),"")</f>
        <v/>
      </c>
      <c r="J1010" s="23" t="str">
        <f>IF(AND(INDEX(個人!$C$6:$AH$125,$N1010,$C$3)&lt;&gt;"",INDEX(個人!$C$6:$AH$125,$N1010,$O1010)&lt;&gt;""),VLOOKUP($P1010,コード一覧!$G$1:$H$10,2,FALSE),"")</f>
        <v/>
      </c>
      <c r="K1010" s="23" t="str">
        <f>IF(AND(INDEX(個人!$C$6:$AH$125,$N1010,$C$3)&lt;&gt;"",INDEX(個人!$C$6:$AH$125,$N1010,$O1010)&lt;&gt;""),LEFT(TEXT(INDEX(個人!$C$6:$AH$125,$N1010,$O1010),"mm:ss.00"),2),"")</f>
        <v/>
      </c>
      <c r="L1010" s="23" t="str">
        <f>IF(AND(INDEX(個人!$C$6:$AH$125,$N1010,$C$3)&lt;&gt;"",INDEX(個人!$C$6:$AH$125,$N1010,$O1010)&lt;&gt;""),MID(TEXT(INDEX(個人!$C$6:$AH$125,$N1010,$O1010),"mm:ss.00"),4,2),"")</f>
        <v/>
      </c>
      <c r="M1010" s="23" t="str">
        <f>IF(AND(INDEX(個人!$C$6:$AH$125,$N1010,$C$3)&lt;&gt;"",INDEX(個人!$C$6:$AH$125,$N1010,$O1010)&lt;&gt;""),RIGHT(TEXT(INDEX(個人!$C$6:$AH$125,$N1010,$O1010),"mm:ss.00"),2),"")</f>
        <v/>
      </c>
      <c r="N1010" s="23">
        <f t="shared" si="137"/>
        <v>46</v>
      </c>
      <c r="O1010" s="23">
        <v>25</v>
      </c>
      <c r="P1010" s="200" t="s">
        <v>47</v>
      </c>
      <c r="Q1010" s="23" t="s">
        <v>320</v>
      </c>
    </row>
    <row r="1011" spans="3:17" s="23" customFormat="1" x14ac:dyDescent="0.15">
      <c r="C1011" s="23" t="str">
        <f>IF(INDEX(個人!$C$6:$AH$125,$N1011,$C$3)&lt;&gt;"",DBCS(TRIM(INDEX(個人!$C$6:$AH$125,$N1011,$C$3))),"")</f>
        <v/>
      </c>
      <c r="D1011" s="23" t="str">
        <f t="shared" si="135"/>
        <v>○</v>
      </c>
      <c r="E1011" s="23">
        <f>IF(AND(INDEX(個人!$C$6:$AH$125,$N1010,$C$3)&lt;&gt;"",INDEX(個人!$C$6:$AH$125,$N1011,$O1011)&lt;&gt;""),E1010+1,E1010)</f>
        <v>0</v>
      </c>
      <c r="F1011" s="23" t="str">
        <f t="shared" si="136"/>
        <v>@0</v>
      </c>
      <c r="H1011" s="23" t="str">
        <f>IF(AND(INDEX(個人!$C$6:$AH$125,$N1011,$C$3)&lt;&gt;"",INDEX(個人!$C$6:$AH$125,$N1011,$O1011)&lt;&gt;""),IF(INDEX(個人!$C$6:$AH$125,$N1011,$H$3)&lt;20,11,ROUNDDOWN(INDEX(個人!$C$6:$AH$125,$N1011,$H$3)/5,0)+7),"")</f>
        <v/>
      </c>
      <c r="I1011" s="23" t="str">
        <f>IF(AND(INDEX(個人!$C$6:$AH$125,$N1011,$C$3)&lt;&gt;"",INDEX(個人!$C$6:$AH$125,$N1011,$O1011)&lt;&gt;""),IF(ISERROR(VLOOKUP(DBCS($Q1011),コード一覧!$E$1:$F$6,2,FALSE)),1,VLOOKUP(DBCS($Q1011),コード一覧!$E$1:$F$6,2,FALSE)),"")</f>
        <v/>
      </c>
      <c r="J1011" s="23" t="str">
        <f>IF(AND(INDEX(個人!$C$6:$AH$125,$N1011,$C$3)&lt;&gt;"",INDEX(個人!$C$6:$AH$125,$N1011,$O1011)&lt;&gt;""),VLOOKUP($P1011,コード一覧!$G$1:$H$10,2,FALSE),"")</f>
        <v/>
      </c>
      <c r="K1011" s="23" t="str">
        <f>IF(AND(INDEX(個人!$C$6:$AH$125,$N1011,$C$3)&lt;&gt;"",INDEX(個人!$C$6:$AH$125,$N1011,$O1011)&lt;&gt;""),LEFT(TEXT(INDEX(個人!$C$6:$AH$125,$N1011,$O1011),"mm:ss.00"),2),"")</f>
        <v/>
      </c>
      <c r="L1011" s="23" t="str">
        <f>IF(AND(INDEX(個人!$C$6:$AH$125,$N1011,$C$3)&lt;&gt;"",INDEX(個人!$C$6:$AH$125,$N1011,$O1011)&lt;&gt;""),MID(TEXT(INDEX(個人!$C$6:$AH$125,$N1011,$O1011),"mm:ss.00"),4,2),"")</f>
        <v/>
      </c>
      <c r="M1011" s="23" t="str">
        <f>IF(AND(INDEX(個人!$C$6:$AH$125,$N1011,$C$3)&lt;&gt;"",INDEX(個人!$C$6:$AH$125,$N1011,$O1011)&lt;&gt;""),RIGHT(TEXT(INDEX(個人!$C$6:$AH$125,$N1011,$O1011),"mm:ss.00"),2),"")</f>
        <v/>
      </c>
      <c r="N1011" s="23">
        <f t="shared" si="137"/>
        <v>46</v>
      </c>
      <c r="O1011" s="23">
        <v>26</v>
      </c>
      <c r="P1011" s="200" t="s">
        <v>70</v>
      </c>
      <c r="Q1011" s="23" t="s">
        <v>321</v>
      </c>
    </row>
    <row r="1012" spans="3:17" s="23" customFormat="1" x14ac:dyDescent="0.15">
      <c r="C1012" s="23" t="str">
        <f>IF(INDEX(個人!$C$6:$AH$125,$N1012,$C$3)&lt;&gt;"",DBCS(TRIM(INDEX(個人!$C$6:$AH$125,$N1012,$C$3))),"")</f>
        <v/>
      </c>
      <c r="D1012" s="23" t="str">
        <f t="shared" si="135"/>
        <v>○</v>
      </c>
      <c r="E1012" s="23">
        <f>IF(AND(INDEX(個人!$C$6:$AH$125,$N1011,$C$3)&lt;&gt;"",INDEX(個人!$C$6:$AH$125,$N1012,$O1012)&lt;&gt;""),E1011+1,E1011)</f>
        <v>0</v>
      </c>
      <c r="F1012" s="23" t="str">
        <f t="shared" si="136"/>
        <v>@0</v>
      </c>
      <c r="H1012" s="23" t="str">
        <f>IF(AND(INDEX(個人!$C$6:$AH$125,$N1012,$C$3)&lt;&gt;"",INDEX(個人!$C$6:$AH$125,$N1012,$O1012)&lt;&gt;""),IF(INDEX(個人!$C$6:$AH$125,$N1012,$H$3)&lt;20,11,ROUNDDOWN(INDEX(個人!$C$6:$AH$125,$N1012,$H$3)/5,0)+7),"")</f>
        <v/>
      </c>
      <c r="I1012" s="23" t="str">
        <f>IF(AND(INDEX(個人!$C$6:$AH$125,$N1012,$C$3)&lt;&gt;"",INDEX(個人!$C$6:$AH$125,$N1012,$O1012)&lt;&gt;""),IF(ISERROR(VLOOKUP(DBCS($Q1012),コード一覧!$E$1:$F$6,2,FALSE)),1,VLOOKUP(DBCS($Q1012),コード一覧!$E$1:$F$6,2,FALSE)),"")</f>
        <v/>
      </c>
      <c r="J1012" s="23" t="str">
        <f>IF(AND(INDEX(個人!$C$6:$AH$125,$N1012,$C$3)&lt;&gt;"",INDEX(個人!$C$6:$AH$125,$N1012,$O1012)&lt;&gt;""),VLOOKUP($P1012,コード一覧!$G$1:$H$10,2,FALSE),"")</f>
        <v/>
      </c>
      <c r="K1012" s="23" t="str">
        <f>IF(AND(INDEX(個人!$C$6:$AH$125,$N1012,$C$3)&lt;&gt;"",INDEX(個人!$C$6:$AH$125,$N1012,$O1012)&lt;&gt;""),LEFT(TEXT(INDEX(個人!$C$6:$AH$125,$N1012,$O1012),"mm:ss.00"),2),"")</f>
        <v/>
      </c>
      <c r="L1012" s="23" t="str">
        <f>IF(AND(INDEX(個人!$C$6:$AH$125,$N1012,$C$3)&lt;&gt;"",INDEX(個人!$C$6:$AH$125,$N1012,$O1012)&lt;&gt;""),MID(TEXT(INDEX(個人!$C$6:$AH$125,$N1012,$O1012),"mm:ss.00"),4,2),"")</f>
        <v/>
      </c>
      <c r="M1012" s="23" t="str">
        <f>IF(AND(INDEX(個人!$C$6:$AH$125,$N1012,$C$3)&lt;&gt;"",INDEX(個人!$C$6:$AH$125,$N1012,$O1012)&lt;&gt;""),RIGHT(TEXT(INDEX(個人!$C$6:$AH$125,$N1012,$O1012),"mm:ss.00"),2),"")</f>
        <v/>
      </c>
      <c r="N1012" s="23">
        <f t="shared" si="137"/>
        <v>46</v>
      </c>
      <c r="O1012" s="23">
        <v>27</v>
      </c>
      <c r="P1012" s="200" t="s">
        <v>24</v>
      </c>
      <c r="Q1012" s="23" t="s">
        <v>321</v>
      </c>
    </row>
    <row r="1013" spans="3:17" s="23" customFormat="1" x14ac:dyDescent="0.15">
      <c r="C1013" s="23" t="str">
        <f>IF(INDEX(個人!$C$6:$AH$125,$N1013,$C$3)&lt;&gt;"",DBCS(TRIM(INDEX(個人!$C$6:$AH$125,$N1013,$C$3))),"")</f>
        <v/>
      </c>
      <c r="D1013" s="23" t="str">
        <f t="shared" si="135"/>
        <v>○</v>
      </c>
      <c r="E1013" s="23">
        <f>IF(AND(INDEX(個人!$C$6:$AH$125,$N1012,$C$3)&lt;&gt;"",INDEX(個人!$C$6:$AH$125,$N1013,$O1013)&lt;&gt;""),E1012+1,E1012)</f>
        <v>0</v>
      </c>
      <c r="F1013" s="23" t="str">
        <f t="shared" si="136"/>
        <v>@0</v>
      </c>
      <c r="H1013" s="23" t="str">
        <f>IF(AND(INDEX(個人!$C$6:$AH$125,$N1013,$C$3)&lt;&gt;"",INDEX(個人!$C$6:$AH$125,$N1013,$O1013)&lt;&gt;""),IF(INDEX(個人!$C$6:$AH$125,$N1013,$H$3)&lt;20,11,ROUNDDOWN(INDEX(個人!$C$6:$AH$125,$N1013,$H$3)/5,0)+7),"")</f>
        <v/>
      </c>
      <c r="I1013" s="23" t="str">
        <f>IF(AND(INDEX(個人!$C$6:$AH$125,$N1013,$C$3)&lt;&gt;"",INDEX(個人!$C$6:$AH$125,$N1013,$O1013)&lt;&gt;""),IF(ISERROR(VLOOKUP(DBCS($Q1013),コード一覧!$E$1:$F$6,2,FALSE)),1,VLOOKUP(DBCS($Q1013),コード一覧!$E$1:$F$6,2,FALSE)),"")</f>
        <v/>
      </c>
      <c r="J1013" s="23" t="str">
        <f>IF(AND(INDEX(個人!$C$6:$AH$125,$N1013,$C$3)&lt;&gt;"",INDEX(個人!$C$6:$AH$125,$N1013,$O1013)&lt;&gt;""),VLOOKUP($P1013,コード一覧!$G$1:$H$10,2,FALSE),"")</f>
        <v/>
      </c>
      <c r="K1013" s="23" t="str">
        <f>IF(AND(INDEX(個人!$C$6:$AH$125,$N1013,$C$3)&lt;&gt;"",INDEX(個人!$C$6:$AH$125,$N1013,$O1013)&lt;&gt;""),LEFT(TEXT(INDEX(個人!$C$6:$AH$125,$N1013,$O1013),"mm:ss.00"),2),"")</f>
        <v/>
      </c>
      <c r="L1013" s="23" t="str">
        <f>IF(AND(INDEX(個人!$C$6:$AH$125,$N1013,$C$3)&lt;&gt;"",INDEX(個人!$C$6:$AH$125,$N1013,$O1013)&lt;&gt;""),MID(TEXT(INDEX(個人!$C$6:$AH$125,$N1013,$O1013),"mm:ss.00"),4,2),"")</f>
        <v/>
      </c>
      <c r="M1013" s="23" t="str">
        <f>IF(AND(INDEX(個人!$C$6:$AH$125,$N1013,$C$3)&lt;&gt;"",INDEX(個人!$C$6:$AH$125,$N1013,$O1013)&lt;&gt;""),RIGHT(TEXT(INDEX(個人!$C$6:$AH$125,$N1013,$O1013),"mm:ss.00"),2),"")</f>
        <v/>
      </c>
      <c r="N1013" s="23">
        <f t="shared" si="137"/>
        <v>46</v>
      </c>
      <c r="O1013" s="23">
        <v>28</v>
      </c>
      <c r="P1013" s="200" t="s">
        <v>37</v>
      </c>
      <c r="Q1013" s="23" t="s">
        <v>321</v>
      </c>
    </row>
    <row r="1014" spans="3:17" s="23" customFormat="1" x14ac:dyDescent="0.15">
      <c r="C1014" s="23" t="str">
        <f>IF(INDEX(個人!$C$6:$AH$125,$N1014,$C$3)&lt;&gt;"",DBCS(TRIM(INDEX(個人!$C$6:$AH$125,$N1014,$C$3))),"")</f>
        <v/>
      </c>
      <c r="D1014" s="23" t="str">
        <f t="shared" si="135"/>
        <v>○</v>
      </c>
      <c r="E1014" s="23">
        <f>IF(AND(INDEX(個人!$C$6:$AH$125,$N1013,$C$3)&lt;&gt;"",INDEX(個人!$C$6:$AH$125,$N1014,$O1014)&lt;&gt;""),E1013+1,E1013)</f>
        <v>0</v>
      </c>
      <c r="F1014" s="23" t="str">
        <f t="shared" si="136"/>
        <v>@0</v>
      </c>
      <c r="H1014" s="23" t="str">
        <f>IF(AND(INDEX(個人!$C$6:$AH$125,$N1014,$C$3)&lt;&gt;"",INDEX(個人!$C$6:$AH$125,$N1014,$O1014)&lt;&gt;""),IF(INDEX(個人!$C$6:$AH$125,$N1014,$H$3)&lt;20,11,ROUNDDOWN(INDEX(個人!$C$6:$AH$125,$N1014,$H$3)/5,0)+7),"")</f>
        <v/>
      </c>
      <c r="I1014" s="23" t="str">
        <f>IF(AND(INDEX(個人!$C$6:$AH$125,$N1014,$C$3)&lt;&gt;"",INDEX(個人!$C$6:$AH$125,$N1014,$O1014)&lt;&gt;""),IF(ISERROR(VLOOKUP(DBCS($Q1014),コード一覧!$E$1:$F$6,2,FALSE)),1,VLOOKUP(DBCS($Q1014),コード一覧!$E$1:$F$6,2,FALSE)),"")</f>
        <v/>
      </c>
      <c r="J1014" s="23" t="str">
        <f>IF(AND(INDEX(個人!$C$6:$AH$125,$N1014,$C$3)&lt;&gt;"",INDEX(個人!$C$6:$AH$125,$N1014,$O1014)&lt;&gt;""),VLOOKUP($P1014,コード一覧!$G$1:$H$10,2,FALSE),"")</f>
        <v/>
      </c>
      <c r="K1014" s="23" t="str">
        <f>IF(AND(INDEX(個人!$C$6:$AH$125,$N1014,$C$3)&lt;&gt;"",INDEX(個人!$C$6:$AH$125,$N1014,$O1014)&lt;&gt;""),LEFT(TEXT(INDEX(個人!$C$6:$AH$125,$N1014,$O1014),"mm:ss.00"),2),"")</f>
        <v/>
      </c>
      <c r="L1014" s="23" t="str">
        <f>IF(AND(INDEX(個人!$C$6:$AH$125,$N1014,$C$3)&lt;&gt;"",INDEX(個人!$C$6:$AH$125,$N1014,$O1014)&lt;&gt;""),MID(TEXT(INDEX(個人!$C$6:$AH$125,$N1014,$O1014),"mm:ss.00"),4,2),"")</f>
        <v/>
      </c>
      <c r="M1014" s="23" t="str">
        <f>IF(AND(INDEX(個人!$C$6:$AH$125,$N1014,$C$3)&lt;&gt;"",INDEX(個人!$C$6:$AH$125,$N1014,$O1014)&lt;&gt;""),RIGHT(TEXT(INDEX(個人!$C$6:$AH$125,$N1014,$O1014),"mm:ss.00"),2),"")</f>
        <v/>
      </c>
      <c r="N1014" s="23">
        <f t="shared" si="137"/>
        <v>46</v>
      </c>
      <c r="O1014" s="23">
        <v>29</v>
      </c>
      <c r="P1014" s="200" t="s">
        <v>47</v>
      </c>
      <c r="Q1014" s="23" t="s">
        <v>321</v>
      </c>
    </row>
    <row r="1015" spans="3:17" s="23" customFormat="1" x14ac:dyDescent="0.15">
      <c r="C1015" s="23" t="str">
        <f>IF(INDEX(個人!$C$6:$AH$125,$N1015,$C$3)&lt;&gt;"",DBCS(TRIM(INDEX(個人!$C$6:$AH$125,$N1015,$C$3))),"")</f>
        <v/>
      </c>
      <c r="D1015" s="23" t="str">
        <f t="shared" si="135"/>
        <v>○</v>
      </c>
      <c r="E1015" s="23">
        <f>IF(AND(INDEX(個人!$C$6:$AH$125,$N1014,$C$3)&lt;&gt;"",INDEX(個人!$C$6:$AH$125,$N1015,$O1015)&lt;&gt;""),E1014+1,E1014)</f>
        <v>0</v>
      </c>
      <c r="F1015" s="23" t="str">
        <f t="shared" si="136"/>
        <v>@0</v>
      </c>
      <c r="H1015" s="23" t="str">
        <f>IF(AND(INDEX(個人!$C$6:$AH$125,$N1015,$C$3)&lt;&gt;"",INDEX(個人!$C$6:$AH$125,$N1015,$O1015)&lt;&gt;""),IF(INDEX(個人!$C$6:$AH$125,$N1015,$H$3)&lt;20,11,ROUNDDOWN(INDEX(個人!$C$6:$AH$125,$N1015,$H$3)/5,0)+7),"")</f>
        <v/>
      </c>
      <c r="I1015" s="23" t="str">
        <f>IF(AND(INDEX(個人!$C$6:$AH$125,$N1015,$C$3)&lt;&gt;"",INDEX(個人!$C$6:$AH$125,$N1015,$O1015)&lt;&gt;""),IF(ISERROR(VLOOKUP(DBCS($Q1015),コード一覧!$E$1:$F$6,2,FALSE)),1,VLOOKUP(DBCS($Q1015),コード一覧!$E$1:$F$6,2,FALSE)),"")</f>
        <v/>
      </c>
      <c r="J1015" s="23" t="str">
        <f>IF(AND(INDEX(個人!$C$6:$AH$125,$N1015,$C$3)&lt;&gt;"",INDEX(個人!$C$6:$AH$125,$N1015,$O1015)&lt;&gt;""),VLOOKUP($P1015,コード一覧!$G$1:$H$10,2,FALSE),"")</f>
        <v/>
      </c>
      <c r="K1015" s="23" t="str">
        <f>IF(AND(INDEX(個人!$C$6:$AH$125,$N1015,$C$3)&lt;&gt;"",INDEX(個人!$C$6:$AH$125,$N1015,$O1015)&lt;&gt;""),LEFT(TEXT(INDEX(個人!$C$6:$AH$125,$N1015,$O1015),"mm:ss.00"),2),"")</f>
        <v/>
      </c>
      <c r="L1015" s="23" t="str">
        <f>IF(AND(INDEX(個人!$C$6:$AH$125,$N1015,$C$3)&lt;&gt;"",INDEX(個人!$C$6:$AH$125,$N1015,$O1015)&lt;&gt;""),MID(TEXT(INDEX(個人!$C$6:$AH$125,$N1015,$O1015),"mm:ss.00"),4,2),"")</f>
        <v/>
      </c>
      <c r="M1015" s="23" t="str">
        <f>IF(AND(INDEX(個人!$C$6:$AH$125,$N1015,$C$3)&lt;&gt;"",INDEX(個人!$C$6:$AH$125,$N1015,$O1015)&lt;&gt;""),RIGHT(TEXT(INDEX(個人!$C$6:$AH$125,$N1015,$O1015),"mm:ss.00"),2),"")</f>
        <v/>
      </c>
      <c r="N1015" s="23">
        <f t="shared" si="137"/>
        <v>46</v>
      </c>
      <c r="O1015" s="23">
        <v>30</v>
      </c>
      <c r="P1015" s="200" t="s">
        <v>37</v>
      </c>
      <c r="Q1015" s="23" t="s">
        <v>101</v>
      </c>
    </row>
    <row r="1016" spans="3:17" s="23" customFormat="1" x14ac:dyDescent="0.15">
      <c r="C1016" s="23" t="str">
        <f>IF(INDEX(個人!$C$6:$AH$125,$N1016,$C$3)&lt;&gt;"",DBCS(TRIM(INDEX(個人!$C$6:$AH$125,$N1016,$C$3))),"")</f>
        <v/>
      </c>
      <c r="D1016" s="23" t="str">
        <f t="shared" si="135"/>
        <v>○</v>
      </c>
      <c r="E1016" s="23">
        <f>IF(AND(INDEX(個人!$C$6:$AH$125,$N1015,$C$3)&lt;&gt;"",INDEX(個人!$C$6:$AH$125,$N1016,$O1016)&lt;&gt;""),E1015+1,E1015)</f>
        <v>0</v>
      </c>
      <c r="F1016" s="23" t="str">
        <f t="shared" si="136"/>
        <v>@0</v>
      </c>
      <c r="H1016" s="23" t="str">
        <f>IF(AND(INDEX(個人!$C$6:$AH$125,$N1016,$C$3)&lt;&gt;"",INDEX(個人!$C$6:$AH$125,$N1016,$O1016)&lt;&gt;""),IF(INDEX(個人!$C$6:$AH$125,$N1016,$H$3)&lt;20,11,ROUNDDOWN(INDEX(個人!$C$6:$AH$125,$N1016,$H$3)/5,0)+7),"")</f>
        <v/>
      </c>
      <c r="I1016" s="23" t="str">
        <f>IF(AND(INDEX(個人!$C$6:$AH$125,$N1016,$C$3)&lt;&gt;"",INDEX(個人!$C$6:$AH$125,$N1016,$O1016)&lt;&gt;""),IF(ISERROR(VLOOKUP(DBCS($Q1016),コード一覧!$E$1:$F$6,2,FALSE)),1,VLOOKUP(DBCS($Q1016),コード一覧!$E$1:$F$6,2,FALSE)),"")</f>
        <v/>
      </c>
      <c r="J1016" s="23" t="str">
        <f>IF(AND(INDEX(個人!$C$6:$AH$125,$N1016,$C$3)&lt;&gt;"",INDEX(個人!$C$6:$AH$125,$N1016,$O1016)&lt;&gt;""),VLOOKUP($P1016,コード一覧!$G$1:$H$10,2,FALSE),"")</f>
        <v/>
      </c>
      <c r="K1016" s="23" t="str">
        <f>IF(AND(INDEX(個人!$C$6:$AH$125,$N1016,$C$3)&lt;&gt;"",INDEX(個人!$C$6:$AH$125,$N1016,$O1016)&lt;&gt;""),LEFT(TEXT(INDEX(個人!$C$6:$AH$125,$N1016,$O1016),"mm:ss.00"),2),"")</f>
        <v/>
      </c>
      <c r="L1016" s="23" t="str">
        <f>IF(AND(INDEX(個人!$C$6:$AH$125,$N1016,$C$3)&lt;&gt;"",INDEX(個人!$C$6:$AH$125,$N1016,$O1016)&lt;&gt;""),MID(TEXT(INDEX(個人!$C$6:$AH$125,$N1016,$O1016),"mm:ss.00"),4,2),"")</f>
        <v/>
      </c>
      <c r="M1016" s="23" t="str">
        <f>IF(AND(INDEX(個人!$C$6:$AH$125,$N1016,$C$3)&lt;&gt;"",INDEX(個人!$C$6:$AH$125,$N1016,$O1016)&lt;&gt;""),RIGHT(TEXT(INDEX(個人!$C$6:$AH$125,$N1016,$O1016),"mm:ss.00"),2),"")</f>
        <v/>
      </c>
      <c r="N1016" s="23">
        <f t="shared" si="137"/>
        <v>46</v>
      </c>
      <c r="O1016" s="23">
        <v>31</v>
      </c>
      <c r="P1016" s="200" t="s">
        <v>47</v>
      </c>
      <c r="Q1016" s="23" t="s">
        <v>101</v>
      </c>
    </row>
    <row r="1017" spans="3:17" s="23" customFormat="1" x14ac:dyDescent="0.15">
      <c r="C1017" s="23" t="str">
        <f>IF(INDEX(個人!$C$6:$AH$125,$N1017,$C$3)&lt;&gt;"",DBCS(TRIM(INDEX(個人!$C$6:$AH$125,$N1017,$C$3))),"")</f>
        <v/>
      </c>
      <c r="D1017" s="23" t="str">
        <f t="shared" si="135"/>
        <v>○</v>
      </c>
      <c r="E1017" s="23">
        <f>IF(AND(INDEX(個人!$C$6:$AH$125,$N1016,$C$3)&lt;&gt;"",INDEX(個人!$C$6:$AH$125,$N1017,$O1017)&lt;&gt;""),E1016+1,E1016)</f>
        <v>0</v>
      </c>
      <c r="F1017" s="23" t="str">
        <f t="shared" si="136"/>
        <v>@0</v>
      </c>
      <c r="H1017" s="23" t="str">
        <f>IF(AND(INDEX(個人!$C$6:$AH$125,$N1017,$C$3)&lt;&gt;"",INDEX(個人!$C$6:$AH$125,$N1017,$O1017)&lt;&gt;""),IF(INDEX(個人!$C$6:$AH$125,$N1017,$H$3)&lt;20,11,ROUNDDOWN(INDEX(個人!$C$6:$AH$125,$N1017,$H$3)/5,0)+7),"")</f>
        <v/>
      </c>
      <c r="I1017" s="23" t="str">
        <f>IF(AND(INDEX(個人!$C$6:$AH$125,$N1017,$C$3)&lt;&gt;"",INDEX(個人!$C$6:$AH$125,$N1017,$O1017)&lt;&gt;""),IF(ISERROR(VLOOKUP(DBCS($Q1017),コード一覧!$E$1:$F$6,2,FALSE)),1,VLOOKUP(DBCS($Q1017),コード一覧!$E$1:$F$6,2,FALSE)),"")</f>
        <v/>
      </c>
      <c r="J1017" s="23" t="str">
        <f>IF(AND(INDEX(個人!$C$6:$AH$125,$N1017,$C$3)&lt;&gt;"",INDEX(個人!$C$6:$AH$125,$N1017,$O1017)&lt;&gt;""),VLOOKUP($P1017,コード一覧!$G$1:$H$10,2,FALSE),"")</f>
        <v/>
      </c>
      <c r="K1017" s="23" t="str">
        <f>IF(AND(INDEX(個人!$C$6:$AH$125,$N1017,$C$3)&lt;&gt;"",INDEX(個人!$C$6:$AH$125,$N1017,$O1017)&lt;&gt;""),LEFT(TEXT(INDEX(個人!$C$6:$AH$125,$N1017,$O1017),"mm:ss.00"),2),"")</f>
        <v/>
      </c>
      <c r="L1017" s="23" t="str">
        <f>IF(AND(INDEX(個人!$C$6:$AH$125,$N1017,$C$3)&lt;&gt;"",INDEX(個人!$C$6:$AH$125,$N1017,$O1017)&lt;&gt;""),MID(TEXT(INDEX(個人!$C$6:$AH$125,$N1017,$O1017),"mm:ss.00"),4,2),"")</f>
        <v/>
      </c>
      <c r="M1017" s="23" t="str">
        <f>IF(AND(INDEX(個人!$C$6:$AH$125,$N1017,$C$3)&lt;&gt;"",INDEX(個人!$C$6:$AH$125,$N1017,$O1017)&lt;&gt;""),RIGHT(TEXT(INDEX(個人!$C$6:$AH$125,$N1017,$O1017),"mm:ss.00"),2),"")</f>
        <v/>
      </c>
      <c r="N1017" s="23">
        <f t="shared" si="137"/>
        <v>46</v>
      </c>
      <c r="O1017" s="23">
        <v>32</v>
      </c>
      <c r="P1017" s="200" t="s">
        <v>73</v>
      </c>
      <c r="Q1017" s="23" t="s">
        <v>101</v>
      </c>
    </row>
    <row r="1018" spans="3:17" s="22" customFormat="1" x14ac:dyDescent="0.15">
      <c r="C1018" s="22" t="str">
        <f>IF(INDEX(個人!$C$6:$AH$125,$N1018,$C$3)&lt;&gt;"",DBCS(TRIM(INDEX(個人!$C$6:$AH$125,$N1018,$C$3))),"")</f>
        <v/>
      </c>
      <c r="D1018" s="22" t="str">
        <f>IF(C1017=C1018,"○","×")</f>
        <v>○</v>
      </c>
      <c r="E1018" s="22">
        <f>IF(AND(INDEX(個人!$C$6:$AH$125,$N1018,$C$3)&lt;&gt;"",INDEX(個人!$C$6:$AH$125,$N1018,$O1018)&lt;&gt;""),1,0)</f>
        <v>0</v>
      </c>
      <c r="F1018" s="22" t="str">
        <f>C1018&amp;"@"&amp;E1018</f>
        <v>@0</v>
      </c>
      <c r="H1018" s="22" t="str">
        <f>IF(AND(INDEX(個人!$C$6:$AH$125,$N1018,$C$3)&lt;&gt;"",INDEX(個人!$C$6:$AH$125,$N1018,$O1018)&lt;&gt;""),IF(INDEX(個人!$C$6:$AH$125,$N1018,$H$3)&lt;20,11,ROUNDDOWN(INDEX(個人!$C$6:$AH$125,$N1018,$H$3)/5,0)+7),"")</f>
        <v/>
      </c>
      <c r="I1018" s="22" t="str">
        <f>IF(AND(INDEX(個人!$C$6:$AH$125,$N1018,$C$3)&lt;&gt;"",INDEX(個人!$C$6:$AH$125,$N1018,$O1018)&lt;&gt;""),IF(ISERROR(VLOOKUP(DBCS($Q1018),コード一覧!$E$1:$F$6,2,FALSE)),1,VLOOKUP(DBCS($Q1018),コード一覧!$E$1:$F$6,2,FALSE)),"")</f>
        <v/>
      </c>
      <c r="J1018" s="22" t="str">
        <f>IF(AND(INDEX(個人!$C$6:$AH$125,$N1018,$C$3)&lt;&gt;"",INDEX(個人!$C$6:$AH$125,$N1018,$O1018)&lt;&gt;""),VLOOKUP($P1018,コード一覧!$G$1:$H$10,2,FALSE),"")</f>
        <v/>
      </c>
      <c r="K1018" s="22" t="str">
        <f>IF(AND(INDEX(個人!$C$6:$AH$125,$N1018,$C$3)&lt;&gt;"",INDEX(個人!$C$6:$AH$125,$N1018,$O1018)&lt;&gt;""),LEFT(TEXT(INDEX(個人!$C$6:$AH$125,$N1018,$O1018),"mm:ss.00"),2),"")</f>
        <v/>
      </c>
      <c r="L1018" s="22" t="str">
        <f>IF(AND(INDEX(個人!$C$6:$AH$125,$N1018,$C$3)&lt;&gt;"",INDEX(個人!$C$6:$AH$125,$N1018,$O1018)&lt;&gt;""),MID(TEXT(INDEX(個人!$C$6:$AH$125,$N1018,$O1018),"mm:ss.00"),4,2),"")</f>
        <v/>
      </c>
      <c r="M1018" s="22" t="str">
        <f>IF(AND(INDEX(個人!$C$6:$AH$125,$N1018,$C$3)&lt;&gt;"",INDEX(個人!$C$6:$AH$125,$N1018,$O1018)&lt;&gt;""),RIGHT(TEXT(INDEX(個人!$C$6:$AH$125,$N1018,$O1018),"mm:ss.00"),2),"")</f>
        <v/>
      </c>
      <c r="N1018" s="22">
        <f>N996+1</f>
        <v>47</v>
      </c>
      <c r="O1018" s="22">
        <v>11</v>
      </c>
      <c r="P1018" s="24" t="s">
        <v>70</v>
      </c>
      <c r="Q1018" s="22" t="s">
        <v>102</v>
      </c>
    </row>
    <row r="1019" spans="3:17" s="22" customFormat="1" x14ac:dyDescent="0.15">
      <c r="C1019" s="22" t="str">
        <f>IF(INDEX(個人!$C$6:$AH$125,$N1019,$C$3)&lt;&gt;"",DBCS(TRIM(INDEX(個人!$C$6:$AH$125,$N1019,$C$3))),"")</f>
        <v/>
      </c>
      <c r="D1019" s="22" t="str">
        <f>IF(C1018=C1019,"○","×")</f>
        <v>○</v>
      </c>
      <c r="E1019" s="22">
        <f>IF(AND(INDEX(個人!$C$6:$AH$125,$N1018,$C$3)&lt;&gt;"",INDEX(個人!$C$6:$AH$125,$N1019,$O1019)&lt;&gt;""),E1018+1,E1018)</f>
        <v>0</v>
      </c>
      <c r="F1019" s="22" t="str">
        <f>C1019&amp;"@"&amp;E1019</f>
        <v>@0</v>
      </c>
      <c r="H1019" s="22" t="str">
        <f>IF(AND(INDEX(個人!$C$6:$AH$125,$N1019,$C$3)&lt;&gt;"",INDEX(個人!$C$6:$AH$125,$N1019,$O1019)&lt;&gt;""),IF(INDEX(個人!$C$6:$AH$125,$N1019,$H$3)&lt;20,11,ROUNDDOWN(INDEX(個人!$C$6:$AH$125,$N1019,$H$3)/5,0)+7),"")</f>
        <v/>
      </c>
      <c r="I1019" s="22" t="str">
        <f>IF(AND(INDEX(個人!$C$6:$AH$125,$N1019,$C$3)&lt;&gt;"",INDEX(個人!$C$6:$AH$125,$N1019,$O1019)&lt;&gt;""),IF(ISERROR(VLOOKUP(DBCS($Q1019),コード一覧!$E$1:$F$6,2,FALSE)),1,VLOOKUP(DBCS($Q1019),コード一覧!$E$1:$F$6,2,FALSE)),"")</f>
        <v/>
      </c>
      <c r="J1019" s="22" t="str">
        <f>IF(AND(INDEX(個人!$C$6:$AH$125,$N1019,$C$3)&lt;&gt;"",INDEX(個人!$C$6:$AH$125,$N1019,$O1019)&lt;&gt;""),VLOOKUP($P1019,コード一覧!$G$1:$H$10,2,FALSE),"")</f>
        <v/>
      </c>
      <c r="K1019" s="22" t="str">
        <f>IF(AND(INDEX(個人!$C$6:$AH$125,$N1019,$C$3)&lt;&gt;"",INDEX(個人!$C$6:$AH$125,$N1019,$O1019)&lt;&gt;""),LEFT(TEXT(INDEX(個人!$C$6:$AH$125,$N1019,$O1019),"mm:ss.00"),2),"")</f>
        <v/>
      </c>
      <c r="L1019" s="22" t="str">
        <f>IF(AND(INDEX(個人!$C$6:$AH$125,$N1019,$C$3)&lt;&gt;"",INDEX(個人!$C$6:$AH$125,$N1019,$O1019)&lt;&gt;""),MID(TEXT(INDEX(個人!$C$6:$AH$125,$N1019,$O1019),"mm:ss.00"),4,2),"")</f>
        <v/>
      </c>
      <c r="M1019" s="22" t="str">
        <f>IF(AND(INDEX(個人!$C$6:$AH$125,$N1019,$C$3)&lt;&gt;"",INDEX(個人!$C$6:$AH$125,$N1019,$O1019)&lt;&gt;""),RIGHT(TEXT(INDEX(個人!$C$6:$AH$125,$N1019,$O1019),"mm:ss.00"),2),"")</f>
        <v/>
      </c>
      <c r="N1019" s="22">
        <f>$N1018</f>
        <v>47</v>
      </c>
      <c r="O1019" s="22">
        <v>12</v>
      </c>
      <c r="P1019" s="24" t="s">
        <v>24</v>
      </c>
      <c r="Q1019" s="22" t="s">
        <v>102</v>
      </c>
    </row>
    <row r="1020" spans="3:17" s="22" customFormat="1" x14ac:dyDescent="0.15">
      <c r="C1020" s="22" t="str">
        <f>IF(INDEX(個人!$C$6:$AH$125,$N1020,$C$3)&lt;&gt;"",DBCS(TRIM(INDEX(個人!$C$6:$AH$125,$N1020,$C$3))),"")</f>
        <v/>
      </c>
      <c r="D1020" s="22" t="str">
        <f t="shared" ref="D1020:D1039" si="138">IF(C1019=C1020,"○","×")</f>
        <v>○</v>
      </c>
      <c r="E1020" s="22">
        <f>IF(AND(INDEX(個人!$C$6:$AH$125,$N1019,$C$3)&lt;&gt;"",INDEX(個人!$C$6:$AH$125,$N1020,$O1020)&lt;&gt;""),E1019+1,E1019)</f>
        <v>0</v>
      </c>
      <c r="F1020" s="22" t="str">
        <f t="shared" ref="F1020:F1039" si="139">C1020&amp;"@"&amp;E1020</f>
        <v>@0</v>
      </c>
      <c r="H1020" s="22" t="str">
        <f>IF(AND(INDEX(個人!$C$6:$AH$125,$N1020,$C$3)&lt;&gt;"",INDEX(個人!$C$6:$AH$125,$N1020,$O1020)&lt;&gt;""),IF(INDEX(個人!$C$6:$AH$125,$N1020,$H$3)&lt;20,11,ROUNDDOWN(INDEX(個人!$C$6:$AH$125,$N1020,$H$3)/5,0)+7),"")</f>
        <v/>
      </c>
      <c r="I1020" s="22" t="str">
        <f>IF(AND(INDEX(個人!$C$6:$AH$125,$N1020,$C$3)&lt;&gt;"",INDEX(個人!$C$6:$AH$125,$N1020,$O1020)&lt;&gt;""),IF(ISERROR(VLOOKUP(DBCS($Q1020),コード一覧!$E$1:$F$6,2,FALSE)),1,VLOOKUP(DBCS($Q1020),コード一覧!$E$1:$F$6,2,FALSE)),"")</f>
        <v/>
      </c>
      <c r="J1020" s="22" t="str">
        <f>IF(AND(INDEX(個人!$C$6:$AH$125,$N1020,$C$3)&lt;&gt;"",INDEX(個人!$C$6:$AH$125,$N1020,$O1020)&lt;&gt;""),VLOOKUP($P1020,コード一覧!$G$1:$H$10,2,FALSE),"")</f>
        <v/>
      </c>
      <c r="K1020" s="22" t="str">
        <f>IF(AND(INDEX(個人!$C$6:$AH$125,$N1020,$C$3)&lt;&gt;"",INDEX(個人!$C$6:$AH$125,$N1020,$O1020)&lt;&gt;""),LEFT(TEXT(INDEX(個人!$C$6:$AH$125,$N1020,$O1020),"mm:ss.00"),2),"")</f>
        <v/>
      </c>
      <c r="L1020" s="22" t="str">
        <f>IF(AND(INDEX(個人!$C$6:$AH$125,$N1020,$C$3)&lt;&gt;"",INDEX(個人!$C$6:$AH$125,$N1020,$O1020)&lt;&gt;""),MID(TEXT(INDEX(個人!$C$6:$AH$125,$N1020,$O1020),"mm:ss.00"),4,2),"")</f>
        <v/>
      </c>
      <c r="M1020" s="22" t="str">
        <f>IF(AND(INDEX(個人!$C$6:$AH$125,$N1020,$C$3)&lt;&gt;"",INDEX(個人!$C$6:$AH$125,$N1020,$O1020)&lt;&gt;""),RIGHT(TEXT(INDEX(個人!$C$6:$AH$125,$N1020,$O1020),"mm:ss.00"),2),"")</f>
        <v/>
      </c>
      <c r="N1020" s="22">
        <f t="shared" ref="N1020:N1039" si="140">$N1019</f>
        <v>47</v>
      </c>
      <c r="O1020" s="22">
        <v>13</v>
      </c>
      <c r="P1020" s="24" t="s">
        <v>37</v>
      </c>
      <c r="Q1020" s="22" t="s">
        <v>102</v>
      </c>
    </row>
    <row r="1021" spans="3:17" s="22" customFormat="1" x14ac:dyDescent="0.15">
      <c r="C1021" s="22" t="str">
        <f>IF(INDEX(個人!$C$6:$AH$125,$N1021,$C$3)&lt;&gt;"",DBCS(TRIM(INDEX(個人!$C$6:$AH$125,$N1021,$C$3))),"")</f>
        <v/>
      </c>
      <c r="D1021" s="22" t="str">
        <f t="shared" si="138"/>
        <v>○</v>
      </c>
      <c r="E1021" s="22">
        <f>IF(AND(INDEX(個人!$C$6:$AH$125,$N1020,$C$3)&lt;&gt;"",INDEX(個人!$C$6:$AH$125,$N1021,$O1021)&lt;&gt;""),E1020+1,E1020)</f>
        <v>0</v>
      </c>
      <c r="F1021" s="22" t="str">
        <f t="shared" si="139"/>
        <v>@0</v>
      </c>
      <c r="H1021" s="22" t="str">
        <f>IF(AND(INDEX(個人!$C$6:$AH$125,$N1021,$C$3)&lt;&gt;"",INDEX(個人!$C$6:$AH$125,$N1021,$O1021)&lt;&gt;""),IF(INDEX(個人!$C$6:$AH$125,$N1021,$H$3)&lt;20,11,ROUNDDOWN(INDEX(個人!$C$6:$AH$125,$N1021,$H$3)/5,0)+7),"")</f>
        <v/>
      </c>
      <c r="I1021" s="22" t="str">
        <f>IF(AND(INDEX(個人!$C$6:$AH$125,$N1021,$C$3)&lt;&gt;"",INDEX(個人!$C$6:$AH$125,$N1021,$O1021)&lt;&gt;""),IF(ISERROR(VLOOKUP(DBCS($Q1021),コード一覧!$E$1:$F$6,2,FALSE)),1,VLOOKUP(DBCS($Q1021),コード一覧!$E$1:$F$6,2,FALSE)),"")</f>
        <v/>
      </c>
      <c r="J1021" s="22" t="str">
        <f>IF(AND(INDEX(個人!$C$6:$AH$125,$N1021,$C$3)&lt;&gt;"",INDEX(個人!$C$6:$AH$125,$N1021,$O1021)&lt;&gt;""),VLOOKUP($P1021,コード一覧!$G$1:$H$10,2,FALSE),"")</f>
        <v/>
      </c>
      <c r="K1021" s="22" t="str">
        <f>IF(AND(INDEX(個人!$C$6:$AH$125,$N1021,$C$3)&lt;&gt;"",INDEX(個人!$C$6:$AH$125,$N1021,$O1021)&lt;&gt;""),LEFT(TEXT(INDEX(個人!$C$6:$AH$125,$N1021,$O1021),"mm:ss.00"),2),"")</f>
        <v/>
      </c>
      <c r="L1021" s="22" t="str">
        <f>IF(AND(INDEX(個人!$C$6:$AH$125,$N1021,$C$3)&lt;&gt;"",INDEX(個人!$C$6:$AH$125,$N1021,$O1021)&lt;&gt;""),MID(TEXT(INDEX(個人!$C$6:$AH$125,$N1021,$O1021),"mm:ss.00"),4,2),"")</f>
        <v/>
      </c>
      <c r="M1021" s="22" t="str">
        <f>IF(AND(INDEX(個人!$C$6:$AH$125,$N1021,$C$3)&lt;&gt;"",INDEX(個人!$C$6:$AH$125,$N1021,$O1021)&lt;&gt;""),RIGHT(TEXT(INDEX(個人!$C$6:$AH$125,$N1021,$O1021),"mm:ss.00"),2),"")</f>
        <v/>
      </c>
      <c r="N1021" s="22">
        <f t="shared" si="140"/>
        <v>47</v>
      </c>
      <c r="O1021" s="22">
        <v>14</v>
      </c>
      <c r="P1021" s="24" t="s">
        <v>47</v>
      </c>
      <c r="Q1021" s="22" t="s">
        <v>102</v>
      </c>
    </row>
    <row r="1022" spans="3:17" s="22" customFormat="1" x14ac:dyDescent="0.15">
      <c r="C1022" s="22" t="str">
        <f>IF(INDEX(個人!$C$6:$AH$125,$N1022,$C$3)&lt;&gt;"",DBCS(TRIM(INDEX(個人!$C$6:$AH$125,$N1022,$C$3))),"")</f>
        <v/>
      </c>
      <c r="D1022" s="22" t="str">
        <f t="shared" si="138"/>
        <v>○</v>
      </c>
      <c r="E1022" s="22">
        <f>IF(AND(INDEX(個人!$C$6:$AH$125,$N1021,$C$3)&lt;&gt;"",INDEX(個人!$C$6:$AH$125,$N1022,$O1022)&lt;&gt;""),E1021+1,E1021)</f>
        <v>0</v>
      </c>
      <c r="F1022" s="22" t="str">
        <f t="shared" si="139"/>
        <v>@0</v>
      </c>
      <c r="H1022" s="22" t="str">
        <f>IF(AND(INDEX(個人!$C$6:$AH$125,$N1022,$C$3)&lt;&gt;"",INDEX(個人!$C$6:$AH$125,$N1022,$O1022)&lt;&gt;""),IF(INDEX(個人!$C$6:$AH$125,$N1022,$H$3)&lt;20,11,ROUNDDOWN(INDEX(個人!$C$6:$AH$125,$N1022,$H$3)/5,0)+7),"")</f>
        <v/>
      </c>
      <c r="I1022" s="22" t="str">
        <f>IF(AND(INDEX(個人!$C$6:$AH$125,$N1022,$C$3)&lt;&gt;"",INDEX(個人!$C$6:$AH$125,$N1022,$O1022)&lt;&gt;""),IF(ISERROR(VLOOKUP(DBCS($Q1022),コード一覧!$E$1:$F$6,2,FALSE)),1,VLOOKUP(DBCS($Q1022),コード一覧!$E$1:$F$6,2,FALSE)),"")</f>
        <v/>
      </c>
      <c r="J1022" s="22" t="str">
        <f>IF(AND(INDEX(個人!$C$6:$AH$125,$N1022,$C$3)&lt;&gt;"",INDEX(個人!$C$6:$AH$125,$N1022,$O1022)&lt;&gt;""),VLOOKUP($P1022,コード一覧!$G$1:$H$10,2,FALSE),"")</f>
        <v/>
      </c>
      <c r="K1022" s="22" t="str">
        <f>IF(AND(INDEX(個人!$C$6:$AH$125,$N1022,$C$3)&lt;&gt;"",INDEX(個人!$C$6:$AH$125,$N1022,$O1022)&lt;&gt;""),LEFT(TEXT(INDEX(個人!$C$6:$AH$125,$N1022,$O1022),"mm:ss.00"),2),"")</f>
        <v/>
      </c>
      <c r="L1022" s="22" t="str">
        <f>IF(AND(INDEX(個人!$C$6:$AH$125,$N1022,$C$3)&lt;&gt;"",INDEX(個人!$C$6:$AH$125,$N1022,$O1022)&lt;&gt;""),MID(TEXT(INDEX(個人!$C$6:$AH$125,$N1022,$O1022),"mm:ss.00"),4,2),"")</f>
        <v/>
      </c>
      <c r="M1022" s="22" t="str">
        <f>IF(AND(INDEX(個人!$C$6:$AH$125,$N1022,$C$3)&lt;&gt;"",INDEX(個人!$C$6:$AH$125,$N1022,$O1022)&lt;&gt;""),RIGHT(TEXT(INDEX(個人!$C$6:$AH$125,$N1022,$O1022),"mm:ss.00"),2),"")</f>
        <v/>
      </c>
      <c r="N1022" s="22">
        <f t="shared" si="140"/>
        <v>47</v>
      </c>
      <c r="O1022" s="22">
        <v>15</v>
      </c>
      <c r="P1022" s="24" t="s">
        <v>73</v>
      </c>
      <c r="Q1022" s="22" t="s">
        <v>102</v>
      </c>
    </row>
    <row r="1023" spans="3:17" s="22" customFormat="1" x14ac:dyDescent="0.15">
      <c r="C1023" s="22" t="str">
        <f>IF(INDEX(個人!$C$6:$AH$125,$N1023,$C$3)&lt;&gt;"",DBCS(TRIM(INDEX(個人!$C$6:$AH$125,$N1023,$C$3))),"")</f>
        <v/>
      </c>
      <c r="D1023" s="22" t="str">
        <f t="shared" si="138"/>
        <v>○</v>
      </c>
      <c r="E1023" s="22">
        <f>IF(AND(INDEX(個人!$C$6:$AH$125,$N1022,$C$3)&lt;&gt;"",INDEX(個人!$C$6:$AH$125,$N1023,$O1023)&lt;&gt;""),E1022+1,E1022)</f>
        <v>0</v>
      </c>
      <c r="F1023" s="22" t="str">
        <f t="shared" si="139"/>
        <v>@0</v>
      </c>
      <c r="H1023" s="22" t="str">
        <f>IF(AND(INDEX(個人!$C$6:$AH$125,$N1023,$C$3)&lt;&gt;"",INDEX(個人!$C$6:$AH$125,$N1023,$O1023)&lt;&gt;""),IF(INDEX(個人!$C$6:$AH$125,$N1023,$H$3)&lt;20,11,ROUNDDOWN(INDEX(個人!$C$6:$AH$125,$N1023,$H$3)/5,0)+7),"")</f>
        <v/>
      </c>
      <c r="I1023" s="22" t="str">
        <f>IF(AND(INDEX(個人!$C$6:$AH$125,$N1023,$C$3)&lt;&gt;"",INDEX(個人!$C$6:$AH$125,$N1023,$O1023)&lt;&gt;""),IF(ISERROR(VLOOKUP(DBCS($Q1023),コード一覧!$E$1:$F$6,2,FALSE)),1,VLOOKUP(DBCS($Q1023),コード一覧!$E$1:$F$6,2,FALSE)),"")</f>
        <v/>
      </c>
      <c r="J1023" s="22" t="str">
        <f>IF(AND(INDEX(個人!$C$6:$AH$125,$N1023,$C$3)&lt;&gt;"",INDEX(個人!$C$6:$AH$125,$N1023,$O1023)&lt;&gt;""),VLOOKUP($P1023,コード一覧!$G$1:$H$10,2,FALSE),"")</f>
        <v/>
      </c>
      <c r="K1023" s="22" t="str">
        <f>IF(AND(INDEX(個人!$C$6:$AH$125,$N1023,$C$3)&lt;&gt;"",INDEX(個人!$C$6:$AH$125,$N1023,$O1023)&lt;&gt;""),LEFT(TEXT(INDEX(個人!$C$6:$AH$125,$N1023,$O1023),"mm:ss.00"),2),"")</f>
        <v/>
      </c>
      <c r="L1023" s="22" t="str">
        <f>IF(AND(INDEX(個人!$C$6:$AH$125,$N1023,$C$3)&lt;&gt;"",INDEX(個人!$C$6:$AH$125,$N1023,$O1023)&lt;&gt;""),MID(TEXT(INDEX(個人!$C$6:$AH$125,$N1023,$O1023),"mm:ss.00"),4,2),"")</f>
        <v/>
      </c>
      <c r="M1023" s="22" t="str">
        <f>IF(AND(INDEX(個人!$C$6:$AH$125,$N1023,$C$3)&lt;&gt;"",INDEX(個人!$C$6:$AH$125,$N1023,$O1023)&lt;&gt;""),RIGHT(TEXT(INDEX(個人!$C$6:$AH$125,$N1023,$O1023),"mm:ss.00"),2),"")</f>
        <v/>
      </c>
      <c r="N1023" s="22">
        <f t="shared" si="140"/>
        <v>47</v>
      </c>
      <c r="O1023" s="22">
        <v>16</v>
      </c>
      <c r="P1023" s="24" t="s">
        <v>75</v>
      </c>
      <c r="Q1023" s="22" t="s">
        <v>102</v>
      </c>
    </row>
    <row r="1024" spans="3:17" s="22" customFormat="1" x14ac:dyDescent="0.15">
      <c r="C1024" s="22" t="str">
        <f>IF(INDEX(個人!$C$6:$AH$125,$N1024,$C$3)&lt;&gt;"",DBCS(TRIM(INDEX(個人!$C$6:$AH$125,$N1024,$C$3))),"")</f>
        <v/>
      </c>
      <c r="D1024" s="22" t="str">
        <f t="shared" si="138"/>
        <v>○</v>
      </c>
      <c r="E1024" s="22">
        <f>IF(AND(INDEX(個人!$C$6:$AH$125,$N1023,$C$3)&lt;&gt;"",INDEX(個人!$C$6:$AH$125,$N1024,$O1024)&lt;&gt;""),E1023+1,E1023)</f>
        <v>0</v>
      </c>
      <c r="F1024" s="22" t="str">
        <f t="shared" si="139"/>
        <v>@0</v>
      </c>
      <c r="H1024" s="22" t="str">
        <f>IF(AND(INDEX(個人!$C$6:$AH$125,$N1024,$C$3)&lt;&gt;"",INDEX(個人!$C$6:$AH$125,$N1024,$O1024)&lt;&gt;""),IF(INDEX(個人!$C$6:$AH$125,$N1024,$H$3)&lt;20,11,ROUNDDOWN(INDEX(個人!$C$6:$AH$125,$N1024,$H$3)/5,0)+7),"")</f>
        <v/>
      </c>
      <c r="I1024" s="22" t="str">
        <f>IF(AND(INDEX(個人!$C$6:$AH$125,$N1024,$C$3)&lt;&gt;"",INDEX(個人!$C$6:$AH$125,$N1024,$O1024)&lt;&gt;""),IF(ISERROR(VLOOKUP(DBCS($Q1024),コード一覧!$E$1:$F$6,2,FALSE)),1,VLOOKUP(DBCS($Q1024),コード一覧!$E$1:$F$6,2,FALSE)),"")</f>
        <v/>
      </c>
      <c r="J1024" s="22" t="str">
        <f>IF(AND(INDEX(個人!$C$6:$AH$125,$N1024,$C$3)&lt;&gt;"",INDEX(個人!$C$6:$AH$125,$N1024,$O1024)&lt;&gt;""),VLOOKUP($P1024,コード一覧!$G$1:$H$10,2,FALSE),"")</f>
        <v/>
      </c>
      <c r="K1024" s="22" t="str">
        <f>IF(AND(INDEX(個人!$C$6:$AH$125,$N1024,$C$3)&lt;&gt;"",INDEX(個人!$C$6:$AH$125,$N1024,$O1024)&lt;&gt;""),LEFT(TEXT(INDEX(個人!$C$6:$AH$125,$N1024,$O1024),"mm:ss.00"),2),"")</f>
        <v/>
      </c>
      <c r="L1024" s="22" t="str">
        <f>IF(AND(INDEX(個人!$C$6:$AH$125,$N1024,$C$3)&lt;&gt;"",INDEX(個人!$C$6:$AH$125,$N1024,$O1024)&lt;&gt;""),MID(TEXT(INDEX(個人!$C$6:$AH$125,$N1024,$O1024),"mm:ss.00"),4,2),"")</f>
        <v/>
      </c>
      <c r="M1024" s="22" t="str">
        <f>IF(AND(INDEX(個人!$C$6:$AH$125,$N1024,$C$3)&lt;&gt;"",INDEX(個人!$C$6:$AH$125,$N1024,$O1024)&lt;&gt;""),RIGHT(TEXT(INDEX(個人!$C$6:$AH$125,$N1024,$O1024),"mm:ss.00"),2),"")</f>
        <v/>
      </c>
      <c r="N1024" s="22">
        <f t="shared" si="140"/>
        <v>47</v>
      </c>
      <c r="O1024" s="22">
        <v>17</v>
      </c>
      <c r="P1024" s="24" t="s">
        <v>77</v>
      </c>
      <c r="Q1024" s="22" t="s">
        <v>102</v>
      </c>
    </row>
    <row r="1025" spans="3:17" s="22" customFormat="1" x14ac:dyDescent="0.15">
      <c r="C1025" s="22" t="str">
        <f>IF(INDEX(個人!$C$6:$AH$125,$N1025,$C$3)&lt;&gt;"",DBCS(TRIM(INDEX(個人!$C$6:$AH$125,$N1025,$C$3))),"")</f>
        <v/>
      </c>
      <c r="D1025" s="22" t="str">
        <f t="shared" si="138"/>
        <v>○</v>
      </c>
      <c r="E1025" s="22">
        <f>IF(AND(INDEX(個人!$C$6:$AH$125,$N1024,$C$3)&lt;&gt;"",INDEX(個人!$C$6:$AH$125,$N1025,$O1025)&lt;&gt;""),E1024+1,E1024)</f>
        <v>0</v>
      </c>
      <c r="F1025" s="22" t="str">
        <f t="shared" si="139"/>
        <v>@0</v>
      </c>
      <c r="H1025" s="22" t="str">
        <f>IF(AND(INDEX(個人!$C$6:$AH$125,$N1025,$C$3)&lt;&gt;"",INDEX(個人!$C$6:$AH$125,$N1025,$O1025)&lt;&gt;""),IF(INDEX(個人!$C$6:$AH$125,$N1025,$H$3)&lt;20,11,ROUNDDOWN(INDEX(個人!$C$6:$AH$125,$N1025,$H$3)/5,0)+7),"")</f>
        <v/>
      </c>
      <c r="I1025" s="22" t="str">
        <f>IF(AND(INDEX(個人!$C$6:$AH$125,$N1025,$C$3)&lt;&gt;"",INDEX(個人!$C$6:$AH$125,$N1025,$O1025)&lt;&gt;""),IF(ISERROR(VLOOKUP(DBCS($Q1025),コード一覧!$E$1:$F$6,2,FALSE)),1,VLOOKUP(DBCS($Q1025),コード一覧!$E$1:$F$6,2,FALSE)),"")</f>
        <v/>
      </c>
      <c r="J1025" s="22" t="str">
        <f>IF(AND(INDEX(個人!$C$6:$AH$125,$N1025,$C$3)&lt;&gt;"",INDEX(個人!$C$6:$AH$125,$N1025,$O1025)&lt;&gt;""),VLOOKUP($P1025,コード一覧!$G$1:$H$10,2,FALSE),"")</f>
        <v/>
      </c>
      <c r="K1025" s="22" t="str">
        <f>IF(AND(INDEX(個人!$C$6:$AH$125,$N1025,$C$3)&lt;&gt;"",INDEX(個人!$C$6:$AH$125,$N1025,$O1025)&lt;&gt;""),LEFT(TEXT(INDEX(個人!$C$6:$AH$125,$N1025,$O1025),"mm:ss.00"),2),"")</f>
        <v/>
      </c>
      <c r="L1025" s="22" t="str">
        <f>IF(AND(INDEX(個人!$C$6:$AH$125,$N1025,$C$3)&lt;&gt;"",INDEX(個人!$C$6:$AH$125,$N1025,$O1025)&lt;&gt;""),MID(TEXT(INDEX(個人!$C$6:$AH$125,$N1025,$O1025),"mm:ss.00"),4,2),"")</f>
        <v/>
      </c>
      <c r="M1025" s="22" t="str">
        <f>IF(AND(INDEX(個人!$C$6:$AH$125,$N1025,$C$3)&lt;&gt;"",INDEX(個人!$C$6:$AH$125,$N1025,$O1025)&lt;&gt;""),RIGHT(TEXT(INDEX(個人!$C$6:$AH$125,$N1025,$O1025),"mm:ss.00"),2),"")</f>
        <v/>
      </c>
      <c r="N1025" s="22">
        <f t="shared" si="140"/>
        <v>47</v>
      </c>
      <c r="O1025" s="22">
        <v>18</v>
      </c>
      <c r="P1025" s="24" t="s">
        <v>70</v>
      </c>
      <c r="Q1025" s="22" t="s">
        <v>103</v>
      </c>
    </row>
    <row r="1026" spans="3:17" s="22" customFormat="1" x14ac:dyDescent="0.15">
      <c r="C1026" s="22" t="str">
        <f>IF(INDEX(個人!$C$6:$AH$125,$N1026,$C$3)&lt;&gt;"",DBCS(TRIM(INDEX(個人!$C$6:$AH$125,$N1026,$C$3))),"")</f>
        <v/>
      </c>
      <c r="D1026" s="22" t="str">
        <f t="shared" si="138"/>
        <v>○</v>
      </c>
      <c r="E1026" s="22">
        <f>IF(AND(INDEX(個人!$C$6:$AH$125,$N1025,$C$3)&lt;&gt;"",INDEX(個人!$C$6:$AH$125,$N1026,$O1026)&lt;&gt;""),E1025+1,E1025)</f>
        <v>0</v>
      </c>
      <c r="F1026" s="22" t="str">
        <f t="shared" si="139"/>
        <v>@0</v>
      </c>
      <c r="H1026" s="22" t="str">
        <f>IF(AND(INDEX(個人!$C$6:$AH$125,$N1026,$C$3)&lt;&gt;"",INDEX(個人!$C$6:$AH$125,$N1026,$O1026)&lt;&gt;""),IF(INDEX(個人!$C$6:$AH$125,$N1026,$H$3)&lt;20,11,ROUNDDOWN(INDEX(個人!$C$6:$AH$125,$N1026,$H$3)/5,0)+7),"")</f>
        <v/>
      </c>
      <c r="I1026" s="22" t="str">
        <f>IF(AND(INDEX(個人!$C$6:$AH$125,$N1026,$C$3)&lt;&gt;"",INDEX(個人!$C$6:$AH$125,$N1026,$O1026)&lt;&gt;""),IF(ISERROR(VLOOKUP(DBCS($Q1026),コード一覧!$E$1:$F$6,2,FALSE)),1,VLOOKUP(DBCS($Q1026),コード一覧!$E$1:$F$6,2,FALSE)),"")</f>
        <v/>
      </c>
      <c r="J1026" s="22" t="str">
        <f>IF(AND(INDEX(個人!$C$6:$AH$125,$N1026,$C$3)&lt;&gt;"",INDEX(個人!$C$6:$AH$125,$N1026,$O1026)&lt;&gt;""),VLOOKUP($P1026,コード一覧!$G$1:$H$10,2,FALSE),"")</f>
        <v/>
      </c>
      <c r="K1026" s="22" t="str">
        <f>IF(AND(INDEX(個人!$C$6:$AH$125,$N1026,$C$3)&lt;&gt;"",INDEX(個人!$C$6:$AH$125,$N1026,$O1026)&lt;&gt;""),LEFT(TEXT(INDEX(個人!$C$6:$AH$125,$N1026,$O1026),"mm:ss.00"),2),"")</f>
        <v/>
      </c>
      <c r="L1026" s="22" t="str">
        <f>IF(AND(INDEX(個人!$C$6:$AH$125,$N1026,$C$3)&lt;&gt;"",INDEX(個人!$C$6:$AH$125,$N1026,$O1026)&lt;&gt;""),MID(TEXT(INDEX(個人!$C$6:$AH$125,$N1026,$O1026),"mm:ss.00"),4,2),"")</f>
        <v/>
      </c>
      <c r="M1026" s="22" t="str">
        <f>IF(AND(INDEX(個人!$C$6:$AH$125,$N1026,$C$3)&lt;&gt;"",INDEX(個人!$C$6:$AH$125,$N1026,$O1026)&lt;&gt;""),RIGHT(TEXT(INDEX(個人!$C$6:$AH$125,$N1026,$O1026),"mm:ss.00"),2),"")</f>
        <v/>
      </c>
      <c r="N1026" s="22">
        <f t="shared" si="140"/>
        <v>47</v>
      </c>
      <c r="O1026" s="22">
        <v>19</v>
      </c>
      <c r="P1026" s="24" t="s">
        <v>24</v>
      </c>
      <c r="Q1026" s="22" t="s">
        <v>103</v>
      </c>
    </row>
    <row r="1027" spans="3:17" s="22" customFormat="1" x14ac:dyDescent="0.15">
      <c r="C1027" s="22" t="str">
        <f>IF(INDEX(個人!$C$6:$AH$125,$N1027,$C$3)&lt;&gt;"",DBCS(TRIM(INDEX(個人!$C$6:$AH$125,$N1027,$C$3))),"")</f>
        <v/>
      </c>
      <c r="D1027" s="22" t="str">
        <f t="shared" si="138"/>
        <v>○</v>
      </c>
      <c r="E1027" s="22">
        <f>IF(AND(INDEX(個人!$C$6:$AH$125,$N1026,$C$3)&lt;&gt;"",INDEX(個人!$C$6:$AH$125,$N1027,$O1027)&lt;&gt;""),E1026+1,E1026)</f>
        <v>0</v>
      </c>
      <c r="F1027" s="22" t="str">
        <f t="shared" si="139"/>
        <v>@0</v>
      </c>
      <c r="H1027" s="22" t="str">
        <f>IF(AND(INDEX(個人!$C$6:$AH$125,$N1027,$C$3)&lt;&gt;"",INDEX(個人!$C$6:$AH$125,$N1027,$O1027)&lt;&gt;""),IF(INDEX(個人!$C$6:$AH$125,$N1027,$H$3)&lt;20,11,ROUNDDOWN(INDEX(個人!$C$6:$AH$125,$N1027,$H$3)/5,0)+7),"")</f>
        <v/>
      </c>
      <c r="I1027" s="22" t="str">
        <f>IF(AND(INDEX(個人!$C$6:$AH$125,$N1027,$C$3)&lt;&gt;"",INDEX(個人!$C$6:$AH$125,$N1027,$O1027)&lt;&gt;""),IF(ISERROR(VLOOKUP(DBCS($Q1027),コード一覧!$E$1:$F$6,2,FALSE)),1,VLOOKUP(DBCS($Q1027),コード一覧!$E$1:$F$6,2,FALSE)),"")</f>
        <v/>
      </c>
      <c r="J1027" s="22" t="str">
        <f>IF(AND(INDEX(個人!$C$6:$AH$125,$N1027,$C$3)&lt;&gt;"",INDEX(個人!$C$6:$AH$125,$N1027,$O1027)&lt;&gt;""),VLOOKUP($P1027,コード一覧!$G$1:$H$10,2,FALSE),"")</f>
        <v/>
      </c>
      <c r="K1027" s="22" t="str">
        <f>IF(AND(INDEX(個人!$C$6:$AH$125,$N1027,$C$3)&lt;&gt;"",INDEX(個人!$C$6:$AH$125,$N1027,$O1027)&lt;&gt;""),LEFT(TEXT(INDEX(個人!$C$6:$AH$125,$N1027,$O1027),"mm:ss.00"),2),"")</f>
        <v/>
      </c>
      <c r="L1027" s="22" t="str">
        <f>IF(AND(INDEX(個人!$C$6:$AH$125,$N1027,$C$3)&lt;&gt;"",INDEX(個人!$C$6:$AH$125,$N1027,$O1027)&lt;&gt;""),MID(TEXT(INDEX(個人!$C$6:$AH$125,$N1027,$O1027),"mm:ss.00"),4,2),"")</f>
        <v/>
      </c>
      <c r="M1027" s="22" t="str">
        <f>IF(AND(INDEX(個人!$C$6:$AH$125,$N1027,$C$3)&lt;&gt;"",INDEX(個人!$C$6:$AH$125,$N1027,$O1027)&lt;&gt;""),RIGHT(TEXT(INDEX(個人!$C$6:$AH$125,$N1027,$O1027),"mm:ss.00"),2),"")</f>
        <v/>
      </c>
      <c r="N1027" s="22">
        <f t="shared" si="140"/>
        <v>47</v>
      </c>
      <c r="O1027" s="22">
        <v>20</v>
      </c>
      <c r="P1027" s="24" t="s">
        <v>37</v>
      </c>
      <c r="Q1027" s="22" t="s">
        <v>103</v>
      </c>
    </row>
    <row r="1028" spans="3:17" s="22" customFormat="1" x14ac:dyDescent="0.15">
      <c r="C1028" s="22" t="str">
        <f>IF(INDEX(個人!$C$6:$AH$125,$N1028,$C$3)&lt;&gt;"",DBCS(TRIM(INDEX(個人!$C$6:$AH$125,$N1028,$C$3))),"")</f>
        <v/>
      </c>
      <c r="D1028" s="22" t="str">
        <f t="shared" si="138"/>
        <v>○</v>
      </c>
      <c r="E1028" s="22">
        <f>IF(AND(INDEX(個人!$C$6:$AH$125,$N1027,$C$3)&lt;&gt;"",INDEX(個人!$C$6:$AH$125,$N1028,$O1028)&lt;&gt;""),E1027+1,E1027)</f>
        <v>0</v>
      </c>
      <c r="F1028" s="22" t="str">
        <f t="shared" si="139"/>
        <v>@0</v>
      </c>
      <c r="H1028" s="22" t="str">
        <f>IF(AND(INDEX(個人!$C$6:$AH$125,$N1028,$C$3)&lt;&gt;"",INDEX(個人!$C$6:$AH$125,$N1028,$O1028)&lt;&gt;""),IF(INDEX(個人!$C$6:$AH$125,$N1028,$H$3)&lt;20,11,ROUNDDOWN(INDEX(個人!$C$6:$AH$125,$N1028,$H$3)/5,0)+7),"")</f>
        <v/>
      </c>
      <c r="I1028" s="22" t="str">
        <f>IF(AND(INDEX(個人!$C$6:$AH$125,$N1028,$C$3)&lt;&gt;"",INDEX(個人!$C$6:$AH$125,$N1028,$O1028)&lt;&gt;""),IF(ISERROR(VLOOKUP(DBCS($Q1028),コード一覧!$E$1:$F$6,2,FALSE)),1,VLOOKUP(DBCS($Q1028),コード一覧!$E$1:$F$6,2,FALSE)),"")</f>
        <v/>
      </c>
      <c r="J1028" s="22" t="str">
        <f>IF(AND(INDEX(個人!$C$6:$AH$125,$N1028,$C$3)&lt;&gt;"",INDEX(個人!$C$6:$AH$125,$N1028,$O1028)&lt;&gt;""),VLOOKUP($P1028,コード一覧!$G$1:$H$10,2,FALSE),"")</f>
        <v/>
      </c>
      <c r="K1028" s="22" t="str">
        <f>IF(AND(INDEX(個人!$C$6:$AH$125,$N1028,$C$3)&lt;&gt;"",INDEX(個人!$C$6:$AH$125,$N1028,$O1028)&lt;&gt;""),LEFT(TEXT(INDEX(個人!$C$6:$AH$125,$N1028,$O1028),"mm:ss.00"),2),"")</f>
        <v/>
      </c>
      <c r="L1028" s="22" t="str">
        <f>IF(AND(INDEX(個人!$C$6:$AH$125,$N1028,$C$3)&lt;&gt;"",INDEX(個人!$C$6:$AH$125,$N1028,$O1028)&lt;&gt;""),MID(TEXT(INDEX(個人!$C$6:$AH$125,$N1028,$O1028),"mm:ss.00"),4,2),"")</f>
        <v/>
      </c>
      <c r="M1028" s="22" t="str">
        <f>IF(AND(INDEX(個人!$C$6:$AH$125,$N1028,$C$3)&lt;&gt;"",INDEX(個人!$C$6:$AH$125,$N1028,$O1028)&lt;&gt;""),RIGHT(TEXT(INDEX(個人!$C$6:$AH$125,$N1028,$O1028),"mm:ss.00"),2),"")</f>
        <v/>
      </c>
      <c r="N1028" s="22">
        <f t="shared" si="140"/>
        <v>47</v>
      </c>
      <c r="O1028" s="22">
        <v>21</v>
      </c>
      <c r="P1028" s="24" t="s">
        <v>47</v>
      </c>
      <c r="Q1028" s="22" t="s">
        <v>103</v>
      </c>
    </row>
    <row r="1029" spans="3:17" s="22" customFormat="1" x14ac:dyDescent="0.15">
      <c r="C1029" s="22" t="str">
        <f>IF(INDEX(個人!$C$6:$AH$125,$N1029,$C$3)&lt;&gt;"",DBCS(TRIM(INDEX(個人!$C$6:$AH$125,$N1029,$C$3))),"")</f>
        <v/>
      </c>
      <c r="D1029" s="22" t="str">
        <f t="shared" si="138"/>
        <v>○</v>
      </c>
      <c r="E1029" s="22">
        <f>IF(AND(INDEX(個人!$C$6:$AH$125,$N1028,$C$3)&lt;&gt;"",INDEX(個人!$C$6:$AH$125,$N1029,$O1029)&lt;&gt;""),E1028+1,E1028)</f>
        <v>0</v>
      </c>
      <c r="F1029" s="22" t="str">
        <f t="shared" si="139"/>
        <v>@0</v>
      </c>
      <c r="H1029" s="22" t="str">
        <f>IF(AND(INDEX(個人!$C$6:$AH$125,$N1029,$C$3)&lt;&gt;"",INDEX(個人!$C$6:$AH$125,$N1029,$O1029)&lt;&gt;""),IF(INDEX(個人!$C$6:$AH$125,$N1029,$H$3)&lt;20,11,ROUNDDOWN(INDEX(個人!$C$6:$AH$125,$N1029,$H$3)/5,0)+7),"")</f>
        <v/>
      </c>
      <c r="I1029" s="22" t="str">
        <f>IF(AND(INDEX(個人!$C$6:$AH$125,$N1029,$C$3)&lt;&gt;"",INDEX(個人!$C$6:$AH$125,$N1029,$O1029)&lt;&gt;""),IF(ISERROR(VLOOKUP(DBCS($Q1029),コード一覧!$E$1:$F$6,2,FALSE)),1,VLOOKUP(DBCS($Q1029),コード一覧!$E$1:$F$6,2,FALSE)),"")</f>
        <v/>
      </c>
      <c r="J1029" s="22" t="str">
        <f>IF(AND(INDEX(個人!$C$6:$AH$125,$N1029,$C$3)&lt;&gt;"",INDEX(個人!$C$6:$AH$125,$N1029,$O1029)&lt;&gt;""),VLOOKUP($P1029,コード一覧!$G$1:$H$10,2,FALSE),"")</f>
        <v/>
      </c>
      <c r="K1029" s="22" t="str">
        <f>IF(AND(INDEX(個人!$C$6:$AH$125,$N1029,$C$3)&lt;&gt;"",INDEX(個人!$C$6:$AH$125,$N1029,$O1029)&lt;&gt;""),LEFT(TEXT(INDEX(個人!$C$6:$AH$125,$N1029,$O1029),"mm:ss.00"),2),"")</f>
        <v/>
      </c>
      <c r="L1029" s="22" t="str">
        <f>IF(AND(INDEX(個人!$C$6:$AH$125,$N1029,$C$3)&lt;&gt;"",INDEX(個人!$C$6:$AH$125,$N1029,$O1029)&lt;&gt;""),MID(TEXT(INDEX(個人!$C$6:$AH$125,$N1029,$O1029),"mm:ss.00"),4,2),"")</f>
        <v/>
      </c>
      <c r="M1029" s="22" t="str">
        <f>IF(AND(INDEX(個人!$C$6:$AH$125,$N1029,$C$3)&lt;&gt;"",INDEX(個人!$C$6:$AH$125,$N1029,$O1029)&lt;&gt;""),RIGHT(TEXT(INDEX(個人!$C$6:$AH$125,$N1029,$O1029),"mm:ss.00"),2),"")</f>
        <v/>
      </c>
      <c r="N1029" s="22">
        <f t="shared" si="140"/>
        <v>47</v>
      </c>
      <c r="O1029" s="22">
        <v>22</v>
      </c>
      <c r="P1029" s="24" t="s">
        <v>70</v>
      </c>
      <c r="Q1029" s="22" t="s">
        <v>104</v>
      </c>
    </row>
    <row r="1030" spans="3:17" s="22" customFormat="1" x14ac:dyDescent="0.15">
      <c r="C1030" s="22" t="str">
        <f>IF(INDEX(個人!$C$6:$AH$125,$N1030,$C$3)&lt;&gt;"",DBCS(TRIM(INDEX(個人!$C$6:$AH$125,$N1030,$C$3))),"")</f>
        <v/>
      </c>
      <c r="D1030" s="22" t="str">
        <f t="shared" si="138"/>
        <v>○</v>
      </c>
      <c r="E1030" s="22">
        <f>IF(AND(INDEX(個人!$C$6:$AH$125,$N1029,$C$3)&lt;&gt;"",INDEX(個人!$C$6:$AH$125,$N1030,$O1030)&lt;&gt;""),E1029+1,E1029)</f>
        <v>0</v>
      </c>
      <c r="F1030" s="22" t="str">
        <f t="shared" si="139"/>
        <v>@0</v>
      </c>
      <c r="H1030" s="22" t="str">
        <f>IF(AND(INDEX(個人!$C$6:$AH$125,$N1030,$C$3)&lt;&gt;"",INDEX(個人!$C$6:$AH$125,$N1030,$O1030)&lt;&gt;""),IF(INDEX(個人!$C$6:$AH$125,$N1030,$H$3)&lt;20,11,ROUNDDOWN(INDEX(個人!$C$6:$AH$125,$N1030,$H$3)/5,0)+7),"")</f>
        <v/>
      </c>
      <c r="I1030" s="22" t="str">
        <f>IF(AND(INDEX(個人!$C$6:$AH$125,$N1030,$C$3)&lt;&gt;"",INDEX(個人!$C$6:$AH$125,$N1030,$O1030)&lt;&gt;""),IF(ISERROR(VLOOKUP(DBCS($Q1030),コード一覧!$E$1:$F$6,2,FALSE)),1,VLOOKUP(DBCS($Q1030),コード一覧!$E$1:$F$6,2,FALSE)),"")</f>
        <v/>
      </c>
      <c r="J1030" s="22" t="str">
        <f>IF(AND(INDEX(個人!$C$6:$AH$125,$N1030,$C$3)&lt;&gt;"",INDEX(個人!$C$6:$AH$125,$N1030,$O1030)&lt;&gt;""),VLOOKUP($P1030,コード一覧!$G$1:$H$10,2,FALSE),"")</f>
        <v/>
      </c>
      <c r="K1030" s="22" t="str">
        <f>IF(AND(INDEX(個人!$C$6:$AH$125,$N1030,$C$3)&lt;&gt;"",INDEX(個人!$C$6:$AH$125,$N1030,$O1030)&lt;&gt;""),LEFT(TEXT(INDEX(個人!$C$6:$AH$125,$N1030,$O1030),"mm:ss.00"),2),"")</f>
        <v/>
      </c>
      <c r="L1030" s="22" t="str">
        <f>IF(AND(INDEX(個人!$C$6:$AH$125,$N1030,$C$3)&lt;&gt;"",INDEX(個人!$C$6:$AH$125,$N1030,$O1030)&lt;&gt;""),MID(TEXT(INDEX(個人!$C$6:$AH$125,$N1030,$O1030),"mm:ss.00"),4,2),"")</f>
        <v/>
      </c>
      <c r="M1030" s="22" t="str">
        <f>IF(AND(INDEX(個人!$C$6:$AH$125,$N1030,$C$3)&lt;&gt;"",INDEX(個人!$C$6:$AH$125,$N1030,$O1030)&lt;&gt;""),RIGHT(TEXT(INDEX(個人!$C$6:$AH$125,$N1030,$O1030),"mm:ss.00"),2),"")</f>
        <v/>
      </c>
      <c r="N1030" s="22">
        <f t="shared" si="140"/>
        <v>47</v>
      </c>
      <c r="O1030" s="22">
        <v>23</v>
      </c>
      <c r="P1030" s="24" t="s">
        <v>24</v>
      </c>
      <c r="Q1030" s="22" t="s">
        <v>104</v>
      </c>
    </row>
    <row r="1031" spans="3:17" s="22" customFormat="1" x14ac:dyDescent="0.15">
      <c r="C1031" s="22" t="str">
        <f>IF(INDEX(個人!$C$6:$AH$125,$N1031,$C$3)&lt;&gt;"",DBCS(TRIM(INDEX(個人!$C$6:$AH$125,$N1031,$C$3))),"")</f>
        <v/>
      </c>
      <c r="D1031" s="22" t="str">
        <f t="shared" si="138"/>
        <v>○</v>
      </c>
      <c r="E1031" s="22">
        <f>IF(AND(INDEX(個人!$C$6:$AH$125,$N1030,$C$3)&lt;&gt;"",INDEX(個人!$C$6:$AH$125,$N1031,$O1031)&lt;&gt;""),E1030+1,E1030)</f>
        <v>0</v>
      </c>
      <c r="F1031" s="22" t="str">
        <f t="shared" si="139"/>
        <v>@0</v>
      </c>
      <c r="H1031" s="22" t="str">
        <f>IF(AND(INDEX(個人!$C$6:$AH$125,$N1031,$C$3)&lt;&gt;"",INDEX(個人!$C$6:$AH$125,$N1031,$O1031)&lt;&gt;""),IF(INDEX(個人!$C$6:$AH$125,$N1031,$H$3)&lt;20,11,ROUNDDOWN(INDEX(個人!$C$6:$AH$125,$N1031,$H$3)/5,0)+7),"")</f>
        <v/>
      </c>
      <c r="I1031" s="22" t="str">
        <f>IF(AND(INDEX(個人!$C$6:$AH$125,$N1031,$C$3)&lt;&gt;"",INDEX(個人!$C$6:$AH$125,$N1031,$O1031)&lt;&gt;""),IF(ISERROR(VLOOKUP(DBCS($Q1031),コード一覧!$E$1:$F$6,2,FALSE)),1,VLOOKUP(DBCS($Q1031),コード一覧!$E$1:$F$6,2,FALSE)),"")</f>
        <v/>
      </c>
      <c r="J1031" s="22" t="str">
        <f>IF(AND(INDEX(個人!$C$6:$AH$125,$N1031,$C$3)&lt;&gt;"",INDEX(個人!$C$6:$AH$125,$N1031,$O1031)&lt;&gt;""),VLOOKUP($P1031,コード一覧!$G$1:$H$10,2,FALSE),"")</f>
        <v/>
      </c>
      <c r="K1031" s="22" t="str">
        <f>IF(AND(INDEX(個人!$C$6:$AH$125,$N1031,$C$3)&lt;&gt;"",INDEX(個人!$C$6:$AH$125,$N1031,$O1031)&lt;&gt;""),LEFT(TEXT(INDEX(個人!$C$6:$AH$125,$N1031,$O1031),"mm:ss.00"),2),"")</f>
        <v/>
      </c>
      <c r="L1031" s="22" t="str">
        <f>IF(AND(INDEX(個人!$C$6:$AH$125,$N1031,$C$3)&lt;&gt;"",INDEX(個人!$C$6:$AH$125,$N1031,$O1031)&lt;&gt;""),MID(TEXT(INDEX(個人!$C$6:$AH$125,$N1031,$O1031),"mm:ss.00"),4,2),"")</f>
        <v/>
      </c>
      <c r="M1031" s="22" t="str">
        <f>IF(AND(INDEX(個人!$C$6:$AH$125,$N1031,$C$3)&lt;&gt;"",INDEX(個人!$C$6:$AH$125,$N1031,$O1031)&lt;&gt;""),RIGHT(TEXT(INDEX(個人!$C$6:$AH$125,$N1031,$O1031),"mm:ss.00"),2),"")</f>
        <v/>
      </c>
      <c r="N1031" s="22">
        <f t="shared" si="140"/>
        <v>47</v>
      </c>
      <c r="O1031" s="22">
        <v>24</v>
      </c>
      <c r="P1031" s="24" t="s">
        <v>37</v>
      </c>
      <c r="Q1031" s="22" t="s">
        <v>104</v>
      </c>
    </row>
    <row r="1032" spans="3:17" s="22" customFormat="1" x14ac:dyDescent="0.15">
      <c r="C1032" s="22" t="str">
        <f>IF(INDEX(個人!$C$6:$AH$125,$N1032,$C$3)&lt;&gt;"",DBCS(TRIM(INDEX(個人!$C$6:$AH$125,$N1032,$C$3))),"")</f>
        <v/>
      </c>
      <c r="D1032" s="22" t="str">
        <f t="shared" si="138"/>
        <v>○</v>
      </c>
      <c r="E1032" s="22">
        <f>IF(AND(INDEX(個人!$C$6:$AH$125,$N1031,$C$3)&lt;&gt;"",INDEX(個人!$C$6:$AH$125,$N1032,$O1032)&lt;&gt;""),E1031+1,E1031)</f>
        <v>0</v>
      </c>
      <c r="F1032" s="22" t="str">
        <f t="shared" si="139"/>
        <v>@0</v>
      </c>
      <c r="H1032" s="22" t="str">
        <f>IF(AND(INDEX(個人!$C$6:$AH$125,$N1032,$C$3)&lt;&gt;"",INDEX(個人!$C$6:$AH$125,$N1032,$O1032)&lt;&gt;""),IF(INDEX(個人!$C$6:$AH$125,$N1032,$H$3)&lt;20,11,ROUNDDOWN(INDEX(個人!$C$6:$AH$125,$N1032,$H$3)/5,0)+7),"")</f>
        <v/>
      </c>
      <c r="I1032" s="22" t="str">
        <f>IF(AND(INDEX(個人!$C$6:$AH$125,$N1032,$C$3)&lt;&gt;"",INDEX(個人!$C$6:$AH$125,$N1032,$O1032)&lt;&gt;""),IF(ISERROR(VLOOKUP(DBCS($Q1032),コード一覧!$E$1:$F$6,2,FALSE)),1,VLOOKUP(DBCS($Q1032),コード一覧!$E$1:$F$6,2,FALSE)),"")</f>
        <v/>
      </c>
      <c r="J1032" s="22" t="str">
        <f>IF(AND(INDEX(個人!$C$6:$AH$125,$N1032,$C$3)&lt;&gt;"",INDEX(個人!$C$6:$AH$125,$N1032,$O1032)&lt;&gt;""),VLOOKUP($P1032,コード一覧!$G$1:$H$10,2,FALSE),"")</f>
        <v/>
      </c>
      <c r="K1032" s="22" t="str">
        <f>IF(AND(INDEX(個人!$C$6:$AH$125,$N1032,$C$3)&lt;&gt;"",INDEX(個人!$C$6:$AH$125,$N1032,$O1032)&lt;&gt;""),LEFT(TEXT(INDEX(個人!$C$6:$AH$125,$N1032,$O1032),"mm:ss.00"),2),"")</f>
        <v/>
      </c>
      <c r="L1032" s="22" t="str">
        <f>IF(AND(INDEX(個人!$C$6:$AH$125,$N1032,$C$3)&lt;&gt;"",INDEX(個人!$C$6:$AH$125,$N1032,$O1032)&lt;&gt;""),MID(TEXT(INDEX(個人!$C$6:$AH$125,$N1032,$O1032),"mm:ss.00"),4,2),"")</f>
        <v/>
      </c>
      <c r="M1032" s="22" t="str">
        <f>IF(AND(INDEX(個人!$C$6:$AH$125,$N1032,$C$3)&lt;&gt;"",INDEX(個人!$C$6:$AH$125,$N1032,$O1032)&lt;&gt;""),RIGHT(TEXT(INDEX(個人!$C$6:$AH$125,$N1032,$O1032),"mm:ss.00"),2),"")</f>
        <v/>
      </c>
      <c r="N1032" s="22">
        <f t="shared" si="140"/>
        <v>47</v>
      </c>
      <c r="O1032" s="22">
        <v>25</v>
      </c>
      <c r="P1032" s="24" t="s">
        <v>47</v>
      </c>
      <c r="Q1032" s="22" t="s">
        <v>104</v>
      </c>
    </row>
    <row r="1033" spans="3:17" s="22" customFormat="1" x14ac:dyDescent="0.15">
      <c r="C1033" s="22" t="str">
        <f>IF(INDEX(個人!$C$6:$AH$125,$N1033,$C$3)&lt;&gt;"",DBCS(TRIM(INDEX(個人!$C$6:$AH$125,$N1033,$C$3))),"")</f>
        <v/>
      </c>
      <c r="D1033" s="22" t="str">
        <f t="shared" si="138"/>
        <v>○</v>
      </c>
      <c r="E1033" s="22">
        <f>IF(AND(INDEX(個人!$C$6:$AH$125,$N1032,$C$3)&lt;&gt;"",INDEX(個人!$C$6:$AH$125,$N1033,$O1033)&lt;&gt;""),E1032+1,E1032)</f>
        <v>0</v>
      </c>
      <c r="F1033" s="22" t="str">
        <f t="shared" si="139"/>
        <v>@0</v>
      </c>
      <c r="H1033" s="22" t="str">
        <f>IF(AND(INDEX(個人!$C$6:$AH$125,$N1033,$C$3)&lt;&gt;"",INDEX(個人!$C$6:$AH$125,$N1033,$O1033)&lt;&gt;""),IF(INDEX(個人!$C$6:$AH$125,$N1033,$H$3)&lt;20,11,ROUNDDOWN(INDEX(個人!$C$6:$AH$125,$N1033,$H$3)/5,0)+7),"")</f>
        <v/>
      </c>
      <c r="I1033" s="22" t="str">
        <f>IF(AND(INDEX(個人!$C$6:$AH$125,$N1033,$C$3)&lt;&gt;"",INDEX(個人!$C$6:$AH$125,$N1033,$O1033)&lt;&gt;""),IF(ISERROR(VLOOKUP(DBCS($Q1033),コード一覧!$E$1:$F$6,2,FALSE)),1,VLOOKUP(DBCS($Q1033),コード一覧!$E$1:$F$6,2,FALSE)),"")</f>
        <v/>
      </c>
      <c r="J1033" s="22" t="str">
        <f>IF(AND(INDEX(個人!$C$6:$AH$125,$N1033,$C$3)&lt;&gt;"",INDEX(個人!$C$6:$AH$125,$N1033,$O1033)&lt;&gt;""),VLOOKUP($P1033,コード一覧!$G$1:$H$10,2,FALSE),"")</f>
        <v/>
      </c>
      <c r="K1033" s="22" t="str">
        <f>IF(AND(INDEX(個人!$C$6:$AH$125,$N1033,$C$3)&lt;&gt;"",INDEX(個人!$C$6:$AH$125,$N1033,$O1033)&lt;&gt;""),LEFT(TEXT(INDEX(個人!$C$6:$AH$125,$N1033,$O1033),"mm:ss.00"),2),"")</f>
        <v/>
      </c>
      <c r="L1033" s="22" t="str">
        <f>IF(AND(INDEX(個人!$C$6:$AH$125,$N1033,$C$3)&lt;&gt;"",INDEX(個人!$C$6:$AH$125,$N1033,$O1033)&lt;&gt;""),MID(TEXT(INDEX(個人!$C$6:$AH$125,$N1033,$O1033),"mm:ss.00"),4,2),"")</f>
        <v/>
      </c>
      <c r="M1033" s="22" t="str">
        <f>IF(AND(INDEX(個人!$C$6:$AH$125,$N1033,$C$3)&lt;&gt;"",INDEX(個人!$C$6:$AH$125,$N1033,$O1033)&lt;&gt;""),RIGHT(TEXT(INDEX(個人!$C$6:$AH$125,$N1033,$O1033),"mm:ss.00"),2),"")</f>
        <v/>
      </c>
      <c r="N1033" s="22">
        <f t="shared" si="140"/>
        <v>47</v>
      </c>
      <c r="O1033" s="22">
        <v>26</v>
      </c>
      <c r="P1033" s="24" t="s">
        <v>70</v>
      </c>
      <c r="Q1033" s="22" t="s">
        <v>55</v>
      </c>
    </row>
    <row r="1034" spans="3:17" s="22" customFormat="1" x14ac:dyDescent="0.15">
      <c r="C1034" s="22" t="str">
        <f>IF(INDEX(個人!$C$6:$AH$125,$N1034,$C$3)&lt;&gt;"",DBCS(TRIM(INDEX(個人!$C$6:$AH$125,$N1034,$C$3))),"")</f>
        <v/>
      </c>
      <c r="D1034" s="22" t="str">
        <f t="shared" si="138"/>
        <v>○</v>
      </c>
      <c r="E1034" s="22">
        <f>IF(AND(INDEX(個人!$C$6:$AH$125,$N1033,$C$3)&lt;&gt;"",INDEX(個人!$C$6:$AH$125,$N1034,$O1034)&lt;&gt;""),E1033+1,E1033)</f>
        <v>0</v>
      </c>
      <c r="F1034" s="22" t="str">
        <f t="shared" si="139"/>
        <v>@0</v>
      </c>
      <c r="H1034" s="22" t="str">
        <f>IF(AND(INDEX(個人!$C$6:$AH$125,$N1034,$C$3)&lt;&gt;"",INDEX(個人!$C$6:$AH$125,$N1034,$O1034)&lt;&gt;""),IF(INDEX(個人!$C$6:$AH$125,$N1034,$H$3)&lt;20,11,ROUNDDOWN(INDEX(個人!$C$6:$AH$125,$N1034,$H$3)/5,0)+7),"")</f>
        <v/>
      </c>
      <c r="I1034" s="22" t="str">
        <f>IF(AND(INDEX(個人!$C$6:$AH$125,$N1034,$C$3)&lt;&gt;"",INDEX(個人!$C$6:$AH$125,$N1034,$O1034)&lt;&gt;""),IF(ISERROR(VLOOKUP(DBCS($Q1034),コード一覧!$E$1:$F$6,2,FALSE)),1,VLOOKUP(DBCS($Q1034),コード一覧!$E$1:$F$6,2,FALSE)),"")</f>
        <v/>
      </c>
      <c r="J1034" s="22" t="str">
        <f>IF(AND(INDEX(個人!$C$6:$AH$125,$N1034,$C$3)&lt;&gt;"",INDEX(個人!$C$6:$AH$125,$N1034,$O1034)&lt;&gt;""),VLOOKUP($P1034,コード一覧!$G$1:$H$10,2,FALSE),"")</f>
        <v/>
      </c>
      <c r="K1034" s="22" t="str">
        <f>IF(AND(INDEX(個人!$C$6:$AH$125,$N1034,$C$3)&lt;&gt;"",INDEX(個人!$C$6:$AH$125,$N1034,$O1034)&lt;&gt;""),LEFT(TEXT(INDEX(個人!$C$6:$AH$125,$N1034,$O1034),"mm:ss.00"),2),"")</f>
        <v/>
      </c>
      <c r="L1034" s="22" t="str">
        <f>IF(AND(INDEX(個人!$C$6:$AH$125,$N1034,$C$3)&lt;&gt;"",INDEX(個人!$C$6:$AH$125,$N1034,$O1034)&lt;&gt;""),MID(TEXT(INDEX(個人!$C$6:$AH$125,$N1034,$O1034),"mm:ss.00"),4,2),"")</f>
        <v/>
      </c>
      <c r="M1034" s="22" t="str">
        <f>IF(AND(INDEX(個人!$C$6:$AH$125,$N1034,$C$3)&lt;&gt;"",INDEX(個人!$C$6:$AH$125,$N1034,$O1034)&lt;&gt;""),RIGHT(TEXT(INDEX(個人!$C$6:$AH$125,$N1034,$O1034),"mm:ss.00"),2),"")</f>
        <v/>
      </c>
      <c r="N1034" s="22">
        <f t="shared" si="140"/>
        <v>47</v>
      </c>
      <c r="O1034" s="22">
        <v>27</v>
      </c>
      <c r="P1034" s="24" t="s">
        <v>24</v>
      </c>
      <c r="Q1034" s="22" t="s">
        <v>55</v>
      </c>
    </row>
    <row r="1035" spans="3:17" s="22" customFormat="1" x14ac:dyDescent="0.15">
      <c r="C1035" s="22" t="str">
        <f>IF(INDEX(個人!$C$6:$AH$125,$N1035,$C$3)&lt;&gt;"",DBCS(TRIM(INDEX(個人!$C$6:$AH$125,$N1035,$C$3))),"")</f>
        <v/>
      </c>
      <c r="D1035" s="22" t="str">
        <f t="shared" si="138"/>
        <v>○</v>
      </c>
      <c r="E1035" s="22">
        <f>IF(AND(INDEX(個人!$C$6:$AH$125,$N1034,$C$3)&lt;&gt;"",INDEX(個人!$C$6:$AH$125,$N1035,$O1035)&lt;&gt;""),E1034+1,E1034)</f>
        <v>0</v>
      </c>
      <c r="F1035" s="22" t="str">
        <f t="shared" si="139"/>
        <v>@0</v>
      </c>
      <c r="H1035" s="22" t="str">
        <f>IF(AND(INDEX(個人!$C$6:$AH$125,$N1035,$C$3)&lt;&gt;"",INDEX(個人!$C$6:$AH$125,$N1035,$O1035)&lt;&gt;""),IF(INDEX(個人!$C$6:$AH$125,$N1035,$H$3)&lt;20,11,ROUNDDOWN(INDEX(個人!$C$6:$AH$125,$N1035,$H$3)/5,0)+7),"")</f>
        <v/>
      </c>
      <c r="I1035" s="22" t="str">
        <f>IF(AND(INDEX(個人!$C$6:$AH$125,$N1035,$C$3)&lt;&gt;"",INDEX(個人!$C$6:$AH$125,$N1035,$O1035)&lt;&gt;""),IF(ISERROR(VLOOKUP(DBCS($Q1035),コード一覧!$E$1:$F$6,2,FALSE)),1,VLOOKUP(DBCS($Q1035),コード一覧!$E$1:$F$6,2,FALSE)),"")</f>
        <v/>
      </c>
      <c r="J1035" s="22" t="str">
        <f>IF(AND(INDEX(個人!$C$6:$AH$125,$N1035,$C$3)&lt;&gt;"",INDEX(個人!$C$6:$AH$125,$N1035,$O1035)&lt;&gt;""),VLOOKUP($P1035,コード一覧!$G$1:$H$10,2,FALSE),"")</f>
        <v/>
      </c>
      <c r="K1035" s="22" t="str">
        <f>IF(AND(INDEX(個人!$C$6:$AH$125,$N1035,$C$3)&lt;&gt;"",INDEX(個人!$C$6:$AH$125,$N1035,$O1035)&lt;&gt;""),LEFT(TEXT(INDEX(個人!$C$6:$AH$125,$N1035,$O1035),"mm:ss.00"),2),"")</f>
        <v/>
      </c>
      <c r="L1035" s="22" t="str">
        <f>IF(AND(INDEX(個人!$C$6:$AH$125,$N1035,$C$3)&lt;&gt;"",INDEX(個人!$C$6:$AH$125,$N1035,$O1035)&lt;&gt;""),MID(TEXT(INDEX(個人!$C$6:$AH$125,$N1035,$O1035),"mm:ss.00"),4,2),"")</f>
        <v/>
      </c>
      <c r="M1035" s="22" t="str">
        <f>IF(AND(INDEX(個人!$C$6:$AH$125,$N1035,$C$3)&lt;&gt;"",INDEX(個人!$C$6:$AH$125,$N1035,$O1035)&lt;&gt;""),RIGHT(TEXT(INDEX(個人!$C$6:$AH$125,$N1035,$O1035),"mm:ss.00"),2),"")</f>
        <v/>
      </c>
      <c r="N1035" s="22">
        <f t="shared" si="140"/>
        <v>47</v>
      </c>
      <c r="O1035" s="22">
        <v>28</v>
      </c>
      <c r="P1035" s="24" t="s">
        <v>37</v>
      </c>
      <c r="Q1035" s="22" t="s">
        <v>55</v>
      </c>
    </row>
    <row r="1036" spans="3:17" s="22" customFormat="1" x14ac:dyDescent="0.15">
      <c r="C1036" s="22" t="str">
        <f>IF(INDEX(個人!$C$6:$AH$125,$N1036,$C$3)&lt;&gt;"",DBCS(TRIM(INDEX(個人!$C$6:$AH$125,$N1036,$C$3))),"")</f>
        <v/>
      </c>
      <c r="D1036" s="22" t="str">
        <f t="shared" si="138"/>
        <v>○</v>
      </c>
      <c r="E1036" s="22">
        <f>IF(AND(INDEX(個人!$C$6:$AH$125,$N1035,$C$3)&lt;&gt;"",INDEX(個人!$C$6:$AH$125,$N1036,$O1036)&lt;&gt;""),E1035+1,E1035)</f>
        <v>0</v>
      </c>
      <c r="F1036" s="22" t="str">
        <f t="shared" si="139"/>
        <v>@0</v>
      </c>
      <c r="H1036" s="22" t="str">
        <f>IF(AND(INDEX(個人!$C$6:$AH$125,$N1036,$C$3)&lt;&gt;"",INDEX(個人!$C$6:$AH$125,$N1036,$O1036)&lt;&gt;""),IF(INDEX(個人!$C$6:$AH$125,$N1036,$H$3)&lt;20,11,ROUNDDOWN(INDEX(個人!$C$6:$AH$125,$N1036,$H$3)/5,0)+7),"")</f>
        <v/>
      </c>
      <c r="I1036" s="22" t="str">
        <f>IF(AND(INDEX(個人!$C$6:$AH$125,$N1036,$C$3)&lt;&gt;"",INDEX(個人!$C$6:$AH$125,$N1036,$O1036)&lt;&gt;""),IF(ISERROR(VLOOKUP(DBCS($Q1036),コード一覧!$E$1:$F$6,2,FALSE)),1,VLOOKUP(DBCS($Q1036),コード一覧!$E$1:$F$6,2,FALSE)),"")</f>
        <v/>
      </c>
      <c r="J1036" s="22" t="str">
        <f>IF(AND(INDEX(個人!$C$6:$AH$125,$N1036,$C$3)&lt;&gt;"",INDEX(個人!$C$6:$AH$125,$N1036,$O1036)&lt;&gt;""),VLOOKUP($P1036,コード一覧!$G$1:$H$10,2,FALSE),"")</f>
        <v/>
      </c>
      <c r="K1036" s="22" t="str">
        <f>IF(AND(INDEX(個人!$C$6:$AH$125,$N1036,$C$3)&lt;&gt;"",INDEX(個人!$C$6:$AH$125,$N1036,$O1036)&lt;&gt;""),LEFT(TEXT(INDEX(個人!$C$6:$AH$125,$N1036,$O1036),"mm:ss.00"),2),"")</f>
        <v/>
      </c>
      <c r="L1036" s="22" t="str">
        <f>IF(AND(INDEX(個人!$C$6:$AH$125,$N1036,$C$3)&lt;&gt;"",INDEX(個人!$C$6:$AH$125,$N1036,$O1036)&lt;&gt;""),MID(TEXT(INDEX(個人!$C$6:$AH$125,$N1036,$O1036),"mm:ss.00"),4,2),"")</f>
        <v/>
      </c>
      <c r="M1036" s="22" t="str">
        <f>IF(AND(INDEX(個人!$C$6:$AH$125,$N1036,$C$3)&lt;&gt;"",INDEX(個人!$C$6:$AH$125,$N1036,$O1036)&lt;&gt;""),RIGHT(TEXT(INDEX(個人!$C$6:$AH$125,$N1036,$O1036),"mm:ss.00"),2),"")</f>
        <v/>
      </c>
      <c r="N1036" s="22">
        <f t="shared" si="140"/>
        <v>47</v>
      </c>
      <c r="O1036" s="22">
        <v>29</v>
      </c>
      <c r="P1036" s="24" t="s">
        <v>47</v>
      </c>
      <c r="Q1036" s="22" t="s">
        <v>55</v>
      </c>
    </row>
    <row r="1037" spans="3:17" s="22" customFormat="1" x14ac:dyDescent="0.15">
      <c r="C1037" s="22" t="str">
        <f>IF(INDEX(個人!$C$6:$AH$125,$N1037,$C$3)&lt;&gt;"",DBCS(TRIM(INDEX(個人!$C$6:$AH$125,$N1037,$C$3))),"")</f>
        <v/>
      </c>
      <c r="D1037" s="22" t="str">
        <f t="shared" si="138"/>
        <v>○</v>
      </c>
      <c r="E1037" s="22">
        <f>IF(AND(INDEX(個人!$C$6:$AH$125,$N1036,$C$3)&lt;&gt;"",INDEX(個人!$C$6:$AH$125,$N1037,$O1037)&lt;&gt;""),E1036+1,E1036)</f>
        <v>0</v>
      </c>
      <c r="F1037" s="22" t="str">
        <f t="shared" si="139"/>
        <v>@0</v>
      </c>
      <c r="H1037" s="22" t="str">
        <f>IF(AND(INDEX(個人!$C$6:$AH$125,$N1037,$C$3)&lt;&gt;"",INDEX(個人!$C$6:$AH$125,$N1037,$O1037)&lt;&gt;""),IF(INDEX(個人!$C$6:$AH$125,$N1037,$H$3)&lt;20,11,ROUNDDOWN(INDEX(個人!$C$6:$AH$125,$N1037,$H$3)/5,0)+7),"")</f>
        <v/>
      </c>
      <c r="I1037" s="22" t="str">
        <f>IF(AND(INDEX(個人!$C$6:$AH$125,$N1037,$C$3)&lt;&gt;"",INDEX(個人!$C$6:$AH$125,$N1037,$O1037)&lt;&gt;""),IF(ISERROR(VLOOKUP(DBCS($Q1037),コード一覧!$E$1:$F$6,2,FALSE)),1,VLOOKUP(DBCS($Q1037),コード一覧!$E$1:$F$6,2,FALSE)),"")</f>
        <v/>
      </c>
      <c r="J1037" s="22" t="str">
        <f>IF(AND(INDEX(個人!$C$6:$AH$125,$N1037,$C$3)&lt;&gt;"",INDEX(個人!$C$6:$AH$125,$N1037,$O1037)&lt;&gt;""),VLOOKUP($P1037,コード一覧!$G$1:$H$10,2,FALSE),"")</f>
        <v/>
      </c>
      <c r="K1037" s="22" t="str">
        <f>IF(AND(INDEX(個人!$C$6:$AH$125,$N1037,$C$3)&lt;&gt;"",INDEX(個人!$C$6:$AH$125,$N1037,$O1037)&lt;&gt;""),LEFT(TEXT(INDEX(個人!$C$6:$AH$125,$N1037,$O1037),"mm:ss.00"),2),"")</f>
        <v/>
      </c>
      <c r="L1037" s="22" t="str">
        <f>IF(AND(INDEX(個人!$C$6:$AH$125,$N1037,$C$3)&lt;&gt;"",INDEX(個人!$C$6:$AH$125,$N1037,$O1037)&lt;&gt;""),MID(TEXT(INDEX(個人!$C$6:$AH$125,$N1037,$O1037),"mm:ss.00"),4,2),"")</f>
        <v/>
      </c>
      <c r="M1037" s="22" t="str">
        <f>IF(AND(INDEX(個人!$C$6:$AH$125,$N1037,$C$3)&lt;&gt;"",INDEX(個人!$C$6:$AH$125,$N1037,$O1037)&lt;&gt;""),RIGHT(TEXT(INDEX(個人!$C$6:$AH$125,$N1037,$O1037),"mm:ss.00"),2),"")</f>
        <v/>
      </c>
      <c r="N1037" s="22">
        <f t="shared" si="140"/>
        <v>47</v>
      </c>
      <c r="O1037" s="22">
        <v>30</v>
      </c>
      <c r="P1037" s="24" t="s">
        <v>37</v>
      </c>
      <c r="Q1037" s="22" t="s">
        <v>101</v>
      </c>
    </row>
    <row r="1038" spans="3:17" s="22" customFormat="1" x14ac:dyDescent="0.15">
      <c r="C1038" s="22" t="str">
        <f>IF(INDEX(個人!$C$6:$AH$125,$N1038,$C$3)&lt;&gt;"",DBCS(TRIM(INDEX(個人!$C$6:$AH$125,$N1038,$C$3))),"")</f>
        <v/>
      </c>
      <c r="D1038" s="22" t="str">
        <f t="shared" si="138"/>
        <v>○</v>
      </c>
      <c r="E1038" s="22">
        <f>IF(AND(INDEX(個人!$C$6:$AH$125,$N1037,$C$3)&lt;&gt;"",INDEX(個人!$C$6:$AH$125,$N1038,$O1038)&lt;&gt;""),E1037+1,E1037)</f>
        <v>0</v>
      </c>
      <c r="F1038" s="22" t="str">
        <f t="shared" si="139"/>
        <v>@0</v>
      </c>
      <c r="H1038" s="22" t="str">
        <f>IF(AND(INDEX(個人!$C$6:$AH$125,$N1038,$C$3)&lt;&gt;"",INDEX(個人!$C$6:$AH$125,$N1038,$O1038)&lt;&gt;""),IF(INDEX(個人!$C$6:$AH$125,$N1038,$H$3)&lt;20,11,ROUNDDOWN(INDEX(個人!$C$6:$AH$125,$N1038,$H$3)/5,0)+7),"")</f>
        <v/>
      </c>
      <c r="I1038" s="22" t="str">
        <f>IF(AND(INDEX(個人!$C$6:$AH$125,$N1038,$C$3)&lt;&gt;"",INDEX(個人!$C$6:$AH$125,$N1038,$O1038)&lt;&gt;""),IF(ISERROR(VLOOKUP(DBCS($Q1038),コード一覧!$E$1:$F$6,2,FALSE)),1,VLOOKUP(DBCS($Q1038),コード一覧!$E$1:$F$6,2,FALSE)),"")</f>
        <v/>
      </c>
      <c r="J1038" s="22" t="str">
        <f>IF(AND(INDEX(個人!$C$6:$AH$125,$N1038,$C$3)&lt;&gt;"",INDEX(個人!$C$6:$AH$125,$N1038,$O1038)&lt;&gt;""),VLOOKUP($P1038,コード一覧!$G$1:$H$10,2,FALSE),"")</f>
        <v/>
      </c>
      <c r="K1038" s="22" t="str">
        <f>IF(AND(INDEX(個人!$C$6:$AH$125,$N1038,$C$3)&lt;&gt;"",INDEX(個人!$C$6:$AH$125,$N1038,$O1038)&lt;&gt;""),LEFT(TEXT(INDEX(個人!$C$6:$AH$125,$N1038,$O1038),"mm:ss.00"),2),"")</f>
        <v/>
      </c>
      <c r="L1038" s="22" t="str">
        <f>IF(AND(INDEX(個人!$C$6:$AH$125,$N1038,$C$3)&lt;&gt;"",INDEX(個人!$C$6:$AH$125,$N1038,$O1038)&lt;&gt;""),MID(TEXT(INDEX(個人!$C$6:$AH$125,$N1038,$O1038),"mm:ss.00"),4,2),"")</f>
        <v/>
      </c>
      <c r="M1038" s="22" t="str">
        <f>IF(AND(INDEX(個人!$C$6:$AH$125,$N1038,$C$3)&lt;&gt;"",INDEX(個人!$C$6:$AH$125,$N1038,$O1038)&lt;&gt;""),RIGHT(TEXT(INDEX(個人!$C$6:$AH$125,$N1038,$O1038),"mm:ss.00"),2),"")</f>
        <v/>
      </c>
      <c r="N1038" s="22">
        <f t="shared" si="140"/>
        <v>47</v>
      </c>
      <c r="O1038" s="22">
        <v>31</v>
      </c>
      <c r="P1038" s="24" t="s">
        <v>47</v>
      </c>
      <c r="Q1038" s="22" t="s">
        <v>101</v>
      </c>
    </row>
    <row r="1039" spans="3:17" s="22" customFormat="1" x14ac:dyDescent="0.15">
      <c r="C1039" s="22" t="str">
        <f>IF(INDEX(個人!$C$6:$AH$125,$N1039,$C$3)&lt;&gt;"",DBCS(TRIM(INDEX(個人!$C$6:$AH$125,$N1039,$C$3))),"")</f>
        <v/>
      </c>
      <c r="D1039" s="22" t="str">
        <f t="shared" si="138"/>
        <v>○</v>
      </c>
      <c r="E1039" s="22">
        <f>IF(AND(INDEX(個人!$C$6:$AH$125,$N1038,$C$3)&lt;&gt;"",INDEX(個人!$C$6:$AH$125,$N1039,$O1039)&lt;&gt;""),E1038+1,E1038)</f>
        <v>0</v>
      </c>
      <c r="F1039" s="22" t="str">
        <f t="shared" si="139"/>
        <v>@0</v>
      </c>
      <c r="H1039" s="22" t="str">
        <f>IF(AND(INDEX(個人!$C$6:$AH$125,$N1039,$C$3)&lt;&gt;"",INDEX(個人!$C$6:$AH$125,$N1039,$O1039)&lt;&gt;""),IF(INDEX(個人!$C$6:$AH$125,$N1039,$H$3)&lt;20,11,ROUNDDOWN(INDEX(個人!$C$6:$AH$125,$N1039,$H$3)/5,0)+7),"")</f>
        <v/>
      </c>
      <c r="I1039" s="22" t="str">
        <f>IF(AND(INDEX(個人!$C$6:$AH$125,$N1039,$C$3)&lt;&gt;"",INDEX(個人!$C$6:$AH$125,$N1039,$O1039)&lt;&gt;""),IF(ISERROR(VLOOKUP(DBCS($Q1039),コード一覧!$E$1:$F$6,2,FALSE)),1,VLOOKUP(DBCS($Q1039),コード一覧!$E$1:$F$6,2,FALSE)),"")</f>
        <v/>
      </c>
      <c r="J1039" s="22" t="str">
        <f>IF(AND(INDEX(個人!$C$6:$AH$125,$N1039,$C$3)&lt;&gt;"",INDEX(個人!$C$6:$AH$125,$N1039,$O1039)&lt;&gt;""),VLOOKUP($P1039,コード一覧!$G$1:$H$10,2,FALSE),"")</f>
        <v/>
      </c>
      <c r="K1039" s="22" t="str">
        <f>IF(AND(INDEX(個人!$C$6:$AH$125,$N1039,$C$3)&lt;&gt;"",INDEX(個人!$C$6:$AH$125,$N1039,$O1039)&lt;&gt;""),LEFT(TEXT(INDEX(個人!$C$6:$AH$125,$N1039,$O1039),"mm:ss.00"),2),"")</f>
        <v/>
      </c>
      <c r="L1039" s="22" t="str">
        <f>IF(AND(INDEX(個人!$C$6:$AH$125,$N1039,$C$3)&lt;&gt;"",INDEX(個人!$C$6:$AH$125,$N1039,$O1039)&lt;&gt;""),MID(TEXT(INDEX(個人!$C$6:$AH$125,$N1039,$O1039),"mm:ss.00"),4,2),"")</f>
        <v/>
      </c>
      <c r="M1039" s="22" t="str">
        <f>IF(AND(INDEX(個人!$C$6:$AH$125,$N1039,$C$3)&lt;&gt;"",INDEX(個人!$C$6:$AH$125,$N1039,$O1039)&lt;&gt;""),RIGHT(TEXT(INDEX(個人!$C$6:$AH$125,$N1039,$O1039),"mm:ss.00"),2),"")</f>
        <v/>
      </c>
      <c r="N1039" s="22">
        <f t="shared" si="140"/>
        <v>47</v>
      </c>
      <c r="O1039" s="22">
        <v>32</v>
      </c>
      <c r="P1039" s="24" t="s">
        <v>73</v>
      </c>
      <c r="Q1039" s="22" t="s">
        <v>101</v>
      </c>
    </row>
    <row r="1040" spans="3:17" s="23" customFormat="1" x14ac:dyDescent="0.15">
      <c r="C1040" s="23" t="str">
        <f>IF(INDEX(個人!$C$6:$AH$125,$N1040,$C$3)&lt;&gt;"",DBCS(TRIM(INDEX(個人!$C$6:$AH$125,$N1040,$C$3))),"")</f>
        <v/>
      </c>
      <c r="D1040" s="23" t="str">
        <f>IF(C1039=C1040,"○","×")</f>
        <v>○</v>
      </c>
      <c r="E1040" s="23">
        <f>IF(AND(INDEX(個人!$C$6:$AH$125,$N1040,$C$3)&lt;&gt;"",INDEX(個人!$C$6:$AH$125,$N1040,$O1040)&lt;&gt;""),1,0)</f>
        <v>0</v>
      </c>
      <c r="F1040" s="23" t="str">
        <f>C1040&amp;"@"&amp;E1040</f>
        <v>@0</v>
      </c>
      <c r="H1040" s="23" t="str">
        <f>IF(AND(INDEX(個人!$C$6:$AH$125,$N1040,$C$3)&lt;&gt;"",INDEX(個人!$C$6:$AH$125,$N1040,$O1040)&lt;&gt;""),IF(INDEX(個人!$C$6:$AH$125,$N1040,$H$3)&lt;20,11,ROUNDDOWN(INDEX(個人!$C$6:$AH$125,$N1040,$H$3)/5,0)+7),"")</f>
        <v/>
      </c>
      <c r="I1040" s="23" t="str">
        <f>IF(AND(INDEX(個人!$C$6:$AH$125,$N1040,$C$3)&lt;&gt;"",INDEX(個人!$C$6:$AH$125,$N1040,$O1040)&lt;&gt;""),IF(ISERROR(VLOOKUP(DBCS($Q1040),コード一覧!$E$1:$F$6,2,FALSE)),1,VLOOKUP(DBCS($Q1040),コード一覧!$E$1:$F$6,2,FALSE)),"")</f>
        <v/>
      </c>
      <c r="J1040" s="23" t="str">
        <f>IF(AND(INDEX(個人!$C$6:$AH$125,$N1040,$C$3)&lt;&gt;"",INDEX(個人!$C$6:$AH$125,$N1040,$O1040)&lt;&gt;""),VLOOKUP($P1040,コード一覧!$G$1:$H$10,2,FALSE),"")</f>
        <v/>
      </c>
      <c r="K1040" s="23" t="str">
        <f>IF(AND(INDEX(個人!$C$6:$AH$125,$N1040,$C$3)&lt;&gt;"",INDEX(個人!$C$6:$AH$125,$N1040,$O1040)&lt;&gt;""),LEFT(TEXT(INDEX(個人!$C$6:$AH$125,$N1040,$O1040),"mm:ss.00"),2),"")</f>
        <v/>
      </c>
      <c r="L1040" s="23" t="str">
        <f>IF(AND(INDEX(個人!$C$6:$AH$125,$N1040,$C$3)&lt;&gt;"",INDEX(個人!$C$6:$AH$125,$N1040,$O1040)&lt;&gt;""),MID(TEXT(INDEX(個人!$C$6:$AH$125,$N1040,$O1040),"mm:ss.00"),4,2),"")</f>
        <v/>
      </c>
      <c r="M1040" s="23" t="str">
        <f>IF(AND(INDEX(個人!$C$6:$AH$125,$N1040,$C$3)&lt;&gt;"",INDEX(個人!$C$6:$AH$125,$N1040,$O1040)&lt;&gt;""),RIGHT(TEXT(INDEX(個人!$C$6:$AH$125,$N1040,$O1040),"mm:ss.00"),2),"")</f>
        <v/>
      </c>
      <c r="N1040" s="23">
        <f>N1018+1</f>
        <v>48</v>
      </c>
      <c r="O1040" s="23">
        <v>11</v>
      </c>
      <c r="P1040" s="200" t="s">
        <v>70</v>
      </c>
      <c r="Q1040" s="23" t="s">
        <v>318</v>
      </c>
    </row>
    <row r="1041" spans="3:17" s="23" customFormat="1" x14ac:dyDescent="0.15">
      <c r="C1041" s="23" t="str">
        <f>IF(INDEX(個人!$C$6:$AH$125,$N1041,$C$3)&lt;&gt;"",DBCS(TRIM(INDEX(個人!$C$6:$AH$125,$N1041,$C$3))),"")</f>
        <v/>
      </c>
      <c r="D1041" s="23" t="str">
        <f>IF(C1040=C1041,"○","×")</f>
        <v>○</v>
      </c>
      <c r="E1041" s="23">
        <f>IF(AND(INDEX(個人!$C$6:$AH$125,$N1040,$C$3)&lt;&gt;"",INDEX(個人!$C$6:$AH$125,$N1041,$O1041)&lt;&gt;""),E1040+1,E1040)</f>
        <v>0</v>
      </c>
      <c r="F1041" s="23" t="str">
        <f>C1041&amp;"@"&amp;E1041</f>
        <v>@0</v>
      </c>
      <c r="H1041" s="23" t="str">
        <f>IF(AND(INDEX(個人!$C$6:$AH$125,$N1041,$C$3)&lt;&gt;"",INDEX(個人!$C$6:$AH$125,$N1041,$O1041)&lt;&gt;""),IF(INDEX(個人!$C$6:$AH$125,$N1041,$H$3)&lt;20,11,ROUNDDOWN(INDEX(個人!$C$6:$AH$125,$N1041,$H$3)/5,0)+7),"")</f>
        <v/>
      </c>
      <c r="I1041" s="23" t="str">
        <f>IF(AND(INDEX(個人!$C$6:$AH$125,$N1041,$C$3)&lt;&gt;"",INDEX(個人!$C$6:$AH$125,$N1041,$O1041)&lt;&gt;""),IF(ISERROR(VLOOKUP(DBCS($Q1041),コード一覧!$E$1:$F$6,2,FALSE)),1,VLOOKUP(DBCS($Q1041),コード一覧!$E$1:$F$6,2,FALSE)),"")</f>
        <v/>
      </c>
      <c r="J1041" s="23" t="str">
        <f>IF(AND(INDEX(個人!$C$6:$AH$125,$N1041,$C$3)&lt;&gt;"",INDEX(個人!$C$6:$AH$125,$N1041,$O1041)&lt;&gt;""),VLOOKUP($P1041,コード一覧!$G$1:$H$10,2,FALSE),"")</f>
        <v/>
      </c>
      <c r="K1041" s="23" t="str">
        <f>IF(AND(INDEX(個人!$C$6:$AH$125,$N1041,$C$3)&lt;&gt;"",INDEX(個人!$C$6:$AH$125,$N1041,$O1041)&lt;&gt;""),LEFT(TEXT(INDEX(個人!$C$6:$AH$125,$N1041,$O1041),"mm:ss.00"),2),"")</f>
        <v/>
      </c>
      <c r="L1041" s="23" t="str">
        <f>IF(AND(INDEX(個人!$C$6:$AH$125,$N1041,$C$3)&lt;&gt;"",INDEX(個人!$C$6:$AH$125,$N1041,$O1041)&lt;&gt;""),MID(TEXT(INDEX(個人!$C$6:$AH$125,$N1041,$O1041),"mm:ss.00"),4,2),"")</f>
        <v/>
      </c>
      <c r="M1041" s="23" t="str">
        <f>IF(AND(INDEX(個人!$C$6:$AH$125,$N1041,$C$3)&lt;&gt;"",INDEX(個人!$C$6:$AH$125,$N1041,$O1041)&lt;&gt;""),RIGHT(TEXT(INDEX(個人!$C$6:$AH$125,$N1041,$O1041),"mm:ss.00"),2),"")</f>
        <v/>
      </c>
      <c r="N1041" s="23">
        <f>$N1040</f>
        <v>48</v>
      </c>
      <c r="O1041" s="23">
        <v>12</v>
      </c>
      <c r="P1041" s="200" t="s">
        <v>24</v>
      </c>
      <c r="Q1041" s="23" t="s">
        <v>318</v>
      </c>
    </row>
    <row r="1042" spans="3:17" s="23" customFormat="1" x14ac:dyDescent="0.15">
      <c r="C1042" s="23" t="str">
        <f>IF(INDEX(個人!$C$6:$AH$125,$N1042,$C$3)&lt;&gt;"",DBCS(TRIM(INDEX(個人!$C$6:$AH$125,$N1042,$C$3))),"")</f>
        <v/>
      </c>
      <c r="D1042" s="23" t="str">
        <f t="shared" ref="D1042:D1061" si="141">IF(C1041=C1042,"○","×")</f>
        <v>○</v>
      </c>
      <c r="E1042" s="23">
        <f>IF(AND(INDEX(個人!$C$6:$AH$125,$N1041,$C$3)&lt;&gt;"",INDEX(個人!$C$6:$AH$125,$N1042,$O1042)&lt;&gt;""),E1041+1,E1041)</f>
        <v>0</v>
      </c>
      <c r="F1042" s="23" t="str">
        <f t="shared" ref="F1042:F1061" si="142">C1042&amp;"@"&amp;E1042</f>
        <v>@0</v>
      </c>
      <c r="H1042" s="23" t="str">
        <f>IF(AND(INDEX(個人!$C$6:$AH$125,$N1042,$C$3)&lt;&gt;"",INDEX(個人!$C$6:$AH$125,$N1042,$O1042)&lt;&gt;""),IF(INDEX(個人!$C$6:$AH$125,$N1042,$H$3)&lt;20,11,ROUNDDOWN(INDEX(個人!$C$6:$AH$125,$N1042,$H$3)/5,0)+7),"")</f>
        <v/>
      </c>
      <c r="I1042" s="23" t="str">
        <f>IF(AND(INDEX(個人!$C$6:$AH$125,$N1042,$C$3)&lt;&gt;"",INDEX(個人!$C$6:$AH$125,$N1042,$O1042)&lt;&gt;""),IF(ISERROR(VLOOKUP(DBCS($Q1042),コード一覧!$E$1:$F$6,2,FALSE)),1,VLOOKUP(DBCS($Q1042),コード一覧!$E$1:$F$6,2,FALSE)),"")</f>
        <v/>
      </c>
      <c r="J1042" s="23" t="str">
        <f>IF(AND(INDEX(個人!$C$6:$AH$125,$N1042,$C$3)&lt;&gt;"",INDEX(個人!$C$6:$AH$125,$N1042,$O1042)&lt;&gt;""),VLOOKUP($P1042,コード一覧!$G$1:$H$10,2,FALSE),"")</f>
        <v/>
      </c>
      <c r="K1042" s="23" t="str">
        <f>IF(AND(INDEX(個人!$C$6:$AH$125,$N1042,$C$3)&lt;&gt;"",INDEX(個人!$C$6:$AH$125,$N1042,$O1042)&lt;&gt;""),LEFT(TEXT(INDEX(個人!$C$6:$AH$125,$N1042,$O1042),"mm:ss.00"),2),"")</f>
        <v/>
      </c>
      <c r="L1042" s="23" t="str">
        <f>IF(AND(INDEX(個人!$C$6:$AH$125,$N1042,$C$3)&lt;&gt;"",INDEX(個人!$C$6:$AH$125,$N1042,$O1042)&lt;&gt;""),MID(TEXT(INDEX(個人!$C$6:$AH$125,$N1042,$O1042),"mm:ss.00"),4,2),"")</f>
        <v/>
      </c>
      <c r="M1042" s="23" t="str">
        <f>IF(AND(INDEX(個人!$C$6:$AH$125,$N1042,$C$3)&lt;&gt;"",INDEX(個人!$C$6:$AH$125,$N1042,$O1042)&lt;&gt;""),RIGHT(TEXT(INDEX(個人!$C$6:$AH$125,$N1042,$O1042),"mm:ss.00"),2),"")</f>
        <v/>
      </c>
      <c r="N1042" s="23">
        <f t="shared" ref="N1042:N1061" si="143">$N1041</f>
        <v>48</v>
      </c>
      <c r="O1042" s="23">
        <v>13</v>
      </c>
      <c r="P1042" s="200" t="s">
        <v>37</v>
      </c>
      <c r="Q1042" s="23" t="s">
        <v>318</v>
      </c>
    </row>
    <row r="1043" spans="3:17" s="23" customFormat="1" x14ac:dyDescent="0.15">
      <c r="C1043" s="23" t="str">
        <f>IF(INDEX(個人!$C$6:$AH$125,$N1043,$C$3)&lt;&gt;"",DBCS(TRIM(INDEX(個人!$C$6:$AH$125,$N1043,$C$3))),"")</f>
        <v/>
      </c>
      <c r="D1043" s="23" t="str">
        <f t="shared" si="141"/>
        <v>○</v>
      </c>
      <c r="E1043" s="23">
        <f>IF(AND(INDEX(個人!$C$6:$AH$125,$N1042,$C$3)&lt;&gt;"",INDEX(個人!$C$6:$AH$125,$N1043,$O1043)&lt;&gt;""),E1042+1,E1042)</f>
        <v>0</v>
      </c>
      <c r="F1043" s="23" t="str">
        <f t="shared" si="142"/>
        <v>@0</v>
      </c>
      <c r="H1043" s="23" t="str">
        <f>IF(AND(INDEX(個人!$C$6:$AH$125,$N1043,$C$3)&lt;&gt;"",INDEX(個人!$C$6:$AH$125,$N1043,$O1043)&lt;&gt;""),IF(INDEX(個人!$C$6:$AH$125,$N1043,$H$3)&lt;20,11,ROUNDDOWN(INDEX(個人!$C$6:$AH$125,$N1043,$H$3)/5,0)+7),"")</f>
        <v/>
      </c>
      <c r="I1043" s="23" t="str">
        <f>IF(AND(INDEX(個人!$C$6:$AH$125,$N1043,$C$3)&lt;&gt;"",INDEX(個人!$C$6:$AH$125,$N1043,$O1043)&lt;&gt;""),IF(ISERROR(VLOOKUP(DBCS($Q1043),コード一覧!$E$1:$F$6,2,FALSE)),1,VLOOKUP(DBCS($Q1043),コード一覧!$E$1:$F$6,2,FALSE)),"")</f>
        <v/>
      </c>
      <c r="J1043" s="23" t="str">
        <f>IF(AND(INDEX(個人!$C$6:$AH$125,$N1043,$C$3)&lt;&gt;"",INDEX(個人!$C$6:$AH$125,$N1043,$O1043)&lt;&gt;""),VLOOKUP($P1043,コード一覧!$G$1:$H$10,2,FALSE),"")</f>
        <v/>
      </c>
      <c r="K1043" s="23" t="str">
        <f>IF(AND(INDEX(個人!$C$6:$AH$125,$N1043,$C$3)&lt;&gt;"",INDEX(個人!$C$6:$AH$125,$N1043,$O1043)&lt;&gt;""),LEFT(TEXT(INDEX(個人!$C$6:$AH$125,$N1043,$O1043),"mm:ss.00"),2),"")</f>
        <v/>
      </c>
      <c r="L1043" s="23" t="str">
        <f>IF(AND(INDEX(個人!$C$6:$AH$125,$N1043,$C$3)&lt;&gt;"",INDEX(個人!$C$6:$AH$125,$N1043,$O1043)&lt;&gt;""),MID(TEXT(INDEX(個人!$C$6:$AH$125,$N1043,$O1043),"mm:ss.00"),4,2),"")</f>
        <v/>
      </c>
      <c r="M1043" s="23" t="str">
        <f>IF(AND(INDEX(個人!$C$6:$AH$125,$N1043,$C$3)&lt;&gt;"",INDEX(個人!$C$6:$AH$125,$N1043,$O1043)&lt;&gt;""),RIGHT(TEXT(INDEX(個人!$C$6:$AH$125,$N1043,$O1043),"mm:ss.00"),2),"")</f>
        <v/>
      </c>
      <c r="N1043" s="23">
        <f t="shared" si="143"/>
        <v>48</v>
      </c>
      <c r="O1043" s="23">
        <v>14</v>
      </c>
      <c r="P1043" s="200" t="s">
        <v>47</v>
      </c>
      <c r="Q1043" s="23" t="s">
        <v>318</v>
      </c>
    </row>
    <row r="1044" spans="3:17" s="23" customFormat="1" x14ac:dyDescent="0.15">
      <c r="C1044" s="23" t="str">
        <f>IF(INDEX(個人!$C$6:$AH$125,$N1044,$C$3)&lt;&gt;"",DBCS(TRIM(INDEX(個人!$C$6:$AH$125,$N1044,$C$3))),"")</f>
        <v/>
      </c>
      <c r="D1044" s="23" t="str">
        <f t="shared" si="141"/>
        <v>○</v>
      </c>
      <c r="E1044" s="23">
        <f>IF(AND(INDEX(個人!$C$6:$AH$125,$N1043,$C$3)&lt;&gt;"",INDEX(個人!$C$6:$AH$125,$N1044,$O1044)&lt;&gt;""),E1043+1,E1043)</f>
        <v>0</v>
      </c>
      <c r="F1044" s="23" t="str">
        <f t="shared" si="142"/>
        <v>@0</v>
      </c>
      <c r="H1044" s="23" t="str">
        <f>IF(AND(INDEX(個人!$C$6:$AH$125,$N1044,$C$3)&lt;&gt;"",INDEX(個人!$C$6:$AH$125,$N1044,$O1044)&lt;&gt;""),IF(INDEX(個人!$C$6:$AH$125,$N1044,$H$3)&lt;20,11,ROUNDDOWN(INDEX(個人!$C$6:$AH$125,$N1044,$H$3)/5,0)+7),"")</f>
        <v/>
      </c>
      <c r="I1044" s="23" t="str">
        <f>IF(AND(INDEX(個人!$C$6:$AH$125,$N1044,$C$3)&lt;&gt;"",INDEX(個人!$C$6:$AH$125,$N1044,$O1044)&lt;&gt;""),IF(ISERROR(VLOOKUP(DBCS($Q1044),コード一覧!$E$1:$F$6,2,FALSE)),1,VLOOKUP(DBCS($Q1044),コード一覧!$E$1:$F$6,2,FALSE)),"")</f>
        <v/>
      </c>
      <c r="J1044" s="23" t="str">
        <f>IF(AND(INDEX(個人!$C$6:$AH$125,$N1044,$C$3)&lt;&gt;"",INDEX(個人!$C$6:$AH$125,$N1044,$O1044)&lt;&gt;""),VLOOKUP($P1044,コード一覧!$G$1:$H$10,2,FALSE),"")</f>
        <v/>
      </c>
      <c r="K1044" s="23" t="str">
        <f>IF(AND(INDEX(個人!$C$6:$AH$125,$N1044,$C$3)&lt;&gt;"",INDEX(個人!$C$6:$AH$125,$N1044,$O1044)&lt;&gt;""),LEFT(TEXT(INDEX(個人!$C$6:$AH$125,$N1044,$O1044),"mm:ss.00"),2),"")</f>
        <v/>
      </c>
      <c r="L1044" s="23" t="str">
        <f>IF(AND(INDEX(個人!$C$6:$AH$125,$N1044,$C$3)&lt;&gt;"",INDEX(個人!$C$6:$AH$125,$N1044,$O1044)&lt;&gt;""),MID(TEXT(INDEX(個人!$C$6:$AH$125,$N1044,$O1044),"mm:ss.00"),4,2),"")</f>
        <v/>
      </c>
      <c r="M1044" s="23" t="str">
        <f>IF(AND(INDEX(個人!$C$6:$AH$125,$N1044,$C$3)&lt;&gt;"",INDEX(個人!$C$6:$AH$125,$N1044,$O1044)&lt;&gt;""),RIGHT(TEXT(INDEX(個人!$C$6:$AH$125,$N1044,$O1044),"mm:ss.00"),2),"")</f>
        <v/>
      </c>
      <c r="N1044" s="23">
        <f t="shared" si="143"/>
        <v>48</v>
      </c>
      <c r="O1044" s="23">
        <v>15</v>
      </c>
      <c r="P1044" s="200" t="s">
        <v>73</v>
      </c>
      <c r="Q1044" s="23" t="s">
        <v>318</v>
      </c>
    </row>
    <row r="1045" spans="3:17" s="23" customFormat="1" x14ac:dyDescent="0.15">
      <c r="C1045" s="23" t="str">
        <f>IF(INDEX(個人!$C$6:$AH$125,$N1045,$C$3)&lt;&gt;"",DBCS(TRIM(INDEX(個人!$C$6:$AH$125,$N1045,$C$3))),"")</f>
        <v/>
      </c>
      <c r="D1045" s="23" t="str">
        <f t="shared" si="141"/>
        <v>○</v>
      </c>
      <c r="E1045" s="23">
        <f>IF(AND(INDEX(個人!$C$6:$AH$125,$N1044,$C$3)&lt;&gt;"",INDEX(個人!$C$6:$AH$125,$N1045,$O1045)&lt;&gt;""),E1044+1,E1044)</f>
        <v>0</v>
      </c>
      <c r="F1045" s="23" t="str">
        <f t="shared" si="142"/>
        <v>@0</v>
      </c>
      <c r="H1045" s="23" t="str">
        <f>IF(AND(INDEX(個人!$C$6:$AH$125,$N1045,$C$3)&lt;&gt;"",INDEX(個人!$C$6:$AH$125,$N1045,$O1045)&lt;&gt;""),IF(INDEX(個人!$C$6:$AH$125,$N1045,$H$3)&lt;20,11,ROUNDDOWN(INDEX(個人!$C$6:$AH$125,$N1045,$H$3)/5,0)+7),"")</f>
        <v/>
      </c>
      <c r="I1045" s="23" t="str">
        <f>IF(AND(INDEX(個人!$C$6:$AH$125,$N1045,$C$3)&lt;&gt;"",INDEX(個人!$C$6:$AH$125,$N1045,$O1045)&lt;&gt;""),IF(ISERROR(VLOOKUP(DBCS($Q1045),コード一覧!$E$1:$F$6,2,FALSE)),1,VLOOKUP(DBCS($Q1045),コード一覧!$E$1:$F$6,2,FALSE)),"")</f>
        <v/>
      </c>
      <c r="J1045" s="23" t="str">
        <f>IF(AND(INDEX(個人!$C$6:$AH$125,$N1045,$C$3)&lt;&gt;"",INDEX(個人!$C$6:$AH$125,$N1045,$O1045)&lt;&gt;""),VLOOKUP($P1045,コード一覧!$G$1:$H$10,2,FALSE),"")</f>
        <v/>
      </c>
      <c r="K1045" s="23" t="str">
        <f>IF(AND(INDEX(個人!$C$6:$AH$125,$N1045,$C$3)&lt;&gt;"",INDEX(個人!$C$6:$AH$125,$N1045,$O1045)&lt;&gt;""),LEFT(TEXT(INDEX(個人!$C$6:$AH$125,$N1045,$O1045),"mm:ss.00"),2),"")</f>
        <v/>
      </c>
      <c r="L1045" s="23" t="str">
        <f>IF(AND(INDEX(個人!$C$6:$AH$125,$N1045,$C$3)&lt;&gt;"",INDEX(個人!$C$6:$AH$125,$N1045,$O1045)&lt;&gt;""),MID(TEXT(INDEX(個人!$C$6:$AH$125,$N1045,$O1045),"mm:ss.00"),4,2),"")</f>
        <v/>
      </c>
      <c r="M1045" s="23" t="str">
        <f>IF(AND(INDEX(個人!$C$6:$AH$125,$N1045,$C$3)&lt;&gt;"",INDEX(個人!$C$6:$AH$125,$N1045,$O1045)&lt;&gt;""),RIGHT(TEXT(INDEX(個人!$C$6:$AH$125,$N1045,$O1045),"mm:ss.00"),2),"")</f>
        <v/>
      </c>
      <c r="N1045" s="23">
        <f t="shared" si="143"/>
        <v>48</v>
      </c>
      <c r="O1045" s="23">
        <v>16</v>
      </c>
      <c r="P1045" s="200" t="s">
        <v>75</v>
      </c>
      <c r="Q1045" s="23" t="s">
        <v>318</v>
      </c>
    </row>
    <row r="1046" spans="3:17" s="23" customFormat="1" x14ac:dyDescent="0.15">
      <c r="C1046" s="23" t="str">
        <f>IF(INDEX(個人!$C$6:$AH$125,$N1046,$C$3)&lt;&gt;"",DBCS(TRIM(INDEX(個人!$C$6:$AH$125,$N1046,$C$3))),"")</f>
        <v/>
      </c>
      <c r="D1046" s="23" t="str">
        <f t="shared" si="141"/>
        <v>○</v>
      </c>
      <c r="E1046" s="23">
        <f>IF(AND(INDEX(個人!$C$6:$AH$125,$N1045,$C$3)&lt;&gt;"",INDEX(個人!$C$6:$AH$125,$N1046,$O1046)&lt;&gt;""),E1045+1,E1045)</f>
        <v>0</v>
      </c>
      <c r="F1046" s="23" t="str">
        <f t="shared" si="142"/>
        <v>@0</v>
      </c>
      <c r="H1046" s="23" t="str">
        <f>IF(AND(INDEX(個人!$C$6:$AH$125,$N1046,$C$3)&lt;&gt;"",INDEX(個人!$C$6:$AH$125,$N1046,$O1046)&lt;&gt;""),IF(INDEX(個人!$C$6:$AH$125,$N1046,$H$3)&lt;20,11,ROUNDDOWN(INDEX(個人!$C$6:$AH$125,$N1046,$H$3)/5,0)+7),"")</f>
        <v/>
      </c>
      <c r="I1046" s="23" t="str">
        <f>IF(AND(INDEX(個人!$C$6:$AH$125,$N1046,$C$3)&lt;&gt;"",INDEX(個人!$C$6:$AH$125,$N1046,$O1046)&lt;&gt;""),IF(ISERROR(VLOOKUP(DBCS($Q1046),コード一覧!$E$1:$F$6,2,FALSE)),1,VLOOKUP(DBCS($Q1046),コード一覧!$E$1:$F$6,2,FALSE)),"")</f>
        <v/>
      </c>
      <c r="J1046" s="23" t="str">
        <f>IF(AND(INDEX(個人!$C$6:$AH$125,$N1046,$C$3)&lt;&gt;"",INDEX(個人!$C$6:$AH$125,$N1046,$O1046)&lt;&gt;""),VLOOKUP($P1046,コード一覧!$G$1:$H$10,2,FALSE),"")</f>
        <v/>
      </c>
      <c r="K1046" s="23" t="str">
        <f>IF(AND(INDEX(個人!$C$6:$AH$125,$N1046,$C$3)&lt;&gt;"",INDEX(個人!$C$6:$AH$125,$N1046,$O1046)&lt;&gt;""),LEFT(TEXT(INDEX(個人!$C$6:$AH$125,$N1046,$O1046),"mm:ss.00"),2),"")</f>
        <v/>
      </c>
      <c r="L1046" s="23" t="str">
        <f>IF(AND(INDEX(個人!$C$6:$AH$125,$N1046,$C$3)&lt;&gt;"",INDEX(個人!$C$6:$AH$125,$N1046,$O1046)&lt;&gt;""),MID(TEXT(INDEX(個人!$C$6:$AH$125,$N1046,$O1046),"mm:ss.00"),4,2),"")</f>
        <v/>
      </c>
      <c r="M1046" s="23" t="str">
        <f>IF(AND(INDEX(個人!$C$6:$AH$125,$N1046,$C$3)&lt;&gt;"",INDEX(個人!$C$6:$AH$125,$N1046,$O1046)&lt;&gt;""),RIGHT(TEXT(INDEX(個人!$C$6:$AH$125,$N1046,$O1046),"mm:ss.00"),2),"")</f>
        <v/>
      </c>
      <c r="N1046" s="23">
        <f t="shared" si="143"/>
        <v>48</v>
      </c>
      <c r="O1046" s="23">
        <v>17</v>
      </c>
      <c r="P1046" s="200" t="s">
        <v>77</v>
      </c>
      <c r="Q1046" s="23" t="s">
        <v>318</v>
      </c>
    </row>
    <row r="1047" spans="3:17" s="23" customFormat="1" x14ac:dyDescent="0.15">
      <c r="C1047" s="23" t="str">
        <f>IF(INDEX(個人!$C$6:$AH$125,$N1047,$C$3)&lt;&gt;"",DBCS(TRIM(INDEX(個人!$C$6:$AH$125,$N1047,$C$3))),"")</f>
        <v/>
      </c>
      <c r="D1047" s="23" t="str">
        <f t="shared" si="141"/>
        <v>○</v>
      </c>
      <c r="E1047" s="23">
        <f>IF(AND(INDEX(個人!$C$6:$AH$125,$N1046,$C$3)&lt;&gt;"",INDEX(個人!$C$6:$AH$125,$N1047,$O1047)&lt;&gt;""),E1046+1,E1046)</f>
        <v>0</v>
      </c>
      <c r="F1047" s="23" t="str">
        <f t="shared" si="142"/>
        <v>@0</v>
      </c>
      <c r="H1047" s="23" t="str">
        <f>IF(AND(INDEX(個人!$C$6:$AH$125,$N1047,$C$3)&lt;&gt;"",INDEX(個人!$C$6:$AH$125,$N1047,$O1047)&lt;&gt;""),IF(INDEX(個人!$C$6:$AH$125,$N1047,$H$3)&lt;20,11,ROUNDDOWN(INDEX(個人!$C$6:$AH$125,$N1047,$H$3)/5,0)+7),"")</f>
        <v/>
      </c>
      <c r="I1047" s="23" t="str">
        <f>IF(AND(INDEX(個人!$C$6:$AH$125,$N1047,$C$3)&lt;&gt;"",INDEX(個人!$C$6:$AH$125,$N1047,$O1047)&lt;&gt;""),IF(ISERROR(VLOOKUP(DBCS($Q1047),コード一覧!$E$1:$F$6,2,FALSE)),1,VLOOKUP(DBCS($Q1047),コード一覧!$E$1:$F$6,2,FALSE)),"")</f>
        <v/>
      </c>
      <c r="J1047" s="23" t="str">
        <f>IF(AND(INDEX(個人!$C$6:$AH$125,$N1047,$C$3)&lt;&gt;"",INDEX(個人!$C$6:$AH$125,$N1047,$O1047)&lt;&gt;""),VLOOKUP($P1047,コード一覧!$G$1:$H$10,2,FALSE),"")</f>
        <v/>
      </c>
      <c r="K1047" s="23" t="str">
        <f>IF(AND(INDEX(個人!$C$6:$AH$125,$N1047,$C$3)&lt;&gt;"",INDEX(個人!$C$6:$AH$125,$N1047,$O1047)&lt;&gt;""),LEFT(TEXT(INDEX(個人!$C$6:$AH$125,$N1047,$O1047),"mm:ss.00"),2),"")</f>
        <v/>
      </c>
      <c r="L1047" s="23" t="str">
        <f>IF(AND(INDEX(個人!$C$6:$AH$125,$N1047,$C$3)&lt;&gt;"",INDEX(個人!$C$6:$AH$125,$N1047,$O1047)&lt;&gt;""),MID(TEXT(INDEX(個人!$C$6:$AH$125,$N1047,$O1047),"mm:ss.00"),4,2),"")</f>
        <v/>
      </c>
      <c r="M1047" s="23" t="str">
        <f>IF(AND(INDEX(個人!$C$6:$AH$125,$N1047,$C$3)&lt;&gt;"",INDEX(個人!$C$6:$AH$125,$N1047,$O1047)&lt;&gt;""),RIGHT(TEXT(INDEX(個人!$C$6:$AH$125,$N1047,$O1047),"mm:ss.00"),2),"")</f>
        <v/>
      </c>
      <c r="N1047" s="23">
        <f t="shared" si="143"/>
        <v>48</v>
      </c>
      <c r="O1047" s="23">
        <v>18</v>
      </c>
      <c r="P1047" s="200" t="s">
        <v>70</v>
      </c>
      <c r="Q1047" s="23" t="s">
        <v>319</v>
      </c>
    </row>
    <row r="1048" spans="3:17" s="23" customFormat="1" x14ac:dyDescent="0.15">
      <c r="C1048" s="23" t="str">
        <f>IF(INDEX(個人!$C$6:$AH$125,$N1048,$C$3)&lt;&gt;"",DBCS(TRIM(INDEX(個人!$C$6:$AH$125,$N1048,$C$3))),"")</f>
        <v/>
      </c>
      <c r="D1048" s="23" t="str">
        <f t="shared" si="141"/>
        <v>○</v>
      </c>
      <c r="E1048" s="23">
        <f>IF(AND(INDEX(個人!$C$6:$AH$125,$N1047,$C$3)&lt;&gt;"",INDEX(個人!$C$6:$AH$125,$N1048,$O1048)&lt;&gt;""),E1047+1,E1047)</f>
        <v>0</v>
      </c>
      <c r="F1048" s="23" t="str">
        <f t="shared" si="142"/>
        <v>@0</v>
      </c>
      <c r="H1048" s="23" t="str">
        <f>IF(AND(INDEX(個人!$C$6:$AH$125,$N1048,$C$3)&lt;&gt;"",INDEX(個人!$C$6:$AH$125,$N1048,$O1048)&lt;&gt;""),IF(INDEX(個人!$C$6:$AH$125,$N1048,$H$3)&lt;20,11,ROUNDDOWN(INDEX(個人!$C$6:$AH$125,$N1048,$H$3)/5,0)+7),"")</f>
        <v/>
      </c>
      <c r="I1048" s="23" t="str">
        <f>IF(AND(INDEX(個人!$C$6:$AH$125,$N1048,$C$3)&lt;&gt;"",INDEX(個人!$C$6:$AH$125,$N1048,$O1048)&lt;&gt;""),IF(ISERROR(VLOOKUP(DBCS($Q1048),コード一覧!$E$1:$F$6,2,FALSE)),1,VLOOKUP(DBCS($Q1048),コード一覧!$E$1:$F$6,2,FALSE)),"")</f>
        <v/>
      </c>
      <c r="J1048" s="23" t="str">
        <f>IF(AND(INDEX(個人!$C$6:$AH$125,$N1048,$C$3)&lt;&gt;"",INDEX(個人!$C$6:$AH$125,$N1048,$O1048)&lt;&gt;""),VLOOKUP($P1048,コード一覧!$G$1:$H$10,2,FALSE),"")</f>
        <v/>
      </c>
      <c r="K1048" s="23" t="str">
        <f>IF(AND(INDEX(個人!$C$6:$AH$125,$N1048,$C$3)&lt;&gt;"",INDEX(個人!$C$6:$AH$125,$N1048,$O1048)&lt;&gt;""),LEFT(TEXT(INDEX(個人!$C$6:$AH$125,$N1048,$O1048),"mm:ss.00"),2),"")</f>
        <v/>
      </c>
      <c r="L1048" s="23" t="str">
        <f>IF(AND(INDEX(個人!$C$6:$AH$125,$N1048,$C$3)&lt;&gt;"",INDEX(個人!$C$6:$AH$125,$N1048,$O1048)&lt;&gt;""),MID(TEXT(INDEX(個人!$C$6:$AH$125,$N1048,$O1048),"mm:ss.00"),4,2),"")</f>
        <v/>
      </c>
      <c r="M1048" s="23" t="str">
        <f>IF(AND(INDEX(個人!$C$6:$AH$125,$N1048,$C$3)&lt;&gt;"",INDEX(個人!$C$6:$AH$125,$N1048,$O1048)&lt;&gt;""),RIGHT(TEXT(INDEX(個人!$C$6:$AH$125,$N1048,$O1048),"mm:ss.00"),2),"")</f>
        <v/>
      </c>
      <c r="N1048" s="23">
        <f t="shared" si="143"/>
        <v>48</v>
      </c>
      <c r="O1048" s="23">
        <v>19</v>
      </c>
      <c r="P1048" s="200" t="s">
        <v>24</v>
      </c>
      <c r="Q1048" s="23" t="s">
        <v>319</v>
      </c>
    </row>
    <row r="1049" spans="3:17" s="23" customFormat="1" x14ac:dyDescent="0.15">
      <c r="C1049" s="23" t="str">
        <f>IF(INDEX(個人!$C$6:$AH$125,$N1049,$C$3)&lt;&gt;"",DBCS(TRIM(INDEX(個人!$C$6:$AH$125,$N1049,$C$3))),"")</f>
        <v/>
      </c>
      <c r="D1049" s="23" t="str">
        <f t="shared" si="141"/>
        <v>○</v>
      </c>
      <c r="E1049" s="23">
        <f>IF(AND(INDEX(個人!$C$6:$AH$125,$N1048,$C$3)&lt;&gt;"",INDEX(個人!$C$6:$AH$125,$N1049,$O1049)&lt;&gt;""),E1048+1,E1048)</f>
        <v>0</v>
      </c>
      <c r="F1049" s="23" t="str">
        <f t="shared" si="142"/>
        <v>@0</v>
      </c>
      <c r="H1049" s="23" t="str">
        <f>IF(AND(INDEX(個人!$C$6:$AH$125,$N1049,$C$3)&lt;&gt;"",INDEX(個人!$C$6:$AH$125,$N1049,$O1049)&lt;&gt;""),IF(INDEX(個人!$C$6:$AH$125,$N1049,$H$3)&lt;20,11,ROUNDDOWN(INDEX(個人!$C$6:$AH$125,$N1049,$H$3)/5,0)+7),"")</f>
        <v/>
      </c>
      <c r="I1049" s="23" t="str">
        <f>IF(AND(INDEX(個人!$C$6:$AH$125,$N1049,$C$3)&lt;&gt;"",INDEX(個人!$C$6:$AH$125,$N1049,$O1049)&lt;&gt;""),IF(ISERROR(VLOOKUP(DBCS($Q1049),コード一覧!$E$1:$F$6,2,FALSE)),1,VLOOKUP(DBCS($Q1049),コード一覧!$E$1:$F$6,2,FALSE)),"")</f>
        <v/>
      </c>
      <c r="J1049" s="23" t="str">
        <f>IF(AND(INDEX(個人!$C$6:$AH$125,$N1049,$C$3)&lt;&gt;"",INDEX(個人!$C$6:$AH$125,$N1049,$O1049)&lt;&gt;""),VLOOKUP($P1049,コード一覧!$G$1:$H$10,2,FALSE),"")</f>
        <v/>
      </c>
      <c r="K1049" s="23" t="str">
        <f>IF(AND(INDEX(個人!$C$6:$AH$125,$N1049,$C$3)&lt;&gt;"",INDEX(個人!$C$6:$AH$125,$N1049,$O1049)&lt;&gt;""),LEFT(TEXT(INDEX(個人!$C$6:$AH$125,$N1049,$O1049),"mm:ss.00"),2),"")</f>
        <v/>
      </c>
      <c r="L1049" s="23" t="str">
        <f>IF(AND(INDEX(個人!$C$6:$AH$125,$N1049,$C$3)&lt;&gt;"",INDEX(個人!$C$6:$AH$125,$N1049,$O1049)&lt;&gt;""),MID(TEXT(INDEX(個人!$C$6:$AH$125,$N1049,$O1049),"mm:ss.00"),4,2),"")</f>
        <v/>
      </c>
      <c r="M1049" s="23" t="str">
        <f>IF(AND(INDEX(個人!$C$6:$AH$125,$N1049,$C$3)&lt;&gt;"",INDEX(個人!$C$6:$AH$125,$N1049,$O1049)&lt;&gt;""),RIGHT(TEXT(INDEX(個人!$C$6:$AH$125,$N1049,$O1049),"mm:ss.00"),2),"")</f>
        <v/>
      </c>
      <c r="N1049" s="23">
        <f t="shared" si="143"/>
        <v>48</v>
      </c>
      <c r="O1049" s="23">
        <v>20</v>
      </c>
      <c r="P1049" s="200" t="s">
        <v>37</v>
      </c>
      <c r="Q1049" s="23" t="s">
        <v>319</v>
      </c>
    </row>
    <row r="1050" spans="3:17" s="23" customFormat="1" x14ac:dyDescent="0.15">
      <c r="C1050" s="23" t="str">
        <f>IF(INDEX(個人!$C$6:$AH$125,$N1050,$C$3)&lt;&gt;"",DBCS(TRIM(INDEX(個人!$C$6:$AH$125,$N1050,$C$3))),"")</f>
        <v/>
      </c>
      <c r="D1050" s="23" t="str">
        <f t="shared" si="141"/>
        <v>○</v>
      </c>
      <c r="E1050" s="23">
        <f>IF(AND(INDEX(個人!$C$6:$AH$125,$N1049,$C$3)&lt;&gt;"",INDEX(個人!$C$6:$AH$125,$N1050,$O1050)&lt;&gt;""),E1049+1,E1049)</f>
        <v>0</v>
      </c>
      <c r="F1050" s="23" t="str">
        <f t="shared" si="142"/>
        <v>@0</v>
      </c>
      <c r="H1050" s="23" t="str">
        <f>IF(AND(INDEX(個人!$C$6:$AH$125,$N1050,$C$3)&lt;&gt;"",INDEX(個人!$C$6:$AH$125,$N1050,$O1050)&lt;&gt;""),IF(INDEX(個人!$C$6:$AH$125,$N1050,$H$3)&lt;20,11,ROUNDDOWN(INDEX(個人!$C$6:$AH$125,$N1050,$H$3)/5,0)+7),"")</f>
        <v/>
      </c>
      <c r="I1050" s="23" t="str">
        <f>IF(AND(INDEX(個人!$C$6:$AH$125,$N1050,$C$3)&lt;&gt;"",INDEX(個人!$C$6:$AH$125,$N1050,$O1050)&lt;&gt;""),IF(ISERROR(VLOOKUP(DBCS($Q1050),コード一覧!$E$1:$F$6,2,FALSE)),1,VLOOKUP(DBCS($Q1050),コード一覧!$E$1:$F$6,2,FALSE)),"")</f>
        <v/>
      </c>
      <c r="J1050" s="23" t="str">
        <f>IF(AND(INDEX(個人!$C$6:$AH$125,$N1050,$C$3)&lt;&gt;"",INDEX(個人!$C$6:$AH$125,$N1050,$O1050)&lt;&gt;""),VLOOKUP($P1050,コード一覧!$G$1:$H$10,2,FALSE),"")</f>
        <v/>
      </c>
      <c r="K1050" s="23" t="str">
        <f>IF(AND(INDEX(個人!$C$6:$AH$125,$N1050,$C$3)&lt;&gt;"",INDEX(個人!$C$6:$AH$125,$N1050,$O1050)&lt;&gt;""),LEFT(TEXT(INDEX(個人!$C$6:$AH$125,$N1050,$O1050),"mm:ss.00"),2),"")</f>
        <v/>
      </c>
      <c r="L1050" s="23" t="str">
        <f>IF(AND(INDEX(個人!$C$6:$AH$125,$N1050,$C$3)&lt;&gt;"",INDEX(個人!$C$6:$AH$125,$N1050,$O1050)&lt;&gt;""),MID(TEXT(INDEX(個人!$C$6:$AH$125,$N1050,$O1050),"mm:ss.00"),4,2),"")</f>
        <v/>
      </c>
      <c r="M1050" s="23" t="str">
        <f>IF(AND(INDEX(個人!$C$6:$AH$125,$N1050,$C$3)&lt;&gt;"",INDEX(個人!$C$6:$AH$125,$N1050,$O1050)&lt;&gt;""),RIGHT(TEXT(INDEX(個人!$C$6:$AH$125,$N1050,$O1050),"mm:ss.00"),2),"")</f>
        <v/>
      </c>
      <c r="N1050" s="23">
        <f t="shared" si="143"/>
        <v>48</v>
      </c>
      <c r="O1050" s="23">
        <v>21</v>
      </c>
      <c r="P1050" s="200" t="s">
        <v>47</v>
      </c>
      <c r="Q1050" s="23" t="s">
        <v>319</v>
      </c>
    </row>
    <row r="1051" spans="3:17" s="23" customFormat="1" x14ac:dyDescent="0.15">
      <c r="C1051" s="23" t="str">
        <f>IF(INDEX(個人!$C$6:$AH$125,$N1051,$C$3)&lt;&gt;"",DBCS(TRIM(INDEX(個人!$C$6:$AH$125,$N1051,$C$3))),"")</f>
        <v/>
      </c>
      <c r="D1051" s="23" t="str">
        <f t="shared" si="141"/>
        <v>○</v>
      </c>
      <c r="E1051" s="23">
        <f>IF(AND(INDEX(個人!$C$6:$AH$125,$N1050,$C$3)&lt;&gt;"",INDEX(個人!$C$6:$AH$125,$N1051,$O1051)&lt;&gt;""),E1050+1,E1050)</f>
        <v>0</v>
      </c>
      <c r="F1051" s="23" t="str">
        <f t="shared" si="142"/>
        <v>@0</v>
      </c>
      <c r="H1051" s="23" t="str">
        <f>IF(AND(INDEX(個人!$C$6:$AH$125,$N1051,$C$3)&lt;&gt;"",INDEX(個人!$C$6:$AH$125,$N1051,$O1051)&lt;&gt;""),IF(INDEX(個人!$C$6:$AH$125,$N1051,$H$3)&lt;20,11,ROUNDDOWN(INDEX(個人!$C$6:$AH$125,$N1051,$H$3)/5,0)+7),"")</f>
        <v/>
      </c>
      <c r="I1051" s="23" t="str">
        <f>IF(AND(INDEX(個人!$C$6:$AH$125,$N1051,$C$3)&lt;&gt;"",INDEX(個人!$C$6:$AH$125,$N1051,$O1051)&lt;&gt;""),IF(ISERROR(VLOOKUP(DBCS($Q1051),コード一覧!$E$1:$F$6,2,FALSE)),1,VLOOKUP(DBCS($Q1051),コード一覧!$E$1:$F$6,2,FALSE)),"")</f>
        <v/>
      </c>
      <c r="J1051" s="23" t="str">
        <f>IF(AND(INDEX(個人!$C$6:$AH$125,$N1051,$C$3)&lt;&gt;"",INDEX(個人!$C$6:$AH$125,$N1051,$O1051)&lt;&gt;""),VLOOKUP($P1051,コード一覧!$G$1:$H$10,2,FALSE),"")</f>
        <v/>
      </c>
      <c r="K1051" s="23" t="str">
        <f>IF(AND(INDEX(個人!$C$6:$AH$125,$N1051,$C$3)&lt;&gt;"",INDEX(個人!$C$6:$AH$125,$N1051,$O1051)&lt;&gt;""),LEFT(TEXT(INDEX(個人!$C$6:$AH$125,$N1051,$O1051),"mm:ss.00"),2),"")</f>
        <v/>
      </c>
      <c r="L1051" s="23" t="str">
        <f>IF(AND(INDEX(個人!$C$6:$AH$125,$N1051,$C$3)&lt;&gt;"",INDEX(個人!$C$6:$AH$125,$N1051,$O1051)&lt;&gt;""),MID(TEXT(INDEX(個人!$C$6:$AH$125,$N1051,$O1051),"mm:ss.00"),4,2),"")</f>
        <v/>
      </c>
      <c r="M1051" s="23" t="str">
        <f>IF(AND(INDEX(個人!$C$6:$AH$125,$N1051,$C$3)&lt;&gt;"",INDEX(個人!$C$6:$AH$125,$N1051,$O1051)&lt;&gt;""),RIGHT(TEXT(INDEX(個人!$C$6:$AH$125,$N1051,$O1051),"mm:ss.00"),2),"")</f>
        <v/>
      </c>
      <c r="N1051" s="23">
        <f t="shared" si="143"/>
        <v>48</v>
      </c>
      <c r="O1051" s="23">
        <v>22</v>
      </c>
      <c r="P1051" s="200" t="s">
        <v>70</v>
      </c>
      <c r="Q1051" s="23" t="s">
        <v>320</v>
      </c>
    </row>
    <row r="1052" spans="3:17" s="23" customFormat="1" x14ac:dyDescent="0.15">
      <c r="C1052" s="23" t="str">
        <f>IF(INDEX(個人!$C$6:$AH$125,$N1052,$C$3)&lt;&gt;"",DBCS(TRIM(INDEX(個人!$C$6:$AH$125,$N1052,$C$3))),"")</f>
        <v/>
      </c>
      <c r="D1052" s="23" t="str">
        <f t="shared" si="141"/>
        <v>○</v>
      </c>
      <c r="E1052" s="23">
        <f>IF(AND(INDEX(個人!$C$6:$AH$125,$N1051,$C$3)&lt;&gt;"",INDEX(個人!$C$6:$AH$125,$N1052,$O1052)&lt;&gt;""),E1051+1,E1051)</f>
        <v>0</v>
      </c>
      <c r="F1052" s="23" t="str">
        <f t="shared" si="142"/>
        <v>@0</v>
      </c>
      <c r="H1052" s="23" t="str">
        <f>IF(AND(INDEX(個人!$C$6:$AH$125,$N1052,$C$3)&lt;&gt;"",INDEX(個人!$C$6:$AH$125,$N1052,$O1052)&lt;&gt;""),IF(INDEX(個人!$C$6:$AH$125,$N1052,$H$3)&lt;20,11,ROUNDDOWN(INDEX(個人!$C$6:$AH$125,$N1052,$H$3)/5,0)+7),"")</f>
        <v/>
      </c>
      <c r="I1052" s="23" t="str">
        <f>IF(AND(INDEX(個人!$C$6:$AH$125,$N1052,$C$3)&lt;&gt;"",INDEX(個人!$C$6:$AH$125,$N1052,$O1052)&lt;&gt;""),IF(ISERROR(VLOOKUP(DBCS($Q1052),コード一覧!$E$1:$F$6,2,FALSE)),1,VLOOKUP(DBCS($Q1052),コード一覧!$E$1:$F$6,2,FALSE)),"")</f>
        <v/>
      </c>
      <c r="J1052" s="23" t="str">
        <f>IF(AND(INDEX(個人!$C$6:$AH$125,$N1052,$C$3)&lt;&gt;"",INDEX(個人!$C$6:$AH$125,$N1052,$O1052)&lt;&gt;""),VLOOKUP($P1052,コード一覧!$G$1:$H$10,2,FALSE),"")</f>
        <v/>
      </c>
      <c r="K1052" s="23" t="str">
        <f>IF(AND(INDEX(個人!$C$6:$AH$125,$N1052,$C$3)&lt;&gt;"",INDEX(個人!$C$6:$AH$125,$N1052,$O1052)&lt;&gt;""),LEFT(TEXT(INDEX(個人!$C$6:$AH$125,$N1052,$O1052),"mm:ss.00"),2),"")</f>
        <v/>
      </c>
      <c r="L1052" s="23" t="str">
        <f>IF(AND(INDEX(個人!$C$6:$AH$125,$N1052,$C$3)&lt;&gt;"",INDEX(個人!$C$6:$AH$125,$N1052,$O1052)&lt;&gt;""),MID(TEXT(INDEX(個人!$C$6:$AH$125,$N1052,$O1052),"mm:ss.00"),4,2),"")</f>
        <v/>
      </c>
      <c r="M1052" s="23" t="str">
        <f>IF(AND(INDEX(個人!$C$6:$AH$125,$N1052,$C$3)&lt;&gt;"",INDEX(個人!$C$6:$AH$125,$N1052,$O1052)&lt;&gt;""),RIGHT(TEXT(INDEX(個人!$C$6:$AH$125,$N1052,$O1052),"mm:ss.00"),2),"")</f>
        <v/>
      </c>
      <c r="N1052" s="23">
        <f t="shared" si="143"/>
        <v>48</v>
      </c>
      <c r="O1052" s="23">
        <v>23</v>
      </c>
      <c r="P1052" s="200" t="s">
        <v>24</v>
      </c>
      <c r="Q1052" s="23" t="s">
        <v>320</v>
      </c>
    </row>
    <row r="1053" spans="3:17" s="23" customFormat="1" x14ac:dyDescent="0.15">
      <c r="C1053" s="23" t="str">
        <f>IF(INDEX(個人!$C$6:$AH$125,$N1053,$C$3)&lt;&gt;"",DBCS(TRIM(INDEX(個人!$C$6:$AH$125,$N1053,$C$3))),"")</f>
        <v/>
      </c>
      <c r="D1053" s="23" t="str">
        <f t="shared" si="141"/>
        <v>○</v>
      </c>
      <c r="E1053" s="23">
        <f>IF(AND(INDEX(個人!$C$6:$AH$125,$N1052,$C$3)&lt;&gt;"",INDEX(個人!$C$6:$AH$125,$N1053,$O1053)&lt;&gt;""),E1052+1,E1052)</f>
        <v>0</v>
      </c>
      <c r="F1053" s="23" t="str">
        <f t="shared" si="142"/>
        <v>@0</v>
      </c>
      <c r="H1053" s="23" t="str">
        <f>IF(AND(INDEX(個人!$C$6:$AH$125,$N1053,$C$3)&lt;&gt;"",INDEX(個人!$C$6:$AH$125,$N1053,$O1053)&lt;&gt;""),IF(INDEX(個人!$C$6:$AH$125,$N1053,$H$3)&lt;20,11,ROUNDDOWN(INDEX(個人!$C$6:$AH$125,$N1053,$H$3)/5,0)+7),"")</f>
        <v/>
      </c>
      <c r="I1053" s="23" t="str">
        <f>IF(AND(INDEX(個人!$C$6:$AH$125,$N1053,$C$3)&lt;&gt;"",INDEX(個人!$C$6:$AH$125,$N1053,$O1053)&lt;&gt;""),IF(ISERROR(VLOOKUP(DBCS($Q1053),コード一覧!$E$1:$F$6,2,FALSE)),1,VLOOKUP(DBCS($Q1053),コード一覧!$E$1:$F$6,2,FALSE)),"")</f>
        <v/>
      </c>
      <c r="J1053" s="23" t="str">
        <f>IF(AND(INDEX(個人!$C$6:$AH$125,$N1053,$C$3)&lt;&gt;"",INDEX(個人!$C$6:$AH$125,$N1053,$O1053)&lt;&gt;""),VLOOKUP($P1053,コード一覧!$G$1:$H$10,2,FALSE),"")</f>
        <v/>
      </c>
      <c r="K1053" s="23" t="str">
        <f>IF(AND(INDEX(個人!$C$6:$AH$125,$N1053,$C$3)&lt;&gt;"",INDEX(個人!$C$6:$AH$125,$N1053,$O1053)&lt;&gt;""),LEFT(TEXT(INDEX(個人!$C$6:$AH$125,$N1053,$O1053),"mm:ss.00"),2),"")</f>
        <v/>
      </c>
      <c r="L1053" s="23" t="str">
        <f>IF(AND(INDEX(個人!$C$6:$AH$125,$N1053,$C$3)&lt;&gt;"",INDEX(個人!$C$6:$AH$125,$N1053,$O1053)&lt;&gt;""),MID(TEXT(INDEX(個人!$C$6:$AH$125,$N1053,$O1053),"mm:ss.00"),4,2),"")</f>
        <v/>
      </c>
      <c r="M1053" s="23" t="str">
        <f>IF(AND(INDEX(個人!$C$6:$AH$125,$N1053,$C$3)&lt;&gt;"",INDEX(個人!$C$6:$AH$125,$N1053,$O1053)&lt;&gt;""),RIGHT(TEXT(INDEX(個人!$C$6:$AH$125,$N1053,$O1053),"mm:ss.00"),2),"")</f>
        <v/>
      </c>
      <c r="N1053" s="23">
        <f t="shared" si="143"/>
        <v>48</v>
      </c>
      <c r="O1053" s="23">
        <v>24</v>
      </c>
      <c r="P1053" s="200" t="s">
        <v>37</v>
      </c>
      <c r="Q1053" s="23" t="s">
        <v>320</v>
      </c>
    </row>
    <row r="1054" spans="3:17" s="23" customFormat="1" x14ac:dyDescent="0.15">
      <c r="C1054" s="23" t="str">
        <f>IF(INDEX(個人!$C$6:$AH$125,$N1054,$C$3)&lt;&gt;"",DBCS(TRIM(INDEX(個人!$C$6:$AH$125,$N1054,$C$3))),"")</f>
        <v/>
      </c>
      <c r="D1054" s="23" t="str">
        <f t="shared" si="141"/>
        <v>○</v>
      </c>
      <c r="E1054" s="23">
        <f>IF(AND(INDEX(個人!$C$6:$AH$125,$N1053,$C$3)&lt;&gt;"",INDEX(個人!$C$6:$AH$125,$N1054,$O1054)&lt;&gt;""),E1053+1,E1053)</f>
        <v>0</v>
      </c>
      <c r="F1054" s="23" t="str">
        <f t="shared" si="142"/>
        <v>@0</v>
      </c>
      <c r="H1054" s="23" t="str">
        <f>IF(AND(INDEX(個人!$C$6:$AH$125,$N1054,$C$3)&lt;&gt;"",INDEX(個人!$C$6:$AH$125,$N1054,$O1054)&lt;&gt;""),IF(INDEX(個人!$C$6:$AH$125,$N1054,$H$3)&lt;20,11,ROUNDDOWN(INDEX(個人!$C$6:$AH$125,$N1054,$H$3)/5,0)+7),"")</f>
        <v/>
      </c>
      <c r="I1054" s="23" t="str">
        <f>IF(AND(INDEX(個人!$C$6:$AH$125,$N1054,$C$3)&lt;&gt;"",INDEX(個人!$C$6:$AH$125,$N1054,$O1054)&lt;&gt;""),IF(ISERROR(VLOOKUP(DBCS($Q1054),コード一覧!$E$1:$F$6,2,FALSE)),1,VLOOKUP(DBCS($Q1054),コード一覧!$E$1:$F$6,2,FALSE)),"")</f>
        <v/>
      </c>
      <c r="J1054" s="23" t="str">
        <f>IF(AND(INDEX(個人!$C$6:$AH$125,$N1054,$C$3)&lt;&gt;"",INDEX(個人!$C$6:$AH$125,$N1054,$O1054)&lt;&gt;""),VLOOKUP($P1054,コード一覧!$G$1:$H$10,2,FALSE),"")</f>
        <v/>
      </c>
      <c r="K1054" s="23" t="str">
        <f>IF(AND(INDEX(個人!$C$6:$AH$125,$N1054,$C$3)&lt;&gt;"",INDEX(個人!$C$6:$AH$125,$N1054,$O1054)&lt;&gt;""),LEFT(TEXT(INDEX(個人!$C$6:$AH$125,$N1054,$O1054),"mm:ss.00"),2),"")</f>
        <v/>
      </c>
      <c r="L1054" s="23" t="str">
        <f>IF(AND(INDEX(個人!$C$6:$AH$125,$N1054,$C$3)&lt;&gt;"",INDEX(個人!$C$6:$AH$125,$N1054,$O1054)&lt;&gt;""),MID(TEXT(INDEX(個人!$C$6:$AH$125,$N1054,$O1054),"mm:ss.00"),4,2),"")</f>
        <v/>
      </c>
      <c r="M1054" s="23" t="str">
        <f>IF(AND(INDEX(個人!$C$6:$AH$125,$N1054,$C$3)&lt;&gt;"",INDEX(個人!$C$6:$AH$125,$N1054,$O1054)&lt;&gt;""),RIGHT(TEXT(INDEX(個人!$C$6:$AH$125,$N1054,$O1054),"mm:ss.00"),2),"")</f>
        <v/>
      </c>
      <c r="N1054" s="23">
        <f t="shared" si="143"/>
        <v>48</v>
      </c>
      <c r="O1054" s="23">
        <v>25</v>
      </c>
      <c r="P1054" s="200" t="s">
        <v>47</v>
      </c>
      <c r="Q1054" s="23" t="s">
        <v>320</v>
      </c>
    </row>
    <row r="1055" spans="3:17" s="23" customFormat="1" x14ac:dyDescent="0.15">
      <c r="C1055" s="23" t="str">
        <f>IF(INDEX(個人!$C$6:$AH$125,$N1055,$C$3)&lt;&gt;"",DBCS(TRIM(INDEX(個人!$C$6:$AH$125,$N1055,$C$3))),"")</f>
        <v/>
      </c>
      <c r="D1055" s="23" t="str">
        <f t="shared" si="141"/>
        <v>○</v>
      </c>
      <c r="E1055" s="23">
        <f>IF(AND(INDEX(個人!$C$6:$AH$125,$N1054,$C$3)&lt;&gt;"",INDEX(個人!$C$6:$AH$125,$N1055,$O1055)&lt;&gt;""),E1054+1,E1054)</f>
        <v>0</v>
      </c>
      <c r="F1055" s="23" t="str">
        <f t="shared" si="142"/>
        <v>@0</v>
      </c>
      <c r="H1055" s="23" t="str">
        <f>IF(AND(INDEX(個人!$C$6:$AH$125,$N1055,$C$3)&lt;&gt;"",INDEX(個人!$C$6:$AH$125,$N1055,$O1055)&lt;&gt;""),IF(INDEX(個人!$C$6:$AH$125,$N1055,$H$3)&lt;20,11,ROUNDDOWN(INDEX(個人!$C$6:$AH$125,$N1055,$H$3)/5,0)+7),"")</f>
        <v/>
      </c>
      <c r="I1055" s="23" t="str">
        <f>IF(AND(INDEX(個人!$C$6:$AH$125,$N1055,$C$3)&lt;&gt;"",INDEX(個人!$C$6:$AH$125,$N1055,$O1055)&lt;&gt;""),IF(ISERROR(VLOOKUP(DBCS($Q1055),コード一覧!$E$1:$F$6,2,FALSE)),1,VLOOKUP(DBCS($Q1055),コード一覧!$E$1:$F$6,2,FALSE)),"")</f>
        <v/>
      </c>
      <c r="J1055" s="23" t="str">
        <f>IF(AND(INDEX(個人!$C$6:$AH$125,$N1055,$C$3)&lt;&gt;"",INDEX(個人!$C$6:$AH$125,$N1055,$O1055)&lt;&gt;""),VLOOKUP($P1055,コード一覧!$G$1:$H$10,2,FALSE),"")</f>
        <v/>
      </c>
      <c r="K1055" s="23" t="str">
        <f>IF(AND(INDEX(個人!$C$6:$AH$125,$N1055,$C$3)&lt;&gt;"",INDEX(個人!$C$6:$AH$125,$N1055,$O1055)&lt;&gt;""),LEFT(TEXT(INDEX(個人!$C$6:$AH$125,$N1055,$O1055),"mm:ss.00"),2),"")</f>
        <v/>
      </c>
      <c r="L1055" s="23" t="str">
        <f>IF(AND(INDEX(個人!$C$6:$AH$125,$N1055,$C$3)&lt;&gt;"",INDEX(個人!$C$6:$AH$125,$N1055,$O1055)&lt;&gt;""),MID(TEXT(INDEX(個人!$C$6:$AH$125,$N1055,$O1055),"mm:ss.00"),4,2),"")</f>
        <v/>
      </c>
      <c r="M1055" s="23" t="str">
        <f>IF(AND(INDEX(個人!$C$6:$AH$125,$N1055,$C$3)&lt;&gt;"",INDEX(個人!$C$6:$AH$125,$N1055,$O1055)&lt;&gt;""),RIGHT(TEXT(INDEX(個人!$C$6:$AH$125,$N1055,$O1055),"mm:ss.00"),2),"")</f>
        <v/>
      </c>
      <c r="N1055" s="23">
        <f t="shared" si="143"/>
        <v>48</v>
      </c>
      <c r="O1055" s="23">
        <v>26</v>
      </c>
      <c r="P1055" s="200" t="s">
        <v>70</v>
      </c>
      <c r="Q1055" s="23" t="s">
        <v>321</v>
      </c>
    </row>
    <row r="1056" spans="3:17" s="23" customFormat="1" x14ac:dyDescent="0.15">
      <c r="C1056" s="23" t="str">
        <f>IF(INDEX(個人!$C$6:$AH$125,$N1056,$C$3)&lt;&gt;"",DBCS(TRIM(INDEX(個人!$C$6:$AH$125,$N1056,$C$3))),"")</f>
        <v/>
      </c>
      <c r="D1056" s="23" t="str">
        <f t="shared" si="141"/>
        <v>○</v>
      </c>
      <c r="E1056" s="23">
        <f>IF(AND(INDEX(個人!$C$6:$AH$125,$N1055,$C$3)&lt;&gt;"",INDEX(個人!$C$6:$AH$125,$N1056,$O1056)&lt;&gt;""),E1055+1,E1055)</f>
        <v>0</v>
      </c>
      <c r="F1056" s="23" t="str">
        <f t="shared" si="142"/>
        <v>@0</v>
      </c>
      <c r="H1056" s="23" t="str">
        <f>IF(AND(INDEX(個人!$C$6:$AH$125,$N1056,$C$3)&lt;&gt;"",INDEX(個人!$C$6:$AH$125,$N1056,$O1056)&lt;&gt;""),IF(INDEX(個人!$C$6:$AH$125,$N1056,$H$3)&lt;20,11,ROUNDDOWN(INDEX(個人!$C$6:$AH$125,$N1056,$H$3)/5,0)+7),"")</f>
        <v/>
      </c>
      <c r="I1056" s="23" t="str">
        <f>IF(AND(INDEX(個人!$C$6:$AH$125,$N1056,$C$3)&lt;&gt;"",INDEX(個人!$C$6:$AH$125,$N1056,$O1056)&lt;&gt;""),IF(ISERROR(VLOOKUP(DBCS($Q1056),コード一覧!$E$1:$F$6,2,FALSE)),1,VLOOKUP(DBCS($Q1056),コード一覧!$E$1:$F$6,2,FALSE)),"")</f>
        <v/>
      </c>
      <c r="J1056" s="23" t="str">
        <f>IF(AND(INDEX(個人!$C$6:$AH$125,$N1056,$C$3)&lt;&gt;"",INDEX(個人!$C$6:$AH$125,$N1056,$O1056)&lt;&gt;""),VLOOKUP($P1056,コード一覧!$G$1:$H$10,2,FALSE),"")</f>
        <v/>
      </c>
      <c r="K1056" s="23" t="str">
        <f>IF(AND(INDEX(個人!$C$6:$AH$125,$N1056,$C$3)&lt;&gt;"",INDEX(個人!$C$6:$AH$125,$N1056,$O1056)&lt;&gt;""),LEFT(TEXT(INDEX(個人!$C$6:$AH$125,$N1056,$O1056),"mm:ss.00"),2),"")</f>
        <v/>
      </c>
      <c r="L1056" s="23" t="str">
        <f>IF(AND(INDEX(個人!$C$6:$AH$125,$N1056,$C$3)&lt;&gt;"",INDEX(個人!$C$6:$AH$125,$N1056,$O1056)&lt;&gt;""),MID(TEXT(INDEX(個人!$C$6:$AH$125,$N1056,$O1056),"mm:ss.00"),4,2),"")</f>
        <v/>
      </c>
      <c r="M1056" s="23" t="str">
        <f>IF(AND(INDEX(個人!$C$6:$AH$125,$N1056,$C$3)&lt;&gt;"",INDEX(個人!$C$6:$AH$125,$N1056,$O1056)&lt;&gt;""),RIGHT(TEXT(INDEX(個人!$C$6:$AH$125,$N1056,$O1056),"mm:ss.00"),2),"")</f>
        <v/>
      </c>
      <c r="N1056" s="23">
        <f t="shared" si="143"/>
        <v>48</v>
      </c>
      <c r="O1056" s="23">
        <v>27</v>
      </c>
      <c r="P1056" s="200" t="s">
        <v>24</v>
      </c>
      <c r="Q1056" s="23" t="s">
        <v>321</v>
      </c>
    </row>
    <row r="1057" spans="3:17" s="23" customFormat="1" x14ac:dyDescent="0.15">
      <c r="C1057" s="23" t="str">
        <f>IF(INDEX(個人!$C$6:$AH$125,$N1057,$C$3)&lt;&gt;"",DBCS(TRIM(INDEX(個人!$C$6:$AH$125,$N1057,$C$3))),"")</f>
        <v/>
      </c>
      <c r="D1057" s="23" t="str">
        <f t="shared" si="141"/>
        <v>○</v>
      </c>
      <c r="E1057" s="23">
        <f>IF(AND(INDEX(個人!$C$6:$AH$125,$N1056,$C$3)&lt;&gt;"",INDEX(個人!$C$6:$AH$125,$N1057,$O1057)&lt;&gt;""),E1056+1,E1056)</f>
        <v>0</v>
      </c>
      <c r="F1057" s="23" t="str">
        <f t="shared" si="142"/>
        <v>@0</v>
      </c>
      <c r="H1057" s="23" t="str">
        <f>IF(AND(INDEX(個人!$C$6:$AH$125,$N1057,$C$3)&lt;&gt;"",INDEX(個人!$C$6:$AH$125,$N1057,$O1057)&lt;&gt;""),IF(INDEX(個人!$C$6:$AH$125,$N1057,$H$3)&lt;20,11,ROUNDDOWN(INDEX(個人!$C$6:$AH$125,$N1057,$H$3)/5,0)+7),"")</f>
        <v/>
      </c>
      <c r="I1057" s="23" t="str">
        <f>IF(AND(INDEX(個人!$C$6:$AH$125,$N1057,$C$3)&lt;&gt;"",INDEX(個人!$C$6:$AH$125,$N1057,$O1057)&lt;&gt;""),IF(ISERROR(VLOOKUP(DBCS($Q1057),コード一覧!$E$1:$F$6,2,FALSE)),1,VLOOKUP(DBCS($Q1057),コード一覧!$E$1:$F$6,2,FALSE)),"")</f>
        <v/>
      </c>
      <c r="J1057" s="23" t="str">
        <f>IF(AND(INDEX(個人!$C$6:$AH$125,$N1057,$C$3)&lt;&gt;"",INDEX(個人!$C$6:$AH$125,$N1057,$O1057)&lt;&gt;""),VLOOKUP($P1057,コード一覧!$G$1:$H$10,2,FALSE),"")</f>
        <v/>
      </c>
      <c r="K1057" s="23" t="str">
        <f>IF(AND(INDEX(個人!$C$6:$AH$125,$N1057,$C$3)&lt;&gt;"",INDEX(個人!$C$6:$AH$125,$N1057,$O1057)&lt;&gt;""),LEFT(TEXT(INDEX(個人!$C$6:$AH$125,$N1057,$O1057),"mm:ss.00"),2),"")</f>
        <v/>
      </c>
      <c r="L1057" s="23" t="str">
        <f>IF(AND(INDEX(個人!$C$6:$AH$125,$N1057,$C$3)&lt;&gt;"",INDEX(個人!$C$6:$AH$125,$N1057,$O1057)&lt;&gt;""),MID(TEXT(INDEX(個人!$C$6:$AH$125,$N1057,$O1057),"mm:ss.00"),4,2),"")</f>
        <v/>
      </c>
      <c r="M1057" s="23" t="str">
        <f>IF(AND(INDEX(個人!$C$6:$AH$125,$N1057,$C$3)&lt;&gt;"",INDEX(個人!$C$6:$AH$125,$N1057,$O1057)&lt;&gt;""),RIGHT(TEXT(INDEX(個人!$C$6:$AH$125,$N1057,$O1057),"mm:ss.00"),2),"")</f>
        <v/>
      </c>
      <c r="N1057" s="23">
        <f t="shared" si="143"/>
        <v>48</v>
      </c>
      <c r="O1057" s="23">
        <v>28</v>
      </c>
      <c r="P1057" s="200" t="s">
        <v>37</v>
      </c>
      <c r="Q1057" s="23" t="s">
        <v>321</v>
      </c>
    </row>
    <row r="1058" spans="3:17" s="23" customFormat="1" x14ac:dyDescent="0.15">
      <c r="C1058" s="23" t="str">
        <f>IF(INDEX(個人!$C$6:$AH$125,$N1058,$C$3)&lt;&gt;"",DBCS(TRIM(INDEX(個人!$C$6:$AH$125,$N1058,$C$3))),"")</f>
        <v/>
      </c>
      <c r="D1058" s="23" t="str">
        <f t="shared" si="141"/>
        <v>○</v>
      </c>
      <c r="E1058" s="23">
        <f>IF(AND(INDEX(個人!$C$6:$AH$125,$N1057,$C$3)&lt;&gt;"",INDEX(個人!$C$6:$AH$125,$N1058,$O1058)&lt;&gt;""),E1057+1,E1057)</f>
        <v>0</v>
      </c>
      <c r="F1058" s="23" t="str">
        <f t="shared" si="142"/>
        <v>@0</v>
      </c>
      <c r="H1058" s="23" t="str">
        <f>IF(AND(INDEX(個人!$C$6:$AH$125,$N1058,$C$3)&lt;&gt;"",INDEX(個人!$C$6:$AH$125,$N1058,$O1058)&lt;&gt;""),IF(INDEX(個人!$C$6:$AH$125,$N1058,$H$3)&lt;20,11,ROUNDDOWN(INDEX(個人!$C$6:$AH$125,$N1058,$H$3)/5,0)+7),"")</f>
        <v/>
      </c>
      <c r="I1058" s="23" t="str">
        <f>IF(AND(INDEX(個人!$C$6:$AH$125,$N1058,$C$3)&lt;&gt;"",INDEX(個人!$C$6:$AH$125,$N1058,$O1058)&lt;&gt;""),IF(ISERROR(VLOOKUP(DBCS($Q1058),コード一覧!$E$1:$F$6,2,FALSE)),1,VLOOKUP(DBCS($Q1058),コード一覧!$E$1:$F$6,2,FALSE)),"")</f>
        <v/>
      </c>
      <c r="J1058" s="23" t="str">
        <f>IF(AND(INDEX(個人!$C$6:$AH$125,$N1058,$C$3)&lt;&gt;"",INDEX(個人!$C$6:$AH$125,$N1058,$O1058)&lt;&gt;""),VLOOKUP($P1058,コード一覧!$G$1:$H$10,2,FALSE),"")</f>
        <v/>
      </c>
      <c r="K1058" s="23" t="str">
        <f>IF(AND(INDEX(個人!$C$6:$AH$125,$N1058,$C$3)&lt;&gt;"",INDEX(個人!$C$6:$AH$125,$N1058,$O1058)&lt;&gt;""),LEFT(TEXT(INDEX(個人!$C$6:$AH$125,$N1058,$O1058),"mm:ss.00"),2),"")</f>
        <v/>
      </c>
      <c r="L1058" s="23" t="str">
        <f>IF(AND(INDEX(個人!$C$6:$AH$125,$N1058,$C$3)&lt;&gt;"",INDEX(個人!$C$6:$AH$125,$N1058,$O1058)&lt;&gt;""),MID(TEXT(INDEX(個人!$C$6:$AH$125,$N1058,$O1058),"mm:ss.00"),4,2),"")</f>
        <v/>
      </c>
      <c r="M1058" s="23" t="str">
        <f>IF(AND(INDEX(個人!$C$6:$AH$125,$N1058,$C$3)&lt;&gt;"",INDEX(個人!$C$6:$AH$125,$N1058,$O1058)&lt;&gt;""),RIGHT(TEXT(INDEX(個人!$C$6:$AH$125,$N1058,$O1058),"mm:ss.00"),2),"")</f>
        <v/>
      </c>
      <c r="N1058" s="23">
        <f t="shared" si="143"/>
        <v>48</v>
      </c>
      <c r="O1058" s="23">
        <v>29</v>
      </c>
      <c r="P1058" s="200" t="s">
        <v>47</v>
      </c>
      <c r="Q1058" s="23" t="s">
        <v>321</v>
      </c>
    </row>
    <row r="1059" spans="3:17" s="23" customFormat="1" x14ac:dyDescent="0.15">
      <c r="C1059" s="23" t="str">
        <f>IF(INDEX(個人!$C$6:$AH$125,$N1059,$C$3)&lt;&gt;"",DBCS(TRIM(INDEX(個人!$C$6:$AH$125,$N1059,$C$3))),"")</f>
        <v/>
      </c>
      <c r="D1059" s="23" t="str">
        <f t="shared" si="141"/>
        <v>○</v>
      </c>
      <c r="E1059" s="23">
        <f>IF(AND(INDEX(個人!$C$6:$AH$125,$N1058,$C$3)&lt;&gt;"",INDEX(個人!$C$6:$AH$125,$N1059,$O1059)&lt;&gt;""),E1058+1,E1058)</f>
        <v>0</v>
      </c>
      <c r="F1059" s="23" t="str">
        <f t="shared" si="142"/>
        <v>@0</v>
      </c>
      <c r="H1059" s="23" t="str">
        <f>IF(AND(INDEX(個人!$C$6:$AH$125,$N1059,$C$3)&lt;&gt;"",INDEX(個人!$C$6:$AH$125,$N1059,$O1059)&lt;&gt;""),IF(INDEX(個人!$C$6:$AH$125,$N1059,$H$3)&lt;20,11,ROUNDDOWN(INDEX(個人!$C$6:$AH$125,$N1059,$H$3)/5,0)+7),"")</f>
        <v/>
      </c>
      <c r="I1059" s="23" t="str">
        <f>IF(AND(INDEX(個人!$C$6:$AH$125,$N1059,$C$3)&lt;&gt;"",INDEX(個人!$C$6:$AH$125,$N1059,$O1059)&lt;&gt;""),IF(ISERROR(VLOOKUP(DBCS($Q1059),コード一覧!$E$1:$F$6,2,FALSE)),1,VLOOKUP(DBCS($Q1059),コード一覧!$E$1:$F$6,2,FALSE)),"")</f>
        <v/>
      </c>
      <c r="J1059" s="23" t="str">
        <f>IF(AND(INDEX(個人!$C$6:$AH$125,$N1059,$C$3)&lt;&gt;"",INDEX(個人!$C$6:$AH$125,$N1059,$O1059)&lt;&gt;""),VLOOKUP($P1059,コード一覧!$G$1:$H$10,2,FALSE),"")</f>
        <v/>
      </c>
      <c r="K1059" s="23" t="str">
        <f>IF(AND(INDEX(個人!$C$6:$AH$125,$N1059,$C$3)&lt;&gt;"",INDEX(個人!$C$6:$AH$125,$N1059,$O1059)&lt;&gt;""),LEFT(TEXT(INDEX(個人!$C$6:$AH$125,$N1059,$O1059),"mm:ss.00"),2),"")</f>
        <v/>
      </c>
      <c r="L1059" s="23" t="str">
        <f>IF(AND(INDEX(個人!$C$6:$AH$125,$N1059,$C$3)&lt;&gt;"",INDEX(個人!$C$6:$AH$125,$N1059,$O1059)&lt;&gt;""),MID(TEXT(INDEX(個人!$C$6:$AH$125,$N1059,$O1059),"mm:ss.00"),4,2),"")</f>
        <v/>
      </c>
      <c r="M1059" s="23" t="str">
        <f>IF(AND(INDEX(個人!$C$6:$AH$125,$N1059,$C$3)&lt;&gt;"",INDEX(個人!$C$6:$AH$125,$N1059,$O1059)&lt;&gt;""),RIGHT(TEXT(INDEX(個人!$C$6:$AH$125,$N1059,$O1059),"mm:ss.00"),2),"")</f>
        <v/>
      </c>
      <c r="N1059" s="23">
        <f t="shared" si="143"/>
        <v>48</v>
      </c>
      <c r="O1059" s="23">
        <v>30</v>
      </c>
      <c r="P1059" s="200" t="s">
        <v>37</v>
      </c>
      <c r="Q1059" s="23" t="s">
        <v>101</v>
      </c>
    </row>
    <row r="1060" spans="3:17" s="23" customFormat="1" x14ac:dyDescent="0.15">
      <c r="C1060" s="23" t="str">
        <f>IF(INDEX(個人!$C$6:$AH$125,$N1060,$C$3)&lt;&gt;"",DBCS(TRIM(INDEX(個人!$C$6:$AH$125,$N1060,$C$3))),"")</f>
        <v/>
      </c>
      <c r="D1060" s="23" t="str">
        <f t="shared" si="141"/>
        <v>○</v>
      </c>
      <c r="E1060" s="23">
        <f>IF(AND(INDEX(個人!$C$6:$AH$125,$N1059,$C$3)&lt;&gt;"",INDEX(個人!$C$6:$AH$125,$N1060,$O1060)&lt;&gt;""),E1059+1,E1059)</f>
        <v>0</v>
      </c>
      <c r="F1060" s="23" t="str">
        <f t="shared" si="142"/>
        <v>@0</v>
      </c>
      <c r="H1060" s="23" t="str">
        <f>IF(AND(INDEX(個人!$C$6:$AH$125,$N1060,$C$3)&lt;&gt;"",INDEX(個人!$C$6:$AH$125,$N1060,$O1060)&lt;&gt;""),IF(INDEX(個人!$C$6:$AH$125,$N1060,$H$3)&lt;20,11,ROUNDDOWN(INDEX(個人!$C$6:$AH$125,$N1060,$H$3)/5,0)+7),"")</f>
        <v/>
      </c>
      <c r="I1060" s="23" t="str">
        <f>IF(AND(INDEX(個人!$C$6:$AH$125,$N1060,$C$3)&lt;&gt;"",INDEX(個人!$C$6:$AH$125,$N1060,$O1060)&lt;&gt;""),IF(ISERROR(VLOOKUP(DBCS($Q1060),コード一覧!$E$1:$F$6,2,FALSE)),1,VLOOKUP(DBCS($Q1060),コード一覧!$E$1:$F$6,2,FALSE)),"")</f>
        <v/>
      </c>
      <c r="J1060" s="23" t="str">
        <f>IF(AND(INDEX(個人!$C$6:$AH$125,$N1060,$C$3)&lt;&gt;"",INDEX(個人!$C$6:$AH$125,$N1060,$O1060)&lt;&gt;""),VLOOKUP($P1060,コード一覧!$G$1:$H$10,2,FALSE),"")</f>
        <v/>
      </c>
      <c r="K1060" s="23" t="str">
        <f>IF(AND(INDEX(個人!$C$6:$AH$125,$N1060,$C$3)&lt;&gt;"",INDEX(個人!$C$6:$AH$125,$N1060,$O1060)&lt;&gt;""),LEFT(TEXT(INDEX(個人!$C$6:$AH$125,$N1060,$O1060),"mm:ss.00"),2),"")</f>
        <v/>
      </c>
      <c r="L1060" s="23" t="str">
        <f>IF(AND(INDEX(個人!$C$6:$AH$125,$N1060,$C$3)&lt;&gt;"",INDEX(個人!$C$6:$AH$125,$N1060,$O1060)&lt;&gt;""),MID(TEXT(INDEX(個人!$C$6:$AH$125,$N1060,$O1060),"mm:ss.00"),4,2),"")</f>
        <v/>
      </c>
      <c r="M1060" s="23" t="str">
        <f>IF(AND(INDEX(個人!$C$6:$AH$125,$N1060,$C$3)&lt;&gt;"",INDEX(個人!$C$6:$AH$125,$N1060,$O1060)&lt;&gt;""),RIGHT(TEXT(INDEX(個人!$C$6:$AH$125,$N1060,$O1060),"mm:ss.00"),2),"")</f>
        <v/>
      </c>
      <c r="N1060" s="23">
        <f t="shared" si="143"/>
        <v>48</v>
      </c>
      <c r="O1060" s="23">
        <v>31</v>
      </c>
      <c r="P1060" s="200" t="s">
        <v>47</v>
      </c>
      <c r="Q1060" s="23" t="s">
        <v>101</v>
      </c>
    </row>
    <row r="1061" spans="3:17" s="23" customFormat="1" x14ac:dyDescent="0.15">
      <c r="C1061" s="23" t="str">
        <f>IF(INDEX(個人!$C$6:$AH$125,$N1061,$C$3)&lt;&gt;"",DBCS(TRIM(INDEX(個人!$C$6:$AH$125,$N1061,$C$3))),"")</f>
        <v/>
      </c>
      <c r="D1061" s="23" t="str">
        <f t="shared" si="141"/>
        <v>○</v>
      </c>
      <c r="E1061" s="23">
        <f>IF(AND(INDEX(個人!$C$6:$AH$125,$N1060,$C$3)&lt;&gt;"",INDEX(個人!$C$6:$AH$125,$N1061,$O1061)&lt;&gt;""),E1060+1,E1060)</f>
        <v>0</v>
      </c>
      <c r="F1061" s="23" t="str">
        <f t="shared" si="142"/>
        <v>@0</v>
      </c>
      <c r="H1061" s="23" t="str">
        <f>IF(AND(INDEX(個人!$C$6:$AH$125,$N1061,$C$3)&lt;&gt;"",INDEX(個人!$C$6:$AH$125,$N1061,$O1061)&lt;&gt;""),IF(INDEX(個人!$C$6:$AH$125,$N1061,$H$3)&lt;20,11,ROUNDDOWN(INDEX(個人!$C$6:$AH$125,$N1061,$H$3)/5,0)+7),"")</f>
        <v/>
      </c>
      <c r="I1061" s="23" t="str">
        <f>IF(AND(INDEX(個人!$C$6:$AH$125,$N1061,$C$3)&lt;&gt;"",INDEX(個人!$C$6:$AH$125,$N1061,$O1061)&lt;&gt;""),IF(ISERROR(VLOOKUP(DBCS($Q1061),コード一覧!$E$1:$F$6,2,FALSE)),1,VLOOKUP(DBCS($Q1061),コード一覧!$E$1:$F$6,2,FALSE)),"")</f>
        <v/>
      </c>
      <c r="J1061" s="23" t="str">
        <f>IF(AND(INDEX(個人!$C$6:$AH$125,$N1061,$C$3)&lt;&gt;"",INDEX(個人!$C$6:$AH$125,$N1061,$O1061)&lt;&gt;""),VLOOKUP($P1061,コード一覧!$G$1:$H$10,2,FALSE),"")</f>
        <v/>
      </c>
      <c r="K1061" s="23" t="str">
        <f>IF(AND(INDEX(個人!$C$6:$AH$125,$N1061,$C$3)&lt;&gt;"",INDEX(個人!$C$6:$AH$125,$N1061,$O1061)&lt;&gt;""),LEFT(TEXT(INDEX(個人!$C$6:$AH$125,$N1061,$O1061),"mm:ss.00"),2),"")</f>
        <v/>
      </c>
      <c r="L1061" s="23" t="str">
        <f>IF(AND(INDEX(個人!$C$6:$AH$125,$N1061,$C$3)&lt;&gt;"",INDEX(個人!$C$6:$AH$125,$N1061,$O1061)&lt;&gt;""),MID(TEXT(INDEX(個人!$C$6:$AH$125,$N1061,$O1061),"mm:ss.00"),4,2),"")</f>
        <v/>
      </c>
      <c r="M1061" s="23" t="str">
        <f>IF(AND(INDEX(個人!$C$6:$AH$125,$N1061,$C$3)&lt;&gt;"",INDEX(個人!$C$6:$AH$125,$N1061,$O1061)&lt;&gt;""),RIGHT(TEXT(INDEX(個人!$C$6:$AH$125,$N1061,$O1061),"mm:ss.00"),2),"")</f>
        <v/>
      </c>
      <c r="N1061" s="23">
        <f t="shared" si="143"/>
        <v>48</v>
      </c>
      <c r="O1061" s="23">
        <v>32</v>
      </c>
      <c r="P1061" s="200" t="s">
        <v>73</v>
      </c>
      <c r="Q1061" s="23" t="s">
        <v>101</v>
      </c>
    </row>
    <row r="1062" spans="3:17" s="22" customFormat="1" x14ac:dyDescent="0.15">
      <c r="C1062" s="22" t="str">
        <f>IF(INDEX(個人!$C$6:$AH$125,$N1062,$C$3)&lt;&gt;"",DBCS(TRIM(INDEX(個人!$C$6:$AH$125,$N1062,$C$3))),"")</f>
        <v/>
      </c>
      <c r="D1062" s="22" t="str">
        <f>IF(C1061=C1062,"○","×")</f>
        <v>○</v>
      </c>
      <c r="E1062" s="22">
        <f>IF(AND(INDEX(個人!$C$6:$AH$125,$N1062,$C$3)&lt;&gt;"",INDEX(個人!$C$6:$AH$125,$N1062,$O1062)&lt;&gt;""),1,0)</f>
        <v>0</v>
      </c>
      <c r="F1062" s="22" t="str">
        <f>C1062&amp;"@"&amp;E1062</f>
        <v>@0</v>
      </c>
      <c r="H1062" s="22" t="str">
        <f>IF(AND(INDEX(個人!$C$6:$AH$125,$N1062,$C$3)&lt;&gt;"",INDEX(個人!$C$6:$AH$125,$N1062,$O1062)&lt;&gt;""),IF(INDEX(個人!$C$6:$AH$125,$N1062,$H$3)&lt;20,11,ROUNDDOWN(INDEX(個人!$C$6:$AH$125,$N1062,$H$3)/5,0)+7),"")</f>
        <v/>
      </c>
      <c r="I1062" s="22" t="str">
        <f>IF(AND(INDEX(個人!$C$6:$AH$125,$N1062,$C$3)&lt;&gt;"",INDEX(個人!$C$6:$AH$125,$N1062,$O1062)&lt;&gt;""),IF(ISERROR(VLOOKUP(DBCS($Q1062),コード一覧!$E$1:$F$6,2,FALSE)),1,VLOOKUP(DBCS($Q1062),コード一覧!$E$1:$F$6,2,FALSE)),"")</f>
        <v/>
      </c>
      <c r="J1062" s="22" t="str">
        <f>IF(AND(INDEX(個人!$C$6:$AH$125,$N1062,$C$3)&lt;&gt;"",INDEX(個人!$C$6:$AH$125,$N1062,$O1062)&lt;&gt;""),VLOOKUP($P1062,コード一覧!$G$1:$H$10,2,FALSE),"")</f>
        <v/>
      </c>
      <c r="K1062" s="22" t="str">
        <f>IF(AND(INDEX(個人!$C$6:$AH$125,$N1062,$C$3)&lt;&gt;"",INDEX(個人!$C$6:$AH$125,$N1062,$O1062)&lt;&gt;""),LEFT(TEXT(INDEX(個人!$C$6:$AH$125,$N1062,$O1062),"mm:ss.00"),2),"")</f>
        <v/>
      </c>
      <c r="L1062" s="22" t="str">
        <f>IF(AND(INDEX(個人!$C$6:$AH$125,$N1062,$C$3)&lt;&gt;"",INDEX(個人!$C$6:$AH$125,$N1062,$O1062)&lt;&gt;""),MID(TEXT(INDEX(個人!$C$6:$AH$125,$N1062,$O1062),"mm:ss.00"),4,2),"")</f>
        <v/>
      </c>
      <c r="M1062" s="22" t="str">
        <f>IF(AND(INDEX(個人!$C$6:$AH$125,$N1062,$C$3)&lt;&gt;"",INDEX(個人!$C$6:$AH$125,$N1062,$O1062)&lt;&gt;""),RIGHT(TEXT(INDEX(個人!$C$6:$AH$125,$N1062,$O1062),"mm:ss.00"),2),"")</f>
        <v/>
      </c>
      <c r="N1062" s="22">
        <f>N1040+1</f>
        <v>49</v>
      </c>
      <c r="O1062" s="22">
        <v>11</v>
      </c>
      <c r="P1062" s="24" t="s">
        <v>70</v>
      </c>
      <c r="Q1062" s="22" t="s">
        <v>102</v>
      </c>
    </row>
    <row r="1063" spans="3:17" s="22" customFormat="1" x14ac:dyDescent="0.15">
      <c r="C1063" s="22" t="str">
        <f>IF(INDEX(個人!$C$6:$AH$125,$N1063,$C$3)&lt;&gt;"",DBCS(TRIM(INDEX(個人!$C$6:$AH$125,$N1063,$C$3))),"")</f>
        <v/>
      </c>
      <c r="D1063" s="22" t="str">
        <f>IF(C1062=C1063,"○","×")</f>
        <v>○</v>
      </c>
      <c r="E1063" s="22">
        <f>IF(AND(INDEX(個人!$C$6:$AH$125,$N1062,$C$3)&lt;&gt;"",INDEX(個人!$C$6:$AH$125,$N1063,$O1063)&lt;&gt;""),E1062+1,E1062)</f>
        <v>0</v>
      </c>
      <c r="F1063" s="22" t="str">
        <f>C1063&amp;"@"&amp;E1063</f>
        <v>@0</v>
      </c>
      <c r="H1063" s="22" t="str">
        <f>IF(AND(INDEX(個人!$C$6:$AH$125,$N1063,$C$3)&lt;&gt;"",INDEX(個人!$C$6:$AH$125,$N1063,$O1063)&lt;&gt;""),IF(INDEX(個人!$C$6:$AH$125,$N1063,$H$3)&lt;20,11,ROUNDDOWN(INDEX(個人!$C$6:$AH$125,$N1063,$H$3)/5,0)+7),"")</f>
        <v/>
      </c>
      <c r="I1063" s="22" t="str">
        <f>IF(AND(INDEX(個人!$C$6:$AH$125,$N1063,$C$3)&lt;&gt;"",INDEX(個人!$C$6:$AH$125,$N1063,$O1063)&lt;&gt;""),IF(ISERROR(VLOOKUP(DBCS($Q1063),コード一覧!$E$1:$F$6,2,FALSE)),1,VLOOKUP(DBCS($Q1063),コード一覧!$E$1:$F$6,2,FALSE)),"")</f>
        <v/>
      </c>
      <c r="J1063" s="22" t="str">
        <f>IF(AND(INDEX(個人!$C$6:$AH$125,$N1063,$C$3)&lt;&gt;"",INDEX(個人!$C$6:$AH$125,$N1063,$O1063)&lt;&gt;""),VLOOKUP($P1063,コード一覧!$G$1:$H$10,2,FALSE),"")</f>
        <v/>
      </c>
      <c r="K1063" s="22" t="str">
        <f>IF(AND(INDEX(個人!$C$6:$AH$125,$N1063,$C$3)&lt;&gt;"",INDEX(個人!$C$6:$AH$125,$N1063,$O1063)&lt;&gt;""),LEFT(TEXT(INDEX(個人!$C$6:$AH$125,$N1063,$O1063),"mm:ss.00"),2),"")</f>
        <v/>
      </c>
      <c r="L1063" s="22" t="str">
        <f>IF(AND(INDEX(個人!$C$6:$AH$125,$N1063,$C$3)&lt;&gt;"",INDEX(個人!$C$6:$AH$125,$N1063,$O1063)&lt;&gt;""),MID(TEXT(INDEX(個人!$C$6:$AH$125,$N1063,$O1063),"mm:ss.00"),4,2),"")</f>
        <v/>
      </c>
      <c r="M1063" s="22" t="str">
        <f>IF(AND(INDEX(個人!$C$6:$AH$125,$N1063,$C$3)&lt;&gt;"",INDEX(個人!$C$6:$AH$125,$N1063,$O1063)&lt;&gt;""),RIGHT(TEXT(INDEX(個人!$C$6:$AH$125,$N1063,$O1063),"mm:ss.00"),2),"")</f>
        <v/>
      </c>
      <c r="N1063" s="22">
        <f>$N1062</f>
        <v>49</v>
      </c>
      <c r="O1063" s="22">
        <v>12</v>
      </c>
      <c r="P1063" s="24" t="s">
        <v>24</v>
      </c>
      <c r="Q1063" s="22" t="s">
        <v>102</v>
      </c>
    </row>
    <row r="1064" spans="3:17" s="22" customFormat="1" x14ac:dyDescent="0.15">
      <c r="C1064" s="22" t="str">
        <f>IF(INDEX(個人!$C$6:$AH$125,$N1064,$C$3)&lt;&gt;"",DBCS(TRIM(INDEX(個人!$C$6:$AH$125,$N1064,$C$3))),"")</f>
        <v/>
      </c>
      <c r="D1064" s="22" t="str">
        <f t="shared" ref="D1064:D1083" si="144">IF(C1063=C1064,"○","×")</f>
        <v>○</v>
      </c>
      <c r="E1064" s="22">
        <f>IF(AND(INDEX(個人!$C$6:$AH$125,$N1063,$C$3)&lt;&gt;"",INDEX(個人!$C$6:$AH$125,$N1064,$O1064)&lt;&gt;""),E1063+1,E1063)</f>
        <v>0</v>
      </c>
      <c r="F1064" s="22" t="str">
        <f t="shared" ref="F1064:F1083" si="145">C1064&amp;"@"&amp;E1064</f>
        <v>@0</v>
      </c>
      <c r="H1064" s="22" t="str">
        <f>IF(AND(INDEX(個人!$C$6:$AH$125,$N1064,$C$3)&lt;&gt;"",INDEX(個人!$C$6:$AH$125,$N1064,$O1064)&lt;&gt;""),IF(INDEX(個人!$C$6:$AH$125,$N1064,$H$3)&lt;20,11,ROUNDDOWN(INDEX(個人!$C$6:$AH$125,$N1064,$H$3)/5,0)+7),"")</f>
        <v/>
      </c>
      <c r="I1064" s="22" t="str">
        <f>IF(AND(INDEX(個人!$C$6:$AH$125,$N1064,$C$3)&lt;&gt;"",INDEX(個人!$C$6:$AH$125,$N1064,$O1064)&lt;&gt;""),IF(ISERROR(VLOOKUP(DBCS($Q1064),コード一覧!$E$1:$F$6,2,FALSE)),1,VLOOKUP(DBCS($Q1064),コード一覧!$E$1:$F$6,2,FALSE)),"")</f>
        <v/>
      </c>
      <c r="J1064" s="22" t="str">
        <f>IF(AND(INDEX(個人!$C$6:$AH$125,$N1064,$C$3)&lt;&gt;"",INDEX(個人!$C$6:$AH$125,$N1064,$O1064)&lt;&gt;""),VLOOKUP($P1064,コード一覧!$G$1:$H$10,2,FALSE),"")</f>
        <v/>
      </c>
      <c r="K1064" s="22" t="str">
        <f>IF(AND(INDEX(個人!$C$6:$AH$125,$N1064,$C$3)&lt;&gt;"",INDEX(個人!$C$6:$AH$125,$N1064,$O1064)&lt;&gt;""),LEFT(TEXT(INDEX(個人!$C$6:$AH$125,$N1064,$O1064),"mm:ss.00"),2),"")</f>
        <v/>
      </c>
      <c r="L1064" s="22" t="str">
        <f>IF(AND(INDEX(個人!$C$6:$AH$125,$N1064,$C$3)&lt;&gt;"",INDEX(個人!$C$6:$AH$125,$N1064,$O1064)&lt;&gt;""),MID(TEXT(INDEX(個人!$C$6:$AH$125,$N1064,$O1064),"mm:ss.00"),4,2),"")</f>
        <v/>
      </c>
      <c r="M1064" s="22" t="str">
        <f>IF(AND(INDEX(個人!$C$6:$AH$125,$N1064,$C$3)&lt;&gt;"",INDEX(個人!$C$6:$AH$125,$N1064,$O1064)&lt;&gt;""),RIGHT(TEXT(INDEX(個人!$C$6:$AH$125,$N1064,$O1064),"mm:ss.00"),2),"")</f>
        <v/>
      </c>
      <c r="N1064" s="22">
        <f t="shared" ref="N1064:N1083" si="146">$N1063</f>
        <v>49</v>
      </c>
      <c r="O1064" s="22">
        <v>13</v>
      </c>
      <c r="P1064" s="24" t="s">
        <v>37</v>
      </c>
      <c r="Q1064" s="22" t="s">
        <v>102</v>
      </c>
    </row>
    <row r="1065" spans="3:17" s="22" customFormat="1" x14ac:dyDescent="0.15">
      <c r="C1065" s="22" t="str">
        <f>IF(INDEX(個人!$C$6:$AH$125,$N1065,$C$3)&lt;&gt;"",DBCS(TRIM(INDEX(個人!$C$6:$AH$125,$N1065,$C$3))),"")</f>
        <v/>
      </c>
      <c r="D1065" s="22" t="str">
        <f t="shared" si="144"/>
        <v>○</v>
      </c>
      <c r="E1065" s="22">
        <f>IF(AND(INDEX(個人!$C$6:$AH$125,$N1064,$C$3)&lt;&gt;"",INDEX(個人!$C$6:$AH$125,$N1065,$O1065)&lt;&gt;""),E1064+1,E1064)</f>
        <v>0</v>
      </c>
      <c r="F1065" s="22" t="str">
        <f t="shared" si="145"/>
        <v>@0</v>
      </c>
      <c r="H1065" s="22" t="str">
        <f>IF(AND(INDEX(個人!$C$6:$AH$125,$N1065,$C$3)&lt;&gt;"",INDEX(個人!$C$6:$AH$125,$N1065,$O1065)&lt;&gt;""),IF(INDEX(個人!$C$6:$AH$125,$N1065,$H$3)&lt;20,11,ROUNDDOWN(INDEX(個人!$C$6:$AH$125,$N1065,$H$3)/5,0)+7),"")</f>
        <v/>
      </c>
      <c r="I1065" s="22" t="str">
        <f>IF(AND(INDEX(個人!$C$6:$AH$125,$N1065,$C$3)&lt;&gt;"",INDEX(個人!$C$6:$AH$125,$N1065,$O1065)&lt;&gt;""),IF(ISERROR(VLOOKUP(DBCS($Q1065),コード一覧!$E$1:$F$6,2,FALSE)),1,VLOOKUP(DBCS($Q1065),コード一覧!$E$1:$F$6,2,FALSE)),"")</f>
        <v/>
      </c>
      <c r="J1065" s="22" t="str">
        <f>IF(AND(INDEX(個人!$C$6:$AH$125,$N1065,$C$3)&lt;&gt;"",INDEX(個人!$C$6:$AH$125,$N1065,$O1065)&lt;&gt;""),VLOOKUP($P1065,コード一覧!$G$1:$H$10,2,FALSE),"")</f>
        <v/>
      </c>
      <c r="K1065" s="22" t="str">
        <f>IF(AND(INDEX(個人!$C$6:$AH$125,$N1065,$C$3)&lt;&gt;"",INDEX(個人!$C$6:$AH$125,$N1065,$O1065)&lt;&gt;""),LEFT(TEXT(INDEX(個人!$C$6:$AH$125,$N1065,$O1065),"mm:ss.00"),2),"")</f>
        <v/>
      </c>
      <c r="L1065" s="22" t="str">
        <f>IF(AND(INDEX(個人!$C$6:$AH$125,$N1065,$C$3)&lt;&gt;"",INDEX(個人!$C$6:$AH$125,$N1065,$O1065)&lt;&gt;""),MID(TEXT(INDEX(個人!$C$6:$AH$125,$N1065,$O1065),"mm:ss.00"),4,2),"")</f>
        <v/>
      </c>
      <c r="M1065" s="22" t="str">
        <f>IF(AND(INDEX(個人!$C$6:$AH$125,$N1065,$C$3)&lt;&gt;"",INDEX(個人!$C$6:$AH$125,$N1065,$O1065)&lt;&gt;""),RIGHT(TEXT(INDEX(個人!$C$6:$AH$125,$N1065,$O1065),"mm:ss.00"),2),"")</f>
        <v/>
      </c>
      <c r="N1065" s="22">
        <f t="shared" si="146"/>
        <v>49</v>
      </c>
      <c r="O1065" s="22">
        <v>14</v>
      </c>
      <c r="P1065" s="24" t="s">
        <v>47</v>
      </c>
      <c r="Q1065" s="22" t="s">
        <v>102</v>
      </c>
    </row>
    <row r="1066" spans="3:17" s="22" customFormat="1" x14ac:dyDescent="0.15">
      <c r="C1066" s="22" t="str">
        <f>IF(INDEX(個人!$C$6:$AH$125,$N1066,$C$3)&lt;&gt;"",DBCS(TRIM(INDEX(個人!$C$6:$AH$125,$N1066,$C$3))),"")</f>
        <v/>
      </c>
      <c r="D1066" s="22" t="str">
        <f t="shared" si="144"/>
        <v>○</v>
      </c>
      <c r="E1066" s="22">
        <f>IF(AND(INDEX(個人!$C$6:$AH$125,$N1065,$C$3)&lt;&gt;"",INDEX(個人!$C$6:$AH$125,$N1066,$O1066)&lt;&gt;""),E1065+1,E1065)</f>
        <v>0</v>
      </c>
      <c r="F1066" s="22" t="str">
        <f t="shared" si="145"/>
        <v>@0</v>
      </c>
      <c r="H1066" s="22" t="str">
        <f>IF(AND(INDEX(個人!$C$6:$AH$125,$N1066,$C$3)&lt;&gt;"",INDEX(個人!$C$6:$AH$125,$N1066,$O1066)&lt;&gt;""),IF(INDEX(個人!$C$6:$AH$125,$N1066,$H$3)&lt;20,11,ROUNDDOWN(INDEX(個人!$C$6:$AH$125,$N1066,$H$3)/5,0)+7),"")</f>
        <v/>
      </c>
      <c r="I1066" s="22" t="str">
        <f>IF(AND(INDEX(個人!$C$6:$AH$125,$N1066,$C$3)&lt;&gt;"",INDEX(個人!$C$6:$AH$125,$N1066,$O1066)&lt;&gt;""),IF(ISERROR(VLOOKUP(DBCS($Q1066),コード一覧!$E$1:$F$6,2,FALSE)),1,VLOOKUP(DBCS($Q1066),コード一覧!$E$1:$F$6,2,FALSE)),"")</f>
        <v/>
      </c>
      <c r="J1066" s="22" t="str">
        <f>IF(AND(INDEX(個人!$C$6:$AH$125,$N1066,$C$3)&lt;&gt;"",INDEX(個人!$C$6:$AH$125,$N1066,$O1066)&lt;&gt;""),VLOOKUP($P1066,コード一覧!$G$1:$H$10,2,FALSE),"")</f>
        <v/>
      </c>
      <c r="K1066" s="22" t="str">
        <f>IF(AND(INDEX(個人!$C$6:$AH$125,$N1066,$C$3)&lt;&gt;"",INDEX(個人!$C$6:$AH$125,$N1066,$O1066)&lt;&gt;""),LEFT(TEXT(INDEX(個人!$C$6:$AH$125,$N1066,$O1066),"mm:ss.00"),2),"")</f>
        <v/>
      </c>
      <c r="L1066" s="22" t="str">
        <f>IF(AND(INDEX(個人!$C$6:$AH$125,$N1066,$C$3)&lt;&gt;"",INDEX(個人!$C$6:$AH$125,$N1066,$O1066)&lt;&gt;""),MID(TEXT(INDEX(個人!$C$6:$AH$125,$N1066,$O1066),"mm:ss.00"),4,2),"")</f>
        <v/>
      </c>
      <c r="M1066" s="22" t="str">
        <f>IF(AND(INDEX(個人!$C$6:$AH$125,$N1066,$C$3)&lt;&gt;"",INDEX(個人!$C$6:$AH$125,$N1066,$O1066)&lt;&gt;""),RIGHT(TEXT(INDEX(個人!$C$6:$AH$125,$N1066,$O1066),"mm:ss.00"),2),"")</f>
        <v/>
      </c>
      <c r="N1066" s="22">
        <f t="shared" si="146"/>
        <v>49</v>
      </c>
      <c r="O1066" s="22">
        <v>15</v>
      </c>
      <c r="P1066" s="24" t="s">
        <v>73</v>
      </c>
      <c r="Q1066" s="22" t="s">
        <v>102</v>
      </c>
    </row>
    <row r="1067" spans="3:17" s="22" customFormat="1" x14ac:dyDescent="0.15">
      <c r="C1067" s="22" t="str">
        <f>IF(INDEX(個人!$C$6:$AH$125,$N1067,$C$3)&lt;&gt;"",DBCS(TRIM(INDEX(個人!$C$6:$AH$125,$N1067,$C$3))),"")</f>
        <v/>
      </c>
      <c r="D1067" s="22" t="str">
        <f t="shared" si="144"/>
        <v>○</v>
      </c>
      <c r="E1067" s="22">
        <f>IF(AND(INDEX(個人!$C$6:$AH$125,$N1066,$C$3)&lt;&gt;"",INDEX(個人!$C$6:$AH$125,$N1067,$O1067)&lt;&gt;""),E1066+1,E1066)</f>
        <v>0</v>
      </c>
      <c r="F1067" s="22" t="str">
        <f t="shared" si="145"/>
        <v>@0</v>
      </c>
      <c r="H1067" s="22" t="str">
        <f>IF(AND(INDEX(個人!$C$6:$AH$125,$N1067,$C$3)&lt;&gt;"",INDEX(個人!$C$6:$AH$125,$N1067,$O1067)&lt;&gt;""),IF(INDEX(個人!$C$6:$AH$125,$N1067,$H$3)&lt;20,11,ROUNDDOWN(INDEX(個人!$C$6:$AH$125,$N1067,$H$3)/5,0)+7),"")</f>
        <v/>
      </c>
      <c r="I1067" s="22" t="str">
        <f>IF(AND(INDEX(個人!$C$6:$AH$125,$N1067,$C$3)&lt;&gt;"",INDEX(個人!$C$6:$AH$125,$N1067,$O1067)&lt;&gt;""),IF(ISERROR(VLOOKUP(DBCS($Q1067),コード一覧!$E$1:$F$6,2,FALSE)),1,VLOOKUP(DBCS($Q1067),コード一覧!$E$1:$F$6,2,FALSE)),"")</f>
        <v/>
      </c>
      <c r="J1067" s="22" t="str">
        <f>IF(AND(INDEX(個人!$C$6:$AH$125,$N1067,$C$3)&lt;&gt;"",INDEX(個人!$C$6:$AH$125,$N1067,$O1067)&lt;&gt;""),VLOOKUP($P1067,コード一覧!$G$1:$H$10,2,FALSE),"")</f>
        <v/>
      </c>
      <c r="K1067" s="22" t="str">
        <f>IF(AND(INDEX(個人!$C$6:$AH$125,$N1067,$C$3)&lt;&gt;"",INDEX(個人!$C$6:$AH$125,$N1067,$O1067)&lt;&gt;""),LEFT(TEXT(INDEX(個人!$C$6:$AH$125,$N1067,$O1067),"mm:ss.00"),2),"")</f>
        <v/>
      </c>
      <c r="L1067" s="22" t="str">
        <f>IF(AND(INDEX(個人!$C$6:$AH$125,$N1067,$C$3)&lt;&gt;"",INDEX(個人!$C$6:$AH$125,$N1067,$O1067)&lt;&gt;""),MID(TEXT(INDEX(個人!$C$6:$AH$125,$N1067,$O1067),"mm:ss.00"),4,2),"")</f>
        <v/>
      </c>
      <c r="M1067" s="22" t="str">
        <f>IF(AND(INDEX(個人!$C$6:$AH$125,$N1067,$C$3)&lt;&gt;"",INDEX(個人!$C$6:$AH$125,$N1067,$O1067)&lt;&gt;""),RIGHT(TEXT(INDEX(個人!$C$6:$AH$125,$N1067,$O1067),"mm:ss.00"),2),"")</f>
        <v/>
      </c>
      <c r="N1067" s="22">
        <f t="shared" si="146"/>
        <v>49</v>
      </c>
      <c r="O1067" s="22">
        <v>16</v>
      </c>
      <c r="P1067" s="24" t="s">
        <v>75</v>
      </c>
      <c r="Q1067" s="22" t="s">
        <v>102</v>
      </c>
    </row>
    <row r="1068" spans="3:17" s="22" customFormat="1" x14ac:dyDescent="0.15">
      <c r="C1068" s="22" t="str">
        <f>IF(INDEX(個人!$C$6:$AH$125,$N1068,$C$3)&lt;&gt;"",DBCS(TRIM(INDEX(個人!$C$6:$AH$125,$N1068,$C$3))),"")</f>
        <v/>
      </c>
      <c r="D1068" s="22" t="str">
        <f t="shared" si="144"/>
        <v>○</v>
      </c>
      <c r="E1068" s="22">
        <f>IF(AND(INDEX(個人!$C$6:$AH$125,$N1067,$C$3)&lt;&gt;"",INDEX(個人!$C$6:$AH$125,$N1068,$O1068)&lt;&gt;""),E1067+1,E1067)</f>
        <v>0</v>
      </c>
      <c r="F1068" s="22" t="str">
        <f t="shared" si="145"/>
        <v>@0</v>
      </c>
      <c r="H1068" s="22" t="str">
        <f>IF(AND(INDEX(個人!$C$6:$AH$125,$N1068,$C$3)&lt;&gt;"",INDEX(個人!$C$6:$AH$125,$N1068,$O1068)&lt;&gt;""),IF(INDEX(個人!$C$6:$AH$125,$N1068,$H$3)&lt;20,11,ROUNDDOWN(INDEX(個人!$C$6:$AH$125,$N1068,$H$3)/5,0)+7),"")</f>
        <v/>
      </c>
      <c r="I1068" s="22" t="str">
        <f>IF(AND(INDEX(個人!$C$6:$AH$125,$N1068,$C$3)&lt;&gt;"",INDEX(個人!$C$6:$AH$125,$N1068,$O1068)&lt;&gt;""),IF(ISERROR(VLOOKUP(DBCS($Q1068),コード一覧!$E$1:$F$6,2,FALSE)),1,VLOOKUP(DBCS($Q1068),コード一覧!$E$1:$F$6,2,FALSE)),"")</f>
        <v/>
      </c>
      <c r="J1068" s="22" t="str">
        <f>IF(AND(INDEX(個人!$C$6:$AH$125,$N1068,$C$3)&lt;&gt;"",INDEX(個人!$C$6:$AH$125,$N1068,$O1068)&lt;&gt;""),VLOOKUP($P1068,コード一覧!$G$1:$H$10,2,FALSE),"")</f>
        <v/>
      </c>
      <c r="K1068" s="22" t="str">
        <f>IF(AND(INDEX(個人!$C$6:$AH$125,$N1068,$C$3)&lt;&gt;"",INDEX(個人!$C$6:$AH$125,$N1068,$O1068)&lt;&gt;""),LEFT(TEXT(INDEX(個人!$C$6:$AH$125,$N1068,$O1068),"mm:ss.00"),2),"")</f>
        <v/>
      </c>
      <c r="L1068" s="22" t="str">
        <f>IF(AND(INDEX(個人!$C$6:$AH$125,$N1068,$C$3)&lt;&gt;"",INDEX(個人!$C$6:$AH$125,$N1068,$O1068)&lt;&gt;""),MID(TEXT(INDEX(個人!$C$6:$AH$125,$N1068,$O1068),"mm:ss.00"),4,2),"")</f>
        <v/>
      </c>
      <c r="M1068" s="22" t="str">
        <f>IF(AND(INDEX(個人!$C$6:$AH$125,$N1068,$C$3)&lt;&gt;"",INDEX(個人!$C$6:$AH$125,$N1068,$O1068)&lt;&gt;""),RIGHT(TEXT(INDEX(個人!$C$6:$AH$125,$N1068,$O1068),"mm:ss.00"),2),"")</f>
        <v/>
      </c>
      <c r="N1068" s="22">
        <f t="shared" si="146"/>
        <v>49</v>
      </c>
      <c r="O1068" s="22">
        <v>17</v>
      </c>
      <c r="P1068" s="24" t="s">
        <v>77</v>
      </c>
      <c r="Q1068" s="22" t="s">
        <v>102</v>
      </c>
    </row>
    <row r="1069" spans="3:17" s="22" customFormat="1" x14ac:dyDescent="0.15">
      <c r="C1069" s="22" t="str">
        <f>IF(INDEX(個人!$C$6:$AH$125,$N1069,$C$3)&lt;&gt;"",DBCS(TRIM(INDEX(個人!$C$6:$AH$125,$N1069,$C$3))),"")</f>
        <v/>
      </c>
      <c r="D1069" s="22" t="str">
        <f t="shared" si="144"/>
        <v>○</v>
      </c>
      <c r="E1069" s="22">
        <f>IF(AND(INDEX(個人!$C$6:$AH$125,$N1068,$C$3)&lt;&gt;"",INDEX(個人!$C$6:$AH$125,$N1069,$O1069)&lt;&gt;""),E1068+1,E1068)</f>
        <v>0</v>
      </c>
      <c r="F1069" s="22" t="str">
        <f t="shared" si="145"/>
        <v>@0</v>
      </c>
      <c r="H1069" s="22" t="str">
        <f>IF(AND(INDEX(個人!$C$6:$AH$125,$N1069,$C$3)&lt;&gt;"",INDEX(個人!$C$6:$AH$125,$N1069,$O1069)&lt;&gt;""),IF(INDEX(個人!$C$6:$AH$125,$N1069,$H$3)&lt;20,11,ROUNDDOWN(INDEX(個人!$C$6:$AH$125,$N1069,$H$3)/5,0)+7),"")</f>
        <v/>
      </c>
      <c r="I1069" s="22" t="str">
        <f>IF(AND(INDEX(個人!$C$6:$AH$125,$N1069,$C$3)&lt;&gt;"",INDEX(個人!$C$6:$AH$125,$N1069,$O1069)&lt;&gt;""),IF(ISERROR(VLOOKUP(DBCS($Q1069),コード一覧!$E$1:$F$6,2,FALSE)),1,VLOOKUP(DBCS($Q1069),コード一覧!$E$1:$F$6,2,FALSE)),"")</f>
        <v/>
      </c>
      <c r="J1069" s="22" t="str">
        <f>IF(AND(INDEX(個人!$C$6:$AH$125,$N1069,$C$3)&lt;&gt;"",INDEX(個人!$C$6:$AH$125,$N1069,$O1069)&lt;&gt;""),VLOOKUP($P1069,コード一覧!$G$1:$H$10,2,FALSE),"")</f>
        <v/>
      </c>
      <c r="K1069" s="22" t="str">
        <f>IF(AND(INDEX(個人!$C$6:$AH$125,$N1069,$C$3)&lt;&gt;"",INDEX(個人!$C$6:$AH$125,$N1069,$O1069)&lt;&gt;""),LEFT(TEXT(INDEX(個人!$C$6:$AH$125,$N1069,$O1069),"mm:ss.00"),2),"")</f>
        <v/>
      </c>
      <c r="L1069" s="22" t="str">
        <f>IF(AND(INDEX(個人!$C$6:$AH$125,$N1069,$C$3)&lt;&gt;"",INDEX(個人!$C$6:$AH$125,$N1069,$O1069)&lt;&gt;""),MID(TEXT(INDEX(個人!$C$6:$AH$125,$N1069,$O1069),"mm:ss.00"),4,2),"")</f>
        <v/>
      </c>
      <c r="M1069" s="22" t="str">
        <f>IF(AND(INDEX(個人!$C$6:$AH$125,$N1069,$C$3)&lt;&gt;"",INDEX(個人!$C$6:$AH$125,$N1069,$O1069)&lt;&gt;""),RIGHT(TEXT(INDEX(個人!$C$6:$AH$125,$N1069,$O1069),"mm:ss.00"),2),"")</f>
        <v/>
      </c>
      <c r="N1069" s="22">
        <f t="shared" si="146"/>
        <v>49</v>
      </c>
      <c r="O1069" s="22">
        <v>18</v>
      </c>
      <c r="P1069" s="24" t="s">
        <v>70</v>
      </c>
      <c r="Q1069" s="22" t="s">
        <v>103</v>
      </c>
    </row>
    <row r="1070" spans="3:17" s="22" customFormat="1" x14ac:dyDescent="0.15">
      <c r="C1070" s="22" t="str">
        <f>IF(INDEX(個人!$C$6:$AH$125,$N1070,$C$3)&lt;&gt;"",DBCS(TRIM(INDEX(個人!$C$6:$AH$125,$N1070,$C$3))),"")</f>
        <v/>
      </c>
      <c r="D1070" s="22" t="str">
        <f t="shared" si="144"/>
        <v>○</v>
      </c>
      <c r="E1070" s="22">
        <f>IF(AND(INDEX(個人!$C$6:$AH$125,$N1069,$C$3)&lt;&gt;"",INDEX(個人!$C$6:$AH$125,$N1070,$O1070)&lt;&gt;""),E1069+1,E1069)</f>
        <v>0</v>
      </c>
      <c r="F1070" s="22" t="str">
        <f t="shared" si="145"/>
        <v>@0</v>
      </c>
      <c r="H1070" s="22" t="str">
        <f>IF(AND(INDEX(個人!$C$6:$AH$125,$N1070,$C$3)&lt;&gt;"",INDEX(個人!$C$6:$AH$125,$N1070,$O1070)&lt;&gt;""),IF(INDEX(個人!$C$6:$AH$125,$N1070,$H$3)&lt;20,11,ROUNDDOWN(INDEX(個人!$C$6:$AH$125,$N1070,$H$3)/5,0)+7),"")</f>
        <v/>
      </c>
      <c r="I1070" s="22" t="str">
        <f>IF(AND(INDEX(個人!$C$6:$AH$125,$N1070,$C$3)&lt;&gt;"",INDEX(個人!$C$6:$AH$125,$N1070,$O1070)&lt;&gt;""),IF(ISERROR(VLOOKUP(DBCS($Q1070),コード一覧!$E$1:$F$6,2,FALSE)),1,VLOOKUP(DBCS($Q1070),コード一覧!$E$1:$F$6,2,FALSE)),"")</f>
        <v/>
      </c>
      <c r="J1070" s="22" t="str">
        <f>IF(AND(INDEX(個人!$C$6:$AH$125,$N1070,$C$3)&lt;&gt;"",INDEX(個人!$C$6:$AH$125,$N1070,$O1070)&lt;&gt;""),VLOOKUP($P1070,コード一覧!$G$1:$H$10,2,FALSE),"")</f>
        <v/>
      </c>
      <c r="K1070" s="22" t="str">
        <f>IF(AND(INDEX(個人!$C$6:$AH$125,$N1070,$C$3)&lt;&gt;"",INDEX(個人!$C$6:$AH$125,$N1070,$O1070)&lt;&gt;""),LEFT(TEXT(INDEX(個人!$C$6:$AH$125,$N1070,$O1070),"mm:ss.00"),2),"")</f>
        <v/>
      </c>
      <c r="L1070" s="22" t="str">
        <f>IF(AND(INDEX(個人!$C$6:$AH$125,$N1070,$C$3)&lt;&gt;"",INDEX(個人!$C$6:$AH$125,$N1070,$O1070)&lt;&gt;""),MID(TEXT(INDEX(個人!$C$6:$AH$125,$N1070,$O1070),"mm:ss.00"),4,2),"")</f>
        <v/>
      </c>
      <c r="M1070" s="22" t="str">
        <f>IF(AND(INDEX(個人!$C$6:$AH$125,$N1070,$C$3)&lt;&gt;"",INDEX(個人!$C$6:$AH$125,$N1070,$O1070)&lt;&gt;""),RIGHT(TEXT(INDEX(個人!$C$6:$AH$125,$N1070,$O1070),"mm:ss.00"),2),"")</f>
        <v/>
      </c>
      <c r="N1070" s="22">
        <f t="shared" si="146"/>
        <v>49</v>
      </c>
      <c r="O1070" s="22">
        <v>19</v>
      </c>
      <c r="P1070" s="24" t="s">
        <v>24</v>
      </c>
      <c r="Q1070" s="22" t="s">
        <v>103</v>
      </c>
    </row>
    <row r="1071" spans="3:17" s="22" customFormat="1" x14ac:dyDescent="0.15">
      <c r="C1071" s="22" t="str">
        <f>IF(INDEX(個人!$C$6:$AH$125,$N1071,$C$3)&lt;&gt;"",DBCS(TRIM(INDEX(個人!$C$6:$AH$125,$N1071,$C$3))),"")</f>
        <v/>
      </c>
      <c r="D1071" s="22" t="str">
        <f t="shared" si="144"/>
        <v>○</v>
      </c>
      <c r="E1071" s="22">
        <f>IF(AND(INDEX(個人!$C$6:$AH$125,$N1070,$C$3)&lt;&gt;"",INDEX(個人!$C$6:$AH$125,$N1071,$O1071)&lt;&gt;""),E1070+1,E1070)</f>
        <v>0</v>
      </c>
      <c r="F1071" s="22" t="str">
        <f t="shared" si="145"/>
        <v>@0</v>
      </c>
      <c r="H1071" s="22" t="str">
        <f>IF(AND(INDEX(個人!$C$6:$AH$125,$N1071,$C$3)&lt;&gt;"",INDEX(個人!$C$6:$AH$125,$N1071,$O1071)&lt;&gt;""),IF(INDEX(個人!$C$6:$AH$125,$N1071,$H$3)&lt;20,11,ROUNDDOWN(INDEX(個人!$C$6:$AH$125,$N1071,$H$3)/5,0)+7),"")</f>
        <v/>
      </c>
      <c r="I1071" s="22" t="str">
        <f>IF(AND(INDEX(個人!$C$6:$AH$125,$N1071,$C$3)&lt;&gt;"",INDEX(個人!$C$6:$AH$125,$N1071,$O1071)&lt;&gt;""),IF(ISERROR(VLOOKUP(DBCS($Q1071),コード一覧!$E$1:$F$6,2,FALSE)),1,VLOOKUP(DBCS($Q1071),コード一覧!$E$1:$F$6,2,FALSE)),"")</f>
        <v/>
      </c>
      <c r="J1071" s="22" t="str">
        <f>IF(AND(INDEX(個人!$C$6:$AH$125,$N1071,$C$3)&lt;&gt;"",INDEX(個人!$C$6:$AH$125,$N1071,$O1071)&lt;&gt;""),VLOOKUP($P1071,コード一覧!$G$1:$H$10,2,FALSE),"")</f>
        <v/>
      </c>
      <c r="K1071" s="22" t="str">
        <f>IF(AND(INDEX(個人!$C$6:$AH$125,$N1071,$C$3)&lt;&gt;"",INDEX(個人!$C$6:$AH$125,$N1071,$O1071)&lt;&gt;""),LEFT(TEXT(INDEX(個人!$C$6:$AH$125,$N1071,$O1071),"mm:ss.00"),2),"")</f>
        <v/>
      </c>
      <c r="L1071" s="22" t="str">
        <f>IF(AND(INDEX(個人!$C$6:$AH$125,$N1071,$C$3)&lt;&gt;"",INDEX(個人!$C$6:$AH$125,$N1071,$O1071)&lt;&gt;""),MID(TEXT(INDEX(個人!$C$6:$AH$125,$N1071,$O1071),"mm:ss.00"),4,2),"")</f>
        <v/>
      </c>
      <c r="M1071" s="22" t="str">
        <f>IF(AND(INDEX(個人!$C$6:$AH$125,$N1071,$C$3)&lt;&gt;"",INDEX(個人!$C$6:$AH$125,$N1071,$O1071)&lt;&gt;""),RIGHT(TEXT(INDEX(個人!$C$6:$AH$125,$N1071,$O1071),"mm:ss.00"),2),"")</f>
        <v/>
      </c>
      <c r="N1071" s="22">
        <f t="shared" si="146"/>
        <v>49</v>
      </c>
      <c r="O1071" s="22">
        <v>20</v>
      </c>
      <c r="P1071" s="24" t="s">
        <v>37</v>
      </c>
      <c r="Q1071" s="22" t="s">
        <v>103</v>
      </c>
    </row>
    <row r="1072" spans="3:17" s="22" customFormat="1" x14ac:dyDescent="0.15">
      <c r="C1072" s="22" t="str">
        <f>IF(INDEX(個人!$C$6:$AH$125,$N1072,$C$3)&lt;&gt;"",DBCS(TRIM(INDEX(個人!$C$6:$AH$125,$N1072,$C$3))),"")</f>
        <v/>
      </c>
      <c r="D1072" s="22" t="str">
        <f t="shared" si="144"/>
        <v>○</v>
      </c>
      <c r="E1072" s="22">
        <f>IF(AND(INDEX(個人!$C$6:$AH$125,$N1071,$C$3)&lt;&gt;"",INDEX(個人!$C$6:$AH$125,$N1072,$O1072)&lt;&gt;""),E1071+1,E1071)</f>
        <v>0</v>
      </c>
      <c r="F1072" s="22" t="str">
        <f t="shared" si="145"/>
        <v>@0</v>
      </c>
      <c r="H1072" s="22" t="str">
        <f>IF(AND(INDEX(個人!$C$6:$AH$125,$N1072,$C$3)&lt;&gt;"",INDEX(個人!$C$6:$AH$125,$N1072,$O1072)&lt;&gt;""),IF(INDEX(個人!$C$6:$AH$125,$N1072,$H$3)&lt;20,11,ROUNDDOWN(INDEX(個人!$C$6:$AH$125,$N1072,$H$3)/5,0)+7),"")</f>
        <v/>
      </c>
      <c r="I1072" s="22" t="str">
        <f>IF(AND(INDEX(個人!$C$6:$AH$125,$N1072,$C$3)&lt;&gt;"",INDEX(個人!$C$6:$AH$125,$N1072,$O1072)&lt;&gt;""),IF(ISERROR(VLOOKUP(DBCS($Q1072),コード一覧!$E$1:$F$6,2,FALSE)),1,VLOOKUP(DBCS($Q1072),コード一覧!$E$1:$F$6,2,FALSE)),"")</f>
        <v/>
      </c>
      <c r="J1072" s="22" t="str">
        <f>IF(AND(INDEX(個人!$C$6:$AH$125,$N1072,$C$3)&lt;&gt;"",INDEX(個人!$C$6:$AH$125,$N1072,$O1072)&lt;&gt;""),VLOOKUP($P1072,コード一覧!$G$1:$H$10,2,FALSE),"")</f>
        <v/>
      </c>
      <c r="K1072" s="22" t="str">
        <f>IF(AND(INDEX(個人!$C$6:$AH$125,$N1072,$C$3)&lt;&gt;"",INDEX(個人!$C$6:$AH$125,$N1072,$O1072)&lt;&gt;""),LEFT(TEXT(INDEX(個人!$C$6:$AH$125,$N1072,$O1072),"mm:ss.00"),2),"")</f>
        <v/>
      </c>
      <c r="L1072" s="22" t="str">
        <f>IF(AND(INDEX(個人!$C$6:$AH$125,$N1072,$C$3)&lt;&gt;"",INDEX(個人!$C$6:$AH$125,$N1072,$O1072)&lt;&gt;""),MID(TEXT(INDEX(個人!$C$6:$AH$125,$N1072,$O1072),"mm:ss.00"),4,2),"")</f>
        <v/>
      </c>
      <c r="M1072" s="22" t="str">
        <f>IF(AND(INDEX(個人!$C$6:$AH$125,$N1072,$C$3)&lt;&gt;"",INDEX(個人!$C$6:$AH$125,$N1072,$O1072)&lt;&gt;""),RIGHT(TEXT(INDEX(個人!$C$6:$AH$125,$N1072,$O1072),"mm:ss.00"),2),"")</f>
        <v/>
      </c>
      <c r="N1072" s="22">
        <f t="shared" si="146"/>
        <v>49</v>
      </c>
      <c r="O1072" s="22">
        <v>21</v>
      </c>
      <c r="P1072" s="24" t="s">
        <v>47</v>
      </c>
      <c r="Q1072" s="22" t="s">
        <v>103</v>
      </c>
    </row>
    <row r="1073" spans="3:17" s="22" customFormat="1" x14ac:dyDescent="0.15">
      <c r="C1073" s="22" t="str">
        <f>IF(INDEX(個人!$C$6:$AH$125,$N1073,$C$3)&lt;&gt;"",DBCS(TRIM(INDEX(個人!$C$6:$AH$125,$N1073,$C$3))),"")</f>
        <v/>
      </c>
      <c r="D1073" s="22" t="str">
        <f t="shared" si="144"/>
        <v>○</v>
      </c>
      <c r="E1073" s="22">
        <f>IF(AND(INDEX(個人!$C$6:$AH$125,$N1072,$C$3)&lt;&gt;"",INDEX(個人!$C$6:$AH$125,$N1073,$O1073)&lt;&gt;""),E1072+1,E1072)</f>
        <v>0</v>
      </c>
      <c r="F1073" s="22" t="str">
        <f t="shared" si="145"/>
        <v>@0</v>
      </c>
      <c r="H1073" s="22" t="str">
        <f>IF(AND(INDEX(個人!$C$6:$AH$125,$N1073,$C$3)&lt;&gt;"",INDEX(個人!$C$6:$AH$125,$N1073,$O1073)&lt;&gt;""),IF(INDEX(個人!$C$6:$AH$125,$N1073,$H$3)&lt;20,11,ROUNDDOWN(INDEX(個人!$C$6:$AH$125,$N1073,$H$3)/5,0)+7),"")</f>
        <v/>
      </c>
      <c r="I1073" s="22" t="str">
        <f>IF(AND(INDEX(個人!$C$6:$AH$125,$N1073,$C$3)&lt;&gt;"",INDEX(個人!$C$6:$AH$125,$N1073,$O1073)&lt;&gt;""),IF(ISERROR(VLOOKUP(DBCS($Q1073),コード一覧!$E$1:$F$6,2,FALSE)),1,VLOOKUP(DBCS($Q1073),コード一覧!$E$1:$F$6,2,FALSE)),"")</f>
        <v/>
      </c>
      <c r="J1073" s="22" t="str">
        <f>IF(AND(INDEX(個人!$C$6:$AH$125,$N1073,$C$3)&lt;&gt;"",INDEX(個人!$C$6:$AH$125,$N1073,$O1073)&lt;&gt;""),VLOOKUP($P1073,コード一覧!$G$1:$H$10,2,FALSE),"")</f>
        <v/>
      </c>
      <c r="K1073" s="22" t="str">
        <f>IF(AND(INDEX(個人!$C$6:$AH$125,$N1073,$C$3)&lt;&gt;"",INDEX(個人!$C$6:$AH$125,$N1073,$O1073)&lt;&gt;""),LEFT(TEXT(INDEX(個人!$C$6:$AH$125,$N1073,$O1073),"mm:ss.00"),2),"")</f>
        <v/>
      </c>
      <c r="L1073" s="22" t="str">
        <f>IF(AND(INDEX(個人!$C$6:$AH$125,$N1073,$C$3)&lt;&gt;"",INDEX(個人!$C$6:$AH$125,$N1073,$O1073)&lt;&gt;""),MID(TEXT(INDEX(個人!$C$6:$AH$125,$N1073,$O1073),"mm:ss.00"),4,2),"")</f>
        <v/>
      </c>
      <c r="M1073" s="22" t="str">
        <f>IF(AND(INDEX(個人!$C$6:$AH$125,$N1073,$C$3)&lt;&gt;"",INDEX(個人!$C$6:$AH$125,$N1073,$O1073)&lt;&gt;""),RIGHT(TEXT(INDEX(個人!$C$6:$AH$125,$N1073,$O1073),"mm:ss.00"),2),"")</f>
        <v/>
      </c>
      <c r="N1073" s="22">
        <f t="shared" si="146"/>
        <v>49</v>
      </c>
      <c r="O1073" s="22">
        <v>22</v>
      </c>
      <c r="P1073" s="24" t="s">
        <v>70</v>
      </c>
      <c r="Q1073" s="22" t="s">
        <v>104</v>
      </c>
    </row>
    <row r="1074" spans="3:17" s="22" customFormat="1" x14ac:dyDescent="0.15">
      <c r="C1074" s="22" t="str">
        <f>IF(INDEX(個人!$C$6:$AH$125,$N1074,$C$3)&lt;&gt;"",DBCS(TRIM(INDEX(個人!$C$6:$AH$125,$N1074,$C$3))),"")</f>
        <v/>
      </c>
      <c r="D1074" s="22" t="str">
        <f t="shared" si="144"/>
        <v>○</v>
      </c>
      <c r="E1074" s="22">
        <f>IF(AND(INDEX(個人!$C$6:$AH$125,$N1073,$C$3)&lt;&gt;"",INDEX(個人!$C$6:$AH$125,$N1074,$O1074)&lt;&gt;""),E1073+1,E1073)</f>
        <v>0</v>
      </c>
      <c r="F1074" s="22" t="str">
        <f t="shared" si="145"/>
        <v>@0</v>
      </c>
      <c r="H1074" s="22" t="str">
        <f>IF(AND(INDEX(個人!$C$6:$AH$125,$N1074,$C$3)&lt;&gt;"",INDEX(個人!$C$6:$AH$125,$N1074,$O1074)&lt;&gt;""),IF(INDEX(個人!$C$6:$AH$125,$N1074,$H$3)&lt;20,11,ROUNDDOWN(INDEX(個人!$C$6:$AH$125,$N1074,$H$3)/5,0)+7),"")</f>
        <v/>
      </c>
      <c r="I1074" s="22" t="str">
        <f>IF(AND(INDEX(個人!$C$6:$AH$125,$N1074,$C$3)&lt;&gt;"",INDEX(個人!$C$6:$AH$125,$N1074,$O1074)&lt;&gt;""),IF(ISERROR(VLOOKUP(DBCS($Q1074),コード一覧!$E$1:$F$6,2,FALSE)),1,VLOOKUP(DBCS($Q1074),コード一覧!$E$1:$F$6,2,FALSE)),"")</f>
        <v/>
      </c>
      <c r="J1074" s="22" t="str">
        <f>IF(AND(INDEX(個人!$C$6:$AH$125,$N1074,$C$3)&lt;&gt;"",INDEX(個人!$C$6:$AH$125,$N1074,$O1074)&lt;&gt;""),VLOOKUP($P1074,コード一覧!$G$1:$H$10,2,FALSE),"")</f>
        <v/>
      </c>
      <c r="K1074" s="22" t="str">
        <f>IF(AND(INDEX(個人!$C$6:$AH$125,$N1074,$C$3)&lt;&gt;"",INDEX(個人!$C$6:$AH$125,$N1074,$O1074)&lt;&gt;""),LEFT(TEXT(INDEX(個人!$C$6:$AH$125,$N1074,$O1074),"mm:ss.00"),2),"")</f>
        <v/>
      </c>
      <c r="L1074" s="22" t="str">
        <f>IF(AND(INDEX(個人!$C$6:$AH$125,$N1074,$C$3)&lt;&gt;"",INDEX(個人!$C$6:$AH$125,$N1074,$O1074)&lt;&gt;""),MID(TEXT(INDEX(個人!$C$6:$AH$125,$N1074,$O1074),"mm:ss.00"),4,2),"")</f>
        <v/>
      </c>
      <c r="M1074" s="22" t="str">
        <f>IF(AND(INDEX(個人!$C$6:$AH$125,$N1074,$C$3)&lt;&gt;"",INDEX(個人!$C$6:$AH$125,$N1074,$O1074)&lt;&gt;""),RIGHT(TEXT(INDEX(個人!$C$6:$AH$125,$N1074,$O1074),"mm:ss.00"),2),"")</f>
        <v/>
      </c>
      <c r="N1074" s="22">
        <f t="shared" si="146"/>
        <v>49</v>
      </c>
      <c r="O1074" s="22">
        <v>23</v>
      </c>
      <c r="P1074" s="24" t="s">
        <v>24</v>
      </c>
      <c r="Q1074" s="22" t="s">
        <v>104</v>
      </c>
    </row>
    <row r="1075" spans="3:17" s="22" customFormat="1" x14ac:dyDescent="0.15">
      <c r="C1075" s="22" t="str">
        <f>IF(INDEX(個人!$C$6:$AH$125,$N1075,$C$3)&lt;&gt;"",DBCS(TRIM(INDEX(個人!$C$6:$AH$125,$N1075,$C$3))),"")</f>
        <v/>
      </c>
      <c r="D1075" s="22" t="str">
        <f t="shared" si="144"/>
        <v>○</v>
      </c>
      <c r="E1075" s="22">
        <f>IF(AND(INDEX(個人!$C$6:$AH$125,$N1074,$C$3)&lt;&gt;"",INDEX(個人!$C$6:$AH$125,$N1075,$O1075)&lt;&gt;""),E1074+1,E1074)</f>
        <v>0</v>
      </c>
      <c r="F1075" s="22" t="str">
        <f t="shared" si="145"/>
        <v>@0</v>
      </c>
      <c r="H1075" s="22" t="str">
        <f>IF(AND(INDEX(個人!$C$6:$AH$125,$N1075,$C$3)&lt;&gt;"",INDEX(個人!$C$6:$AH$125,$N1075,$O1075)&lt;&gt;""),IF(INDEX(個人!$C$6:$AH$125,$N1075,$H$3)&lt;20,11,ROUNDDOWN(INDEX(個人!$C$6:$AH$125,$N1075,$H$3)/5,0)+7),"")</f>
        <v/>
      </c>
      <c r="I1075" s="22" t="str">
        <f>IF(AND(INDEX(個人!$C$6:$AH$125,$N1075,$C$3)&lt;&gt;"",INDEX(個人!$C$6:$AH$125,$N1075,$O1075)&lt;&gt;""),IF(ISERROR(VLOOKUP(DBCS($Q1075),コード一覧!$E$1:$F$6,2,FALSE)),1,VLOOKUP(DBCS($Q1075),コード一覧!$E$1:$F$6,2,FALSE)),"")</f>
        <v/>
      </c>
      <c r="J1075" s="22" t="str">
        <f>IF(AND(INDEX(個人!$C$6:$AH$125,$N1075,$C$3)&lt;&gt;"",INDEX(個人!$C$6:$AH$125,$N1075,$O1075)&lt;&gt;""),VLOOKUP($P1075,コード一覧!$G$1:$H$10,2,FALSE),"")</f>
        <v/>
      </c>
      <c r="K1075" s="22" t="str">
        <f>IF(AND(INDEX(個人!$C$6:$AH$125,$N1075,$C$3)&lt;&gt;"",INDEX(個人!$C$6:$AH$125,$N1075,$O1075)&lt;&gt;""),LEFT(TEXT(INDEX(個人!$C$6:$AH$125,$N1075,$O1075),"mm:ss.00"),2),"")</f>
        <v/>
      </c>
      <c r="L1075" s="22" t="str">
        <f>IF(AND(INDEX(個人!$C$6:$AH$125,$N1075,$C$3)&lt;&gt;"",INDEX(個人!$C$6:$AH$125,$N1075,$O1075)&lt;&gt;""),MID(TEXT(INDEX(個人!$C$6:$AH$125,$N1075,$O1075),"mm:ss.00"),4,2),"")</f>
        <v/>
      </c>
      <c r="M1075" s="22" t="str">
        <f>IF(AND(INDEX(個人!$C$6:$AH$125,$N1075,$C$3)&lt;&gt;"",INDEX(個人!$C$6:$AH$125,$N1075,$O1075)&lt;&gt;""),RIGHT(TEXT(INDEX(個人!$C$6:$AH$125,$N1075,$O1075),"mm:ss.00"),2),"")</f>
        <v/>
      </c>
      <c r="N1075" s="22">
        <f t="shared" si="146"/>
        <v>49</v>
      </c>
      <c r="O1075" s="22">
        <v>24</v>
      </c>
      <c r="P1075" s="24" t="s">
        <v>37</v>
      </c>
      <c r="Q1075" s="22" t="s">
        <v>104</v>
      </c>
    </row>
    <row r="1076" spans="3:17" s="22" customFormat="1" x14ac:dyDescent="0.15">
      <c r="C1076" s="22" t="str">
        <f>IF(INDEX(個人!$C$6:$AH$125,$N1076,$C$3)&lt;&gt;"",DBCS(TRIM(INDEX(個人!$C$6:$AH$125,$N1076,$C$3))),"")</f>
        <v/>
      </c>
      <c r="D1076" s="22" t="str">
        <f t="shared" si="144"/>
        <v>○</v>
      </c>
      <c r="E1076" s="22">
        <f>IF(AND(INDEX(個人!$C$6:$AH$125,$N1075,$C$3)&lt;&gt;"",INDEX(個人!$C$6:$AH$125,$N1076,$O1076)&lt;&gt;""),E1075+1,E1075)</f>
        <v>0</v>
      </c>
      <c r="F1076" s="22" t="str">
        <f t="shared" si="145"/>
        <v>@0</v>
      </c>
      <c r="H1076" s="22" t="str">
        <f>IF(AND(INDEX(個人!$C$6:$AH$125,$N1076,$C$3)&lt;&gt;"",INDEX(個人!$C$6:$AH$125,$N1076,$O1076)&lt;&gt;""),IF(INDEX(個人!$C$6:$AH$125,$N1076,$H$3)&lt;20,11,ROUNDDOWN(INDEX(個人!$C$6:$AH$125,$N1076,$H$3)/5,0)+7),"")</f>
        <v/>
      </c>
      <c r="I1076" s="22" t="str">
        <f>IF(AND(INDEX(個人!$C$6:$AH$125,$N1076,$C$3)&lt;&gt;"",INDEX(個人!$C$6:$AH$125,$N1076,$O1076)&lt;&gt;""),IF(ISERROR(VLOOKUP(DBCS($Q1076),コード一覧!$E$1:$F$6,2,FALSE)),1,VLOOKUP(DBCS($Q1076),コード一覧!$E$1:$F$6,2,FALSE)),"")</f>
        <v/>
      </c>
      <c r="J1076" s="22" t="str">
        <f>IF(AND(INDEX(個人!$C$6:$AH$125,$N1076,$C$3)&lt;&gt;"",INDEX(個人!$C$6:$AH$125,$N1076,$O1076)&lt;&gt;""),VLOOKUP($P1076,コード一覧!$G$1:$H$10,2,FALSE),"")</f>
        <v/>
      </c>
      <c r="K1076" s="22" t="str">
        <f>IF(AND(INDEX(個人!$C$6:$AH$125,$N1076,$C$3)&lt;&gt;"",INDEX(個人!$C$6:$AH$125,$N1076,$O1076)&lt;&gt;""),LEFT(TEXT(INDEX(個人!$C$6:$AH$125,$N1076,$O1076),"mm:ss.00"),2),"")</f>
        <v/>
      </c>
      <c r="L1076" s="22" t="str">
        <f>IF(AND(INDEX(個人!$C$6:$AH$125,$N1076,$C$3)&lt;&gt;"",INDEX(個人!$C$6:$AH$125,$N1076,$O1076)&lt;&gt;""),MID(TEXT(INDEX(個人!$C$6:$AH$125,$N1076,$O1076),"mm:ss.00"),4,2),"")</f>
        <v/>
      </c>
      <c r="M1076" s="22" t="str">
        <f>IF(AND(INDEX(個人!$C$6:$AH$125,$N1076,$C$3)&lt;&gt;"",INDEX(個人!$C$6:$AH$125,$N1076,$O1076)&lt;&gt;""),RIGHT(TEXT(INDEX(個人!$C$6:$AH$125,$N1076,$O1076),"mm:ss.00"),2),"")</f>
        <v/>
      </c>
      <c r="N1076" s="22">
        <f t="shared" si="146"/>
        <v>49</v>
      </c>
      <c r="O1076" s="22">
        <v>25</v>
      </c>
      <c r="P1076" s="24" t="s">
        <v>47</v>
      </c>
      <c r="Q1076" s="22" t="s">
        <v>104</v>
      </c>
    </row>
    <row r="1077" spans="3:17" s="22" customFormat="1" x14ac:dyDescent="0.15">
      <c r="C1077" s="22" t="str">
        <f>IF(INDEX(個人!$C$6:$AH$125,$N1077,$C$3)&lt;&gt;"",DBCS(TRIM(INDEX(個人!$C$6:$AH$125,$N1077,$C$3))),"")</f>
        <v/>
      </c>
      <c r="D1077" s="22" t="str">
        <f t="shared" si="144"/>
        <v>○</v>
      </c>
      <c r="E1077" s="22">
        <f>IF(AND(INDEX(個人!$C$6:$AH$125,$N1076,$C$3)&lt;&gt;"",INDEX(個人!$C$6:$AH$125,$N1077,$O1077)&lt;&gt;""),E1076+1,E1076)</f>
        <v>0</v>
      </c>
      <c r="F1077" s="22" t="str">
        <f t="shared" si="145"/>
        <v>@0</v>
      </c>
      <c r="H1077" s="22" t="str">
        <f>IF(AND(INDEX(個人!$C$6:$AH$125,$N1077,$C$3)&lt;&gt;"",INDEX(個人!$C$6:$AH$125,$N1077,$O1077)&lt;&gt;""),IF(INDEX(個人!$C$6:$AH$125,$N1077,$H$3)&lt;20,11,ROUNDDOWN(INDEX(個人!$C$6:$AH$125,$N1077,$H$3)/5,0)+7),"")</f>
        <v/>
      </c>
      <c r="I1077" s="22" t="str">
        <f>IF(AND(INDEX(個人!$C$6:$AH$125,$N1077,$C$3)&lt;&gt;"",INDEX(個人!$C$6:$AH$125,$N1077,$O1077)&lt;&gt;""),IF(ISERROR(VLOOKUP(DBCS($Q1077),コード一覧!$E$1:$F$6,2,FALSE)),1,VLOOKUP(DBCS($Q1077),コード一覧!$E$1:$F$6,2,FALSE)),"")</f>
        <v/>
      </c>
      <c r="J1077" s="22" t="str">
        <f>IF(AND(INDEX(個人!$C$6:$AH$125,$N1077,$C$3)&lt;&gt;"",INDEX(個人!$C$6:$AH$125,$N1077,$O1077)&lt;&gt;""),VLOOKUP($P1077,コード一覧!$G$1:$H$10,2,FALSE),"")</f>
        <v/>
      </c>
      <c r="K1077" s="22" t="str">
        <f>IF(AND(INDEX(個人!$C$6:$AH$125,$N1077,$C$3)&lt;&gt;"",INDEX(個人!$C$6:$AH$125,$N1077,$O1077)&lt;&gt;""),LEFT(TEXT(INDEX(個人!$C$6:$AH$125,$N1077,$O1077),"mm:ss.00"),2),"")</f>
        <v/>
      </c>
      <c r="L1077" s="22" t="str">
        <f>IF(AND(INDEX(個人!$C$6:$AH$125,$N1077,$C$3)&lt;&gt;"",INDEX(個人!$C$6:$AH$125,$N1077,$O1077)&lt;&gt;""),MID(TEXT(INDEX(個人!$C$6:$AH$125,$N1077,$O1077),"mm:ss.00"),4,2),"")</f>
        <v/>
      </c>
      <c r="M1077" s="22" t="str">
        <f>IF(AND(INDEX(個人!$C$6:$AH$125,$N1077,$C$3)&lt;&gt;"",INDEX(個人!$C$6:$AH$125,$N1077,$O1077)&lt;&gt;""),RIGHT(TEXT(INDEX(個人!$C$6:$AH$125,$N1077,$O1077),"mm:ss.00"),2),"")</f>
        <v/>
      </c>
      <c r="N1077" s="22">
        <f t="shared" si="146"/>
        <v>49</v>
      </c>
      <c r="O1077" s="22">
        <v>26</v>
      </c>
      <c r="P1077" s="24" t="s">
        <v>70</v>
      </c>
      <c r="Q1077" s="22" t="s">
        <v>55</v>
      </c>
    </row>
    <row r="1078" spans="3:17" s="22" customFormat="1" x14ac:dyDescent="0.15">
      <c r="C1078" s="22" t="str">
        <f>IF(INDEX(個人!$C$6:$AH$125,$N1078,$C$3)&lt;&gt;"",DBCS(TRIM(INDEX(個人!$C$6:$AH$125,$N1078,$C$3))),"")</f>
        <v/>
      </c>
      <c r="D1078" s="22" t="str">
        <f t="shared" si="144"/>
        <v>○</v>
      </c>
      <c r="E1078" s="22">
        <f>IF(AND(INDEX(個人!$C$6:$AH$125,$N1077,$C$3)&lt;&gt;"",INDEX(個人!$C$6:$AH$125,$N1078,$O1078)&lt;&gt;""),E1077+1,E1077)</f>
        <v>0</v>
      </c>
      <c r="F1078" s="22" t="str">
        <f t="shared" si="145"/>
        <v>@0</v>
      </c>
      <c r="H1078" s="22" t="str">
        <f>IF(AND(INDEX(個人!$C$6:$AH$125,$N1078,$C$3)&lt;&gt;"",INDEX(個人!$C$6:$AH$125,$N1078,$O1078)&lt;&gt;""),IF(INDEX(個人!$C$6:$AH$125,$N1078,$H$3)&lt;20,11,ROUNDDOWN(INDEX(個人!$C$6:$AH$125,$N1078,$H$3)/5,0)+7),"")</f>
        <v/>
      </c>
      <c r="I1078" s="22" t="str">
        <f>IF(AND(INDEX(個人!$C$6:$AH$125,$N1078,$C$3)&lt;&gt;"",INDEX(個人!$C$6:$AH$125,$N1078,$O1078)&lt;&gt;""),IF(ISERROR(VLOOKUP(DBCS($Q1078),コード一覧!$E$1:$F$6,2,FALSE)),1,VLOOKUP(DBCS($Q1078),コード一覧!$E$1:$F$6,2,FALSE)),"")</f>
        <v/>
      </c>
      <c r="J1078" s="22" t="str">
        <f>IF(AND(INDEX(個人!$C$6:$AH$125,$N1078,$C$3)&lt;&gt;"",INDEX(個人!$C$6:$AH$125,$N1078,$O1078)&lt;&gt;""),VLOOKUP($P1078,コード一覧!$G$1:$H$10,2,FALSE),"")</f>
        <v/>
      </c>
      <c r="K1078" s="22" t="str">
        <f>IF(AND(INDEX(個人!$C$6:$AH$125,$N1078,$C$3)&lt;&gt;"",INDEX(個人!$C$6:$AH$125,$N1078,$O1078)&lt;&gt;""),LEFT(TEXT(INDEX(個人!$C$6:$AH$125,$N1078,$O1078),"mm:ss.00"),2),"")</f>
        <v/>
      </c>
      <c r="L1078" s="22" t="str">
        <f>IF(AND(INDEX(個人!$C$6:$AH$125,$N1078,$C$3)&lt;&gt;"",INDEX(個人!$C$6:$AH$125,$N1078,$O1078)&lt;&gt;""),MID(TEXT(INDEX(個人!$C$6:$AH$125,$N1078,$O1078),"mm:ss.00"),4,2),"")</f>
        <v/>
      </c>
      <c r="M1078" s="22" t="str">
        <f>IF(AND(INDEX(個人!$C$6:$AH$125,$N1078,$C$3)&lt;&gt;"",INDEX(個人!$C$6:$AH$125,$N1078,$O1078)&lt;&gt;""),RIGHT(TEXT(INDEX(個人!$C$6:$AH$125,$N1078,$O1078),"mm:ss.00"),2),"")</f>
        <v/>
      </c>
      <c r="N1078" s="22">
        <f t="shared" si="146"/>
        <v>49</v>
      </c>
      <c r="O1078" s="22">
        <v>27</v>
      </c>
      <c r="P1078" s="24" t="s">
        <v>24</v>
      </c>
      <c r="Q1078" s="22" t="s">
        <v>55</v>
      </c>
    </row>
    <row r="1079" spans="3:17" s="22" customFormat="1" x14ac:dyDescent="0.15">
      <c r="C1079" s="22" t="str">
        <f>IF(INDEX(個人!$C$6:$AH$125,$N1079,$C$3)&lt;&gt;"",DBCS(TRIM(INDEX(個人!$C$6:$AH$125,$N1079,$C$3))),"")</f>
        <v/>
      </c>
      <c r="D1079" s="22" t="str">
        <f t="shared" si="144"/>
        <v>○</v>
      </c>
      <c r="E1079" s="22">
        <f>IF(AND(INDEX(個人!$C$6:$AH$125,$N1078,$C$3)&lt;&gt;"",INDEX(個人!$C$6:$AH$125,$N1079,$O1079)&lt;&gt;""),E1078+1,E1078)</f>
        <v>0</v>
      </c>
      <c r="F1079" s="22" t="str">
        <f t="shared" si="145"/>
        <v>@0</v>
      </c>
      <c r="H1079" s="22" t="str">
        <f>IF(AND(INDEX(個人!$C$6:$AH$125,$N1079,$C$3)&lt;&gt;"",INDEX(個人!$C$6:$AH$125,$N1079,$O1079)&lt;&gt;""),IF(INDEX(個人!$C$6:$AH$125,$N1079,$H$3)&lt;20,11,ROUNDDOWN(INDEX(個人!$C$6:$AH$125,$N1079,$H$3)/5,0)+7),"")</f>
        <v/>
      </c>
      <c r="I1079" s="22" t="str">
        <f>IF(AND(INDEX(個人!$C$6:$AH$125,$N1079,$C$3)&lt;&gt;"",INDEX(個人!$C$6:$AH$125,$N1079,$O1079)&lt;&gt;""),IF(ISERROR(VLOOKUP(DBCS($Q1079),コード一覧!$E$1:$F$6,2,FALSE)),1,VLOOKUP(DBCS($Q1079),コード一覧!$E$1:$F$6,2,FALSE)),"")</f>
        <v/>
      </c>
      <c r="J1079" s="22" t="str">
        <f>IF(AND(INDEX(個人!$C$6:$AH$125,$N1079,$C$3)&lt;&gt;"",INDEX(個人!$C$6:$AH$125,$N1079,$O1079)&lt;&gt;""),VLOOKUP($P1079,コード一覧!$G$1:$H$10,2,FALSE),"")</f>
        <v/>
      </c>
      <c r="K1079" s="22" t="str">
        <f>IF(AND(INDEX(個人!$C$6:$AH$125,$N1079,$C$3)&lt;&gt;"",INDEX(個人!$C$6:$AH$125,$N1079,$O1079)&lt;&gt;""),LEFT(TEXT(INDEX(個人!$C$6:$AH$125,$N1079,$O1079),"mm:ss.00"),2),"")</f>
        <v/>
      </c>
      <c r="L1079" s="22" t="str">
        <f>IF(AND(INDEX(個人!$C$6:$AH$125,$N1079,$C$3)&lt;&gt;"",INDEX(個人!$C$6:$AH$125,$N1079,$O1079)&lt;&gt;""),MID(TEXT(INDEX(個人!$C$6:$AH$125,$N1079,$O1079),"mm:ss.00"),4,2),"")</f>
        <v/>
      </c>
      <c r="M1079" s="22" t="str">
        <f>IF(AND(INDEX(個人!$C$6:$AH$125,$N1079,$C$3)&lt;&gt;"",INDEX(個人!$C$6:$AH$125,$N1079,$O1079)&lt;&gt;""),RIGHT(TEXT(INDEX(個人!$C$6:$AH$125,$N1079,$O1079),"mm:ss.00"),2),"")</f>
        <v/>
      </c>
      <c r="N1079" s="22">
        <f t="shared" si="146"/>
        <v>49</v>
      </c>
      <c r="O1079" s="22">
        <v>28</v>
      </c>
      <c r="P1079" s="24" t="s">
        <v>37</v>
      </c>
      <c r="Q1079" s="22" t="s">
        <v>55</v>
      </c>
    </row>
    <row r="1080" spans="3:17" s="22" customFormat="1" x14ac:dyDescent="0.15">
      <c r="C1080" s="22" t="str">
        <f>IF(INDEX(個人!$C$6:$AH$125,$N1080,$C$3)&lt;&gt;"",DBCS(TRIM(INDEX(個人!$C$6:$AH$125,$N1080,$C$3))),"")</f>
        <v/>
      </c>
      <c r="D1080" s="22" t="str">
        <f t="shared" si="144"/>
        <v>○</v>
      </c>
      <c r="E1080" s="22">
        <f>IF(AND(INDEX(個人!$C$6:$AH$125,$N1079,$C$3)&lt;&gt;"",INDEX(個人!$C$6:$AH$125,$N1080,$O1080)&lt;&gt;""),E1079+1,E1079)</f>
        <v>0</v>
      </c>
      <c r="F1080" s="22" t="str">
        <f t="shared" si="145"/>
        <v>@0</v>
      </c>
      <c r="H1080" s="22" t="str">
        <f>IF(AND(INDEX(個人!$C$6:$AH$125,$N1080,$C$3)&lt;&gt;"",INDEX(個人!$C$6:$AH$125,$N1080,$O1080)&lt;&gt;""),IF(INDEX(個人!$C$6:$AH$125,$N1080,$H$3)&lt;20,11,ROUNDDOWN(INDEX(個人!$C$6:$AH$125,$N1080,$H$3)/5,0)+7),"")</f>
        <v/>
      </c>
      <c r="I1080" s="22" t="str">
        <f>IF(AND(INDEX(個人!$C$6:$AH$125,$N1080,$C$3)&lt;&gt;"",INDEX(個人!$C$6:$AH$125,$N1080,$O1080)&lt;&gt;""),IF(ISERROR(VLOOKUP(DBCS($Q1080),コード一覧!$E$1:$F$6,2,FALSE)),1,VLOOKUP(DBCS($Q1080),コード一覧!$E$1:$F$6,2,FALSE)),"")</f>
        <v/>
      </c>
      <c r="J1080" s="22" t="str">
        <f>IF(AND(INDEX(個人!$C$6:$AH$125,$N1080,$C$3)&lt;&gt;"",INDEX(個人!$C$6:$AH$125,$N1080,$O1080)&lt;&gt;""),VLOOKUP($P1080,コード一覧!$G$1:$H$10,2,FALSE),"")</f>
        <v/>
      </c>
      <c r="K1080" s="22" t="str">
        <f>IF(AND(INDEX(個人!$C$6:$AH$125,$N1080,$C$3)&lt;&gt;"",INDEX(個人!$C$6:$AH$125,$N1080,$O1080)&lt;&gt;""),LEFT(TEXT(INDEX(個人!$C$6:$AH$125,$N1080,$O1080),"mm:ss.00"),2),"")</f>
        <v/>
      </c>
      <c r="L1080" s="22" t="str">
        <f>IF(AND(INDEX(個人!$C$6:$AH$125,$N1080,$C$3)&lt;&gt;"",INDEX(個人!$C$6:$AH$125,$N1080,$O1080)&lt;&gt;""),MID(TEXT(INDEX(個人!$C$6:$AH$125,$N1080,$O1080),"mm:ss.00"),4,2),"")</f>
        <v/>
      </c>
      <c r="M1080" s="22" t="str">
        <f>IF(AND(INDEX(個人!$C$6:$AH$125,$N1080,$C$3)&lt;&gt;"",INDEX(個人!$C$6:$AH$125,$N1080,$O1080)&lt;&gt;""),RIGHT(TEXT(INDEX(個人!$C$6:$AH$125,$N1080,$O1080),"mm:ss.00"),2),"")</f>
        <v/>
      </c>
      <c r="N1080" s="22">
        <f t="shared" si="146"/>
        <v>49</v>
      </c>
      <c r="O1080" s="22">
        <v>29</v>
      </c>
      <c r="P1080" s="24" t="s">
        <v>47</v>
      </c>
      <c r="Q1080" s="22" t="s">
        <v>55</v>
      </c>
    </row>
    <row r="1081" spans="3:17" s="22" customFormat="1" x14ac:dyDescent="0.15">
      <c r="C1081" s="22" t="str">
        <f>IF(INDEX(個人!$C$6:$AH$125,$N1081,$C$3)&lt;&gt;"",DBCS(TRIM(INDEX(個人!$C$6:$AH$125,$N1081,$C$3))),"")</f>
        <v/>
      </c>
      <c r="D1081" s="22" t="str">
        <f t="shared" si="144"/>
        <v>○</v>
      </c>
      <c r="E1081" s="22">
        <f>IF(AND(INDEX(個人!$C$6:$AH$125,$N1080,$C$3)&lt;&gt;"",INDEX(個人!$C$6:$AH$125,$N1081,$O1081)&lt;&gt;""),E1080+1,E1080)</f>
        <v>0</v>
      </c>
      <c r="F1081" s="22" t="str">
        <f t="shared" si="145"/>
        <v>@0</v>
      </c>
      <c r="H1081" s="22" t="str">
        <f>IF(AND(INDEX(個人!$C$6:$AH$125,$N1081,$C$3)&lt;&gt;"",INDEX(個人!$C$6:$AH$125,$N1081,$O1081)&lt;&gt;""),IF(INDEX(個人!$C$6:$AH$125,$N1081,$H$3)&lt;20,11,ROUNDDOWN(INDEX(個人!$C$6:$AH$125,$N1081,$H$3)/5,0)+7),"")</f>
        <v/>
      </c>
      <c r="I1081" s="22" t="str">
        <f>IF(AND(INDEX(個人!$C$6:$AH$125,$N1081,$C$3)&lt;&gt;"",INDEX(個人!$C$6:$AH$125,$N1081,$O1081)&lt;&gt;""),IF(ISERROR(VLOOKUP(DBCS($Q1081),コード一覧!$E$1:$F$6,2,FALSE)),1,VLOOKUP(DBCS($Q1081),コード一覧!$E$1:$F$6,2,FALSE)),"")</f>
        <v/>
      </c>
      <c r="J1081" s="22" t="str">
        <f>IF(AND(INDEX(個人!$C$6:$AH$125,$N1081,$C$3)&lt;&gt;"",INDEX(個人!$C$6:$AH$125,$N1081,$O1081)&lt;&gt;""),VLOOKUP($P1081,コード一覧!$G$1:$H$10,2,FALSE),"")</f>
        <v/>
      </c>
      <c r="K1081" s="22" t="str">
        <f>IF(AND(INDEX(個人!$C$6:$AH$125,$N1081,$C$3)&lt;&gt;"",INDEX(個人!$C$6:$AH$125,$N1081,$O1081)&lt;&gt;""),LEFT(TEXT(INDEX(個人!$C$6:$AH$125,$N1081,$O1081),"mm:ss.00"),2),"")</f>
        <v/>
      </c>
      <c r="L1081" s="22" t="str">
        <f>IF(AND(INDEX(個人!$C$6:$AH$125,$N1081,$C$3)&lt;&gt;"",INDEX(個人!$C$6:$AH$125,$N1081,$O1081)&lt;&gt;""),MID(TEXT(INDEX(個人!$C$6:$AH$125,$N1081,$O1081),"mm:ss.00"),4,2),"")</f>
        <v/>
      </c>
      <c r="M1081" s="22" t="str">
        <f>IF(AND(INDEX(個人!$C$6:$AH$125,$N1081,$C$3)&lt;&gt;"",INDEX(個人!$C$6:$AH$125,$N1081,$O1081)&lt;&gt;""),RIGHT(TEXT(INDEX(個人!$C$6:$AH$125,$N1081,$O1081),"mm:ss.00"),2),"")</f>
        <v/>
      </c>
      <c r="N1081" s="22">
        <f t="shared" si="146"/>
        <v>49</v>
      </c>
      <c r="O1081" s="22">
        <v>30</v>
      </c>
      <c r="P1081" s="24" t="s">
        <v>37</v>
      </c>
      <c r="Q1081" s="22" t="s">
        <v>101</v>
      </c>
    </row>
    <row r="1082" spans="3:17" s="22" customFormat="1" x14ac:dyDescent="0.15">
      <c r="C1082" s="22" t="str">
        <f>IF(INDEX(個人!$C$6:$AH$125,$N1082,$C$3)&lt;&gt;"",DBCS(TRIM(INDEX(個人!$C$6:$AH$125,$N1082,$C$3))),"")</f>
        <v/>
      </c>
      <c r="D1082" s="22" t="str">
        <f t="shared" si="144"/>
        <v>○</v>
      </c>
      <c r="E1082" s="22">
        <f>IF(AND(INDEX(個人!$C$6:$AH$125,$N1081,$C$3)&lt;&gt;"",INDEX(個人!$C$6:$AH$125,$N1082,$O1082)&lt;&gt;""),E1081+1,E1081)</f>
        <v>0</v>
      </c>
      <c r="F1082" s="22" t="str">
        <f t="shared" si="145"/>
        <v>@0</v>
      </c>
      <c r="H1082" s="22" t="str">
        <f>IF(AND(INDEX(個人!$C$6:$AH$125,$N1082,$C$3)&lt;&gt;"",INDEX(個人!$C$6:$AH$125,$N1082,$O1082)&lt;&gt;""),IF(INDEX(個人!$C$6:$AH$125,$N1082,$H$3)&lt;20,11,ROUNDDOWN(INDEX(個人!$C$6:$AH$125,$N1082,$H$3)/5,0)+7),"")</f>
        <v/>
      </c>
      <c r="I1082" s="22" t="str">
        <f>IF(AND(INDEX(個人!$C$6:$AH$125,$N1082,$C$3)&lt;&gt;"",INDEX(個人!$C$6:$AH$125,$N1082,$O1082)&lt;&gt;""),IF(ISERROR(VLOOKUP(DBCS($Q1082),コード一覧!$E$1:$F$6,2,FALSE)),1,VLOOKUP(DBCS($Q1082),コード一覧!$E$1:$F$6,2,FALSE)),"")</f>
        <v/>
      </c>
      <c r="J1082" s="22" t="str">
        <f>IF(AND(INDEX(個人!$C$6:$AH$125,$N1082,$C$3)&lt;&gt;"",INDEX(個人!$C$6:$AH$125,$N1082,$O1082)&lt;&gt;""),VLOOKUP($P1082,コード一覧!$G$1:$H$10,2,FALSE),"")</f>
        <v/>
      </c>
      <c r="K1082" s="22" t="str">
        <f>IF(AND(INDEX(個人!$C$6:$AH$125,$N1082,$C$3)&lt;&gt;"",INDEX(個人!$C$6:$AH$125,$N1082,$O1082)&lt;&gt;""),LEFT(TEXT(INDEX(個人!$C$6:$AH$125,$N1082,$O1082),"mm:ss.00"),2),"")</f>
        <v/>
      </c>
      <c r="L1082" s="22" t="str">
        <f>IF(AND(INDEX(個人!$C$6:$AH$125,$N1082,$C$3)&lt;&gt;"",INDEX(個人!$C$6:$AH$125,$N1082,$O1082)&lt;&gt;""),MID(TEXT(INDEX(個人!$C$6:$AH$125,$N1082,$O1082),"mm:ss.00"),4,2),"")</f>
        <v/>
      </c>
      <c r="M1082" s="22" t="str">
        <f>IF(AND(INDEX(個人!$C$6:$AH$125,$N1082,$C$3)&lt;&gt;"",INDEX(個人!$C$6:$AH$125,$N1082,$O1082)&lt;&gt;""),RIGHT(TEXT(INDEX(個人!$C$6:$AH$125,$N1082,$O1082),"mm:ss.00"),2),"")</f>
        <v/>
      </c>
      <c r="N1082" s="22">
        <f t="shared" si="146"/>
        <v>49</v>
      </c>
      <c r="O1082" s="22">
        <v>31</v>
      </c>
      <c r="P1082" s="24" t="s">
        <v>47</v>
      </c>
      <c r="Q1082" s="22" t="s">
        <v>101</v>
      </c>
    </row>
    <row r="1083" spans="3:17" s="22" customFormat="1" x14ac:dyDescent="0.15">
      <c r="C1083" s="22" t="str">
        <f>IF(INDEX(個人!$C$6:$AH$125,$N1083,$C$3)&lt;&gt;"",DBCS(TRIM(INDEX(個人!$C$6:$AH$125,$N1083,$C$3))),"")</f>
        <v/>
      </c>
      <c r="D1083" s="22" t="str">
        <f t="shared" si="144"/>
        <v>○</v>
      </c>
      <c r="E1083" s="22">
        <f>IF(AND(INDEX(個人!$C$6:$AH$125,$N1082,$C$3)&lt;&gt;"",INDEX(個人!$C$6:$AH$125,$N1083,$O1083)&lt;&gt;""),E1082+1,E1082)</f>
        <v>0</v>
      </c>
      <c r="F1083" s="22" t="str">
        <f t="shared" si="145"/>
        <v>@0</v>
      </c>
      <c r="H1083" s="22" t="str">
        <f>IF(AND(INDEX(個人!$C$6:$AH$125,$N1083,$C$3)&lt;&gt;"",INDEX(個人!$C$6:$AH$125,$N1083,$O1083)&lt;&gt;""),IF(INDEX(個人!$C$6:$AH$125,$N1083,$H$3)&lt;20,11,ROUNDDOWN(INDEX(個人!$C$6:$AH$125,$N1083,$H$3)/5,0)+7),"")</f>
        <v/>
      </c>
      <c r="I1083" s="22" t="str">
        <f>IF(AND(INDEX(個人!$C$6:$AH$125,$N1083,$C$3)&lt;&gt;"",INDEX(個人!$C$6:$AH$125,$N1083,$O1083)&lt;&gt;""),IF(ISERROR(VLOOKUP(DBCS($Q1083),コード一覧!$E$1:$F$6,2,FALSE)),1,VLOOKUP(DBCS($Q1083),コード一覧!$E$1:$F$6,2,FALSE)),"")</f>
        <v/>
      </c>
      <c r="J1083" s="22" t="str">
        <f>IF(AND(INDEX(個人!$C$6:$AH$125,$N1083,$C$3)&lt;&gt;"",INDEX(個人!$C$6:$AH$125,$N1083,$O1083)&lt;&gt;""),VLOOKUP($P1083,コード一覧!$G$1:$H$10,2,FALSE),"")</f>
        <v/>
      </c>
      <c r="K1083" s="22" t="str">
        <f>IF(AND(INDEX(個人!$C$6:$AH$125,$N1083,$C$3)&lt;&gt;"",INDEX(個人!$C$6:$AH$125,$N1083,$O1083)&lt;&gt;""),LEFT(TEXT(INDEX(個人!$C$6:$AH$125,$N1083,$O1083),"mm:ss.00"),2),"")</f>
        <v/>
      </c>
      <c r="L1083" s="22" t="str">
        <f>IF(AND(INDEX(個人!$C$6:$AH$125,$N1083,$C$3)&lt;&gt;"",INDEX(個人!$C$6:$AH$125,$N1083,$O1083)&lt;&gt;""),MID(TEXT(INDEX(個人!$C$6:$AH$125,$N1083,$O1083),"mm:ss.00"),4,2),"")</f>
        <v/>
      </c>
      <c r="M1083" s="22" t="str">
        <f>IF(AND(INDEX(個人!$C$6:$AH$125,$N1083,$C$3)&lt;&gt;"",INDEX(個人!$C$6:$AH$125,$N1083,$O1083)&lt;&gt;""),RIGHT(TEXT(INDEX(個人!$C$6:$AH$125,$N1083,$O1083),"mm:ss.00"),2),"")</f>
        <v/>
      </c>
      <c r="N1083" s="22">
        <f t="shared" si="146"/>
        <v>49</v>
      </c>
      <c r="O1083" s="22">
        <v>32</v>
      </c>
      <c r="P1083" s="24" t="s">
        <v>73</v>
      </c>
      <c r="Q1083" s="22" t="s">
        <v>101</v>
      </c>
    </row>
    <row r="1084" spans="3:17" s="23" customFormat="1" x14ac:dyDescent="0.15">
      <c r="C1084" s="23" t="str">
        <f>IF(INDEX(個人!$C$6:$AH$125,$N1084,$C$3)&lt;&gt;"",DBCS(TRIM(INDEX(個人!$C$6:$AH$125,$N1084,$C$3))),"")</f>
        <v/>
      </c>
      <c r="D1084" s="23" t="str">
        <f>IF(C1083=C1084,"○","×")</f>
        <v>○</v>
      </c>
      <c r="E1084" s="23">
        <f>IF(AND(INDEX(個人!$C$6:$AH$125,$N1084,$C$3)&lt;&gt;"",INDEX(個人!$C$6:$AH$125,$N1084,$O1084)&lt;&gt;""),1,0)</f>
        <v>0</v>
      </c>
      <c r="F1084" s="23" t="str">
        <f>C1084&amp;"@"&amp;E1084</f>
        <v>@0</v>
      </c>
      <c r="H1084" s="23" t="str">
        <f>IF(AND(INDEX(個人!$C$6:$AH$125,$N1084,$C$3)&lt;&gt;"",INDEX(個人!$C$6:$AH$125,$N1084,$O1084)&lt;&gt;""),IF(INDEX(個人!$C$6:$AH$125,$N1084,$H$3)&lt;20,11,ROUNDDOWN(INDEX(個人!$C$6:$AH$125,$N1084,$H$3)/5,0)+7),"")</f>
        <v/>
      </c>
      <c r="I1084" s="23" t="str">
        <f>IF(AND(INDEX(個人!$C$6:$AH$125,$N1084,$C$3)&lt;&gt;"",INDEX(個人!$C$6:$AH$125,$N1084,$O1084)&lt;&gt;""),IF(ISERROR(VLOOKUP(DBCS($Q1084),コード一覧!$E$1:$F$6,2,FALSE)),1,VLOOKUP(DBCS($Q1084),コード一覧!$E$1:$F$6,2,FALSE)),"")</f>
        <v/>
      </c>
      <c r="J1084" s="23" t="str">
        <f>IF(AND(INDEX(個人!$C$6:$AH$125,$N1084,$C$3)&lt;&gt;"",INDEX(個人!$C$6:$AH$125,$N1084,$O1084)&lt;&gt;""),VLOOKUP($P1084,コード一覧!$G$1:$H$10,2,FALSE),"")</f>
        <v/>
      </c>
      <c r="K1084" s="23" t="str">
        <f>IF(AND(INDEX(個人!$C$6:$AH$125,$N1084,$C$3)&lt;&gt;"",INDEX(個人!$C$6:$AH$125,$N1084,$O1084)&lt;&gt;""),LEFT(TEXT(INDEX(個人!$C$6:$AH$125,$N1084,$O1084),"mm:ss.00"),2),"")</f>
        <v/>
      </c>
      <c r="L1084" s="23" t="str">
        <f>IF(AND(INDEX(個人!$C$6:$AH$125,$N1084,$C$3)&lt;&gt;"",INDEX(個人!$C$6:$AH$125,$N1084,$O1084)&lt;&gt;""),MID(TEXT(INDEX(個人!$C$6:$AH$125,$N1084,$O1084),"mm:ss.00"),4,2),"")</f>
        <v/>
      </c>
      <c r="M1084" s="23" t="str">
        <f>IF(AND(INDEX(個人!$C$6:$AH$125,$N1084,$C$3)&lt;&gt;"",INDEX(個人!$C$6:$AH$125,$N1084,$O1084)&lt;&gt;""),RIGHT(TEXT(INDEX(個人!$C$6:$AH$125,$N1084,$O1084),"mm:ss.00"),2),"")</f>
        <v/>
      </c>
      <c r="N1084" s="23">
        <f>N1062+1</f>
        <v>50</v>
      </c>
      <c r="O1084" s="23">
        <v>11</v>
      </c>
      <c r="P1084" s="200" t="s">
        <v>70</v>
      </c>
      <c r="Q1084" s="23" t="s">
        <v>318</v>
      </c>
    </row>
    <row r="1085" spans="3:17" s="23" customFormat="1" x14ac:dyDescent="0.15">
      <c r="C1085" s="23" t="str">
        <f>IF(INDEX(個人!$C$6:$AH$125,$N1085,$C$3)&lt;&gt;"",DBCS(TRIM(INDEX(個人!$C$6:$AH$125,$N1085,$C$3))),"")</f>
        <v/>
      </c>
      <c r="D1085" s="23" t="str">
        <f>IF(C1084=C1085,"○","×")</f>
        <v>○</v>
      </c>
      <c r="E1085" s="23">
        <f>IF(AND(INDEX(個人!$C$6:$AH$125,$N1084,$C$3)&lt;&gt;"",INDEX(個人!$C$6:$AH$125,$N1085,$O1085)&lt;&gt;""),E1084+1,E1084)</f>
        <v>0</v>
      </c>
      <c r="F1085" s="23" t="str">
        <f>C1085&amp;"@"&amp;E1085</f>
        <v>@0</v>
      </c>
      <c r="H1085" s="23" t="str">
        <f>IF(AND(INDEX(個人!$C$6:$AH$125,$N1085,$C$3)&lt;&gt;"",INDEX(個人!$C$6:$AH$125,$N1085,$O1085)&lt;&gt;""),IF(INDEX(個人!$C$6:$AH$125,$N1085,$H$3)&lt;20,11,ROUNDDOWN(INDEX(個人!$C$6:$AH$125,$N1085,$H$3)/5,0)+7),"")</f>
        <v/>
      </c>
      <c r="I1085" s="23" t="str">
        <f>IF(AND(INDEX(個人!$C$6:$AH$125,$N1085,$C$3)&lt;&gt;"",INDEX(個人!$C$6:$AH$125,$N1085,$O1085)&lt;&gt;""),IF(ISERROR(VLOOKUP(DBCS($Q1085),コード一覧!$E$1:$F$6,2,FALSE)),1,VLOOKUP(DBCS($Q1085),コード一覧!$E$1:$F$6,2,FALSE)),"")</f>
        <v/>
      </c>
      <c r="J1085" s="23" t="str">
        <f>IF(AND(INDEX(個人!$C$6:$AH$125,$N1085,$C$3)&lt;&gt;"",INDEX(個人!$C$6:$AH$125,$N1085,$O1085)&lt;&gt;""),VLOOKUP($P1085,コード一覧!$G$1:$H$10,2,FALSE),"")</f>
        <v/>
      </c>
      <c r="K1085" s="23" t="str">
        <f>IF(AND(INDEX(個人!$C$6:$AH$125,$N1085,$C$3)&lt;&gt;"",INDEX(個人!$C$6:$AH$125,$N1085,$O1085)&lt;&gt;""),LEFT(TEXT(INDEX(個人!$C$6:$AH$125,$N1085,$O1085),"mm:ss.00"),2),"")</f>
        <v/>
      </c>
      <c r="L1085" s="23" t="str">
        <f>IF(AND(INDEX(個人!$C$6:$AH$125,$N1085,$C$3)&lt;&gt;"",INDEX(個人!$C$6:$AH$125,$N1085,$O1085)&lt;&gt;""),MID(TEXT(INDEX(個人!$C$6:$AH$125,$N1085,$O1085),"mm:ss.00"),4,2),"")</f>
        <v/>
      </c>
      <c r="M1085" s="23" t="str">
        <f>IF(AND(INDEX(個人!$C$6:$AH$125,$N1085,$C$3)&lt;&gt;"",INDEX(個人!$C$6:$AH$125,$N1085,$O1085)&lt;&gt;""),RIGHT(TEXT(INDEX(個人!$C$6:$AH$125,$N1085,$O1085),"mm:ss.00"),2),"")</f>
        <v/>
      </c>
      <c r="N1085" s="23">
        <f>$N1084</f>
        <v>50</v>
      </c>
      <c r="O1085" s="23">
        <v>12</v>
      </c>
      <c r="P1085" s="200" t="s">
        <v>24</v>
      </c>
      <c r="Q1085" s="23" t="s">
        <v>318</v>
      </c>
    </row>
    <row r="1086" spans="3:17" s="23" customFormat="1" x14ac:dyDescent="0.15">
      <c r="C1086" s="23" t="str">
        <f>IF(INDEX(個人!$C$6:$AH$125,$N1086,$C$3)&lt;&gt;"",DBCS(TRIM(INDEX(個人!$C$6:$AH$125,$N1086,$C$3))),"")</f>
        <v/>
      </c>
      <c r="D1086" s="23" t="str">
        <f t="shared" ref="D1086:D1105" si="147">IF(C1085=C1086,"○","×")</f>
        <v>○</v>
      </c>
      <c r="E1086" s="23">
        <f>IF(AND(INDEX(個人!$C$6:$AH$125,$N1085,$C$3)&lt;&gt;"",INDEX(個人!$C$6:$AH$125,$N1086,$O1086)&lt;&gt;""),E1085+1,E1085)</f>
        <v>0</v>
      </c>
      <c r="F1086" s="23" t="str">
        <f t="shared" ref="F1086:F1105" si="148">C1086&amp;"@"&amp;E1086</f>
        <v>@0</v>
      </c>
      <c r="H1086" s="23" t="str">
        <f>IF(AND(INDEX(個人!$C$6:$AH$125,$N1086,$C$3)&lt;&gt;"",INDEX(個人!$C$6:$AH$125,$N1086,$O1086)&lt;&gt;""),IF(INDEX(個人!$C$6:$AH$125,$N1086,$H$3)&lt;20,11,ROUNDDOWN(INDEX(個人!$C$6:$AH$125,$N1086,$H$3)/5,0)+7),"")</f>
        <v/>
      </c>
      <c r="I1086" s="23" t="str">
        <f>IF(AND(INDEX(個人!$C$6:$AH$125,$N1086,$C$3)&lt;&gt;"",INDEX(個人!$C$6:$AH$125,$N1086,$O1086)&lt;&gt;""),IF(ISERROR(VLOOKUP(DBCS($Q1086),コード一覧!$E$1:$F$6,2,FALSE)),1,VLOOKUP(DBCS($Q1086),コード一覧!$E$1:$F$6,2,FALSE)),"")</f>
        <v/>
      </c>
      <c r="J1086" s="23" t="str">
        <f>IF(AND(INDEX(個人!$C$6:$AH$125,$N1086,$C$3)&lt;&gt;"",INDEX(個人!$C$6:$AH$125,$N1086,$O1086)&lt;&gt;""),VLOOKUP($P1086,コード一覧!$G$1:$H$10,2,FALSE),"")</f>
        <v/>
      </c>
      <c r="K1086" s="23" t="str">
        <f>IF(AND(INDEX(個人!$C$6:$AH$125,$N1086,$C$3)&lt;&gt;"",INDEX(個人!$C$6:$AH$125,$N1086,$O1086)&lt;&gt;""),LEFT(TEXT(INDEX(個人!$C$6:$AH$125,$N1086,$O1086),"mm:ss.00"),2),"")</f>
        <v/>
      </c>
      <c r="L1086" s="23" t="str">
        <f>IF(AND(INDEX(個人!$C$6:$AH$125,$N1086,$C$3)&lt;&gt;"",INDEX(個人!$C$6:$AH$125,$N1086,$O1086)&lt;&gt;""),MID(TEXT(INDEX(個人!$C$6:$AH$125,$N1086,$O1086),"mm:ss.00"),4,2),"")</f>
        <v/>
      </c>
      <c r="M1086" s="23" t="str">
        <f>IF(AND(INDEX(個人!$C$6:$AH$125,$N1086,$C$3)&lt;&gt;"",INDEX(個人!$C$6:$AH$125,$N1086,$O1086)&lt;&gt;""),RIGHT(TEXT(INDEX(個人!$C$6:$AH$125,$N1086,$O1086),"mm:ss.00"),2),"")</f>
        <v/>
      </c>
      <c r="N1086" s="23">
        <f t="shared" ref="N1086:N1105" si="149">$N1085</f>
        <v>50</v>
      </c>
      <c r="O1086" s="23">
        <v>13</v>
      </c>
      <c r="P1086" s="200" t="s">
        <v>37</v>
      </c>
      <c r="Q1086" s="23" t="s">
        <v>318</v>
      </c>
    </row>
    <row r="1087" spans="3:17" s="23" customFormat="1" x14ac:dyDescent="0.15">
      <c r="C1087" s="23" t="str">
        <f>IF(INDEX(個人!$C$6:$AH$125,$N1087,$C$3)&lt;&gt;"",DBCS(TRIM(INDEX(個人!$C$6:$AH$125,$N1087,$C$3))),"")</f>
        <v/>
      </c>
      <c r="D1087" s="23" t="str">
        <f t="shared" si="147"/>
        <v>○</v>
      </c>
      <c r="E1087" s="23">
        <f>IF(AND(INDEX(個人!$C$6:$AH$125,$N1086,$C$3)&lt;&gt;"",INDEX(個人!$C$6:$AH$125,$N1087,$O1087)&lt;&gt;""),E1086+1,E1086)</f>
        <v>0</v>
      </c>
      <c r="F1087" s="23" t="str">
        <f t="shared" si="148"/>
        <v>@0</v>
      </c>
      <c r="H1087" s="23" t="str">
        <f>IF(AND(INDEX(個人!$C$6:$AH$125,$N1087,$C$3)&lt;&gt;"",INDEX(個人!$C$6:$AH$125,$N1087,$O1087)&lt;&gt;""),IF(INDEX(個人!$C$6:$AH$125,$N1087,$H$3)&lt;20,11,ROUNDDOWN(INDEX(個人!$C$6:$AH$125,$N1087,$H$3)/5,0)+7),"")</f>
        <v/>
      </c>
      <c r="I1087" s="23" t="str">
        <f>IF(AND(INDEX(個人!$C$6:$AH$125,$N1087,$C$3)&lt;&gt;"",INDEX(個人!$C$6:$AH$125,$N1087,$O1087)&lt;&gt;""),IF(ISERROR(VLOOKUP(DBCS($Q1087),コード一覧!$E$1:$F$6,2,FALSE)),1,VLOOKUP(DBCS($Q1087),コード一覧!$E$1:$F$6,2,FALSE)),"")</f>
        <v/>
      </c>
      <c r="J1087" s="23" t="str">
        <f>IF(AND(INDEX(個人!$C$6:$AH$125,$N1087,$C$3)&lt;&gt;"",INDEX(個人!$C$6:$AH$125,$N1087,$O1087)&lt;&gt;""),VLOOKUP($P1087,コード一覧!$G$1:$H$10,2,FALSE),"")</f>
        <v/>
      </c>
      <c r="K1087" s="23" t="str">
        <f>IF(AND(INDEX(個人!$C$6:$AH$125,$N1087,$C$3)&lt;&gt;"",INDEX(個人!$C$6:$AH$125,$N1087,$O1087)&lt;&gt;""),LEFT(TEXT(INDEX(個人!$C$6:$AH$125,$N1087,$O1087),"mm:ss.00"),2),"")</f>
        <v/>
      </c>
      <c r="L1087" s="23" t="str">
        <f>IF(AND(INDEX(個人!$C$6:$AH$125,$N1087,$C$3)&lt;&gt;"",INDEX(個人!$C$6:$AH$125,$N1087,$O1087)&lt;&gt;""),MID(TEXT(INDEX(個人!$C$6:$AH$125,$N1087,$O1087),"mm:ss.00"),4,2),"")</f>
        <v/>
      </c>
      <c r="M1087" s="23" t="str">
        <f>IF(AND(INDEX(個人!$C$6:$AH$125,$N1087,$C$3)&lt;&gt;"",INDEX(個人!$C$6:$AH$125,$N1087,$O1087)&lt;&gt;""),RIGHT(TEXT(INDEX(個人!$C$6:$AH$125,$N1087,$O1087),"mm:ss.00"),2),"")</f>
        <v/>
      </c>
      <c r="N1087" s="23">
        <f t="shared" si="149"/>
        <v>50</v>
      </c>
      <c r="O1087" s="23">
        <v>14</v>
      </c>
      <c r="P1087" s="200" t="s">
        <v>47</v>
      </c>
      <c r="Q1087" s="23" t="s">
        <v>318</v>
      </c>
    </row>
    <row r="1088" spans="3:17" s="23" customFormat="1" x14ac:dyDescent="0.15">
      <c r="C1088" s="23" t="str">
        <f>IF(INDEX(個人!$C$6:$AH$125,$N1088,$C$3)&lt;&gt;"",DBCS(TRIM(INDEX(個人!$C$6:$AH$125,$N1088,$C$3))),"")</f>
        <v/>
      </c>
      <c r="D1088" s="23" t="str">
        <f t="shared" si="147"/>
        <v>○</v>
      </c>
      <c r="E1088" s="23">
        <f>IF(AND(INDEX(個人!$C$6:$AH$125,$N1087,$C$3)&lt;&gt;"",INDEX(個人!$C$6:$AH$125,$N1088,$O1088)&lt;&gt;""),E1087+1,E1087)</f>
        <v>0</v>
      </c>
      <c r="F1088" s="23" t="str">
        <f t="shared" si="148"/>
        <v>@0</v>
      </c>
      <c r="H1088" s="23" t="str">
        <f>IF(AND(INDEX(個人!$C$6:$AH$125,$N1088,$C$3)&lt;&gt;"",INDEX(個人!$C$6:$AH$125,$N1088,$O1088)&lt;&gt;""),IF(INDEX(個人!$C$6:$AH$125,$N1088,$H$3)&lt;20,11,ROUNDDOWN(INDEX(個人!$C$6:$AH$125,$N1088,$H$3)/5,0)+7),"")</f>
        <v/>
      </c>
      <c r="I1088" s="23" t="str">
        <f>IF(AND(INDEX(個人!$C$6:$AH$125,$N1088,$C$3)&lt;&gt;"",INDEX(個人!$C$6:$AH$125,$N1088,$O1088)&lt;&gt;""),IF(ISERROR(VLOOKUP(DBCS($Q1088),コード一覧!$E$1:$F$6,2,FALSE)),1,VLOOKUP(DBCS($Q1088),コード一覧!$E$1:$F$6,2,FALSE)),"")</f>
        <v/>
      </c>
      <c r="J1088" s="23" t="str">
        <f>IF(AND(INDEX(個人!$C$6:$AH$125,$N1088,$C$3)&lt;&gt;"",INDEX(個人!$C$6:$AH$125,$N1088,$O1088)&lt;&gt;""),VLOOKUP($P1088,コード一覧!$G$1:$H$10,2,FALSE),"")</f>
        <v/>
      </c>
      <c r="K1088" s="23" t="str">
        <f>IF(AND(INDEX(個人!$C$6:$AH$125,$N1088,$C$3)&lt;&gt;"",INDEX(個人!$C$6:$AH$125,$N1088,$O1088)&lt;&gt;""),LEFT(TEXT(INDEX(個人!$C$6:$AH$125,$N1088,$O1088),"mm:ss.00"),2),"")</f>
        <v/>
      </c>
      <c r="L1088" s="23" t="str">
        <f>IF(AND(INDEX(個人!$C$6:$AH$125,$N1088,$C$3)&lt;&gt;"",INDEX(個人!$C$6:$AH$125,$N1088,$O1088)&lt;&gt;""),MID(TEXT(INDEX(個人!$C$6:$AH$125,$N1088,$O1088),"mm:ss.00"),4,2),"")</f>
        <v/>
      </c>
      <c r="M1088" s="23" t="str">
        <f>IF(AND(INDEX(個人!$C$6:$AH$125,$N1088,$C$3)&lt;&gt;"",INDEX(個人!$C$6:$AH$125,$N1088,$O1088)&lt;&gt;""),RIGHT(TEXT(INDEX(個人!$C$6:$AH$125,$N1088,$O1088),"mm:ss.00"),2),"")</f>
        <v/>
      </c>
      <c r="N1088" s="23">
        <f t="shared" si="149"/>
        <v>50</v>
      </c>
      <c r="O1088" s="23">
        <v>15</v>
      </c>
      <c r="P1088" s="200" t="s">
        <v>73</v>
      </c>
      <c r="Q1088" s="23" t="s">
        <v>318</v>
      </c>
    </row>
    <row r="1089" spans="3:17" s="23" customFormat="1" x14ac:dyDescent="0.15">
      <c r="C1089" s="23" t="str">
        <f>IF(INDEX(個人!$C$6:$AH$125,$N1089,$C$3)&lt;&gt;"",DBCS(TRIM(INDEX(個人!$C$6:$AH$125,$N1089,$C$3))),"")</f>
        <v/>
      </c>
      <c r="D1089" s="23" t="str">
        <f t="shared" si="147"/>
        <v>○</v>
      </c>
      <c r="E1089" s="23">
        <f>IF(AND(INDEX(個人!$C$6:$AH$125,$N1088,$C$3)&lt;&gt;"",INDEX(個人!$C$6:$AH$125,$N1089,$O1089)&lt;&gt;""),E1088+1,E1088)</f>
        <v>0</v>
      </c>
      <c r="F1089" s="23" t="str">
        <f t="shared" si="148"/>
        <v>@0</v>
      </c>
      <c r="H1089" s="23" t="str">
        <f>IF(AND(INDEX(個人!$C$6:$AH$125,$N1089,$C$3)&lt;&gt;"",INDEX(個人!$C$6:$AH$125,$N1089,$O1089)&lt;&gt;""),IF(INDEX(個人!$C$6:$AH$125,$N1089,$H$3)&lt;20,11,ROUNDDOWN(INDEX(個人!$C$6:$AH$125,$N1089,$H$3)/5,0)+7),"")</f>
        <v/>
      </c>
      <c r="I1089" s="23" t="str">
        <f>IF(AND(INDEX(個人!$C$6:$AH$125,$N1089,$C$3)&lt;&gt;"",INDEX(個人!$C$6:$AH$125,$N1089,$O1089)&lt;&gt;""),IF(ISERROR(VLOOKUP(DBCS($Q1089),コード一覧!$E$1:$F$6,2,FALSE)),1,VLOOKUP(DBCS($Q1089),コード一覧!$E$1:$F$6,2,FALSE)),"")</f>
        <v/>
      </c>
      <c r="J1089" s="23" t="str">
        <f>IF(AND(INDEX(個人!$C$6:$AH$125,$N1089,$C$3)&lt;&gt;"",INDEX(個人!$C$6:$AH$125,$N1089,$O1089)&lt;&gt;""),VLOOKUP($P1089,コード一覧!$G$1:$H$10,2,FALSE),"")</f>
        <v/>
      </c>
      <c r="K1089" s="23" t="str">
        <f>IF(AND(INDEX(個人!$C$6:$AH$125,$N1089,$C$3)&lt;&gt;"",INDEX(個人!$C$6:$AH$125,$N1089,$O1089)&lt;&gt;""),LEFT(TEXT(INDEX(個人!$C$6:$AH$125,$N1089,$O1089),"mm:ss.00"),2),"")</f>
        <v/>
      </c>
      <c r="L1089" s="23" t="str">
        <f>IF(AND(INDEX(個人!$C$6:$AH$125,$N1089,$C$3)&lt;&gt;"",INDEX(個人!$C$6:$AH$125,$N1089,$O1089)&lt;&gt;""),MID(TEXT(INDEX(個人!$C$6:$AH$125,$N1089,$O1089),"mm:ss.00"),4,2),"")</f>
        <v/>
      </c>
      <c r="M1089" s="23" t="str">
        <f>IF(AND(INDEX(個人!$C$6:$AH$125,$N1089,$C$3)&lt;&gt;"",INDEX(個人!$C$6:$AH$125,$N1089,$O1089)&lt;&gt;""),RIGHT(TEXT(INDEX(個人!$C$6:$AH$125,$N1089,$O1089),"mm:ss.00"),2),"")</f>
        <v/>
      </c>
      <c r="N1089" s="23">
        <f t="shared" si="149"/>
        <v>50</v>
      </c>
      <c r="O1089" s="23">
        <v>16</v>
      </c>
      <c r="P1089" s="200" t="s">
        <v>75</v>
      </c>
      <c r="Q1089" s="23" t="s">
        <v>318</v>
      </c>
    </row>
    <row r="1090" spans="3:17" s="23" customFormat="1" x14ac:dyDescent="0.15">
      <c r="C1090" s="23" t="str">
        <f>IF(INDEX(個人!$C$6:$AH$125,$N1090,$C$3)&lt;&gt;"",DBCS(TRIM(INDEX(個人!$C$6:$AH$125,$N1090,$C$3))),"")</f>
        <v/>
      </c>
      <c r="D1090" s="23" t="str">
        <f t="shared" si="147"/>
        <v>○</v>
      </c>
      <c r="E1090" s="23">
        <f>IF(AND(INDEX(個人!$C$6:$AH$125,$N1089,$C$3)&lt;&gt;"",INDEX(個人!$C$6:$AH$125,$N1090,$O1090)&lt;&gt;""),E1089+1,E1089)</f>
        <v>0</v>
      </c>
      <c r="F1090" s="23" t="str">
        <f t="shared" si="148"/>
        <v>@0</v>
      </c>
      <c r="H1090" s="23" t="str">
        <f>IF(AND(INDEX(個人!$C$6:$AH$125,$N1090,$C$3)&lt;&gt;"",INDEX(個人!$C$6:$AH$125,$N1090,$O1090)&lt;&gt;""),IF(INDEX(個人!$C$6:$AH$125,$N1090,$H$3)&lt;20,11,ROUNDDOWN(INDEX(個人!$C$6:$AH$125,$N1090,$H$3)/5,0)+7),"")</f>
        <v/>
      </c>
      <c r="I1090" s="23" t="str">
        <f>IF(AND(INDEX(個人!$C$6:$AH$125,$N1090,$C$3)&lt;&gt;"",INDEX(個人!$C$6:$AH$125,$N1090,$O1090)&lt;&gt;""),IF(ISERROR(VLOOKUP(DBCS($Q1090),コード一覧!$E$1:$F$6,2,FALSE)),1,VLOOKUP(DBCS($Q1090),コード一覧!$E$1:$F$6,2,FALSE)),"")</f>
        <v/>
      </c>
      <c r="J1090" s="23" t="str">
        <f>IF(AND(INDEX(個人!$C$6:$AH$125,$N1090,$C$3)&lt;&gt;"",INDEX(個人!$C$6:$AH$125,$N1090,$O1090)&lt;&gt;""),VLOOKUP($P1090,コード一覧!$G$1:$H$10,2,FALSE),"")</f>
        <v/>
      </c>
      <c r="K1090" s="23" t="str">
        <f>IF(AND(INDEX(個人!$C$6:$AH$125,$N1090,$C$3)&lt;&gt;"",INDEX(個人!$C$6:$AH$125,$N1090,$O1090)&lt;&gt;""),LEFT(TEXT(INDEX(個人!$C$6:$AH$125,$N1090,$O1090),"mm:ss.00"),2),"")</f>
        <v/>
      </c>
      <c r="L1090" s="23" t="str">
        <f>IF(AND(INDEX(個人!$C$6:$AH$125,$N1090,$C$3)&lt;&gt;"",INDEX(個人!$C$6:$AH$125,$N1090,$O1090)&lt;&gt;""),MID(TEXT(INDEX(個人!$C$6:$AH$125,$N1090,$O1090),"mm:ss.00"),4,2),"")</f>
        <v/>
      </c>
      <c r="M1090" s="23" t="str">
        <f>IF(AND(INDEX(個人!$C$6:$AH$125,$N1090,$C$3)&lt;&gt;"",INDEX(個人!$C$6:$AH$125,$N1090,$O1090)&lt;&gt;""),RIGHT(TEXT(INDEX(個人!$C$6:$AH$125,$N1090,$O1090),"mm:ss.00"),2),"")</f>
        <v/>
      </c>
      <c r="N1090" s="23">
        <f t="shared" si="149"/>
        <v>50</v>
      </c>
      <c r="O1090" s="23">
        <v>17</v>
      </c>
      <c r="P1090" s="200" t="s">
        <v>77</v>
      </c>
      <c r="Q1090" s="23" t="s">
        <v>318</v>
      </c>
    </row>
    <row r="1091" spans="3:17" s="23" customFormat="1" x14ac:dyDescent="0.15">
      <c r="C1091" s="23" t="str">
        <f>IF(INDEX(個人!$C$6:$AH$125,$N1091,$C$3)&lt;&gt;"",DBCS(TRIM(INDEX(個人!$C$6:$AH$125,$N1091,$C$3))),"")</f>
        <v/>
      </c>
      <c r="D1091" s="23" t="str">
        <f t="shared" si="147"/>
        <v>○</v>
      </c>
      <c r="E1091" s="23">
        <f>IF(AND(INDEX(個人!$C$6:$AH$125,$N1090,$C$3)&lt;&gt;"",INDEX(個人!$C$6:$AH$125,$N1091,$O1091)&lt;&gt;""),E1090+1,E1090)</f>
        <v>0</v>
      </c>
      <c r="F1091" s="23" t="str">
        <f t="shared" si="148"/>
        <v>@0</v>
      </c>
      <c r="H1091" s="23" t="str">
        <f>IF(AND(INDEX(個人!$C$6:$AH$125,$N1091,$C$3)&lt;&gt;"",INDEX(個人!$C$6:$AH$125,$N1091,$O1091)&lt;&gt;""),IF(INDEX(個人!$C$6:$AH$125,$N1091,$H$3)&lt;20,11,ROUNDDOWN(INDEX(個人!$C$6:$AH$125,$N1091,$H$3)/5,0)+7),"")</f>
        <v/>
      </c>
      <c r="I1091" s="23" t="str">
        <f>IF(AND(INDEX(個人!$C$6:$AH$125,$N1091,$C$3)&lt;&gt;"",INDEX(個人!$C$6:$AH$125,$N1091,$O1091)&lt;&gt;""),IF(ISERROR(VLOOKUP(DBCS($Q1091),コード一覧!$E$1:$F$6,2,FALSE)),1,VLOOKUP(DBCS($Q1091),コード一覧!$E$1:$F$6,2,FALSE)),"")</f>
        <v/>
      </c>
      <c r="J1091" s="23" t="str">
        <f>IF(AND(INDEX(個人!$C$6:$AH$125,$N1091,$C$3)&lt;&gt;"",INDEX(個人!$C$6:$AH$125,$N1091,$O1091)&lt;&gt;""),VLOOKUP($P1091,コード一覧!$G$1:$H$10,2,FALSE),"")</f>
        <v/>
      </c>
      <c r="K1091" s="23" t="str">
        <f>IF(AND(INDEX(個人!$C$6:$AH$125,$N1091,$C$3)&lt;&gt;"",INDEX(個人!$C$6:$AH$125,$N1091,$O1091)&lt;&gt;""),LEFT(TEXT(INDEX(個人!$C$6:$AH$125,$N1091,$O1091),"mm:ss.00"),2),"")</f>
        <v/>
      </c>
      <c r="L1091" s="23" t="str">
        <f>IF(AND(INDEX(個人!$C$6:$AH$125,$N1091,$C$3)&lt;&gt;"",INDEX(個人!$C$6:$AH$125,$N1091,$O1091)&lt;&gt;""),MID(TEXT(INDEX(個人!$C$6:$AH$125,$N1091,$O1091),"mm:ss.00"),4,2),"")</f>
        <v/>
      </c>
      <c r="M1091" s="23" t="str">
        <f>IF(AND(INDEX(個人!$C$6:$AH$125,$N1091,$C$3)&lt;&gt;"",INDEX(個人!$C$6:$AH$125,$N1091,$O1091)&lt;&gt;""),RIGHT(TEXT(INDEX(個人!$C$6:$AH$125,$N1091,$O1091),"mm:ss.00"),2),"")</f>
        <v/>
      </c>
      <c r="N1091" s="23">
        <f t="shared" si="149"/>
        <v>50</v>
      </c>
      <c r="O1091" s="23">
        <v>18</v>
      </c>
      <c r="P1091" s="200" t="s">
        <v>70</v>
      </c>
      <c r="Q1091" s="23" t="s">
        <v>319</v>
      </c>
    </row>
    <row r="1092" spans="3:17" s="23" customFormat="1" x14ac:dyDescent="0.15">
      <c r="C1092" s="23" t="str">
        <f>IF(INDEX(個人!$C$6:$AH$125,$N1092,$C$3)&lt;&gt;"",DBCS(TRIM(INDEX(個人!$C$6:$AH$125,$N1092,$C$3))),"")</f>
        <v/>
      </c>
      <c r="D1092" s="23" t="str">
        <f t="shared" si="147"/>
        <v>○</v>
      </c>
      <c r="E1092" s="23">
        <f>IF(AND(INDEX(個人!$C$6:$AH$125,$N1091,$C$3)&lt;&gt;"",INDEX(個人!$C$6:$AH$125,$N1092,$O1092)&lt;&gt;""),E1091+1,E1091)</f>
        <v>0</v>
      </c>
      <c r="F1092" s="23" t="str">
        <f t="shared" si="148"/>
        <v>@0</v>
      </c>
      <c r="H1092" s="23" t="str">
        <f>IF(AND(INDEX(個人!$C$6:$AH$125,$N1092,$C$3)&lt;&gt;"",INDEX(個人!$C$6:$AH$125,$N1092,$O1092)&lt;&gt;""),IF(INDEX(個人!$C$6:$AH$125,$N1092,$H$3)&lt;20,11,ROUNDDOWN(INDEX(個人!$C$6:$AH$125,$N1092,$H$3)/5,0)+7),"")</f>
        <v/>
      </c>
      <c r="I1092" s="23" t="str">
        <f>IF(AND(INDEX(個人!$C$6:$AH$125,$N1092,$C$3)&lt;&gt;"",INDEX(個人!$C$6:$AH$125,$N1092,$O1092)&lt;&gt;""),IF(ISERROR(VLOOKUP(DBCS($Q1092),コード一覧!$E$1:$F$6,2,FALSE)),1,VLOOKUP(DBCS($Q1092),コード一覧!$E$1:$F$6,2,FALSE)),"")</f>
        <v/>
      </c>
      <c r="J1092" s="23" t="str">
        <f>IF(AND(INDEX(個人!$C$6:$AH$125,$N1092,$C$3)&lt;&gt;"",INDEX(個人!$C$6:$AH$125,$N1092,$O1092)&lt;&gt;""),VLOOKUP($P1092,コード一覧!$G$1:$H$10,2,FALSE),"")</f>
        <v/>
      </c>
      <c r="K1092" s="23" t="str">
        <f>IF(AND(INDEX(個人!$C$6:$AH$125,$N1092,$C$3)&lt;&gt;"",INDEX(個人!$C$6:$AH$125,$N1092,$O1092)&lt;&gt;""),LEFT(TEXT(INDEX(個人!$C$6:$AH$125,$N1092,$O1092),"mm:ss.00"),2),"")</f>
        <v/>
      </c>
      <c r="L1092" s="23" t="str">
        <f>IF(AND(INDEX(個人!$C$6:$AH$125,$N1092,$C$3)&lt;&gt;"",INDEX(個人!$C$6:$AH$125,$N1092,$O1092)&lt;&gt;""),MID(TEXT(INDEX(個人!$C$6:$AH$125,$N1092,$O1092),"mm:ss.00"),4,2),"")</f>
        <v/>
      </c>
      <c r="M1092" s="23" t="str">
        <f>IF(AND(INDEX(個人!$C$6:$AH$125,$N1092,$C$3)&lt;&gt;"",INDEX(個人!$C$6:$AH$125,$N1092,$O1092)&lt;&gt;""),RIGHT(TEXT(INDEX(個人!$C$6:$AH$125,$N1092,$O1092),"mm:ss.00"),2),"")</f>
        <v/>
      </c>
      <c r="N1092" s="23">
        <f t="shared" si="149"/>
        <v>50</v>
      </c>
      <c r="O1092" s="23">
        <v>19</v>
      </c>
      <c r="P1092" s="200" t="s">
        <v>24</v>
      </c>
      <c r="Q1092" s="23" t="s">
        <v>319</v>
      </c>
    </row>
    <row r="1093" spans="3:17" s="23" customFormat="1" x14ac:dyDescent="0.15">
      <c r="C1093" s="23" t="str">
        <f>IF(INDEX(個人!$C$6:$AH$125,$N1093,$C$3)&lt;&gt;"",DBCS(TRIM(INDEX(個人!$C$6:$AH$125,$N1093,$C$3))),"")</f>
        <v/>
      </c>
      <c r="D1093" s="23" t="str">
        <f t="shared" si="147"/>
        <v>○</v>
      </c>
      <c r="E1093" s="23">
        <f>IF(AND(INDEX(個人!$C$6:$AH$125,$N1092,$C$3)&lt;&gt;"",INDEX(個人!$C$6:$AH$125,$N1093,$O1093)&lt;&gt;""),E1092+1,E1092)</f>
        <v>0</v>
      </c>
      <c r="F1093" s="23" t="str">
        <f t="shared" si="148"/>
        <v>@0</v>
      </c>
      <c r="H1093" s="23" t="str">
        <f>IF(AND(INDEX(個人!$C$6:$AH$125,$N1093,$C$3)&lt;&gt;"",INDEX(個人!$C$6:$AH$125,$N1093,$O1093)&lt;&gt;""),IF(INDEX(個人!$C$6:$AH$125,$N1093,$H$3)&lt;20,11,ROUNDDOWN(INDEX(個人!$C$6:$AH$125,$N1093,$H$3)/5,0)+7),"")</f>
        <v/>
      </c>
      <c r="I1093" s="23" t="str">
        <f>IF(AND(INDEX(個人!$C$6:$AH$125,$N1093,$C$3)&lt;&gt;"",INDEX(個人!$C$6:$AH$125,$N1093,$O1093)&lt;&gt;""),IF(ISERROR(VLOOKUP(DBCS($Q1093),コード一覧!$E$1:$F$6,2,FALSE)),1,VLOOKUP(DBCS($Q1093),コード一覧!$E$1:$F$6,2,FALSE)),"")</f>
        <v/>
      </c>
      <c r="J1093" s="23" t="str">
        <f>IF(AND(INDEX(個人!$C$6:$AH$125,$N1093,$C$3)&lt;&gt;"",INDEX(個人!$C$6:$AH$125,$N1093,$O1093)&lt;&gt;""),VLOOKUP($P1093,コード一覧!$G$1:$H$10,2,FALSE),"")</f>
        <v/>
      </c>
      <c r="K1093" s="23" t="str">
        <f>IF(AND(INDEX(個人!$C$6:$AH$125,$N1093,$C$3)&lt;&gt;"",INDEX(個人!$C$6:$AH$125,$N1093,$O1093)&lt;&gt;""),LEFT(TEXT(INDEX(個人!$C$6:$AH$125,$N1093,$O1093),"mm:ss.00"),2),"")</f>
        <v/>
      </c>
      <c r="L1093" s="23" t="str">
        <f>IF(AND(INDEX(個人!$C$6:$AH$125,$N1093,$C$3)&lt;&gt;"",INDEX(個人!$C$6:$AH$125,$N1093,$O1093)&lt;&gt;""),MID(TEXT(INDEX(個人!$C$6:$AH$125,$N1093,$O1093),"mm:ss.00"),4,2),"")</f>
        <v/>
      </c>
      <c r="M1093" s="23" t="str">
        <f>IF(AND(INDEX(個人!$C$6:$AH$125,$N1093,$C$3)&lt;&gt;"",INDEX(個人!$C$6:$AH$125,$N1093,$O1093)&lt;&gt;""),RIGHT(TEXT(INDEX(個人!$C$6:$AH$125,$N1093,$O1093),"mm:ss.00"),2),"")</f>
        <v/>
      </c>
      <c r="N1093" s="23">
        <f t="shared" si="149"/>
        <v>50</v>
      </c>
      <c r="O1093" s="23">
        <v>20</v>
      </c>
      <c r="P1093" s="200" t="s">
        <v>37</v>
      </c>
      <c r="Q1093" s="23" t="s">
        <v>319</v>
      </c>
    </row>
    <row r="1094" spans="3:17" s="23" customFormat="1" x14ac:dyDescent="0.15">
      <c r="C1094" s="23" t="str">
        <f>IF(INDEX(個人!$C$6:$AH$125,$N1094,$C$3)&lt;&gt;"",DBCS(TRIM(INDEX(個人!$C$6:$AH$125,$N1094,$C$3))),"")</f>
        <v/>
      </c>
      <c r="D1094" s="23" t="str">
        <f t="shared" si="147"/>
        <v>○</v>
      </c>
      <c r="E1094" s="23">
        <f>IF(AND(INDEX(個人!$C$6:$AH$125,$N1093,$C$3)&lt;&gt;"",INDEX(個人!$C$6:$AH$125,$N1094,$O1094)&lt;&gt;""),E1093+1,E1093)</f>
        <v>0</v>
      </c>
      <c r="F1094" s="23" t="str">
        <f t="shared" si="148"/>
        <v>@0</v>
      </c>
      <c r="H1094" s="23" t="str">
        <f>IF(AND(INDEX(個人!$C$6:$AH$125,$N1094,$C$3)&lt;&gt;"",INDEX(個人!$C$6:$AH$125,$N1094,$O1094)&lt;&gt;""),IF(INDEX(個人!$C$6:$AH$125,$N1094,$H$3)&lt;20,11,ROUNDDOWN(INDEX(個人!$C$6:$AH$125,$N1094,$H$3)/5,0)+7),"")</f>
        <v/>
      </c>
      <c r="I1094" s="23" t="str">
        <f>IF(AND(INDEX(個人!$C$6:$AH$125,$N1094,$C$3)&lt;&gt;"",INDEX(個人!$C$6:$AH$125,$N1094,$O1094)&lt;&gt;""),IF(ISERROR(VLOOKUP(DBCS($Q1094),コード一覧!$E$1:$F$6,2,FALSE)),1,VLOOKUP(DBCS($Q1094),コード一覧!$E$1:$F$6,2,FALSE)),"")</f>
        <v/>
      </c>
      <c r="J1094" s="23" t="str">
        <f>IF(AND(INDEX(個人!$C$6:$AH$125,$N1094,$C$3)&lt;&gt;"",INDEX(個人!$C$6:$AH$125,$N1094,$O1094)&lt;&gt;""),VLOOKUP($P1094,コード一覧!$G$1:$H$10,2,FALSE),"")</f>
        <v/>
      </c>
      <c r="K1094" s="23" t="str">
        <f>IF(AND(INDEX(個人!$C$6:$AH$125,$N1094,$C$3)&lt;&gt;"",INDEX(個人!$C$6:$AH$125,$N1094,$O1094)&lt;&gt;""),LEFT(TEXT(INDEX(個人!$C$6:$AH$125,$N1094,$O1094),"mm:ss.00"),2),"")</f>
        <v/>
      </c>
      <c r="L1094" s="23" t="str">
        <f>IF(AND(INDEX(個人!$C$6:$AH$125,$N1094,$C$3)&lt;&gt;"",INDEX(個人!$C$6:$AH$125,$N1094,$O1094)&lt;&gt;""),MID(TEXT(INDEX(個人!$C$6:$AH$125,$N1094,$O1094),"mm:ss.00"),4,2),"")</f>
        <v/>
      </c>
      <c r="M1094" s="23" t="str">
        <f>IF(AND(INDEX(個人!$C$6:$AH$125,$N1094,$C$3)&lt;&gt;"",INDEX(個人!$C$6:$AH$125,$N1094,$O1094)&lt;&gt;""),RIGHT(TEXT(INDEX(個人!$C$6:$AH$125,$N1094,$O1094),"mm:ss.00"),2),"")</f>
        <v/>
      </c>
      <c r="N1094" s="23">
        <f t="shared" si="149"/>
        <v>50</v>
      </c>
      <c r="O1094" s="23">
        <v>21</v>
      </c>
      <c r="P1094" s="200" t="s">
        <v>47</v>
      </c>
      <c r="Q1094" s="23" t="s">
        <v>319</v>
      </c>
    </row>
    <row r="1095" spans="3:17" s="23" customFormat="1" x14ac:dyDescent="0.15">
      <c r="C1095" s="23" t="str">
        <f>IF(INDEX(個人!$C$6:$AH$125,$N1095,$C$3)&lt;&gt;"",DBCS(TRIM(INDEX(個人!$C$6:$AH$125,$N1095,$C$3))),"")</f>
        <v/>
      </c>
      <c r="D1095" s="23" t="str">
        <f t="shared" si="147"/>
        <v>○</v>
      </c>
      <c r="E1095" s="23">
        <f>IF(AND(INDEX(個人!$C$6:$AH$125,$N1094,$C$3)&lt;&gt;"",INDEX(個人!$C$6:$AH$125,$N1095,$O1095)&lt;&gt;""),E1094+1,E1094)</f>
        <v>0</v>
      </c>
      <c r="F1095" s="23" t="str">
        <f t="shared" si="148"/>
        <v>@0</v>
      </c>
      <c r="H1095" s="23" t="str">
        <f>IF(AND(INDEX(個人!$C$6:$AH$125,$N1095,$C$3)&lt;&gt;"",INDEX(個人!$C$6:$AH$125,$N1095,$O1095)&lt;&gt;""),IF(INDEX(個人!$C$6:$AH$125,$N1095,$H$3)&lt;20,11,ROUNDDOWN(INDEX(個人!$C$6:$AH$125,$N1095,$H$3)/5,0)+7),"")</f>
        <v/>
      </c>
      <c r="I1095" s="23" t="str">
        <f>IF(AND(INDEX(個人!$C$6:$AH$125,$N1095,$C$3)&lt;&gt;"",INDEX(個人!$C$6:$AH$125,$N1095,$O1095)&lt;&gt;""),IF(ISERROR(VLOOKUP(DBCS($Q1095),コード一覧!$E$1:$F$6,2,FALSE)),1,VLOOKUP(DBCS($Q1095),コード一覧!$E$1:$F$6,2,FALSE)),"")</f>
        <v/>
      </c>
      <c r="J1095" s="23" t="str">
        <f>IF(AND(INDEX(個人!$C$6:$AH$125,$N1095,$C$3)&lt;&gt;"",INDEX(個人!$C$6:$AH$125,$N1095,$O1095)&lt;&gt;""),VLOOKUP($P1095,コード一覧!$G$1:$H$10,2,FALSE),"")</f>
        <v/>
      </c>
      <c r="K1095" s="23" t="str">
        <f>IF(AND(INDEX(個人!$C$6:$AH$125,$N1095,$C$3)&lt;&gt;"",INDEX(個人!$C$6:$AH$125,$N1095,$O1095)&lt;&gt;""),LEFT(TEXT(INDEX(個人!$C$6:$AH$125,$N1095,$O1095),"mm:ss.00"),2),"")</f>
        <v/>
      </c>
      <c r="L1095" s="23" t="str">
        <f>IF(AND(INDEX(個人!$C$6:$AH$125,$N1095,$C$3)&lt;&gt;"",INDEX(個人!$C$6:$AH$125,$N1095,$O1095)&lt;&gt;""),MID(TEXT(INDEX(個人!$C$6:$AH$125,$N1095,$O1095),"mm:ss.00"),4,2),"")</f>
        <v/>
      </c>
      <c r="M1095" s="23" t="str">
        <f>IF(AND(INDEX(個人!$C$6:$AH$125,$N1095,$C$3)&lt;&gt;"",INDEX(個人!$C$6:$AH$125,$N1095,$O1095)&lt;&gt;""),RIGHT(TEXT(INDEX(個人!$C$6:$AH$125,$N1095,$O1095),"mm:ss.00"),2),"")</f>
        <v/>
      </c>
      <c r="N1095" s="23">
        <f t="shared" si="149"/>
        <v>50</v>
      </c>
      <c r="O1095" s="23">
        <v>22</v>
      </c>
      <c r="P1095" s="200" t="s">
        <v>70</v>
      </c>
      <c r="Q1095" s="23" t="s">
        <v>320</v>
      </c>
    </row>
    <row r="1096" spans="3:17" s="23" customFormat="1" x14ac:dyDescent="0.15">
      <c r="C1096" s="23" t="str">
        <f>IF(INDEX(個人!$C$6:$AH$125,$N1096,$C$3)&lt;&gt;"",DBCS(TRIM(INDEX(個人!$C$6:$AH$125,$N1096,$C$3))),"")</f>
        <v/>
      </c>
      <c r="D1096" s="23" t="str">
        <f t="shared" si="147"/>
        <v>○</v>
      </c>
      <c r="E1096" s="23">
        <f>IF(AND(INDEX(個人!$C$6:$AH$125,$N1095,$C$3)&lt;&gt;"",INDEX(個人!$C$6:$AH$125,$N1096,$O1096)&lt;&gt;""),E1095+1,E1095)</f>
        <v>0</v>
      </c>
      <c r="F1096" s="23" t="str">
        <f t="shared" si="148"/>
        <v>@0</v>
      </c>
      <c r="H1096" s="23" t="str">
        <f>IF(AND(INDEX(個人!$C$6:$AH$125,$N1096,$C$3)&lt;&gt;"",INDEX(個人!$C$6:$AH$125,$N1096,$O1096)&lt;&gt;""),IF(INDEX(個人!$C$6:$AH$125,$N1096,$H$3)&lt;20,11,ROUNDDOWN(INDEX(個人!$C$6:$AH$125,$N1096,$H$3)/5,0)+7),"")</f>
        <v/>
      </c>
      <c r="I1096" s="23" t="str">
        <f>IF(AND(INDEX(個人!$C$6:$AH$125,$N1096,$C$3)&lt;&gt;"",INDEX(個人!$C$6:$AH$125,$N1096,$O1096)&lt;&gt;""),IF(ISERROR(VLOOKUP(DBCS($Q1096),コード一覧!$E$1:$F$6,2,FALSE)),1,VLOOKUP(DBCS($Q1096),コード一覧!$E$1:$F$6,2,FALSE)),"")</f>
        <v/>
      </c>
      <c r="J1096" s="23" t="str">
        <f>IF(AND(INDEX(個人!$C$6:$AH$125,$N1096,$C$3)&lt;&gt;"",INDEX(個人!$C$6:$AH$125,$N1096,$O1096)&lt;&gt;""),VLOOKUP($P1096,コード一覧!$G$1:$H$10,2,FALSE),"")</f>
        <v/>
      </c>
      <c r="K1096" s="23" t="str">
        <f>IF(AND(INDEX(個人!$C$6:$AH$125,$N1096,$C$3)&lt;&gt;"",INDEX(個人!$C$6:$AH$125,$N1096,$O1096)&lt;&gt;""),LEFT(TEXT(INDEX(個人!$C$6:$AH$125,$N1096,$O1096),"mm:ss.00"),2),"")</f>
        <v/>
      </c>
      <c r="L1096" s="23" t="str">
        <f>IF(AND(INDEX(個人!$C$6:$AH$125,$N1096,$C$3)&lt;&gt;"",INDEX(個人!$C$6:$AH$125,$N1096,$O1096)&lt;&gt;""),MID(TEXT(INDEX(個人!$C$6:$AH$125,$N1096,$O1096),"mm:ss.00"),4,2),"")</f>
        <v/>
      </c>
      <c r="M1096" s="23" t="str">
        <f>IF(AND(INDEX(個人!$C$6:$AH$125,$N1096,$C$3)&lt;&gt;"",INDEX(個人!$C$6:$AH$125,$N1096,$O1096)&lt;&gt;""),RIGHT(TEXT(INDEX(個人!$C$6:$AH$125,$N1096,$O1096),"mm:ss.00"),2),"")</f>
        <v/>
      </c>
      <c r="N1096" s="23">
        <f t="shared" si="149"/>
        <v>50</v>
      </c>
      <c r="O1096" s="23">
        <v>23</v>
      </c>
      <c r="P1096" s="200" t="s">
        <v>24</v>
      </c>
      <c r="Q1096" s="23" t="s">
        <v>320</v>
      </c>
    </row>
    <row r="1097" spans="3:17" s="23" customFormat="1" x14ac:dyDescent="0.15">
      <c r="C1097" s="23" t="str">
        <f>IF(INDEX(個人!$C$6:$AH$125,$N1097,$C$3)&lt;&gt;"",DBCS(TRIM(INDEX(個人!$C$6:$AH$125,$N1097,$C$3))),"")</f>
        <v/>
      </c>
      <c r="D1097" s="23" t="str">
        <f t="shared" si="147"/>
        <v>○</v>
      </c>
      <c r="E1097" s="23">
        <f>IF(AND(INDEX(個人!$C$6:$AH$125,$N1096,$C$3)&lt;&gt;"",INDEX(個人!$C$6:$AH$125,$N1097,$O1097)&lt;&gt;""),E1096+1,E1096)</f>
        <v>0</v>
      </c>
      <c r="F1097" s="23" t="str">
        <f t="shared" si="148"/>
        <v>@0</v>
      </c>
      <c r="H1097" s="23" t="str">
        <f>IF(AND(INDEX(個人!$C$6:$AH$125,$N1097,$C$3)&lt;&gt;"",INDEX(個人!$C$6:$AH$125,$N1097,$O1097)&lt;&gt;""),IF(INDEX(個人!$C$6:$AH$125,$N1097,$H$3)&lt;20,11,ROUNDDOWN(INDEX(個人!$C$6:$AH$125,$N1097,$H$3)/5,0)+7),"")</f>
        <v/>
      </c>
      <c r="I1097" s="23" t="str">
        <f>IF(AND(INDEX(個人!$C$6:$AH$125,$N1097,$C$3)&lt;&gt;"",INDEX(個人!$C$6:$AH$125,$N1097,$O1097)&lt;&gt;""),IF(ISERROR(VLOOKUP(DBCS($Q1097),コード一覧!$E$1:$F$6,2,FALSE)),1,VLOOKUP(DBCS($Q1097),コード一覧!$E$1:$F$6,2,FALSE)),"")</f>
        <v/>
      </c>
      <c r="J1097" s="23" t="str">
        <f>IF(AND(INDEX(個人!$C$6:$AH$125,$N1097,$C$3)&lt;&gt;"",INDEX(個人!$C$6:$AH$125,$N1097,$O1097)&lt;&gt;""),VLOOKUP($P1097,コード一覧!$G$1:$H$10,2,FALSE),"")</f>
        <v/>
      </c>
      <c r="K1097" s="23" t="str">
        <f>IF(AND(INDEX(個人!$C$6:$AH$125,$N1097,$C$3)&lt;&gt;"",INDEX(個人!$C$6:$AH$125,$N1097,$O1097)&lt;&gt;""),LEFT(TEXT(INDEX(個人!$C$6:$AH$125,$N1097,$O1097),"mm:ss.00"),2),"")</f>
        <v/>
      </c>
      <c r="L1097" s="23" t="str">
        <f>IF(AND(INDEX(個人!$C$6:$AH$125,$N1097,$C$3)&lt;&gt;"",INDEX(個人!$C$6:$AH$125,$N1097,$O1097)&lt;&gt;""),MID(TEXT(INDEX(個人!$C$6:$AH$125,$N1097,$O1097),"mm:ss.00"),4,2),"")</f>
        <v/>
      </c>
      <c r="M1097" s="23" t="str">
        <f>IF(AND(INDEX(個人!$C$6:$AH$125,$N1097,$C$3)&lt;&gt;"",INDEX(個人!$C$6:$AH$125,$N1097,$O1097)&lt;&gt;""),RIGHT(TEXT(INDEX(個人!$C$6:$AH$125,$N1097,$O1097),"mm:ss.00"),2),"")</f>
        <v/>
      </c>
      <c r="N1097" s="23">
        <f t="shared" si="149"/>
        <v>50</v>
      </c>
      <c r="O1097" s="23">
        <v>24</v>
      </c>
      <c r="P1097" s="200" t="s">
        <v>37</v>
      </c>
      <c r="Q1097" s="23" t="s">
        <v>320</v>
      </c>
    </row>
    <row r="1098" spans="3:17" s="23" customFormat="1" x14ac:dyDescent="0.15">
      <c r="C1098" s="23" t="str">
        <f>IF(INDEX(個人!$C$6:$AH$125,$N1098,$C$3)&lt;&gt;"",DBCS(TRIM(INDEX(個人!$C$6:$AH$125,$N1098,$C$3))),"")</f>
        <v/>
      </c>
      <c r="D1098" s="23" t="str">
        <f t="shared" si="147"/>
        <v>○</v>
      </c>
      <c r="E1098" s="23">
        <f>IF(AND(INDEX(個人!$C$6:$AH$125,$N1097,$C$3)&lt;&gt;"",INDEX(個人!$C$6:$AH$125,$N1098,$O1098)&lt;&gt;""),E1097+1,E1097)</f>
        <v>0</v>
      </c>
      <c r="F1098" s="23" t="str">
        <f t="shared" si="148"/>
        <v>@0</v>
      </c>
      <c r="H1098" s="23" t="str">
        <f>IF(AND(INDEX(個人!$C$6:$AH$125,$N1098,$C$3)&lt;&gt;"",INDEX(個人!$C$6:$AH$125,$N1098,$O1098)&lt;&gt;""),IF(INDEX(個人!$C$6:$AH$125,$N1098,$H$3)&lt;20,11,ROUNDDOWN(INDEX(個人!$C$6:$AH$125,$N1098,$H$3)/5,0)+7),"")</f>
        <v/>
      </c>
      <c r="I1098" s="23" t="str">
        <f>IF(AND(INDEX(個人!$C$6:$AH$125,$N1098,$C$3)&lt;&gt;"",INDEX(個人!$C$6:$AH$125,$N1098,$O1098)&lt;&gt;""),IF(ISERROR(VLOOKUP(DBCS($Q1098),コード一覧!$E$1:$F$6,2,FALSE)),1,VLOOKUP(DBCS($Q1098),コード一覧!$E$1:$F$6,2,FALSE)),"")</f>
        <v/>
      </c>
      <c r="J1098" s="23" t="str">
        <f>IF(AND(INDEX(個人!$C$6:$AH$125,$N1098,$C$3)&lt;&gt;"",INDEX(個人!$C$6:$AH$125,$N1098,$O1098)&lt;&gt;""),VLOOKUP($P1098,コード一覧!$G$1:$H$10,2,FALSE),"")</f>
        <v/>
      </c>
      <c r="K1098" s="23" t="str">
        <f>IF(AND(INDEX(個人!$C$6:$AH$125,$N1098,$C$3)&lt;&gt;"",INDEX(個人!$C$6:$AH$125,$N1098,$O1098)&lt;&gt;""),LEFT(TEXT(INDEX(個人!$C$6:$AH$125,$N1098,$O1098),"mm:ss.00"),2),"")</f>
        <v/>
      </c>
      <c r="L1098" s="23" t="str">
        <f>IF(AND(INDEX(個人!$C$6:$AH$125,$N1098,$C$3)&lt;&gt;"",INDEX(個人!$C$6:$AH$125,$N1098,$O1098)&lt;&gt;""),MID(TEXT(INDEX(個人!$C$6:$AH$125,$N1098,$O1098),"mm:ss.00"),4,2),"")</f>
        <v/>
      </c>
      <c r="M1098" s="23" t="str">
        <f>IF(AND(INDEX(個人!$C$6:$AH$125,$N1098,$C$3)&lt;&gt;"",INDEX(個人!$C$6:$AH$125,$N1098,$O1098)&lt;&gt;""),RIGHT(TEXT(INDEX(個人!$C$6:$AH$125,$N1098,$O1098),"mm:ss.00"),2),"")</f>
        <v/>
      </c>
      <c r="N1098" s="23">
        <f t="shared" si="149"/>
        <v>50</v>
      </c>
      <c r="O1098" s="23">
        <v>25</v>
      </c>
      <c r="P1098" s="200" t="s">
        <v>47</v>
      </c>
      <c r="Q1098" s="23" t="s">
        <v>320</v>
      </c>
    </row>
    <row r="1099" spans="3:17" s="23" customFormat="1" x14ac:dyDescent="0.15">
      <c r="C1099" s="23" t="str">
        <f>IF(INDEX(個人!$C$6:$AH$125,$N1099,$C$3)&lt;&gt;"",DBCS(TRIM(INDEX(個人!$C$6:$AH$125,$N1099,$C$3))),"")</f>
        <v/>
      </c>
      <c r="D1099" s="23" t="str">
        <f t="shared" si="147"/>
        <v>○</v>
      </c>
      <c r="E1099" s="23">
        <f>IF(AND(INDEX(個人!$C$6:$AH$125,$N1098,$C$3)&lt;&gt;"",INDEX(個人!$C$6:$AH$125,$N1099,$O1099)&lt;&gt;""),E1098+1,E1098)</f>
        <v>0</v>
      </c>
      <c r="F1099" s="23" t="str">
        <f t="shared" si="148"/>
        <v>@0</v>
      </c>
      <c r="H1099" s="23" t="str">
        <f>IF(AND(INDEX(個人!$C$6:$AH$125,$N1099,$C$3)&lt;&gt;"",INDEX(個人!$C$6:$AH$125,$N1099,$O1099)&lt;&gt;""),IF(INDEX(個人!$C$6:$AH$125,$N1099,$H$3)&lt;20,11,ROUNDDOWN(INDEX(個人!$C$6:$AH$125,$N1099,$H$3)/5,0)+7),"")</f>
        <v/>
      </c>
      <c r="I1099" s="23" t="str">
        <f>IF(AND(INDEX(個人!$C$6:$AH$125,$N1099,$C$3)&lt;&gt;"",INDEX(個人!$C$6:$AH$125,$N1099,$O1099)&lt;&gt;""),IF(ISERROR(VLOOKUP(DBCS($Q1099),コード一覧!$E$1:$F$6,2,FALSE)),1,VLOOKUP(DBCS($Q1099),コード一覧!$E$1:$F$6,2,FALSE)),"")</f>
        <v/>
      </c>
      <c r="J1099" s="23" t="str">
        <f>IF(AND(INDEX(個人!$C$6:$AH$125,$N1099,$C$3)&lt;&gt;"",INDEX(個人!$C$6:$AH$125,$N1099,$O1099)&lt;&gt;""),VLOOKUP($P1099,コード一覧!$G$1:$H$10,2,FALSE),"")</f>
        <v/>
      </c>
      <c r="K1099" s="23" t="str">
        <f>IF(AND(INDEX(個人!$C$6:$AH$125,$N1099,$C$3)&lt;&gt;"",INDEX(個人!$C$6:$AH$125,$N1099,$O1099)&lt;&gt;""),LEFT(TEXT(INDEX(個人!$C$6:$AH$125,$N1099,$O1099),"mm:ss.00"),2),"")</f>
        <v/>
      </c>
      <c r="L1099" s="23" t="str">
        <f>IF(AND(INDEX(個人!$C$6:$AH$125,$N1099,$C$3)&lt;&gt;"",INDEX(個人!$C$6:$AH$125,$N1099,$O1099)&lt;&gt;""),MID(TEXT(INDEX(個人!$C$6:$AH$125,$N1099,$O1099),"mm:ss.00"),4,2),"")</f>
        <v/>
      </c>
      <c r="M1099" s="23" t="str">
        <f>IF(AND(INDEX(個人!$C$6:$AH$125,$N1099,$C$3)&lt;&gt;"",INDEX(個人!$C$6:$AH$125,$N1099,$O1099)&lt;&gt;""),RIGHT(TEXT(INDEX(個人!$C$6:$AH$125,$N1099,$O1099),"mm:ss.00"),2),"")</f>
        <v/>
      </c>
      <c r="N1099" s="23">
        <f t="shared" si="149"/>
        <v>50</v>
      </c>
      <c r="O1099" s="23">
        <v>26</v>
      </c>
      <c r="P1099" s="200" t="s">
        <v>70</v>
      </c>
      <c r="Q1099" s="23" t="s">
        <v>321</v>
      </c>
    </row>
    <row r="1100" spans="3:17" s="23" customFormat="1" x14ac:dyDescent="0.15">
      <c r="C1100" s="23" t="str">
        <f>IF(INDEX(個人!$C$6:$AH$125,$N1100,$C$3)&lt;&gt;"",DBCS(TRIM(INDEX(個人!$C$6:$AH$125,$N1100,$C$3))),"")</f>
        <v/>
      </c>
      <c r="D1100" s="23" t="str">
        <f t="shared" si="147"/>
        <v>○</v>
      </c>
      <c r="E1100" s="23">
        <f>IF(AND(INDEX(個人!$C$6:$AH$125,$N1099,$C$3)&lt;&gt;"",INDEX(個人!$C$6:$AH$125,$N1100,$O1100)&lt;&gt;""),E1099+1,E1099)</f>
        <v>0</v>
      </c>
      <c r="F1100" s="23" t="str">
        <f t="shared" si="148"/>
        <v>@0</v>
      </c>
      <c r="H1100" s="23" t="str">
        <f>IF(AND(INDEX(個人!$C$6:$AH$125,$N1100,$C$3)&lt;&gt;"",INDEX(個人!$C$6:$AH$125,$N1100,$O1100)&lt;&gt;""),IF(INDEX(個人!$C$6:$AH$125,$N1100,$H$3)&lt;20,11,ROUNDDOWN(INDEX(個人!$C$6:$AH$125,$N1100,$H$3)/5,0)+7),"")</f>
        <v/>
      </c>
      <c r="I1100" s="23" t="str">
        <f>IF(AND(INDEX(個人!$C$6:$AH$125,$N1100,$C$3)&lt;&gt;"",INDEX(個人!$C$6:$AH$125,$N1100,$O1100)&lt;&gt;""),IF(ISERROR(VLOOKUP(DBCS($Q1100),コード一覧!$E$1:$F$6,2,FALSE)),1,VLOOKUP(DBCS($Q1100),コード一覧!$E$1:$F$6,2,FALSE)),"")</f>
        <v/>
      </c>
      <c r="J1100" s="23" t="str">
        <f>IF(AND(INDEX(個人!$C$6:$AH$125,$N1100,$C$3)&lt;&gt;"",INDEX(個人!$C$6:$AH$125,$N1100,$O1100)&lt;&gt;""),VLOOKUP($P1100,コード一覧!$G$1:$H$10,2,FALSE),"")</f>
        <v/>
      </c>
      <c r="K1100" s="23" t="str">
        <f>IF(AND(INDEX(個人!$C$6:$AH$125,$N1100,$C$3)&lt;&gt;"",INDEX(個人!$C$6:$AH$125,$N1100,$O1100)&lt;&gt;""),LEFT(TEXT(INDEX(個人!$C$6:$AH$125,$N1100,$O1100),"mm:ss.00"),2),"")</f>
        <v/>
      </c>
      <c r="L1100" s="23" t="str">
        <f>IF(AND(INDEX(個人!$C$6:$AH$125,$N1100,$C$3)&lt;&gt;"",INDEX(個人!$C$6:$AH$125,$N1100,$O1100)&lt;&gt;""),MID(TEXT(INDEX(個人!$C$6:$AH$125,$N1100,$O1100),"mm:ss.00"),4,2),"")</f>
        <v/>
      </c>
      <c r="M1100" s="23" t="str">
        <f>IF(AND(INDEX(個人!$C$6:$AH$125,$N1100,$C$3)&lt;&gt;"",INDEX(個人!$C$6:$AH$125,$N1100,$O1100)&lt;&gt;""),RIGHT(TEXT(INDEX(個人!$C$6:$AH$125,$N1100,$O1100),"mm:ss.00"),2),"")</f>
        <v/>
      </c>
      <c r="N1100" s="23">
        <f t="shared" si="149"/>
        <v>50</v>
      </c>
      <c r="O1100" s="23">
        <v>27</v>
      </c>
      <c r="P1100" s="200" t="s">
        <v>24</v>
      </c>
      <c r="Q1100" s="23" t="s">
        <v>321</v>
      </c>
    </row>
    <row r="1101" spans="3:17" s="23" customFormat="1" x14ac:dyDescent="0.15">
      <c r="C1101" s="23" t="str">
        <f>IF(INDEX(個人!$C$6:$AH$125,$N1101,$C$3)&lt;&gt;"",DBCS(TRIM(INDEX(個人!$C$6:$AH$125,$N1101,$C$3))),"")</f>
        <v/>
      </c>
      <c r="D1101" s="23" t="str">
        <f t="shared" si="147"/>
        <v>○</v>
      </c>
      <c r="E1101" s="23">
        <f>IF(AND(INDEX(個人!$C$6:$AH$125,$N1100,$C$3)&lt;&gt;"",INDEX(個人!$C$6:$AH$125,$N1101,$O1101)&lt;&gt;""),E1100+1,E1100)</f>
        <v>0</v>
      </c>
      <c r="F1101" s="23" t="str">
        <f t="shared" si="148"/>
        <v>@0</v>
      </c>
      <c r="H1101" s="23" t="str">
        <f>IF(AND(INDEX(個人!$C$6:$AH$125,$N1101,$C$3)&lt;&gt;"",INDEX(個人!$C$6:$AH$125,$N1101,$O1101)&lt;&gt;""),IF(INDEX(個人!$C$6:$AH$125,$N1101,$H$3)&lt;20,11,ROUNDDOWN(INDEX(個人!$C$6:$AH$125,$N1101,$H$3)/5,0)+7),"")</f>
        <v/>
      </c>
      <c r="I1101" s="23" t="str">
        <f>IF(AND(INDEX(個人!$C$6:$AH$125,$N1101,$C$3)&lt;&gt;"",INDEX(個人!$C$6:$AH$125,$N1101,$O1101)&lt;&gt;""),IF(ISERROR(VLOOKUP(DBCS($Q1101),コード一覧!$E$1:$F$6,2,FALSE)),1,VLOOKUP(DBCS($Q1101),コード一覧!$E$1:$F$6,2,FALSE)),"")</f>
        <v/>
      </c>
      <c r="J1101" s="23" t="str">
        <f>IF(AND(INDEX(個人!$C$6:$AH$125,$N1101,$C$3)&lt;&gt;"",INDEX(個人!$C$6:$AH$125,$N1101,$O1101)&lt;&gt;""),VLOOKUP($P1101,コード一覧!$G$1:$H$10,2,FALSE),"")</f>
        <v/>
      </c>
      <c r="K1101" s="23" t="str">
        <f>IF(AND(INDEX(個人!$C$6:$AH$125,$N1101,$C$3)&lt;&gt;"",INDEX(個人!$C$6:$AH$125,$N1101,$O1101)&lt;&gt;""),LEFT(TEXT(INDEX(個人!$C$6:$AH$125,$N1101,$O1101),"mm:ss.00"),2),"")</f>
        <v/>
      </c>
      <c r="L1101" s="23" t="str">
        <f>IF(AND(INDEX(個人!$C$6:$AH$125,$N1101,$C$3)&lt;&gt;"",INDEX(個人!$C$6:$AH$125,$N1101,$O1101)&lt;&gt;""),MID(TEXT(INDEX(個人!$C$6:$AH$125,$N1101,$O1101),"mm:ss.00"),4,2),"")</f>
        <v/>
      </c>
      <c r="M1101" s="23" t="str">
        <f>IF(AND(INDEX(個人!$C$6:$AH$125,$N1101,$C$3)&lt;&gt;"",INDEX(個人!$C$6:$AH$125,$N1101,$O1101)&lt;&gt;""),RIGHT(TEXT(INDEX(個人!$C$6:$AH$125,$N1101,$O1101),"mm:ss.00"),2),"")</f>
        <v/>
      </c>
      <c r="N1101" s="23">
        <f t="shared" si="149"/>
        <v>50</v>
      </c>
      <c r="O1101" s="23">
        <v>28</v>
      </c>
      <c r="P1101" s="200" t="s">
        <v>37</v>
      </c>
      <c r="Q1101" s="23" t="s">
        <v>321</v>
      </c>
    </row>
    <row r="1102" spans="3:17" s="23" customFormat="1" x14ac:dyDescent="0.15">
      <c r="C1102" s="23" t="str">
        <f>IF(INDEX(個人!$C$6:$AH$125,$N1102,$C$3)&lt;&gt;"",DBCS(TRIM(INDEX(個人!$C$6:$AH$125,$N1102,$C$3))),"")</f>
        <v/>
      </c>
      <c r="D1102" s="23" t="str">
        <f t="shared" si="147"/>
        <v>○</v>
      </c>
      <c r="E1102" s="23">
        <f>IF(AND(INDEX(個人!$C$6:$AH$125,$N1101,$C$3)&lt;&gt;"",INDEX(個人!$C$6:$AH$125,$N1102,$O1102)&lt;&gt;""),E1101+1,E1101)</f>
        <v>0</v>
      </c>
      <c r="F1102" s="23" t="str">
        <f t="shared" si="148"/>
        <v>@0</v>
      </c>
      <c r="H1102" s="23" t="str">
        <f>IF(AND(INDEX(個人!$C$6:$AH$125,$N1102,$C$3)&lt;&gt;"",INDEX(個人!$C$6:$AH$125,$N1102,$O1102)&lt;&gt;""),IF(INDEX(個人!$C$6:$AH$125,$N1102,$H$3)&lt;20,11,ROUNDDOWN(INDEX(個人!$C$6:$AH$125,$N1102,$H$3)/5,0)+7),"")</f>
        <v/>
      </c>
      <c r="I1102" s="23" t="str">
        <f>IF(AND(INDEX(個人!$C$6:$AH$125,$N1102,$C$3)&lt;&gt;"",INDEX(個人!$C$6:$AH$125,$N1102,$O1102)&lt;&gt;""),IF(ISERROR(VLOOKUP(DBCS($Q1102),コード一覧!$E$1:$F$6,2,FALSE)),1,VLOOKUP(DBCS($Q1102),コード一覧!$E$1:$F$6,2,FALSE)),"")</f>
        <v/>
      </c>
      <c r="J1102" s="23" t="str">
        <f>IF(AND(INDEX(個人!$C$6:$AH$125,$N1102,$C$3)&lt;&gt;"",INDEX(個人!$C$6:$AH$125,$N1102,$O1102)&lt;&gt;""),VLOOKUP($P1102,コード一覧!$G$1:$H$10,2,FALSE),"")</f>
        <v/>
      </c>
      <c r="K1102" s="23" t="str">
        <f>IF(AND(INDEX(個人!$C$6:$AH$125,$N1102,$C$3)&lt;&gt;"",INDEX(個人!$C$6:$AH$125,$N1102,$O1102)&lt;&gt;""),LEFT(TEXT(INDEX(個人!$C$6:$AH$125,$N1102,$O1102),"mm:ss.00"),2),"")</f>
        <v/>
      </c>
      <c r="L1102" s="23" t="str">
        <f>IF(AND(INDEX(個人!$C$6:$AH$125,$N1102,$C$3)&lt;&gt;"",INDEX(個人!$C$6:$AH$125,$N1102,$O1102)&lt;&gt;""),MID(TEXT(INDEX(個人!$C$6:$AH$125,$N1102,$O1102),"mm:ss.00"),4,2),"")</f>
        <v/>
      </c>
      <c r="M1102" s="23" t="str">
        <f>IF(AND(INDEX(個人!$C$6:$AH$125,$N1102,$C$3)&lt;&gt;"",INDEX(個人!$C$6:$AH$125,$N1102,$O1102)&lt;&gt;""),RIGHT(TEXT(INDEX(個人!$C$6:$AH$125,$N1102,$O1102),"mm:ss.00"),2),"")</f>
        <v/>
      </c>
      <c r="N1102" s="23">
        <f t="shared" si="149"/>
        <v>50</v>
      </c>
      <c r="O1102" s="23">
        <v>29</v>
      </c>
      <c r="P1102" s="200" t="s">
        <v>47</v>
      </c>
      <c r="Q1102" s="23" t="s">
        <v>321</v>
      </c>
    </row>
    <row r="1103" spans="3:17" s="23" customFormat="1" x14ac:dyDescent="0.15">
      <c r="C1103" s="23" t="str">
        <f>IF(INDEX(個人!$C$6:$AH$125,$N1103,$C$3)&lt;&gt;"",DBCS(TRIM(INDEX(個人!$C$6:$AH$125,$N1103,$C$3))),"")</f>
        <v/>
      </c>
      <c r="D1103" s="23" t="str">
        <f t="shared" si="147"/>
        <v>○</v>
      </c>
      <c r="E1103" s="23">
        <f>IF(AND(INDEX(個人!$C$6:$AH$125,$N1102,$C$3)&lt;&gt;"",INDEX(個人!$C$6:$AH$125,$N1103,$O1103)&lt;&gt;""),E1102+1,E1102)</f>
        <v>0</v>
      </c>
      <c r="F1103" s="23" t="str">
        <f t="shared" si="148"/>
        <v>@0</v>
      </c>
      <c r="H1103" s="23" t="str">
        <f>IF(AND(INDEX(個人!$C$6:$AH$125,$N1103,$C$3)&lt;&gt;"",INDEX(個人!$C$6:$AH$125,$N1103,$O1103)&lt;&gt;""),IF(INDEX(個人!$C$6:$AH$125,$N1103,$H$3)&lt;20,11,ROUNDDOWN(INDEX(個人!$C$6:$AH$125,$N1103,$H$3)/5,0)+7),"")</f>
        <v/>
      </c>
      <c r="I1103" s="23" t="str">
        <f>IF(AND(INDEX(個人!$C$6:$AH$125,$N1103,$C$3)&lt;&gt;"",INDEX(個人!$C$6:$AH$125,$N1103,$O1103)&lt;&gt;""),IF(ISERROR(VLOOKUP(DBCS($Q1103),コード一覧!$E$1:$F$6,2,FALSE)),1,VLOOKUP(DBCS($Q1103),コード一覧!$E$1:$F$6,2,FALSE)),"")</f>
        <v/>
      </c>
      <c r="J1103" s="23" t="str">
        <f>IF(AND(INDEX(個人!$C$6:$AH$125,$N1103,$C$3)&lt;&gt;"",INDEX(個人!$C$6:$AH$125,$N1103,$O1103)&lt;&gt;""),VLOOKUP($P1103,コード一覧!$G$1:$H$10,2,FALSE),"")</f>
        <v/>
      </c>
      <c r="K1103" s="23" t="str">
        <f>IF(AND(INDEX(個人!$C$6:$AH$125,$N1103,$C$3)&lt;&gt;"",INDEX(個人!$C$6:$AH$125,$N1103,$O1103)&lt;&gt;""),LEFT(TEXT(INDEX(個人!$C$6:$AH$125,$N1103,$O1103),"mm:ss.00"),2),"")</f>
        <v/>
      </c>
      <c r="L1103" s="23" t="str">
        <f>IF(AND(INDEX(個人!$C$6:$AH$125,$N1103,$C$3)&lt;&gt;"",INDEX(個人!$C$6:$AH$125,$N1103,$O1103)&lt;&gt;""),MID(TEXT(INDEX(個人!$C$6:$AH$125,$N1103,$O1103),"mm:ss.00"),4,2),"")</f>
        <v/>
      </c>
      <c r="M1103" s="23" t="str">
        <f>IF(AND(INDEX(個人!$C$6:$AH$125,$N1103,$C$3)&lt;&gt;"",INDEX(個人!$C$6:$AH$125,$N1103,$O1103)&lt;&gt;""),RIGHT(TEXT(INDEX(個人!$C$6:$AH$125,$N1103,$O1103),"mm:ss.00"),2),"")</f>
        <v/>
      </c>
      <c r="N1103" s="23">
        <f t="shared" si="149"/>
        <v>50</v>
      </c>
      <c r="O1103" s="23">
        <v>30</v>
      </c>
      <c r="P1103" s="200" t="s">
        <v>37</v>
      </c>
      <c r="Q1103" s="23" t="s">
        <v>101</v>
      </c>
    </row>
    <row r="1104" spans="3:17" s="23" customFormat="1" x14ac:dyDescent="0.15">
      <c r="C1104" s="23" t="str">
        <f>IF(INDEX(個人!$C$6:$AH$125,$N1104,$C$3)&lt;&gt;"",DBCS(TRIM(INDEX(個人!$C$6:$AH$125,$N1104,$C$3))),"")</f>
        <v/>
      </c>
      <c r="D1104" s="23" t="str">
        <f t="shared" si="147"/>
        <v>○</v>
      </c>
      <c r="E1104" s="23">
        <f>IF(AND(INDEX(個人!$C$6:$AH$125,$N1103,$C$3)&lt;&gt;"",INDEX(個人!$C$6:$AH$125,$N1104,$O1104)&lt;&gt;""),E1103+1,E1103)</f>
        <v>0</v>
      </c>
      <c r="F1104" s="23" t="str">
        <f t="shared" si="148"/>
        <v>@0</v>
      </c>
      <c r="H1104" s="23" t="str">
        <f>IF(AND(INDEX(個人!$C$6:$AH$125,$N1104,$C$3)&lt;&gt;"",INDEX(個人!$C$6:$AH$125,$N1104,$O1104)&lt;&gt;""),IF(INDEX(個人!$C$6:$AH$125,$N1104,$H$3)&lt;20,11,ROUNDDOWN(INDEX(個人!$C$6:$AH$125,$N1104,$H$3)/5,0)+7),"")</f>
        <v/>
      </c>
      <c r="I1104" s="23" t="str">
        <f>IF(AND(INDEX(個人!$C$6:$AH$125,$N1104,$C$3)&lt;&gt;"",INDEX(個人!$C$6:$AH$125,$N1104,$O1104)&lt;&gt;""),IF(ISERROR(VLOOKUP(DBCS($Q1104),コード一覧!$E$1:$F$6,2,FALSE)),1,VLOOKUP(DBCS($Q1104),コード一覧!$E$1:$F$6,2,FALSE)),"")</f>
        <v/>
      </c>
      <c r="J1104" s="23" t="str">
        <f>IF(AND(INDEX(個人!$C$6:$AH$125,$N1104,$C$3)&lt;&gt;"",INDEX(個人!$C$6:$AH$125,$N1104,$O1104)&lt;&gt;""),VLOOKUP($P1104,コード一覧!$G$1:$H$10,2,FALSE),"")</f>
        <v/>
      </c>
      <c r="K1104" s="23" t="str">
        <f>IF(AND(INDEX(個人!$C$6:$AH$125,$N1104,$C$3)&lt;&gt;"",INDEX(個人!$C$6:$AH$125,$N1104,$O1104)&lt;&gt;""),LEFT(TEXT(INDEX(個人!$C$6:$AH$125,$N1104,$O1104),"mm:ss.00"),2),"")</f>
        <v/>
      </c>
      <c r="L1104" s="23" t="str">
        <f>IF(AND(INDEX(個人!$C$6:$AH$125,$N1104,$C$3)&lt;&gt;"",INDEX(個人!$C$6:$AH$125,$N1104,$O1104)&lt;&gt;""),MID(TEXT(INDEX(個人!$C$6:$AH$125,$N1104,$O1104),"mm:ss.00"),4,2),"")</f>
        <v/>
      </c>
      <c r="M1104" s="23" t="str">
        <f>IF(AND(INDEX(個人!$C$6:$AH$125,$N1104,$C$3)&lt;&gt;"",INDEX(個人!$C$6:$AH$125,$N1104,$O1104)&lt;&gt;""),RIGHT(TEXT(INDEX(個人!$C$6:$AH$125,$N1104,$O1104),"mm:ss.00"),2),"")</f>
        <v/>
      </c>
      <c r="N1104" s="23">
        <f t="shared" si="149"/>
        <v>50</v>
      </c>
      <c r="O1104" s="23">
        <v>31</v>
      </c>
      <c r="P1104" s="200" t="s">
        <v>47</v>
      </c>
      <c r="Q1104" s="23" t="s">
        <v>101</v>
      </c>
    </row>
    <row r="1105" spans="3:17" s="23" customFormat="1" x14ac:dyDescent="0.15">
      <c r="C1105" s="23" t="str">
        <f>IF(INDEX(個人!$C$6:$AH$125,$N1105,$C$3)&lt;&gt;"",DBCS(TRIM(INDEX(個人!$C$6:$AH$125,$N1105,$C$3))),"")</f>
        <v/>
      </c>
      <c r="D1105" s="23" t="str">
        <f t="shared" si="147"/>
        <v>○</v>
      </c>
      <c r="E1105" s="23">
        <f>IF(AND(INDEX(個人!$C$6:$AH$125,$N1104,$C$3)&lt;&gt;"",INDEX(個人!$C$6:$AH$125,$N1105,$O1105)&lt;&gt;""),E1104+1,E1104)</f>
        <v>0</v>
      </c>
      <c r="F1105" s="23" t="str">
        <f t="shared" si="148"/>
        <v>@0</v>
      </c>
      <c r="H1105" s="23" t="str">
        <f>IF(AND(INDEX(個人!$C$6:$AH$125,$N1105,$C$3)&lt;&gt;"",INDEX(個人!$C$6:$AH$125,$N1105,$O1105)&lt;&gt;""),IF(INDEX(個人!$C$6:$AH$125,$N1105,$H$3)&lt;20,11,ROUNDDOWN(INDEX(個人!$C$6:$AH$125,$N1105,$H$3)/5,0)+7),"")</f>
        <v/>
      </c>
      <c r="I1105" s="23" t="str">
        <f>IF(AND(INDEX(個人!$C$6:$AH$125,$N1105,$C$3)&lt;&gt;"",INDEX(個人!$C$6:$AH$125,$N1105,$O1105)&lt;&gt;""),IF(ISERROR(VLOOKUP(DBCS($Q1105),コード一覧!$E$1:$F$6,2,FALSE)),1,VLOOKUP(DBCS($Q1105),コード一覧!$E$1:$F$6,2,FALSE)),"")</f>
        <v/>
      </c>
      <c r="J1105" s="23" t="str">
        <f>IF(AND(INDEX(個人!$C$6:$AH$125,$N1105,$C$3)&lt;&gt;"",INDEX(個人!$C$6:$AH$125,$N1105,$O1105)&lt;&gt;""),VLOOKUP($P1105,コード一覧!$G$1:$H$10,2,FALSE),"")</f>
        <v/>
      </c>
      <c r="K1105" s="23" t="str">
        <f>IF(AND(INDEX(個人!$C$6:$AH$125,$N1105,$C$3)&lt;&gt;"",INDEX(個人!$C$6:$AH$125,$N1105,$O1105)&lt;&gt;""),LEFT(TEXT(INDEX(個人!$C$6:$AH$125,$N1105,$O1105),"mm:ss.00"),2),"")</f>
        <v/>
      </c>
      <c r="L1105" s="23" t="str">
        <f>IF(AND(INDEX(個人!$C$6:$AH$125,$N1105,$C$3)&lt;&gt;"",INDEX(個人!$C$6:$AH$125,$N1105,$O1105)&lt;&gt;""),MID(TEXT(INDEX(個人!$C$6:$AH$125,$N1105,$O1105),"mm:ss.00"),4,2),"")</f>
        <v/>
      </c>
      <c r="M1105" s="23" t="str">
        <f>IF(AND(INDEX(個人!$C$6:$AH$125,$N1105,$C$3)&lt;&gt;"",INDEX(個人!$C$6:$AH$125,$N1105,$O1105)&lt;&gt;""),RIGHT(TEXT(INDEX(個人!$C$6:$AH$125,$N1105,$O1105),"mm:ss.00"),2),"")</f>
        <v/>
      </c>
      <c r="N1105" s="23">
        <f t="shared" si="149"/>
        <v>50</v>
      </c>
      <c r="O1105" s="23">
        <v>32</v>
      </c>
      <c r="P1105" s="200" t="s">
        <v>73</v>
      </c>
      <c r="Q1105" s="23" t="s">
        <v>101</v>
      </c>
    </row>
    <row r="1106" spans="3:17" s="22" customFormat="1" x14ac:dyDescent="0.15">
      <c r="C1106" s="22" t="str">
        <f>IF(INDEX(個人!$C$6:$AH$125,$N1106,$C$3)&lt;&gt;"",DBCS(TRIM(INDEX(個人!$C$6:$AH$125,$N1106,$C$3))),"")</f>
        <v/>
      </c>
      <c r="D1106" s="22" t="str">
        <f>IF(C1105=C1106,"○","×")</f>
        <v>○</v>
      </c>
      <c r="E1106" s="22">
        <f>IF(AND(INDEX(個人!$C$6:$AH$125,$N1106,$C$3)&lt;&gt;"",INDEX(個人!$C$6:$AH$125,$N1106,$O1106)&lt;&gt;""),1,0)</f>
        <v>0</v>
      </c>
      <c r="F1106" s="22" t="str">
        <f>C1106&amp;"@"&amp;E1106</f>
        <v>@0</v>
      </c>
      <c r="H1106" s="22" t="str">
        <f>IF(AND(INDEX(個人!$C$6:$AH$125,$N1106,$C$3)&lt;&gt;"",INDEX(個人!$C$6:$AH$125,$N1106,$O1106)&lt;&gt;""),IF(INDEX(個人!$C$6:$AH$125,$N1106,$H$3)&lt;20,11,ROUNDDOWN(INDEX(個人!$C$6:$AH$125,$N1106,$H$3)/5,0)+7),"")</f>
        <v/>
      </c>
      <c r="I1106" s="22" t="str">
        <f>IF(AND(INDEX(個人!$C$6:$AH$125,$N1106,$C$3)&lt;&gt;"",INDEX(個人!$C$6:$AH$125,$N1106,$O1106)&lt;&gt;""),IF(ISERROR(VLOOKUP(DBCS($Q1106),コード一覧!$E$1:$F$6,2,FALSE)),1,VLOOKUP(DBCS($Q1106),コード一覧!$E$1:$F$6,2,FALSE)),"")</f>
        <v/>
      </c>
      <c r="J1106" s="22" t="str">
        <f>IF(AND(INDEX(個人!$C$6:$AH$125,$N1106,$C$3)&lt;&gt;"",INDEX(個人!$C$6:$AH$125,$N1106,$O1106)&lt;&gt;""),VLOOKUP($P1106,コード一覧!$G$1:$H$10,2,FALSE),"")</f>
        <v/>
      </c>
      <c r="K1106" s="22" t="str">
        <f>IF(AND(INDEX(個人!$C$6:$AH$125,$N1106,$C$3)&lt;&gt;"",INDEX(個人!$C$6:$AH$125,$N1106,$O1106)&lt;&gt;""),LEFT(TEXT(INDEX(個人!$C$6:$AH$125,$N1106,$O1106),"mm:ss.00"),2),"")</f>
        <v/>
      </c>
      <c r="L1106" s="22" t="str">
        <f>IF(AND(INDEX(個人!$C$6:$AH$125,$N1106,$C$3)&lt;&gt;"",INDEX(個人!$C$6:$AH$125,$N1106,$O1106)&lt;&gt;""),MID(TEXT(INDEX(個人!$C$6:$AH$125,$N1106,$O1106),"mm:ss.00"),4,2),"")</f>
        <v/>
      </c>
      <c r="M1106" s="22" t="str">
        <f>IF(AND(INDEX(個人!$C$6:$AH$125,$N1106,$C$3)&lt;&gt;"",INDEX(個人!$C$6:$AH$125,$N1106,$O1106)&lt;&gt;""),RIGHT(TEXT(INDEX(個人!$C$6:$AH$125,$N1106,$O1106),"mm:ss.00"),2),"")</f>
        <v/>
      </c>
      <c r="N1106" s="22">
        <f>N1084+1</f>
        <v>51</v>
      </c>
      <c r="O1106" s="22">
        <v>11</v>
      </c>
      <c r="P1106" s="24" t="s">
        <v>70</v>
      </c>
      <c r="Q1106" s="22" t="s">
        <v>102</v>
      </c>
    </row>
    <row r="1107" spans="3:17" s="22" customFormat="1" x14ac:dyDescent="0.15">
      <c r="C1107" s="22" t="str">
        <f>IF(INDEX(個人!$C$6:$AH$125,$N1107,$C$3)&lt;&gt;"",DBCS(TRIM(INDEX(個人!$C$6:$AH$125,$N1107,$C$3))),"")</f>
        <v/>
      </c>
      <c r="D1107" s="22" t="str">
        <f>IF(C1106=C1107,"○","×")</f>
        <v>○</v>
      </c>
      <c r="E1107" s="22">
        <f>IF(AND(INDEX(個人!$C$6:$AH$125,$N1106,$C$3)&lt;&gt;"",INDEX(個人!$C$6:$AH$125,$N1107,$O1107)&lt;&gt;""),E1106+1,E1106)</f>
        <v>0</v>
      </c>
      <c r="F1107" s="22" t="str">
        <f>C1107&amp;"@"&amp;E1107</f>
        <v>@0</v>
      </c>
      <c r="H1107" s="22" t="str">
        <f>IF(AND(INDEX(個人!$C$6:$AH$125,$N1107,$C$3)&lt;&gt;"",INDEX(個人!$C$6:$AH$125,$N1107,$O1107)&lt;&gt;""),IF(INDEX(個人!$C$6:$AH$125,$N1107,$H$3)&lt;20,11,ROUNDDOWN(INDEX(個人!$C$6:$AH$125,$N1107,$H$3)/5,0)+7),"")</f>
        <v/>
      </c>
      <c r="I1107" s="22" t="str">
        <f>IF(AND(INDEX(個人!$C$6:$AH$125,$N1107,$C$3)&lt;&gt;"",INDEX(個人!$C$6:$AH$125,$N1107,$O1107)&lt;&gt;""),IF(ISERROR(VLOOKUP(DBCS($Q1107),コード一覧!$E$1:$F$6,2,FALSE)),1,VLOOKUP(DBCS($Q1107),コード一覧!$E$1:$F$6,2,FALSE)),"")</f>
        <v/>
      </c>
      <c r="J1107" s="22" t="str">
        <f>IF(AND(INDEX(個人!$C$6:$AH$125,$N1107,$C$3)&lt;&gt;"",INDEX(個人!$C$6:$AH$125,$N1107,$O1107)&lt;&gt;""),VLOOKUP($P1107,コード一覧!$G$1:$H$10,2,FALSE),"")</f>
        <v/>
      </c>
      <c r="K1107" s="22" t="str">
        <f>IF(AND(INDEX(個人!$C$6:$AH$125,$N1107,$C$3)&lt;&gt;"",INDEX(個人!$C$6:$AH$125,$N1107,$O1107)&lt;&gt;""),LEFT(TEXT(INDEX(個人!$C$6:$AH$125,$N1107,$O1107),"mm:ss.00"),2),"")</f>
        <v/>
      </c>
      <c r="L1107" s="22" t="str">
        <f>IF(AND(INDEX(個人!$C$6:$AH$125,$N1107,$C$3)&lt;&gt;"",INDEX(個人!$C$6:$AH$125,$N1107,$O1107)&lt;&gt;""),MID(TEXT(INDEX(個人!$C$6:$AH$125,$N1107,$O1107),"mm:ss.00"),4,2),"")</f>
        <v/>
      </c>
      <c r="M1107" s="22" t="str">
        <f>IF(AND(INDEX(個人!$C$6:$AH$125,$N1107,$C$3)&lt;&gt;"",INDEX(個人!$C$6:$AH$125,$N1107,$O1107)&lt;&gt;""),RIGHT(TEXT(INDEX(個人!$C$6:$AH$125,$N1107,$O1107),"mm:ss.00"),2),"")</f>
        <v/>
      </c>
      <c r="N1107" s="22">
        <f>$N1106</f>
        <v>51</v>
      </c>
      <c r="O1107" s="22">
        <v>12</v>
      </c>
      <c r="P1107" s="24" t="s">
        <v>24</v>
      </c>
      <c r="Q1107" s="22" t="s">
        <v>102</v>
      </c>
    </row>
    <row r="1108" spans="3:17" s="22" customFormat="1" x14ac:dyDescent="0.15">
      <c r="C1108" s="22" t="str">
        <f>IF(INDEX(個人!$C$6:$AH$125,$N1108,$C$3)&lt;&gt;"",DBCS(TRIM(INDEX(個人!$C$6:$AH$125,$N1108,$C$3))),"")</f>
        <v/>
      </c>
      <c r="D1108" s="22" t="str">
        <f t="shared" ref="D1108:D1127" si="150">IF(C1107=C1108,"○","×")</f>
        <v>○</v>
      </c>
      <c r="E1108" s="22">
        <f>IF(AND(INDEX(個人!$C$6:$AH$125,$N1107,$C$3)&lt;&gt;"",INDEX(個人!$C$6:$AH$125,$N1108,$O1108)&lt;&gt;""),E1107+1,E1107)</f>
        <v>0</v>
      </c>
      <c r="F1108" s="22" t="str">
        <f t="shared" ref="F1108:F1127" si="151">C1108&amp;"@"&amp;E1108</f>
        <v>@0</v>
      </c>
      <c r="H1108" s="22" t="str">
        <f>IF(AND(INDEX(個人!$C$6:$AH$125,$N1108,$C$3)&lt;&gt;"",INDEX(個人!$C$6:$AH$125,$N1108,$O1108)&lt;&gt;""),IF(INDEX(個人!$C$6:$AH$125,$N1108,$H$3)&lt;20,11,ROUNDDOWN(INDEX(個人!$C$6:$AH$125,$N1108,$H$3)/5,0)+7),"")</f>
        <v/>
      </c>
      <c r="I1108" s="22" t="str">
        <f>IF(AND(INDEX(個人!$C$6:$AH$125,$N1108,$C$3)&lt;&gt;"",INDEX(個人!$C$6:$AH$125,$N1108,$O1108)&lt;&gt;""),IF(ISERROR(VLOOKUP(DBCS($Q1108),コード一覧!$E$1:$F$6,2,FALSE)),1,VLOOKUP(DBCS($Q1108),コード一覧!$E$1:$F$6,2,FALSE)),"")</f>
        <v/>
      </c>
      <c r="J1108" s="22" t="str">
        <f>IF(AND(INDEX(個人!$C$6:$AH$125,$N1108,$C$3)&lt;&gt;"",INDEX(個人!$C$6:$AH$125,$N1108,$O1108)&lt;&gt;""),VLOOKUP($P1108,コード一覧!$G$1:$H$10,2,FALSE),"")</f>
        <v/>
      </c>
      <c r="K1108" s="22" t="str">
        <f>IF(AND(INDEX(個人!$C$6:$AH$125,$N1108,$C$3)&lt;&gt;"",INDEX(個人!$C$6:$AH$125,$N1108,$O1108)&lt;&gt;""),LEFT(TEXT(INDEX(個人!$C$6:$AH$125,$N1108,$O1108),"mm:ss.00"),2),"")</f>
        <v/>
      </c>
      <c r="L1108" s="22" t="str">
        <f>IF(AND(INDEX(個人!$C$6:$AH$125,$N1108,$C$3)&lt;&gt;"",INDEX(個人!$C$6:$AH$125,$N1108,$O1108)&lt;&gt;""),MID(TEXT(INDEX(個人!$C$6:$AH$125,$N1108,$O1108),"mm:ss.00"),4,2),"")</f>
        <v/>
      </c>
      <c r="M1108" s="22" t="str">
        <f>IF(AND(INDEX(個人!$C$6:$AH$125,$N1108,$C$3)&lt;&gt;"",INDEX(個人!$C$6:$AH$125,$N1108,$O1108)&lt;&gt;""),RIGHT(TEXT(INDEX(個人!$C$6:$AH$125,$N1108,$O1108),"mm:ss.00"),2),"")</f>
        <v/>
      </c>
      <c r="N1108" s="22">
        <f t="shared" ref="N1108:N1127" si="152">$N1107</f>
        <v>51</v>
      </c>
      <c r="O1108" s="22">
        <v>13</v>
      </c>
      <c r="P1108" s="24" t="s">
        <v>37</v>
      </c>
      <c r="Q1108" s="22" t="s">
        <v>102</v>
      </c>
    </row>
    <row r="1109" spans="3:17" s="22" customFormat="1" x14ac:dyDescent="0.15">
      <c r="C1109" s="22" t="str">
        <f>IF(INDEX(個人!$C$6:$AH$125,$N1109,$C$3)&lt;&gt;"",DBCS(TRIM(INDEX(個人!$C$6:$AH$125,$N1109,$C$3))),"")</f>
        <v/>
      </c>
      <c r="D1109" s="22" t="str">
        <f t="shared" si="150"/>
        <v>○</v>
      </c>
      <c r="E1109" s="22">
        <f>IF(AND(INDEX(個人!$C$6:$AH$125,$N1108,$C$3)&lt;&gt;"",INDEX(個人!$C$6:$AH$125,$N1109,$O1109)&lt;&gt;""),E1108+1,E1108)</f>
        <v>0</v>
      </c>
      <c r="F1109" s="22" t="str">
        <f t="shared" si="151"/>
        <v>@0</v>
      </c>
      <c r="H1109" s="22" t="str">
        <f>IF(AND(INDEX(個人!$C$6:$AH$125,$N1109,$C$3)&lt;&gt;"",INDEX(個人!$C$6:$AH$125,$N1109,$O1109)&lt;&gt;""),IF(INDEX(個人!$C$6:$AH$125,$N1109,$H$3)&lt;20,11,ROUNDDOWN(INDEX(個人!$C$6:$AH$125,$N1109,$H$3)/5,0)+7),"")</f>
        <v/>
      </c>
      <c r="I1109" s="22" t="str">
        <f>IF(AND(INDEX(個人!$C$6:$AH$125,$N1109,$C$3)&lt;&gt;"",INDEX(個人!$C$6:$AH$125,$N1109,$O1109)&lt;&gt;""),IF(ISERROR(VLOOKUP(DBCS($Q1109),コード一覧!$E$1:$F$6,2,FALSE)),1,VLOOKUP(DBCS($Q1109),コード一覧!$E$1:$F$6,2,FALSE)),"")</f>
        <v/>
      </c>
      <c r="J1109" s="22" t="str">
        <f>IF(AND(INDEX(個人!$C$6:$AH$125,$N1109,$C$3)&lt;&gt;"",INDEX(個人!$C$6:$AH$125,$N1109,$O1109)&lt;&gt;""),VLOOKUP($P1109,コード一覧!$G$1:$H$10,2,FALSE),"")</f>
        <v/>
      </c>
      <c r="K1109" s="22" t="str">
        <f>IF(AND(INDEX(個人!$C$6:$AH$125,$N1109,$C$3)&lt;&gt;"",INDEX(個人!$C$6:$AH$125,$N1109,$O1109)&lt;&gt;""),LEFT(TEXT(INDEX(個人!$C$6:$AH$125,$N1109,$O1109),"mm:ss.00"),2),"")</f>
        <v/>
      </c>
      <c r="L1109" s="22" t="str">
        <f>IF(AND(INDEX(個人!$C$6:$AH$125,$N1109,$C$3)&lt;&gt;"",INDEX(個人!$C$6:$AH$125,$N1109,$O1109)&lt;&gt;""),MID(TEXT(INDEX(個人!$C$6:$AH$125,$N1109,$O1109),"mm:ss.00"),4,2),"")</f>
        <v/>
      </c>
      <c r="M1109" s="22" t="str">
        <f>IF(AND(INDEX(個人!$C$6:$AH$125,$N1109,$C$3)&lt;&gt;"",INDEX(個人!$C$6:$AH$125,$N1109,$O1109)&lt;&gt;""),RIGHT(TEXT(INDEX(個人!$C$6:$AH$125,$N1109,$O1109),"mm:ss.00"),2),"")</f>
        <v/>
      </c>
      <c r="N1109" s="22">
        <f t="shared" si="152"/>
        <v>51</v>
      </c>
      <c r="O1109" s="22">
        <v>14</v>
      </c>
      <c r="P1109" s="24" t="s">
        <v>47</v>
      </c>
      <c r="Q1109" s="22" t="s">
        <v>102</v>
      </c>
    </row>
    <row r="1110" spans="3:17" s="22" customFormat="1" x14ac:dyDescent="0.15">
      <c r="C1110" s="22" t="str">
        <f>IF(INDEX(個人!$C$6:$AH$125,$N1110,$C$3)&lt;&gt;"",DBCS(TRIM(INDEX(個人!$C$6:$AH$125,$N1110,$C$3))),"")</f>
        <v/>
      </c>
      <c r="D1110" s="22" t="str">
        <f t="shared" si="150"/>
        <v>○</v>
      </c>
      <c r="E1110" s="22">
        <f>IF(AND(INDEX(個人!$C$6:$AH$125,$N1109,$C$3)&lt;&gt;"",INDEX(個人!$C$6:$AH$125,$N1110,$O1110)&lt;&gt;""),E1109+1,E1109)</f>
        <v>0</v>
      </c>
      <c r="F1110" s="22" t="str">
        <f t="shared" si="151"/>
        <v>@0</v>
      </c>
      <c r="H1110" s="22" t="str">
        <f>IF(AND(INDEX(個人!$C$6:$AH$125,$N1110,$C$3)&lt;&gt;"",INDEX(個人!$C$6:$AH$125,$N1110,$O1110)&lt;&gt;""),IF(INDEX(個人!$C$6:$AH$125,$N1110,$H$3)&lt;20,11,ROUNDDOWN(INDEX(個人!$C$6:$AH$125,$N1110,$H$3)/5,0)+7),"")</f>
        <v/>
      </c>
      <c r="I1110" s="22" t="str">
        <f>IF(AND(INDEX(個人!$C$6:$AH$125,$N1110,$C$3)&lt;&gt;"",INDEX(個人!$C$6:$AH$125,$N1110,$O1110)&lt;&gt;""),IF(ISERROR(VLOOKUP(DBCS($Q1110),コード一覧!$E$1:$F$6,2,FALSE)),1,VLOOKUP(DBCS($Q1110),コード一覧!$E$1:$F$6,2,FALSE)),"")</f>
        <v/>
      </c>
      <c r="J1110" s="22" t="str">
        <f>IF(AND(INDEX(個人!$C$6:$AH$125,$N1110,$C$3)&lt;&gt;"",INDEX(個人!$C$6:$AH$125,$N1110,$O1110)&lt;&gt;""),VLOOKUP($P1110,コード一覧!$G$1:$H$10,2,FALSE),"")</f>
        <v/>
      </c>
      <c r="K1110" s="22" t="str">
        <f>IF(AND(INDEX(個人!$C$6:$AH$125,$N1110,$C$3)&lt;&gt;"",INDEX(個人!$C$6:$AH$125,$N1110,$O1110)&lt;&gt;""),LEFT(TEXT(INDEX(個人!$C$6:$AH$125,$N1110,$O1110),"mm:ss.00"),2),"")</f>
        <v/>
      </c>
      <c r="L1110" s="22" t="str">
        <f>IF(AND(INDEX(個人!$C$6:$AH$125,$N1110,$C$3)&lt;&gt;"",INDEX(個人!$C$6:$AH$125,$N1110,$O1110)&lt;&gt;""),MID(TEXT(INDEX(個人!$C$6:$AH$125,$N1110,$O1110),"mm:ss.00"),4,2),"")</f>
        <v/>
      </c>
      <c r="M1110" s="22" t="str">
        <f>IF(AND(INDEX(個人!$C$6:$AH$125,$N1110,$C$3)&lt;&gt;"",INDEX(個人!$C$6:$AH$125,$N1110,$O1110)&lt;&gt;""),RIGHT(TEXT(INDEX(個人!$C$6:$AH$125,$N1110,$O1110),"mm:ss.00"),2),"")</f>
        <v/>
      </c>
      <c r="N1110" s="22">
        <f t="shared" si="152"/>
        <v>51</v>
      </c>
      <c r="O1110" s="22">
        <v>15</v>
      </c>
      <c r="P1110" s="24" t="s">
        <v>73</v>
      </c>
      <c r="Q1110" s="22" t="s">
        <v>102</v>
      </c>
    </row>
    <row r="1111" spans="3:17" s="22" customFormat="1" x14ac:dyDescent="0.15">
      <c r="C1111" s="22" t="str">
        <f>IF(INDEX(個人!$C$6:$AH$125,$N1111,$C$3)&lt;&gt;"",DBCS(TRIM(INDEX(個人!$C$6:$AH$125,$N1111,$C$3))),"")</f>
        <v/>
      </c>
      <c r="D1111" s="22" t="str">
        <f t="shared" si="150"/>
        <v>○</v>
      </c>
      <c r="E1111" s="22">
        <f>IF(AND(INDEX(個人!$C$6:$AH$125,$N1110,$C$3)&lt;&gt;"",INDEX(個人!$C$6:$AH$125,$N1111,$O1111)&lt;&gt;""),E1110+1,E1110)</f>
        <v>0</v>
      </c>
      <c r="F1111" s="22" t="str">
        <f t="shared" si="151"/>
        <v>@0</v>
      </c>
      <c r="H1111" s="22" t="str">
        <f>IF(AND(INDEX(個人!$C$6:$AH$125,$N1111,$C$3)&lt;&gt;"",INDEX(個人!$C$6:$AH$125,$N1111,$O1111)&lt;&gt;""),IF(INDEX(個人!$C$6:$AH$125,$N1111,$H$3)&lt;20,11,ROUNDDOWN(INDEX(個人!$C$6:$AH$125,$N1111,$H$3)/5,0)+7),"")</f>
        <v/>
      </c>
      <c r="I1111" s="22" t="str">
        <f>IF(AND(INDEX(個人!$C$6:$AH$125,$N1111,$C$3)&lt;&gt;"",INDEX(個人!$C$6:$AH$125,$N1111,$O1111)&lt;&gt;""),IF(ISERROR(VLOOKUP(DBCS($Q1111),コード一覧!$E$1:$F$6,2,FALSE)),1,VLOOKUP(DBCS($Q1111),コード一覧!$E$1:$F$6,2,FALSE)),"")</f>
        <v/>
      </c>
      <c r="J1111" s="22" t="str">
        <f>IF(AND(INDEX(個人!$C$6:$AH$125,$N1111,$C$3)&lt;&gt;"",INDEX(個人!$C$6:$AH$125,$N1111,$O1111)&lt;&gt;""),VLOOKUP($P1111,コード一覧!$G$1:$H$10,2,FALSE),"")</f>
        <v/>
      </c>
      <c r="K1111" s="22" t="str">
        <f>IF(AND(INDEX(個人!$C$6:$AH$125,$N1111,$C$3)&lt;&gt;"",INDEX(個人!$C$6:$AH$125,$N1111,$O1111)&lt;&gt;""),LEFT(TEXT(INDEX(個人!$C$6:$AH$125,$N1111,$O1111),"mm:ss.00"),2),"")</f>
        <v/>
      </c>
      <c r="L1111" s="22" t="str">
        <f>IF(AND(INDEX(個人!$C$6:$AH$125,$N1111,$C$3)&lt;&gt;"",INDEX(個人!$C$6:$AH$125,$N1111,$O1111)&lt;&gt;""),MID(TEXT(INDEX(個人!$C$6:$AH$125,$N1111,$O1111),"mm:ss.00"),4,2),"")</f>
        <v/>
      </c>
      <c r="M1111" s="22" t="str">
        <f>IF(AND(INDEX(個人!$C$6:$AH$125,$N1111,$C$3)&lt;&gt;"",INDEX(個人!$C$6:$AH$125,$N1111,$O1111)&lt;&gt;""),RIGHT(TEXT(INDEX(個人!$C$6:$AH$125,$N1111,$O1111),"mm:ss.00"),2),"")</f>
        <v/>
      </c>
      <c r="N1111" s="22">
        <f t="shared" si="152"/>
        <v>51</v>
      </c>
      <c r="O1111" s="22">
        <v>16</v>
      </c>
      <c r="P1111" s="24" t="s">
        <v>75</v>
      </c>
      <c r="Q1111" s="22" t="s">
        <v>102</v>
      </c>
    </row>
    <row r="1112" spans="3:17" s="22" customFormat="1" x14ac:dyDescent="0.15">
      <c r="C1112" s="22" t="str">
        <f>IF(INDEX(個人!$C$6:$AH$125,$N1112,$C$3)&lt;&gt;"",DBCS(TRIM(INDEX(個人!$C$6:$AH$125,$N1112,$C$3))),"")</f>
        <v/>
      </c>
      <c r="D1112" s="22" t="str">
        <f t="shared" si="150"/>
        <v>○</v>
      </c>
      <c r="E1112" s="22">
        <f>IF(AND(INDEX(個人!$C$6:$AH$125,$N1111,$C$3)&lt;&gt;"",INDEX(個人!$C$6:$AH$125,$N1112,$O1112)&lt;&gt;""),E1111+1,E1111)</f>
        <v>0</v>
      </c>
      <c r="F1112" s="22" t="str">
        <f t="shared" si="151"/>
        <v>@0</v>
      </c>
      <c r="H1112" s="22" t="str">
        <f>IF(AND(INDEX(個人!$C$6:$AH$125,$N1112,$C$3)&lt;&gt;"",INDEX(個人!$C$6:$AH$125,$N1112,$O1112)&lt;&gt;""),IF(INDEX(個人!$C$6:$AH$125,$N1112,$H$3)&lt;20,11,ROUNDDOWN(INDEX(個人!$C$6:$AH$125,$N1112,$H$3)/5,0)+7),"")</f>
        <v/>
      </c>
      <c r="I1112" s="22" t="str">
        <f>IF(AND(INDEX(個人!$C$6:$AH$125,$N1112,$C$3)&lt;&gt;"",INDEX(個人!$C$6:$AH$125,$N1112,$O1112)&lt;&gt;""),IF(ISERROR(VLOOKUP(DBCS($Q1112),コード一覧!$E$1:$F$6,2,FALSE)),1,VLOOKUP(DBCS($Q1112),コード一覧!$E$1:$F$6,2,FALSE)),"")</f>
        <v/>
      </c>
      <c r="J1112" s="22" t="str">
        <f>IF(AND(INDEX(個人!$C$6:$AH$125,$N1112,$C$3)&lt;&gt;"",INDEX(個人!$C$6:$AH$125,$N1112,$O1112)&lt;&gt;""),VLOOKUP($P1112,コード一覧!$G$1:$H$10,2,FALSE),"")</f>
        <v/>
      </c>
      <c r="K1112" s="22" t="str">
        <f>IF(AND(INDEX(個人!$C$6:$AH$125,$N1112,$C$3)&lt;&gt;"",INDEX(個人!$C$6:$AH$125,$N1112,$O1112)&lt;&gt;""),LEFT(TEXT(INDEX(個人!$C$6:$AH$125,$N1112,$O1112),"mm:ss.00"),2),"")</f>
        <v/>
      </c>
      <c r="L1112" s="22" t="str">
        <f>IF(AND(INDEX(個人!$C$6:$AH$125,$N1112,$C$3)&lt;&gt;"",INDEX(個人!$C$6:$AH$125,$N1112,$O1112)&lt;&gt;""),MID(TEXT(INDEX(個人!$C$6:$AH$125,$N1112,$O1112),"mm:ss.00"),4,2),"")</f>
        <v/>
      </c>
      <c r="M1112" s="22" t="str">
        <f>IF(AND(INDEX(個人!$C$6:$AH$125,$N1112,$C$3)&lt;&gt;"",INDEX(個人!$C$6:$AH$125,$N1112,$O1112)&lt;&gt;""),RIGHT(TEXT(INDEX(個人!$C$6:$AH$125,$N1112,$O1112),"mm:ss.00"),2),"")</f>
        <v/>
      </c>
      <c r="N1112" s="22">
        <f t="shared" si="152"/>
        <v>51</v>
      </c>
      <c r="O1112" s="22">
        <v>17</v>
      </c>
      <c r="P1112" s="24" t="s">
        <v>77</v>
      </c>
      <c r="Q1112" s="22" t="s">
        <v>102</v>
      </c>
    </row>
    <row r="1113" spans="3:17" s="22" customFormat="1" x14ac:dyDescent="0.15">
      <c r="C1113" s="22" t="str">
        <f>IF(INDEX(個人!$C$6:$AH$125,$N1113,$C$3)&lt;&gt;"",DBCS(TRIM(INDEX(個人!$C$6:$AH$125,$N1113,$C$3))),"")</f>
        <v/>
      </c>
      <c r="D1113" s="22" t="str">
        <f t="shared" si="150"/>
        <v>○</v>
      </c>
      <c r="E1113" s="22">
        <f>IF(AND(INDEX(個人!$C$6:$AH$125,$N1112,$C$3)&lt;&gt;"",INDEX(個人!$C$6:$AH$125,$N1113,$O1113)&lt;&gt;""),E1112+1,E1112)</f>
        <v>0</v>
      </c>
      <c r="F1113" s="22" t="str">
        <f t="shared" si="151"/>
        <v>@0</v>
      </c>
      <c r="H1113" s="22" t="str">
        <f>IF(AND(INDEX(個人!$C$6:$AH$125,$N1113,$C$3)&lt;&gt;"",INDEX(個人!$C$6:$AH$125,$N1113,$O1113)&lt;&gt;""),IF(INDEX(個人!$C$6:$AH$125,$N1113,$H$3)&lt;20,11,ROUNDDOWN(INDEX(個人!$C$6:$AH$125,$N1113,$H$3)/5,0)+7),"")</f>
        <v/>
      </c>
      <c r="I1113" s="22" t="str">
        <f>IF(AND(INDEX(個人!$C$6:$AH$125,$N1113,$C$3)&lt;&gt;"",INDEX(個人!$C$6:$AH$125,$N1113,$O1113)&lt;&gt;""),IF(ISERROR(VLOOKUP(DBCS($Q1113),コード一覧!$E$1:$F$6,2,FALSE)),1,VLOOKUP(DBCS($Q1113),コード一覧!$E$1:$F$6,2,FALSE)),"")</f>
        <v/>
      </c>
      <c r="J1113" s="22" t="str">
        <f>IF(AND(INDEX(個人!$C$6:$AH$125,$N1113,$C$3)&lt;&gt;"",INDEX(個人!$C$6:$AH$125,$N1113,$O1113)&lt;&gt;""),VLOOKUP($P1113,コード一覧!$G$1:$H$10,2,FALSE),"")</f>
        <v/>
      </c>
      <c r="K1113" s="22" t="str">
        <f>IF(AND(INDEX(個人!$C$6:$AH$125,$N1113,$C$3)&lt;&gt;"",INDEX(個人!$C$6:$AH$125,$N1113,$O1113)&lt;&gt;""),LEFT(TEXT(INDEX(個人!$C$6:$AH$125,$N1113,$O1113),"mm:ss.00"),2),"")</f>
        <v/>
      </c>
      <c r="L1113" s="22" t="str">
        <f>IF(AND(INDEX(個人!$C$6:$AH$125,$N1113,$C$3)&lt;&gt;"",INDEX(個人!$C$6:$AH$125,$N1113,$O1113)&lt;&gt;""),MID(TEXT(INDEX(個人!$C$6:$AH$125,$N1113,$O1113),"mm:ss.00"),4,2),"")</f>
        <v/>
      </c>
      <c r="M1113" s="22" t="str">
        <f>IF(AND(INDEX(個人!$C$6:$AH$125,$N1113,$C$3)&lt;&gt;"",INDEX(個人!$C$6:$AH$125,$N1113,$O1113)&lt;&gt;""),RIGHT(TEXT(INDEX(個人!$C$6:$AH$125,$N1113,$O1113),"mm:ss.00"),2),"")</f>
        <v/>
      </c>
      <c r="N1113" s="22">
        <f t="shared" si="152"/>
        <v>51</v>
      </c>
      <c r="O1113" s="22">
        <v>18</v>
      </c>
      <c r="P1113" s="24" t="s">
        <v>70</v>
      </c>
      <c r="Q1113" s="22" t="s">
        <v>103</v>
      </c>
    </row>
    <row r="1114" spans="3:17" s="22" customFormat="1" x14ac:dyDescent="0.15">
      <c r="C1114" s="22" t="str">
        <f>IF(INDEX(個人!$C$6:$AH$125,$N1114,$C$3)&lt;&gt;"",DBCS(TRIM(INDEX(個人!$C$6:$AH$125,$N1114,$C$3))),"")</f>
        <v/>
      </c>
      <c r="D1114" s="22" t="str">
        <f t="shared" si="150"/>
        <v>○</v>
      </c>
      <c r="E1114" s="22">
        <f>IF(AND(INDEX(個人!$C$6:$AH$125,$N1113,$C$3)&lt;&gt;"",INDEX(個人!$C$6:$AH$125,$N1114,$O1114)&lt;&gt;""),E1113+1,E1113)</f>
        <v>0</v>
      </c>
      <c r="F1114" s="22" t="str">
        <f t="shared" si="151"/>
        <v>@0</v>
      </c>
      <c r="H1114" s="22" t="str">
        <f>IF(AND(INDEX(個人!$C$6:$AH$125,$N1114,$C$3)&lt;&gt;"",INDEX(個人!$C$6:$AH$125,$N1114,$O1114)&lt;&gt;""),IF(INDEX(個人!$C$6:$AH$125,$N1114,$H$3)&lt;20,11,ROUNDDOWN(INDEX(個人!$C$6:$AH$125,$N1114,$H$3)/5,0)+7),"")</f>
        <v/>
      </c>
      <c r="I1114" s="22" t="str">
        <f>IF(AND(INDEX(個人!$C$6:$AH$125,$N1114,$C$3)&lt;&gt;"",INDEX(個人!$C$6:$AH$125,$N1114,$O1114)&lt;&gt;""),IF(ISERROR(VLOOKUP(DBCS($Q1114),コード一覧!$E$1:$F$6,2,FALSE)),1,VLOOKUP(DBCS($Q1114),コード一覧!$E$1:$F$6,2,FALSE)),"")</f>
        <v/>
      </c>
      <c r="J1114" s="22" t="str">
        <f>IF(AND(INDEX(個人!$C$6:$AH$125,$N1114,$C$3)&lt;&gt;"",INDEX(個人!$C$6:$AH$125,$N1114,$O1114)&lt;&gt;""),VLOOKUP($P1114,コード一覧!$G$1:$H$10,2,FALSE),"")</f>
        <v/>
      </c>
      <c r="K1114" s="22" t="str">
        <f>IF(AND(INDEX(個人!$C$6:$AH$125,$N1114,$C$3)&lt;&gt;"",INDEX(個人!$C$6:$AH$125,$N1114,$O1114)&lt;&gt;""),LEFT(TEXT(INDEX(個人!$C$6:$AH$125,$N1114,$O1114),"mm:ss.00"),2),"")</f>
        <v/>
      </c>
      <c r="L1114" s="22" t="str">
        <f>IF(AND(INDEX(個人!$C$6:$AH$125,$N1114,$C$3)&lt;&gt;"",INDEX(個人!$C$6:$AH$125,$N1114,$O1114)&lt;&gt;""),MID(TEXT(INDEX(個人!$C$6:$AH$125,$N1114,$O1114),"mm:ss.00"),4,2),"")</f>
        <v/>
      </c>
      <c r="M1114" s="22" t="str">
        <f>IF(AND(INDEX(個人!$C$6:$AH$125,$N1114,$C$3)&lt;&gt;"",INDEX(個人!$C$6:$AH$125,$N1114,$O1114)&lt;&gt;""),RIGHT(TEXT(INDEX(個人!$C$6:$AH$125,$N1114,$O1114),"mm:ss.00"),2),"")</f>
        <v/>
      </c>
      <c r="N1114" s="22">
        <f t="shared" si="152"/>
        <v>51</v>
      </c>
      <c r="O1114" s="22">
        <v>19</v>
      </c>
      <c r="P1114" s="24" t="s">
        <v>24</v>
      </c>
      <c r="Q1114" s="22" t="s">
        <v>103</v>
      </c>
    </row>
    <row r="1115" spans="3:17" s="22" customFormat="1" x14ac:dyDescent="0.15">
      <c r="C1115" s="22" t="str">
        <f>IF(INDEX(個人!$C$6:$AH$125,$N1115,$C$3)&lt;&gt;"",DBCS(TRIM(INDEX(個人!$C$6:$AH$125,$N1115,$C$3))),"")</f>
        <v/>
      </c>
      <c r="D1115" s="22" t="str">
        <f t="shared" si="150"/>
        <v>○</v>
      </c>
      <c r="E1115" s="22">
        <f>IF(AND(INDEX(個人!$C$6:$AH$125,$N1114,$C$3)&lt;&gt;"",INDEX(個人!$C$6:$AH$125,$N1115,$O1115)&lt;&gt;""),E1114+1,E1114)</f>
        <v>0</v>
      </c>
      <c r="F1115" s="22" t="str">
        <f t="shared" si="151"/>
        <v>@0</v>
      </c>
      <c r="H1115" s="22" t="str">
        <f>IF(AND(INDEX(個人!$C$6:$AH$125,$N1115,$C$3)&lt;&gt;"",INDEX(個人!$C$6:$AH$125,$N1115,$O1115)&lt;&gt;""),IF(INDEX(個人!$C$6:$AH$125,$N1115,$H$3)&lt;20,11,ROUNDDOWN(INDEX(個人!$C$6:$AH$125,$N1115,$H$3)/5,0)+7),"")</f>
        <v/>
      </c>
      <c r="I1115" s="22" t="str">
        <f>IF(AND(INDEX(個人!$C$6:$AH$125,$N1115,$C$3)&lt;&gt;"",INDEX(個人!$C$6:$AH$125,$N1115,$O1115)&lt;&gt;""),IF(ISERROR(VLOOKUP(DBCS($Q1115),コード一覧!$E$1:$F$6,2,FALSE)),1,VLOOKUP(DBCS($Q1115),コード一覧!$E$1:$F$6,2,FALSE)),"")</f>
        <v/>
      </c>
      <c r="J1115" s="22" t="str">
        <f>IF(AND(INDEX(個人!$C$6:$AH$125,$N1115,$C$3)&lt;&gt;"",INDEX(個人!$C$6:$AH$125,$N1115,$O1115)&lt;&gt;""),VLOOKUP($P1115,コード一覧!$G$1:$H$10,2,FALSE),"")</f>
        <v/>
      </c>
      <c r="K1115" s="22" t="str">
        <f>IF(AND(INDEX(個人!$C$6:$AH$125,$N1115,$C$3)&lt;&gt;"",INDEX(個人!$C$6:$AH$125,$N1115,$O1115)&lt;&gt;""),LEFT(TEXT(INDEX(個人!$C$6:$AH$125,$N1115,$O1115),"mm:ss.00"),2),"")</f>
        <v/>
      </c>
      <c r="L1115" s="22" t="str">
        <f>IF(AND(INDEX(個人!$C$6:$AH$125,$N1115,$C$3)&lt;&gt;"",INDEX(個人!$C$6:$AH$125,$N1115,$O1115)&lt;&gt;""),MID(TEXT(INDEX(個人!$C$6:$AH$125,$N1115,$O1115),"mm:ss.00"),4,2),"")</f>
        <v/>
      </c>
      <c r="M1115" s="22" t="str">
        <f>IF(AND(INDEX(個人!$C$6:$AH$125,$N1115,$C$3)&lt;&gt;"",INDEX(個人!$C$6:$AH$125,$N1115,$O1115)&lt;&gt;""),RIGHT(TEXT(INDEX(個人!$C$6:$AH$125,$N1115,$O1115),"mm:ss.00"),2),"")</f>
        <v/>
      </c>
      <c r="N1115" s="22">
        <f t="shared" si="152"/>
        <v>51</v>
      </c>
      <c r="O1115" s="22">
        <v>20</v>
      </c>
      <c r="P1115" s="24" t="s">
        <v>37</v>
      </c>
      <c r="Q1115" s="22" t="s">
        <v>103</v>
      </c>
    </row>
    <row r="1116" spans="3:17" s="22" customFormat="1" x14ac:dyDescent="0.15">
      <c r="C1116" s="22" t="str">
        <f>IF(INDEX(個人!$C$6:$AH$125,$N1116,$C$3)&lt;&gt;"",DBCS(TRIM(INDEX(個人!$C$6:$AH$125,$N1116,$C$3))),"")</f>
        <v/>
      </c>
      <c r="D1116" s="22" t="str">
        <f t="shared" si="150"/>
        <v>○</v>
      </c>
      <c r="E1116" s="22">
        <f>IF(AND(INDEX(個人!$C$6:$AH$125,$N1115,$C$3)&lt;&gt;"",INDEX(個人!$C$6:$AH$125,$N1116,$O1116)&lt;&gt;""),E1115+1,E1115)</f>
        <v>0</v>
      </c>
      <c r="F1116" s="22" t="str">
        <f t="shared" si="151"/>
        <v>@0</v>
      </c>
      <c r="H1116" s="22" t="str">
        <f>IF(AND(INDEX(個人!$C$6:$AH$125,$N1116,$C$3)&lt;&gt;"",INDEX(個人!$C$6:$AH$125,$N1116,$O1116)&lt;&gt;""),IF(INDEX(個人!$C$6:$AH$125,$N1116,$H$3)&lt;20,11,ROUNDDOWN(INDEX(個人!$C$6:$AH$125,$N1116,$H$3)/5,0)+7),"")</f>
        <v/>
      </c>
      <c r="I1116" s="22" t="str">
        <f>IF(AND(INDEX(個人!$C$6:$AH$125,$N1116,$C$3)&lt;&gt;"",INDEX(個人!$C$6:$AH$125,$N1116,$O1116)&lt;&gt;""),IF(ISERROR(VLOOKUP(DBCS($Q1116),コード一覧!$E$1:$F$6,2,FALSE)),1,VLOOKUP(DBCS($Q1116),コード一覧!$E$1:$F$6,2,FALSE)),"")</f>
        <v/>
      </c>
      <c r="J1116" s="22" t="str">
        <f>IF(AND(INDEX(個人!$C$6:$AH$125,$N1116,$C$3)&lt;&gt;"",INDEX(個人!$C$6:$AH$125,$N1116,$O1116)&lt;&gt;""),VLOOKUP($P1116,コード一覧!$G$1:$H$10,2,FALSE),"")</f>
        <v/>
      </c>
      <c r="K1116" s="22" t="str">
        <f>IF(AND(INDEX(個人!$C$6:$AH$125,$N1116,$C$3)&lt;&gt;"",INDEX(個人!$C$6:$AH$125,$N1116,$O1116)&lt;&gt;""),LEFT(TEXT(INDEX(個人!$C$6:$AH$125,$N1116,$O1116),"mm:ss.00"),2),"")</f>
        <v/>
      </c>
      <c r="L1116" s="22" t="str">
        <f>IF(AND(INDEX(個人!$C$6:$AH$125,$N1116,$C$3)&lt;&gt;"",INDEX(個人!$C$6:$AH$125,$N1116,$O1116)&lt;&gt;""),MID(TEXT(INDEX(個人!$C$6:$AH$125,$N1116,$O1116),"mm:ss.00"),4,2),"")</f>
        <v/>
      </c>
      <c r="M1116" s="22" t="str">
        <f>IF(AND(INDEX(個人!$C$6:$AH$125,$N1116,$C$3)&lt;&gt;"",INDEX(個人!$C$6:$AH$125,$N1116,$O1116)&lt;&gt;""),RIGHT(TEXT(INDEX(個人!$C$6:$AH$125,$N1116,$O1116),"mm:ss.00"),2),"")</f>
        <v/>
      </c>
      <c r="N1116" s="22">
        <f t="shared" si="152"/>
        <v>51</v>
      </c>
      <c r="O1116" s="22">
        <v>21</v>
      </c>
      <c r="P1116" s="24" t="s">
        <v>47</v>
      </c>
      <c r="Q1116" s="22" t="s">
        <v>103</v>
      </c>
    </row>
    <row r="1117" spans="3:17" s="22" customFormat="1" x14ac:dyDescent="0.15">
      <c r="C1117" s="22" t="str">
        <f>IF(INDEX(個人!$C$6:$AH$125,$N1117,$C$3)&lt;&gt;"",DBCS(TRIM(INDEX(個人!$C$6:$AH$125,$N1117,$C$3))),"")</f>
        <v/>
      </c>
      <c r="D1117" s="22" t="str">
        <f t="shared" si="150"/>
        <v>○</v>
      </c>
      <c r="E1117" s="22">
        <f>IF(AND(INDEX(個人!$C$6:$AH$125,$N1116,$C$3)&lt;&gt;"",INDEX(個人!$C$6:$AH$125,$N1117,$O1117)&lt;&gt;""),E1116+1,E1116)</f>
        <v>0</v>
      </c>
      <c r="F1117" s="22" t="str">
        <f t="shared" si="151"/>
        <v>@0</v>
      </c>
      <c r="H1117" s="22" t="str">
        <f>IF(AND(INDEX(個人!$C$6:$AH$125,$N1117,$C$3)&lt;&gt;"",INDEX(個人!$C$6:$AH$125,$N1117,$O1117)&lt;&gt;""),IF(INDEX(個人!$C$6:$AH$125,$N1117,$H$3)&lt;20,11,ROUNDDOWN(INDEX(個人!$C$6:$AH$125,$N1117,$H$3)/5,0)+7),"")</f>
        <v/>
      </c>
      <c r="I1117" s="22" t="str">
        <f>IF(AND(INDEX(個人!$C$6:$AH$125,$N1117,$C$3)&lt;&gt;"",INDEX(個人!$C$6:$AH$125,$N1117,$O1117)&lt;&gt;""),IF(ISERROR(VLOOKUP(DBCS($Q1117),コード一覧!$E$1:$F$6,2,FALSE)),1,VLOOKUP(DBCS($Q1117),コード一覧!$E$1:$F$6,2,FALSE)),"")</f>
        <v/>
      </c>
      <c r="J1117" s="22" t="str">
        <f>IF(AND(INDEX(個人!$C$6:$AH$125,$N1117,$C$3)&lt;&gt;"",INDEX(個人!$C$6:$AH$125,$N1117,$O1117)&lt;&gt;""),VLOOKUP($P1117,コード一覧!$G$1:$H$10,2,FALSE),"")</f>
        <v/>
      </c>
      <c r="K1117" s="22" t="str">
        <f>IF(AND(INDEX(個人!$C$6:$AH$125,$N1117,$C$3)&lt;&gt;"",INDEX(個人!$C$6:$AH$125,$N1117,$O1117)&lt;&gt;""),LEFT(TEXT(INDEX(個人!$C$6:$AH$125,$N1117,$O1117),"mm:ss.00"),2),"")</f>
        <v/>
      </c>
      <c r="L1117" s="22" t="str">
        <f>IF(AND(INDEX(個人!$C$6:$AH$125,$N1117,$C$3)&lt;&gt;"",INDEX(個人!$C$6:$AH$125,$N1117,$O1117)&lt;&gt;""),MID(TEXT(INDEX(個人!$C$6:$AH$125,$N1117,$O1117),"mm:ss.00"),4,2),"")</f>
        <v/>
      </c>
      <c r="M1117" s="22" t="str">
        <f>IF(AND(INDEX(個人!$C$6:$AH$125,$N1117,$C$3)&lt;&gt;"",INDEX(個人!$C$6:$AH$125,$N1117,$O1117)&lt;&gt;""),RIGHT(TEXT(INDEX(個人!$C$6:$AH$125,$N1117,$O1117),"mm:ss.00"),2),"")</f>
        <v/>
      </c>
      <c r="N1117" s="22">
        <f t="shared" si="152"/>
        <v>51</v>
      </c>
      <c r="O1117" s="22">
        <v>22</v>
      </c>
      <c r="P1117" s="24" t="s">
        <v>70</v>
      </c>
      <c r="Q1117" s="22" t="s">
        <v>104</v>
      </c>
    </row>
    <row r="1118" spans="3:17" s="22" customFormat="1" x14ac:dyDescent="0.15">
      <c r="C1118" s="22" t="str">
        <f>IF(INDEX(個人!$C$6:$AH$125,$N1118,$C$3)&lt;&gt;"",DBCS(TRIM(INDEX(個人!$C$6:$AH$125,$N1118,$C$3))),"")</f>
        <v/>
      </c>
      <c r="D1118" s="22" t="str">
        <f t="shared" si="150"/>
        <v>○</v>
      </c>
      <c r="E1118" s="22">
        <f>IF(AND(INDEX(個人!$C$6:$AH$125,$N1117,$C$3)&lt;&gt;"",INDEX(個人!$C$6:$AH$125,$N1118,$O1118)&lt;&gt;""),E1117+1,E1117)</f>
        <v>0</v>
      </c>
      <c r="F1118" s="22" t="str">
        <f t="shared" si="151"/>
        <v>@0</v>
      </c>
      <c r="H1118" s="22" t="str">
        <f>IF(AND(INDEX(個人!$C$6:$AH$125,$N1118,$C$3)&lt;&gt;"",INDEX(個人!$C$6:$AH$125,$N1118,$O1118)&lt;&gt;""),IF(INDEX(個人!$C$6:$AH$125,$N1118,$H$3)&lt;20,11,ROUNDDOWN(INDEX(個人!$C$6:$AH$125,$N1118,$H$3)/5,0)+7),"")</f>
        <v/>
      </c>
      <c r="I1118" s="22" t="str">
        <f>IF(AND(INDEX(個人!$C$6:$AH$125,$N1118,$C$3)&lt;&gt;"",INDEX(個人!$C$6:$AH$125,$N1118,$O1118)&lt;&gt;""),IF(ISERROR(VLOOKUP(DBCS($Q1118),コード一覧!$E$1:$F$6,2,FALSE)),1,VLOOKUP(DBCS($Q1118),コード一覧!$E$1:$F$6,2,FALSE)),"")</f>
        <v/>
      </c>
      <c r="J1118" s="22" t="str">
        <f>IF(AND(INDEX(個人!$C$6:$AH$125,$N1118,$C$3)&lt;&gt;"",INDEX(個人!$C$6:$AH$125,$N1118,$O1118)&lt;&gt;""),VLOOKUP($P1118,コード一覧!$G$1:$H$10,2,FALSE),"")</f>
        <v/>
      </c>
      <c r="K1118" s="22" t="str">
        <f>IF(AND(INDEX(個人!$C$6:$AH$125,$N1118,$C$3)&lt;&gt;"",INDEX(個人!$C$6:$AH$125,$N1118,$O1118)&lt;&gt;""),LEFT(TEXT(INDEX(個人!$C$6:$AH$125,$N1118,$O1118),"mm:ss.00"),2),"")</f>
        <v/>
      </c>
      <c r="L1118" s="22" t="str">
        <f>IF(AND(INDEX(個人!$C$6:$AH$125,$N1118,$C$3)&lt;&gt;"",INDEX(個人!$C$6:$AH$125,$N1118,$O1118)&lt;&gt;""),MID(TEXT(INDEX(個人!$C$6:$AH$125,$N1118,$O1118),"mm:ss.00"),4,2),"")</f>
        <v/>
      </c>
      <c r="M1118" s="22" t="str">
        <f>IF(AND(INDEX(個人!$C$6:$AH$125,$N1118,$C$3)&lt;&gt;"",INDEX(個人!$C$6:$AH$125,$N1118,$O1118)&lt;&gt;""),RIGHT(TEXT(INDEX(個人!$C$6:$AH$125,$N1118,$O1118),"mm:ss.00"),2),"")</f>
        <v/>
      </c>
      <c r="N1118" s="22">
        <f t="shared" si="152"/>
        <v>51</v>
      </c>
      <c r="O1118" s="22">
        <v>23</v>
      </c>
      <c r="P1118" s="24" t="s">
        <v>24</v>
      </c>
      <c r="Q1118" s="22" t="s">
        <v>104</v>
      </c>
    </row>
    <row r="1119" spans="3:17" s="22" customFormat="1" x14ac:dyDescent="0.15">
      <c r="C1119" s="22" t="str">
        <f>IF(INDEX(個人!$C$6:$AH$125,$N1119,$C$3)&lt;&gt;"",DBCS(TRIM(INDEX(個人!$C$6:$AH$125,$N1119,$C$3))),"")</f>
        <v/>
      </c>
      <c r="D1119" s="22" t="str">
        <f t="shared" si="150"/>
        <v>○</v>
      </c>
      <c r="E1119" s="22">
        <f>IF(AND(INDEX(個人!$C$6:$AH$125,$N1118,$C$3)&lt;&gt;"",INDEX(個人!$C$6:$AH$125,$N1119,$O1119)&lt;&gt;""),E1118+1,E1118)</f>
        <v>0</v>
      </c>
      <c r="F1119" s="22" t="str">
        <f t="shared" si="151"/>
        <v>@0</v>
      </c>
      <c r="H1119" s="22" t="str">
        <f>IF(AND(INDEX(個人!$C$6:$AH$125,$N1119,$C$3)&lt;&gt;"",INDEX(個人!$C$6:$AH$125,$N1119,$O1119)&lt;&gt;""),IF(INDEX(個人!$C$6:$AH$125,$N1119,$H$3)&lt;20,11,ROUNDDOWN(INDEX(個人!$C$6:$AH$125,$N1119,$H$3)/5,0)+7),"")</f>
        <v/>
      </c>
      <c r="I1119" s="22" t="str">
        <f>IF(AND(INDEX(個人!$C$6:$AH$125,$N1119,$C$3)&lt;&gt;"",INDEX(個人!$C$6:$AH$125,$N1119,$O1119)&lt;&gt;""),IF(ISERROR(VLOOKUP(DBCS($Q1119),コード一覧!$E$1:$F$6,2,FALSE)),1,VLOOKUP(DBCS($Q1119),コード一覧!$E$1:$F$6,2,FALSE)),"")</f>
        <v/>
      </c>
      <c r="J1119" s="22" t="str">
        <f>IF(AND(INDEX(個人!$C$6:$AH$125,$N1119,$C$3)&lt;&gt;"",INDEX(個人!$C$6:$AH$125,$N1119,$O1119)&lt;&gt;""),VLOOKUP($P1119,コード一覧!$G$1:$H$10,2,FALSE),"")</f>
        <v/>
      </c>
      <c r="K1119" s="22" t="str">
        <f>IF(AND(INDEX(個人!$C$6:$AH$125,$N1119,$C$3)&lt;&gt;"",INDEX(個人!$C$6:$AH$125,$N1119,$O1119)&lt;&gt;""),LEFT(TEXT(INDEX(個人!$C$6:$AH$125,$N1119,$O1119),"mm:ss.00"),2),"")</f>
        <v/>
      </c>
      <c r="L1119" s="22" t="str">
        <f>IF(AND(INDEX(個人!$C$6:$AH$125,$N1119,$C$3)&lt;&gt;"",INDEX(個人!$C$6:$AH$125,$N1119,$O1119)&lt;&gt;""),MID(TEXT(INDEX(個人!$C$6:$AH$125,$N1119,$O1119),"mm:ss.00"),4,2),"")</f>
        <v/>
      </c>
      <c r="M1119" s="22" t="str">
        <f>IF(AND(INDEX(個人!$C$6:$AH$125,$N1119,$C$3)&lt;&gt;"",INDEX(個人!$C$6:$AH$125,$N1119,$O1119)&lt;&gt;""),RIGHT(TEXT(INDEX(個人!$C$6:$AH$125,$N1119,$O1119),"mm:ss.00"),2),"")</f>
        <v/>
      </c>
      <c r="N1119" s="22">
        <f t="shared" si="152"/>
        <v>51</v>
      </c>
      <c r="O1119" s="22">
        <v>24</v>
      </c>
      <c r="P1119" s="24" t="s">
        <v>37</v>
      </c>
      <c r="Q1119" s="22" t="s">
        <v>104</v>
      </c>
    </row>
    <row r="1120" spans="3:17" s="22" customFormat="1" x14ac:dyDescent="0.15">
      <c r="C1120" s="22" t="str">
        <f>IF(INDEX(個人!$C$6:$AH$125,$N1120,$C$3)&lt;&gt;"",DBCS(TRIM(INDEX(個人!$C$6:$AH$125,$N1120,$C$3))),"")</f>
        <v/>
      </c>
      <c r="D1120" s="22" t="str">
        <f t="shared" si="150"/>
        <v>○</v>
      </c>
      <c r="E1120" s="22">
        <f>IF(AND(INDEX(個人!$C$6:$AH$125,$N1119,$C$3)&lt;&gt;"",INDEX(個人!$C$6:$AH$125,$N1120,$O1120)&lt;&gt;""),E1119+1,E1119)</f>
        <v>0</v>
      </c>
      <c r="F1120" s="22" t="str">
        <f t="shared" si="151"/>
        <v>@0</v>
      </c>
      <c r="H1120" s="22" t="str">
        <f>IF(AND(INDEX(個人!$C$6:$AH$125,$N1120,$C$3)&lt;&gt;"",INDEX(個人!$C$6:$AH$125,$N1120,$O1120)&lt;&gt;""),IF(INDEX(個人!$C$6:$AH$125,$N1120,$H$3)&lt;20,11,ROUNDDOWN(INDEX(個人!$C$6:$AH$125,$N1120,$H$3)/5,0)+7),"")</f>
        <v/>
      </c>
      <c r="I1120" s="22" t="str">
        <f>IF(AND(INDEX(個人!$C$6:$AH$125,$N1120,$C$3)&lt;&gt;"",INDEX(個人!$C$6:$AH$125,$N1120,$O1120)&lt;&gt;""),IF(ISERROR(VLOOKUP(DBCS($Q1120),コード一覧!$E$1:$F$6,2,FALSE)),1,VLOOKUP(DBCS($Q1120),コード一覧!$E$1:$F$6,2,FALSE)),"")</f>
        <v/>
      </c>
      <c r="J1120" s="22" t="str">
        <f>IF(AND(INDEX(個人!$C$6:$AH$125,$N1120,$C$3)&lt;&gt;"",INDEX(個人!$C$6:$AH$125,$N1120,$O1120)&lt;&gt;""),VLOOKUP($P1120,コード一覧!$G$1:$H$10,2,FALSE),"")</f>
        <v/>
      </c>
      <c r="K1120" s="22" t="str">
        <f>IF(AND(INDEX(個人!$C$6:$AH$125,$N1120,$C$3)&lt;&gt;"",INDEX(個人!$C$6:$AH$125,$N1120,$O1120)&lt;&gt;""),LEFT(TEXT(INDEX(個人!$C$6:$AH$125,$N1120,$O1120),"mm:ss.00"),2),"")</f>
        <v/>
      </c>
      <c r="L1120" s="22" t="str">
        <f>IF(AND(INDEX(個人!$C$6:$AH$125,$N1120,$C$3)&lt;&gt;"",INDEX(個人!$C$6:$AH$125,$N1120,$O1120)&lt;&gt;""),MID(TEXT(INDEX(個人!$C$6:$AH$125,$N1120,$O1120),"mm:ss.00"),4,2),"")</f>
        <v/>
      </c>
      <c r="M1120" s="22" t="str">
        <f>IF(AND(INDEX(個人!$C$6:$AH$125,$N1120,$C$3)&lt;&gt;"",INDEX(個人!$C$6:$AH$125,$N1120,$O1120)&lt;&gt;""),RIGHT(TEXT(INDEX(個人!$C$6:$AH$125,$N1120,$O1120),"mm:ss.00"),2),"")</f>
        <v/>
      </c>
      <c r="N1120" s="22">
        <f t="shared" si="152"/>
        <v>51</v>
      </c>
      <c r="O1120" s="22">
        <v>25</v>
      </c>
      <c r="P1120" s="24" t="s">
        <v>47</v>
      </c>
      <c r="Q1120" s="22" t="s">
        <v>104</v>
      </c>
    </row>
    <row r="1121" spans="3:17" s="22" customFormat="1" x14ac:dyDescent="0.15">
      <c r="C1121" s="22" t="str">
        <f>IF(INDEX(個人!$C$6:$AH$125,$N1121,$C$3)&lt;&gt;"",DBCS(TRIM(INDEX(個人!$C$6:$AH$125,$N1121,$C$3))),"")</f>
        <v/>
      </c>
      <c r="D1121" s="22" t="str">
        <f t="shared" si="150"/>
        <v>○</v>
      </c>
      <c r="E1121" s="22">
        <f>IF(AND(INDEX(個人!$C$6:$AH$125,$N1120,$C$3)&lt;&gt;"",INDEX(個人!$C$6:$AH$125,$N1121,$O1121)&lt;&gt;""),E1120+1,E1120)</f>
        <v>0</v>
      </c>
      <c r="F1121" s="22" t="str">
        <f t="shared" si="151"/>
        <v>@0</v>
      </c>
      <c r="H1121" s="22" t="str">
        <f>IF(AND(INDEX(個人!$C$6:$AH$125,$N1121,$C$3)&lt;&gt;"",INDEX(個人!$C$6:$AH$125,$N1121,$O1121)&lt;&gt;""),IF(INDEX(個人!$C$6:$AH$125,$N1121,$H$3)&lt;20,11,ROUNDDOWN(INDEX(個人!$C$6:$AH$125,$N1121,$H$3)/5,0)+7),"")</f>
        <v/>
      </c>
      <c r="I1121" s="22" t="str">
        <f>IF(AND(INDEX(個人!$C$6:$AH$125,$N1121,$C$3)&lt;&gt;"",INDEX(個人!$C$6:$AH$125,$N1121,$O1121)&lt;&gt;""),IF(ISERROR(VLOOKUP(DBCS($Q1121),コード一覧!$E$1:$F$6,2,FALSE)),1,VLOOKUP(DBCS($Q1121),コード一覧!$E$1:$F$6,2,FALSE)),"")</f>
        <v/>
      </c>
      <c r="J1121" s="22" t="str">
        <f>IF(AND(INDEX(個人!$C$6:$AH$125,$N1121,$C$3)&lt;&gt;"",INDEX(個人!$C$6:$AH$125,$N1121,$O1121)&lt;&gt;""),VLOOKUP($P1121,コード一覧!$G$1:$H$10,2,FALSE),"")</f>
        <v/>
      </c>
      <c r="K1121" s="22" t="str">
        <f>IF(AND(INDEX(個人!$C$6:$AH$125,$N1121,$C$3)&lt;&gt;"",INDEX(個人!$C$6:$AH$125,$N1121,$O1121)&lt;&gt;""),LEFT(TEXT(INDEX(個人!$C$6:$AH$125,$N1121,$O1121),"mm:ss.00"),2),"")</f>
        <v/>
      </c>
      <c r="L1121" s="22" t="str">
        <f>IF(AND(INDEX(個人!$C$6:$AH$125,$N1121,$C$3)&lt;&gt;"",INDEX(個人!$C$6:$AH$125,$N1121,$O1121)&lt;&gt;""),MID(TEXT(INDEX(個人!$C$6:$AH$125,$N1121,$O1121),"mm:ss.00"),4,2),"")</f>
        <v/>
      </c>
      <c r="M1121" s="22" t="str">
        <f>IF(AND(INDEX(個人!$C$6:$AH$125,$N1121,$C$3)&lt;&gt;"",INDEX(個人!$C$6:$AH$125,$N1121,$O1121)&lt;&gt;""),RIGHT(TEXT(INDEX(個人!$C$6:$AH$125,$N1121,$O1121),"mm:ss.00"),2),"")</f>
        <v/>
      </c>
      <c r="N1121" s="22">
        <f t="shared" si="152"/>
        <v>51</v>
      </c>
      <c r="O1121" s="22">
        <v>26</v>
      </c>
      <c r="P1121" s="24" t="s">
        <v>70</v>
      </c>
      <c r="Q1121" s="22" t="s">
        <v>55</v>
      </c>
    </row>
    <row r="1122" spans="3:17" s="22" customFormat="1" x14ac:dyDescent="0.15">
      <c r="C1122" s="22" t="str">
        <f>IF(INDEX(個人!$C$6:$AH$125,$N1122,$C$3)&lt;&gt;"",DBCS(TRIM(INDEX(個人!$C$6:$AH$125,$N1122,$C$3))),"")</f>
        <v/>
      </c>
      <c r="D1122" s="22" t="str">
        <f t="shared" si="150"/>
        <v>○</v>
      </c>
      <c r="E1122" s="22">
        <f>IF(AND(INDEX(個人!$C$6:$AH$125,$N1121,$C$3)&lt;&gt;"",INDEX(個人!$C$6:$AH$125,$N1122,$O1122)&lt;&gt;""),E1121+1,E1121)</f>
        <v>0</v>
      </c>
      <c r="F1122" s="22" t="str">
        <f t="shared" si="151"/>
        <v>@0</v>
      </c>
      <c r="H1122" s="22" t="str">
        <f>IF(AND(INDEX(個人!$C$6:$AH$125,$N1122,$C$3)&lt;&gt;"",INDEX(個人!$C$6:$AH$125,$N1122,$O1122)&lt;&gt;""),IF(INDEX(個人!$C$6:$AH$125,$N1122,$H$3)&lt;20,11,ROUNDDOWN(INDEX(個人!$C$6:$AH$125,$N1122,$H$3)/5,0)+7),"")</f>
        <v/>
      </c>
      <c r="I1122" s="22" t="str">
        <f>IF(AND(INDEX(個人!$C$6:$AH$125,$N1122,$C$3)&lt;&gt;"",INDEX(個人!$C$6:$AH$125,$N1122,$O1122)&lt;&gt;""),IF(ISERROR(VLOOKUP(DBCS($Q1122),コード一覧!$E$1:$F$6,2,FALSE)),1,VLOOKUP(DBCS($Q1122),コード一覧!$E$1:$F$6,2,FALSE)),"")</f>
        <v/>
      </c>
      <c r="J1122" s="22" t="str">
        <f>IF(AND(INDEX(個人!$C$6:$AH$125,$N1122,$C$3)&lt;&gt;"",INDEX(個人!$C$6:$AH$125,$N1122,$O1122)&lt;&gt;""),VLOOKUP($P1122,コード一覧!$G$1:$H$10,2,FALSE),"")</f>
        <v/>
      </c>
      <c r="K1122" s="22" t="str">
        <f>IF(AND(INDEX(個人!$C$6:$AH$125,$N1122,$C$3)&lt;&gt;"",INDEX(個人!$C$6:$AH$125,$N1122,$O1122)&lt;&gt;""),LEFT(TEXT(INDEX(個人!$C$6:$AH$125,$N1122,$O1122),"mm:ss.00"),2),"")</f>
        <v/>
      </c>
      <c r="L1122" s="22" t="str">
        <f>IF(AND(INDEX(個人!$C$6:$AH$125,$N1122,$C$3)&lt;&gt;"",INDEX(個人!$C$6:$AH$125,$N1122,$O1122)&lt;&gt;""),MID(TEXT(INDEX(個人!$C$6:$AH$125,$N1122,$O1122),"mm:ss.00"),4,2),"")</f>
        <v/>
      </c>
      <c r="M1122" s="22" t="str">
        <f>IF(AND(INDEX(個人!$C$6:$AH$125,$N1122,$C$3)&lt;&gt;"",INDEX(個人!$C$6:$AH$125,$N1122,$O1122)&lt;&gt;""),RIGHT(TEXT(INDEX(個人!$C$6:$AH$125,$N1122,$O1122),"mm:ss.00"),2),"")</f>
        <v/>
      </c>
      <c r="N1122" s="22">
        <f t="shared" si="152"/>
        <v>51</v>
      </c>
      <c r="O1122" s="22">
        <v>27</v>
      </c>
      <c r="P1122" s="24" t="s">
        <v>24</v>
      </c>
      <c r="Q1122" s="22" t="s">
        <v>55</v>
      </c>
    </row>
    <row r="1123" spans="3:17" s="22" customFormat="1" x14ac:dyDescent="0.15">
      <c r="C1123" s="22" t="str">
        <f>IF(INDEX(個人!$C$6:$AH$125,$N1123,$C$3)&lt;&gt;"",DBCS(TRIM(INDEX(個人!$C$6:$AH$125,$N1123,$C$3))),"")</f>
        <v/>
      </c>
      <c r="D1123" s="22" t="str">
        <f t="shared" si="150"/>
        <v>○</v>
      </c>
      <c r="E1123" s="22">
        <f>IF(AND(INDEX(個人!$C$6:$AH$125,$N1122,$C$3)&lt;&gt;"",INDEX(個人!$C$6:$AH$125,$N1123,$O1123)&lt;&gt;""),E1122+1,E1122)</f>
        <v>0</v>
      </c>
      <c r="F1123" s="22" t="str">
        <f t="shared" si="151"/>
        <v>@0</v>
      </c>
      <c r="H1123" s="22" t="str">
        <f>IF(AND(INDEX(個人!$C$6:$AH$125,$N1123,$C$3)&lt;&gt;"",INDEX(個人!$C$6:$AH$125,$N1123,$O1123)&lt;&gt;""),IF(INDEX(個人!$C$6:$AH$125,$N1123,$H$3)&lt;20,11,ROUNDDOWN(INDEX(個人!$C$6:$AH$125,$N1123,$H$3)/5,0)+7),"")</f>
        <v/>
      </c>
      <c r="I1123" s="22" t="str">
        <f>IF(AND(INDEX(個人!$C$6:$AH$125,$N1123,$C$3)&lt;&gt;"",INDEX(個人!$C$6:$AH$125,$N1123,$O1123)&lt;&gt;""),IF(ISERROR(VLOOKUP(DBCS($Q1123),コード一覧!$E$1:$F$6,2,FALSE)),1,VLOOKUP(DBCS($Q1123),コード一覧!$E$1:$F$6,2,FALSE)),"")</f>
        <v/>
      </c>
      <c r="J1123" s="22" t="str">
        <f>IF(AND(INDEX(個人!$C$6:$AH$125,$N1123,$C$3)&lt;&gt;"",INDEX(個人!$C$6:$AH$125,$N1123,$O1123)&lt;&gt;""),VLOOKUP($P1123,コード一覧!$G$1:$H$10,2,FALSE),"")</f>
        <v/>
      </c>
      <c r="K1123" s="22" t="str">
        <f>IF(AND(INDEX(個人!$C$6:$AH$125,$N1123,$C$3)&lt;&gt;"",INDEX(個人!$C$6:$AH$125,$N1123,$O1123)&lt;&gt;""),LEFT(TEXT(INDEX(個人!$C$6:$AH$125,$N1123,$O1123),"mm:ss.00"),2),"")</f>
        <v/>
      </c>
      <c r="L1123" s="22" t="str">
        <f>IF(AND(INDEX(個人!$C$6:$AH$125,$N1123,$C$3)&lt;&gt;"",INDEX(個人!$C$6:$AH$125,$N1123,$O1123)&lt;&gt;""),MID(TEXT(INDEX(個人!$C$6:$AH$125,$N1123,$O1123),"mm:ss.00"),4,2),"")</f>
        <v/>
      </c>
      <c r="M1123" s="22" t="str">
        <f>IF(AND(INDEX(個人!$C$6:$AH$125,$N1123,$C$3)&lt;&gt;"",INDEX(個人!$C$6:$AH$125,$N1123,$O1123)&lt;&gt;""),RIGHT(TEXT(INDEX(個人!$C$6:$AH$125,$N1123,$O1123),"mm:ss.00"),2),"")</f>
        <v/>
      </c>
      <c r="N1123" s="22">
        <f t="shared" si="152"/>
        <v>51</v>
      </c>
      <c r="O1123" s="22">
        <v>28</v>
      </c>
      <c r="P1123" s="24" t="s">
        <v>37</v>
      </c>
      <c r="Q1123" s="22" t="s">
        <v>55</v>
      </c>
    </row>
    <row r="1124" spans="3:17" s="22" customFormat="1" x14ac:dyDescent="0.15">
      <c r="C1124" s="22" t="str">
        <f>IF(INDEX(個人!$C$6:$AH$125,$N1124,$C$3)&lt;&gt;"",DBCS(TRIM(INDEX(個人!$C$6:$AH$125,$N1124,$C$3))),"")</f>
        <v/>
      </c>
      <c r="D1124" s="22" t="str">
        <f t="shared" si="150"/>
        <v>○</v>
      </c>
      <c r="E1124" s="22">
        <f>IF(AND(INDEX(個人!$C$6:$AH$125,$N1123,$C$3)&lt;&gt;"",INDEX(個人!$C$6:$AH$125,$N1124,$O1124)&lt;&gt;""),E1123+1,E1123)</f>
        <v>0</v>
      </c>
      <c r="F1124" s="22" t="str">
        <f t="shared" si="151"/>
        <v>@0</v>
      </c>
      <c r="H1124" s="22" t="str">
        <f>IF(AND(INDEX(個人!$C$6:$AH$125,$N1124,$C$3)&lt;&gt;"",INDEX(個人!$C$6:$AH$125,$N1124,$O1124)&lt;&gt;""),IF(INDEX(個人!$C$6:$AH$125,$N1124,$H$3)&lt;20,11,ROUNDDOWN(INDEX(個人!$C$6:$AH$125,$N1124,$H$3)/5,0)+7),"")</f>
        <v/>
      </c>
      <c r="I1124" s="22" t="str">
        <f>IF(AND(INDEX(個人!$C$6:$AH$125,$N1124,$C$3)&lt;&gt;"",INDEX(個人!$C$6:$AH$125,$N1124,$O1124)&lt;&gt;""),IF(ISERROR(VLOOKUP(DBCS($Q1124),コード一覧!$E$1:$F$6,2,FALSE)),1,VLOOKUP(DBCS($Q1124),コード一覧!$E$1:$F$6,2,FALSE)),"")</f>
        <v/>
      </c>
      <c r="J1124" s="22" t="str">
        <f>IF(AND(INDEX(個人!$C$6:$AH$125,$N1124,$C$3)&lt;&gt;"",INDEX(個人!$C$6:$AH$125,$N1124,$O1124)&lt;&gt;""),VLOOKUP($P1124,コード一覧!$G$1:$H$10,2,FALSE),"")</f>
        <v/>
      </c>
      <c r="K1124" s="22" t="str">
        <f>IF(AND(INDEX(個人!$C$6:$AH$125,$N1124,$C$3)&lt;&gt;"",INDEX(個人!$C$6:$AH$125,$N1124,$O1124)&lt;&gt;""),LEFT(TEXT(INDEX(個人!$C$6:$AH$125,$N1124,$O1124),"mm:ss.00"),2),"")</f>
        <v/>
      </c>
      <c r="L1124" s="22" t="str">
        <f>IF(AND(INDEX(個人!$C$6:$AH$125,$N1124,$C$3)&lt;&gt;"",INDEX(個人!$C$6:$AH$125,$N1124,$O1124)&lt;&gt;""),MID(TEXT(INDEX(個人!$C$6:$AH$125,$N1124,$O1124),"mm:ss.00"),4,2),"")</f>
        <v/>
      </c>
      <c r="M1124" s="22" t="str">
        <f>IF(AND(INDEX(個人!$C$6:$AH$125,$N1124,$C$3)&lt;&gt;"",INDEX(個人!$C$6:$AH$125,$N1124,$O1124)&lt;&gt;""),RIGHT(TEXT(INDEX(個人!$C$6:$AH$125,$N1124,$O1124),"mm:ss.00"),2),"")</f>
        <v/>
      </c>
      <c r="N1124" s="22">
        <f t="shared" si="152"/>
        <v>51</v>
      </c>
      <c r="O1124" s="22">
        <v>29</v>
      </c>
      <c r="P1124" s="24" t="s">
        <v>47</v>
      </c>
      <c r="Q1124" s="22" t="s">
        <v>55</v>
      </c>
    </row>
    <row r="1125" spans="3:17" s="22" customFormat="1" x14ac:dyDescent="0.15">
      <c r="C1125" s="22" t="str">
        <f>IF(INDEX(個人!$C$6:$AH$125,$N1125,$C$3)&lt;&gt;"",DBCS(TRIM(INDEX(個人!$C$6:$AH$125,$N1125,$C$3))),"")</f>
        <v/>
      </c>
      <c r="D1125" s="22" t="str">
        <f t="shared" si="150"/>
        <v>○</v>
      </c>
      <c r="E1125" s="22">
        <f>IF(AND(INDEX(個人!$C$6:$AH$125,$N1124,$C$3)&lt;&gt;"",INDEX(個人!$C$6:$AH$125,$N1125,$O1125)&lt;&gt;""),E1124+1,E1124)</f>
        <v>0</v>
      </c>
      <c r="F1125" s="22" t="str">
        <f t="shared" si="151"/>
        <v>@0</v>
      </c>
      <c r="H1125" s="22" t="str">
        <f>IF(AND(INDEX(個人!$C$6:$AH$125,$N1125,$C$3)&lt;&gt;"",INDEX(個人!$C$6:$AH$125,$N1125,$O1125)&lt;&gt;""),IF(INDEX(個人!$C$6:$AH$125,$N1125,$H$3)&lt;20,11,ROUNDDOWN(INDEX(個人!$C$6:$AH$125,$N1125,$H$3)/5,0)+7),"")</f>
        <v/>
      </c>
      <c r="I1125" s="22" t="str">
        <f>IF(AND(INDEX(個人!$C$6:$AH$125,$N1125,$C$3)&lt;&gt;"",INDEX(個人!$C$6:$AH$125,$N1125,$O1125)&lt;&gt;""),IF(ISERROR(VLOOKUP(DBCS($Q1125),コード一覧!$E$1:$F$6,2,FALSE)),1,VLOOKUP(DBCS($Q1125),コード一覧!$E$1:$F$6,2,FALSE)),"")</f>
        <v/>
      </c>
      <c r="J1125" s="22" t="str">
        <f>IF(AND(INDEX(個人!$C$6:$AH$125,$N1125,$C$3)&lt;&gt;"",INDEX(個人!$C$6:$AH$125,$N1125,$O1125)&lt;&gt;""),VLOOKUP($P1125,コード一覧!$G$1:$H$10,2,FALSE),"")</f>
        <v/>
      </c>
      <c r="K1125" s="22" t="str">
        <f>IF(AND(INDEX(個人!$C$6:$AH$125,$N1125,$C$3)&lt;&gt;"",INDEX(個人!$C$6:$AH$125,$N1125,$O1125)&lt;&gt;""),LEFT(TEXT(INDEX(個人!$C$6:$AH$125,$N1125,$O1125),"mm:ss.00"),2),"")</f>
        <v/>
      </c>
      <c r="L1125" s="22" t="str">
        <f>IF(AND(INDEX(個人!$C$6:$AH$125,$N1125,$C$3)&lt;&gt;"",INDEX(個人!$C$6:$AH$125,$N1125,$O1125)&lt;&gt;""),MID(TEXT(INDEX(個人!$C$6:$AH$125,$N1125,$O1125),"mm:ss.00"),4,2),"")</f>
        <v/>
      </c>
      <c r="M1125" s="22" t="str">
        <f>IF(AND(INDEX(個人!$C$6:$AH$125,$N1125,$C$3)&lt;&gt;"",INDEX(個人!$C$6:$AH$125,$N1125,$O1125)&lt;&gt;""),RIGHT(TEXT(INDEX(個人!$C$6:$AH$125,$N1125,$O1125),"mm:ss.00"),2),"")</f>
        <v/>
      </c>
      <c r="N1125" s="22">
        <f t="shared" si="152"/>
        <v>51</v>
      </c>
      <c r="O1125" s="22">
        <v>30</v>
      </c>
      <c r="P1125" s="24" t="s">
        <v>37</v>
      </c>
      <c r="Q1125" s="22" t="s">
        <v>101</v>
      </c>
    </row>
    <row r="1126" spans="3:17" s="22" customFormat="1" x14ac:dyDescent="0.15">
      <c r="C1126" s="22" t="str">
        <f>IF(INDEX(個人!$C$6:$AH$125,$N1126,$C$3)&lt;&gt;"",DBCS(TRIM(INDEX(個人!$C$6:$AH$125,$N1126,$C$3))),"")</f>
        <v/>
      </c>
      <c r="D1126" s="22" t="str">
        <f t="shared" si="150"/>
        <v>○</v>
      </c>
      <c r="E1126" s="22">
        <f>IF(AND(INDEX(個人!$C$6:$AH$125,$N1125,$C$3)&lt;&gt;"",INDEX(個人!$C$6:$AH$125,$N1126,$O1126)&lt;&gt;""),E1125+1,E1125)</f>
        <v>0</v>
      </c>
      <c r="F1126" s="22" t="str">
        <f t="shared" si="151"/>
        <v>@0</v>
      </c>
      <c r="H1126" s="22" t="str">
        <f>IF(AND(INDEX(個人!$C$6:$AH$125,$N1126,$C$3)&lt;&gt;"",INDEX(個人!$C$6:$AH$125,$N1126,$O1126)&lt;&gt;""),IF(INDEX(個人!$C$6:$AH$125,$N1126,$H$3)&lt;20,11,ROUNDDOWN(INDEX(個人!$C$6:$AH$125,$N1126,$H$3)/5,0)+7),"")</f>
        <v/>
      </c>
      <c r="I1126" s="22" t="str">
        <f>IF(AND(INDEX(個人!$C$6:$AH$125,$N1126,$C$3)&lt;&gt;"",INDEX(個人!$C$6:$AH$125,$N1126,$O1126)&lt;&gt;""),IF(ISERROR(VLOOKUP(DBCS($Q1126),コード一覧!$E$1:$F$6,2,FALSE)),1,VLOOKUP(DBCS($Q1126),コード一覧!$E$1:$F$6,2,FALSE)),"")</f>
        <v/>
      </c>
      <c r="J1126" s="22" t="str">
        <f>IF(AND(INDEX(個人!$C$6:$AH$125,$N1126,$C$3)&lt;&gt;"",INDEX(個人!$C$6:$AH$125,$N1126,$O1126)&lt;&gt;""),VLOOKUP($P1126,コード一覧!$G$1:$H$10,2,FALSE),"")</f>
        <v/>
      </c>
      <c r="K1126" s="22" t="str">
        <f>IF(AND(INDEX(個人!$C$6:$AH$125,$N1126,$C$3)&lt;&gt;"",INDEX(個人!$C$6:$AH$125,$N1126,$O1126)&lt;&gt;""),LEFT(TEXT(INDEX(個人!$C$6:$AH$125,$N1126,$O1126),"mm:ss.00"),2),"")</f>
        <v/>
      </c>
      <c r="L1126" s="22" t="str">
        <f>IF(AND(INDEX(個人!$C$6:$AH$125,$N1126,$C$3)&lt;&gt;"",INDEX(個人!$C$6:$AH$125,$N1126,$O1126)&lt;&gt;""),MID(TEXT(INDEX(個人!$C$6:$AH$125,$N1126,$O1126),"mm:ss.00"),4,2),"")</f>
        <v/>
      </c>
      <c r="M1126" s="22" t="str">
        <f>IF(AND(INDEX(個人!$C$6:$AH$125,$N1126,$C$3)&lt;&gt;"",INDEX(個人!$C$6:$AH$125,$N1126,$O1126)&lt;&gt;""),RIGHT(TEXT(INDEX(個人!$C$6:$AH$125,$N1126,$O1126),"mm:ss.00"),2),"")</f>
        <v/>
      </c>
      <c r="N1126" s="22">
        <f t="shared" si="152"/>
        <v>51</v>
      </c>
      <c r="O1126" s="22">
        <v>31</v>
      </c>
      <c r="P1126" s="24" t="s">
        <v>47</v>
      </c>
      <c r="Q1126" s="22" t="s">
        <v>101</v>
      </c>
    </row>
    <row r="1127" spans="3:17" s="22" customFormat="1" x14ac:dyDescent="0.15">
      <c r="C1127" s="22" t="str">
        <f>IF(INDEX(個人!$C$6:$AH$125,$N1127,$C$3)&lt;&gt;"",DBCS(TRIM(INDEX(個人!$C$6:$AH$125,$N1127,$C$3))),"")</f>
        <v/>
      </c>
      <c r="D1127" s="22" t="str">
        <f t="shared" si="150"/>
        <v>○</v>
      </c>
      <c r="E1127" s="22">
        <f>IF(AND(INDEX(個人!$C$6:$AH$125,$N1126,$C$3)&lt;&gt;"",INDEX(個人!$C$6:$AH$125,$N1127,$O1127)&lt;&gt;""),E1126+1,E1126)</f>
        <v>0</v>
      </c>
      <c r="F1127" s="22" t="str">
        <f t="shared" si="151"/>
        <v>@0</v>
      </c>
      <c r="H1127" s="22" t="str">
        <f>IF(AND(INDEX(個人!$C$6:$AH$125,$N1127,$C$3)&lt;&gt;"",INDEX(個人!$C$6:$AH$125,$N1127,$O1127)&lt;&gt;""),IF(INDEX(個人!$C$6:$AH$125,$N1127,$H$3)&lt;20,11,ROUNDDOWN(INDEX(個人!$C$6:$AH$125,$N1127,$H$3)/5,0)+7),"")</f>
        <v/>
      </c>
      <c r="I1127" s="22" t="str">
        <f>IF(AND(INDEX(個人!$C$6:$AH$125,$N1127,$C$3)&lt;&gt;"",INDEX(個人!$C$6:$AH$125,$N1127,$O1127)&lt;&gt;""),IF(ISERROR(VLOOKUP(DBCS($Q1127),コード一覧!$E$1:$F$6,2,FALSE)),1,VLOOKUP(DBCS($Q1127),コード一覧!$E$1:$F$6,2,FALSE)),"")</f>
        <v/>
      </c>
      <c r="J1127" s="22" t="str">
        <f>IF(AND(INDEX(個人!$C$6:$AH$125,$N1127,$C$3)&lt;&gt;"",INDEX(個人!$C$6:$AH$125,$N1127,$O1127)&lt;&gt;""),VLOOKUP($P1127,コード一覧!$G$1:$H$10,2,FALSE),"")</f>
        <v/>
      </c>
      <c r="K1127" s="22" t="str">
        <f>IF(AND(INDEX(個人!$C$6:$AH$125,$N1127,$C$3)&lt;&gt;"",INDEX(個人!$C$6:$AH$125,$N1127,$O1127)&lt;&gt;""),LEFT(TEXT(INDEX(個人!$C$6:$AH$125,$N1127,$O1127),"mm:ss.00"),2),"")</f>
        <v/>
      </c>
      <c r="L1127" s="22" t="str">
        <f>IF(AND(INDEX(個人!$C$6:$AH$125,$N1127,$C$3)&lt;&gt;"",INDEX(個人!$C$6:$AH$125,$N1127,$O1127)&lt;&gt;""),MID(TEXT(INDEX(個人!$C$6:$AH$125,$N1127,$O1127),"mm:ss.00"),4,2),"")</f>
        <v/>
      </c>
      <c r="M1127" s="22" t="str">
        <f>IF(AND(INDEX(個人!$C$6:$AH$125,$N1127,$C$3)&lt;&gt;"",INDEX(個人!$C$6:$AH$125,$N1127,$O1127)&lt;&gt;""),RIGHT(TEXT(INDEX(個人!$C$6:$AH$125,$N1127,$O1127),"mm:ss.00"),2),"")</f>
        <v/>
      </c>
      <c r="N1127" s="22">
        <f t="shared" si="152"/>
        <v>51</v>
      </c>
      <c r="O1127" s="22">
        <v>32</v>
      </c>
      <c r="P1127" s="24" t="s">
        <v>73</v>
      </c>
      <c r="Q1127" s="22" t="s">
        <v>101</v>
      </c>
    </row>
    <row r="1128" spans="3:17" s="23" customFormat="1" x14ac:dyDescent="0.15">
      <c r="C1128" s="23" t="str">
        <f>IF(INDEX(個人!$C$6:$AH$125,$N1128,$C$3)&lt;&gt;"",DBCS(TRIM(INDEX(個人!$C$6:$AH$125,$N1128,$C$3))),"")</f>
        <v/>
      </c>
      <c r="D1128" s="23" t="str">
        <f>IF(C1127=C1128,"○","×")</f>
        <v>○</v>
      </c>
      <c r="E1128" s="23">
        <f>IF(AND(INDEX(個人!$C$6:$AH$125,$N1128,$C$3)&lt;&gt;"",INDEX(個人!$C$6:$AH$125,$N1128,$O1128)&lt;&gt;""),1,0)</f>
        <v>0</v>
      </c>
      <c r="F1128" s="23" t="str">
        <f>C1128&amp;"@"&amp;E1128</f>
        <v>@0</v>
      </c>
      <c r="H1128" s="23" t="str">
        <f>IF(AND(INDEX(個人!$C$6:$AH$125,$N1128,$C$3)&lt;&gt;"",INDEX(個人!$C$6:$AH$125,$N1128,$O1128)&lt;&gt;""),IF(INDEX(個人!$C$6:$AH$125,$N1128,$H$3)&lt;20,11,ROUNDDOWN(INDEX(個人!$C$6:$AH$125,$N1128,$H$3)/5,0)+7),"")</f>
        <v/>
      </c>
      <c r="I1128" s="23" t="str">
        <f>IF(AND(INDEX(個人!$C$6:$AH$125,$N1128,$C$3)&lt;&gt;"",INDEX(個人!$C$6:$AH$125,$N1128,$O1128)&lt;&gt;""),IF(ISERROR(VLOOKUP(DBCS($Q1128),コード一覧!$E$1:$F$6,2,FALSE)),1,VLOOKUP(DBCS($Q1128),コード一覧!$E$1:$F$6,2,FALSE)),"")</f>
        <v/>
      </c>
      <c r="J1128" s="23" t="str">
        <f>IF(AND(INDEX(個人!$C$6:$AH$125,$N1128,$C$3)&lt;&gt;"",INDEX(個人!$C$6:$AH$125,$N1128,$O1128)&lt;&gt;""),VLOOKUP($P1128,コード一覧!$G$1:$H$10,2,FALSE),"")</f>
        <v/>
      </c>
      <c r="K1128" s="23" t="str">
        <f>IF(AND(INDEX(個人!$C$6:$AH$125,$N1128,$C$3)&lt;&gt;"",INDEX(個人!$C$6:$AH$125,$N1128,$O1128)&lt;&gt;""),LEFT(TEXT(INDEX(個人!$C$6:$AH$125,$N1128,$O1128),"mm:ss.00"),2),"")</f>
        <v/>
      </c>
      <c r="L1128" s="23" t="str">
        <f>IF(AND(INDEX(個人!$C$6:$AH$125,$N1128,$C$3)&lt;&gt;"",INDEX(個人!$C$6:$AH$125,$N1128,$O1128)&lt;&gt;""),MID(TEXT(INDEX(個人!$C$6:$AH$125,$N1128,$O1128),"mm:ss.00"),4,2),"")</f>
        <v/>
      </c>
      <c r="M1128" s="23" t="str">
        <f>IF(AND(INDEX(個人!$C$6:$AH$125,$N1128,$C$3)&lt;&gt;"",INDEX(個人!$C$6:$AH$125,$N1128,$O1128)&lt;&gt;""),RIGHT(TEXT(INDEX(個人!$C$6:$AH$125,$N1128,$O1128),"mm:ss.00"),2),"")</f>
        <v/>
      </c>
      <c r="N1128" s="23">
        <f>N1106+1</f>
        <v>52</v>
      </c>
      <c r="O1128" s="23">
        <v>11</v>
      </c>
      <c r="P1128" s="200" t="s">
        <v>70</v>
      </c>
      <c r="Q1128" s="23" t="s">
        <v>318</v>
      </c>
    </row>
    <row r="1129" spans="3:17" s="23" customFormat="1" x14ac:dyDescent="0.15">
      <c r="C1129" s="23" t="str">
        <f>IF(INDEX(個人!$C$6:$AH$125,$N1129,$C$3)&lt;&gt;"",DBCS(TRIM(INDEX(個人!$C$6:$AH$125,$N1129,$C$3))),"")</f>
        <v/>
      </c>
      <c r="D1129" s="23" t="str">
        <f>IF(C1128=C1129,"○","×")</f>
        <v>○</v>
      </c>
      <c r="E1129" s="23">
        <f>IF(AND(INDEX(個人!$C$6:$AH$125,$N1128,$C$3)&lt;&gt;"",INDEX(個人!$C$6:$AH$125,$N1129,$O1129)&lt;&gt;""),E1128+1,E1128)</f>
        <v>0</v>
      </c>
      <c r="F1129" s="23" t="str">
        <f>C1129&amp;"@"&amp;E1129</f>
        <v>@0</v>
      </c>
      <c r="H1129" s="23" t="str">
        <f>IF(AND(INDEX(個人!$C$6:$AH$125,$N1129,$C$3)&lt;&gt;"",INDEX(個人!$C$6:$AH$125,$N1129,$O1129)&lt;&gt;""),IF(INDEX(個人!$C$6:$AH$125,$N1129,$H$3)&lt;20,11,ROUNDDOWN(INDEX(個人!$C$6:$AH$125,$N1129,$H$3)/5,0)+7),"")</f>
        <v/>
      </c>
      <c r="I1129" s="23" t="str">
        <f>IF(AND(INDEX(個人!$C$6:$AH$125,$N1129,$C$3)&lt;&gt;"",INDEX(個人!$C$6:$AH$125,$N1129,$O1129)&lt;&gt;""),IF(ISERROR(VLOOKUP(DBCS($Q1129),コード一覧!$E$1:$F$6,2,FALSE)),1,VLOOKUP(DBCS($Q1129),コード一覧!$E$1:$F$6,2,FALSE)),"")</f>
        <v/>
      </c>
      <c r="J1129" s="23" t="str">
        <f>IF(AND(INDEX(個人!$C$6:$AH$125,$N1129,$C$3)&lt;&gt;"",INDEX(個人!$C$6:$AH$125,$N1129,$O1129)&lt;&gt;""),VLOOKUP($P1129,コード一覧!$G$1:$H$10,2,FALSE),"")</f>
        <v/>
      </c>
      <c r="K1129" s="23" t="str">
        <f>IF(AND(INDEX(個人!$C$6:$AH$125,$N1129,$C$3)&lt;&gt;"",INDEX(個人!$C$6:$AH$125,$N1129,$O1129)&lt;&gt;""),LEFT(TEXT(INDEX(個人!$C$6:$AH$125,$N1129,$O1129),"mm:ss.00"),2),"")</f>
        <v/>
      </c>
      <c r="L1129" s="23" t="str">
        <f>IF(AND(INDEX(個人!$C$6:$AH$125,$N1129,$C$3)&lt;&gt;"",INDEX(個人!$C$6:$AH$125,$N1129,$O1129)&lt;&gt;""),MID(TEXT(INDEX(個人!$C$6:$AH$125,$N1129,$O1129),"mm:ss.00"),4,2),"")</f>
        <v/>
      </c>
      <c r="M1129" s="23" t="str">
        <f>IF(AND(INDEX(個人!$C$6:$AH$125,$N1129,$C$3)&lt;&gt;"",INDEX(個人!$C$6:$AH$125,$N1129,$O1129)&lt;&gt;""),RIGHT(TEXT(INDEX(個人!$C$6:$AH$125,$N1129,$O1129),"mm:ss.00"),2),"")</f>
        <v/>
      </c>
      <c r="N1129" s="23">
        <f>$N1128</f>
        <v>52</v>
      </c>
      <c r="O1129" s="23">
        <v>12</v>
      </c>
      <c r="P1129" s="200" t="s">
        <v>24</v>
      </c>
      <c r="Q1129" s="23" t="s">
        <v>318</v>
      </c>
    </row>
    <row r="1130" spans="3:17" s="23" customFormat="1" x14ac:dyDescent="0.15">
      <c r="C1130" s="23" t="str">
        <f>IF(INDEX(個人!$C$6:$AH$125,$N1130,$C$3)&lt;&gt;"",DBCS(TRIM(INDEX(個人!$C$6:$AH$125,$N1130,$C$3))),"")</f>
        <v/>
      </c>
      <c r="D1130" s="23" t="str">
        <f t="shared" ref="D1130:D1149" si="153">IF(C1129=C1130,"○","×")</f>
        <v>○</v>
      </c>
      <c r="E1130" s="23">
        <f>IF(AND(INDEX(個人!$C$6:$AH$125,$N1129,$C$3)&lt;&gt;"",INDEX(個人!$C$6:$AH$125,$N1130,$O1130)&lt;&gt;""),E1129+1,E1129)</f>
        <v>0</v>
      </c>
      <c r="F1130" s="23" t="str">
        <f t="shared" ref="F1130:F1149" si="154">C1130&amp;"@"&amp;E1130</f>
        <v>@0</v>
      </c>
      <c r="H1130" s="23" t="str">
        <f>IF(AND(INDEX(個人!$C$6:$AH$125,$N1130,$C$3)&lt;&gt;"",INDEX(個人!$C$6:$AH$125,$N1130,$O1130)&lt;&gt;""),IF(INDEX(個人!$C$6:$AH$125,$N1130,$H$3)&lt;20,11,ROUNDDOWN(INDEX(個人!$C$6:$AH$125,$N1130,$H$3)/5,0)+7),"")</f>
        <v/>
      </c>
      <c r="I1130" s="23" t="str">
        <f>IF(AND(INDEX(個人!$C$6:$AH$125,$N1130,$C$3)&lt;&gt;"",INDEX(個人!$C$6:$AH$125,$N1130,$O1130)&lt;&gt;""),IF(ISERROR(VLOOKUP(DBCS($Q1130),コード一覧!$E$1:$F$6,2,FALSE)),1,VLOOKUP(DBCS($Q1130),コード一覧!$E$1:$F$6,2,FALSE)),"")</f>
        <v/>
      </c>
      <c r="J1130" s="23" t="str">
        <f>IF(AND(INDEX(個人!$C$6:$AH$125,$N1130,$C$3)&lt;&gt;"",INDEX(個人!$C$6:$AH$125,$N1130,$O1130)&lt;&gt;""),VLOOKUP($P1130,コード一覧!$G$1:$H$10,2,FALSE),"")</f>
        <v/>
      </c>
      <c r="K1130" s="23" t="str">
        <f>IF(AND(INDEX(個人!$C$6:$AH$125,$N1130,$C$3)&lt;&gt;"",INDEX(個人!$C$6:$AH$125,$N1130,$O1130)&lt;&gt;""),LEFT(TEXT(INDEX(個人!$C$6:$AH$125,$N1130,$O1130),"mm:ss.00"),2),"")</f>
        <v/>
      </c>
      <c r="L1130" s="23" t="str">
        <f>IF(AND(INDEX(個人!$C$6:$AH$125,$N1130,$C$3)&lt;&gt;"",INDEX(個人!$C$6:$AH$125,$N1130,$O1130)&lt;&gt;""),MID(TEXT(INDEX(個人!$C$6:$AH$125,$N1130,$O1130),"mm:ss.00"),4,2),"")</f>
        <v/>
      </c>
      <c r="M1130" s="23" t="str">
        <f>IF(AND(INDEX(個人!$C$6:$AH$125,$N1130,$C$3)&lt;&gt;"",INDEX(個人!$C$6:$AH$125,$N1130,$O1130)&lt;&gt;""),RIGHT(TEXT(INDEX(個人!$C$6:$AH$125,$N1130,$O1130),"mm:ss.00"),2),"")</f>
        <v/>
      </c>
      <c r="N1130" s="23">
        <f t="shared" ref="N1130:N1149" si="155">$N1129</f>
        <v>52</v>
      </c>
      <c r="O1130" s="23">
        <v>13</v>
      </c>
      <c r="P1130" s="200" t="s">
        <v>37</v>
      </c>
      <c r="Q1130" s="23" t="s">
        <v>318</v>
      </c>
    </row>
    <row r="1131" spans="3:17" s="23" customFormat="1" x14ac:dyDescent="0.15">
      <c r="C1131" s="23" t="str">
        <f>IF(INDEX(個人!$C$6:$AH$125,$N1131,$C$3)&lt;&gt;"",DBCS(TRIM(INDEX(個人!$C$6:$AH$125,$N1131,$C$3))),"")</f>
        <v/>
      </c>
      <c r="D1131" s="23" t="str">
        <f t="shared" si="153"/>
        <v>○</v>
      </c>
      <c r="E1131" s="23">
        <f>IF(AND(INDEX(個人!$C$6:$AH$125,$N1130,$C$3)&lt;&gt;"",INDEX(個人!$C$6:$AH$125,$N1131,$O1131)&lt;&gt;""),E1130+1,E1130)</f>
        <v>0</v>
      </c>
      <c r="F1131" s="23" t="str">
        <f t="shared" si="154"/>
        <v>@0</v>
      </c>
      <c r="H1131" s="23" t="str">
        <f>IF(AND(INDEX(個人!$C$6:$AH$125,$N1131,$C$3)&lt;&gt;"",INDEX(個人!$C$6:$AH$125,$N1131,$O1131)&lt;&gt;""),IF(INDEX(個人!$C$6:$AH$125,$N1131,$H$3)&lt;20,11,ROUNDDOWN(INDEX(個人!$C$6:$AH$125,$N1131,$H$3)/5,0)+7),"")</f>
        <v/>
      </c>
      <c r="I1131" s="23" t="str">
        <f>IF(AND(INDEX(個人!$C$6:$AH$125,$N1131,$C$3)&lt;&gt;"",INDEX(個人!$C$6:$AH$125,$N1131,$O1131)&lt;&gt;""),IF(ISERROR(VLOOKUP(DBCS($Q1131),コード一覧!$E$1:$F$6,2,FALSE)),1,VLOOKUP(DBCS($Q1131),コード一覧!$E$1:$F$6,2,FALSE)),"")</f>
        <v/>
      </c>
      <c r="J1131" s="23" t="str">
        <f>IF(AND(INDEX(個人!$C$6:$AH$125,$N1131,$C$3)&lt;&gt;"",INDEX(個人!$C$6:$AH$125,$N1131,$O1131)&lt;&gt;""),VLOOKUP($P1131,コード一覧!$G$1:$H$10,2,FALSE),"")</f>
        <v/>
      </c>
      <c r="K1131" s="23" t="str">
        <f>IF(AND(INDEX(個人!$C$6:$AH$125,$N1131,$C$3)&lt;&gt;"",INDEX(個人!$C$6:$AH$125,$N1131,$O1131)&lt;&gt;""),LEFT(TEXT(INDEX(個人!$C$6:$AH$125,$N1131,$O1131),"mm:ss.00"),2),"")</f>
        <v/>
      </c>
      <c r="L1131" s="23" t="str">
        <f>IF(AND(INDEX(個人!$C$6:$AH$125,$N1131,$C$3)&lt;&gt;"",INDEX(個人!$C$6:$AH$125,$N1131,$O1131)&lt;&gt;""),MID(TEXT(INDEX(個人!$C$6:$AH$125,$N1131,$O1131),"mm:ss.00"),4,2),"")</f>
        <v/>
      </c>
      <c r="M1131" s="23" t="str">
        <f>IF(AND(INDEX(個人!$C$6:$AH$125,$N1131,$C$3)&lt;&gt;"",INDEX(個人!$C$6:$AH$125,$N1131,$O1131)&lt;&gt;""),RIGHT(TEXT(INDEX(個人!$C$6:$AH$125,$N1131,$O1131),"mm:ss.00"),2),"")</f>
        <v/>
      </c>
      <c r="N1131" s="23">
        <f t="shared" si="155"/>
        <v>52</v>
      </c>
      <c r="O1131" s="23">
        <v>14</v>
      </c>
      <c r="P1131" s="200" t="s">
        <v>47</v>
      </c>
      <c r="Q1131" s="23" t="s">
        <v>318</v>
      </c>
    </row>
    <row r="1132" spans="3:17" s="23" customFormat="1" x14ac:dyDescent="0.15">
      <c r="C1132" s="23" t="str">
        <f>IF(INDEX(個人!$C$6:$AH$125,$N1132,$C$3)&lt;&gt;"",DBCS(TRIM(INDEX(個人!$C$6:$AH$125,$N1132,$C$3))),"")</f>
        <v/>
      </c>
      <c r="D1132" s="23" t="str">
        <f t="shared" si="153"/>
        <v>○</v>
      </c>
      <c r="E1132" s="23">
        <f>IF(AND(INDEX(個人!$C$6:$AH$125,$N1131,$C$3)&lt;&gt;"",INDEX(個人!$C$6:$AH$125,$N1132,$O1132)&lt;&gt;""),E1131+1,E1131)</f>
        <v>0</v>
      </c>
      <c r="F1132" s="23" t="str">
        <f t="shared" si="154"/>
        <v>@0</v>
      </c>
      <c r="H1132" s="23" t="str">
        <f>IF(AND(INDEX(個人!$C$6:$AH$125,$N1132,$C$3)&lt;&gt;"",INDEX(個人!$C$6:$AH$125,$N1132,$O1132)&lt;&gt;""),IF(INDEX(個人!$C$6:$AH$125,$N1132,$H$3)&lt;20,11,ROUNDDOWN(INDEX(個人!$C$6:$AH$125,$N1132,$H$3)/5,0)+7),"")</f>
        <v/>
      </c>
      <c r="I1132" s="23" t="str">
        <f>IF(AND(INDEX(個人!$C$6:$AH$125,$N1132,$C$3)&lt;&gt;"",INDEX(個人!$C$6:$AH$125,$N1132,$O1132)&lt;&gt;""),IF(ISERROR(VLOOKUP(DBCS($Q1132),コード一覧!$E$1:$F$6,2,FALSE)),1,VLOOKUP(DBCS($Q1132),コード一覧!$E$1:$F$6,2,FALSE)),"")</f>
        <v/>
      </c>
      <c r="J1132" s="23" t="str">
        <f>IF(AND(INDEX(個人!$C$6:$AH$125,$N1132,$C$3)&lt;&gt;"",INDEX(個人!$C$6:$AH$125,$N1132,$O1132)&lt;&gt;""),VLOOKUP($P1132,コード一覧!$G$1:$H$10,2,FALSE),"")</f>
        <v/>
      </c>
      <c r="K1132" s="23" t="str">
        <f>IF(AND(INDEX(個人!$C$6:$AH$125,$N1132,$C$3)&lt;&gt;"",INDEX(個人!$C$6:$AH$125,$N1132,$O1132)&lt;&gt;""),LEFT(TEXT(INDEX(個人!$C$6:$AH$125,$N1132,$O1132),"mm:ss.00"),2),"")</f>
        <v/>
      </c>
      <c r="L1132" s="23" t="str">
        <f>IF(AND(INDEX(個人!$C$6:$AH$125,$N1132,$C$3)&lt;&gt;"",INDEX(個人!$C$6:$AH$125,$N1132,$O1132)&lt;&gt;""),MID(TEXT(INDEX(個人!$C$6:$AH$125,$N1132,$O1132),"mm:ss.00"),4,2),"")</f>
        <v/>
      </c>
      <c r="M1132" s="23" t="str">
        <f>IF(AND(INDEX(個人!$C$6:$AH$125,$N1132,$C$3)&lt;&gt;"",INDEX(個人!$C$6:$AH$125,$N1132,$O1132)&lt;&gt;""),RIGHT(TEXT(INDEX(個人!$C$6:$AH$125,$N1132,$O1132),"mm:ss.00"),2),"")</f>
        <v/>
      </c>
      <c r="N1132" s="23">
        <f t="shared" si="155"/>
        <v>52</v>
      </c>
      <c r="O1132" s="23">
        <v>15</v>
      </c>
      <c r="P1132" s="200" t="s">
        <v>73</v>
      </c>
      <c r="Q1132" s="23" t="s">
        <v>318</v>
      </c>
    </row>
    <row r="1133" spans="3:17" s="23" customFormat="1" x14ac:dyDescent="0.15">
      <c r="C1133" s="23" t="str">
        <f>IF(INDEX(個人!$C$6:$AH$125,$N1133,$C$3)&lt;&gt;"",DBCS(TRIM(INDEX(個人!$C$6:$AH$125,$N1133,$C$3))),"")</f>
        <v/>
      </c>
      <c r="D1133" s="23" t="str">
        <f t="shared" si="153"/>
        <v>○</v>
      </c>
      <c r="E1133" s="23">
        <f>IF(AND(INDEX(個人!$C$6:$AH$125,$N1132,$C$3)&lt;&gt;"",INDEX(個人!$C$6:$AH$125,$N1133,$O1133)&lt;&gt;""),E1132+1,E1132)</f>
        <v>0</v>
      </c>
      <c r="F1133" s="23" t="str">
        <f t="shared" si="154"/>
        <v>@0</v>
      </c>
      <c r="H1133" s="23" t="str">
        <f>IF(AND(INDEX(個人!$C$6:$AH$125,$N1133,$C$3)&lt;&gt;"",INDEX(個人!$C$6:$AH$125,$N1133,$O1133)&lt;&gt;""),IF(INDEX(個人!$C$6:$AH$125,$N1133,$H$3)&lt;20,11,ROUNDDOWN(INDEX(個人!$C$6:$AH$125,$N1133,$H$3)/5,0)+7),"")</f>
        <v/>
      </c>
      <c r="I1133" s="23" t="str">
        <f>IF(AND(INDEX(個人!$C$6:$AH$125,$N1133,$C$3)&lt;&gt;"",INDEX(個人!$C$6:$AH$125,$N1133,$O1133)&lt;&gt;""),IF(ISERROR(VLOOKUP(DBCS($Q1133),コード一覧!$E$1:$F$6,2,FALSE)),1,VLOOKUP(DBCS($Q1133),コード一覧!$E$1:$F$6,2,FALSE)),"")</f>
        <v/>
      </c>
      <c r="J1133" s="23" t="str">
        <f>IF(AND(INDEX(個人!$C$6:$AH$125,$N1133,$C$3)&lt;&gt;"",INDEX(個人!$C$6:$AH$125,$N1133,$O1133)&lt;&gt;""),VLOOKUP($P1133,コード一覧!$G$1:$H$10,2,FALSE),"")</f>
        <v/>
      </c>
      <c r="K1133" s="23" t="str">
        <f>IF(AND(INDEX(個人!$C$6:$AH$125,$N1133,$C$3)&lt;&gt;"",INDEX(個人!$C$6:$AH$125,$N1133,$O1133)&lt;&gt;""),LEFT(TEXT(INDEX(個人!$C$6:$AH$125,$N1133,$O1133),"mm:ss.00"),2),"")</f>
        <v/>
      </c>
      <c r="L1133" s="23" t="str">
        <f>IF(AND(INDEX(個人!$C$6:$AH$125,$N1133,$C$3)&lt;&gt;"",INDEX(個人!$C$6:$AH$125,$N1133,$O1133)&lt;&gt;""),MID(TEXT(INDEX(個人!$C$6:$AH$125,$N1133,$O1133),"mm:ss.00"),4,2),"")</f>
        <v/>
      </c>
      <c r="M1133" s="23" t="str">
        <f>IF(AND(INDEX(個人!$C$6:$AH$125,$N1133,$C$3)&lt;&gt;"",INDEX(個人!$C$6:$AH$125,$N1133,$O1133)&lt;&gt;""),RIGHT(TEXT(INDEX(個人!$C$6:$AH$125,$N1133,$O1133),"mm:ss.00"),2),"")</f>
        <v/>
      </c>
      <c r="N1133" s="23">
        <f t="shared" si="155"/>
        <v>52</v>
      </c>
      <c r="O1133" s="23">
        <v>16</v>
      </c>
      <c r="P1133" s="200" t="s">
        <v>75</v>
      </c>
      <c r="Q1133" s="23" t="s">
        <v>318</v>
      </c>
    </row>
    <row r="1134" spans="3:17" s="23" customFormat="1" x14ac:dyDescent="0.15">
      <c r="C1134" s="23" t="str">
        <f>IF(INDEX(個人!$C$6:$AH$125,$N1134,$C$3)&lt;&gt;"",DBCS(TRIM(INDEX(個人!$C$6:$AH$125,$N1134,$C$3))),"")</f>
        <v/>
      </c>
      <c r="D1134" s="23" t="str">
        <f t="shared" si="153"/>
        <v>○</v>
      </c>
      <c r="E1134" s="23">
        <f>IF(AND(INDEX(個人!$C$6:$AH$125,$N1133,$C$3)&lt;&gt;"",INDEX(個人!$C$6:$AH$125,$N1134,$O1134)&lt;&gt;""),E1133+1,E1133)</f>
        <v>0</v>
      </c>
      <c r="F1134" s="23" t="str">
        <f t="shared" si="154"/>
        <v>@0</v>
      </c>
      <c r="H1134" s="23" t="str">
        <f>IF(AND(INDEX(個人!$C$6:$AH$125,$N1134,$C$3)&lt;&gt;"",INDEX(個人!$C$6:$AH$125,$N1134,$O1134)&lt;&gt;""),IF(INDEX(個人!$C$6:$AH$125,$N1134,$H$3)&lt;20,11,ROUNDDOWN(INDEX(個人!$C$6:$AH$125,$N1134,$H$3)/5,0)+7),"")</f>
        <v/>
      </c>
      <c r="I1134" s="23" t="str">
        <f>IF(AND(INDEX(個人!$C$6:$AH$125,$N1134,$C$3)&lt;&gt;"",INDEX(個人!$C$6:$AH$125,$N1134,$O1134)&lt;&gt;""),IF(ISERROR(VLOOKUP(DBCS($Q1134),コード一覧!$E$1:$F$6,2,FALSE)),1,VLOOKUP(DBCS($Q1134),コード一覧!$E$1:$F$6,2,FALSE)),"")</f>
        <v/>
      </c>
      <c r="J1134" s="23" t="str">
        <f>IF(AND(INDEX(個人!$C$6:$AH$125,$N1134,$C$3)&lt;&gt;"",INDEX(個人!$C$6:$AH$125,$N1134,$O1134)&lt;&gt;""),VLOOKUP($P1134,コード一覧!$G$1:$H$10,2,FALSE),"")</f>
        <v/>
      </c>
      <c r="K1134" s="23" t="str">
        <f>IF(AND(INDEX(個人!$C$6:$AH$125,$N1134,$C$3)&lt;&gt;"",INDEX(個人!$C$6:$AH$125,$N1134,$O1134)&lt;&gt;""),LEFT(TEXT(INDEX(個人!$C$6:$AH$125,$N1134,$O1134),"mm:ss.00"),2),"")</f>
        <v/>
      </c>
      <c r="L1134" s="23" t="str">
        <f>IF(AND(INDEX(個人!$C$6:$AH$125,$N1134,$C$3)&lt;&gt;"",INDEX(個人!$C$6:$AH$125,$N1134,$O1134)&lt;&gt;""),MID(TEXT(INDEX(個人!$C$6:$AH$125,$N1134,$O1134),"mm:ss.00"),4,2),"")</f>
        <v/>
      </c>
      <c r="M1134" s="23" t="str">
        <f>IF(AND(INDEX(個人!$C$6:$AH$125,$N1134,$C$3)&lt;&gt;"",INDEX(個人!$C$6:$AH$125,$N1134,$O1134)&lt;&gt;""),RIGHT(TEXT(INDEX(個人!$C$6:$AH$125,$N1134,$O1134),"mm:ss.00"),2),"")</f>
        <v/>
      </c>
      <c r="N1134" s="23">
        <f t="shared" si="155"/>
        <v>52</v>
      </c>
      <c r="O1134" s="23">
        <v>17</v>
      </c>
      <c r="P1134" s="200" t="s">
        <v>77</v>
      </c>
      <c r="Q1134" s="23" t="s">
        <v>318</v>
      </c>
    </row>
    <row r="1135" spans="3:17" s="23" customFormat="1" x14ac:dyDescent="0.15">
      <c r="C1135" s="23" t="str">
        <f>IF(INDEX(個人!$C$6:$AH$125,$N1135,$C$3)&lt;&gt;"",DBCS(TRIM(INDEX(個人!$C$6:$AH$125,$N1135,$C$3))),"")</f>
        <v/>
      </c>
      <c r="D1135" s="23" t="str">
        <f t="shared" si="153"/>
        <v>○</v>
      </c>
      <c r="E1135" s="23">
        <f>IF(AND(INDEX(個人!$C$6:$AH$125,$N1134,$C$3)&lt;&gt;"",INDEX(個人!$C$6:$AH$125,$N1135,$O1135)&lt;&gt;""),E1134+1,E1134)</f>
        <v>0</v>
      </c>
      <c r="F1135" s="23" t="str">
        <f t="shared" si="154"/>
        <v>@0</v>
      </c>
      <c r="H1135" s="23" t="str">
        <f>IF(AND(INDEX(個人!$C$6:$AH$125,$N1135,$C$3)&lt;&gt;"",INDEX(個人!$C$6:$AH$125,$N1135,$O1135)&lt;&gt;""),IF(INDEX(個人!$C$6:$AH$125,$N1135,$H$3)&lt;20,11,ROUNDDOWN(INDEX(個人!$C$6:$AH$125,$N1135,$H$3)/5,0)+7),"")</f>
        <v/>
      </c>
      <c r="I1135" s="23" t="str">
        <f>IF(AND(INDEX(個人!$C$6:$AH$125,$N1135,$C$3)&lt;&gt;"",INDEX(個人!$C$6:$AH$125,$N1135,$O1135)&lt;&gt;""),IF(ISERROR(VLOOKUP(DBCS($Q1135),コード一覧!$E$1:$F$6,2,FALSE)),1,VLOOKUP(DBCS($Q1135),コード一覧!$E$1:$F$6,2,FALSE)),"")</f>
        <v/>
      </c>
      <c r="J1135" s="23" t="str">
        <f>IF(AND(INDEX(個人!$C$6:$AH$125,$N1135,$C$3)&lt;&gt;"",INDEX(個人!$C$6:$AH$125,$N1135,$O1135)&lt;&gt;""),VLOOKUP($P1135,コード一覧!$G$1:$H$10,2,FALSE),"")</f>
        <v/>
      </c>
      <c r="K1135" s="23" t="str">
        <f>IF(AND(INDEX(個人!$C$6:$AH$125,$N1135,$C$3)&lt;&gt;"",INDEX(個人!$C$6:$AH$125,$N1135,$O1135)&lt;&gt;""),LEFT(TEXT(INDEX(個人!$C$6:$AH$125,$N1135,$O1135),"mm:ss.00"),2),"")</f>
        <v/>
      </c>
      <c r="L1135" s="23" t="str">
        <f>IF(AND(INDEX(個人!$C$6:$AH$125,$N1135,$C$3)&lt;&gt;"",INDEX(個人!$C$6:$AH$125,$N1135,$O1135)&lt;&gt;""),MID(TEXT(INDEX(個人!$C$6:$AH$125,$N1135,$O1135),"mm:ss.00"),4,2),"")</f>
        <v/>
      </c>
      <c r="M1135" s="23" t="str">
        <f>IF(AND(INDEX(個人!$C$6:$AH$125,$N1135,$C$3)&lt;&gt;"",INDEX(個人!$C$6:$AH$125,$N1135,$O1135)&lt;&gt;""),RIGHT(TEXT(INDEX(個人!$C$6:$AH$125,$N1135,$O1135),"mm:ss.00"),2),"")</f>
        <v/>
      </c>
      <c r="N1135" s="23">
        <f t="shared" si="155"/>
        <v>52</v>
      </c>
      <c r="O1135" s="23">
        <v>18</v>
      </c>
      <c r="P1135" s="200" t="s">
        <v>70</v>
      </c>
      <c r="Q1135" s="23" t="s">
        <v>319</v>
      </c>
    </row>
    <row r="1136" spans="3:17" s="23" customFormat="1" x14ac:dyDescent="0.15">
      <c r="C1136" s="23" t="str">
        <f>IF(INDEX(個人!$C$6:$AH$125,$N1136,$C$3)&lt;&gt;"",DBCS(TRIM(INDEX(個人!$C$6:$AH$125,$N1136,$C$3))),"")</f>
        <v/>
      </c>
      <c r="D1136" s="23" t="str">
        <f t="shared" si="153"/>
        <v>○</v>
      </c>
      <c r="E1136" s="23">
        <f>IF(AND(INDEX(個人!$C$6:$AH$125,$N1135,$C$3)&lt;&gt;"",INDEX(個人!$C$6:$AH$125,$N1136,$O1136)&lt;&gt;""),E1135+1,E1135)</f>
        <v>0</v>
      </c>
      <c r="F1136" s="23" t="str">
        <f t="shared" si="154"/>
        <v>@0</v>
      </c>
      <c r="H1136" s="23" t="str">
        <f>IF(AND(INDEX(個人!$C$6:$AH$125,$N1136,$C$3)&lt;&gt;"",INDEX(個人!$C$6:$AH$125,$N1136,$O1136)&lt;&gt;""),IF(INDEX(個人!$C$6:$AH$125,$N1136,$H$3)&lt;20,11,ROUNDDOWN(INDEX(個人!$C$6:$AH$125,$N1136,$H$3)/5,0)+7),"")</f>
        <v/>
      </c>
      <c r="I1136" s="23" t="str">
        <f>IF(AND(INDEX(個人!$C$6:$AH$125,$N1136,$C$3)&lt;&gt;"",INDEX(個人!$C$6:$AH$125,$N1136,$O1136)&lt;&gt;""),IF(ISERROR(VLOOKUP(DBCS($Q1136),コード一覧!$E$1:$F$6,2,FALSE)),1,VLOOKUP(DBCS($Q1136),コード一覧!$E$1:$F$6,2,FALSE)),"")</f>
        <v/>
      </c>
      <c r="J1136" s="23" t="str">
        <f>IF(AND(INDEX(個人!$C$6:$AH$125,$N1136,$C$3)&lt;&gt;"",INDEX(個人!$C$6:$AH$125,$N1136,$O1136)&lt;&gt;""),VLOOKUP($P1136,コード一覧!$G$1:$H$10,2,FALSE),"")</f>
        <v/>
      </c>
      <c r="K1136" s="23" t="str">
        <f>IF(AND(INDEX(個人!$C$6:$AH$125,$N1136,$C$3)&lt;&gt;"",INDEX(個人!$C$6:$AH$125,$N1136,$O1136)&lt;&gt;""),LEFT(TEXT(INDEX(個人!$C$6:$AH$125,$N1136,$O1136),"mm:ss.00"),2),"")</f>
        <v/>
      </c>
      <c r="L1136" s="23" t="str">
        <f>IF(AND(INDEX(個人!$C$6:$AH$125,$N1136,$C$3)&lt;&gt;"",INDEX(個人!$C$6:$AH$125,$N1136,$O1136)&lt;&gt;""),MID(TEXT(INDEX(個人!$C$6:$AH$125,$N1136,$O1136),"mm:ss.00"),4,2),"")</f>
        <v/>
      </c>
      <c r="M1136" s="23" t="str">
        <f>IF(AND(INDEX(個人!$C$6:$AH$125,$N1136,$C$3)&lt;&gt;"",INDEX(個人!$C$6:$AH$125,$N1136,$O1136)&lt;&gt;""),RIGHT(TEXT(INDEX(個人!$C$6:$AH$125,$N1136,$O1136),"mm:ss.00"),2),"")</f>
        <v/>
      </c>
      <c r="N1136" s="23">
        <f t="shared" si="155"/>
        <v>52</v>
      </c>
      <c r="O1136" s="23">
        <v>19</v>
      </c>
      <c r="P1136" s="200" t="s">
        <v>24</v>
      </c>
      <c r="Q1136" s="23" t="s">
        <v>319</v>
      </c>
    </row>
    <row r="1137" spans="3:17" s="23" customFormat="1" x14ac:dyDescent="0.15">
      <c r="C1137" s="23" t="str">
        <f>IF(INDEX(個人!$C$6:$AH$125,$N1137,$C$3)&lt;&gt;"",DBCS(TRIM(INDEX(個人!$C$6:$AH$125,$N1137,$C$3))),"")</f>
        <v/>
      </c>
      <c r="D1137" s="23" t="str">
        <f t="shared" si="153"/>
        <v>○</v>
      </c>
      <c r="E1137" s="23">
        <f>IF(AND(INDEX(個人!$C$6:$AH$125,$N1136,$C$3)&lt;&gt;"",INDEX(個人!$C$6:$AH$125,$N1137,$O1137)&lt;&gt;""),E1136+1,E1136)</f>
        <v>0</v>
      </c>
      <c r="F1137" s="23" t="str">
        <f t="shared" si="154"/>
        <v>@0</v>
      </c>
      <c r="H1137" s="23" t="str">
        <f>IF(AND(INDEX(個人!$C$6:$AH$125,$N1137,$C$3)&lt;&gt;"",INDEX(個人!$C$6:$AH$125,$N1137,$O1137)&lt;&gt;""),IF(INDEX(個人!$C$6:$AH$125,$N1137,$H$3)&lt;20,11,ROUNDDOWN(INDEX(個人!$C$6:$AH$125,$N1137,$H$3)/5,0)+7),"")</f>
        <v/>
      </c>
      <c r="I1137" s="23" t="str">
        <f>IF(AND(INDEX(個人!$C$6:$AH$125,$N1137,$C$3)&lt;&gt;"",INDEX(個人!$C$6:$AH$125,$N1137,$O1137)&lt;&gt;""),IF(ISERROR(VLOOKUP(DBCS($Q1137),コード一覧!$E$1:$F$6,2,FALSE)),1,VLOOKUP(DBCS($Q1137),コード一覧!$E$1:$F$6,2,FALSE)),"")</f>
        <v/>
      </c>
      <c r="J1137" s="23" t="str">
        <f>IF(AND(INDEX(個人!$C$6:$AH$125,$N1137,$C$3)&lt;&gt;"",INDEX(個人!$C$6:$AH$125,$N1137,$O1137)&lt;&gt;""),VLOOKUP($P1137,コード一覧!$G$1:$H$10,2,FALSE),"")</f>
        <v/>
      </c>
      <c r="K1137" s="23" t="str">
        <f>IF(AND(INDEX(個人!$C$6:$AH$125,$N1137,$C$3)&lt;&gt;"",INDEX(個人!$C$6:$AH$125,$N1137,$O1137)&lt;&gt;""),LEFT(TEXT(INDEX(個人!$C$6:$AH$125,$N1137,$O1137),"mm:ss.00"),2),"")</f>
        <v/>
      </c>
      <c r="L1137" s="23" t="str">
        <f>IF(AND(INDEX(個人!$C$6:$AH$125,$N1137,$C$3)&lt;&gt;"",INDEX(個人!$C$6:$AH$125,$N1137,$O1137)&lt;&gt;""),MID(TEXT(INDEX(個人!$C$6:$AH$125,$N1137,$O1137),"mm:ss.00"),4,2),"")</f>
        <v/>
      </c>
      <c r="M1137" s="23" t="str">
        <f>IF(AND(INDEX(個人!$C$6:$AH$125,$N1137,$C$3)&lt;&gt;"",INDEX(個人!$C$6:$AH$125,$N1137,$O1137)&lt;&gt;""),RIGHT(TEXT(INDEX(個人!$C$6:$AH$125,$N1137,$O1137),"mm:ss.00"),2),"")</f>
        <v/>
      </c>
      <c r="N1137" s="23">
        <f t="shared" si="155"/>
        <v>52</v>
      </c>
      <c r="O1137" s="23">
        <v>20</v>
      </c>
      <c r="P1137" s="200" t="s">
        <v>37</v>
      </c>
      <c r="Q1137" s="23" t="s">
        <v>319</v>
      </c>
    </row>
    <row r="1138" spans="3:17" s="23" customFormat="1" x14ac:dyDescent="0.15">
      <c r="C1138" s="23" t="str">
        <f>IF(INDEX(個人!$C$6:$AH$125,$N1138,$C$3)&lt;&gt;"",DBCS(TRIM(INDEX(個人!$C$6:$AH$125,$N1138,$C$3))),"")</f>
        <v/>
      </c>
      <c r="D1138" s="23" t="str">
        <f t="shared" si="153"/>
        <v>○</v>
      </c>
      <c r="E1138" s="23">
        <f>IF(AND(INDEX(個人!$C$6:$AH$125,$N1137,$C$3)&lt;&gt;"",INDEX(個人!$C$6:$AH$125,$N1138,$O1138)&lt;&gt;""),E1137+1,E1137)</f>
        <v>0</v>
      </c>
      <c r="F1138" s="23" t="str">
        <f t="shared" si="154"/>
        <v>@0</v>
      </c>
      <c r="H1138" s="23" t="str">
        <f>IF(AND(INDEX(個人!$C$6:$AH$125,$N1138,$C$3)&lt;&gt;"",INDEX(個人!$C$6:$AH$125,$N1138,$O1138)&lt;&gt;""),IF(INDEX(個人!$C$6:$AH$125,$N1138,$H$3)&lt;20,11,ROUNDDOWN(INDEX(個人!$C$6:$AH$125,$N1138,$H$3)/5,0)+7),"")</f>
        <v/>
      </c>
      <c r="I1138" s="23" t="str">
        <f>IF(AND(INDEX(個人!$C$6:$AH$125,$N1138,$C$3)&lt;&gt;"",INDEX(個人!$C$6:$AH$125,$N1138,$O1138)&lt;&gt;""),IF(ISERROR(VLOOKUP(DBCS($Q1138),コード一覧!$E$1:$F$6,2,FALSE)),1,VLOOKUP(DBCS($Q1138),コード一覧!$E$1:$F$6,2,FALSE)),"")</f>
        <v/>
      </c>
      <c r="J1138" s="23" t="str">
        <f>IF(AND(INDEX(個人!$C$6:$AH$125,$N1138,$C$3)&lt;&gt;"",INDEX(個人!$C$6:$AH$125,$N1138,$O1138)&lt;&gt;""),VLOOKUP($P1138,コード一覧!$G$1:$H$10,2,FALSE),"")</f>
        <v/>
      </c>
      <c r="K1138" s="23" t="str">
        <f>IF(AND(INDEX(個人!$C$6:$AH$125,$N1138,$C$3)&lt;&gt;"",INDEX(個人!$C$6:$AH$125,$N1138,$O1138)&lt;&gt;""),LEFT(TEXT(INDEX(個人!$C$6:$AH$125,$N1138,$O1138),"mm:ss.00"),2),"")</f>
        <v/>
      </c>
      <c r="L1138" s="23" t="str">
        <f>IF(AND(INDEX(個人!$C$6:$AH$125,$N1138,$C$3)&lt;&gt;"",INDEX(個人!$C$6:$AH$125,$N1138,$O1138)&lt;&gt;""),MID(TEXT(INDEX(個人!$C$6:$AH$125,$N1138,$O1138),"mm:ss.00"),4,2),"")</f>
        <v/>
      </c>
      <c r="M1138" s="23" t="str">
        <f>IF(AND(INDEX(個人!$C$6:$AH$125,$N1138,$C$3)&lt;&gt;"",INDEX(個人!$C$6:$AH$125,$N1138,$O1138)&lt;&gt;""),RIGHT(TEXT(INDEX(個人!$C$6:$AH$125,$N1138,$O1138),"mm:ss.00"),2),"")</f>
        <v/>
      </c>
      <c r="N1138" s="23">
        <f t="shared" si="155"/>
        <v>52</v>
      </c>
      <c r="O1138" s="23">
        <v>21</v>
      </c>
      <c r="P1138" s="200" t="s">
        <v>47</v>
      </c>
      <c r="Q1138" s="23" t="s">
        <v>319</v>
      </c>
    </row>
    <row r="1139" spans="3:17" s="23" customFormat="1" x14ac:dyDescent="0.15">
      <c r="C1139" s="23" t="str">
        <f>IF(INDEX(個人!$C$6:$AH$125,$N1139,$C$3)&lt;&gt;"",DBCS(TRIM(INDEX(個人!$C$6:$AH$125,$N1139,$C$3))),"")</f>
        <v/>
      </c>
      <c r="D1139" s="23" t="str">
        <f t="shared" si="153"/>
        <v>○</v>
      </c>
      <c r="E1139" s="23">
        <f>IF(AND(INDEX(個人!$C$6:$AH$125,$N1138,$C$3)&lt;&gt;"",INDEX(個人!$C$6:$AH$125,$N1139,$O1139)&lt;&gt;""),E1138+1,E1138)</f>
        <v>0</v>
      </c>
      <c r="F1139" s="23" t="str">
        <f t="shared" si="154"/>
        <v>@0</v>
      </c>
      <c r="H1139" s="23" t="str">
        <f>IF(AND(INDEX(個人!$C$6:$AH$125,$N1139,$C$3)&lt;&gt;"",INDEX(個人!$C$6:$AH$125,$N1139,$O1139)&lt;&gt;""),IF(INDEX(個人!$C$6:$AH$125,$N1139,$H$3)&lt;20,11,ROUNDDOWN(INDEX(個人!$C$6:$AH$125,$N1139,$H$3)/5,0)+7),"")</f>
        <v/>
      </c>
      <c r="I1139" s="23" t="str">
        <f>IF(AND(INDEX(個人!$C$6:$AH$125,$N1139,$C$3)&lt;&gt;"",INDEX(個人!$C$6:$AH$125,$N1139,$O1139)&lt;&gt;""),IF(ISERROR(VLOOKUP(DBCS($Q1139),コード一覧!$E$1:$F$6,2,FALSE)),1,VLOOKUP(DBCS($Q1139),コード一覧!$E$1:$F$6,2,FALSE)),"")</f>
        <v/>
      </c>
      <c r="J1139" s="23" t="str">
        <f>IF(AND(INDEX(個人!$C$6:$AH$125,$N1139,$C$3)&lt;&gt;"",INDEX(個人!$C$6:$AH$125,$N1139,$O1139)&lt;&gt;""),VLOOKUP($P1139,コード一覧!$G$1:$H$10,2,FALSE),"")</f>
        <v/>
      </c>
      <c r="K1139" s="23" t="str">
        <f>IF(AND(INDEX(個人!$C$6:$AH$125,$N1139,$C$3)&lt;&gt;"",INDEX(個人!$C$6:$AH$125,$N1139,$O1139)&lt;&gt;""),LEFT(TEXT(INDEX(個人!$C$6:$AH$125,$N1139,$O1139),"mm:ss.00"),2),"")</f>
        <v/>
      </c>
      <c r="L1139" s="23" t="str">
        <f>IF(AND(INDEX(個人!$C$6:$AH$125,$N1139,$C$3)&lt;&gt;"",INDEX(個人!$C$6:$AH$125,$N1139,$O1139)&lt;&gt;""),MID(TEXT(INDEX(個人!$C$6:$AH$125,$N1139,$O1139),"mm:ss.00"),4,2),"")</f>
        <v/>
      </c>
      <c r="M1139" s="23" t="str">
        <f>IF(AND(INDEX(個人!$C$6:$AH$125,$N1139,$C$3)&lt;&gt;"",INDEX(個人!$C$6:$AH$125,$N1139,$O1139)&lt;&gt;""),RIGHT(TEXT(INDEX(個人!$C$6:$AH$125,$N1139,$O1139),"mm:ss.00"),2),"")</f>
        <v/>
      </c>
      <c r="N1139" s="23">
        <f t="shared" si="155"/>
        <v>52</v>
      </c>
      <c r="O1139" s="23">
        <v>22</v>
      </c>
      <c r="P1139" s="200" t="s">
        <v>70</v>
      </c>
      <c r="Q1139" s="23" t="s">
        <v>320</v>
      </c>
    </row>
    <row r="1140" spans="3:17" s="23" customFormat="1" x14ac:dyDescent="0.15">
      <c r="C1140" s="23" t="str">
        <f>IF(INDEX(個人!$C$6:$AH$125,$N1140,$C$3)&lt;&gt;"",DBCS(TRIM(INDEX(個人!$C$6:$AH$125,$N1140,$C$3))),"")</f>
        <v/>
      </c>
      <c r="D1140" s="23" t="str">
        <f t="shared" si="153"/>
        <v>○</v>
      </c>
      <c r="E1140" s="23">
        <f>IF(AND(INDEX(個人!$C$6:$AH$125,$N1139,$C$3)&lt;&gt;"",INDEX(個人!$C$6:$AH$125,$N1140,$O1140)&lt;&gt;""),E1139+1,E1139)</f>
        <v>0</v>
      </c>
      <c r="F1140" s="23" t="str">
        <f t="shared" si="154"/>
        <v>@0</v>
      </c>
      <c r="H1140" s="23" t="str">
        <f>IF(AND(INDEX(個人!$C$6:$AH$125,$N1140,$C$3)&lt;&gt;"",INDEX(個人!$C$6:$AH$125,$N1140,$O1140)&lt;&gt;""),IF(INDEX(個人!$C$6:$AH$125,$N1140,$H$3)&lt;20,11,ROUNDDOWN(INDEX(個人!$C$6:$AH$125,$N1140,$H$3)/5,0)+7),"")</f>
        <v/>
      </c>
      <c r="I1140" s="23" t="str">
        <f>IF(AND(INDEX(個人!$C$6:$AH$125,$N1140,$C$3)&lt;&gt;"",INDEX(個人!$C$6:$AH$125,$N1140,$O1140)&lt;&gt;""),IF(ISERROR(VLOOKUP(DBCS($Q1140),コード一覧!$E$1:$F$6,2,FALSE)),1,VLOOKUP(DBCS($Q1140),コード一覧!$E$1:$F$6,2,FALSE)),"")</f>
        <v/>
      </c>
      <c r="J1140" s="23" t="str">
        <f>IF(AND(INDEX(個人!$C$6:$AH$125,$N1140,$C$3)&lt;&gt;"",INDEX(個人!$C$6:$AH$125,$N1140,$O1140)&lt;&gt;""),VLOOKUP($P1140,コード一覧!$G$1:$H$10,2,FALSE),"")</f>
        <v/>
      </c>
      <c r="K1140" s="23" t="str">
        <f>IF(AND(INDEX(個人!$C$6:$AH$125,$N1140,$C$3)&lt;&gt;"",INDEX(個人!$C$6:$AH$125,$N1140,$O1140)&lt;&gt;""),LEFT(TEXT(INDEX(個人!$C$6:$AH$125,$N1140,$O1140),"mm:ss.00"),2),"")</f>
        <v/>
      </c>
      <c r="L1140" s="23" t="str">
        <f>IF(AND(INDEX(個人!$C$6:$AH$125,$N1140,$C$3)&lt;&gt;"",INDEX(個人!$C$6:$AH$125,$N1140,$O1140)&lt;&gt;""),MID(TEXT(INDEX(個人!$C$6:$AH$125,$N1140,$O1140),"mm:ss.00"),4,2),"")</f>
        <v/>
      </c>
      <c r="M1140" s="23" t="str">
        <f>IF(AND(INDEX(個人!$C$6:$AH$125,$N1140,$C$3)&lt;&gt;"",INDEX(個人!$C$6:$AH$125,$N1140,$O1140)&lt;&gt;""),RIGHT(TEXT(INDEX(個人!$C$6:$AH$125,$N1140,$O1140),"mm:ss.00"),2),"")</f>
        <v/>
      </c>
      <c r="N1140" s="23">
        <f t="shared" si="155"/>
        <v>52</v>
      </c>
      <c r="O1140" s="23">
        <v>23</v>
      </c>
      <c r="P1140" s="200" t="s">
        <v>24</v>
      </c>
      <c r="Q1140" s="23" t="s">
        <v>320</v>
      </c>
    </row>
    <row r="1141" spans="3:17" s="23" customFormat="1" x14ac:dyDescent="0.15">
      <c r="C1141" s="23" t="str">
        <f>IF(INDEX(個人!$C$6:$AH$125,$N1141,$C$3)&lt;&gt;"",DBCS(TRIM(INDEX(個人!$C$6:$AH$125,$N1141,$C$3))),"")</f>
        <v/>
      </c>
      <c r="D1141" s="23" t="str">
        <f t="shared" si="153"/>
        <v>○</v>
      </c>
      <c r="E1141" s="23">
        <f>IF(AND(INDEX(個人!$C$6:$AH$125,$N1140,$C$3)&lt;&gt;"",INDEX(個人!$C$6:$AH$125,$N1141,$O1141)&lt;&gt;""),E1140+1,E1140)</f>
        <v>0</v>
      </c>
      <c r="F1141" s="23" t="str">
        <f t="shared" si="154"/>
        <v>@0</v>
      </c>
      <c r="H1141" s="23" t="str">
        <f>IF(AND(INDEX(個人!$C$6:$AH$125,$N1141,$C$3)&lt;&gt;"",INDEX(個人!$C$6:$AH$125,$N1141,$O1141)&lt;&gt;""),IF(INDEX(個人!$C$6:$AH$125,$N1141,$H$3)&lt;20,11,ROUNDDOWN(INDEX(個人!$C$6:$AH$125,$N1141,$H$3)/5,0)+7),"")</f>
        <v/>
      </c>
      <c r="I1141" s="23" t="str">
        <f>IF(AND(INDEX(個人!$C$6:$AH$125,$N1141,$C$3)&lt;&gt;"",INDEX(個人!$C$6:$AH$125,$N1141,$O1141)&lt;&gt;""),IF(ISERROR(VLOOKUP(DBCS($Q1141),コード一覧!$E$1:$F$6,2,FALSE)),1,VLOOKUP(DBCS($Q1141),コード一覧!$E$1:$F$6,2,FALSE)),"")</f>
        <v/>
      </c>
      <c r="J1141" s="23" t="str">
        <f>IF(AND(INDEX(個人!$C$6:$AH$125,$N1141,$C$3)&lt;&gt;"",INDEX(個人!$C$6:$AH$125,$N1141,$O1141)&lt;&gt;""),VLOOKUP($P1141,コード一覧!$G$1:$H$10,2,FALSE),"")</f>
        <v/>
      </c>
      <c r="K1141" s="23" t="str">
        <f>IF(AND(INDEX(個人!$C$6:$AH$125,$N1141,$C$3)&lt;&gt;"",INDEX(個人!$C$6:$AH$125,$N1141,$O1141)&lt;&gt;""),LEFT(TEXT(INDEX(個人!$C$6:$AH$125,$N1141,$O1141),"mm:ss.00"),2),"")</f>
        <v/>
      </c>
      <c r="L1141" s="23" t="str">
        <f>IF(AND(INDEX(個人!$C$6:$AH$125,$N1141,$C$3)&lt;&gt;"",INDEX(個人!$C$6:$AH$125,$N1141,$O1141)&lt;&gt;""),MID(TEXT(INDEX(個人!$C$6:$AH$125,$N1141,$O1141),"mm:ss.00"),4,2),"")</f>
        <v/>
      </c>
      <c r="M1141" s="23" t="str">
        <f>IF(AND(INDEX(個人!$C$6:$AH$125,$N1141,$C$3)&lt;&gt;"",INDEX(個人!$C$6:$AH$125,$N1141,$O1141)&lt;&gt;""),RIGHT(TEXT(INDEX(個人!$C$6:$AH$125,$N1141,$O1141),"mm:ss.00"),2),"")</f>
        <v/>
      </c>
      <c r="N1141" s="23">
        <f t="shared" si="155"/>
        <v>52</v>
      </c>
      <c r="O1141" s="23">
        <v>24</v>
      </c>
      <c r="P1141" s="200" t="s">
        <v>37</v>
      </c>
      <c r="Q1141" s="23" t="s">
        <v>320</v>
      </c>
    </row>
    <row r="1142" spans="3:17" s="23" customFormat="1" x14ac:dyDescent="0.15">
      <c r="C1142" s="23" t="str">
        <f>IF(INDEX(個人!$C$6:$AH$125,$N1142,$C$3)&lt;&gt;"",DBCS(TRIM(INDEX(個人!$C$6:$AH$125,$N1142,$C$3))),"")</f>
        <v/>
      </c>
      <c r="D1142" s="23" t="str">
        <f t="shared" si="153"/>
        <v>○</v>
      </c>
      <c r="E1142" s="23">
        <f>IF(AND(INDEX(個人!$C$6:$AH$125,$N1141,$C$3)&lt;&gt;"",INDEX(個人!$C$6:$AH$125,$N1142,$O1142)&lt;&gt;""),E1141+1,E1141)</f>
        <v>0</v>
      </c>
      <c r="F1142" s="23" t="str">
        <f t="shared" si="154"/>
        <v>@0</v>
      </c>
      <c r="H1142" s="23" t="str">
        <f>IF(AND(INDEX(個人!$C$6:$AH$125,$N1142,$C$3)&lt;&gt;"",INDEX(個人!$C$6:$AH$125,$N1142,$O1142)&lt;&gt;""),IF(INDEX(個人!$C$6:$AH$125,$N1142,$H$3)&lt;20,11,ROUNDDOWN(INDEX(個人!$C$6:$AH$125,$N1142,$H$3)/5,0)+7),"")</f>
        <v/>
      </c>
      <c r="I1142" s="23" t="str">
        <f>IF(AND(INDEX(個人!$C$6:$AH$125,$N1142,$C$3)&lt;&gt;"",INDEX(個人!$C$6:$AH$125,$N1142,$O1142)&lt;&gt;""),IF(ISERROR(VLOOKUP(DBCS($Q1142),コード一覧!$E$1:$F$6,2,FALSE)),1,VLOOKUP(DBCS($Q1142),コード一覧!$E$1:$F$6,2,FALSE)),"")</f>
        <v/>
      </c>
      <c r="J1142" s="23" t="str">
        <f>IF(AND(INDEX(個人!$C$6:$AH$125,$N1142,$C$3)&lt;&gt;"",INDEX(個人!$C$6:$AH$125,$N1142,$O1142)&lt;&gt;""),VLOOKUP($P1142,コード一覧!$G$1:$H$10,2,FALSE),"")</f>
        <v/>
      </c>
      <c r="K1142" s="23" t="str">
        <f>IF(AND(INDEX(個人!$C$6:$AH$125,$N1142,$C$3)&lt;&gt;"",INDEX(個人!$C$6:$AH$125,$N1142,$O1142)&lt;&gt;""),LEFT(TEXT(INDEX(個人!$C$6:$AH$125,$N1142,$O1142),"mm:ss.00"),2),"")</f>
        <v/>
      </c>
      <c r="L1142" s="23" t="str">
        <f>IF(AND(INDEX(個人!$C$6:$AH$125,$N1142,$C$3)&lt;&gt;"",INDEX(個人!$C$6:$AH$125,$N1142,$O1142)&lt;&gt;""),MID(TEXT(INDEX(個人!$C$6:$AH$125,$N1142,$O1142),"mm:ss.00"),4,2),"")</f>
        <v/>
      </c>
      <c r="M1142" s="23" t="str">
        <f>IF(AND(INDEX(個人!$C$6:$AH$125,$N1142,$C$3)&lt;&gt;"",INDEX(個人!$C$6:$AH$125,$N1142,$O1142)&lt;&gt;""),RIGHT(TEXT(INDEX(個人!$C$6:$AH$125,$N1142,$O1142),"mm:ss.00"),2),"")</f>
        <v/>
      </c>
      <c r="N1142" s="23">
        <f t="shared" si="155"/>
        <v>52</v>
      </c>
      <c r="O1142" s="23">
        <v>25</v>
      </c>
      <c r="P1142" s="200" t="s">
        <v>47</v>
      </c>
      <c r="Q1142" s="23" t="s">
        <v>320</v>
      </c>
    </row>
    <row r="1143" spans="3:17" s="23" customFormat="1" x14ac:dyDescent="0.15">
      <c r="C1143" s="23" t="str">
        <f>IF(INDEX(個人!$C$6:$AH$125,$N1143,$C$3)&lt;&gt;"",DBCS(TRIM(INDEX(個人!$C$6:$AH$125,$N1143,$C$3))),"")</f>
        <v/>
      </c>
      <c r="D1143" s="23" t="str">
        <f t="shared" si="153"/>
        <v>○</v>
      </c>
      <c r="E1143" s="23">
        <f>IF(AND(INDEX(個人!$C$6:$AH$125,$N1142,$C$3)&lt;&gt;"",INDEX(個人!$C$6:$AH$125,$N1143,$O1143)&lt;&gt;""),E1142+1,E1142)</f>
        <v>0</v>
      </c>
      <c r="F1143" s="23" t="str">
        <f t="shared" si="154"/>
        <v>@0</v>
      </c>
      <c r="H1143" s="23" t="str">
        <f>IF(AND(INDEX(個人!$C$6:$AH$125,$N1143,$C$3)&lt;&gt;"",INDEX(個人!$C$6:$AH$125,$N1143,$O1143)&lt;&gt;""),IF(INDEX(個人!$C$6:$AH$125,$N1143,$H$3)&lt;20,11,ROUNDDOWN(INDEX(個人!$C$6:$AH$125,$N1143,$H$3)/5,0)+7),"")</f>
        <v/>
      </c>
      <c r="I1143" s="23" t="str">
        <f>IF(AND(INDEX(個人!$C$6:$AH$125,$N1143,$C$3)&lt;&gt;"",INDEX(個人!$C$6:$AH$125,$N1143,$O1143)&lt;&gt;""),IF(ISERROR(VLOOKUP(DBCS($Q1143),コード一覧!$E$1:$F$6,2,FALSE)),1,VLOOKUP(DBCS($Q1143),コード一覧!$E$1:$F$6,2,FALSE)),"")</f>
        <v/>
      </c>
      <c r="J1143" s="23" t="str">
        <f>IF(AND(INDEX(個人!$C$6:$AH$125,$N1143,$C$3)&lt;&gt;"",INDEX(個人!$C$6:$AH$125,$N1143,$O1143)&lt;&gt;""),VLOOKUP($P1143,コード一覧!$G$1:$H$10,2,FALSE),"")</f>
        <v/>
      </c>
      <c r="K1143" s="23" t="str">
        <f>IF(AND(INDEX(個人!$C$6:$AH$125,$N1143,$C$3)&lt;&gt;"",INDEX(個人!$C$6:$AH$125,$N1143,$O1143)&lt;&gt;""),LEFT(TEXT(INDEX(個人!$C$6:$AH$125,$N1143,$O1143),"mm:ss.00"),2),"")</f>
        <v/>
      </c>
      <c r="L1143" s="23" t="str">
        <f>IF(AND(INDEX(個人!$C$6:$AH$125,$N1143,$C$3)&lt;&gt;"",INDEX(個人!$C$6:$AH$125,$N1143,$O1143)&lt;&gt;""),MID(TEXT(INDEX(個人!$C$6:$AH$125,$N1143,$O1143),"mm:ss.00"),4,2),"")</f>
        <v/>
      </c>
      <c r="M1143" s="23" t="str">
        <f>IF(AND(INDEX(個人!$C$6:$AH$125,$N1143,$C$3)&lt;&gt;"",INDEX(個人!$C$6:$AH$125,$N1143,$O1143)&lt;&gt;""),RIGHT(TEXT(INDEX(個人!$C$6:$AH$125,$N1143,$O1143),"mm:ss.00"),2),"")</f>
        <v/>
      </c>
      <c r="N1143" s="23">
        <f t="shared" si="155"/>
        <v>52</v>
      </c>
      <c r="O1143" s="23">
        <v>26</v>
      </c>
      <c r="P1143" s="200" t="s">
        <v>70</v>
      </c>
      <c r="Q1143" s="23" t="s">
        <v>321</v>
      </c>
    </row>
    <row r="1144" spans="3:17" s="23" customFormat="1" x14ac:dyDescent="0.15">
      <c r="C1144" s="23" t="str">
        <f>IF(INDEX(個人!$C$6:$AH$125,$N1144,$C$3)&lt;&gt;"",DBCS(TRIM(INDEX(個人!$C$6:$AH$125,$N1144,$C$3))),"")</f>
        <v/>
      </c>
      <c r="D1144" s="23" t="str">
        <f t="shared" si="153"/>
        <v>○</v>
      </c>
      <c r="E1144" s="23">
        <f>IF(AND(INDEX(個人!$C$6:$AH$125,$N1143,$C$3)&lt;&gt;"",INDEX(個人!$C$6:$AH$125,$N1144,$O1144)&lt;&gt;""),E1143+1,E1143)</f>
        <v>0</v>
      </c>
      <c r="F1144" s="23" t="str">
        <f t="shared" si="154"/>
        <v>@0</v>
      </c>
      <c r="H1144" s="23" t="str">
        <f>IF(AND(INDEX(個人!$C$6:$AH$125,$N1144,$C$3)&lt;&gt;"",INDEX(個人!$C$6:$AH$125,$N1144,$O1144)&lt;&gt;""),IF(INDEX(個人!$C$6:$AH$125,$N1144,$H$3)&lt;20,11,ROUNDDOWN(INDEX(個人!$C$6:$AH$125,$N1144,$H$3)/5,0)+7),"")</f>
        <v/>
      </c>
      <c r="I1144" s="23" t="str">
        <f>IF(AND(INDEX(個人!$C$6:$AH$125,$N1144,$C$3)&lt;&gt;"",INDEX(個人!$C$6:$AH$125,$N1144,$O1144)&lt;&gt;""),IF(ISERROR(VLOOKUP(DBCS($Q1144),コード一覧!$E$1:$F$6,2,FALSE)),1,VLOOKUP(DBCS($Q1144),コード一覧!$E$1:$F$6,2,FALSE)),"")</f>
        <v/>
      </c>
      <c r="J1144" s="23" t="str">
        <f>IF(AND(INDEX(個人!$C$6:$AH$125,$N1144,$C$3)&lt;&gt;"",INDEX(個人!$C$6:$AH$125,$N1144,$O1144)&lt;&gt;""),VLOOKUP($P1144,コード一覧!$G$1:$H$10,2,FALSE),"")</f>
        <v/>
      </c>
      <c r="K1144" s="23" t="str">
        <f>IF(AND(INDEX(個人!$C$6:$AH$125,$N1144,$C$3)&lt;&gt;"",INDEX(個人!$C$6:$AH$125,$N1144,$O1144)&lt;&gt;""),LEFT(TEXT(INDEX(個人!$C$6:$AH$125,$N1144,$O1144),"mm:ss.00"),2),"")</f>
        <v/>
      </c>
      <c r="L1144" s="23" t="str">
        <f>IF(AND(INDEX(個人!$C$6:$AH$125,$N1144,$C$3)&lt;&gt;"",INDEX(個人!$C$6:$AH$125,$N1144,$O1144)&lt;&gt;""),MID(TEXT(INDEX(個人!$C$6:$AH$125,$N1144,$O1144),"mm:ss.00"),4,2),"")</f>
        <v/>
      </c>
      <c r="M1144" s="23" t="str">
        <f>IF(AND(INDEX(個人!$C$6:$AH$125,$N1144,$C$3)&lt;&gt;"",INDEX(個人!$C$6:$AH$125,$N1144,$O1144)&lt;&gt;""),RIGHT(TEXT(INDEX(個人!$C$6:$AH$125,$N1144,$O1144),"mm:ss.00"),2),"")</f>
        <v/>
      </c>
      <c r="N1144" s="23">
        <f t="shared" si="155"/>
        <v>52</v>
      </c>
      <c r="O1144" s="23">
        <v>27</v>
      </c>
      <c r="P1144" s="200" t="s">
        <v>24</v>
      </c>
      <c r="Q1144" s="23" t="s">
        <v>321</v>
      </c>
    </row>
    <row r="1145" spans="3:17" s="23" customFormat="1" x14ac:dyDescent="0.15">
      <c r="C1145" s="23" t="str">
        <f>IF(INDEX(個人!$C$6:$AH$125,$N1145,$C$3)&lt;&gt;"",DBCS(TRIM(INDEX(個人!$C$6:$AH$125,$N1145,$C$3))),"")</f>
        <v/>
      </c>
      <c r="D1145" s="23" t="str">
        <f t="shared" si="153"/>
        <v>○</v>
      </c>
      <c r="E1145" s="23">
        <f>IF(AND(INDEX(個人!$C$6:$AH$125,$N1144,$C$3)&lt;&gt;"",INDEX(個人!$C$6:$AH$125,$N1145,$O1145)&lt;&gt;""),E1144+1,E1144)</f>
        <v>0</v>
      </c>
      <c r="F1145" s="23" t="str">
        <f t="shared" si="154"/>
        <v>@0</v>
      </c>
      <c r="H1145" s="23" t="str">
        <f>IF(AND(INDEX(個人!$C$6:$AH$125,$N1145,$C$3)&lt;&gt;"",INDEX(個人!$C$6:$AH$125,$N1145,$O1145)&lt;&gt;""),IF(INDEX(個人!$C$6:$AH$125,$N1145,$H$3)&lt;20,11,ROUNDDOWN(INDEX(個人!$C$6:$AH$125,$N1145,$H$3)/5,0)+7),"")</f>
        <v/>
      </c>
      <c r="I1145" s="23" t="str">
        <f>IF(AND(INDEX(個人!$C$6:$AH$125,$N1145,$C$3)&lt;&gt;"",INDEX(個人!$C$6:$AH$125,$N1145,$O1145)&lt;&gt;""),IF(ISERROR(VLOOKUP(DBCS($Q1145),コード一覧!$E$1:$F$6,2,FALSE)),1,VLOOKUP(DBCS($Q1145),コード一覧!$E$1:$F$6,2,FALSE)),"")</f>
        <v/>
      </c>
      <c r="J1145" s="23" t="str">
        <f>IF(AND(INDEX(個人!$C$6:$AH$125,$N1145,$C$3)&lt;&gt;"",INDEX(個人!$C$6:$AH$125,$N1145,$O1145)&lt;&gt;""),VLOOKUP($P1145,コード一覧!$G$1:$H$10,2,FALSE),"")</f>
        <v/>
      </c>
      <c r="K1145" s="23" t="str">
        <f>IF(AND(INDEX(個人!$C$6:$AH$125,$N1145,$C$3)&lt;&gt;"",INDEX(個人!$C$6:$AH$125,$N1145,$O1145)&lt;&gt;""),LEFT(TEXT(INDEX(個人!$C$6:$AH$125,$N1145,$O1145),"mm:ss.00"),2),"")</f>
        <v/>
      </c>
      <c r="L1145" s="23" t="str">
        <f>IF(AND(INDEX(個人!$C$6:$AH$125,$N1145,$C$3)&lt;&gt;"",INDEX(個人!$C$6:$AH$125,$N1145,$O1145)&lt;&gt;""),MID(TEXT(INDEX(個人!$C$6:$AH$125,$N1145,$O1145),"mm:ss.00"),4,2),"")</f>
        <v/>
      </c>
      <c r="M1145" s="23" t="str">
        <f>IF(AND(INDEX(個人!$C$6:$AH$125,$N1145,$C$3)&lt;&gt;"",INDEX(個人!$C$6:$AH$125,$N1145,$O1145)&lt;&gt;""),RIGHT(TEXT(INDEX(個人!$C$6:$AH$125,$N1145,$O1145),"mm:ss.00"),2),"")</f>
        <v/>
      </c>
      <c r="N1145" s="23">
        <f t="shared" si="155"/>
        <v>52</v>
      </c>
      <c r="O1145" s="23">
        <v>28</v>
      </c>
      <c r="P1145" s="200" t="s">
        <v>37</v>
      </c>
      <c r="Q1145" s="23" t="s">
        <v>321</v>
      </c>
    </row>
    <row r="1146" spans="3:17" s="23" customFormat="1" x14ac:dyDescent="0.15">
      <c r="C1146" s="23" t="str">
        <f>IF(INDEX(個人!$C$6:$AH$125,$N1146,$C$3)&lt;&gt;"",DBCS(TRIM(INDEX(個人!$C$6:$AH$125,$N1146,$C$3))),"")</f>
        <v/>
      </c>
      <c r="D1146" s="23" t="str">
        <f t="shared" si="153"/>
        <v>○</v>
      </c>
      <c r="E1146" s="23">
        <f>IF(AND(INDEX(個人!$C$6:$AH$125,$N1145,$C$3)&lt;&gt;"",INDEX(個人!$C$6:$AH$125,$N1146,$O1146)&lt;&gt;""),E1145+1,E1145)</f>
        <v>0</v>
      </c>
      <c r="F1146" s="23" t="str">
        <f t="shared" si="154"/>
        <v>@0</v>
      </c>
      <c r="H1146" s="23" t="str">
        <f>IF(AND(INDEX(個人!$C$6:$AH$125,$N1146,$C$3)&lt;&gt;"",INDEX(個人!$C$6:$AH$125,$N1146,$O1146)&lt;&gt;""),IF(INDEX(個人!$C$6:$AH$125,$N1146,$H$3)&lt;20,11,ROUNDDOWN(INDEX(個人!$C$6:$AH$125,$N1146,$H$3)/5,0)+7),"")</f>
        <v/>
      </c>
      <c r="I1146" s="23" t="str">
        <f>IF(AND(INDEX(個人!$C$6:$AH$125,$N1146,$C$3)&lt;&gt;"",INDEX(個人!$C$6:$AH$125,$N1146,$O1146)&lt;&gt;""),IF(ISERROR(VLOOKUP(DBCS($Q1146),コード一覧!$E$1:$F$6,2,FALSE)),1,VLOOKUP(DBCS($Q1146),コード一覧!$E$1:$F$6,2,FALSE)),"")</f>
        <v/>
      </c>
      <c r="J1146" s="23" t="str">
        <f>IF(AND(INDEX(個人!$C$6:$AH$125,$N1146,$C$3)&lt;&gt;"",INDEX(個人!$C$6:$AH$125,$N1146,$O1146)&lt;&gt;""),VLOOKUP($P1146,コード一覧!$G$1:$H$10,2,FALSE),"")</f>
        <v/>
      </c>
      <c r="K1146" s="23" t="str">
        <f>IF(AND(INDEX(個人!$C$6:$AH$125,$N1146,$C$3)&lt;&gt;"",INDEX(個人!$C$6:$AH$125,$N1146,$O1146)&lt;&gt;""),LEFT(TEXT(INDEX(個人!$C$6:$AH$125,$N1146,$O1146),"mm:ss.00"),2),"")</f>
        <v/>
      </c>
      <c r="L1146" s="23" t="str">
        <f>IF(AND(INDEX(個人!$C$6:$AH$125,$N1146,$C$3)&lt;&gt;"",INDEX(個人!$C$6:$AH$125,$N1146,$O1146)&lt;&gt;""),MID(TEXT(INDEX(個人!$C$6:$AH$125,$N1146,$O1146),"mm:ss.00"),4,2),"")</f>
        <v/>
      </c>
      <c r="M1146" s="23" t="str">
        <f>IF(AND(INDEX(個人!$C$6:$AH$125,$N1146,$C$3)&lt;&gt;"",INDEX(個人!$C$6:$AH$125,$N1146,$O1146)&lt;&gt;""),RIGHT(TEXT(INDEX(個人!$C$6:$AH$125,$N1146,$O1146),"mm:ss.00"),2),"")</f>
        <v/>
      </c>
      <c r="N1146" s="23">
        <f t="shared" si="155"/>
        <v>52</v>
      </c>
      <c r="O1146" s="23">
        <v>29</v>
      </c>
      <c r="P1146" s="200" t="s">
        <v>47</v>
      </c>
      <c r="Q1146" s="23" t="s">
        <v>321</v>
      </c>
    </row>
    <row r="1147" spans="3:17" s="23" customFormat="1" x14ac:dyDescent="0.15">
      <c r="C1147" s="23" t="str">
        <f>IF(INDEX(個人!$C$6:$AH$125,$N1147,$C$3)&lt;&gt;"",DBCS(TRIM(INDEX(個人!$C$6:$AH$125,$N1147,$C$3))),"")</f>
        <v/>
      </c>
      <c r="D1147" s="23" t="str">
        <f t="shared" si="153"/>
        <v>○</v>
      </c>
      <c r="E1147" s="23">
        <f>IF(AND(INDEX(個人!$C$6:$AH$125,$N1146,$C$3)&lt;&gt;"",INDEX(個人!$C$6:$AH$125,$N1147,$O1147)&lt;&gt;""),E1146+1,E1146)</f>
        <v>0</v>
      </c>
      <c r="F1147" s="23" t="str">
        <f t="shared" si="154"/>
        <v>@0</v>
      </c>
      <c r="H1147" s="23" t="str">
        <f>IF(AND(INDEX(個人!$C$6:$AH$125,$N1147,$C$3)&lt;&gt;"",INDEX(個人!$C$6:$AH$125,$N1147,$O1147)&lt;&gt;""),IF(INDEX(個人!$C$6:$AH$125,$N1147,$H$3)&lt;20,11,ROUNDDOWN(INDEX(個人!$C$6:$AH$125,$N1147,$H$3)/5,0)+7),"")</f>
        <v/>
      </c>
      <c r="I1147" s="23" t="str">
        <f>IF(AND(INDEX(個人!$C$6:$AH$125,$N1147,$C$3)&lt;&gt;"",INDEX(個人!$C$6:$AH$125,$N1147,$O1147)&lt;&gt;""),IF(ISERROR(VLOOKUP(DBCS($Q1147),コード一覧!$E$1:$F$6,2,FALSE)),1,VLOOKUP(DBCS($Q1147),コード一覧!$E$1:$F$6,2,FALSE)),"")</f>
        <v/>
      </c>
      <c r="J1147" s="23" t="str">
        <f>IF(AND(INDEX(個人!$C$6:$AH$125,$N1147,$C$3)&lt;&gt;"",INDEX(個人!$C$6:$AH$125,$N1147,$O1147)&lt;&gt;""),VLOOKUP($P1147,コード一覧!$G$1:$H$10,2,FALSE),"")</f>
        <v/>
      </c>
      <c r="K1147" s="23" t="str">
        <f>IF(AND(INDEX(個人!$C$6:$AH$125,$N1147,$C$3)&lt;&gt;"",INDEX(個人!$C$6:$AH$125,$N1147,$O1147)&lt;&gt;""),LEFT(TEXT(INDEX(個人!$C$6:$AH$125,$N1147,$O1147),"mm:ss.00"),2),"")</f>
        <v/>
      </c>
      <c r="L1147" s="23" t="str">
        <f>IF(AND(INDEX(個人!$C$6:$AH$125,$N1147,$C$3)&lt;&gt;"",INDEX(個人!$C$6:$AH$125,$N1147,$O1147)&lt;&gt;""),MID(TEXT(INDEX(個人!$C$6:$AH$125,$N1147,$O1147),"mm:ss.00"),4,2),"")</f>
        <v/>
      </c>
      <c r="M1147" s="23" t="str">
        <f>IF(AND(INDEX(個人!$C$6:$AH$125,$N1147,$C$3)&lt;&gt;"",INDEX(個人!$C$6:$AH$125,$N1147,$O1147)&lt;&gt;""),RIGHT(TEXT(INDEX(個人!$C$6:$AH$125,$N1147,$O1147),"mm:ss.00"),2),"")</f>
        <v/>
      </c>
      <c r="N1147" s="23">
        <f t="shared" si="155"/>
        <v>52</v>
      </c>
      <c r="O1147" s="23">
        <v>30</v>
      </c>
      <c r="P1147" s="200" t="s">
        <v>37</v>
      </c>
      <c r="Q1147" s="23" t="s">
        <v>101</v>
      </c>
    </row>
    <row r="1148" spans="3:17" s="23" customFormat="1" x14ac:dyDescent="0.15">
      <c r="C1148" s="23" t="str">
        <f>IF(INDEX(個人!$C$6:$AH$125,$N1148,$C$3)&lt;&gt;"",DBCS(TRIM(INDEX(個人!$C$6:$AH$125,$N1148,$C$3))),"")</f>
        <v/>
      </c>
      <c r="D1148" s="23" t="str">
        <f t="shared" si="153"/>
        <v>○</v>
      </c>
      <c r="E1148" s="23">
        <f>IF(AND(INDEX(個人!$C$6:$AH$125,$N1147,$C$3)&lt;&gt;"",INDEX(個人!$C$6:$AH$125,$N1148,$O1148)&lt;&gt;""),E1147+1,E1147)</f>
        <v>0</v>
      </c>
      <c r="F1148" s="23" t="str">
        <f t="shared" si="154"/>
        <v>@0</v>
      </c>
      <c r="H1148" s="23" t="str">
        <f>IF(AND(INDEX(個人!$C$6:$AH$125,$N1148,$C$3)&lt;&gt;"",INDEX(個人!$C$6:$AH$125,$N1148,$O1148)&lt;&gt;""),IF(INDEX(個人!$C$6:$AH$125,$N1148,$H$3)&lt;20,11,ROUNDDOWN(INDEX(個人!$C$6:$AH$125,$N1148,$H$3)/5,0)+7),"")</f>
        <v/>
      </c>
      <c r="I1148" s="23" t="str">
        <f>IF(AND(INDEX(個人!$C$6:$AH$125,$N1148,$C$3)&lt;&gt;"",INDEX(個人!$C$6:$AH$125,$N1148,$O1148)&lt;&gt;""),IF(ISERROR(VLOOKUP(DBCS($Q1148),コード一覧!$E$1:$F$6,2,FALSE)),1,VLOOKUP(DBCS($Q1148),コード一覧!$E$1:$F$6,2,FALSE)),"")</f>
        <v/>
      </c>
      <c r="J1148" s="23" t="str">
        <f>IF(AND(INDEX(個人!$C$6:$AH$125,$N1148,$C$3)&lt;&gt;"",INDEX(個人!$C$6:$AH$125,$N1148,$O1148)&lt;&gt;""),VLOOKUP($P1148,コード一覧!$G$1:$H$10,2,FALSE),"")</f>
        <v/>
      </c>
      <c r="K1148" s="23" t="str">
        <f>IF(AND(INDEX(個人!$C$6:$AH$125,$N1148,$C$3)&lt;&gt;"",INDEX(個人!$C$6:$AH$125,$N1148,$O1148)&lt;&gt;""),LEFT(TEXT(INDEX(個人!$C$6:$AH$125,$N1148,$O1148),"mm:ss.00"),2),"")</f>
        <v/>
      </c>
      <c r="L1148" s="23" t="str">
        <f>IF(AND(INDEX(個人!$C$6:$AH$125,$N1148,$C$3)&lt;&gt;"",INDEX(個人!$C$6:$AH$125,$N1148,$O1148)&lt;&gt;""),MID(TEXT(INDEX(個人!$C$6:$AH$125,$N1148,$O1148),"mm:ss.00"),4,2),"")</f>
        <v/>
      </c>
      <c r="M1148" s="23" t="str">
        <f>IF(AND(INDEX(個人!$C$6:$AH$125,$N1148,$C$3)&lt;&gt;"",INDEX(個人!$C$6:$AH$125,$N1148,$O1148)&lt;&gt;""),RIGHT(TEXT(INDEX(個人!$C$6:$AH$125,$N1148,$O1148),"mm:ss.00"),2),"")</f>
        <v/>
      </c>
      <c r="N1148" s="23">
        <f t="shared" si="155"/>
        <v>52</v>
      </c>
      <c r="O1148" s="23">
        <v>31</v>
      </c>
      <c r="P1148" s="200" t="s">
        <v>47</v>
      </c>
      <c r="Q1148" s="23" t="s">
        <v>101</v>
      </c>
    </row>
    <row r="1149" spans="3:17" s="23" customFormat="1" x14ac:dyDescent="0.15">
      <c r="C1149" s="23" t="str">
        <f>IF(INDEX(個人!$C$6:$AH$125,$N1149,$C$3)&lt;&gt;"",DBCS(TRIM(INDEX(個人!$C$6:$AH$125,$N1149,$C$3))),"")</f>
        <v/>
      </c>
      <c r="D1149" s="23" t="str">
        <f t="shared" si="153"/>
        <v>○</v>
      </c>
      <c r="E1149" s="23">
        <f>IF(AND(INDEX(個人!$C$6:$AH$125,$N1148,$C$3)&lt;&gt;"",INDEX(個人!$C$6:$AH$125,$N1149,$O1149)&lt;&gt;""),E1148+1,E1148)</f>
        <v>0</v>
      </c>
      <c r="F1149" s="23" t="str">
        <f t="shared" si="154"/>
        <v>@0</v>
      </c>
      <c r="H1149" s="23" t="str">
        <f>IF(AND(INDEX(個人!$C$6:$AH$125,$N1149,$C$3)&lt;&gt;"",INDEX(個人!$C$6:$AH$125,$N1149,$O1149)&lt;&gt;""),IF(INDEX(個人!$C$6:$AH$125,$N1149,$H$3)&lt;20,11,ROUNDDOWN(INDEX(個人!$C$6:$AH$125,$N1149,$H$3)/5,0)+7),"")</f>
        <v/>
      </c>
      <c r="I1149" s="23" t="str">
        <f>IF(AND(INDEX(個人!$C$6:$AH$125,$N1149,$C$3)&lt;&gt;"",INDEX(個人!$C$6:$AH$125,$N1149,$O1149)&lt;&gt;""),IF(ISERROR(VLOOKUP(DBCS($Q1149),コード一覧!$E$1:$F$6,2,FALSE)),1,VLOOKUP(DBCS($Q1149),コード一覧!$E$1:$F$6,2,FALSE)),"")</f>
        <v/>
      </c>
      <c r="J1149" s="23" t="str">
        <f>IF(AND(INDEX(個人!$C$6:$AH$125,$N1149,$C$3)&lt;&gt;"",INDEX(個人!$C$6:$AH$125,$N1149,$O1149)&lt;&gt;""),VLOOKUP($P1149,コード一覧!$G$1:$H$10,2,FALSE),"")</f>
        <v/>
      </c>
      <c r="K1149" s="23" t="str">
        <f>IF(AND(INDEX(個人!$C$6:$AH$125,$N1149,$C$3)&lt;&gt;"",INDEX(個人!$C$6:$AH$125,$N1149,$O1149)&lt;&gt;""),LEFT(TEXT(INDEX(個人!$C$6:$AH$125,$N1149,$O1149),"mm:ss.00"),2),"")</f>
        <v/>
      </c>
      <c r="L1149" s="23" t="str">
        <f>IF(AND(INDEX(個人!$C$6:$AH$125,$N1149,$C$3)&lt;&gt;"",INDEX(個人!$C$6:$AH$125,$N1149,$O1149)&lt;&gt;""),MID(TEXT(INDEX(個人!$C$6:$AH$125,$N1149,$O1149),"mm:ss.00"),4,2),"")</f>
        <v/>
      </c>
      <c r="M1149" s="23" t="str">
        <f>IF(AND(INDEX(個人!$C$6:$AH$125,$N1149,$C$3)&lt;&gt;"",INDEX(個人!$C$6:$AH$125,$N1149,$O1149)&lt;&gt;""),RIGHT(TEXT(INDEX(個人!$C$6:$AH$125,$N1149,$O1149),"mm:ss.00"),2),"")</f>
        <v/>
      </c>
      <c r="N1149" s="23">
        <f t="shared" si="155"/>
        <v>52</v>
      </c>
      <c r="O1149" s="23">
        <v>32</v>
      </c>
      <c r="P1149" s="200" t="s">
        <v>73</v>
      </c>
      <c r="Q1149" s="23" t="s">
        <v>101</v>
      </c>
    </row>
    <row r="1150" spans="3:17" s="22" customFormat="1" x14ac:dyDescent="0.15">
      <c r="C1150" s="22" t="str">
        <f>IF(INDEX(個人!$C$6:$AH$125,$N1150,$C$3)&lt;&gt;"",DBCS(TRIM(INDEX(個人!$C$6:$AH$125,$N1150,$C$3))),"")</f>
        <v/>
      </c>
      <c r="D1150" s="22" t="str">
        <f>IF(C1149=C1150,"○","×")</f>
        <v>○</v>
      </c>
      <c r="E1150" s="22">
        <f>IF(AND(INDEX(個人!$C$6:$AH$125,$N1150,$C$3)&lt;&gt;"",INDEX(個人!$C$6:$AH$125,$N1150,$O1150)&lt;&gt;""),1,0)</f>
        <v>0</v>
      </c>
      <c r="F1150" s="22" t="str">
        <f>C1150&amp;"@"&amp;E1150</f>
        <v>@0</v>
      </c>
      <c r="H1150" s="22" t="str">
        <f>IF(AND(INDEX(個人!$C$6:$AH$125,$N1150,$C$3)&lt;&gt;"",INDEX(個人!$C$6:$AH$125,$N1150,$O1150)&lt;&gt;""),IF(INDEX(個人!$C$6:$AH$125,$N1150,$H$3)&lt;20,11,ROUNDDOWN(INDEX(個人!$C$6:$AH$125,$N1150,$H$3)/5,0)+7),"")</f>
        <v/>
      </c>
      <c r="I1150" s="22" t="str">
        <f>IF(AND(INDEX(個人!$C$6:$AH$125,$N1150,$C$3)&lt;&gt;"",INDEX(個人!$C$6:$AH$125,$N1150,$O1150)&lt;&gt;""),IF(ISERROR(VLOOKUP(DBCS($Q1150),コード一覧!$E$1:$F$6,2,FALSE)),1,VLOOKUP(DBCS($Q1150),コード一覧!$E$1:$F$6,2,FALSE)),"")</f>
        <v/>
      </c>
      <c r="J1150" s="22" t="str">
        <f>IF(AND(INDEX(個人!$C$6:$AH$125,$N1150,$C$3)&lt;&gt;"",INDEX(個人!$C$6:$AH$125,$N1150,$O1150)&lt;&gt;""),VLOOKUP($P1150,コード一覧!$G$1:$H$10,2,FALSE),"")</f>
        <v/>
      </c>
      <c r="K1150" s="22" t="str">
        <f>IF(AND(INDEX(個人!$C$6:$AH$125,$N1150,$C$3)&lt;&gt;"",INDEX(個人!$C$6:$AH$125,$N1150,$O1150)&lt;&gt;""),LEFT(TEXT(INDEX(個人!$C$6:$AH$125,$N1150,$O1150),"mm:ss.00"),2),"")</f>
        <v/>
      </c>
      <c r="L1150" s="22" t="str">
        <f>IF(AND(INDEX(個人!$C$6:$AH$125,$N1150,$C$3)&lt;&gt;"",INDEX(個人!$C$6:$AH$125,$N1150,$O1150)&lt;&gt;""),MID(TEXT(INDEX(個人!$C$6:$AH$125,$N1150,$O1150),"mm:ss.00"),4,2),"")</f>
        <v/>
      </c>
      <c r="M1150" s="22" t="str">
        <f>IF(AND(INDEX(個人!$C$6:$AH$125,$N1150,$C$3)&lt;&gt;"",INDEX(個人!$C$6:$AH$125,$N1150,$O1150)&lt;&gt;""),RIGHT(TEXT(INDEX(個人!$C$6:$AH$125,$N1150,$O1150),"mm:ss.00"),2),"")</f>
        <v/>
      </c>
      <c r="N1150" s="22">
        <f>N1128+1</f>
        <v>53</v>
      </c>
      <c r="O1150" s="22">
        <v>11</v>
      </c>
      <c r="P1150" s="24" t="s">
        <v>70</v>
      </c>
      <c r="Q1150" s="22" t="s">
        <v>102</v>
      </c>
    </row>
    <row r="1151" spans="3:17" s="22" customFormat="1" x14ac:dyDescent="0.15">
      <c r="C1151" s="22" t="str">
        <f>IF(INDEX(個人!$C$6:$AH$125,$N1151,$C$3)&lt;&gt;"",DBCS(TRIM(INDEX(個人!$C$6:$AH$125,$N1151,$C$3))),"")</f>
        <v/>
      </c>
      <c r="D1151" s="22" t="str">
        <f>IF(C1150=C1151,"○","×")</f>
        <v>○</v>
      </c>
      <c r="E1151" s="22">
        <f>IF(AND(INDEX(個人!$C$6:$AH$125,$N1150,$C$3)&lt;&gt;"",INDEX(個人!$C$6:$AH$125,$N1151,$O1151)&lt;&gt;""),E1150+1,E1150)</f>
        <v>0</v>
      </c>
      <c r="F1151" s="22" t="str">
        <f>C1151&amp;"@"&amp;E1151</f>
        <v>@0</v>
      </c>
      <c r="H1151" s="22" t="str">
        <f>IF(AND(INDEX(個人!$C$6:$AH$125,$N1151,$C$3)&lt;&gt;"",INDEX(個人!$C$6:$AH$125,$N1151,$O1151)&lt;&gt;""),IF(INDEX(個人!$C$6:$AH$125,$N1151,$H$3)&lt;20,11,ROUNDDOWN(INDEX(個人!$C$6:$AH$125,$N1151,$H$3)/5,0)+7),"")</f>
        <v/>
      </c>
      <c r="I1151" s="22" t="str">
        <f>IF(AND(INDEX(個人!$C$6:$AH$125,$N1151,$C$3)&lt;&gt;"",INDEX(個人!$C$6:$AH$125,$N1151,$O1151)&lt;&gt;""),IF(ISERROR(VLOOKUP(DBCS($Q1151),コード一覧!$E$1:$F$6,2,FALSE)),1,VLOOKUP(DBCS($Q1151),コード一覧!$E$1:$F$6,2,FALSE)),"")</f>
        <v/>
      </c>
      <c r="J1151" s="22" t="str">
        <f>IF(AND(INDEX(個人!$C$6:$AH$125,$N1151,$C$3)&lt;&gt;"",INDEX(個人!$C$6:$AH$125,$N1151,$O1151)&lt;&gt;""),VLOOKUP($P1151,コード一覧!$G$1:$H$10,2,FALSE),"")</f>
        <v/>
      </c>
      <c r="K1151" s="22" t="str">
        <f>IF(AND(INDEX(個人!$C$6:$AH$125,$N1151,$C$3)&lt;&gt;"",INDEX(個人!$C$6:$AH$125,$N1151,$O1151)&lt;&gt;""),LEFT(TEXT(INDEX(個人!$C$6:$AH$125,$N1151,$O1151),"mm:ss.00"),2),"")</f>
        <v/>
      </c>
      <c r="L1151" s="22" t="str">
        <f>IF(AND(INDEX(個人!$C$6:$AH$125,$N1151,$C$3)&lt;&gt;"",INDEX(個人!$C$6:$AH$125,$N1151,$O1151)&lt;&gt;""),MID(TEXT(INDEX(個人!$C$6:$AH$125,$N1151,$O1151),"mm:ss.00"),4,2),"")</f>
        <v/>
      </c>
      <c r="M1151" s="22" t="str">
        <f>IF(AND(INDEX(個人!$C$6:$AH$125,$N1151,$C$3)&lt;&gt;"",INDEX(個人!$C$6:$AH$125,$N1151,$O1151)&lt;&gt;""),RIGHT(TEXT(INDEX(個人!$C$6:$AH$125,$N1151,$O1151),"mm:ss.00"),2),"")</f>
        <v/>
      </c>
      <c r="N1151" s="22">
        <f>$N1150</f>
        <v>53</v>
      </c>
      <c r="O1151" s="22">
        <v>12</v>
      </c>
      <c r="P1151" s="24" t="s">
        <v>24</v>
      </c>
      <c r="Q1151" s="22" t="s">
        <v>102</v>
      </c>
    </row>
    <row r="1152" spans="3:17" s="22" customFormat="1" x14ac:dyDescent="0.15">
      <c r="C1152" s="22" t="str">
        <f>IF(INDEX(個人!$C$6:$AH$125,$N1152,$C$3)&lt;&gt;"",DBCS(TRIM(INDEX(個人!$C$6:$AH$125,$N1152,$C$3))),"")</f>
        <v/>
      </c>
      <c r="D1152" s="22" t="str">
        <f t="shared" ref="D1152:D1171" si="156">IF(C1151=C1152,"○","×")</f>
        <v>○</v>
      </c>
      <c r="E1152" s="22">
        <f>IF(AND(INDEX(個人!$C$6:$AH$125,$N1151,$C$3)&lt;&gt;"",INDEX(個人!$C$6:$AH$125,$N1152,$O1152)&lt;&gt;""),E1151+1,E1151)</f>
        <v>0</v>
      </c>
      <c r="F1152" s="22" t="str">
        <f t="shared" ref="F1152:F1171" si="157">C1152&amp;"@"&amp;E1152</f>
        <v>@0</v>
      </c>
      <c r="H1152" s="22" t="str">
        <f>IF(AND(INDEX(個人!$C$6:$AH$125,$N1152,$C$3)&lt;&gt;"",INDEX(個人!$C$6:$AH$125,$N1152,$O1152)&lt;&gt;""),IF(INDEX(個人!$C$6:$AH$125,$N1152,$H$3)&lt;20,11,ROUNDDOWN(INDEX(個人!$C$6:$AH$125,$N1152,$H$3)/5,0)+7),"")</f>
        <v/>
      </c>
      <c r="I1152" s="22" t="str">
        <f>IF(AND(INDEX(個人!$C$6:$AH$125,$N1152,$C$3)&lt;&gt;"",INDEX(個人!$C$6:$AH$125,$N1152,$O1152)&lt;&gt;""),IF(ISERROR(VLOOKUP(DBCS($Q1152),コード一覧!$E$1:$F$6,2,FALSE)),1,VLOOKUP(DBCS($Q1152),コード一覧!$E$1:$F$6,2,FALSE)),"")</f>
        <v/>
      </c>
      <c r="J1152" s="22" t="str">
        <f>IF(AND(INDEX(個人!$C$6:$AH$125,$N1152,$C$3)&lt;&gt;"",INDEX(個人!$C$6:$AH$125,$N1152,$O1152)&lt;&gt;""),VLOOKUP($P1152,コード一覧!$G$1:$H$10,2,FALSE),"")</f>
        <v/>
      </c>
      <c r="K1152" s="22" t="str">
        <f>IF(AND(INDEX(個人!$C$6:$AH$125,$N1152,$C$3)&lt;&gt;"",INDEX(個人!$C$6:$AH$125,$N1152,$O1152)&lt;&gt;""),LEFT(TEXT(INDEX(個人!$C$6:$AH$125,$N1152,$O1152),"mm:ss.00"),2),"")</f>
        <v/>
      </c>
      <c r="L1152" s="22" t="str">
        <f>IF(AND(INDEX(個人!$C$6:$AH$125,$N1152,$C$3)&lt;&gt;"",INDEX(個人!$C$6:$AH$125,$N1152,$O1152)&lt;&gt;""),MID(TEXT(INDEX(個人!$C$6:$AH$125,$N1152,$O1152),"mm:ss.00"),4,2),"")</f>
        <v/>
      </c>
      <c r="M1152" s="22" t="str">
        <f>IF(AND(INDEX(個人!$C$6:$AH$125,$N1152,$C$3)&lt;&gt;"",INDEX(個人!$C$6:$AH$125,$N1152,$O1152)&lt;&gt;""),RIGHT(TEXT(INDEX(個人!$C$6:$AH$125,$N1152,$O1152),"mm:ss.00"),2),"")</f>
        <v/>
      </c>
      <c r="N1152" s="22">
        <f t="shared" ref="N1152:N1171" si="158">$N1151</f>
        <v>53</v>
      </c>
      <c r="O1152" s="22">
        <v>13</v>
      </c>
      <c r="P1152" s="24" t="s">
        <v>37</v>
      </c>
      <c r="Q1152" s="22" t="s">
        <v>102</v>
      </c>
    </row>
    <row r="1153" spans="3:17" s="22" customFormat="1" x14ac:dyDescent="0.15">
      <c r="C1153" s="22" t="str">
        <f>IF(INDEX(個人!$C$6:$AH$125,$N1153,$C$3)&lt;&gt;"",DBCS(TRIM(INDEX(個人!$C$6:$AH$125,$N1153,$C$3))),"")</f>
        <v/>
      </c>
      <c r="D1153" s="22" t="str">
        <f t="shared" si="156"/>
        <v>○</v>
      </c>
      <c r="E1153" s="22">
        <f>IF(AND(INDEX(個人!$C$6:$AH$125,$N1152,$C$3)&lt;&gt;"",INDEX(個人!$C$6:$AH$125,$N1153,$O1153)&lt;&gt;""),E1152+1,E1152)</f>
        <v>0</v>
      </c>
      <c r="F1153" s="22" t="str">
        <f t="shared" si="157"/>
        <v>@0</v>
      </c>
      <c r="H1153" s="22" t="str">
        <f>IF(AND(INDEX(個人!$C$6:$AH$125,$N1153,$C$3)&lt;&gt;"",INDEX(個人!$C$6:$AH$125,$N1153,$O1153)&lt;&gt;""),IF(INDEX(個人!$C$6:$AH$125,$N1153,$H$3)&lt;20,11,ROUNDDOWN(INDEX(個人!$C$6:$AH$125,$N1153,$H$3)/5,0)+7),"")</f>
        <v/>
      </c>
      <c r="I1153" s="22" t="str">
        <f>IF(AND(INDEX(個人!$C$6:$AH$125,$N1153,$C$3)&lt;&gt;"",INDEX(個人!$C$6:$AH$125,$N1153,$O1153)&lt;&gt;""),IF(ISERROR(VLOOKUP(DBCS($Q1153),コード一覧!$E$1:$F$6,2,FALSE)),1,VLOOKUP(DBCS($Q1153),コード一覧!$E$1:$F$6,2,FALSE)),"")</f>
        <v/>
      </c>
      <c r="J1153" s="22" t="str">
        <f>IF(AND(INDEX(個人!$C$6:$AH$125,$N1153,$C$3)&lt;&gt;"",INDEX(個人!$C$6:$AH$125,$N1153,$O1153)&lt;&gt;""),VLOOKUP($P1153,コード一覧!$G$1:$H$10,2,FALSE),"")</f>
        <v/>
      </c>
      <c r="K1153" s="22" t="str">
        <f>IF(AND(INDEX(個人!$C$6:$AH$125,$N1153,$C$3)&lt;&gt;"",INDEX(個人!$C$6:$AH$125,$N1153,$O1153)&lt;&gt;""),LEFT(TEXT(INDEX(個人!$C$6:$AH$125,$N1153,$O1153),"mm:ss.00"),2),"")</f>
        <v/>
      </c>
      <c r="L1153" s="22" t="str">
        <f>IF(AND(INDEX(個人!$C$6:$AH$125,$N1153,$C$3)&lt;&gt;"",INDEX(個人!$C$6:$AH$125,$N1153,$O1153)&lt;&gt;""),MID(TEXT(INDEX(個人!$C$6:$AH$125,$N1153,$O1153),"mm:ss.00"),4,2),"")</f>
        <v/>
      </c>
      <c r="M1153" s="22" t="str">
        <f>IF(AND(INDEX(個人!$C$6:$AH$125,$N1153,$C$3)&lt;&gt;"",INDEX(個人!$C$6:$AH$125,$N1153,$O1153)&lt;&gt;""),RIGHT(TEXT(INDEX(個人!$C$6:$AH$125,$N1153,$O1153),"mm:ss.00"),2),"")</f>
        <v/>
      </c>
      <c r="N1153" s="22">
        <f t="shared" si="158"/>
        <v>53</v>
      </c>
      <c r="O1153" s="22">
        <v>14</v>
      </c>
      <c r="P1153" s="24" t="s">
        <v>47</v>
      </c>
      <c r="Q1153" s="22" t="s">
        <v>102</v>
      </c>
    </row>
    <row r="1154" spans="3:17" s="22" customFormat="1" x14ac:dyDescent="0.15">
      <c r="C1154" s="22" t="str">
        <f>IF(INDEX(個人!$C$6:$AH$125,$N1154,$C$3)&lt;&gt;"",DBCS(TRIM(INDEX(個人!$C$6:$AH$125,$N1154,$C$3))),"")</f>
        <v/>
      </c>
      <c r="D1154" s="22" t="str">
        <f t="shared" si="156"/>
        <v>○</v>
      </c>
      <c r="E1154" s="22">
        <f>IF(AND(INDEX(個人!$C$6:$AH$125,$N1153,$C$3)&lt;&gt;"",INDEX(個人!$C$6:$AH$125,$N1154,$O1154)&lt;&gt;""),E1153+1,E1153)</f>
        <v>0</v>
      </c>
      <c r="F1154" s="22" t="str">
        <f t="shared" si="157"/>
        <v>@0</v>
      </c>
      <c r="H1154" s="22" t="str">
        <f>IF(AND(INDEX(個人!$C$6:$AH$125,$N1154,$C$3)&lt;&gt;"",INDEX(個人!$C$6:$AH$125,$N1154,$O1154)&lt;&gt;""),IF(INDEX(個人!$C$6:$AH$125,$N1154,$H$3)&lt;20,11,ROUNDDOWN(INDEX(個人!$C$6:$AH$125,$N1154,$H$3)/5,0)+7),"")</f>
        <v/>
      </c>
      <c r="I1154" s="22" t="str">
        <f>IF(AND(INDEX(個人!$C$6:$AH$125,$N1154,$C$3)&lt;&gt;"",INDEX(個人!$C$6:$AH$125,$N1154,$O1154)&lt;&gt;""),IF(ISERROR(VLOOKUP(DBCS($Q1154),コード一覧!$E$1:$F$6,2,FALSE)),1,VLOOKUP(DBCS($Q1154),コード一覧!$E$1:$F$6,2,FALSE)),"")</f>
        <v/>
      </c>
      <c r="J1154" s="22" t="str">
        <f>IF(AND(INDEX(個人!$C$6:$AH$125,$N1154,$C$3)&lt;&gt;"",INDEX(個人!$C$6:$AH$125,$N1154,$O1154)&lt;&gt;""),VLOOKUP($P1154,コード一覧!$G$1:$H$10,2,FALSE),"")</f>
        <v/>
      </c>
      <c r="K1154" s="22" t="str">
        <f>IF(AND(INDEX(個人!$C$6:$AH$125,$N1154,$C$3)&lt;&gt;"",INDEX(個人!$C$6:$AH$125,$N1154,$O1154)&lt;&gt;""),LEFT(TEXT(INDEX(個人!$C$6:$AH$125,$N1154,$O1154),"mm:ss.00"),2),"")</f>
        <v/>
      </c>
      <c r="L1154" s="22" t="str">
        <f>IF(AND(INDEX(個人!$C$6:$AH$125,$N1154,$C$3)&lt;&gt;"",INDEX(個人!$C$6:$AH$125,$N1154,$O1154)&lt;&gt;""),MID(TEXT(INDEX(個人!$C$6:$AH$125,$N1154,$O1154),"mm:ss.00"),4,2),"")</f>
        <v/>
      </c>
      <c r="M1154" s="22" t="str">
        <f>IF(AND(INDEX(個人!$C$6:$AH$125,$N1154,$C$3)&lt;&gt;"",INDEX(個人!$C$6:$AH$125,$N1154,$O1154)&lt;&gt;""),RIGHT(TEXT(INDEX(個人!$C$6:$AH$125,$N1154,$O1154),"mm:ss.00"),2),"")</f>
        <v/>
      </c>
      <c r="N1154" s="22">
        <f t="shared" si="158"/>
        <v>53</v>
      </c>
      <c r="O1154" s="22">
        <v>15</v>
      </c>
      <c r="P1154" s="24" t="s">
        <v>73</v>
      </c>
      <c r="Q1154" s="22" t="s">
        <v>102</v>
      </c>
    </row>
    <row r="1155" spans="3:17" s="22" customFormat="1" x14ac:dyDescent="0.15">
      <c r="C1155" s="22" t="str">
        <f>IF(INDEX(個人!$C$6:$AH$125,$N1155,$C$3)&lt;&gt;"",DBCS(TRIM(INDEX(個人!$C$6:$AH$125,$N1155,$C$3))),"")</f>
        <v/>
      </c>
      <c r="D1155" s="22" t="str">
        <f t="shared" si="156"/>
        <v>○</v>
      </c>
      <c r="E1155" s="22">
        <f>IF(AND(INDEX(個人!$C$6:$AH$125,$N1154,$C$3)&lt;&gt;"",INDEX(個人!$C$6:$AH$125,$N1155,$O1155)&lt;&gt;""),E1154+1,E1154)</f>
        <v>0</v>
      </c>
      <c r="F1155" s="22" t="str">
        <f t="shared" si="157"/>
        <v>@0</v>
      </c>
      <c r="H1155" s="22" t="str">
        <f>IF(AND(INDEX(個人!$C$6:$AH$125,$N1155,$C$3)&lt;&gt;"",INDEX(個人!$C$6:$AH$125,$N1155,$O1155)&lt;&gt;""),IF(INDEX(個人!$C$6:$AH$125,$N1155,$H$3)&lt;20,11,ROUNDDOWN(INDEX(個人!$C$6:$AH$125,$N1155,$H$3)/5,0)+7),"")</f>
        <v/>
      </c>
      <c r="I1155" s="22" t="str">
        <f>IF(AND(INDEX(個人!$C$6:$AH$125,$N1155,$C$3)&lt;&gt;"",INDEX(個人!$C$6:$AH$125,$N1155,$O1155)&lt;&gt;""),IF(ISERROR(VLOOKUP(DBCS($Q1155),コード一覧!$E$1:$F$6,2,FALSE)),1,VLOOKUP(DBCS($Q1155),コード一覧!$E$1:$F$6,2,FALSE)),"")</f>
        <v/>
      </c>
      <c r="J1155" s="22" t="str">
        <f>IF(AND(INDEX(個人!$C$6:$AH$125,$N1155,$C$3)&lt;&gt;"",INDEX(個人!$C$6:$AH$125,$N1155,$O1155)&lt;&gt;""),VLOOKUP($P1155,コード一覧!$G$1:$H$10,2,FALSE),"")</f>
        <v/>
      </c>
      <c r="K1155" s="22" t="str">
        <f>IF(AND(INDEX(個人!$C$6:$AH$125,$N1155,$C$3)&lt;&gt;"",INDEX(個人!$C$6:$AH$125,$N1155,$O1155)&lt;&gt;""),LEFT(TEXT(INDEX(個人!$C$6:$AH$125,$N1155,$O1155),"mm:ss.00"),2),"")</f>
        <v/>
      </c>
      <c r="L1155" s="22" t="str">
        <f>IF(AND(INDEX(個人!$C$6:$AH$125,$N1155,$C$3)&lt;&gt;"",INDEX(個人!$C$6:$AH$125,$N1155,$O1155)&lt;&gt;""),MID(TEXT(INDEX(個人!$C$6:$AH$125,$N1155,$O1155),"mm:ss.00"),4,2),"")</f>
        <v/>
      </c>
      <c r="M1155" s="22" t="str">
        <f>IF(AND(INDEX(個人!$C$6:$AH$125,$N1155,$C$3)&lt;&gt;"",INDEX(個人!$C$6:$AH$125,$N1155,$O1155)&lt;&gt;""),RIGHT(TEXT(INDEX(個人!$C$6:$AH$125,$N1155,$O1155),"mm:ss.00"),2),"")</f>
        <v/>
      </c>
      <c r="N1155" s="22">
        <f t="shared" si="158"/>
        <v>53</v>
      </c>
      <c r="O1155" s="22">
        <v>16</v>
      </c>
      <c r="P1155" s="24" t="s">
        <v>75</v>
      </c>
      <c r="Q1155" s="22" t="s">
        <v>102</v>
      </c>
    </row>
    <row r="1156" spans="3:17" s="22" customFormat="1" x14ac:dyDescent="0.15">
      <c r="C1156" s="22" t="str">
        <f>IF(INDEX(個人!$C$6:$AH$125,$N1156,$C$3)&lt;&gt;"",DBCS(TRIM(INDEX(個人!$C$6:$AH$125,$N1156,$C$3))),"")</f>
        <v/>
      </c>
      <c r="D1156" s="22" t="str">
        <f t="shared" si="156"/>
        <v>○</v>
      </c>
      <c r="E1156" s="22">
        <f>IF(AND(INDEX(個人!$C$6:$AH$125,$N1155,$C$3)&lt;&gt;"",INDEX(個人!$C$6:$AH$125,$N1156,$O1156)&lt;&gt;""),E1155+1,E1155)</f>
        <v>0</v>
      </c>
      <c r="F1156" s="22" t="str">
        <f t="shared" si="157"/>
        <v>@0</v>
      </c>
      <c r="H1156" s="22" t="str">
        <f>IF(AND(INDEX(個人!$C$6:$AH$125,$N1156,$C$3)&lt;&gt;"",INDEX(個人!$C$6:$AH$125,$N1156,$O1156)&lt;&gt;""),IF(INDEX(個人!$C$6:$AH$125,$N1156,$H$3)&lt;20,11,ROUNDDOWN(INDEX(個人!$C$6:$AH$125,$N1156,$H$3)/5,0)+7),"")</f>
        <v/>
      </c>
      <c r="I1156" s="22" t="str">
        <f>IF(AND(INDEX(個人!$C$6:$AH$125,$N1156,$C$3)&lt;&gt;"",INDEX(個人!$C$6:$AH$125,$N1156,$O1156)&lt;&gt;""),IF(ISERROR(VLOOKUP(DBCS($Q1156),コード一覧!$E$1:$F$6,2,FALSE)),1,VLOOKUP(DBCS($Q1156),コード一覧!$E$1:$F$6,2,FALSE)),"")</f>
        <v/>
      </c>
      <c r="J1156" s="22" t="str">
        <f>IF(AND(INDEX(個人!$C$6:$AH$125,$N1156,$C$3)&lt;&gt;"",INDEX(個人!$C$6:$AH$125,$N1156,$O1156)&lt;&gt;""),VLOOKUP($P1156,コード一覧!$G$1:$H$10,2,FALSE),"")</f>
        <v/>
      </c>
      <c r="K1156" s="22" t="str">
        <f>IF(AND(INDEX(個人!$C$6:$AH$125,$N1156,$C$3)&lt;&gt;"",INDEX(個人!$C$6:$AH$125,$N1156,$O1156)&lt;&gt;""),LEFT(TEXT(INDEX(個人!$C$6:$AH$125,$N1156,$O1156),"mm:ss.00"),2),"")</f>
        <v/>
      </c>
      <c r="L1156" s="22" t="str">
        <f>IF(AND(INDEX(個人!$C$6:$AH$125,$N1156,$C$3)&lt;&gt;"",INDEX(個人!$C$6:$AH$125,$N1156,$O1156)&lt;&gt;""),MID(TEXT(INDEX(個人!$C$6:$AH$125,$N1156,$O1156),"mm:ss.00"),4,2),"")</f>
        <v/>
      </c>
      <c r="M1156" s="22" t="str">
        <f>IF(AND(INDEX(個人!$C$6:$AH$125,$N1156,$C$3)&lt;&gt;"",INDEX(個人!$C$6:$AH$125,$N1156,$O1156)&lt;&gt;""),RIGHT(TEXT(INDEX(個人!$C$6:$AH$125,$N1156,$O1156),"mm:ss.00"),2),"")</f>
        <v/>
      </c>
      <c r="N1156" s="22">
        <f t="shared" si="158"/>
        <v>53</v>
      </c>
      <c r="O1156" s="22">
        <v>17</v>
      </c>
      <c r="P1156" s="24" t="s">
        <v>77</v>
      </c>
      <c r="Q1156" s="22" t="s">
        <v>102</v>
      </c>
    </row>
    <row r="1157" spans="3:17" s="22" customFormat="1" x14ac:dyDescent="0.15">
      <c r="C1157" s="22" t="str">
        <f>IF(INDEX(個人!$C$6:$AH$125,$N1157,$C$3)&lt;&gt;"",DBCS(TRIM(INDEX(個人!$C$6:$AH$125,$N1157,$C$3))),"")</f>
        <v/>
      </c>
      <c r="D1157" s="22" t="str">
        <f t="shared" si="156"/>
        <v>○</v>
      </c>
      <c r="E1157" s="22">
        <f>IF(AND(INDEX(個人!$C$6:$AH$125,$N1156,$C$3)&lt;&gt;"",INDEX(個人!$C$6:$AH$125,$N1157,$O1157)&lt;&gt;""),E1156+1,E1156)</f>
        <v>0</v>
      </c>
      <c r="F1157" s="22" t="str">
        <f t="shared" si="157"/>
        <v>@0</v>
      </c>
      <c r="H1157" s="22" t="str">
        <f>IF(AND(INDEX(個人!$C$6:$AH$125,$N1157,$C$3)&lt;&gt;"",INDEX(個人!$C$6:$AH$125,$N1157,$O1157)&lt;&gt;""),IF(INDEX(個人!$C$6:$AH$125,$N1157,$H$3)&lt;20,11,ROUNDDOWN(INDEX(個人!$C$6:$AH$125,$N1157,$H$3)/5,0)+7),"")</f>
        <v/>
      </c>
      <c r="I1157" s="22" t="str">
        <f>IF(AND(INDEX(個人!$C$6:$AH$125,$N1157,$C$3)&lt;&gt;"",INDEX(個人!$C$6:$AH$125,$N1157,$O1157)&lt;&gt;""),IF(ISERROR(VLOOKUP(DBCS($Q1157),コード一覧!$E$1:$F$6,2,FALSE)),1,VLOOKUP(DBCS($Q1157),コード一覧!$E$1:$F$6,2,FALSE)),"")</f>
        <v/>
      </c>
      <c r="J1157" s="22" t="str">
        <f>IF(AND(INDEX(個人!$C$6:$AH$125,$N1157,$C$3)&lt;&gt;"",INDEX(個人!$C$6:$AH$125,$N1157,$O1157)&lt;&gt;""),VLOOKUP($P1157,コード一覧!$G$1:$H$10,2,FALSE),"")</f>
        <v/>
      </c>
      <c r="K1157" s="22" t="str">
        <f>IF(AND(INDEX(個人!$C$6:$AH$125,$N1157,$C$3)&lt;&gt;"",INDEX(個人!$C$6:$AH$125,$N1157,$O1157)&lt;&gt;""),LEFT(TEXT(INDEX(個人!$C$6:$AH$125,$N1157,$O1157),"mm:ss.00"),2),"")</f>
        <v/>
      </c>
      <c r="L1157" s="22" t="str">
        <f>IF(AND(INDEX(個人!$C$6:$AH$125,$N1157,$C$3)&lt;&gt;"",INDEX(個人!$C$6:$AH$125,$N1157,$O1157)&lt;&gt;""),MID(TEXT(INDEX(個人!$C$6:$AH$125,$N1157,$O1157),"mm:ss.00"),4,2),"")</f>
        <v/>
      </c>
      <c r="M1157" s="22" t="str">
        <f>IF(AND(INDEX(個人!$C$6:$AH$125,$N1157,$C$3)&lt;&gt;"",INDEX(個人!$C$6:$AH$125,$N1157,$O1157)&lt;&gt;""),RIGHT(TEXT(INDEX(個人!$C$6:$AH$125,$N1157,$O1157),"mm:ss.00"),2),"")</f>
        <v/>
      </c>
      <c r="N1157" s="22">
        <f t="shared" si="158"/>
        <v>53</v>
      </c>
      <c r="O1157" s="22">
        <v>18</v>
      </c>
      <c r="P1157" s="24" t="s">
        <v>70</v>
      </c>
      <c r="Q1157" s="22" t="s">
        <v>103</v>
      </c>
    </row>
    <row r="1158" spans="3:17" s="22" customFormat="1" x14ac:dyDescent="0.15">
      <c r="C1158" s="22" t="str">
        <f>IF(INDEX(個人!$C$6:$AH$125,$N1158,$C$3)&lt;&gt;"",DBCS(TRIM(INDEX(個人!$C$6:$AH$125,$N1158,$C$3))),"")</f>
        <v/>
      </c>
      <c r="D1158" s="22" t="str">
        <f t="shared" si="156"/>
        <v>○</v>
      </c>
      <c r="E1158" s="22">
        <f>IF(AND(INDEX(個人!$C$6:$AH$125,$N1157,$C$3)&lt;&gt;"",INDEX(個人!$C$6:$AH$125,$N1158,$O1158)&lt;&gt;""),E1157+1,E1157)</f>
        <v>0</v>
      </c>
      <c r="F1158" s="22" t="str">
        <f t="shared" si="157"/>
        <v>@0</v>
      </c>
      <c r="H1158" s="22" t="str">
        <f>IF(AND(INDEX(個人!$C$6:$AH$125,$N1158,$C$3)&lt;&gt;"",INDEX(個人!$C$6:$AH$125,$N1158,$O1158)&lt;&gt;""),IF(INDEX(個人!$C$6:$AH$125,$N1158,$H$3)&lt;20,11,ROUNDDOWN(INDEX(個人!$C$6:$AH$125,$N1158,$H$3)/5,0)+7),"")</f>
        <v/>
      </c>
      <c r="I1158" s="22" t="str">
        <f>IF(AND(INDEX(個人!$C$6:$AH$125,$N1158,$C$3)&lt;&gt;"",INDEX(個人!$C$6:$AH$125,$N1158,$O1158)&lt;&gt;""),IF(ISERROR(VLOOKUP(DBCS($Q1158),コード一覧!$E$1:$F$6,2,FALSE)),1,VLOOKUP(DBCS($Q1158),コード一覧!$E$1:$F$6,2,FALSE)),"")</f>
        <v/>
      </c>
      <c r="J1158" s="22" t="str">
        <f>IF(AND(INDEX(個人!$C$6:$AH$125,$N1158,$C$3)&lt;&gt;"",INDEX(個人!$C$6:$AH$125,$N1158,$O1158)&lt;&gt;""),VLOOKUP($P1158,コード一覧!$G$1:$H$10,2,FALSE),"")</f>
        <v/>
      </c>
      <c r="K1158" s="22" t="str">
        <f>IF(AND(INDEX(個人!$C$6:$AH$125,$N1158,$C$3)&lt;&gt;"",INDEX(個人!$C$6:$AH$125,$N1158,$O1158)&lt;&gt;""),LEFT(TEXT(INDEX(個人!$C$6:$AH$125,$N1158,$O1158),"mm:ss.00"),2),"")</f>
        <v/>
      </c>
      <c r="L1158" s="22" t="str">
        <f>IF(AND(INDEX(個人!$C$6:$AH$125,$N1158,$C$3)&lt;&gt;"",INDEX(個人!$C$6:$AH$125,$N1158,$O1158)&lt;&gt;""),MID(TEXT(INDEX(個人!$C$6:$AH$125,$N1158,$O1158),"mm:ss.00"),4,2),"")</f>
        <v/>
      </c>
      <c r="M1158" s="22" t="str">
        <f>IF(AND(INDEX(個人!$C$6:$AH$125,$N1158,$C$3)&lt;&gt;"",INDEX(個人!$C$6:$AH$125,$N1158,$O1158)&lt;&gt;""),RIGHT(TEXT(INDEX(個人!$C$6:$AH$125,$N1158,$O1158),"mm:ss.00"),2),"")</f>
        <v/>
      </c>
      <c r="N1158" s="22">
        <f t="shared" si="158"/>
        <v>53</v>
      </c>
      <c r="O1158" s="22">
        <v>19</v>
      </c>
      <c r="P1158" s="24" t="s">
        <v>24</v>
      </c>
      <c r="Q1158" s="22" t="s">
        <v>103</v>
      </c>
    </row>
    <row r="1159" spans="3:17" s="22" customFormat="1" x14ac:dyDescent="0.15">
      <c r="C1159" s="22" t="str">
        <f>IF(INDEX(個人!$C$6:$AH$125,$N1159,$C$3)&lt;&gt;"",DBCS(TRIM(INDEX(個人!$C$6:$AH$125,$N1159,$C$3))),"")</f>
        <v/>
      </c>
      <c r="D1159" s="22" t="str">
        <f t="shared" si="156"/>
        <v>○</v>
      </c>
      <c r="E1159" s="22">
        <f>IF(AND(INDEX(個人!$C$6:$AH$125,$N1158,$C$3)&lt;&gt;"",INDEX(個人!$C$6:$AH$125,$N1159,$O1159)&lt;&gt;""),E1158+1,E1158)</f>
        <v>0</v>
      </c>
      <c r="F1159" s="22" t="str">
        <f t="shared" si="157"/>
        <v>@0</v>
      </c>
      <c r="H1159" s="22" t="str">
        <f>IF(AND(INDEX(個人!$C$6:$AH$125,$N1159,$C$3)&lt;&gt;"",INDEX(個人!$C$6:$AH$125,$N1159,$O1159)&lt;&gt;""),IF(INDEX(個人!$C$6:$AH$125,$N1159,$H$3)&lt;20,11,ROUNDDOWN(INDEX(個人!$C$6:$AH$125,$N1159,$H$3)/5,0)+7),"")</f>
        <v/>
      </c>
      <c r="I1159" s="22" t="str">
        <f>IF(AND(INDEX(個人!$C$6:$AH$125,$N1159,$C$3)&lt;&gt;"",INDEX(個人!$C$6:$AH$125,$N1159,$O1159)&lt;&gt;""),IF(ISERROR(VLOOKUP(DBCS($Q1159),コード一覧!$E$1:$F$6,2,FALSE)),1,VLOOKUP(DBCS($Q1159),コード一覧!$E$1:$F$6,2,FALSE)),"")</f>
        <v/>
      </c>
      <c r="J1159" s="22" t="str">
        <f>IF(AND(INDEX(個人!$C$6:$AH$125,$N1159,$C$3)&lt;&gt;"",INDEX(個人!$C$6:$AH$125,$N1159,$O1159)&lt;&gt;""),VLOOKUP($P1159,コード一覧!$G$1:$H$10,2,FALSE),"")</f>
        <v/>
      </c>
      <c r="K1159" s="22" t="str">
        <f>IF(AND(INDEX(個人!$C$6:$AH$125,$N1159,$C$3)&lt;&gt;"",INDEX(個人!$C$6:$AH$125,$N1159,$O1159)&lt;&gt;""),LEFT(TEXT(INDEX(個人!$C$6:$AH$125,$N1159,$O1159),"mm:ss.00"),2),"")</f>
        <v/>
      </c>
      <c r="L1159" s="22" t="str">
        <f>IF(AND(INDEX(個人!$C$6:$AH$125,$N1159,$C$3)&lt;&gt;"",INDEX(個人!$C$6:$AH$125,$N1159,$O1159)&lt;&gt;""),MID(TEXT(INDEX(個人!$C$6:$AH$125,$N1159,$O1159),"mm:ss.00"),4,2),"")</f>
        <v/>
      </c>
      <c r="M1159" s="22" t="str">
        <f>IF(AND(INDEX(個人!$C$6:$AH$125,$N1159,$C$3)&lt;&gt;"",INDEX(個人!$C$6:$AH$125,$N1159,$O1159)&lt;&gt;""),RIGHT(TEXT(INDEX(個人!$C$6:$AH$125,$N1159,$O1159),"mm:ss.00"),2),"")</f>
        <v/>
      </c>
      <c r="N1159" s="22">
        <f t="shared" si="158"/>
        <v>53</v>
      </c>
      <c r="O1159" s="22">
        <v>20</v>
      </c>
      <c r="P1159" s="24" t="s">
        <v>37</v>
      </c>
      <c r="Q1159" s="22" t="s">
        <v>103</v>
      </c>
    </row>
    <row r="1160" spans="3:17" s="22" customFormat="1" x14ac:dyDescent="0.15">
      <c r="C1160" s="22" t="str">
        <f>IF(INDEX(個人!$C$6:$AH$125,$N1160,$C$3)&lt;&gt;"",DBCS(TRIM(INDEX(個人!$C$6:$AH$125,$N1160,$C$3))),"")</f>
        <v/>
      </c>
      <c r="D1160" s="22" t="str">
        <f t="shared" si="156"/>
        <v>○</v>
      </c>
      <c r="E1160" s="22">
        <f>IF(AND(INDEX(個人!$C$6:$AH$125,$N1159,$C$3)&lt;&gt;"",INDEX(個人!$C$6:$AH$125,$N1160,$O1160)&lt;&gt;""),E1159+1,E1159)</f>
        <v>0</v>
      </c>
      <c r="F1160" s="22" t="str">
        <f t="shared" si="157"/>
        <v>@0</v>
      </c>
      <c r="H1160" s="22" t="str">
        <f>IF(AND(INDEX(個人!$C$6:$AH$125,$N1160,$C$3)&lt;&gt;"",INDEX(個人!$C$6:$AH$125,$N1160,$O1160)&lt;&gt;""),IF(INDEX(個人!$C$6:$AH$125,$N1160,$H$3)&lt;20,11,ROUNDDOWN(INDEX(個人!$C$6:$AH$125,$N1160,$H$3)/5,0)+7),"")</f>
        <v/>
      </c>
      <c r="I1160" s="22" t="str">
        <f>IF(AND(INDEX(個人!$C$6:$AH$125,$N1160,$C$3)&lt;&gt;"",INDEX(個人!$C$6:$AH$125,$N1160,$O1160)&lt;&gt;""),IF(ISERROR(VLOOKUP(DBCS($Q1160),コード一覧!$E$1:$F$6,2,FALSE)),1,VLOOKUP(DBCS($Q1160),コード一覧!$E$1:$F$6,2,FALSE)),"")</f>
        <v/>
      </c>
      <c r="J1160" s="22" t="str">
        <f>IF(AND(INDEX(個人!$C$6:$AH$125,$N1160,$C$3)&lt;&gt;"",INDEX(個人!$C$6:$AH$125,$N1160,$O1160)&lt;&gt;""),VLOOKUP($P1160,コード一覧!$G$1:$H$10,2,FALSE),"")</f>
        <v/>
      </c>
      <c r="K1160" s="22" t="str">
        <f>IF(AND(INDEX(個人!$C$6:$AH$125,$N1160,$C$3)&lt;&gt;"",INDEX(個人!$C$6:$AH$125,$N1160,$O1160)&lt;&gt;""),LEFT(TEXT(INDEX(個人!$C$6:$AH$125,$N1160,$O1160),"mm:ss.00"),2),"")</f>
        <v/>
      </c>
      <c r="L1160" s="22" t="str">
        <f>IF(AND(INDEX(個人!$C$6:$AH$125,$N1160,$C$3)&lt;&gt;"",INDEX(個人!$C$6:$AH$125,$N1160,$O1160)&lt;&gt;""),MID(TEXT(INDEX(個人!$C$6:$AH$125,$N1160,$O1160),"mm:ss.00"),4,2),"")</f>
        <v/>
      </c>
      <c r="M1160" s="22" t="str">
        <f>IF(AND(INDEX(個人!$C$6:$AH$125,$N1160,$C$3)&lt;&gt;"",INDEX(個人!$C$6:$AH$125,$N1160,$O1160)&lt;&gt;""),RIGHT(TEXT(INDEX(個人!$C$6:$AH$125,$N1160,$O1160),"mm:ss.00"),2),"")</f>
        <v/>
      </c>
      <c r="N1160" s="22">
        <f t="shared" si="158"/>
        <v>53</v>
      </c>
      <c r="O1160" s="22">
        <v>21</v>
      </c>
      <c r="P1160" s="24" t="s">
        <v>47</v>
      </c>
      <c r="Q1160" s="22" t="s">
        <v>103</v>
      </c>
    </row>
    <row r="1161" spans="3:17" s="22" customFormat="1" x14ac:dyDescent="0.15">
      <c r="C1161" s="22" t="str">
        <f>IF(INDEX(個人!$C$6:$AH$125,$N1161,$C$3)&lt;&gt;"",DBCS(TRIM(INDEX(個人!$C$6:$AH$125,$N1161,$C$3))),"")</f>
        <v/>
      </c>
      <c r="D1161" s="22" t="str">
        <f t="shared" si="156"/>
        <v>○</v>
      </c>
      <c r="E1161" s="22">
        <f>IF(AND(INDEX(個人!$C$6:$AH$125,$N1160,$C$3)&lt;&gt;"",INDEX(個人!$C$6:$AH$125,$N1161,$O1161)&lt;&gt;""),E1160+1,E1160)</f>
        <v>0</v>
      </c>
      <c r="F1161" s="22" t="str">
        <f t="shared" si="157"/>
        <v>@0</v>
      </c>
      <c r="H1161" s="22" t="str">
        <f>IF(AND(INDEX(個人!$C$6:$AH$125,$N1161,$C$3)&lt;&gt;"",INDEX(個人!$C$6:$AH$125,$N1161,$O1161)&lt;&gt;""),IF(INDEX(個人!$C$6:$AH$125,$N1161,$H$3)&lt;20,11,ROUNDDOWN(INDEX(個人!$C$6:$AH$125,$N1161,$H$3)/5,0)+7),"")</f>
        <v/>
      </c>
      <c r="I1161" s="22" t="str">
        <f>IF(AND(INDEX(個人!$C$6:$AH$125,$N1161,$C$3)&lt;&gt;"",INDEX(個人!$C$6:$AH$125,$N1161,$O1161)&lt;&gt;""),IF(ISERROR(VLOOKUP(DBCS($Q1161),コード一覧!$E$1:$F$6,2,FALSE)),1,VLOOKUP(DBCS($Q1161),コード一覧!$E$1:$F$6,2,FALSE)),"")</f>
        <v/>
      </c>
      <c r="J1161" s="22" t="str">
        <f>IF(AND(INDEX(個人!$C$6:$AH$125,$N1161,$C$3)&lt;&gt;"",INDEX(個人!$C$6:$AH$125,$N1161,$O1161)&lt;&gt;""),VLOOKUP($P1161,コード一覧!$G$1:$H$10,2,FALSE),"")</f>
        <v/>
      </c>
      <c r="K1161" s="22" t="str">
        <f>IF(AND(INDEX(個人!$C$6:$AH$125,$N1161,$C$3)&lt;&gt;"",INDEX(個人!$C$6:$AH$125,$N1161,$O1161)&lt;&gt;""),LEFT(TEXT(INDEX(個人!$C$6:$AH$125,$N1161,$O1161),"mm:ss.00"),2),"")</f>
        <v/>
      </c>
      <c r="L1161" s="22" t="str">
        <f>IF(AND(INDEX(個人!$C$6:$AH$125,$N1161,$C$3)&lt;&gt;"",INDEX(個人!$C$6:$AH$125,$N1161,$O1161)&lt;&gt;""),MID(TEXT(INDEX(個人!$C$6:$AH$125,$N1161,$O1161),"mm:ss.00"),4,2),"")</f>
        <v/>
      </c>
      <c r="M1161" s="22" t="str">
        <f>IF(AND(INDEX(個人!$C$6:$AH$125,$N1161,$C$3)&lt;&gt;"",INDEX(個人!$C$6:$AH$125,$N1161,$O1161)&lt;&gt;""),RIGHT(TEXT(INDEX(個人!$C$6:$AH$125,$N1161,$O1161),"mm:ss.00"),2),"")</f>
        <v/>
      </c>
      <c r="N1161" s="22">
        <f t="shared" si="158"/>
        <v>53</v>
      </c>
      <c r="O1161" s="22">
        <v>22</v>
      </c>
      <c r="P1161" s="24" t="s">
        <v>70</v>
      </c>
      <c r="Q1161" s="22" t="s">
        <v>104</v>
      </c>
    </row>
    <row r="1162" spans="3:17" s="22" customFormat="1" x14ac:dyDescent="0.15">
      <c r="C1162" s="22" t="str">
        <f>IF(INDEX(個人!$C$6:$AH$125,$N1162,$C$3)&lt;&gt;"",DBCS(TRIM(INDEX(個人!$C$6:$AH$125,$N1162,$C$3))),"")</f>
        <v/>
      </c>
      <c r="D1162" s="22" t="str">
        <f t="shared" si="156"/>
        <v>○</v>
      </c>
      <c r="E1162" s="22">
        <f>IF(AND(INDEX(個人!$C$6:$AH$125,$N1161,$C$3)&lt;&gt;"",INDEX(個人!$C$6:$AH$125,$N1162,$O1162)&lt;&gt;""),E1161+1,E1161)</f>
        <v>0</v>
      </c>
      <c r="F1162" s="22" t="str">
        <f t="shared" si="157"/>
        <v>@0</v>
      </c>
      <c r="H1162" s="22" t="str">
        <f>IF(AND(INDEX(個人!$C$6:$AH$125,$N1162,$C$3)&lt;&gt;"",INDEX(個人!$C$6:$AH$125,$N1162,$O1162)&lt;&gt;""),IF(INDEX(個人!$C$6:$AH$125,$N1162,$H$3)&lt;20,11,ROUNDDOWN(INDEX(個人!$C$6:$AH$125,$N1162,$H$3)/5,0)+7),"")</f>
        <v/>
      </c>
      <c r="I1162" s="22" t="str">
        <f>IF(AND(INDEX(個人!$C$6:$AH$125,$N1162,$C$3)&lt;&gt;"",INDEX(個人!$C$6:$AH$125,$N1162,$O1162)&lt;&gt;""),IF(ISERROR(VLOOKUP(DBCS($Q1162),コード一覧!$E$1:$F$6,2,FALSE)),1,VLOOKUP(DBCS($Q1162),コード一覧!$E$1:$F$6,2,FALSE)),"")</f>
        <v/>
      </c>
      <c r="J1162" s="22" t="str">
        <f>IF(AND(INDEX(個人!$C$6:$AH$125,$N1162,$C$3)&lt;&gt;"",INDEX(個人!$C$6:$AH$125,$N1162,$O1162)&lt;&gt;""),VLOOKUP($P1162,コード一覧!$G$1:$H$10,2,FALSE),"")</f>
        <v/>
      </c>
      <c r="K1162" s="22" t="str">
        <f>IF(AND(INDEX(個人!$C$6:$AH$125,$N1162,$C$3)&lt;&gt;"",INDEX(個人!$C$6:$AH$125,$N1162,$O1162)&lt;&gt;""),LEFT(TEXT(INDEX(個人!$C$6:$AH$125,$N1162,$O1162),"mm:ss.00"),2),"")</f>
        <v/>
      </c>
      <c r="L1162" s="22" t="str">
        <f>IF(AND(INDEX(個人!$C$6:$AH$125,$N1162,$C$3)&lt;&gt;"",INDEX(個人!$C$6:$AH$125,$N1162,$O1162)&lt;&gt;""),MID(TEXT(INDEX(個人!$C$6:$AH$125,$N1162,$O1162),"mm:ss.00"),4,2),"")</f>
        <v/>
      </c>
      <c r="M1162" s="22" t="str">
        <f>IF(AND(INDEX(個人!$C$6:$AH$125,$N1162,$C$3)&lt;&gt;"",INDEX(個人!$C$6:$AH$125,$N1162,$O1162)&lt;&gt;""),RIGHT(TEXT(INDEX(個人!$C$6:$AH$125,$N1162,$O1162),"mm:ss.00"),2),"")</f>
        <v/>
      </c>
      <c r="N1162" s="22">
        <f t="shared" si="158"/>
        <v>53</v>
      </c>
      <c r="O1162" s="22">
        <v>23</v>
      </c>
      <c r="P1162" s="24" t="s">
        <v>24</v>
      </c>
      <c r="Q1162" s="22" t="s">
        <v>104</v>
      </c>
    </row>
    <row r="1163" spans="3:17" s="22" customFormat="1" x14ac:dyDescent="0.15">
      <c r="C1163" s="22" t="str">
        <f>IF(INDEX(個人!$C$6:$AH$125,$N1163,$C$3)&lt;&gt;"",DBCS(TRIM(INDEX(個人!$C$6:$AH$125,$N1163,$C$3))),"")</f>
        <v/>
      </c>
      <c r="D1163" s="22" t="str">
        <f t="shared" si="156"/>
        <v>○</v>
      </c>
      <c r="E1163" s="22">
        <f>IF(AND(INDEX(個人!$C$6:$AH$125,$N1162,$C$3)&lt;&gt;"",INDEX(個人!$C$6:$AH$125,$N1163,$O1163)&lt;&gt;""),E1162+1,E1162)</f>
        <v>0</v>
      </c>
      <c r="F1163" s="22" t="str">
        <f t="shared" si="157"/>
        <v>@0</v>
      </c>
      <c r="H1163" s="22" t="str">
        <f>IF(AND(INDEX(個人!$C$6:$AH$125,$N1163,$C$3)&lt;&gt;"",INDEX(個人!$C$6:$AH$125,$N1163,$O1163)&lt;&gt;""),IF(INDEX(個人!$C$6:$AH$125,$N1163,$H$3)&lt;20,11,ROUNDDOWN(INDEX(個人!$C$6:$AH$125,$N1163,$H$3)/5,0)+7),"")</f>
        <v/>
      </c>
      <c r="I1163" s="22" t="str">
        <f>IF(AND(INDEX(個人!$C$6:$AH$125,$N1163,$C$3)&lt;&gt;"",INDEX(個人!$C$6:$AH$125,$N1163,$O1163)&lt;&gt;""),IF(ISERROR(VLOOKUP(DBCS($Q1163),コード一覧!$E$1:$F$6,2,FALSE)),1,VLOOKUP(DBCS($Q1163),コード一覧!$E$1:$F$6,2,FALSE)),"")</f>
        <v/>
      </c>
      <c r="J1163" s="22" t="str">
        <f>IF(AND(INDEX(個人!$C$6:$AH$125,$N1163,$C$3)&lt;&gt;"",INDEX(個人!$C$6:$AH$125,$N1163,$O1163)&lt;&gt;""),VLOOKUP($P1163,コード一覧!$G$1:$H$10,2,FALSE),"")</f>
        <v/>
      </c>
      <c r="K1163" s="22" t="str">
        <f>IF(AND(INDEX(個人!$C$6:$AH$125,$N1163,$C$3)&lt;&gt;"",INDEX(個人!$C$6:$AH$125,$N1163,$O1163)&lt;&gt;""),LEFT(TEXT(INDEX(個人!$C$6:$AH$125,$N1163,$O1163),"mm:ss.00"),2),"")</f>
        <v/>
      </c>
      <c r="L1163" s="22" t="str">
        <f>IF(AND(INDEX(個人!$C$6:$AH$125,$N1163,$C$3)&lt;&gt;"",INDEX(個人!$C$6:$AH$125,$N1163,$O1163)&lt;&gt;""),MID(TEXT(INDEX(個人!$C$6:$AH$125,$N1163,$O1163),"mm:ss.00"),4,2),"")</f>
        <v/>
      </c>
      <c r="M1163" s="22" t="str">
        <f>IF(AND(INDEX(個人!$C$6:$AH$125,$N1163,$C$3)&lt;&gt;"",INDEX(個人!$C$6:$AH$125,$N1163,$O1163)&lt;&gt;""),RIGHT(TEXT(INDEX(個人!$C$6:$AH$125,$N1163,$O1163),"mm:ss.00"),2),"")</f>
        <v/>
      </c>
      <c r="N1163" s="22">
        <f t="shared" si="158"/>
        <v>53</v>
      </c>
      <c r="O1163" s="22">
        <v>24</v>
      </c>
      <c r="P1163" s="24" t="s">
        <v>37</v>
      </c>
      <c r="Q1163" s="22" t="s">
        <v>104</v>
      </c>
    </row>
    <row r="1164" spans="3:17" s="22" customFormat="1" x14ac:dyDescent="0.15">
      <c r="C1164" s="22" t="str">
        <f>IF(INDEX(個人!$C$6:$AH$125,$N1164,$C$3)&lt;&gt;"",DBCS(TRIM(INDEX(個人!$C$6:$AH$125,$N1164,$C$3))),"")</f>
        <v/>
      </c>
      <c r="D1164" s="22" t="str">
        <f t="shared" si="156"/>
        <v>○</v>
      </c>
      <c r="E1164" s="22">
        <f>IF(AND(INDEX(個人!$C$6:$AH$125,$N1163,$C$3)&lt;&gt;"",INDEX(個人!$C$6:$AH$125,$N1164,$O1164)&lt;&gt;""),E1163+1,E1163)</f>
        <v>0</v>
      </c>
      <c r="F1164" s="22" t="str">
        <f t="shared" si="157"/>
        <v>@0</v>
      </c>
      <c r="H1164" s="22" t="str">
        <f>IF(AND(INDEX(個人!$C$6:$AH$125,$N1164,$C$3)&lt;&gt;"",INDEX(個人!$C$6:$AH$125,$N1164,$O1164)&lt;&gt;""),IF(INDEX(個人!$C$6:$AH$125,$N1164,$H$3)&lt;20,11,ROUNDDOWN(INDEX(個人!$C$6:$AH$125,$N1164,$H$3)/5,0)+7),"")</f>
        <v/>
      </c>
      <c r="I1164" s="22" t="str">
        <f>IF(AND(INDEX(個人!$C$6:$AH$125,$N1164,$C$3)&lt;&gt;"",INDEX(個人!$C$6:$AH$125,$N1164,$O1164)&lt;&gt;""),IF(ISERROR(VLOOKUP(DBCS($Q1164),コード一覧!$E$1:$F$6,2,FALSE)),1,VLOOKUP(DBCS($Q1164),コード一覧!$E$1:$F$6,2,FALSE)),"")</f>
        <v/>
      </c>
      <c r="J1164" s="22" t="str">
        <f>IF(AND(INDEX(個人!$C$6:$AH$125,$N1164,$C$3)&lt;&gt;"",INDEX(個人!$C$6:$AH$125,$N1164,$O1164)&lt;&gt;""),VLOOKUP($P1164,コード一覧!$G$1:$H$10,2,FALSE),"")</f>
        <v/>
      </c>
      <c r="K1164" s="22" t="str">
        <f>IF(AND(INDEX(個人!$C$6:$AH$125,$N1164,$C$3)&lt;&gt;"",INDEX(個人!$C$6:$AH$125,$N1164,$O1164)&lt;&gt;""),LEFT(TEXT(INDEX(個人!$C$6:$AH$125,$N1164,$O1164),"mm:ss.00"),2),"")</f>
        <v/>
      </c>
      <c r="L1164" s="22" t="str">
        <f>IF(AND(INDEX(個人!$C$6:$AH$125,$N1164,$C$3)&lt;&gt;"",INDEX(個人!$C$6:$AH$125,$N1164,$O1164)&lt;&gt;""),MID(TEXT(INDEX(個人!$C$6:$AH$125,$N1164,$O1164),"mm:ss.00"),4,2),"")</f>
        <v/>
      </c>
      <c r="M1164" s="22" t="str">
        <f>IF(AND(INDEX(個人!$C$6:$AH$125,$N1164,$C$3)&lt;&gt;"",INDEX(個人!$C$6:$AH$125,$N1164,$O1164)&lt;&gt;""),RIGHT(TEXT(INDEX(個人!$C$6:$AH$125,$N1164,$O1164),"mm:ss.00"),2),"")</f>
        <v/>
      </c>
      <c r="N1164" s="22">
        <f t="shared" si="158"/>
        <v>53</v>
      </c>
      <c r="O1164" s="22">
        <v>25</v>
      </c>
      <c r="P1164" s="24" t="s">
        <v>47</v>
      </c>
      <c r="Q1164" s="22" t="s">
        <v>104</v>
      </c>
    </row>
    <row r="1165" spans="3:17" s="22" customFormat="1" x14ac:dyDescent="0.15">
      <c r="C1165" s="22" t="str">
        <f>IF(INDEX(個人!$C$6:$AH$125,$N1165,$C$3)&lt;&gt;"",DBCS(TRIM(INDEX(個人!$C$6:$AH$125,$N1165,$C$3))),"")</f>
        <v/>
      </c>
      <c r="D1165" s="22" t="str">
        <f t="shared" si="156"/>
        <v>○</v>
      </c>
      <c r="E1165" s="22">
        <f>IF(AND(INDEX(個人!$C$6:$AH$125,$N1164,$C$3)&lt;&gt;"",INDEX(個人!$C$6:$AH$125,$N1165,$O1165)&lt;&gt;""),E1164+1,E1164)</f>
        <v>0</v>
      </c>
      <c r="F1165" s="22" t="str">
        <f t="shared" si="157"/>
        <v>@0</v>
      </c>
      <c r="H1165" s="22" t="str">
        <f>IF(AND(INDEX(個人!$C$6:$AH$125,$N1165,$C$3)&lt;&gt;"",INDEX(個人!$C$6:$AH$125,$N1165,$O1165)&lt;&gt;""),IF(INDEX(個人!$C$6:$AH$125,$N1165,$H$3)&lt;20,11,ROUNDDOWN(INDEX(個人!$C$6:$AH$125,$N1165,$H$3)/5,0)+7),"")</f>
        <v/>
      </c>
      <c r="I1165" s="22" t="str">
        <f>IF(AND(INDEX(個人!$C$6:$AH$125,$N1165,$C$3)&lt;&gt;"",INDEX(個人!$C$6:$AH$125,$N1165,$O1165)&lt;&gt;""),IF(ISERROR(VLOOKUP(DBCS($Q1165),コード一覧!$E$1:$F$6,2,FALSE)),1,VLOOKUP(DBCS($Q1165),コード一覧!$E$1:$F$6,2,FALSE)),"")</f>
        <v/>
      </c>
      <c r="J1165" s="22" t="str">
        <f>IF(AND(INDEX(個人!$C$6:$AH$125,$N1165,$C$3)&lt;&gt;"",INDEX(個人!$C$6:$AH$125,$N1165,$O1165)&lt;&gt;""),VLOOKUP($P1165,コード一覧!$G$1:$H$10,2,FALSE),"")</f>
        <v/>
      </c>
      <c r="K1165" s="22" t="str">
        <f>IF(AND(INDEX(個人!$C$6:$AH$125,$N1165,$C$3)&lt;&gt;"",INDEX(個人!$C$6:$AH$125,$N1165,$O1165)&lt;&gt;""),LEFT(TEXT(INDEX(個人!$C$6:$AH$125,$N1165,$O1165),"mm:ss.00"),2),"")</f>
        <v/>
      </c>
      <c r="L1165" s="22" t="str">
        <f>IF(AND(INDEX(個人!$C$6:$AH$125,$N1165,$C$3)&lt;&gt;"",INDEX(個人!$C$6:$AH$125,$N1165,$O1165)&lt;&gt;""),MID(TEXT(INDEX(個人!$C$6:$AH$125,$N1165,$O1165),"mm:ss.00"),4,2),"")</f>
        <v/>
      </c>
      <c r="M1165" s="22" t="str">
        <f>IF(AND(INDEX(個人!$C$6:$AH$125,$N1165,$C$3)&lt;&gt;"",INDEX(個人!$C$6:$AH$125,$N1165,$O1165)&lt;&gt;""),RIGHT(TEXT(INDEX(個人!$C$6:$AH$125,$N1165,$O1165),"mm:ss.00"),2),"")</f>
        <v/>
      </c>
      <c r="N1165" s="22">
        <f t="shared" si="158"/>
        <v>53</v>
      </c>
      <c r="O1165" s="22">
        <v>26</v>
      </c>
      <c r="P1165" s="24" t="s">
        <v>70</v>
      </c>
      <c r="Q1165" s="22" t="s">
        <v>55</v>
      </c>
    </row>
    <row r="1166" spans="3:17" s="22" customFormat="1" x14ac:dyDescent="0.15">
      <c r="C1166" s="22" t="str">
        <f>IF(INDEX(個人!$C$6:$AH$125,$N1166,$C$3)&lt;&gt;"",DBCS(TRIM(INDEX(個人!$C$6:$AH$125,$N1166,$C$3))),"")</f>
        <v/>
      </c>
      <c r="D1166" s="22" t="str">
        <f t="shared" si="156"/>
        <v>○</v>
      </c>
      <c r="E1166" s="22">
        <f>IF(AND(INDEX(個人!$C$6:$AH$125,$N1165,$C$3)&lt;&gt;"",INDEX(個人!$C$6:$AH$125,$N1166,$O1166)&lt;&gt;""),E1165+1,E1165)</f>
        <v>0</v>
      </c>
      <c r="F1166" s="22" t="str">
        <f t="shared" si="157"/>
        <v>@0</v>
      </c>
      <c r="H1166" s="22" t="str">
        <f>IF(AND(INDEX(個人!$C$6:$AH$125,$N1166,$C$3)&lt;&gt;"",INDEX(個人!$C$6:$AH$125,$N1166,$O1166)&lt;&gt;""),IF(INDEX(個人!$C$6:$AH$125,$N1166,$H$3)&lt;20,11,ROUNDDOWN(INDEX(個人!$C$6:$AH$125,$N1166,$H$3)/5,0)+7),"")</f>
        <v/>
      </c>
      <c r="I1166" s="22" t="str">
        <f>IF(AND(INDEX(個人!$C$6:$AH$125,$N1166,$C$3)&lt;&gt;"",INDEX(個人!$C$6:$AH$125,$N1166,$O1166)&lt;&gt;""),IF(ISERROR(VLOOKUP(DBCS($Q1166),コード一覧!$E$1:$F$6,2,FALSE)),1,VLOOKUP(DBCS($Q1166),コード一覧!$E$1:$F$6,2,FALSE)),"")</f>
        <v/>
      </c>
      <c r="J1166" s="22" t="str">
        <f>IF(AND(INDEX(個人!$C$6:$AH$125,$N1166,$C$3)&lt;&gt;"",INDEX(個人!$C$6:$AH$125,$N1166,$O1166)&lt;&gt;""),VLOOKUP($P1166,コード一覧!$G$1:$H$10,2,FALSE),"")</f>
        <v/>
      </c>
      <c r="K1166" s="22" t="str">
        <f>IF(AND(INDEX(個人!$C$6:$AH$125,$N1166,$C$3)&lt;&gt;"",INDEX(個人!$C$6:$AH$125,$N1166,$O1166)&lt;&gt;""),LEFT(TEXT(INDEX(個人!$C$6:$AH$125,$N1166,$O1166),"mm:ss.00"),2),"")</f>
        <v/>
      </c>
      <c r="L1166" s="22" t="str">
        <f>IF(AND(INDEX(個人!$C$6:$AH$125,$N1166,$C$3)&lt;&gt;"",INDEX(個人!$C$6:$AH$125,$N1166,$O1166)&lt;&gt;""),MID(TEXT(INDEX(個人!$C$6:$AH$125,$N1166,$O1166),"mm:ss.00"),4,2),"")</f>
        <v/>
      </c>
      <c r="M1166" s="22" t="str">
        <f>IF(AND(INDEX(個人!$C$6:$AH$125,$N1166,$C$3)&lt;&gt;"",INDEX(個人!$C$6:$AH$125,$N1166,$O1166)&lt;&gt;""),RIGHT(TEXT(INDEX(個人!$C$6:$AH$125,$N1166,$O1166),"mm:ss.00"),2),"")</f>
        <v/>
      </c>
      <c r="N1166" s="22">
        <f t="shared" si="158"/>
        <v>53</v>
      </c>
      <c r="O1166" s="22">
        <v>27</v>
      </c>
      <c r="P1166" s="24" t="s">
        <v>24</v>
      </c>
      <c r="Q1166" s="22" t="s">
        <v>55</v>
      </c>
    </row>
    <row r="1167" spans="3:17" s="22" customFormat="1" x14ac:dyDescent="0.15">
      <c r="C1167" s="22" t="str">
        <f>IF(INDEX(個人!$C$6:$AH$125,$N1167,$C$3)&lt;&gt;"",DBCS(TRIM(INDEX(個人!$C$6:$AH$125,$N1167,$C$3))),"")</f>
        <v/>
      </c>
      <c r="D1167" s="22" t="str">
        <f t="shared" si="156"/>
        <v>○</v>
      </c>
      <c r="E1167" s="22">
        <f>IF(AND(INDEX(個人!$C$6:$AH$125,$N1166,$C$3)&lt;&gt;"",INDEX(個人!$C$6:$AH$125,$N1167,$O1167)&lt;&gt;""),E1166+1,E1166)</f>
        <v>0</v>
      </c>
      <c r="F1167" s="22" t="str">
        <f t="shared" si="157"/>
        <v>@0</v>
      </c>
      <c r="H1167" s="22" t="str">
        <f>IF(AND(INDEX(個人!$C$6:$AH$125,$N1167,$C$3)&lt;&gt;"",INDEX(個人!$C$6:$AH$125,$N1167,$O1167)&lt;&gt;""),IF(INDEX(個人!$C$6:$AH$125,$N1167,$H$3)&lt;20,11,ROUNDDOWN(INDEX(個人!$C$6:$AH$125,$N1167,$H$3)/5,0)+7),"")</f>
        <v/>
      </c>
      <c r="I1167" s="22" t="str">
        <f>IF(AND(INDEX(個人!$C$6:$AH$125,$N1167,$C$3)&lt;&gt;"",INDEX(個人!$C$6:$AH$125,$N1167,$O1167)&lt;&gt;""),IF(ISERROR(VLOOKUP(DBCS($Q1167),コード一覧!$E$1:$F$6,2,FALSE)),1,VLOOKUP(DBCS($Q1167),コード一覧!$E$1:$F$6,2,FALSE)),"")</f>
        <v/>
      </c>
      <c r="J1167" s="22" t="str">
        <f>IF(AND(INDEX(個人!$C$6:$AH$125,$N1167,$C$3)&lt;&gt;"",INDEX(個人!$C$6:$AH$125,$N1167,$O1167)&lt;&gt;""),VLOOKUP($P1167,コード一覧!$G$1:$H$10,2,FALSE),"")</f>
        <v/>
      </c>
      <c r="K1167" s="22" t="str">
        <f>IF(AND(INDEX(個人!$C$6:$AH$125,$N1167,$C$3)&lt;&gt;"",INDEX(個人!$C$6:$AH$125,$N1167,$O1167)&lt;&gt;""),LEFT(TEXT(INDEX(個人!$C$6:$AH$125,$N1167,$O1167),"mm:ss.00"),2),"")</f>
        <v/>
      </c>
      <c r="L1167" s="22" t="str">
        <f>IF(AND(INDEX(個人!$C$6:$AH$125,$N1167,$C$3)&lt;&gt;"",INDEX(個人!$C$6:$AH$125,$N1167,$O1167)&lt;&gt;""),MID(TEXT(INDEX(個人!$C$6:$AH$125,$N1167,$O1167),"mm:ss.00"),4,2),"")</f>
        <v/>
      </c>
      <c r="M1167" s="22" t="str">
        <f>IF(AND(INDEX(個人!$C$6:$AH$125,$N1167,$C$3)&lt;&gt;"",INDEX(個人!$C$6:$AH$125,$N1167,$O1167)&lt;&gt;""),RIGHT(TEXT(INDEX(個人!$C$6:$AH$125,$N1167,$O1167),"mm:ss.00"),2),"")</f>
        <v/>
      </c>
      <c r="N1167" s="22">
        <f t="shared" si="158"/>
        <v>53</v>
      </c>
      <c r="O1167" s="22">
        <v>28</v>
      </c>
      <c r="P1167" s="24" t="s">
        <v>37</v>
      </c>
      <c r="Q1167" s="22" t="s">
        <v>55</v>
      </c>
    </row>
    <row r="1168" spans="3:17" s="22" customFormat="1" x14ac:dyDescent="0.15">
      <c r="C1168" s="22" t="str">
        <f>IF(INDEX(個人!$C$6:$AH$125,$N1168,$C$3)&lt;&gt;"",DBCS(TRIM(INDEX(個人!$C$6:$AH$125,$N1168,$C$3))),"")</f>
        <v/>
      </c>
      <c r="D1168" s="22" t="str">
        <f t="shared" si="156"/>
        <v>○</v>
      </c>
      <c r="E1168" s="22">
        <f>IF(AND(INDEX(個人!$C$6:$AH$125,$N1167,$C$3)&lt;&gt;"",INDEX(個人!$C$6:$AH$125,$N1168,$O1168)&lt;&gt;""),E1167+1,E1167)</f>
        <v>0</v>
      </c>
      <c r="F1168" s="22" t="str">
        <f t="shared" si="157"/>
        <v>@0</v>
      </c>
      <c r="H1168" s="22" t="str">
        <f>IF(AND(INDEX(個人!$C$6:$AH$125,$N1168,$C$3)&lt;&gt;"",INDEX(個人!$C$6:$AH$125,$N1168,$O1168)&lt;&gt;""),IF(INDEX(個人!$C$6:$AH$125,$N1168,$H$3)&lt;20,11,ROUNDDOWN(INDEX(個人!$C$6:$AH$125,$N1168,$H$3)/5,0)+7),"")</f>
        <v/>
      </c>
      <c r="I1168" s="22" t="str">
        <f>IF(AND(INDEX(個人!$C$6:$AH$125,$N1168,$C$3)&lt;&gt;"",INDEX(個人!$C$6:$AH$125,$N1168,$O1168)&lt;&gt;""),IF(ISERROR(VLOOKUP(DBCS($Q1168),コード一覧!$E$1:$F$6,2,FALSE)),1,VLOOKUP(DBCS($Q1168),コード一覧!$E$1:$F$6,2,FALSE)),"")</f>
        <v/>
      </c>
      <c r="J1168" s="22" t="str">
        <f>IF(AND(INDEX(個人!$C$6:$AH$125,$N1168,$C$3)&lt;&gt;"",INDEX(個人!$C$6:$AH$125,$N1168,$O1168)&lt;&gt;""),VLOOKUP($P1168,コード一覧!$G$1:$H$10,2,FALSE),"")</f>
        <v/>
      </c>
      <c r="K1168" s="22" t="str">
        <f>IF(AND(INDEX(個人!$C$6:$AH$125,$N1168,$C$3)&lt;&gt;"",INDEX(個人!$C$6:$AH$125,$N1168,$O1168)&lt;&gt;""),LEFT(TEXT(INDEX(個人!$C$6:$AH$125,$N1168,$O1168),"mm:ss.00"),2),"")</f>
        <v/>
      </c>
      <c r="L1168" s="22" t="str">
        <f>IF(AND(INDEX(個人!$C$6:$AH$125,$N1168,$C$3)&lt;&gt;"",INDEX(個人!$C$6:$AH$125,$N1168,$O1168)&lt;&gt;""),MID(TEXT(INDEX(個人!$C$6:$AH$125,$N1168,$O1168),"mm:ss.00"),4,2),"")</f>
        <v/>
      </c>
      <c r="M1168" s="22" t="str">
        <f>IF(AND(INDEX(個人!$C$6:$AH$125,$N1168,$C$3)&lt;&gt;"",INDEX(個人!$C$6:$AH$125,$N1168,$O1168)&lt;&gt;""),RIGHT(TEXT(INDEX(個人!$C$6:$AH$125,$N1168,$O1168),"mm:ss.00"),2),"")</f>
        <v/>
      </c>
      <c r="N1168" s="22">
        <f t="shared" si="158"/>
        <v>53</v>
      </c>
      <c r="O1168" s="22">
        <v>29</v>
      </c>
      <c r="P1168" s="24" t="s">
        <v>47</v>
      </c>
      <c r="Q1168" s="22" t="s">
        <v>55</v>
      </c>
    </row>
    <row r="1169" spans="3:17" s="22" customFormat="1" x14ac:dyDescent="0.15">
      <c r="C1169" s="22" t="str">
        <f>IF(INDEX(個人!$C$6:$AH$125,$N1169,$C$3)&lt;&gt;"",DBCS(TRIM(INDEX(個人!$C$6:$AH$125,$N1169,$C$3))),"")</f>
        <v/>
      </c>
      <c r="D1169" s="22" t="str">
        <f t="shared" si="156"/>
        <v>○</v>
      </c>
      <c r="E1169" s="22">
        <f>IF(AND(INDEX(個人!$C$6:$AH$125,$N1168,$C$3)&lt;&gt;"",INDEX(個人!$C$6:$AH$125,$N1169,$O1169)&lt;&gt;""),E1168+1,E1168)</f>
        <v>0</v>
      </c>
      <c r="F1169" s="22" t="str">
        <f t="shared" si="157"/>
        <v>@0</v>
      </c>
      <c r="H1169" s="22" t="str">
        <f>IF(AND(INDEX(個人!$C$6:$AH$125,$N1169,$C$3)&lt;&gt;"",INDEX(個人!$C$6:$AH$125,$N1169,$O1169)&lt;&gt;""),IF(INDEX(個人!$C$6:$AH$125,$N1169,$H$3)&lt;20,11,ROUNDDOWN(INDEX(個人!$C$6:$AH$125,$N1169,$H$3)/5,0)+7),"")</f>
        <v/>
      </c>
      <c r="I1169" s="22" t="str">
        <f>IF(AND(INDEX(個人!$C$6:$AH$125,$N1169,$C$3)&lt;&gt;"",INDEX(個人!$C$6:$AH$125,$N1169,$O1169)&lt;&gt;""),IF(ISERROR(VLOOKUP(DBCS($Q1169),コード一覧!$E$1:$F$6,2,FALSE)),1,VLOOKUP(DBCS($Q1169),コード一覧!$E$1:$F$6,2,FALSE)),"")</f>
        <v/>
      </c>
      <c r="J1169" s="22" t="str">
        <f>IF(AND(INDEX(個人!$C$6:$AH$125,$N1169,$C$3)&lt;&gt;"",INDEX(個人!$C$6:$AH$125,$N1169,$O1169)&lt;&gt;""),VLOOKUP($P1169,コード一覧!$G$1:$H$10,2,FALSE),"")</f>
        <v/>
      </c>
      <c r="K1169" s="22" t="str">
        <f>IF(AND(INDEX(個人!$C$6:$AH$125,$N1169,$C$3)&lt;&gt;"",INDEX(個人!$C$6:$AH$125,$N1169,$O1169)&lt;&gt;""),LEFT(TEXT(INDEX(個人!$C$6:$AH$125,$N1169,$O1169),"mm:ss.00"),2),"")</f>
        <v/>
      </c>
      <c r="L1169" s="22" t="str">
        <f>IF(AND(INDEX(個人!$C$6:$AH$125,$N1169,$C$3)&lt;&gt;"",INDEX(個人!$C$6:$AH$125,$N1169,$O1169)&lt;&gt;""),MID(TEXT(INDEX(個人!$C$6:$AH$125,$N1169,$O1169),"mm:ss.00"),4,2),"")</f>
        <v/>
      </c>
      <c r="M1169" s="22" t="str">
        <f>IF(AND(INDEX(個人!$C$6:$AH$125,$N1169,$C$3)&lt;&gt;"",INDEX(個人!$C$6:$AH$125,$N1169,$O1169)&lt;&gt;""),RIGHT(TEXT(INDEX(個人!$C$6:$AH$125,$N1169,$O1169),"mm:ss.00"),2),"")</f>
        <v/>
      </c>
      <c r="N1169" s="22">
        <f t="shared" si="158"/>
        <v>53</v>
      </c>
      <c r="O1169" s="22">
        <v>30</v>
      </c>
      <c r="P1169" s="24" t="s">
        <v>37</v>
      </c>
      <c r="Q1169" s="22" t="s">
        <v>101</v>
      </c>
    </row>
    <row r="1170" spans="3:17" s="22" customFormat="1" x14ac:dyDescent="0.15">
      <c r="C1170" s="22" t="str">
        <f>IF(INDEX(個人!$C$6:$AH$125,$N1170,$C$3)&lt;&gt;"",DBCS(TRIM(INDEX(個人!$C$6:$AH$125,$N1170,$C$3))),"")</f>
        <v/>
      </c>
      <c r="D1170" s="22" t="str">
        <f t="shared" si="156"/>
        <v>○</v>
      </c>
      <c r="E1170" s="22">
        <f>IF(AND(INDEX(個人!$C$6:$AH$125,$N1169,$C$3)&lt;&gt;"",INDEX(個人!$C$6:$AH$125,$N1170,$O1170)&lt;&gt;""),E1169+1,E1169)</f>
        <v>0</v>
      </c>
      <c r="F1170" s="22" t="str">
        <f t="shared" si="157"/>
        <v>@0</v>
      </c>
      <c r="H1170" s="22" t="str">
        <f>IF(AND(INDEX(個人!$C$6:$AH$125,$N1170,$C$3)&lt;&gt;"",INDEX(個人!$C$6:$AH$125,$N1170,$O1170)&lt;&gt;""),IF(INDEX(個人!$C$6:$AH$125,$N1170,$H$3)&lt;20,11,ROUNDDOWN(INDEX(個人!$C$6:$AH$125,$N1170,$H$3)/5,0)+7),"")</f>
        <v/>
      </c>
      <c r="I1170" s="22" t="str">
        <f>IF(AND(INDEX(個人!$C$6:$AH$125,$N1170,$C$3)&lt;&gt;"",INDEX(個人!$C$6:$AH$125,$N1170,$O1170)&lt;&gt;""),IF(ISERROR(VLOOKUP(DBCS($Q1170),コード一覧!$E$1:$F$6,2,FALSE)),1,VLOOKUP(DBCS($Q1170),コード一覧!$E$1:$F$6,2,FALSE)),"")</f>
        <v/>
      </c>
      <c r="J1170" s="22" t="str">
        <f>IF(AND(INDEX(個人!$C$6:$AH$125,$N1170,$C$3)&lt;&gt;"",INDEX(個人!$C$6:$AH$125,$N1170,$O1170)&lt;&gt;""),VLOOKUP($P1170,コード一覧!$G$1:$H$10,2,FALSE),"")</f>
        <v/>
      </c>
      <c r="K1170" s="22" t="str">
        <f>IF(AND(INDEX(個人!$C$6:$AH$125,$N1170,$C$3)&lt;&gt;"",INDEX(個人!$C$6:$AH$125,$N1170,$O1170)&lt;&gt;""),LEFT(TEXT(INDEX(個人!$C$6:$AH$125,$N1170,$O1170),"mm:ss.00"),2),"")</f>
        <v/>
      </c>
      <c r="L1170" s="22" t="str">
        <f>IF(AND(INDEX(個人!$C$6:$AH$125,$N1170,$C$3)&lt;&gt;"",INDEX(個人!$C$6:$AH$125,$N1170,$O1170)&lt;&gt;""),MID(TEXT(INDEX(個人!$C$6:$AH$125,$N1170,$O1170),"mm:ss.00"),4,2),"")</f>
        <v/>
      </c>
      <c r="M1170" s="22" t="str">
        <f>IF(AND(INDEX(個人!$C$6:$AH$125,$N1170,$C$3)&lt;&gt;"",INDEX(個人!$C$6:$AH$125,$N1170,$O1170)&lt;&gt;""),RIGHT(TEXT(INDEX(個人!$C$6:$AH$125,$N1170,$O1170),"mm:ss.00"),2),"")</f>
        <v/>
      </c>
      <c r="N1170" s="22">
        <f t="shared" si="158"/>
        <v>53</v>
      </c>
      <c r="O1170" s="22">
        <v>31</v>
      </c>
      <c r="P1170" s="24" t="s">
        <v>47</v>
      </c>
      <c r="Q1170" s="22" t="s">
        <v>101</v>
      </c>
    </row>
    <row r="1171" spans="3:17" s="22" customFormat="1" x14ac:dyDescent="0.15">
      <c r="C1171" s="22" t="str">
        <f>IF(INDEX(個人!$C$6:$AH$125,$N1171,$C$3)&lt;&gt;"",DBCS(TRIM(INDEX(個人!$C$6:$AH$125,$N1171,$C$3))),"")</f>
        <v/>
      </c>
      <c r="D1171" s="22" t="str">
        <f t="shared" si="156"/>
        <v>○</v>
      </c>
      <c r="E1171" s="22">
        <f>IF(AND(INDEX(個人!$C$6:$AH$125,$N1170,$C$3)&lt;&gt;"",INDEX(個人!$C$6:$AH$125,$N1171,$O1171)&lt;&gt;""),E1170+1,E1170)</f>
        <v>0</v>
      </c>
      <c r="F1171" s="22" t="str">
        <f t="shared" si="157"/>
        <v>@0</v>
      </c>
      <c r="H1171" s="22" t="str">
        <f>IF(AND(INDEX(個人!$C$6:$AH$125,$N1171,$C$3)&lt;&gt;"",INDEX(個人!$C$6:$AH$125,$N1171,$O1171)&lt;&gt;""),IF(INDEX(個人!$C$6:$AH$125,$N1171,$H$3)&lt;20,11,ROUNDDOWN(INDEX(個人!$C$6:$AH$125,$N1171,$H$3)/5,0)+7),"")</f>
        <v/>
      </c>
      <c r="I1171" s="22" t="str">
        <f>IF(AND(INDEX(個人!$C$6:$AH$125,$N1171,$C$3)&lt;&gt;"",INDEX(個人!$C$6:$AH$125,$N1171,$O1171)&lt;&gt;""),IF(ISERROR(VLOOKUP(DBCS($Q1171),コード一覧!$E$1:$F$6,2,FALSE)),1,VLOOKUP(DBCS($Q1171),コード一覧!$E$1:$F$6,2,FALSE)),"")</f>
        <v/>
      </c>
      <c r="J1171" s="22" t="str">
        <f>IF(AND(INDEX(個人!$C$6:$AH$125,$N1171,$C$3)&lt;&gt;"",INDEX(個人!$C$6:$AH$125,$N1171,$O1171)&lt;&gt;""),VLOOKUP($P1171,コード一覧!$G$1:$H$10,2,FALSE),"")</f>
        <v/>
      </c>
      <c r="K1171" s="22" t="str">
        <f>IF(AND(INDEX(個人!$C$6:$AH$125,$N1171,$C$3)&lt;&gt;"",INDEX(個人!$C$6:$AH$125,$N1171,$O1171)&lt;&gt;""),LEFT(TEXT(INDEX(個人!$C$6:$AH$125,$N1171,$O1171),"mm:ss.00"),2),"")</f>
        <v/>
      </c>
      <c r="L1171" s="22" t="str">
        <f>IF(AND(INDEX(個人!$C$6:$AH$125,$N1171,$C$3)&lt;&gt;"",INDEX(個人!$C$6:$AH$125,$N1171,$O1171)&lt;&gt;""),MID(TEXT(INDEX(個人!$C$6:$AH$125,$N1171,$O1171),"mm:ss.00"),4,2),"")</f>
        <v/>
      </c>
      <c r="M1171" s="22" t="str">
        <f>IF(AND(INDEX(個人!$C$6:$AH$125,$N1171,$C$3)&lt;&gt;"",INDEX(個人!$C$6:$AH$125,$N1171,$O1171)&lt;&gt;""),RIGHT(TEXT(INDEX(個人!$C$6:$AH$125,$N1171,$O1171),"mm:ss.00"),2),"")</f>
        <v/>
      </c>
      <c r="N1171" s="22">
        <f t="shared" si="158"/>
        <v>53</v>
      </c>
      <c r="O1171" s="22">
        <v>32</v>
      </c>
      <c r="P1171" s="24" t="s">
        <v>73</v>
      </c>
      <c r="Q1171" s="22" t="s">
        <v>101</v>
      </c>
    </row>
    <row r="1172" spans="3:17" s="23" customFormat="1" x14ac:dyDescent="0.15">
      <c r="C1172" s="23" t="str">
        <f>IF(INDEX(個人!$C$6:$AH$125,$N1172,$C$3)&lt;&gt;"",DBCS(TRIM(INDEX(個人!$C$6:$AH$125,$N1172,$C$3))),"")</f>
        <v/>
      </c>
      <c r="D1172" s="23" t="str">
        <f>IF(C1171=C1172,"○","×")</f>
        <v>○</v>
      </c>
      <c r="E1172" s="23">
        <f>IF(AND(INDEX(個人!$C$6:$AH$125,$N1172,$C$3)&lt;&gt;"",INDEX(個人!$C$6:$AH$125,$N1172,$O1172)&lt;&gt;""),1,0)</f>
        <v>0</v>
      </c>
      <c r="F1172" s="23" t="str">
        <f>C1172&amp;"@"&amp;E1172</f>
        <v>@0</v>
      </c>
      <c r="H1172" s="23" t="str">
        <f>IF(AND(INDEX(個人!$C$6:$AH$125,$N1172,$C$3)&lt;&gt;"",INDEX(個人!$C$6:$AH$125,$N1172,$O1172)&lt;&gt;""),IF(INDEX(個人!$C$6:$AH$125,$N1172,$H$3)&lt;20,11,ROUNDDOWN(INDEX(個人!$C$6:$AH$125,$N1172,$H$3)/5,0)+7),"")</f>
        <v/>
      </c>
      <c r="I1172" s="23" t="str">
        <f>IF(AND(INDEX(個人!$C$6:$AH$125,$N1172,$C$3)&lt;&gt;"",INDEX(個人!$C$6:$AH$125,$N1172,$O1172)&lt;&gt;""),IF(ISERROR(VLOOKUP(DBCS($Q1172),コード一覧!$E$1:$F$6,2,FALSE)),1,VLOOKUP(DBCS($Q1172),コード一覧!$E$1:$F$6,2,FALSE)),"")</f>
        <v/>
      </c>
      <c r="J1172" s="23" t="str">
        <f>IF(AND(INDEX(個人!$C$6:$AH$125,$N1172,$C$3)&lt;&gt;"",INDEX(個人!$C$6:$AH$125,$N1172,$O1172)&lt;&gt;""),VLOOKUP($P1172,コード一覧!$G$1:$H$10,2,FALSE),"")</f>
        <v/>
      </c>
      <c r="K1172" s="23" t="str">
        <f>IF(AND(INDEX(個人!$C$6:$AH$125,$N1172,$C$3)&lt;&gt;"",INDEX(個人!$C$6:$AH$125,$N1172,$O1172)&lt;&gt;""),LEFT(TEXT(INDEX(個人!$C$6:$AH$125,$N1172,$O1172),"mm:ss.00"),2),"")</f>
        <v/>
      </c>
      <c r="L1172" s="23" t="str">
        <f>IF(AND(INDEX(個人!$C$6:$AH$125,$N1172,$C$3)&lt;&gt;"",INDEX(個人!$C$6:$AH$125,$N1172,$O1172)&lt;&gt;""),MID(TEXT(INDEX(個人!$C$6:$AH$125,$N1172,$O1172),"mm:ss.00"),4,2),"")</f>
        <v/>
      </c>
      <c r="M1172" s="23" t="str">
        <f>IF(AND(INDEX(個人!$C$6:$AH$125,$N1172,$C$3)&lt;&gt;"",INDEX(個人!$C$6:$AH$125,$N1172,$O1172)&lt;&gt;""),RIGHT(TEXT(INDEX(個人!$C$6:$AH$125,$N1172,$O1172),"mm:ss.00"),2),"")</f>
        <v/>
      </c>
      <c r="N1172" s="23">
        <f>N1150+1</f>
        <v>54</v>
      </c>
      <c r="O1172" s="23">
        <v>11</v>
      </c>
      <c r="P1172" s="200" t="s">
        <v>70</v>
      </c>
      <c r="Q1172" s="23" t="s">
        <v>318</v>
      </c>
    </row>
    <row r="1173" spans="3:17" s="23" customFormat="1" x14ac:dyDescent="0.15">
      <c r="C1173" s="23" t="str">
        <f>IF(INDEX(個人!$C$6:$AH$125,$N1173,$C$3)&lt;&gt;"",DBCS(TRIM(INDEX(個人!$C$6:$AH$125,$N1173,$C$3))),"")</f>
        <v/>
      </c>
      <c r="D1173" s="23" t="str">
        <f>IF(C1172=C1173,"○","×")</f>
        <v>○</v>
      </c>
      <c r="E1173" s="23">
        <f>IF(AND(INDEX(個人!$C$6:$AH$125,$N1172,$C$3)&lt;&gt;"",INDEX(個人!$C$6:$AH$125,$N1173,$O1173)&lt;&gt;""),E1172+1,E1172)</f>
        <v>0</v>
      </c>
      <c r="F1173" s="23" t="str">
        <f>C1173&amp;"@"&amp;E1173</f>
        <v>@0</v>
      </c>
      <c r="H1173" s="23" t="str">
        <f>IF(AND(INDEX(個人!$C$6:$AH$125,$N1173,$C$3)&lt;&gt;"",INDEX(個人!$C$6:$AH$125,$N1173,$O1173)&lt;&gt;""),IF(INDEX(個人!$C$6:$AH$125,$N1173,$H$3)&lt;20,11,ROUNDDOWN(INDEX(個人!$C$6:$AH$125,$N1173,$H$3)/5,0)+7),"")</f>
        <v/>
      </c>
      <c r="I1173" s="23" t="str">
        <f>IF(AND(INDEX(個人!$C$6:$AH$125,$N1173,$C$3)&lt;&gt;"",INDEX(個人!$C$6:$AH$125,$N1173,$O1173)&lt;&gt;""),IF(ISERROR(VLOOKUP(DBCS($Q1173),コード一覧!$E$1:$F$6,2,FALSE)),1,VLOOKUP(DBCS($Q1173),コード一覧!$E$1:$F$6,2,FALSE)),"")</f>
        <v/>
      </c>
      <c r="J1173" s="23" t="str">
        <f>IF(AND(INDEX(個人!$C$6:$AH$125,$N1173,$C$3)&lt;&gt;"",INDEX(個人!$C$6:$AH$125,$N1173,$O1173)&lt;&gt;""),VLOOKUP($P1173,コード一覧!$G$1:$H$10,2,FALSE),"")</f>
        <v/>
      </c>
      <c r="K1173" s="23" t="str">
        <f>IF(AND(INDEX(個人!$C$6:$AH$125,$N1173,$C$3)&lt;&gt;"",INDEX(個人!$C$6:$AH$125,$N1173,$O1173)&lt;&gt;""),LEFT(TEXT(INDEX(個人!$C$6:$AH$125,$N1173,$O1173),"mm:ss.00"),2),"")</f>
        <v/>
      </c>
      <c r="L1173" s="23" t="str">
        <f>IF(AND(INDEX(個人!$C$6:$AH$125,$N1173,$C$3)&lt;&gt;"",INDEX(個人!$C$6:$AH$125,$N1173,$O1173)&lt;&gt;""),MID(TEXT(INDEX(個人!$C$6:$AH$125,$N1173,$O1173),"mm:ss.00"),4,2),"")</f>
        <v/>
      </c>
      <c r="M1173" s="23" t="str">
        <f>IF(AND(INDEX(個人!$C$6:$AH$125,$N1173,$C$3)&lt;&gt;"",INDEX(個人!$C$6:$AH$125,$N1173,$O1173)&lt;&gt;""),RIGHT(TEXT(INDEX(個人!$C$6:$AH$125,$N1173,$O1173),"mm:ss.00"),2),"")</f>
        <v/>
      </c>
      <c r="N1173" s="23">
        <f>$N1172</f>
        <v>54</v>
      </c>
      <c r="O1173" s="23">
        <v>12</v>
      </c>
      <c r="P1173" s="200" t="s">
        <v>24</v>
      </c>
      <c r="Q1173" s="23" t="s">
        <v>318</v>
      </c>
    </row>
    <row r="1174" spans="3:17" s="23" customFormat="1" x14ac:dyDescent="0.15">
      <c r="C1174" s="23" t="str">
        <f>IF(INDEX(個人!$C$6:$AH$125,$N1174,$C$3)&lt;&gt;"",DBCS(TRIM(INDEX(個人!$C$6:$AH$125,$N1174,$C$3))),"")</f>
        <v/>
      </c>
      <c r="D1174" s="23" t="str">
        <f t="shared" ref="D1174:D1193" si="159">IF(C1173=C1174,"○","×")</f>
        <v>○</v>
      </c>
      <c r="E1174" s="23">
        <f>IF(AND(INDEX(個人!$C$6:$AH$125,$N1173,$C$3)&lt;&gt;"",INDEX(個人!$C$6:$AH$125,$N1174,$O1174)&lt;&gt;""),E1173+1,E1173)</f>
        <v>0</v>
      </c>
      <c r="F1174" s="23" t="str">
        <f t="shared" ref="F1174:F1193" si="160">C1174&amp;"@"&amp;E1174</f>
        <v>@0</v>
      </c>
      <c r="H1174" s="23" t="str">
        <f>IF(AND(INDEX(個人!$C$6:$AH$125,$N1174,$C$3)&lt;&gt;"",INDEX(個人!$C$6:$AH$125,$N1174,$O1174)&lt;&gt;""),IF(INDEX(個人!$C$6:$AH$125,$N1174,$H$3)&lt;20,11,ROUNDDOWN(INDEX(個人!$C$6:$AH$125,$N1174,$H$3)/5,0)+7),"")</f>
        <v/>
      </c>
      <c r="I1174" s="23" t="str">
        <f>IF(AND(INDEX(個人!$C$6:$AH$125,$N1174,$C$3)&lt;&gt;"",INDEX(個人!$C$6:$AH$125,$N1174,$O1174)&lt;&gt;""),IF(ISERROR(VLOOKUP(DBCS($Q1174),コード一覧!$E$1:$F$6,2,FALSE)),1,VLOOKUP(DBCS($Q1174),コード一覧!$E$1:$F$6,2,FALSE)),"")</f>
        <v/>
      </c>
      <c r="J1174" s="23" t="str">
        <f>IF(AND(INDEX(個人!$C$6:$AH$125,$N1174,$C$3)&lt;&gt;"",INDEX(個人!$C$6:$AH$125,$N1174,$O1174)&lt;&gt;""),VLOOKUP($P1174,コード一覧!$G$1:$H$10,2,FALSE),"")</f>
        <v/>
      </c>
      <c r="K1174" s="23" t="str">
        <f>IF(AND(INDEX(個人!$C$6:$AH$125,$N1174,$C$3)&lt;&gt;"",INDEX(個人!$C$6:$AH$125,$N1174,$O1174)&lt;&gt;""),LEFT(TEXT(INDEX(個人!$C$6:$AH$125,$N1174,$O1174),"mm:ss.00"),2),"")</f>
        <v/>
      </c>
      <c r="L1174" s="23" t="str">
        <f>IF(AND(INDEX(個人!$C$6:$AH$125,$N1174,$C$3)&lt;&gt;"",INDEX(個人!$C$6:$AH$125,$N1174,$O1174)&lt;&gt;""),MID(TEXT(INDEX(個人!$C$6:$AH$125,$N1174,$O1174),"mm:ss.00"),4,2),"")</f>
        <v/>
      </c>
      <c r="M1174" s="23" t="str">
        <f>IF(AND(INDEX(個人!$C$6:$AH$125,$N1174,$C$3)&lt;&gt;"",INDEX(個人!$C$6:$AH$125,$N1174,$O1174)&lt;&gt;""),RIGHT(TEXT(INDEX(個人!$C$6:$AH$125,$N1174,$O1174),"mm:ss.00"),2),"")</f>
        <v/>
      </c>
      <c r="N1174" s="23">
        <f t="shared" ref="N1174:N1193" si="161">$N1173</f>
        <v>54</v>
      </c>
      <c r="O1174" s="23">
        <v>13</v>
      </c>
      <c r="P1174" s="200" t="s">
        <v>37</v>
      </c>
      <c r="Q1174" s="23" t="s">
        <v>318</v>
      </c>
    </row>
    <row r="1175" spans="3:17" s="23" customFormat="1" x14ac:dyDescent="0.15">
      <c r="C1175" s="23" t="str">
        <f>IF(INDEX(個人!$C$6:$AH$125,$N1175,$C$3)&lt;&gt;"",DBCS(TRIM(INDEX(個人!$C$6:$AH$125,$N1175,$C$3))),"")</f>
        <v/>
      </c>
      <c r="D1175" s="23" t="str">
        <f t="shared" si="159"/>
        <v>○</v>
      </c>
      <c r="E1175" s="23">
        <f>IF(AND(INDEX(個人!$C$6:$AH$125,$N1174,$C$3)&lt;&gt;"",INDEX(個人!$C$6:$AH$125,$N1175,$O1175)&lt;&gt;""),E1174+1,E1174)</f>
        <v>0</v>
      </c>
      <c r="F1175" s="23" t="str">
        <f t="shared" si="160"/>
        <v>@0</v>
      </c>
      <c r="H1175" s="23" t="str">
        <f>IF(AND(INDEX(個人!$C$6:$AH$125,$N1175,$C$3)&lt;&gt;"",INDEX(個人!$C$6:$AH$125,$N1175,$O1175)&lt;&gt;""),IF(INDEX(個人!$C$6:$AH$125,$N1175,$H$3)&lt;20,11,ROUNDDOWN(INDEX(個人!$C$6:$AH$125,$N1175,$H$3)/5,0)+7),"")</f>
        <v/>
      </c>
      <c r="I1175" s="23" t="str">
        <f>IF(AND(INDEX(個人!$C$6:$AH$125,$N1175,$C$3)&lt;&gt;"",INDEX(個人!$C$6:$AH$125,$N1175,$O1175)&lt;&gt;""),IF(ISERROR(VLOOKUP(DBCS($Q1175),コード一覧!$E$1:$F$6,2,FALSE)),1,VLOOKUP(DBCS($Q1175),コード一覧!$E$1:$F$6,2,FALSE)),"")</f>
        <v/>
      </c>
      <c r="J1175" s="23" t="str">
        <f>IF(AND(INDEX(個人!$C$6:$AH$125,$N1175,$C$3)&lt;&gt;"",INDEX(個人!$C$6:$AH$125,$N1175,$O1175)&lt;&gt;""),VLOOKUP($P1175,コード一覧!$G$1:$H$10,2,FALSE),"")</f>
        <v/>
      </c>
      <c r="K1175" s="23" t="str">
        <f>IF(AND(INDEX(個人!$C$6:$AH$125,$N1175,$C$3)&lt;&gt;"",INDEX(個人!$C$6:$AH$125,$N1175,$O1175)&lt;&gt;""),LEFT(TEXT(INDEX(個人!$C$6:$AH$125,$N1175,$O1175),"mm:ss.00"),2),"")</f>
        <v/>
      </c>
      <c r="L1175" s="23" t="str">
        <f>IF(AND(INDEX(個人!$C$6:$AH$125,$N1175,$C$3)&lt;&gt;"",INDEX(個人!$C$6:$AH$125,$N1175,$O1175)&lt;&gt;""),MID(TEXT(INDEX(個人!$C$6:$AH$125,$N1175,$O1175),"mm:ss.00"),4,2),"")</f>
        <v/>
      </c>
      <c r="M1175" s="23" t="str">
        <f>IF(AND(INDEX(個人!$C$6:$AH$125,$N1175,$C$3)&lt;&gt;"",INDEX(個人!$C$6:$AH$125,$N1175,$O1175)&lt;&gt;""),RIGHT(TEXT(INDEX(個人!$C$6:$AH$125,$N1175,$O1175),"mm:ss.00"),2),"")</f>
        <v/>
      </c>
      <c r="N1175" s="23">
        <f t="shared" si="161"/>
        <v>54</v>
      </c>
      <c r="O1175" s="23">
        <v>14</v>
      </c>
      <c r="P1175" s="200" t="s">
        <v>47</v>
      </c>
      <c r="Q1175" s="23" t="s">
        <v>318</v>
      </c>
    </row>
    <row r="1176" spans="3:17" s="23" customFormat="1" x14ac:dyDescent="0.15">
      <c r="C1176" s="23" t="str">
        <f>IF(INDEX(個人!$C$6:$AH$125,$N1176,$C$3)&lt;&gt;"",DBCS(TRIM(INDEX(個人!$C$6:$AH$125,$N1176,$C$3))),"")</f>
        <v/>
      </c>
      <c r="D1176" s="23" t="str">
        <f t="shared" si="159"/>
        <v>○</v>
      </c>
      <c r="E1176" s="23">
        <f>IF(AND(INDEX(個人!$C$6:$AH$125,$N1175,$C$3)&lt;&gt;"",INDEX(個人!$C$6:$AH$125,$N1176,$O1176)&lt;&gt;""),E1175+1,E1175)</f>
        <v>0</v>
      </c>
      <c r="F1176" s="23" t="str">
        <f t="shared" si="160"/>
        <v>@0</v>
      </c>
      <c r="H1176" s="23" t="str">
        <f>IF(AND(INDEX(個人!$C$6:$AH$125,$N1176,$C$3)&lt;&gt;"",INDEX(個人!$C$6:$AH$125,$N1176,$O1176)&lt;&gt;""),IF(INDEX(個人!$C$6:$AH$125,$N1176,$H$3)&lt;20,11,ROUNDDOWN(INDEX(個人!$C$6:$AH$125,$N1176,$H$3)/5,0)+7),"")</f>
        <v/>
      </c>
      <c r="I1176" s="23" t="str">
        <f>IF(AND(INDEX(個人!$C$6:$AH$125,$N1176,$C$3)&lt;&gt;"",INDEX(個人!$C$6:$AH$125,$N1176,$O1176)&lt;&gt;""),IF(ISERROR(VLOOKUP(DBCS($Q1176),コード一覧!$E$1:$F$6,2,FALSE)),1,VLOOKUP(DBCS($Q1176),コード一覧!$E$1:$F$6,2,FALSE)),"")</f>
        <v/>
      </c>
      <c r="J1176" s="23" t="str">
        <f>IF(AND(INDEX(個人!$C$6:$AH$125,$N1176,$C$3)&lt;&gt;"",INDEX(個人!$C$6:$AH$125,$N1176,$O1176)&lt;&gt;""),VLOOKUP($P1176,コード一覧!$G$1:$H$10,2,FALSE),"")</f>
        <v/>
      </c>
      <c r="K1176" s="23" t="str">
        <f>IF(AND(INDEX(個人!$C$6:$AH$125,$N1176,$C$3)&lt;&gt;"",INDEX(個人!$C$6:$AH$125,$N1176,$O1176)&lt;&gt;""),LEFT(TEXT(INDEX(個人!$C$6:$AH$125,$N1176,$O1176),"mm:ss.00"),2),"")</f>
        <v/>
      </c>
      <c r="L1176" s="23" t="str">
        <f>IF(AND(INDEX(個人!$C$6:$AH$125,$N1176,$C$3)&lt;&gt;"",INDEX(個人!$C$6:$AH$125,$N1176,$O1176)&lt;&gt;""),MID(TEXT(INDEX(個人!$C$6:$AH$125,$N1176,$O1176),"mm:ss.00"),4,2),"")</f>
        <v/>
      </c>
      <c r="M1176" s="23" t="str">
        <f>IF(AND(INDEX(個人!$C$6:$AH$125,$N1176,$C$3)&lt;&gt;"",INDEX(個人!$C$6:$AH$125,$N1176,$O1176)&lt;&gt;""),RIGHT(TEXT(INDEX(個人!$C$6:$AH$125,$N1176,$O1176),"mm:ss.00"),2),"")</f>
        <v/>
      </c>
      <c r="N1176" s="23">
        <f t="shared" si="161"/>
        <v>54</v>
      </c>
      <c r="O1176" s="23">
        <v>15</v>
      </c>
      <c r="P1176" s="200" t="s">
        <v>73</v>
      </c>
      <c r="Q1176" s="23" t="s">
        <v>318</v>
      </c>
    </row>
    <row r="1177" spans="3:17" s="23" customFormat="1" x14ac:dyDescent="0.15">
      <c r="C1177" s="23" t="str">
        <f>IF(INDEX(個人!$C$6:$AH$125,$N1177,$C$3)&lt;&gt;"",DBCS(TRIM(INDEX(個人!$C$6:$AH$125,$N1177,$C$3))),"")</f>
        <v/>
      </c>
      <c r="D1177" s="23" t="str">
        <f t="shared" si="159"/>
        <v>○</v>
      </c>
      <c r="E1177" s="23">
        <f>IF(AND(INDEX(個人!$C$6:$AH$125,$N1176,$C$3)&lt;&gt;"",INDEX(個人!$C$6:$AH$125,$N1177,$O1177)&lt;&gt;""),E1176+1,E1176)</f>
        <v>0</v>
      </c>
      <c r="F1177" s="23" t="str">
        <f t="shared" si="160"/>
        <v>@0</v>
      </c>
      <c r="H1177" s="23" t="str">
        <f>IF(AND(INDEX(個人!$C$6:$AH$125,$N1177,$C$3)&lt;&gt;"",INDEX(個人!$C$6:$AH$125,$N1177,$O1177)&lt;&gt;""),IF(INDEX(個人!$C$6:$AH$125,$N1177,$H$3)&lt;20,11,ROUNDDOWN(INDEX(個人!$C$6:$AH$125,$N1177,$H$3)/5,0)+7),"")</f>
        <v/>
      </c>
      <c r="I1177" s="23" t="str">
        <f>IF(AND(INDEX(個人!$C$6:$AH$125,$N1177,$C$3)&lt;&gt;"",INDEX(個人!$C$6:$AH$125,$N1177,$O1177)&lt;&gt;""),IF(ISERROR(VLOOKUP(DBCS($Q1177),コード一覧!$E$1:$F$6,2,FALSE)),1,VLOOKUP(DBCS($Q1177),コード一覧!$E$1:$F$6,2,FALSE)),"")</f>
        <v/>
      </c>
      <c r="J1177" s="23" t="str">
        <f>IF(AND(INDEX(個人!$C$6:$AH$125,$N1177,$C$3)&lt;&gt;"",INDEX(個人!$C$6:$AH$125,$N1177,$O1177)&lt;&gt;""),VLOOKUP($P1177,コード一覧!$G$1:$H$10,2,FALSE),"")</f>
        <v/>
      </c>
      <c r="K1177" s="23" t="str">
        <f>IF(AND(INDEX(個人!$C$6:$AH$125,$N1177,$C$3)&lt;&gt;"",INDEX(個人!$C$6:$AH$125,$N1177,$O1177)&lt;&gt;""),LEFT(TEXT(INDEX(個人!$C$6:$AH$125,$N1177,$O1177),"mm:ss.00"),2),"")</f>
        <v/>
      </c>
      <c r="L1177" s="23" t="str">
        <f>IF(AND(INDEX(個人!$C$6:$AH$125,$N1177,$C$3)&lt;&gt;"",INDEX(個人!$C$6:$AH$125,$N1177,$O1177)&lt;&gt;""),MID(TEXT(INDEX(個人!$C$6:$AH$125,$N1177,$O1177),"mm:ss.00"),4,2),"")</f>
        <v/>
      </c>
      <c r="M1177" s="23" t="str">
        <f>IF(AND(INDEX(個人!$C$6:$AH$125,$N1177,$C$3)&lt;&gt;"",INDEX(個人!$C$6:$AH$125,$N1177,$O1177)&lt;&gt;""),RIGHT(TEXT(INDEX(個人!$C$6:$AH$125,$N1177,$O1177),"mm:ss.00"),2),"")</f>
        <v/>
      </c>
      <c r="N1177" s="23">
        <f t="shared" si="161"/>
        <v>54</v>
      </c>
      <c r="O1177" s="23">
        <v>16</v>
      </c>
      <c r="P1177" s="200" t="s">
        <v>75</v>
      </c>
      <c r="Q1177" s="23" t="s">
        <v>318</v>
      </c>
    </row>
    <row r="1178" spans="3:17" s="23" customFormat="1" x14ac:dyDescent="0.15">
      <c r="C1178" s="23" t="str">
        <f>IF(INDEX(個人!$C$6:$AH$125,$N1178,$C$3)&lt;&gt;"",DBCS(TRIM(INDEX(個人!$C$6:$AH$125,$N1178,$C$3))),"")</f>
        <v/>
      </c>
      <c r="D1178" s="23" t="str">
        <f t="shared" si="159"/>
        <v>○</v>
      </c>
      <c r="E1178" s="23">
        <f>IF(AND(INDEX(個人!$C$6:$AH$125,$N1177,$C$3)&lt;&gt;"",INDEX(個人!$C$6:$AH$125,$N1178,$O1178)&lt;&gt;""),E1177+1,E1177)</f>
        <v>0</v>
      </c>
      <c r="F1178" s="23" t="str">
        <f t="shared" si="160"/>
        <v>@0</v>
      </c>
      <c r="H1178" s="23" t="str">
        <f>IF(AND(INDEX(個人!$C$6:$AH$125,$N1178,$C$3)&lt;&gt;"",INDEX(個人!$C$6:$AH$125,$N1178,$O1178)&lt;&gt;""),IF(INDEX(個人!$C$6:$AH$125,$N1178,$H$3)&lt;20,11,ROUNDDOWN(INDEX(個人!$C$6:$AH$125,$N1178,$H$3)/5,0)+7),"")</f>
        <v/>
      </c>
      <c r="I1178" s="23" t="str">
        <f>IF(AND(INDEX(個人!$C$6:$AH$125,$N1178,$C$3)&lt;&gt;"",INDEX(個人!$C$6:$AH$125,$N1178,$O1178)&lt;&gt;""),IF(ISERROR(VLOOKUP(DBCS($Q1178),コード一覧!$E$1:$F$6,2,FALSE)),1,VLOOKUP(DBCS($Q1178),コード一覧!$E$1:$F$6,2,FALSE)),"")</f>
        <v/>
      </c>
      <c r="J1178" s="23" t="str">
        <f>IF(AND(INDEX(個人!$C$6:$AH$125,$N1178,$C$3)&lt;&gt;"",INDEX(個人!$C$6:$AH$125,$N1178,$O1178)&lt;&gt;""),VLOOKUP($P1178,コード一覧!$G$1:$H$10,2,FALSE),"")</f>
        <v/>
      </c>
      <c r="K1178" s="23" t="str">
        <f>IF(AND(INDEX(個人!$C$6:$AH$125,$N1178,$C$3)&lt;&gt;"",INDEX(個人!$C$6:$AH$125,$N1178,$O1178)&lt;&gt;""),LEFT(TEXT(INDEX(個人!$C$6:$AH$125,$N1178,$O1178),"mm:ss.00"),2),"")</f>
        <v/>
      </c>
      <c r="L1178" s="23" t="str">
        <f>IF(AND(INDEX(個人!$C$6:$AH$125,$N1178,$C$3)&lt;&gt;"",INDEX(個人!$C$6:$AH$125,$N1178,$O1178)&lt;&gt;""),MID(TEXT(INDEX(個人!$C$6:$AH$125,$N1178,$O1178),"mm:ss.00"),4,2),"")</f>
        <v/>
      </c>
      <c r="M1178" s="23" t="str">
        <f>IF(AND(INDEX(個人!$C$6:$AH$125,$N1178,$C$3)&lt;&gt;"",INDEX(個人!$C$6:$AH$125,$N1178,$O1178)&lt;&gt;""),RIGHT(TEXT(INDEX(個人!$C$6:$AH$125,$N1178,$O1178),"mm:ss.00"),2),"")</f>
        <v/>
      </c>
      <c r="N1178" s="23">
        <f t="shared" si="161"/>
        <v>54</v>
      </c>
      <c r="O1178" s="23">
        <v>17</v>
      </c>
      <c r="P1178" s="200" t="s">
        <v>77</v>
      </c>
      <c r="Q1178" s="23" t="s">
        <v>318</v>
      </c>
    </row>
    <row r="1179" spans="3:17" s="23" customFormat="1" x14ac:dyDescent="0.15">
      <c r="C1179" s="23" t="str">
        <f>IF(INDEX(個人!$C$6:$AH$125,$N1179,$C$3)&lt;&gt;"",DBCS(TRIM(INDEX(個人!$C$6:$AH$125,$N1179,$C$3))),"")</f>
        <v/>
      </c>
      <c r="D1179" s="23" t="str">
        <f t="shared" si="159"/>
        <v>○</v>
      </c>
      <c r="E1179" s="23">
        <f>IF(AND(INDEX(個人!$C$6:$AH$125,$N1178,$C$3)&lt;&gt;"",INDEX(個人!$C$6:$AH$125,$N1179,$O1179)&lt;&gt;""),E1178+1,E1178)</f>
        <v>0</v>
      </c>
      <c r="F1179" s="23" t="str">
        <f t="shared" si="160"/>
        <v>@0</v>
      </c>
      <c r="H1179" s="23" t="str">
        <f>IF(AND(INDEX(個人!$C$6:$AH$125,$N1179,$C$3)&lt;&gt;"",INDEX(個人!$C$6:$AH$125,$N1179,$O1179)&lt;&gt;""),IF(INDEX(個人!$C$6:$AH$125,$N1179,$H$3)&lt;20,11,ROUNDDOWN(INDEX(個人!$C$6:$AH$125,$N1179,$H$3)/5,0)+7),"")</f>
        <v/>
      </c>
      <c r="I1179" s="23" t="str">
        <f>IF(AND(INDEX(個人!$C$6:$AH$125,$N1179,$C$3)&lt;&gt;"",INDEX(個人!$C$6:$AH$125,$N1179,$O1179)&lt;&gt;""),IF(ISERROR(VLOOKUP(DBCS($Q1179),コード一覧!$E$1:$F$6,2,FALSE)),1,VLOOKUP(DBCS($Q1179),コード一覧!$E$1:$F$6,2,FALSE)),"")</f>
        <v/>
      </c>
      <c r="J1179" s="23" t="str">
        <f>IF(AND(INDEX(個人!$C$6:$AH$125,$N1179,$C$3)&lt;&gt;"",INDEX(個人!$C$6:$AH$125,$N1179,$O1179)&lt;&gt;""),VLOOKUP($P1179,コード一覧!$G$1:$H$10,2,FALSE),"")</f>
        <v/>
      </c>
      <c r="K1179" s="23" t="str">
        <f>IF(AND(INDEX(個人!$C$6:$AH$125,$N1179,$C$3)&lt;&gt;"",INDEX(個人!$C$6:$AH$125,$N1179,$O1179)&lt;&gt;""),LEFT(TEXT(INDEX(個人!$C$6:$AH$125,$N1179,$O1179),"mm:ss.00"),2),"")</f>
        <v/>
      </c>
      <c r="L1179" s="23" t="str">
        <f>IF(AND(INDEX(個人!$C$6:$AH$125,$N1179,$C$3)&lt;&gt;"",INDEX(個人!$C$6:$AH$125,$N1179,$O1179)&lt;&gt;""),MID(TEXT(INDEX(個人!$C$6:$AH$125,$N1179,$O1179),"mm:ss.00"),4,2),"")</f>
        <v/>
      </c>
      <c r="M1179" s="23" t="str">
        <f>IF(AND(INDEX(個人!$C$6:$AH$125,$N1179,$C$3)&lt;&gt;"",INDEX(個人!$C$6:$AH$125,$N1179,$O1179)&lt;&gt;""),RIGHT(TEXT(INDEX(個人!$C$6:$AH$125,$N1179,$O1179),"mm:ss.00"),2),"")</f>
        <v/>
      </c>
      <c r="N1179" s="23">
        <f t="shared" si="161"/>
        <v>54</v>
      </c>
      <c r="O1179" s="23">
        <v>18</v>
      </c>
      <c r="P1179" s="200" t="s">
        <v>70</v>
      </c>
      <c r="Q1179" s="23" t="s">
        <v>319</v>
      </c>
    </row>
    <row r="1180" spans="3:17" s="23" customFormat="1" x14ac:dyDescent="0.15">
      <c r="C1180" s="23" t="str">
        <f>IF(INDEX(個人!$C$6:$AH$125,$N1180,$C$3)&lt;&gt;"",DBCS(TRIM(INDEX(個人!$C$6:$AH$125,$N1180,$C$3))),"")</f>
        <v/>
      </c>
      <c r="D1180" s="23" t="str">
        <f t="shared" si="159"/>
        <v>○</v>
      </c>
      <c r="E1180" s="23">
        <f>IF(AND(INDEX(個人!$C$6:$AH$125,$N1179,$C$3)&lt;&gt;"",INDEX(個人!$C$6:$AH$125,$N1180,$O1180)&lt;&gt;""),E1179+1,E1179)</f>
        <v>0</v>
      </c>
      <c r="F1180" s="23" t="str">
        <f t="shared" si="160"/>
        <v>@0</v>
      </c>
      <c r="H1180" s="23" t="str">
        <f>IF(AND(INDEX(個人!$C$6:$AH$125,$N1180,$C$3)&lt;&gt;"",INDEX(個人!$C$6:$AH$125,$N1180,$O1180)&lt;&gt;""),IF(INDEX(個人!$C$6:$AH$125,$N1180,$H$3)&lt;20,11,ROUNDDOWN(INDEX(個人!$C$6:$AH$125,$N1180,$H$3)/5,0)+7),"")</f>
        <v/>
      </c>
      <c r="I1180" s="23" t="str">
        <f>IF(AND(INDEX(個人!$C$6:$AH$125,$N1180,$C$3)&lt;&gt;"",INDEX(個人!$C$6:$AH$125,$N1180,$O1180)&lt;&gt;""),IF(ISERROR(VLOOKUP(DBCS($Q1180),コード一覧!$E$1:$F$6,2,FALSE)),1,VLOOKUP(DBCS($Q1180),コード一覧!$E$1:$F$6,2,FALSE)),"")</f>
        <v/>
      </c>
      <c r="J1180" s="23" t="str">
        <f>IF(AND(INDEX(個人!$C$6:$AH$125,$N1180,$C$3)&lt;&gt;"",INDEX(個人!$C$6:$AH$125,$N1180,$O1180)&lt;&gt;""),VLOOKUP($P1180,コード一覧!$G$1:$H$10,2,FALSE),"")</f>
        <v/>
      </c>
      <c r="K1180" s="23" t="str">
        <f>IF(AND(INDEX(個人!$C$6:$AH$125,$N1180,$C$3)&lt;&gt;"",INDEX(個人!$C$6:$AH$125,$N1180,$O1180)&lt;&gt;""),LEFT(TEXT(INDEX(個人!$C$6:$AH$125,$N1180,$O1180),"mm:ss.00"),2),"")</f>
        <v/>
      </c>
      <c r="L1180" s="23" t="str">
        <f>IF(AND(INDEX(個人!$C$6:$AH$125,$N1180,$C$3)&lt;&gt;"",INDEX(個人!$C$6:$AH$125,$N1180,$O1180)&lt;&gt;""),MID(TEXT(INDEX(個人!$C$6:$AH$125,$N1180,$O1180),"mm:ss.00"),4,2),"")</f>
        <v/>
      </c>
      <c r="M1180" s="23" t="str">
        <f>IF(AND(INDEX(個人!$C$6:$AH$125,$N1180,$C$3)&lt;&gt;"",INDEX(個人!$C$6:$AH$125,$N1180,$O1180)&lt;&gt;""),RIGHT(TEXT(INDEX(個人!$C$6:$AH$125,$N1180,$O1180),"mm:ss.00"),2),"")</f>
        <v/>
      </c>
      <c r="N1180" s="23">
        <f t="shared" si="161"/>
        <v>54</v>
      </c>
      <c r="O1180" s="23">
        <v>19</v>
      </c>
      <c r="P1180" s="200" t="s">
        <v>24</v>
      </c>
      <c r="Q1180" s="23" t="s">
        <v>319</v>
      </c>
    </row>
    <row r="1181" spans="3:17" s="23" customFormat="1" x14ac:dyDescent="0.15">
      <c r="C1181" s="23" t="str">
        <f>IF(INDEX(個人!$C$6:$AH$125,$N1181,$C$3)&lt;&gt;"",DBCS(TRIM(INDEX(個人!$C$6:$AH$125,$N1181,$C$3))),"")</f>
        <v/>
      </c>
      <c r="D1181" s="23" t="str">
        <f t="shared" si="159"/>
        <v>○</v>
      </c>
      <c r="E1181" s="23">
        <f>IF(AND(INDEX(個人!$C$6:$AH$125,$N1180,$C$3)&lt;&gt;"",INDEX(個人!$C$6:$AH$125,$N1181,$O1181)&lt;&gt;""),E1180+1,E1180)</f>
        <v>0</v>
      </c>
      <c r="F1181" s="23" t="str">
        <f t="shared" si="160"/>
        <v>@0</v>
      </c>
      <c r="H1181" s="23" t="str">
        <f>IF(AND(INDEX(個人!$C$6:$AH$125,$N1181,$C$3)&lt;&gt;"",INDEX(個人!$C$6:$AH$125,$N1181,$O1181)&lt;&gt;""),IF(INDEX(個人!$C$6:$AH$125,$N1181,$H$3)&lt;20,11,ROUNDDOWN(INDEX(個人!$C$6:$AH$125,$N1181,$H$3)/5,0)+7),"")</f>
        <v/>
      </c>
      <c r="I1181" s="23" t="str">
        <f>IF(AND(INDEX(個人!$C$6:$AH$125,$N1181,$C$3)&lt;&gt;"",INDEX(個人!$C$6:$AH$125,$N1181,$O1181)&lt;&gt;""),IF(ISERROR(VLOOKUP(DBCS($Q1181),コード一覧!$E$1:$F$6,2,FALSE)),1,VLOOKUP(DBCS($Q1181),コード一覧!$E$1:$F$6,2,FALSE)),"")</f>
        <v/>
      </c>
      <c r="J1181" s="23" t="str">
        <f>IF(AND(INDEX(個人!$C$6:$AH$125,$N1181,$C$3)&lt;&gt;"",INDEX(個人!$C$6:$AH$125,$N1181,$O1181)&lt;&gt;""),VLOOKUP($P1181,コード一覧!$G$1:$H$10,2,FALSE),"")</f>
        <v/>
      </c>
      <c r="K1181" s="23" t="str">
        <f>IF(AND(INDEX(個人!$C$6:$AH$125,$N1181,$C$3)&lt;&gt;"",INDEX(個人!$C$6:$AH$125,$N1181,$O1181)&lt;&gt;""),LEFT(TEXT(INDEX(個人!$C$6:$AH$125,$N1181,$O1181),"mm:ss.00"),2),"")</f>
        <v/>
      </c>
      <c r="L1181" s="23" t="str">
        <f>IF(AND(INDEX(個人!$C$6:$AH$125,$N1181,$C$3)&lt;&gt;"",INDEX(個人!$C$6:$AH$125,$N1181,$O1181)&lt;&gt;""),MID(TEXT(INDEX(個人!$C$6:$AH$125,$N1181,$O1181),"mm:ss.00"),4,2),"")</f>
        <v/>
      </c>
      <c r="M1181" s="23" t="str">
        <f>IF(AND(INDEX(個人!$C$6:$AH$125,$N1181,$C$3)&lt;&gt;"",INDEX(個人!$C$6:$AH$125,$N1181,$O1181)&lt;&gt;""),RIGHT(TEXT(INDEX(個人!$C$6:$AH$125,$N1181,$O1181),"mm:ss.00"),2),"")</f>
        <v/>
      </c>
      <c r="N1181" s="23">
        <f t="shared" si="161"/>
        <v>54</v>
      </c>
      <c r="O1181" s="23">
        <v>20</v>
      </c>
      <c r="P1181" s="200" t="s">
        <v>37</v>
      </c>
      <c r="Q1181" s="23" t="s">
        <v>319</v>
      </c>
    </row>
    <row r="1182" spans="3:17" s="23" customFormat="1" x14ac:dyDescent="0.15">
      <c r="C1182" s="23" t="str">
        <f>IF(INDEX(個人!$C$6:$AH$125,$N1182,$C$3)&lt;&gt;"",DBCS(TRIM(INDEX(個人!$C$6:$AH$125,$N1182,$C$3))),"")</f>
        <v/>
      </c>
      <c r="D1182" s="23" t="str">
        <f t="shared" si="159"/>
        <v>○</v>
      </c>
      <c r="E1182" s="23">
        <f>IF(AND(INDEX(個人!$C$6:$AH$125,$N1181,$C$3)&lt;&gt;"",INDEX(個人!$C$6:$AH$125,$N1182,$O1182)&lt;&gt;""),E1181+1,E1181)</f>
        <v>0</v>
      </c>
      <c r="F1182" s="23" t="str">
        <f t="shared" si="160"/>
        <v>@0</v>
      </c>
      <c r="H1182" s="23" t="str">
        <f>IF(AND(INDEX(個人!$C$6:$AH$125,$N1182,$C$3)&lt;&gt;"",INDEX(個人!$C$6:$AH$125,$N1182,$O1182)&lt;&gt;""),IF(INDEX(個人!$C$6:$AH$125,$N1182,$H$3)&lt;20,11,ROUNDDOWN(INDEX(個人!$C$6:$AH$125,$N1182,$H$3)/5,0)+7),"")</f>
        <v/>
      </c>
      <c r="I1182" s="23" t="str">
        <f>IF(AND(INDEX(個人!$C$6:$AH$125,$N1182,$C$3)&lt;&gt;"",INDEX(個人!$C$6:$AH$125,$N1182,$O1182)&lt;&gt;""),IF(ISERROR(VLOOKUP(DBCS($Q1182),コード一覧!$E$1:$F$6,2,FALSE)),1,VLOOKUP(DBCS($Q1182),コード一覧!$E$1:$F$6,2,FALSE)),"")</f>
        <v/>
      </c>
      <c r="J1182" s="23" t="str">
        <f>IF(AND(INDEX(個人!$C$6:$AH$125,$N1182,$C$3)&lt;&gt;"",INDEX(個人!$C$6:$AH$125,$N1182,$O1182)&lt;&gt;""),VLOOKUP($P1182,コード一覧!$G$1:$H$10,2,FALSE),"")</f>
        <v/>
      </c>
      <c r="K1182" s="23" t="str">
        <f>IF(AND(INDEX(個人!$C$6:$AH$125,$N1182,$C$3)&lt;&gt;"",INDEX(個人!$C$6:$AH$125,$N1182,$O1182)&lt;&gt;""),LEFT(TEXT(INDEX(個人!$C$6:$AH$125,$N1182,$O1182),"mm:ss.00"),2),"")</f>
        <v/>
      </c>
      <c r="L1182" s="23" t="str">
        <f>IF(AND(INDEX(個人!$C$6:$AH$125,$N1182,$C$3)&lt;&gt;"",INDEX(個人!$C$6:$AH$125,$N1182,$O1182)&lt;&gt;""),MID(TEXT(INDEX(個人!$C$6:$AH$125,$N1182,$O1182),"mm:ss.00"),4,2),"")</f>
        <v/>
      </c>
      <c r="M1182" s="23" t="str">
        <f>IF(AND(INDEX(個人!$C$6:$AH$125,$N1182,$C$3)&lt;&gt;"",INDEX(個人!$C$6:$AH$125,$N1182,$O1182)&lt;&gt;""),RIGHT(TEXT(INDEX(個人!$C$6:$AH$125,$N1182,$O1182),"mm:ss.00"),2),"")</f>
        <v/>
      </c>
      <c r="N1182" s="23">
        <f t="shared" si="161"/>
        <v>54</v>
      </c>
      <c r="O1182" s="23">
        <v>21</v>
      </c>
      <c r="P1182" s="200" t="s">
        <v>47</v>
      </c>
      <c r="Q1182" s="23" t="s">
        <v>319</v>
      </c>
    </row>
    <row r="1183" spans="3:17" s="23" customFormat="1" x14ac:dyDescent="0.15">
      <c r="C1183" s="23" t="str">
        <f>IF(INDEX(個人!$C$6:$AH$125,$N1183,$C$3)&lt;&gt;"",DBCS(TRIM(INDEX(個人!$C$6:$AH$125,$N1183,$C$3))),"")</f>
        <v/>
      </c>
      <c r="D1183" s="23" t="str">
        <f t="shared" si="159"/>
        <v>○</v>
      </c>
      <c r="E1183" s="23">
        <f>IF(AND(INDEX(個人!$C$6:$AH$125,$N1182,$C$3)&lt;&gt;"",INDEX(個人!$C$6:$AH$125,$N1183,$O1183)&lt;&gt;""),E1182+1,E1182)</f>
        <v>0</v>
      </c>
      <c r="F1183" s="23" t="str">
        <f t="shared" si="160"/>
        <v>@0</v>
      </c>
      <c r="H1183" s="23" t="str">
        <f>IF(AND(INDEX(個人!$C$6:$AH$125,$N1183,$C$3)&lt;&gt;"",INDEX(個人!$C$6:$AH$125,$N1183,$O1183)&lt;&gt;""),IF(INDEX(個人!$C$6:$AH$125,$N1183,$H$3)&lt;20,11,ROUNDDOWN(INDEX(個人!$C$6:$AH$125,$N1183,$H$3)/5,0)+7),"")</f>
        <v/>
      </c>
      <c r="I1183" s="23" t="str">
        <f>IF(AND(INDEX(個人!$C$6:$AH$125,$N1183,$C$3)&lt;&gt;"",INDEX(個人!$C$6:$AH$125,$N1183,$O1183)&lt;&gt;""),IF(ISERROR(VLOOKUP(DBCS($Q1183),コード一覧!$E$1:$F$6,2,FALSE)),1,VLOOKUP(DBCS($Q1183),コード一覧!$E$1:$F$6,2,FALSE)),"")</f>
        <v/>
      </c>
      <c r="J1183" s="23" t="str">
        <f>IF(AND(INDEX(個人!$C$6:$AH$125,$N1183,$C$3)&lt;&gt;"",INDEX(個人!$C$6:$AH$125,$N1183,$O1183)&lt;&gt;""),VLOOKUP($P1183,コード一覧!$G$1:$H$10,2,FALSE),"")</f>
        <v/>
      </c>
      <c r="K1183" s="23" t="str">
        <f>IF(AND(INDEX(個人!$C$6:$AH$125,$N1183,$C$3)&lt;&gt;"",INDEX(個人!$C$6:$AH$125,$N1183,$O1183)&lt;&gt;""),LEFT(TEXT(INDEX(個人!$C$6:$AH$125,$N1183,$O1183),"mm:ss.00"),2),"")</f>
        <v/>
      </c>
      <c r="L1183" s="23" t="str">
        <f>IF(AND(INDEX(個人!$C$6:$AH$125,$N1183,$C$3)&lt;&gt;"",INDEX(個人!$C$6:$AH$125,$N1183,$O1183)&lt;&gt;""),MID(TEXT(INDEX(個人!$C$6:$AH$125,$N1183,$O1183),"mm:ss.00"),4,2),"")</f>
        <v/>
      </c>
      <c r="M1183" s="23" t="str">
        <f>IF(AND(INDEX(個人!$C$6:$AH$125,$N1183,$C$3)&lt;&gt;"",INDEX(個人!$C$6:$AH$125,$N1183,$O1183)&lt;&gt;""),RIGHT(TEXT(INDEX(個人!$C$6:$AH$125,$N1183,$O1183),"mm:ss.00"),2),"")</f>
        <v/>
      </c>
      <c r="N1183" s="23">
        <f t="shared" si="161"/>
        <v>54</v>
      </c>
      <c r="O1183" s="23">
        <v>22</v>
      </c>
      <c r="P1183" s="200" t="s">
        <v>70</v>
      </c>
      <c r="Q1183" s="23" t="s">
        <v>320</v>
      </c>
    </row>
    <row r="1184" spans="3:17" s="23" customFormat="1" x14ac:dyDescent="0.15">
      <c r="C1184" s="23" t="str">
        <f>IF(INDEX(個人!$C$6:$AH$125,$N1184,$C$3)&lt;&gt;"",DBCS(TRIM(INDEX(個人!$C$6:$AH$125,$N1184,$C$3))),"")</f>
        <v/>
      </c>
      <c r="D1184" s="23" t="str">
        <f t="shared" si="159"/>
        <v>○</v>
      </c>
      <c r="E1184" s="23">
        <f>IF(AND(INDEX(個人!$C$6:$AH$125,$N1183,$C$3)&lt;&gt;"",INDEX(個人!$C$6:$AH$125,$N1184,$O1184)&lt;&gt;""),E1183+1,E1183)</f>
        <v>0</v>
      </c>
      <c r="F1184" s="23" t="str">
        <f t="shared" si="160"/>
        <v>@0</v>
      </c>
      <c r="H1184" s="23" t="str">
        <f>IF(AND(INDEX(個人!$C$6:$AH$125,$N1184,$C$3)&lt;&gt;"",INDEX(個人!$C$6:$AH$125,$N1184,$O1184)&lt;&gt;""),IF(INDEX(個人!$C$6:$AH$125,$N1184,$H$3)&lt;20,11,ROUNDDOWN(INDEX(個人!$C$6:$AH$125,$N1184,$H$3)/5,0)+7),"")</f>
        <v/>
      </c>
      <c r="I1184" s="23" t="str">
        <f>IF(AND(INDEX(個人!$C$6:$AH$125,$N1184,$C$3)&lt;&gt;"",INDEX(個人!$C$6:$AH$125,$N1184,$O1184)&lt;&gt;""),IF(ISERROR(VLOOKUP(DBCS($Q1184),コード一覧!$E$1:$F$6,2,FALSE)),1,VLOOKUP(DBCS($Q1184),コード一覧!$E$1:$F$6,2,FALSE)),"")</f>
        <v/>
      </c>
      <c r="J1184" s="23" t="str">
        <f>IF(AND(INDEX(個人!$C$6:$AH$125,$N1184,$C$3)&lt;&gt;"",INDEX(個人!$C$6:$AH$125,$N1184,$O1184)&lt;&gt;""),VLOOKUP($P1184,コード一覧!$G$1:$H$10,2,FALSE),"")</f>
        <v/>
      </c>
      <c r="K1184" s="23" t="str">
        <f>IF(AND(INDEX(個人!$C$6:$AH$125,$N1184,$C$3)&lt;&gt;"",INDEX(個人!$C$6:$AH$125,$N1184,$O1184)&lt;&gt;""),LEFT(TEXT(INDEX(個人!$C$6:$AH$125,$N1184,$O1184),"mm:ss.00"),2),"")</f>
        <v/>
      </c>
      <c r="L1184" s="23" t="str">
        <f>IF(AND(INDEX(個人!$C$6:$AH$125,$N1184,$C$3)&lt;&gt;"",INDEX(個人!$C$6:$AH$125,$N1184,$O1184)&lt;&gt;""),MID(TEXT(INDEX(個人!$C$6:$AH$125,$N1184,$O1184),"mm:ss.00"),4,2),"")</f>
        <v/>
      </c>
      <c r="M1184" s="23" t="str">
        <f>IF(AND(INDEX(個人!$C$6:$AH$125,$N1184,$C$3)&lt;&gt;"",INDEX(個人!$C$6:$AH$125,$N1184,$O1184)&lt;&gt;""),RIGHT(TEXT(INDEX(個人!$C$6:$AH$125,$N1184,$O1184),"mm:ss.00"),2),"")</f>
        <v/>
      </c>
      <c r="N1184" s="23">
        <f t="shared" si="161"/>
        <v>54</v>
      </c>
      <c r="O1184" s="23">
        <v>23</v>
      </c>
      <c r="P1184" s="200" t="s">
        <v>24</v>
      </c>
      <c r="Q1184" s="23" t="s">
        <v>320</v>
      </c>
    </row>
    <row r="1185" spans="3:17" s="23" customFormat="1" x14ac:dyDescent="0.15">
      <c r="C1185" s="23" t="str">
        <f>IF(INDEX(個人!$C$6:$AH$125,$N1185,$C$3)&lt;&gt;"",DBCS(TRIM(INDEX(個人!$C$6:$AH$125,$N1185,$C$3))),"")</f>
        <v/>
      </c>
      <c r="D1185" s="23" t="str">
        <f t="shared" si="159"/>
        <v>○</v>
      </c>
      <c r="E1185" s="23">
        <f>IF(AND(INDEX(個人!$C$6:$AH$125,$N1184,$C$3)&lt;&gt;"",INDEX(個人!$C$6:$AH$125,$N1185,$O1185)&lt;&gt;""),E1184+1,E1184)</f>
        <v>0</v>
      </c>
      <c r="F1185" s="23" t="str">
        <f t="shared" si="160"/>
        <v>@0</v>
      </c>
      <c r="H1185" s="23" t="str">
        <f>IF(AND(INDEX(個人!$C$6:$AH$125,$N1185,$C$3)&lt;&gt;"",INDEX(個人!$C$6:$AH$125,$N1185,$O1185)&lt;&gt;""),IF(INDEX(個人!$C$6:$AH$125,$N1185,$H$3)&lt;20,11,ROUNDDOWN(INDEX(個人!$C$6:$AH$125,$N1185,$H$3)/5,0)+7),"")</f>
        <v/>
      </c>
      <c r="I1185" s="23" t="str">
        <f>IF(AND(INDEX(個人!$C$6:$AH$125,$N1185,$C$3)&lt;&gt;"",INDEX(個人!$C$6:$AH$125,$N1185,$O1185)&lt;&gt;""),IF(ISERROR(VLOOKUP(DBCS($Q1185),コード一覧!$E$1:$F$6,2,FALSE)),1,VLOOKUP(DBCS($Q1185),コード一覧!$E$1:$F$6,2,FALSE)),"")</f>
        <v/>
      </c>
      <c r="J1185" s="23" t="str">
        <f>IF(AND(INDEX(個人!$C$6:$AH$125,$N1185,$C$3)&lt;&gt;"",INDEX(個人!$C$6:$AH$125,$N1185,$O1185)&lt;&gt;""),VLOOKUP($P1185,コード一覧!$G$1:$H$10,2,FALSE),"")</f>
        <v/>
      </c>
      <c r="K1185" s="23" t="str">
        <f>IF(AND(INDEX(個人!$C$6:$AH$125,$N1185,$C$3)&lt;&gt;"",INDEX(個人!$C$6:$AH$125,$N1185,$O1185)&lt;&gt;""),LEFT(TEXT(INDEX(個人!$C$6:$AH$125,$N1185,$O1185),"mm:ss.00"),2),"")</f>
        <v/>
      </c>
      <c r="L1185" s="23" t="str">
        <f>IF(AND(INDEX(個人!$C$6:$AH$125,$N1185,$C$3)&lt;&gt;"",INDEX(個人!$C$6:$AH$125,$N1185,$O1185)&lt;&gt;""),MID(TEXT(INDEX(個人!$C$6:$AH$125,$N1185,$O1185),"mm:ss.00"),4,2),"")</f>
        <v/>
      </c>
      <c r="M1185" s="23" t="str">
        <f>IF(AND(INDEX(個人!$C$6:$AH$125,$N1185,$C$3)&lt;&gt;"",INDEX(個人!$C$6:$AH$125,$N1185,$O1185)&lt;&gt;""),RIGHT(TEXT(INDEX(個人!$C$6:$AH$125,$N1185,$O1185),"mm:ss.00"),2),"")</f>
        <v/>
      </c>
      <c r="N1185" s="23">
        <f t="shared" si="161"/>
        <v>54</v>
      </c>
      <c r="O1185" s="23">
        <v>24</v>
      </c>
      <c r="P1185" s="200" t="s">
        <v>37</v>
      </c>
      <c r="Q1185" s="23" t="s">
        <v>320</v>
      </c>
    </row>
    <row r="1186" spans="3:17" s="23" customFormat="1" x14ac:dyDescent="0.15">
      <c r="C1186" s="23" t="str">
        <f>IF(INDEX(個人!$C$6:$AH$125,$N1186,$C$3)&lt;&gt;"",DBCS(TRIM(INDEX(個人!$C$6:$AH$125,$N1186,$C$3))),"")</f>
        <v/>
      </c>
      <c r="D1186" s="23" t="str">
        <f t="shared" si="159"/>
        <v>○</v>
      </c>
      <c r="E1186" s="23">
        <f>IF(AND(INDEX(個人!$C$6:$AH$125,$N1185,$C$3)&lt;&gt;"",INDEX(個人!$C$6:$AH$125,$N1186,$O1186)&lt;&gt;""),E1185+1,E1185)</f>
        <v>0</v>
      </c>
      <c r="F1186" s="23" t="str">
        <f t="shared" si="160"/>
        <v>@0</v>
      </c>
      <c r="H1186" s="23" t="str">
        <f>IF(AND(INDEX(個人!$C$6:$AH$125,$N1186,$C$3)&lt;&gt;"",INDEX(個人!$C$6:$AH$125,$N1186,$O1186)&lt;&gt;""),IF(INDEX(個人!$C$6:$AH$125,$N1186,$H$3)&lt;20,11,ROUNDDOWN(INDEX(個人!$C$6:$AH$125,$N1186,$H$3)/5,0)+7),"")</f>
        <v/>
      </c>
      <c r="I1186" s="23" t="str">
        <f>IF(AND(INDEX(個人!$C$6:$AH$125,$N1186,$C$3)&lt;&gt;"",INDEX(個人!$C$6:$AH$125,$N1186,$O1186)&lt;&gt;""),IF(ISERROR(VLOOKUP(DBCS($Q1186),コード一覧!$E$1:$F$6,2,FALSE)),1,VLOOKUP(DBCS($Q1186),コード一覧!$E$1:$F$6,2,FALSE)),"")</f>
        <v/>
      </c>
      <c r="J1186" s="23" t="str">
        <f>IF(AND(INDEX(個人!$C$6:$AH$125,$N1186,$C$3)&lt;&gt;"",INDEX(個人!$C$6:$AH$125,$N1186,$O1186)&lt;&gt;""),VLOOKUP($P1186,コード一覧!$G$1:$H$10,2,FALSE),"")</f>
        <v/>
      </c>
      <c r="K1186" s="23" t="str">
        <f>IF(AND(INDEX(個人!$C$6:$AH$125,$N1186,$C$3)&lt;&gt;"",INDEX(個人!$C$6:$AH$125,$N1186,$O1186)&lt;&gt;""),LEFT(TEXT(INDEX(個人!$C$6:$AH$125,$N1186,$O1186),"mm:ss.00"),2),"")</f>
        <v/>
      </c>
      <c r="L1186" s="23" t="str">
        <f>IF(AND(INDEX(個人!$C$6:$AH$125,$N1186,$C$3)&lt;&gt;"",INDEX(個人!$C$6:$AH$125,$N1186,$O1186)&lt;&gt;""),MID(TEXT(INDEX(個人!$C$6:$AH$125,$N1186,$O1186),"mm:ss.00"),4,2),"")</f>
        <v/>
      </c>
      <c r="M1186" s="23" t="str">
        <f>IF(AND(INDEX(個人!$C$6:$AH$125,$N1186,$C$3)&lt;&gt;"",INDEX(個人!$C$6:$AH$125,$N1186,$O1186)&lt;&gt;""),RIGHT(TEXT(INDEX(個人!$C$6:$AH$125,$N1186,$O1186),"mm:ss.00"),2),"")</f>
        <v/>
      </c>
      <c r="N1186" s="23">
        <f t="shared" si="161"/>
        <v>54</v>
      </c>
      <c r="O1186" s="23">
        <v>25</v>
      </c>
      <c r="P1186" s="200" t="s">
        <v>47</v>
      </c>
      <c r="Q1186" s="23" t="s">
        <v>320</v>
      </c>
    </row>
    <row r="1187" spans="3:17" s="23" customFormat="1" x14ac:dyDescent="0.15">
      <c r="C1187" s="23" t="str">
        <f>IF(INDEX(個人!$C$6:$AH$125,$N1187,$C$3)&lt;&gt;"",DBCS(TRIM(INDEX(個人!$C$6:$AH$125,$N1187,$C$3))),"")</f>
        <v/>
      </c>
      <c r="D1187" s="23" t="str">
        <f t="shared" si="159"/>
        <v>○</v>
      </c>
      <c r="E1187" s="23">
        <f>IF(AND(INDEX(個人!$C$6:$AH$125,$N1186,$C$3)&lt;&gt;"",INDEX(個人!$C$6:$AH$125,$N1187,$O1187)&lt;&gt;""),E1186+1,E1186)</f>
        <v>0</v>
      </c>
      <c r="F1187" s="23" t="str">
        <f t="shared" si="160"/>
        <v>@0</v>
      </c>
      <c r="H1187" s="23" t="str">
        <f>IF(AND(INDEX(個人!$C$6:$AH$125,$N1187,$C$3)&lt;&gt;"",INDEX(個人!$C$6:$AH$125,$N1187,$O1187)&lt;&gt;""),IF(INDEX(個人!$C$6:$AH$125,$N1187,$H$3)&lt;20,11,ROUNDDOWN(INDEX(個人!$C$6:$AH$125,$N1187,$H$3)/5,0)+7),"")</f>
        <v/>
      </c>
      <c r="I1187" s="23" t="str">
        <f>IF(AND(INDEX(個人!$C$6:$AH$125,$N1187,$C$3)&lt;&gt;"",INDEX(個人!$C$6:$AH$125,$N1187,$O1187)&lt;&gt;""),IF(ISERROR(VLOOKUP(DBCS($Q1187),コード一覧!$E$1:$F$6,2,FALSE)),1,VLOOKUP(DBCS($Q1187),コード一覧!$E$1:$F$6,2,FALSE)),"")</f>
        <v/>
      </c>
      <c r="J1187" s="23" t="str">
        <f>IF(AND(INDEX(個人!$C$6:$AH$125,$N1187,$C$3)&lt;&gt;"",INDEX(個人!$C$6:$AH$125,$N1187,$O1187)&lt;&gt;""),VLOOKUP($P1187,コード一覧!$G$1:$H$10,2,FALSE),"")</f>
        <v/>
      </c>
      <c r="K1187" s="23" t="str">
        <f>IF(AND(INDEX(個人!$C$6:$AH$125,$N1187,$C$3)&lt;&gt;"",INDEX(個人!$C$6:$AH$125,$N1187,$O1187)&lt;&gt;""),LEFT(TEXT(INDEX(個人!$C$6:$AH$125,$N1187,$O1187),"mm:ss.00"),2),"")</f>
        <v/>
      </c>
      <c r="L1187" s="23" t="str">
        <f>IF(AND(INDEX(個人!$C$6:$AH$125,$N1187,$C$3)&lt;&gt;"",INDEX(個人!$C$6:$AH$125,$N1187,$O1187)&lt;&gt;""),MID(TEXT(INDEX(個人!$C$6:$AH$125,$N1187,$O1187),"mm:ss.00"),4,2),"")</f>
        <v/>
      </c>
      <c r="M1187" s="23" t="str">
        <f>IF(AND(INDEX(個人!$C$6:$AH$125,$N1187,$C$3)&lt;&gt;"",INDEX(個人!$C$6:$AH$125,$N1187,$O1187)&lt;&gt;""),RIGHT(TEXT(INDEX(個人!$C$6:$AH$125,$N1187,$O1187),"mm:ss.00"),2),"")</f>
        <v/>
      </c>
      <c r="N1187" s="23">
        <f t="shared" si="161"/>
        <v>54</v>
      </c>
      <c r="O1187" s="23">
        <v>26</v>
      </c>
      <c r="P1187" s="200" t="s">
        <v>70</v>
      </c>
      <c r="Q1187" s="23" t="s">
        <v>321</v>
      </c>
    </row>
    <row r="1188" spans="3:17" s="23" customFormat="1" x14ac:dyDescent="0.15">
      <c r="C1188" s="23" t="str">
        <f>IF(INDEX(個人!$C$6:$AH$125,$N1188,$C$3)&lt;&gt;"",DBCS(TRIM(INDEX(個人!$C$6:$AH$125,$N1188,$C$3))),"")</f>
        <v/>
      </c>
      <c r="D1188" s="23" t="str">
        <f t="shared" si="159"/>
        <v>○</v>
      </c>
      <c r="E1188" s="23">
        <f>IF(AND(INDEX(個人!$C$6:$AH$125,$N1187,$C$3)&lt;&gt;"",INDEX(個人!$C$6:$AH$125,$N1188,$O1188)&lt;&gt;""),E1187+1,E1187)</f>
        <v>0</v>
      </c>
      <c r="F1188" s="23" t="str">
        <f t="shared" si="160"/>
        <v>@0</v>
      </c>
      <c r="H1188" s="23" t="str">
        <f>IF(AND(INDEX(個人!$C$6:$AH$125,$N1188,$C$3)&lt;&gt;"",INDEX(個人!$C$6:$AH$125,$N1188,$O1188)&lt;&gt;""),IF(INDEX(個人!$C$6:$AH$125,$N1188,$H$3)&lt;20,11,ROUNDDOWN(INDEX(個人!$C$6:$AH$125,$N1188,$H$3)/5,0)+7),"")</f>
        <v/>
      </c>
      <c r="I1188" s="23" t="str">
        <f>IF(AND(INDEX(個人!$C$6:$AH$125,$N1188,$C$3)&lt;&gt;"",INDEX(個人!$C$6:$AH$125,$N1188,$O1188)&lt;&gt;""),IF(ISERROR(VLOOKUP(DBCS($Q1188),コード一覧!$E$1:$F$6,2,FALSE)),1,VLOOKUP(DBCS($Q1188),コード一覧!$E$1:$F$6,2,FALSE)),"")</f>
        <v/>
      </c>
      <c r="J1188" s="23" t="str">
        <f>IF(AND(INDEX(個人!$C$6:$AH$125,$N1188,$C$3)&lt;&gt;"",INDEX(個人!$C$6:$AH$125,$N1188,$O1188)&lt;&gt;""),VLOOKUP($P1188,コード一覧!$G$1:$H$10,2,FALSE),"")</f>
        <v/>
      </c>
      <c r="K1188" s="23" t="str">
        <f>IF(AND(INDEX(個人!$C$6:$AH$125,$N1188,$C$3)&lt;&gt;"",INDEX(個人!$C$6:$AH$125,$N1188,$O1188)&lt;&gt;""),LEFT(TEXT(INDEX(個人!$C$6:$AH$125,$N1188,$O1188),"mm:ss.00"),2),"")</f>
        <v/>
      </c>
      <c r="L1188" s="23" t="str">
        <f>IF(AND(INDEX(個人!$C$6:$AH$125,$N1188,$C$3)&lt;&gt;"",INDEX(個人!$C$6:$AH$125,$N1188,$O1188)&lt;&gt;""),MID(TEXT(INDEX(個人!$C$6:$AH$125,$N1188,$O1188),"mm:ss.00"),4,2),"")</f>
        <v/>
      </c>
      <c r="M1188" s="23" t="str">
        <f>IF(AND(INDEX(個人!$C$6:$AH$125,$N1188,$C$3)&lt;&gt;"",INDEX(個人!$C$6:$AH$125,$N1188,$O1188)&lt;&gt;""),RIGHT(TEXT(INDEX(個人!$C$6:$AH$125,$N1188,$O1188),"mm:ss.00"),2),"")</f>
        <v/>
      </c>
      <c r="N1188" s="23">
        <f t="shared" si="161"/>
        <v>54</v>
      </c>
      <c r="O1188" s="23">
        <v>27</v>
      </c>
      <c r="P1188" s="200" t="s">
        <v>24</v>
      </c>
      <c r="Q1188" s="23" t="s">
        <v>321</v>
      </c>
    </row>
    <row r="1189" spans="3:17" s="23" customFormat="1" x14ac:dyDescent="0.15">
      <c r="C1189" s="23" t="str">
        <f>IF(INDEX(個人!$C$6:$AH$125,$N1189,$C$3)&lt;&gt;"",DBCS(TRIM(INDEX(個人!$C$6:$AH$125,$N1189,$C$3))),"")</f>
        <v/>
      </c>
      <c r="D1189" s="23" t="str">
        <f t="shared" si="159"/>
        <v>○</v>
      </c>
      <c r="E1189" s="23">
        <f>IF(AND(INDEX(個人!$C$6:$AH$125,$N1188,$C$3)&lt;&gt;"",INDEX(個人!$C$6:$AH$125,$N1189,$O1189)&lt;&gt;""),E1188+1,E1188)</f>
        <v>0</v>
      </c>
      <c r="F1189" s="23" t="str">
        <f t="shared" si="160"/>
        <v>@0</v>
      </c>
      <c r="H1189" s="23" t="str">
        <f>IF(AND(INDEX(個人!$C$6:$AH$125,$N1189,$C$3)&lt;&gt;"",INDEX(個人!$C$6:$AH$125,$N1189,$O1189)&lt;&gt;""),IF(INDEX(個人!$C$6:$AH$125,$N1189,$H$3)&lt;20,11,ROUNDDOWN(INDEX(個人!$C$6:$AH$125,$N1189,$H$3)/5,0)+7),"")</f>
        <v/>
      </c>
      <c r="I1189" s="23" t="str">
        <f>IF(AND(INDEX(個人!$C$6:$AH$125,$N1189,$C$3)&lt;&gt;"",INDEX(個人!$C$6:$AH$125,$N1189,$O1189)&lt;&gt;""),IF(ISERROR(VLOOKUP(DBCS($Q1189),コード一覧!$E$1:$F$6,2,FALSE)),1,VLOOKUP(DBCS($Q1189),コード一覧!$E$1:$F$6,2,FALSE)),"")</f>
        <v/>
      </c>
      <c r="J1189" s="23" t="str">
        <f>IF(AND(INDEX(個人!$C$6:$AH$125,$N1189,$C$3)&lt;&gt;"",INDEX(個人!$C$6:$AH$125,$N1189,$O1189)&lt;&gt;""),VLOOKUP($P1189,コード一覧!$G$1:$H$10,2,FALSE),"")</f>
        <v/>
      </c>
      <c r="K1189" s="23" t="str">
        <f>IF(AND(INDEX(個人!$C$6:$AH$125,$N1189,$C$3)&lt;&gt;"",INDEX(個人!$C$6:$AH$125,$N1189,$O1189)&lt;&gt;""),LEFT(TEXT(INDEX(個人!$C$6:$AH$125,$N1189,$O1189),"mm:ss.00"),2),"")</f>
        <v/>
      </c>
      <c r="L1189" s="23" t="str">
        <f>IF(AND(INDEX(個人!$C$6:$AH$125,$N1189,$C$3)&lt;&gt;"",INDEX(個人!$C$6:$AH$125,$N1189,$O1189)&lt;&gt;""),MID(TEXT(INDEX(個人!$C$6:$AH$125,$N1189,$O1189),"mm:ss.00"),4,2),"")</f>
        <v/>
      </c>
      <c r="M1189" s="23" t="str">
        <f>IF(AND(INDEX(個人!$C$6:$AH$125,$N1189,$C$3)&lt;&gt;"",INDEX(個人!$C$6:$AH$125,$N1189,$O1189)&lt;&gt;""),RIGHT(TEXT(INDEX(個人!$C$6:$AH$125,$N1189,$O1189),"mm:ss.00"),2),"")</f>
        <v/>
      </c>
      <c r="N1189" s="23">
        <f t="shared" si="161"/>
        <v>54</v>
      </c>
      <c r="O1189" s="23">
        <v>28</v>
      </c>
      <c r="P1189" s="200" t="s">
        <v>37</v>
      </c>
      <c r="Q1189" s="23" t="s">
        <v>321</v>
      </c>
    </row>
    <row r="1190" spans="3:17" s="23" customFormat="1" x14ac:dyDescent="0.15">
      <c r="C1190" s="23" t="str">
        <f>IF(INDEX(個人!$C$6:$AH$125,$N1190,$C$3)&lt;&gt;"",DBCS(TRIM(INDEX(個人!$C$6:$AH$125,$N1190,$C$3))),"")</f>
        <v/>
      </c>
      <c r="D1190" s="23" t="str">
        <f t="shared" si="159"/>
        <v>○</v>
      </c>
      <c r="E1190" s="23">
        <f>IF(AND(INDEX(個人!$C$6:$AH$125,$N1189,$C$3)&lt;&gt;"",INDEX(個人!$C$6:$AH$125,$N1190,$O1190)&lt;&gt;""),E1189+1,E1189)</f>
        <v>0</v>
      </c>
      <c r="F1190" s="23" t="str">
        <f t="shared" si="160"/>
        <v>@0</v>
      </c>
      <c r="H1190" s="23" t="str">
        <f>IF(AND(INDEX(個人!$C$6:$AH$125,$N1190,$C$3)&lt;&gt;"",INDEX(個人!$C$6:$AH$125,$N1190,$O1190)&lt;&gt;""),IF(INDEX(個人!$C$6:$AH$125,$N1190,$H$3)&lt;20,11,ROUNDDOWN(INDEX(個人!$C$6:$AH$125,$N1190,$H$3)/5,0)+7),"")</f>
        <v/>
      </c>
      <c r="I1190" s="23" t="str">
        <f>IF(AND(INDEX(個人!$C$6:$AH$125,$N1190,$C$3)&lt;&gt;"",INDEX(個人!$C$6:$AH$125,$N1190,$O1190)&lt;&gt;""),IF(ISERROR(VLOOKUP(DBCS($Q1190),コード一覧!$E$1:$F$6,2,FALSE)),1,VLOOKUP(DBCS($Q1190),コード一覧!$E$1:$F$6,2,FALSE)),"")</f>
        <v/>
      </c>
      <c r="J1190" s="23" t="str">
        <f>IF(AND(INDEX(個人!$C$6:$AH$125,$N1190,$C$3)&lt;&gt;"",INDEX(個人!$C$6:$AH$125,$N1190,$O1190)&lt;&gt;""),VLOOKUP($P1190,コード一覧!$G$1:$H$10,2,FALSE),"")</f>
        <v/>
      </c>
      <c r="K1190" s="23" t="str">
        <f>IF(AND(INDEX(個人!$C$6:$AH$125,$N1190,$C$3)&lt;&gt;"",INDEX(個人!$C$6:$AH$125,$N1190,$O1190)&lt;&gt;""),LEFT(TEXT(INDEX(個人!$C$6:$AH$125,$N1190,$O1190),"mm:ss.00"),2),"")</f>
        <v/>
      </c>
      <c r="L1190" s="23" t="str">
        <f>IF(AND(INDEX(個人!$C$6:$AH$125,$N1190,$C$3)&lt;&gt;"",INDEX(個人!$C$6:$AH$125,$N1190,$O1190)&lt;&gt;""),MID(TEXT(INDEX(個人!$C$6:$AH$125,$N1190,$O1190),"mm:ss.00"),4,2),"")</f>
        <v/>
      </c>
      <c r="M1190" s="23" t="str">
        <f>IF(AND(INDEX(個人!$C$6:$AH$125,$N1190,$C$3)&lt;&gt;"",INDEX(個人!$C$6:$AH$125,$N1190,$O1190)&lt;&gt;""),RIGHT(TEXT(INDEX(個人!$C$6:$AH$125,$N1190,$O1190),"mm:ss.00"),2),"")</f>
        <v/>
      </c>
      <c r="N1190" s="23">
        <f t="shared" si="161"/>
        <v>54</v>
      </c>
      <c r="O1190" s="23">
        <v>29</v>
      </c>
      <c r="P1190" s="200" t="s">
        <v>47</v>
      </c>
      <c r="Q1190" s="23" t="s">
        <v>321</v>
      </c>
    </row>
    <row r="1191" spans="3:17" s="23" customFormat="1" x14ac:dyDescent="0.15">
      <c r="C1191" s="23" t="str">
        <f>IF(INDEX(個人!$C$6:$AH$125,$N1191,$C$3)&lt;&gt;"",DBCS(TRIM(INDEX(個人!$C$6:$AH$125,$N1191,$C$3))),"")</f>
        <v/>
      </c>
      <c r="D1191" s="23" t="str">
        <f t="shared" si="159"/>
        <v>○</v>
      </c>
      <c r="E1191" s="23">
        <f>IF(AND(INDEX(個人!$C$6:$AH$125,$N1190,$C$3)&lt;&gt;"",INDEX(個人!$C$6:$AH$125,$N1191,$O1191)&lt;&gt;""),E1190+1,E1190)</f>
        <v>0</v>
      </c>
      <c r="F1191" s="23" t="str">
        <f t="shared" si="160"/>
        <v>@0</v>
      </c>
      <c r="H1191" s="23" t="str">
        <f>IF(AND(INDEX(個人!$C$6:$AH$125,$N1191,$C$3)&lt;&gt;"",INDEX(個人!$C$6:$AH$125,$N1191,$O1191)&lt;&gt;""),IF(INDEX(個人!$C$6:$AH$125,$N1191,$H$3)&lt;20,11,ROUNDDOWN(INDEX(個人!$C$6:$AH$125,$N1191,$H$3)/5,0)+7),"")</f>
        <v/>
      </c>
      <c r="I1191" s="23" t="str">
        <f>IF(AND(INDEX(個人!$C$6:$AH$125,$N1191,$C$3)&lt;&gt;"",INDEX(個人!$C$6:$AH$125,$N1191,$O1191)&lt;&gt;""),IF(ISERROR(VLOOKUP(DBCS($Q1191),コード一覧!$E$1:$F$6,2,FALSE)),1,VLOOKUP(DBCS($Q1191),コード一覧!$E$1:$F$6,2,FALSE)),"")</f>
        <v/>
      </c>
      <c r="J1191" s="23" t="str">
        <f>IF(AND(INDEX(個人!$C$6:$AH$125,$N1191,$C$3)&lt;&gt;"",INDEX(個人!$C$6:$AH$125,$N1191,$O1191)&lt;&gt;""),VLOOKUP($P1191,コード一覧!$G$1:$H$10,2,FALSE),"")</f>
        <v/>
      </c>
      <c r="K1191" s="23" t="str">
        <f>IF(AND(INDEX(個人!$C$6:$AH$125,$N1191,$C$3)&lt;&gt;"",INDEX(個人!$C$6:$AH$125,$N1191,$O1191)&lt;&gt;""),LEFT(TEXT(INDEX(個人!$C$6:$AH$125,$N1191,$O1191),"mm:ss.00"),2),"")</f>
        <v/>
      </c>
      <c r="L1191" s="23" t="str">
        <f>IF(AND(INDEX(個人!$C$6:$AH$125,$N1191,$C$3)&lt;&gt;"",INDEX(個人!$C$6:$AH$125,$N1191,$O1191)&lt;&gt;""),MID(TEXT(INDEX(個人!$C$6:$AH$125,$N1191,$O1191),"mm:ss.00"),4,2),"")</f>
        <v/>
      </c>
      <c r="M1191" s="23" t="str">
        <f>IF(AND(INDEX(個人!$C$6:$AH$125,$N1191,$C$3)&lt;&gt;"",INDEX(個人!$C$6:$AH$125,$N1191,$O1191)&lt;&gt;""),RIGHT(TEXT(INDEX(個人!$C$6:$AH$125,$N1191,$O1191),"mm:ss.00"),2),"")</f>
        <v/>
      </c>
      <c r="N1191" s="23">
        <f t="shared" si="161"/>
        <v>54</v>
      </c>
      <c r="O1191" s="23">
        <v>30</v>
      </c>
      <c r="P1191" s="200" t="s">
        <v>37</v>
      </c>
      <c r="Q1191" s="23" t="s">
        <v>101</v>
      </c>
    </row>
    <row r="1192" spans="3:17" s="23" customFormat="1" x14ac:dyDescent="0.15">
      <c r="C1192" s="23" t="str">
        <f>IF(INDEX(個人!$C$6:$AH$125,$N1192,$C$3)&lt;&gt;"",DBCS(TRIM(INDEX(個人!$C$6:$AH$125,$N1192,$C$3))),"")</f>
        <v/>
      </c>
      <c r="D1192" s="23" t="str">
        <f t="shared" si="159"/>
        <v>○</v>
      </c>
      <c r="E1192" s="23">
        <f>IF(AND(INDEX(個人!$C$6:$AH$125,$N1191,$C$3)&lt;&gt;"",INDEX(個人!$C$6:$AH$125,$N1192,$O1192)&lt;&gt;""),E1191+1,E1191)</f>
        <v>0</v>
      </c>
      <c r="F1192" s="23" t="str">
        <f t="shared" si="160"/>
        <v>@0</v>
      </c>
      <c r="H1192" s="23" t="str">
        <f>IF(AND(INDEX(個人!$C$6:$AH$125,$N1192,$C$3)&lt;&gt;"",INDEX(個人!$C$6:$AH$125,$N1192,$O1192)&lt;&gt;""),IF(INDEX(個人!$C$6:$AH$125,$N1192,$H$3)&lt;20,11,ROUNDDOWN(INDEX(個人!$C$6:$AH$125,$N1192,$H$3)/5,0)+7),"")</f>
        <v/>
      </c>
      <c r="I1192" s="23" t="str">
        <f>IF(AND(INDEX(個人!$C$6:$AH$125,$N1192,$C$3)&lt;&gt;"",INDEX(個人!$C$6:$AH$125,$N1192,$O1192)&lt;&gt;""),IF(ISERROR(VLOOKUP(DBCS($Q1192),コード一覧!$E$1:$F$6,2,FALSE)),1,VLOOKUP(DBCS($Q1192),コード一覧!$E$1:$F$6,2,FALSE)),"")</f>
        <v/>
      </c>
      <c r="J1192" s="23" t="str">
        <f>IF(AND(INDEX(個人!$C$6:$AH$125,$N1192,$C$3)&lt;&gt;"",INDEX(個人!$C$6:$AH$125,$N1192,$O1192)&lt;&gt;""),VLOOKUP($P1192,コード一覧!$G$1:$H$10,2,FALSE),"")</f>
        <v/>
      </c>
      <c r="K1192" s="23" t="str">
        <f>IF(AND(INDEX(個人!$C$6:$AH$125,$N1192,$C$3)&lt;&gt;"",INDEX(個人!$C$6:$AH$125,$N1192,$O1192)&lt;&gt;""),LEFT(TEXT(INDEX(個人!$C$6:$AH$125,$N1192,$O1192),"mm:ss.00"),2),"")</f>
        <v/>
      </c>
      <c r="L1192" s="23" t="str">
        <f>IF(AND(INDEX(個人!$C$6:$AH$125,$N1192,$C$3)&lt;&gt;"",INDEX(個人!$C$6:$AH$125,$N1192,$O1192)&lt;&gt;""),MID(TEXT(INDEX(個人!$C$6:$AH$125,$N1192,$O1192),"mm:ss.00"),4,2),"")</f>
        <v/>
      </c>
      <c r="M1192" s="23" t="str">
        <f>IF(AND(INDEX(個人!$C$6:$AH$125,$N1192,$C$3)&lt;&gt;"",INDEX(個人!$C$6:$AH$125,$N1192,$O1192)&lt;&gt;""),RIGHT(TEXT(INDEX(個人!$C$6:$AH$125,$N1192,$O1192),"mm:ss.00"),2),"")</f>
        <v/>
      </c>
      <c r="N1192" s="23">
        <f t="shared" si="161"/>
        <v>54</v>
      </c>
      <c r="O1192" s="23">
        <v>31</v>
      </c>
      <c r="P1192" s="200" t="s">
        <v>47</v>
      </c>
      <c r="Q1192" s="23" t="s">
        <v>101</v>
      </c>
    </row>
    <row r="1193" spans="3:17" s="23" customFormat="1" x14ac:dyDescent="0.15">
      <c r="C1193" s="23" t="str">
        <f>IF(INDEX(個人!$C$6:$AH$125,$N1193,$C$3)&lt;&gt;"",DBCS(TRIM(INDEX(個人!$C$6:$AH$125,$N1193,$C$3))),"")</f>
        <v/>
      </c>
      <c r="D1193" s="23" t="str">
        <f t="shared" si="159"/>
        <v>○</v>
      </c>
      <c r="E1193" s="23">
        <f>IF(AND(INDEX(個人!$C$6:$AH$125,$N1192,$C$3)&lt;&gt;"",INDEX(個人!$C$6:$AH$125,$N1193,$O1193)&lt;&gt;""),E1192+1,E1192)</f>
        <v>0</v>
      </c>
      <c r="F1193" s="23" t="str">
        <f t="shared" si="160"/>
        <v>@0</v>
      </c>
      <c r="H1193" s="23" t="str">
        <f>IF(AND(INDEX(個人!$C$6:$AH$125,$N1193,$C$3)&lt;&gt;"",INDEX(個人!$C$6:$AH$125,$N1193,$O1193)&lt;&gt;""),IF(INDEX(個人!$C$6:$AH$125,$N1193,$H$3)&lt;20,11,ROUNDDOWN(INDEX(個人!$C$6:$AH$125,$N1193,$H$3)/5,0)+7),"")</f>
        <v/>
      </c>
      <c r="I1193" s="23" t="str">
        <f>IF(AND(INDEX(個人!$C$6:$AH$125,$N1193,$C$3)&lt;&gt;"",INDEX(個人!$C$6:$AH$125,$N1193,$O1193)&lt;&gt;""),IF(ISERROR(VLOOKUP(DBCS($Q1193),コード一覧!$E$1:$F$6,2,FALSE)),1,VLOOKUP(DBCS($Q1193),コード一覧!$E$1:$F$6,2,FALSE)),"")</f>
        <v/>
      </c>
      <c r="J1193" s="23" t="str">
        <f>IF(AND(INDEX(個人!$C$6:$AH$125,$N1193,$C$3)&lt;&gt;"",INDEX(個人!$C$6:$AH$125,$N1193,$O1193)&lt;&gt;""),VLOOKUP($P1193,コード一覧!$G$1:$H$10,2,FALSE),"")</f>
        <v/>
      </c>
      <c r="K1193" s="23" t="str">
        <f>IF(AND(INDEX(個人!$C$6:$AH$125,$N1193,$C$3)&lt;&gt;"",INDEX(個人!$C$6:$AH$125,$N1193,$O1193)&lt;&gt;""),LEFT(TEXT(INDEX(個人!$C$6:$AH$125,$N1193,$O1193),"mm:ss.00"),2),"")</f>
        <v/>
      </c>
      <c r="L1193" s="23" t="str">
        <f>IF(AND(INDEX(個人!$C$6:$AH$125,$N1193,$C$3)&lt;&gt;"",INDEX(個人!$C$6:$AH$125,$N1193,$O1193)&lt;&gt;""),MID(TEXT(INDEX(個人!$C$6:$AH$125,$N1193,$O1193),"mm:ss.00"),4,2),"")</f>
        <v/>
      </c>
      <c r="M1193" s="23" t="str">
        <f>IF(AND(INDEX(個人!$C$6:$AH$125,$N1193,$C$3)&lt;&gt;"",INDEX(個人!$C$6:$AH$125,$N1193,$O1193)&lt;&gt;""),RIGHT(TEXT(INDEX(個人!$C$6:$AH$125,$N1193,$O1193),"mm:ss.00"),2),"")</f>
        <v/>
      </c>
      <c r="N1193" s="23">
        <f t="shared" si="161"/>
        <v>54</v>
      </c>
      <c r="O1193" s="23">
        <v>32</v>
      </c>
      <c r="P1193" s="200" t="s">
        <v>73</v>
      </c>
      <c r="Q1193" s="23" t="s">
        <v>101</v>
      </c>
    </row>
    <row r="1194" spans="3:17" s="22" customFormat="1" x14ac:dyDescent="0.15">
      <c r="C1194" s="22" t="str">
        <f>IF(INDEX(個人!$C$6:$AH$125,$N1194,$C$3)&lt;&gt;"",DBCS(TRIM(INDEX(個人!$C$6:$AH$125,$N1194,$C$3))),"")</f>
        <v/>
      </c>
      <c r="D1194" s="22" t="str">
        <f>IF(C1193=C1194,"○","×")</f>
        <v>○</v>
      </c>
      <c r="E1194" s="22">
        <f>IF(AND(INDEX(個人!$C$6:$AH$125,$N1194,$C$3)&lt;&gt;"",INDEX(個人!$C$6:$AH$125,$N1194,$O1194)&lt;&gt;""),1,0)</f>
        <v>0</v>
      </c>
      <c r="F1194" s="22" t="str">
        <f>C1194&amp;"@"&amp;E1194</f>
        <v>@0</v>
      </c>
      <c r="H1194" s="22" t="str">
        <f>IF(AND(INDEX(個人!$C$6:$AH$125,$N1194,$C$3)&lt;&gt;"",INDEX(個人!$C$6:$AH$125,$N1194,$O1194)&lt;&gt;""),IF(INDEX(個人!$C$6:$AH$125,$N1194,$H$3)&lt;20,11,ROUNDDOWN(INDEX(個人!$C$6:$AH$125,$N1194,$H$3)/5,0)+7),"")</f>
        <v/>
      </c>
      <c r="I1194" s="22" t="str">
        <f>IF(AND(INDEX(個人!$C$6:$AH$125,$N1194,$C$3)&lt;&gt;"",INDEX(個人!$C$6:$AH$125,$N1194,$O1194)&lt;&gt;""),IF(ISERROR(VLOOKUP(DBCS($Q1194),コード一覧!$E$1:$F$6,2,FALSE)),1,VLOOKUP(DBCS($Q1194),コード一覧!$E$1:$F$6,2,FALSE)),"")</f>
        <v/>
      </c>
      <c r="J1194" s="22" t="str">
        <f>IF(AND(INDEX(個人!$C$6:$AH$125,$N1194,$C$3)&lt;&gt;"",INDEX(個人!$C$6:$AH$125,$N1194,$O1194)&lt;&gt;""),VLOOKUP($P1194,コード一覧!$G$1:$H$10,2,FALSE),"")</f>
        <v/>
      </c>
      <c r="K1194" s="22" t="str">
        <f>IF(AND(INDEX(個人!$C$6:$AH$125,$N1194,$C$3)&lt;&gt;"",INDEX(個人!$C$6:$AH$125,$N1194,$O1194)&lt;&gt;""),LEFT(TEXT(INDEX(個人!$C$6:$AH$125,$N1194,$O1194),"mm:ss.00"),2),"")</f>
        <v/>
      </c>
      <c r="L1194" s="22" t="str">
        <f>IF(AND(INDEX(個人!$C$6:$AH$125,$N1194,$C$3)&lt;&gt;"",INDEX(個人!$C$6:$AH$125,$N1194,$O1194)&lt;&gt;""),MID(TEXT(INDEX(個人!$C$6:$AH$125,$N1194,$O1194),"mm:ss.00"),4,2),"")</f>
        <v/>
      </c>
      <c r="M1194" s="22" t="str">
        <f>IF(AND(INDEX(個人!$C$6:$AH$125,$N1194,$C$3)&lt;&gt;"",INDEX(個人!$C$6:$AH$125,$N1194,$O1194)&lt;&gt;""),RIGHT(TEXT(INDEX(個人!$C$6:$AH$125,$N1194,$O1194),"mm:ss.00"),2),"")</f>
        <v/>
      </c>
      <c r="N1194" s="22">
        <f>N1172+1</f>
        <v>55</v>
      </c>
      <c r="O1194" s="22">
        <v>11</v>
      </c>
      <c r="P1194" s="24" t="s">
        <v>70</v>
      </c>
      <c r="Q1194" s="22" t="s">
        <v>102</v>
      </c>
    </row>
    <row r="1195" spans="3:17" s="22" customFormat="1" x14ac:dyDescent="0.15">
      <c r="C1195" s="22" t="str">
        <f>IF(INDEX(個人!$C$6:$AH$125,$N1195,$C$3)&lt;&gt;"",DBCS(TRIM(INDEX(個人!$C$6:$AH$125,$N1195,$C$3))),"")</f>
        <v/>
      </c>
      <c r="D1195" s="22" t="str">
        <f>IF(C1194=C1195,"○","×")</f>
        <v>○</v>
      </c>
      <c r="E1195" s="22">
        <f>IF(AND(INDEX(個人!$C$6:$AH$125,$N1194,$C$3)&lt;&gt;"",INDEX(個人!$C$6:$AH$125,$N1195,$O1195)&lt;&gt;""),E1194+1,E1194)</f>
        <v>0</v>
      </c>
      <c r="F1195" s="22" t="str">
        <f>C1195&amp;"@"&amp;E1195</f>
        <v>@0</v>
      </c>
      <c r="H1195" s="22" t="str">
        <f>IF(AND(INDEX(個人!$C$6:$AH$125,$N1195,$C$3)&lt;&gt;"",INDEX(個人!$C$6:$AH$125,$N1195,$O1195)&lt;&gt;""),IF(INDEX(個人!$C$6:$AH$125,$N1195,$H$3)&lt;20,11,ROUNDDOWN(INDEX(個人!$C$6:$AH$125,$N1195,$H$3)/5,0)+7),"")</f>
        <v/>
      </c>
      <c r="I1195" s="22" t="str">
        <f>IF(AND(INDEX(個人!$C$6:$AH$125,$N1195,$C$3)&lt;&gt;"",INDEX(個人!$C$6:$AH$125,$N1195,$O1195)&lt;&gt;""),IF(ISERROR(VLOOKUP(DBCS($Q1195),コード一覧!$E$1:$F$6,2,FALSE)),1,VLOOKUP(DBCS($Q1195),コード一覧!$E$1:$F$6,2,FALSE)),"")</f>
        <v/>
      </c>
      <c r="J1195" s="22" t="str">
        <f>IF(AND(INDEX(個人!$C$6:$AH$125,$N1195,$C$3)&lt;&gt;"",INDEX(個人!$C$6:$AH$125,$N1195,$O1195)&lt;&gt;""),VLOOKUP($P1195,コード一覧!$G$1:$H$10,2,FALSE),"")</f>
        <v/>
      </c>
      <c r="K1195" s="22" t="str">
        <f>IF(AND(INDEX(個人!$C$6:$AH$125,$N1195,$C$3)&lt;&gt;"",INDEX(個人!$C$6:$AH$125,$N1195,$O1195)&lt;&gt;""),LEFT(TEXT(INDEX(個人!$C$6:$AH$125,$N1195,$O1195),"mm:ss.00"),2),"")</f>
        <v/>
      </c>
      <c r="L1195" s="22" t="str">
        <f>IF(AND(INDEX(個人!$C$6:$AH$125,$N1195,$C$3)&lt;&gt;"",INDEX(個人!$C$6:$AH$125,$N1195,$O1195)&lt;&gt;""),MID(TEXT(INDEX(個人!$C$6:$AH$125,$N1195,$O1195),"mm:ss.00"),4,2),"")</f>
        <v/>
      </c>
      <c r="M1195" s="22" t="str">
        <f>IF(AND(INDEX(個人!$C$6:$AH$125,$N1195,$C$3)&lt;&gt;"",INDEX(個人!$C$6:$AH$125,$N1195,$O1195)&lt;&gt;""),RIGHT(TEXT(INDEX(個人!$C$6:$AH$125,$N1195,$O1195),"mm:ss.00"),2),"")</f>
        <v/>
      </c>
      <c r="N1195" s="22">
        <f>$N1194</f>
        <v>55</v>
      </c>
      <c r="O1195" s="22">
        <v>12</v>
      </c>
      <c r="P1195" s="24" t="s">
        <v>24</v>
      </c>
      <c r="Q1195" s="22" t="s">
        <v>102</v>
      </c>
    </row>
    <row r="1196" spans="3:17" s="22" customFormat="1" x14ac:dyDescent="0.15">
      <c r="C1196" s="22" t="str">
        <f>IF(INDEX(個人!$C$6:$AH$125,$N1196,$C$3)&lt;&gt;"",DBCS(TRIM(INDEX(個人!$C$6:$AH$125,$N1196,$C$3))),"")</f>
        <v/>
      </c>
      <c r="D1196" s="22" t="str">
        <f t="shared" ref="D1196:D1215" si="162">IF(C1195=C1196,"○","×")</f>
        <v>○</v>
      </c>
      <c r="E1196" s="22">
        <f>IF(AND(INDEX(個人!$C$6:$AH$125,$N1195,$C$3)&lt;&gt;"",INDEX(個人!$C$6:$AH$125,$N1196,$O1196)&lt;&gt;""),E1195+1,E1195)</f>
        <v>0</v>
      </c>
      <c r="F1196" s="22" t="str">
        <f t="shared" ref="F1196:F1215" si="163">C1196&amp;"@"&amp;E1196</f>
        <v>@0</v>
      </c>
      <c r="H1196" s="22" t="str">
        <f>IF(AND(INDEX(個人!$C$6:$AH$125,$N1196,$C$3)&lt;&gt;"",INDEX(個人!$C$6:$AH$125,$N1196,$O1196)&lt;&gt;""),IF(INDEX(個人!$C$6:$AH$125,$N1196,$H$3)&lt;20,11,ROUNDDOWN(INDEX(個人!$C$6:$AH$125,$N1196,$H$3)/5,0)+7),"")</f>
        <v/>
      </c>
      <c r="I1196" s="22" t="str">
        <f>IF(AND(INDEX(個人!$C$6:$AH$125,$N1196,$C$3)&lt;&gt;"",INDEX(個人!$C$6:$AH$125,$N1196,$O1196)&lt;&gt;""),IF(ISERROR(VLOOKUP(DBCS($Q1196),コード一覧!$E$1:$F$6,2,FALSE)),1,VLOOKUP(DBCS($Q1196),コード一覧!$E$1:$F$6,2,FALSE)),"")</f>
        <v/>
      </c>
      <c r="J1196" s="22" t="str">
        <f>IF(AND(INDEX(個人!$C$6:$AH$125,$N1196,$C$3)&lt;&gt;"",INDEX(個人!$C$6:$AH$125,$N1196,$O1196)&lt;&gt;""),VLOOKUP($P1196,コード一覧!$G$1:$H$10,2,FALSE),"")</f>
        <v/>
      </c>
      <c r="K1196" s="22" t="str">
        <f>IF(AND(INDEX(個人!$C$6:$AH$125,$N1196,$C$3)&lt;&gt;"",INDEX(個人!$C$6:$AH$125,$N1196,$O1196)&lt;&gt;""),LEFT(TEXT(INDEX(個人!$C$6:$AH$125,$N1196,$O1196),"mm:ss.00"),2),"")</f>
        <v/>
      </c>
      <c r="L1196" s="22" t="str">
        <f>IF(AND(INDEX(個人!$C$6:$AH$125,$N1196,$C$3)&lt;&gt;"",INDEX(個人!$C$6:$AH$125,$N1196,$O1196)&lt;&gt;""),MID(TEXT(INDEX(個人!$C$6:$AH$125,$N1196,$O1196),"mm:ss.00"),4,2),"")</f>
        <v/>
      </c>
      <c r="M1196" s="22" t="str">
        <f>IF(AND(INDEX(個人!$C$6:$AH$125,$N1196,$C$3)&lt;&gt;"",INDEX(個人!$C$6:$AH$125,$N1196,$O1196)&lt;&gt;""),RIGHT(TEXT(INDEX(個人!$C$6:$AH$125,$N1196,$O1196),"mm:ss.00"),2),"")</f>
        <v/>
      </c>
      <c r="N1196" s="22">
        <f t="shared" ref="N1196:N1215" si="164">$N1195</f>
        <v>55</v>
      </c>
      <c r="O1196" s="22">
        <v>13</v>
      </c>
      <c r="P1196" s="24" t="s">
        <v>37</v>
      </c>
      <c r="Q1196" s="22" t="s">
        <v>102</v>
      </c>
    </row>
    <row r="1197" spans="3:17" s="22" customFormat="1" x14ac:dyDescent="0.15">
      <c r="C1197" s="22" t="str">
        <f>IF(INDEX(個人!$C$6:$AH$125,$N1197,$C$3)&lt;&gt;"",DBCS(TRIM(INDEX(個人!$C$6:$AH$125,$N1197,$C$3))),"")</f>
        <v/>
      </c>
      <c r="D1197" s="22" t="str">
        <f t="shared" si="162"/>
        <v>○</v>
      </c>
      <c r="E1197" s="22">
        <f>IF(AND(INDEX(個人!$C$6:$AH$125,$N1196,$C$3)&lt;&gt;"",INDEX(個人!$C$6:$AH$125,$N1197,$O1197)&lt;&gt;""),E1196+1,E1196)</f>
        <v>0</v>
      </c>
      <c r="F1197" s="22" t="str">
        <f t="shared" si="163"/>
        <v>@0</v>
      </c>
      <c r="H1197" s="22" t="str">
        <f>IF(AND(INDEX(個人!$C$6:$AH$125,$N1197,$C$3)&lt;&gt;"",INDEX(個人!$C$6:$AH$125,$N1197,$O1197)&lt;&gt;""),IF(INDEX(個人!$C$6:$AH$125,$N1197,$H$3)&lt;20,11,ROUNDDOWN(INDEX(個人!$C$6:$AH$125,$N1197,$H$3)/5,0)+7),"")</f>
        <v/>
      </c>
      <c r="I1197" s="22" t="str">
        <f>IF(AND(INDEX(個人!$C$6:$AH$125,$N1197,$C$3)&lt;&gt;"",INDEX(個人!$C$6:$AH$125,$N1197,$O1197)&lt;&gt;""),IF(ISERROR(VLOOKUP(DBCS($Q1197),コード一覧!$E$1:$F$6,2,FALSE)),1,VLOOKUP(DBCS($Q1197),コード一覧!$E$1:$F$6,2,FALSE)),"")</f>
        <v/>
      </c>
      <c r="J1197" s="22" t="str">
        <f>IF(AND(INDEX(個人!$C$6:$AH$125,$N1197,$C$3)&lt;&gt;"",INDEX(個人!$C$6:$AH$125,$N1197,$O1197)&lt;&gt;""),VLOOKUP($P1197,コード一覧!$G$1:$H$10,2,FALSE),"")</f>
        <v/>
      </c>
      <c r="K1197" s="22" t="str">
        <f>IF(AND(INDEX(個人!$C$6:$AH$125,$N1197,$C$3)&lt;&gt;"",INDEX(個人!$C$6:$AH$125,$N1197,$O1197)&lt;&gt;""),LEFT(TEXT(INDEX(個人!$C$6:$AH$125,$N1197,$O1197),"mm:ss.00"),2),"")</f>
        <v/>
      </c>
      <c r="L1197" s="22" t="str">
        <f>IF(AND(INDEX(個人!$C$6:$AH$125,$N1197,$C$3)&lt;&gt;"",INDEX(個人!$C$6:$AH$125,$N1197,$O1197)&lt;&gt;""),MID(TEXT(INDEX(個人!$C$6:$AH$125,$N1197,$O1197),"mm:ss.00"),4,2),"")</f>
        <v/>
      </c>
      <c r="M1197" s="22" t="str">
        <f>IF(AND(INDEX(個人!$C$6:$AH$125,$N1197,$C$3)&lt;&gt;"",INDEX(個人!$C$6:$AH$125,$N1197,$O1197)&lt;&gt;""),RIGHT(TEXT(INDEX(個人!$C$6:$AH$125,$N1197,$O1197),"mm:ss.00"),2),"")</f>
        <v/>
      </c>
      <c r="N1197" s="22">
        <f t="shared" si="164"/>
        <v>55</v>
      </c>
      <c r="O1197" s="22">
        <v>14</v>
      </c>
      <c r="P1197" s="24" t="s">
        <v>47</v>
      </c>
      <c r="Q1197" s="22" t="s">
        <v>102</v>
      </c>
    </row>
    <row r="1198" spans="3:17" s="22" customFormat="1" x14ac:dyDescent="0.15">
      <c r="C1198" s="22" t="str">
        <f>IF(INDEX(個人!$C$6:$AH$125,$N1198,$C$3)&lt;&gt;"",DBCS(TRIM(INDEX(個人!$C$6:$AH$125,$N1198,$C$3))),"")</f>
        <v/>
      </c>
      <c r="D1198" s="22" t="str">
        <f t="shared" si="162"/>
        <v>○</v>
      </c>
      <c r="E1198" s="22">
        <f>IF(AND(INDEX(個人!$C$6:$AH$125,$N1197,$C$3)&lt;&gt;"",INDEX(個人!$C$6:$AH$125,$N1198,$O1198)&lt;&gt;""),E1197+1,E1197)</f>
        <v>0</v>
      </c>
      <c r="F1198" s="22" t="str">
        <f t="shared" si="163"/>
        <v>@0</v>
      </c>
      <c r="H1198" s="22" t="str">
        <f>IF(AND(INDEX(個人!$C$6:$AH$125,$N1198,$C$3)&lt;&gt;"",INDEX(個人!$C$6:$AH$125,$N1198,$O1198)&lt;&gt;""),IF(INDEX(個人!$C$6:$AH$125,$N1198,$H$3)&lt;20,11,ROUNDDOWN(INDEX(個人!$C$6:$AH$125,$N1198,$H$3)/5,0)+7),"")</f>
        <v/>
      </c>
      <c r="I1198" s="22" t="str">
        <f>IF(AND(INDEX(個人!$C$6:$AH$125,$N1198,$C$3)&lt;&gt;"",INDEX(個人!$C$6:$AH$125,$N1198,$O1198)&lt;&gt;""),IF(ISERROR(VLOOKUP(DBCS($Q1198),コード一覧!$E$1:$F$6,2,FALSE)),1,VLOOKUP(DBCS($Q1198),コード一覧!$E$1:$F$6,2,FALSE)),"")</f>
        <v/>
      </c>
      <c r="J1198" s="22" t="str">
        <f>IF(AND(INDEX(個人!$C$6:$AH$125,$N1198,$C$3)&lt;&gt;"",INDEX(個人!$C$6:$AH$125,$N1198,$O1198)&lt;&gt;""),VLOOKUP($P1198,コード一覧!$G$1:$H$10,2,FALSE),"")</f>
        <v/>
      </c>
      <c r="K1198" s="22" t="str">
        <f>IF(AND(INDEX(個人!$C$6:$AH$125,$N1198,$C$3)&lt;&gt;"",INDEX(個人!$C$6:$AH$125,$N1198,$O1198)&lt;&gt;""),LEFT(TEXT(INDEX(個人!$C$6:$AH$125,$N1198,$O1198),"mm:ss.00"),2),"")</f>
        <v/>
      </c>
      <c r="L1198" s="22" t="str">
        <f>IF(AND(INDEX(個人!$C$6:$AH$125,$N1198,$C$3)&lt;&gt;"",INDEX(個人!$C$6:$AH$125,$N1198,$O1198)&lt;&gt;""),MID(TEXT(INDEX(個人!$C$6:$AH$125,$N1198,$O1198),"mm:ss.00"),4,2),"")</f>
        <v/>
      </c>
      <c r="M1198" s="22" t="str">
        <f>IF(AND(INDEX(個人!$C$6:$AH$125,$N1198,$C$3)&lt;&gt;"",INDEX(個人!$C$6:$AH$125,$N1198,$O1198)&lt;&gt;""),RIGHT(TEXT(INDEX(個人!$C$6:$AH$125,$N1198,$O1198),"mm:ss.00"),2),"")</f>
        <v/>
      </c>
      <c r="N1198" s="22">
        <f t="shared" si="164"/>
        <v>55</v>
      </c>
      <c r="O1198" s="22">
        <v>15</v>
      </c>
      <c r="P1198" s="24" t="s">
        <v>73</v>
      </c>
      <c r="Q1198" s="22" t="s">
        <v>102</v>
      </c>
    </row>
    <row r="1199" spans="3:17" s="22" customFormat="1" x14ac:dyDescent="0.15">
      <c r="C1199" s="22" t="str">
        <f>IF(INDEX(個人!$C$6:$AH$125,$N1199,$C$3)&lt;&gt;"",DBCS(TRIM(INDEX(個人!$C$6:$AH$125,$N1199,$C$3))),"")</f>
        <v/>
      </c>
      <c r="D1199" s="22" t="str">
        <f t="shared" si="162"/>
        <v>○</v>
      </c>
      <c r="E1199" s="22">
        <f>IF(AND(INDEX(個人!$C$6:$AH$125,$N1198,$C$3)&lt;&gt;"",INDEX(個人!$C$6:$AH$125,$N1199,$O1199)&lt;&gt;""),E1198+1,E1198)</f>
        <v>0</v>
      </c>
      <c r="F1199" s="22" t="str">
        <f t="shared" si="163"/>
        <v>@0</v>
      </c>
      <c r="H1199" s="22" t="str">
        <f>IF(AND(INDEX(個人!$C$6:$AH$125,$N1199,$C$3)&lt;&gt;"",INDEX(個人!$C$6:$AH$125,$N1199,$O1199)&lt;&gt;""),IF(INDEX(個人!$C$6:$AH$125,$N1199,$H$3)&lt;20,11,ROUNDDOWN(INDEX(個人!$C$6:$AH$125,$N1199,$H$3)/5,0)+7),"")</f>
        <v/>
      </c>
      <c r="I1199" s="22" t="str">
        <f>IF(AND(INDEX(個人!$C$6:$AH$125,$N1199,$C$3)&lt;&gt;"",INDEX(個人!$C$6:$AH$125,$N1199,$O1199)&lt;&gt;""),IF(ISERROR(VLOOKUP(DBCS($Q1199),コード一覧!$E$1:$F$6,2,FALSE)),1,VLOOKUP(DBCS($Q1199),コード一覧!$E$1:$F$6,2,FALSE)),"")</f>
        <v/>
      </c>
      <c r="J1199" s="22" t="str">
        <f>IF(AND(INDEX(個人!$C$6:$AH$125,$N1199,$C$3)&lt;&gt;"",INDEX(個人!$C$6:$AH$125,$N1199,$O1199)&lt;&gt;""),VLOOKUP($P1199,コード一覧!$G$1:$H$10,2,FALSE),"")</f>
        <v/>
      </c>
      <c r="K1199" s="22" t="str">
        <f>IF(AND(INDEX(個人!$C$6:$AH$125,$N1199,$C$3)&lt;&gt;"",INDEX(個人!$C$6:$AH$125,$N1199,$O1199)&lt;&gt;""),LEFT(TEXT(INDEX(個人!$C$6:$AH$125,$N1199,$O1199),"mm:ss.00"),2),"")</f>
        <v/>
      </c>
      <c r="L1199" s="22" t="str">
        <f>IF(AND(INDEX(個人!$C$6:$AH$125,$N1199,$C$3)&lt;&gt;"",INDEX(個人!$C$6:$AH$125,$N1199,$O1199)&lt;&gt;""),MID(TEXT(INDEX(個人!$C$6:$AH$125,$N1199,$O1199),"mm:ss.00"),4,2),"")</f>
        <v/>
      </c>
      <c r="M1199" s="22" t="str">
        <f>IF(AND(INDEX(個人!$C$6:$AH$125,$N1199,$C$3)&lt;&gt;"",INDEX(個人!$C$6:$AH$125,$N1199,$O1199)&lt;&gt;""),RIGHT(TEXT(INDEX(個人!$C$6:$AH$125,$N1199,$O1199),"mm:ss.00"),2),"")</f>
        <v/>
      </c>
      <c r="N1199" s="22">
        <f t="shared" si="164"/>
        <v>55</v>
      </c>
      <c r="O1199" s="22">
        <v>16</v>
      </c>
      <c r="P1199" s="24" t="s">
        <v>75</v>
      </c>
      <c r="Q1199" s="22" t="s">
        <v>102</v>
      </c>
    </row>
    <row r="1200" spans="3:17" s="22" customFormat="1" x14ac:dyDescent="0.15">
      <c r="C1200" s="22" t="str">
        <f>IF(INDEX(個人!$C$6:$AH$125,$N1200,$C$3)&lt;&gt;"",DBCS(TRIM(INDEX(個人!$C$6:$AH$125,$N1200,$C$3))),"")</f>
        <v/>
      </c>
      <c r="D1200" s="22" t="str">
        <f t="shared" si="162"/>
        <v>○</v>
      </c>
      <c r="E1200" s="22">
        <f>IF(AND(INDEX(個人!$C$6:$AH$125,$N1199,$C$3)&lt;&gt;"",INDEX(個人!$C$6:$AH$125,$N1200,$O1200)&lt;&gt;""),E1199+1,E1199)</f>
        <v>0</v>
      </c>
      <c r="F1200" s="22" t="str">
        <f t="shared" si="163"/>
        <v>@0</v>
      </c>
      <c r="H1200" s="22" t="str">
        <f>IF(AND(INDEX(個人!$C$6:$AH$125,$N1200,$C$3)&lt;&gt;"",INDEX(個人!$C$6:$AH$125,$N1200,$O1200)&lt;&gt;""),IF(INDEX(個人!$C$6:$AH$125,$N1200,$H$3)&lt;20,11,ROUNDDOWN(INDEX(個人!$C$6:$AH$125,$N1200,$H$3)/5,0)+7),"")</f>
        <v/>
      </c>
      <c r="I1200" s="22" t="str">
        <f>IF(AND(INDEX(個人!$C$6:$AH$125,$N1200,$C$3)&lt;&gt;"",INDEX(個人!$C$6:$AH$125,$N1200,$O1200)&lt;&gt;""),IF(ISERROR(VLOOKUP(DBCS($Q1200),コード一覧!$E$1:$F$6,2,FALSE)),1,VLOOKUP(DBCS($Q1200),コード一覧!$E$1:$F$6,2,FALSE)),"")</f>
        <v/>
      </c>
      <c r="J1200" s="22" t="str">
        <f>IF(AND(INDEX(個人!$C$6:$AH$125,$N1200,$C$3)&lt;&gt;"",INDEX(個人!$C$6:$AH$125,$N1200,$O1200)&lt;&gt;""),VLOOKUP($P1200,コード一覧!$G$1:$H$10,2,FALSE),"")</f>
        <v/>
      </c>
      <c r="K1200" s="22" t="str">
        <f>IF(AND(INDEX(個人!$C$6:$AH$125,$N1200,$C$3)&lt;&gt;"",INDEX(個人!$C$6:$AH$125,$N1200,$O1200)&lt;&gt;""),LEFT(TEXT(INDEX(個人!$C$6:$AH$125,$N1200,$O1200),"mm:ss.00"),2),"")</f>
        <v/>
      </c>
      <c r="L1200" s="22" t="str">
        <f>IF(AND(INDEX(個人!$C$6:$AH$125,$N1200,$C$3)&lt;&gt;"",INDEX(個人!$C$6:$AH$125,$N1200,$O1200)&lt;&gt;""),MID(TEXT(INDEX(個人!$C$6:$AH$125,$N1200,$O1200),"mm:ss.00"),4,2),"")</f>
        <v/>
      </c>
      <c r="M1200" s="22" t="str">
        <f>IF(AND(INDEX(個人!$C$6:$AH$125,$N1200,$C$3)&lt;&gt;"",INDEX(個人!$C$6:$AH$125,$N1200,$O1200)&lt;&gt;""),RIGHT(TEXT(INDEX(個人!$C$6:$AH$125,$N1200,$O1200),"mm:ss.00"),2),"")</f>
        <v/>
      </c>
      <c r="N1200" s="22">
        <f t="shared" si="164"/>
        <v>55</v>
      </c>
      <c r="O1200" s="22">
        <v>17</v>
      </c>
      <c r="P1200" s="24" t="s">
        <v>77</v>
      </c>
      <c r="Q1200" s="22" t="s">
        <v>102</v>
      </c>
    </row>
    <row r="1201" spans="3:17" s="22" customFormat="1" x14ac:dyDescent="0.15">
      <c r="C1201" s="22" t="str">
        <f>IF(INDEX(個人!$C$6:$AH$125,$N1201,$C$3)&lt;&gt;"",DBCS(TRIM(INDEX(個人!$C$6:$AH$125,$N1201,$C$3))),"")</f>
        <v/>
      </c>
      <c r="D1201" s="22" t="str">
        <f t="shared" si="162"/>
        <v>○</v>
      </c>
      <c r="E1201" s="22">
        <f>IF(AND(INDEX(個人!$C$6:$AH$125,$N1200,$C$3)&lt;&gt;"",INDEX(個人!$C$6:$AH$125,$N1201,$O1201)&lt;&gt;""),E1200+1,E1200)</f>
        <v>0</v>
      </c>
      <c r="F1201" s="22" t="str">
        <f t="shared" si="163"/>
        <v>@0</v>
      </c>
      <c r="H1201" s="22" t="str">
        <f>IF(AND(INDEX(個人!$C$6:$AH$125,$N1201,$C$3)&lt;&gt;"",INDEX(個人!$C$6:$AH$125,$N1201,$O1201)&lt;&gt;""),IF(INDEX(個人!$C$6:$AH$125,$N1201,$H$3)&lt;20,11,ROUNDDOWN(INDEX(個人!$C$6:$AH$125,$N1201,$H$3)/5,0)+7),"")</f>
        <v/>
      </c>
      <c r="I1201" s="22" t="str">
        <f>IF(AND(INDEX(個人!$C$6:$AH$125,$N1201,$C$3)&lt;&gt;"",INDEX(個人!$C$6:$AH$125,$N1201,$O1201)&lt;&gt;""),IF(ISERROR(VLOOKUP(DBCS($Q1201),コード一覧!$E$1:$F$6,2,FALSE)),1,VLOOKUP(DBCS($Q1201),コード一覧!$E$1:$F$6,2,FALSE)),"")</f>
        <v/>
      </c>
      <c r="J1201" s="22" t="str">
        <f>IF(AND(INDEX(個人!$C$6:$AH$125,$N1201,$C$3)&lt;&gt;"",INDEX(個人!$C$6:$AH$125,$N1201,$O1201)&lt;&gt;""),VLOOKUP($P1201,コード一覧!$G$1:$H$10,2,FALSE),"")</f>
        <v/>
      </c>
      <c r="K1201" s="22" t="str">
        <f>IF(AND(INDEX(個人!$C$6:$AH$125,$N1201,$C$3)&lt;&gt;"",INDEX(個人!$C$6:$AH$125,$N1201,$O1201)&lt;&gt;""),LEFT(TEXT(INDEX(個人!$C$6:$AH$125,$N1201,$O1201),"mm:ss.00"),2),"")</f>
        <v/>
      </c>
      <c r="L1201" s="22" t="str">
        <f>IF(AND(INDEX(個人!$C$6:$AH$125,$N1201,$C$3)&lt;&gt;"",INDEX(個人!$C$6:$AH$125,$N1201,$O1201)&lt;&gt;""),MID(TEXT(INDEX(個人!$C$6:$AH$125,$N1201,$O1201),"mm:ss.00"),4,2),"")</f>
        <v/>
      </c>
      <c r="M1201" s="22" t="str">
        <f>IF(AND(INDEX(個人!$C$6:$AH$125,$N1201,$C$3)&lt;&gt;"",INDEX(個人!$C$6:$AH$125,$N1201,$O1201)&lt;&gt;""),RIGHT(TEXT(INDEX(個人!$C$6:$AH$125,$N1201,$O1201),"mm:ss.00"),2),"")</f>
        <v/>
      </c>
      <c r="N1201" s="22">
        <f t="shared" si="164"/>
        <v>55</v>
      </c>
      <c r="O1201" s="22">
        <v>18</v>
      </c>
      <c r="P1201" s="24" t="s">
        <v>70</v>
      </c>
      <c r="Q1201" s="22" t="s">
        <v>103</v>
      </c>
    </row>
    <row r="1202" spans="3:17" s="22" customFormat="1" x14ac:dyDescent="0.15">
      <c r="C1202" s="22" t="str">
        <f>IF(INDEX(個人!$C$6:$AH$125,$N1202,$C$3)&lt;&gt;"",DBCS(TRIM(INDEX(個人!$C$6:$AH$125,$N1202,$C$3))),"")</f>
        <v/>
      </c>
      <c r="D1202" s="22" t="str">
        <f t="shared" si="162"/>
        <v>○</v>
      </c>
      <c r="E1202" s="22">
        <f>IF(AND(INDEX(個人!$C$6:$AH$125,$N1201,$C$3)&lt;&gt;"",INDEX(個人!$C$6:$AH$125,$N1202,$O1202)&lt;&gt;""),E1201+1,E1201)</f>
        <v>0</v>
      </c>
      <c r="F1202" s="22" t="str">
        <f t="shared" si="163"/>
        <v>@0</v>
      </c>
      <c r="H1202" s="22" t="str">
        <f>IF(AND(INDEX(個人!$C$6:$AH$125,$N1202,$C$3)&lt;&gt;"",INDEX(個人!$C$6:$AH$125,$N1202,$O1202)&lt;&gt;""),IF(INDEX(個人!$C$6:$AH$125,$N1202,$H$3)&lt;20,11,ROUNDDOWN(INDEX(個人!$C$6:$AH$125,$N1202,$H$3)/5,0)+7),"")</f>
        <v/>
      </c>
      <c r="I1202" s="22" t="str">
        <f>IF(AND(INDEX(個人!$C$6:$AH$125,$N1202,$C$3)&lt;&gt;"",INDEX(個人!$C$6:$AH$125,$N1202,$O1202)&lt;&gt;""),IF(ISERROR(VLOOKUP(DBCS($Q1202),コード一覧!$E$1:$F$6,2,FALSE)),1,VLOOKUP(DBCS($Q1202),コード一覧!$E$1:$F$6,2,FALSE)),"")</f>
        <v/>
      </c>
      <c r="J1202" s="22" t="str">
        <f>IF(AND(INDEX(個人!$C$6:$AH$125,$N1202,$C$3)&lt;&gt;"",INDEX(個人!$C$6:$AH$125,$N1202,$O1202)&lt;&gt;""),VLOOKUP($P1202,コード一覧!$G$1:$H$10,2,FALSE),"")</f>
        <v/>
      </c>
      <c r="K1202" s="22" t="str">
        <f>IF(AND(INDEX(個人!$C$6:$AH$125,$N1202,$C$3)&lt;&gt;"",INDEX(個人!$C$6:$AH$125,$N1202,$O1202)&lt;&gt;""),LEFT(TEXT(INDEX(個人!$C$6:$AH$125,$N1202,$O1202),"mm:ss.00"),2),"")</f>
        <v/>
      </c>
      <c r="L1202" s="22" t="str">
        <f>IF(AND(INDEX(個人!$C$6:$AH$125,$N1202,$C$3)&lt;&gt;"",INDEX(個人!$C$6:$AH$125,$N1202,$O1202)&lt;&gt;""),MID(TEXT(INDEX(個人!$C$6:$AH$125,$N1202,$O1202),"mm:ss.00"),4,2),"")</f>
        <v/>
      </c>
      <c r="M1202" s="22" t="str">
        <f>IF(AND(INDEX(個人!$C$6:$AH$125,$N1202,$C$3)&lt;&gt;"",INDEX(個人!$C$6:$AH$125,$N1202,$O1202)&lt;&gt;""),RIGHT(TEXT(INDEX(個人!$C$6:$AH$125,$N1202,$O1202),"mm:ss.00"),2),"")</f>
        <v/>
      </c>
      <c r="N1202" s="22">
        <f t="shared" si="164"/>
        <v>55</v>
      </c>
      <c r="O1202" s="22">
        <v>19</v>
      </c>
      <c r="P1202" s="24" t="s">
        <v>24</v>
      </c>
      <c r="Q1202" s="22" t="s">
        <v>103</v>
      </c>
    </row>
    <row r="1203" spans="3:17" s="22" customFormat="1" x14ac:dyDescent="0.15">
      <c r="C1203" s="22" t="str">
        <f>IF(INDEX(個人!$C$6:$AH$125,$N1203,$C$3)&lt;&gt;"",DBCS(TRIM(INDEX(個人!$C$6:$AH$125,$N1203,$C$3))),"")</f>
        <v/>
      </c>
      <c r="D1203" s="22" t="str">
        <f t="shared" si="162"/>
        <v>○</v>
      </c>
      <c r="E1203" s="22">
        <f>IF(AND(INDEX(個人!$C$6:$AH$125,$N1202,$C$3)&lt;&gt;"",INDEX(個人!$C$6:$AH$125,$N1203,$O1203)&lt;&gt;""),E1202+1,E1202)</f>
        <v>0</v>
      </c>
      <c r="F1203" s="22" t="str">
        <f t="shared" si="163"/>
        <v>@0</v>
      </c>
      <c r="H1203" s="22" t="str">
        <f>IF(AND(INDEX(個人!$C$6:$AH$125,$N1203,$C$3)&lt;&gt;"",INDEX(個人!$C$6:$AH$125,$N1203,$O1203)&lt;&gt;""),IF(INDEX(個人!$C$6:$AH$125,$N1203,$H$3)&lt;20,11,ROUNDDOWN(INDEX(個人!$C$6:$AH$125,$N1203,$H$3)/5,0)+7),"")</f>
        <v/>
      </c>
      <c r="I1203" s="22" t="str">
        <f>IF(AND(INDEX(個人!$C$6:$AH$125,$N1203,$C$3)&lt;&gt;"",INDEX(個人!$C$6:$AH$125,$N1203,$O1203)&lt;&gt;""),IF(ISERROR(VLOOKUP(DBCS($Q1203),コード一覧!$E$1:$F$6,2,FALSE)),1,VLOOKUP(DBCS($Q1203),コード一覧!$E$1:$F$6,2,FALSE)),"")</f>
        <v/>
      </c>
      <c r="J1203" s="22" t="str">
        <f>IF(AND(INDEX(個人!$C$6:$AH$125,$N1203,$C$3)&lt;&gt;"",INDEX(個人!$C$6:$AH$125,$N1203,$O1203)&lt;&gt;""),VLOOKUP($P1203,コード一覧!$G$1:$H$10,2,FALSE),"")</f>
        <v/>
      </c>
      <c r="K1203" s="22" t="str">
        <f>IF(AND(INDEX(個人!$C$6:$AH$125,$N1203,$C$3)&lt;&gt;"",INDEX(個人!$C$6:$AH$125,$N1203,$O1203)&lt;&gt;""),LEFT(TEXT(INDEX(個人!$C$6:$AH$125,$N1203,$O1203),"mm:ss.00"),2),"")</f>
        <v/>
      </c>
      <c r="L1203" s="22" t="str">
        <f>IF(AND(INDEX(個人!$C$6:$AH$125,$N1203,$C$3)&lt;&gt;"",INDEX(個人!$C$6:$AH$125,$N1203,$O1203)&lt;&gt;""),MID(TEXT(INDEX(個人!$C$6:$AH$125,$N1203,$O1203),"mm:ss.00"),4,2),"")</f>
        <v/>
      </c>
      <c r="M1203" s="22" t="str">
        <f>IF(AND(INDEX(個人!$C$6:$AH$125,$N1203,$C$3)&lt;&gt;"",INDEX(個人!$C$6:$AH$125,$N1203,$O1203)&lt;&gt;""),RIGHT(TEXT(INDEX(個人!$C$6:$AH$125,$N1203,$O1203),"mm:ss.00"),2),"")</f>
        <v/>
      </c>
      <c r="N1203" s="22">
        <f t="shared" si="164"/>
        <v>55</v>
      </c>
      <c r="O1203" s="22">
        <v>20</v>
      </c>
      <c r="P1203" s="24" t="s">
        <v>37</v>
      </c>
      <c r="Q1203" s="22" t="s">
        <v>103</v>
      </c>
    </row>
    <row r="1204" spans="3:17" s="22" customFormat="1" x14ac:dyDescent="0.15">
      <c r="C1204" s="22" t="str">
        <f>IF(INDEX(個人!$C$6:$AH$125,$N1204,$C$3)&lt;&gt;"",DBCS(TRIM(INDEX(個人!$C$6:$AH$125,$N1204,$C$3))),"")</f>
        <v/>
      </c>
      <c r="D1204" s="22" t="str">
        <f t="shared" si="162"/>
        <v>○</v>
      </c>
      <c r="E1204" s="22">
        <f>IF(AND(INDEX(個人!$C$6:$AH$125,$N1203,$C$3)&lt;&gt;"",INDEX(個人!$C$6:$AH$125,$N1204,$O1204)&lt;&gt;""),E1203+1,E1203)</f>
        <v>0</v>
      </c>
      <c r="F1204" s="22" t="str">
        <f t="shared" si="163"/>
        <v>@0</v>
      </c>
      <c r="H1204" s="22" t="str">
        <f>IF(AND(INDEX(個人!$C$6:$AH$125,$N1204,$C$3)&lt;&gt;"",INDEX(個人!$C$6:$AH$125,$N1204,$O1204)&lt;&gt;""),IF(INDEX(個人!$C$6:$AH$125,$N1204,$H$3)&lt;20,11,ROUNDDOWN(INDEX(個人!$C$6:$AH$125,$N1204,$H$3)/5,0)+7),"")</f>
        <v/>
      </c>
      <c r="I1204" s="22" t="str">
        <f>IF(AND(INDEX(個人!$C$6:$AH$125,$N1204,$C$3)&lt;&gt;"",INDEX(個人!$C$6:$AH$125,$N1204,$O1204)&lt;&gt;""),IF(ISERROR(VLOOKUP(DBCS($Q1204),コード一覧!$E$1:$F$6,2,FALSE)),1,VLOOKUP(DBCS($Q1204),コード一覧!$E$1:$F$6,2,FALSE)),"")</f>
        <v/>
      </c>
      <c r="J1204" s="22" t="str">
        <f>IF(AND(INDEX(個人!$C$6:$AH$125,$N1204,$C$3)&lt;&gt;"",INDEX(個人!$C$6:$AH$125,$N1204,$O1204)&lt;&gt;""),VLOOKUP($P1204,コード一覧!$G$1:$H$10,2,FALSE),"")</f>
        <v/>
      </c>
      <c r="K1204" s="22" t="str">
        <f>IF(AND(INDEX(個人!$C$6:$AH$125,$N1204,$C$3)&lt;&gt;"",INDEX(個人!$C$6:$AH$125,$N1204,$O1204)&lt;&gt;""),LEFT(TEXT(INDEX(個人!$C$6:$AH$125,$N1204,$O1204),"mm:ss.00"),2),"")</f>
        <v/>
      </c>
      <c r="L1204" s="22" t="str">
        <f>IF(AND(INDEX(個人!$C$6:$AH$125,$N1204,$C$3)&lt;&gt;"",INDEX(個人!$C$6:$AH$125,$N1204,$O1204)&lt;&gt;""),MID(TEXT(INDEX(個人!$C$6:$AH$125,$N1204,$O1204),"mm:ss.00"),4,2),"")</f>
        <v/>
      </c>
      <c r="M1204" s="22" t="str">
        <f>IF(AND(INDEX(個人!$C$6:$AH$125,$N1204,$C$3)&lt;&gt;"",INDEX(個人!$C$6:$AH$125,$N1204,$O1204)&lt;&gt;""),RIGHT(TEXT(INDEX(個人!$C$6:$AH$125,$N1204,$O1204),"mm:ss.00"),2),"")</f>
        <v/>
      </c>
      <c r="N1204" s="22">
        <f t="shared" si="164"/>
        <v>55</v>
      </c>
      <c r="O1204" s="22">
        <v>21</v>
      </c>
      <c r="P1204" s="24" t="s">
        <v>47</v>
      </c>
      <c r="Q1204" s="22" t="s">
        <v>103</v>
      </c>
    </row>
    <row r="1205" spans="3:17" s="22" customFormat="1" x14ac:dyDescent="0.15">
      <c r="C1205" s="22" t="str">
        <f>IF(INDEX(個人!$C$6:$AH$125,$N1205,$C$3)&lt;&gt;"",DBCS(TRIM(INDEX(個人!$C$6:$AH$125,$N1205,$C$3))),"")</f>
        <v/>
      </c>
      <c r="D1205" s="22" t="str">
        <f t="shared" si="162"/>
        <v>○</v>
      </c>
      <c r="E1205" s="22">
        <f>IF(AND(INDEX(個人!$C$6:$AH$125,$N1204,$C$3)&lt;&gt;"",INDEX(個人!$C$6:$AH$125,$N1205,$O1205)&lt;&gt;""),E1204+1,E1204)</f>
        <v>0</v>
      </c>
      <c r="F1205" s="22" t="str">
        <f t="shared" si="163"/>
        <v>@0</v>
      </c>
      <c r="H1205" s="22" t="str">
        <f>IF(AND(INDEX(個人!$C$6:$AH$125,$N1205,$C$3)&lt;&gt;"",INDEX(個人!$C$6:$AH$125,$N1205,$O1205)&lt;&gt;""),IF(INDEX(個人!$C$6:$AH$125,$N1205,$H$3)&lt;20,11,ROUNDDOWN(INDEX(個人!$C$6:$AH$125,$N1205,$H$3)/5,0)+7),"")</f>
        <v/>
      </c>
      <c r="I1205" s="22" t="str">
        <f>IF(AND(INDEX(個人!$C$6:$AH$125,$N1205,$C$3)&lt;&gt;"",INDEX(個人!$C$6:$AH$125,$N1205,$O1205)&lt;&gt;""),IF(ISERROR(VLOOKUP(DBCS($Q1205),コード一覧!$E$1:$F$6,2,FALSE)),1,VLOOKUP(DBCS($Q1205),コード一覧!$E$1:$F$6,2,FALSE)),"")</f>
        <v/>
      </c>
      <c r="J1205" s="22" t="str">
        <f>IF(AND(INDEX(個人!$C$6:$AH$125,$N1205,$C$3)&lt;&gt;"",INDEX(個人!$C$6:$AH$125,$N1205,$O1205)&lt;&gt;""),VLOOKUP($P1205,コード一覧!$G$1:$H$10,2,FALSE),"")</f>
        <v/>
      </c>
      <c r="K1205" s="22" t="str">
        <f>IF(AND(INDEX(個人!$C$6:$AH$125,$N1205,$C$3)&lt;&gt;"",INDEX(個人!$C$6:$AH$125,$N1205,$O1205)&lt;&gt;""),LEFT(TEXT(INDEX(個人!$C$6:$AH$125,$N1205,$O1205),"mm:ss.00"),2),"")</f>
        <v/>
      </c>
      <c r="L1205" s="22" t="str">
        <f>IF(AND(INDEX(個人!$C$6:$AH$125,$N1205,$C$3)&lt;&gt;"",INDEX(個人!$C$6:$AH$125,$N1205,$O1205)&lt;&gt;""),MID(TEXT(INDEX(個人!$C$6:$AH$125,$N1205,$O1205),"mm:ss.00"),4,2),"")</f>
        <v/>
      </c>
      <c r="M1205" s="22" t="str">
        <f>IF(AND(INDEX(個人!$C$6:$AH$125,$N1205,$C$3)&lt;&gt;"",INDEX(個人!$C$6:$AH$125,$N1205,$O1205)&lt;&gt;""),RIGHT(TEXT(INDEX(個人!$C$6:$AH$125,$N1205,$O1205),"mm:ss.00"),2),"")</f>
        <v/>
      </c>
      <c r="N1205" s="22">
        <f t="shared" si="164"/>
        <v>55</v>
      </c>
      <c r="O1205" s="22">
        <v>22</v>
      </c>
      <c r="P1205" s="24" t="s">
        <v>70</v>
      </c>
      <c r="Q1205" s="22" t="s">
        <v>104</v>
      </c>
    </row>
    <row r="1206" spans="3:17" s="22" customFormat="1" x14ac:dyDescent="0.15">
      <c r="C1206" s="22" t="str">
        <f>IF(INDEX(個人!$C$6:$AH$125,$N1206,$C$3)&lt;&gt;"",DBCS(TRIM(INDEX(個人!$C$6:$AH$125,$N1206,$C$3))),"")</f>
        <v/>
      </c>
      <c r="D1206" s="22" t="str">
        <f t="shared" si="162"/>
        <v>○</v>
      </c>
      <c r="E1206" s="22">
        <f>IF(AND(INDEX(個人!$C$6:$AH$125,$N1205,$C$3)&lt;&gt;"",INDEX(個人!$C$6:$AH$125,$N1206,$O1206)&lt;&gt;""),E1205+1,E1205)</f>
        <v>0</v>
      </c>
      <c r="F1206" s="22" t="str">
        <f t="shared" si="163"/>
        <v>@0</v>
      </c>
      <c r="H1206" s="22" t="str">
        <f>IF(AND(INDEX(個人!$C$6:$AH$125,$N1206,$C$3)&lt;&gt;"",INDEX(個人!$C$6:$AH$125,$N1206,$O1206)&lt;&gt;""),IF(INDEX(個人!$C$6:$AH$125,$N1206,$H$3)&lt;20,11,ROUNDDOWN(INDEX(個人!$C$6:$AH$125,$N1206,$H$3)/5,0)+7),"")</f>
        <v/>
      </c>
      <c r="I1206" s="22" t="str">
        <f>IF(AND(INDEX(個人!$C$6:$AH$125,$N1206,$C$3)&lt;&gt;"",INDEX(個人!$C$6:$AH$125,$N1206,$O1206)&lt;&gt;""),IF(ISERROR(VLOOKUP(DBCS($Q1206),コード一覧!$E$1:$F$6,2,FALSE)),1,VLOOKUP(DBCS($Q1206),コード一覧!$E$1:$F$6,2,FALSE)),"")</f>
        <v/>
      </c>
      <c r="J1206" s="22" t="str">
        <f>IF(AND(INDEX(個人!$C$6:$AH$125,$N1206,$C$3)&lt;&gt;"",INDEX(個人!$C$6:$AH$125,$N1206,$O1206)&lt;&gt;""),VLOOKUP($P1206,コード一覧!$G$1:$H$10,2,FALSE),"")</f>
        <v/>
      </c>
      <c r="K1206" s="22" t="str">
        <f>IF(AND(INDEX(個人!$C$6:$AH$125,$N1206,$C$3)&lt;&gt;"",INDEX(個人!$C$6:$AH$125,$N1206,$O1206)&lt;&gt;""),LEFT(TEXT(INDEX(個人!$C$6:$AH$125,$N1206,$O1206),"mm:ss.00"),2),"")</f>
        <v/>
      </c>
      <c r="L1206" s="22" t="str">
        <f>IF(AND(INDEX(個人!$C$6:$AH$125,$N1206,$C$3)&lt;&gt;"",INDEX(個人!$C$6:$AH$125,$N1206,$O1206)&lt;&gt;""),MID(TEXT(INDEX(個人!$C$6:$AH$125,$N1206,$O1206),"mm:ss.00"),4,2),"")</f>
        <v/>
      </c>
      <c r="M1206" s="22" t="str">
        <f>IF(AND(INDEX(個人!$C$6:$AH$125,$N1206,$C$3)&lt;&gt;"",INDEX(個人!$C$6:$AH$125,$N1206,$O1206)&lt;&gt;""),RIGHT(TEXT(INDEX(個人!$C$6:$AH$125,$N1206,$O1206),"mm:ss.00"),2),"")</f>
        <v/>
      </c>
      <c r="N1206" s="22">
        <f t="shared" si="164"/>
        <v>55</v>
      </c>
      <c r="O1206" s="22">
        <v>23</v>
      </c>
      <c r="P1206" s="24" t="s">
        <v>24</v>
      </c>
      <c r="Q1206" s="22" t="s">
        <v>104</v>
      </c>
    </row>
    <row r="1207" spans="3:17" s="22" customFormat="1" x14ac:dyDescent="0.15">
      <c r="C1207" s="22" t="str">
        <f>IF(INDEX(個人!$C$6:$AH$125,$N1207,$C$3)&lt;&gt;"",DBCS(TRIM(INDEX(個人!$C$6:$AH$125,$N1207,$C$3))),"")</f>
        <v/>
      </c>
      <c r="D1207" s="22" t="str">
        <f t="shared" si="162"/>
        <v>○</v>
      </c>
      <c r="E1207" s="22">
        <f>IF(AND(INDEX(個人!$C$6:$AH$125,$N1206,$C$3)&lt;&gt;"",INDEX(個人!$C$6:$AH$125,$N1207,$O1207)&lt;&gt;""),E1206+1,E1206)</f>
        <v>0</v>
      </c>
      <c r="F1207" s="22" t="str">
        <f t="shared" si="163"/>
        <v>@0</v>
      </c>
      <c r="H1207" s="22" t="str">
        <f>IF(AND(INDEX(個人!$C$6:$AH$125,$N1207,$C$3)&lt;&gt;"",INDEX(個人!$C$6:$AH$125,$N1207,$O1207)&lt;&gt;""),IF(INDEX(個人!$C$6:$AH$125,$N1207,$H$3)&lt;20,11,ROUNDDOWN(INDEX(個人!$C$6:$AH$125,$N1207,$H$3)/5,0)+7),"")</f>
        <v/>
      </c>
      <c r="I1207" s="22" t="str">
        <f>IF(AND(INDEX(個人!$C$6:$AH$125,$N1207,$C$3)&lt;&gt;"",INDEX(個人!$C$6:$AH$125,$N1207,$O1207)&lt;&gt;""),IF(ISERROR(VLOOKUP(DBCS($Q1207),コード一覧!$E$1:$F$6,2,FALSE)),1,VLOOKUP(DBCS($Q1207),コード一覧!$E$1:$F$6,2,FALSE)),"")</f>
        <v/>
      </c>
      <c r="J1207" s="22" t="str">
        <f>IF(AND(INDEX(個人!$C$6:$AH$125,$N1207,$C$3)&lt;&gt;"",INDEX(個人!$C$6:$AH$125,$N1207,$O1207)&lt;&gt;""),VLOOKUP($P1207,コード一覧!$G$1:$H$10,2,FALSE),"")</f>
        <v/>
      </c>
      <c r="K1207" s="22" t="str">
        <f>IF(AND(INDEX(個人!$C$6:$AH$125,$N1207,$C$3)&lt;&gt;"",INDEX(個人!$C$6:$AH$125,$N1207,$O1207)&lt;&gt;""),LEFT(TEXT(INDEX(個人!$C$6:$AH$125,$N1207,$O1207),"mm:ss.00"),2),"")</f>
        <v/>
      </c>
      <c r="L1207" s="22" t="str">
        <f>IF(AND(INDEX(個人!$C$6:$AH$125,$N1207,$C$3)&lt;&gt;"",INDEX(個人!$C$6:$AH$125,$N1207,$O1207)&lt;&gt;""),MID(TEXT(INDEX(個人!$C$6:$AH$125,$N1207,$O1207),"mm:ss.00"),4,2),"")</f>
        <v/>
      </c>
      <c r="M1207" s="22" t="str">
        <f>IF(AND(INDEX(個人!$C$6:$AH$125,$N1207,$C$3)&lt;&gt;"",INDEX(個人!$C$6:$AH$125,$N1207,$O1207)&lt;&gt;""),RIGHT(TEXT(INDEX(個人!$C$6:$AH$125,$N1207,$O1207),"mm:ss.00"),2),"")</f>
        <v/>
      </c>
      <c r="N1207" s="22">
        <f t="shared" si="164"/>
        <v>55</v>
      </c>
      <c r="O1207" s="22">
        <v>24</v>
      </c>
      <c r="P1207" s="24" t="s">
        <v>37</v>
      </c>
      <c r="Q1207" s="22" t="s">
        <v>104</v>
      </c>
    </row>
    <row r="1208" spans="3:17" s="22" customFormat="1" x14ac:dyDescent="0.15">
      <c r="C1208" s="22" t="str">
        <f>IF(INDEX(個人!$C$6:$AH$125,$N1208,$C$3)&lt;&gt;"",DBCS(TRIM(INDEX(個人!$C$6:$AH$125,$N1208,$C$3))),"")</f>
        <v/>
      </c>
      <c r="D1208" s="22" t="str">
        <f t="shared" si="162"/>
        <v>○</v>
      </c>
      <c r="E1208" s="22">
        <f>IF(AND(INDEX(個人!$C$6:$AH$125,$N1207,$C$3)&lt;&gt;"",INDEX(個人!$C$6:$AH$125,$N1208,$O1208)&lt;&gt;""),E1207+1,E1207)</f>
        <v>0</v>
      </c>
      <c r="F1208" s="22" t="str">
        <f t="shared" si="163"/>
        <v>@0</v>
      </c>
      <c r="H1208" s="22" t="str">
        <f>IF(AND(INDEX(個人!$C$6:$AH$125,$N1208,$C$3)&lt;&gt;"",INDEX(個人!$C$6:$AH$125,$N1208,$O1208)&lt;&gt;""),IF(INDEX(個人!$C$6:$AH$125,$N1208,$H$3)&lt;20,11,ROUNDDOWN(INDEX(個人!$C$6:$AH$125,$N1208,$H$3)/5,0)+7),"")</f>
        <v/>
      </c>
      <c r="I1208" s="22" t="str">
        <f>IF(AND(INDEX(個人!$C$6:$AH$125,$N1208,$C$3)&lt;&gt;"",INDEX(個人!$C$6:$AH$125,$N1208,$O1208)&lt;&gt;""),IF(ISERROR(VLOOKUP(DBCS($Q1208),コード一覧!$E$1:$F$6,2,FALSE)),1,VLOOKUP(DBCS($Q1208),コード一覧!$E$1:$F$6,2,FALSE)),"")</f>
        <v/>
      </c>
      <c r="J1208" s="22" t="str">
        <f>IF(AND(INDEX(個人!$C$6:$AH$125,$N1208,$C$3)&lt;&gt;"",INDEX(個人!$C$6:$AH$125,$N1208,$O1208)&lt;&gt;""),VLOOKUP($P1208,コード一覧!$G$1:$H$10,2,FALSE),"")</f>
        <v/>
      </c>
      <c r="K1208" s="22" t="str">
        <f>IF(AND(INDEX(個人!$C$6:$AH$125,$N1208,$C$3)&lt;&gt;"",INDEX(個人!$C$6:$AH$125,$N1208,$O1208)&lt;&gt;""),LEFT(TEXT(INDEX(個人!$C$6:$AH$125,$N1208,$O1208),"mm:ss.00"),2),"")</f>
        <v/>
      </c>
      <c r="L1208" s="22" t="str">
        <f>IF(AND(INDEX(個人!$C$6:$AH$125,$N1208,$C$3)&lt;&gt;"",INDEX(個人!$C$6:$AH$125,$N1208,$O1208)&lt;&gt;""),MID(TEXT(INDEX(個人!$C$6:$AH$125,$N1208,$O1208),"mm:ss.00"),4,2),"")</f>
        <v/>
      </c>
      <c r="M1208" s="22" t="str">
        <f>IF(AND(INDEX(個人!$C$6:$AH$125,$N1208,$C$3)&lt;&gt;"",INDEX(個人!$C$6:$AH$125,$N1208,$O1208)&lt;&gt;""),RIGHT(TEXT(INDEX(個人!$C$6:$AH$125,$N1208,$O1208),"mm:ss.00"),2),"")</f>
        <v/>
      </c>
      <c r="N1208" s="22">
        <f t="shared" si="164"/>
        <v>55</v>
      </c>
      <c r="O1208" s="22">
        <v>25</v>
      </c>
      <c r="P1208" s="24" t="s">
        <v>47</v>
      </c>
      <c r="Q1208" s="22" t="s">
        <v>104</v>
      </c>
    </row>
    <row r="1209" spans="3:17" s="22" customFormat="1" x14ac:dyDescent="0.15">
      <c r="C1209" s="22" t="str">
        <f>IF(INDEX(個人!$C$6:$AH$125,$N1209,$C$3)&lt;&gt;"",DBCS(TRIM(INDEX(個人!$C$6:$AH$125,$N1209,$C$3))),"")</f>
        <v/>
      </c>
      <c r="D1209" s="22" t="str">
        <f t="shared" si="162"/>
        <v>○</v>
      </c>
      <c r="E1209" s="22">
        <f>IF(AND(INDEX(個人!$C$6:$AH$125,$N1208,$C$3)&lt;&gt;"",INDEX(個人!$C$6:$AH$125,$N1209,$O1209)&lt;&gt;""),E1208+1,E1208)</f>
        <v>0</v>
      </c>
      <c r="F1209" s="22" t="str">
        <f t="shared" si="163"/>
        <v>@0</v>
      </c>
      <c r="H1209" s="22" t="str">
        <f>IF(AND(INDEX(個人!$C$6:$AH$125,$N1209,$C$3)&lt;&gt;"",INDEX(個人!$C$6:$AH$125,$N1209,$O1209)&lt;&gt;""),IF(INDEX(個人!$C$6:$AH$125,$N1209,$H$3)&lt;20,11,ROUNDDOWN(INDEX(個人!$C$6:$AH$125,$N1209,$H$3)/5,0)+7),"")</f>
        <v/>
      </c>
      <c r="I1209" s="22" t="str">
        <f>IF(AND(INDEX(個人!$C$6:$AH$125,$N1209,$C$3)&lt;&gt;"",INDEX(個人!$C$6:$AH$125,$N1209,$O1209)&lt;&gt;""),IF(ISERROR(VLOOKUP(DBCS($Q1209),コード一覧!$E$1:$F$6,2,FALSE)),1,VLOOKUP(DBCS($Q1209),コード一覧!$E$1:$F$6,2,FALSE)),"")</f>
        <v/>
      </c>
      <c r="J1209" s="22" t="str">
        <f>IF(AND(INDEX(個人!$C$6:$AH$125,$N1209,$C$3)&lt;&gt;"",INDEX(個人!$C$6:$AH$125,$N1209,$O1209)&lt;&gt;""),VLOOKUP($P1209,コード一覧!$G$1:$H$10,2,FALSE),"")</f>
        <v/>
      </c>
      <c r="K1209" s="22" t="str">
        <f>IF(AND(INDEX(個人!$C$6:$AH$125,$N1209,$C$3)&lt;&gt;"",INDEX(個人!$C$6:$AH$125,$N1209,$O1209)&lt;&gt;""),LEFT(TEXT(INDEX(個人!$C$6:$AH$125,$N1209,$O1209),"mm:ss.00"),2),"")</f>
        <v/>
      </c>
      <c r="L1209" s="22" t="str">
        <f>IF(AND(INDEX(個人!$C$6:$AH$125,$N1209,$C$3)&lt;&gt;"",INDEX(個人!$C$6:$AH$125,$N1209,$O1209)&lt;&gt;""),MID(TEXT(INDEX(個人!$C$6:$AH$125,$N1209,$O1209),"mm:ss.00"),4,2),"")</f>
        <v/>
      </c>
      <c r="M1209" s="22" t="str">
        <f>IF(AND(INDEX(個人!$C$6:$AH$125,$N1209,$C$3)&lt;&gt;"",INDEX(個人!$C$6:$AH$125,$N1209,$O1209)&lt;&gt;""),RIGHT(TEXT(INDEX(個人!$C$6:$AH$125,$N1209,$O1209),"mm:ss.00"),2),"")</f>
        <v/>
      </c>
      <c r="N1209" s="22">
        <f t="shared" si="164"/>
        <v>55</v>
      </c>
      <c r="O1209" s="22">
        <v>26</v>
      </c>
      <c r="P1209" s="24" t="s">
        <v>70</v>
      </c>
      <c r="Q1209" s="22" t="s">
        <v>55</v>
      </c>
    </row>
    <row r="1210" spans="3:17" s="22" customFormat="1" x14ac:dyDescent="0.15">
      <c r="C1210" s="22" t="str">
        <f>IF(INDEX(個人!$C$6:$AH$125,$N1210,$C$3)&lt;&gt;"",DBCS(TRIM(INDEX(個人!$C$6:$AH$125,$N1210,$C$3))),"")</f>
        <v/>
      </c>
      <c r="D1210" s="22" t="str">
        <f t="shared" si="162"/>
        <v>○</v>
      </c>
      <c r="E1210" s="22">
        <f>IF(AND(INDEX(個人!$C$6:$AH$125,$N1209,$C$3)&lt;&gt;"",INDEX(個人!$C$6:$AH$125,$N1210,$O1210)&lt;&gt;""),E1209+1,E1209)</f>
        <v>0</v>
      </c>
      <c r="F1210" s="22" t="str">
        <f t="shared" si="163"/>
        <v>@0</v>
      </c>
      <c r="H1210" s="22" t="str">
        <f>IF(AND(INDEX(個人!$C$6:$AH$125,$N1210,$C$3)&lt;&gt;"",INDEX(個人!$C$6:$AH$125,$N1210,$O1210)&lt;&gt;""),IF(INDEX(個人!$C$6:$AH$125,$N1210,$H$3)&lt;20,11,ROUNDDOWN(INDEX(個人!$C$6:$AH$125,$N1210,$H$3)/5,0)+7),"")</f>
        <v/>
      </c>
      <c r="I1210" s="22" t="str">
        <f>IF(AND(INDEX(個人!$C$6:$AH$125,$N1210,$C$3)&lt;&gt;"",INDEX(個人!$C$6:$AH$125,$N1210,$O1210)&lt;&gt;""),IF(ISERROR(VLOOKUP(DBCS($Q1210),コード一覧!$E$1:$F$6,2,FALSE)),1,VLOOKUP(DBCS($Q1210),コード一覧!$E$1:$F$6,2,FALSE)),"")</f>
        <v/>
      </c>
      <c r="J1210" s="22" t="str">
        <f>IF(AND(INDEX(個人!$C$6:$AH$125,$N1210,$C$3)&lt;&gt;"",INDEX(個人!$C$6:$AH$125,$N1210,$O1210)&lt;&gt;""),VLOOKUP($P1210,コード一覧!$G$1:$H$10,2,FALSE),"")</f>
        <v/>
      </c>
      <c r="K1210" s="22" t="str">
        <f>IF(AND(INDEX(個人!$C$6:$AH$125,$N1210,$C$3)&lt;&gt;"",INDEX(個人!$C$6:$AH$125,$N1210,$O1210)&lt;&gt;""),LEFT(TEXT(INDEX(個人!$C$6:$AH$125,$N1210,$O1210),"mm:ss.00"),2),"")</f>
        <v/>
      </c>
      <c r="L1210" s="22" t="str">
        <f>IF(AND(INDEX(個人!$C$6:$AH$125,$N1210,$C$3)&lt;&gt;"",INDEX(個人!$C$6:$AH$125,$N1210,$O1210)&lt;&gt;""),MID(TEXT(INDEX(個人!$C$6:$AH$125,$N1210,$O1210),"mm:ss.00"),4,2),"")</f>
        <v/>
      </c>
      <c r="M1210" s="22" t="str">
        <f>IF(AND(INDEX(個人!$C$6:$AH$125,$N1210,$C$3)&lt;&gt;"",INDEX(個人!$C$6:$AH$125,$N1210,$O1210)&lt;&gt;""),RIGHT(TEXT(INDEX(個人!$C$6:$AH$125,$N1210,$O1210),"mm:ss.00"),2),"")</f>
        <v/>
      </c>
      <c r="N1210" s="22">
        <f t="shared" si="164"/>
        <v>55</v>
      </c>
      <c r="O1210" s="22">
        <v>27</v>
      </c>
      <c r="P1210" s="24" t="s">
        <v>24</v>
      </c>
      <c r="Q1210" s="22" t="s">
        <v>55</v>
      </c>
    </row>
    <row r="1211" spans="3:17" s="22" customFormat="1" x14ac:dyDescent="0.15">
      <c r="C1211" s="22" t="str">
        <f>IF(INDEX(個人!$C$6:$AH$125,$N1211,$C$3)&lt;&gt;"",DBCS(TRIM(INDEX(個人!$C$6:$AH$125,$N1211,$C$3))),"")</f>
        <v/>
      </c>
      <c r="D1211" s="22" t="str">
        <f t="shared" si="162"/>
        <v>○</v>
      </c>
      <c r="E1211" s="22">
        <f>IF(AND(INDEX(個人!$C$6:$AH$125,$N1210,$C$3)&lt;&gt;"",INDEX(個人!$C$6:$AH$125,$N1211,$O1211)&lt;&gt;""),E1210+1,E1210)</f>
        <v>0</v>
      </c>
      <c r="F1211" s="22" t="str">
        <f t="shared" si="163"/>
        <v>@0</v>
      </c>
      <c r="H1211" s="22" t="str">
        <f>IF(AND(INDEX(個人!$C$6:$AH$125,$N1211,$C$3)&lt;&gt;"",INDEX(個人!$C$6:$AH$125,$N1211,$O1211)&lt;&gt;""),IF(INDEX(個人!$C$6:$AH$125,$N1211,$H$3)&lt;20,11,ROUNDDOWN(INDEX(個人!$C$6:$AH$125,$N1211,$H$3)/5,0)+7),"")</f>
        <v/>
      </c>
      <c r="I1211" s="22" t="str">
        <f>IF(AND(INDEX(個人!$C$6:$AH$125,$N1211,$C$3)&lt;&gt;"",INDEX(個人!$C$6:$AH$125,$N1211,$O1211)&lt;&gt;""),IF(ISERROR(VLOOKUP(DBCS($Q1211),コード一覧!$E$1:$F$6,2,FALSE)),1,VLOOKUP(DBCS($Q1211),コード一覧!$E$1:$F$6,2,FALSE)),"")</f>
        <v/>
      </c>
      <c r="J1211" s="22" t="str">
        <f>IF(AND(INDEX(個人!$C$6:$AH$125,$N1211,$C$3)&lt;&gt;"",INDEX(個人!$C$6:$AH$125,$N1211,$O1211)&lt;&gt;""),VLOOKUP($P1211,コード一覧!$G$1:$H$10,2,FALSE),"")</f>
        <v/>
      </c>
      <c r="K1211" s="22" t="str">
        <f>IF(AND(INDEX(個人!$C$6:$AH$125,$N1211,$C$3)&lt;&gt;"",INDEX(個人!$C$6:$AH$125,$N1211,$O1211)&lt;&gt;""),LEFT(TEXT(INDEX(個人!$C$6:$AH$125,$N1211,$O1211),"mm:ss.00"),2),"")</f>
        <v/>
      </c>
      <c r="L1211" s="22" t="str">
        <f>IF(AND(INDEX(個人!$C$6:$AH$125,$N1211,$C$3)&lt;&gt;"",INDEX(個人!$C$6:$AH$125,$N1211,$O1211)&lt;&gt;""),MID(TEXT(INDEX(個人!$C$6:$AH$125,$N1211,$O1211),"mm:ss.00"),4,2),"")</f>
        <v/>
      </c>
      <c r="M1211" s="22" t="str">
        <f>IF(AND(INDEX(個人!$C$6:$AH$125,$N1211,$C$3)&lt;&gt;"",INDEX(個人!$C$6:$AH$125,$N1211,$O1211)&lt;&gt;""),RIGHT(TEXT(INDEX(個人!$C$6:$AH$125,$N1211,$O1211),"mm:ss.00"),2),"")</f>
        <v/>
      </c>
      <c r="N1211" s="22">
        <f t="shared" si="164"/>
        <v>55</v>
      </c>
      <c r="O1211" s="22">
        <v>28</v>
      </c>
      <c r="P1211" s="24" t="s">
        <v>37</v>
      </c>
      <c r="Q1211" s="22" t="s">
        <v>55</v>
      </c>
    </row>
    <row r="1212" spans="3:17" s="22" customFormat="1" x14ac:dyDescent="0.15">
      <c r="C1212" s="22" t="str">
        <f>IF(INDEX(個人!$C$6:$AH$125,$N1212,$C$3)&lt;&gt;"",DBCS(TRIM(INDEX(個人!$C$6:$AH$125,$N1212,$C$3))),"")</f>
        <v/>
      </c>
      <c r="D1212" s="22" t="str">
        <f t="shared" si="162"/>
        <v>○</v>
      </c>
      <c r="E1212" s="22">
        <f>IF(AND(INDEX(個人!$C$6:$AH$125,$N1211,$C$3)&lt;&gt;"",INDEX(個人!$C$6:$AH$125,$N1212,$O1212)&lt;&gt;""),E1211+1,E1211)</f>
        <v>0</v>
      </c>
      <c r="F1212" s="22" t="str">
        <f t="shared" si="163"/>
        <v>@0</v>
      </c>
      <c r="H1212" s="22" t="str">
        <f>IF(AND(INDEX(個人!$C$6:$AH$125,$N1212,$C$3)&lt;&gt;"",INDEX(個人!$C$6:$AH$125,$N1212,$O1212)&lt;&gt;""),IF(INDEX(個人!$C$6:$AH$125,$N1212,$H$3)&lt;20,11,ROUNDDOWN(INDEX(個人!$C$6:$AH$125,$N1212,$H$3)/5,0)+7),"")</f>
        <v/>
      </c>
      <c r="I1212" s="22" t="str">
        <f>IF(AND(INDEX(個人!$C$6:$AH$125,$N1212,$C$3)&lt;&gt;"",INDEX(個人!$C$6:$AH$125,$N1212,$O1212)&lt;&gt;""),IF(ISERROR(VLOOKUP(DBCS($Q1212),コード一覧!$E$1:$F$6,2,FALSE)),1,VLOOKUP(DBCS($Q1212),コード一覧!$E$1:$F$6,2,FALSE)),"")</f>
        <v/>
      </c>
      <c r="J1212" s="22" t="str">
        <f>IF(AND(INDEX(個人!$C$6:$AH$125,$N1212,$C$3)&lt;&gt;"",INDEX(個人!$C$6:$AH$125,$N1212,$O1212)&lt;&gt;""),VLOOKUP($P1212,コード一覧!$G$1:$H$10,2,FALSE),"")</f>
        <v/>
      </c>
      <c r="K1212" s="22" t="str">
        <f>IF(AND(INDEX(個人!$C$6:$AH$125,$N1212,$C$3)&lt;&gt;"",INDEX(個人!$C$6:$AH$125,$N1212,$O1212)&lt;&gt;""),LEFT(TEXT(INDEX(個人!$C$6:$AH$125,$N1212,$O1212),"mm:ss.00"),2),"")</f>
        <v/>
      </c>
      <c r="L1212" s="22" t="str">
        <f>IF(AND(INDEX(個人!$C$6:$AH$125,$N1212,$C$3)&lt;&gt;"",INDEX(個人!$C$6:$AH$125,$N1212,$O1212)&lt;&gt;""),MID(TEXT(INDEX(個人!$C$6:$AH$125,$N1212,$O1212),"mm:ss.00"),4,2),"")</f>
        <v/>
      </c>
      <c r="M1212" s="22" t="str">
        <f>IF(AND(INDEX(個人!$C$6:$AH$125,$N1212,$C$3)&lt;&gt;"",INDEX(個人!$C$6:$AH$125,$N1212,$O1212)&lt;&gt;""),RIGHT(TEXT(INDEX(個人!$C$6:$AH$125,$N1212,$O1212),"mm:ss.00"),2),"")</f>
        <v/>
      </c>
      <c r="N1212" s="22">
        <f t="shared" si="164"/>
        <v>55</v>
      </c>
      <c r="O1212" s="22">
        <v>29</v>
      </c>
      <c r="P1212" s="24" t="s">
        <v>47</v>
      </c>
      <c r="Q1212" s="22" t="s">
        <v>55</v>
      </c>
    </row>
    <row r="1213" spans="3:17" s="22" customFormat="1" x14ac:dyDescent="0.15">
      <c r="C1213" s="22" t="str">
        <f>IF(INDEX(個人!$C$6:$AH$125,$N1213,$C$3)&lt;&gt;"",DBCS(TRIM(INDEX(個人!$C$6:$AH$125,$N1213,$C$3))),"")</f>
        <v/>
      </c>
      <c r="D1213" s="22" t="str">
        <f t="shared" si="162"/>
        <v>○</v>
      </c>
      <c r="E1213" s="22">
        <f>IF(AND(INDEX(個人!$C$6:$AH$125,$N1212,$C$3)&lt;&gt;"",INDEX(個人!$C$6:$AH$125,$N1213,$O1213)&lt;&gt;""),E1212+1,E1212)</f>
        <v>0</v>
      </c>
      <c r="F1213" s="22" t="str">
        <f t="shared" si="163"/>
        <v>@0</v>
      </c>
      <c r="H1213" s="22" t="str">
        <f>IF(AND(INDEX(個人!$C$6:$AH$125,$N1213,$C$3)&lt;&gt;"",INDEX(個人!$C$6:$AH$125,$N1213,$O1213)&lt;&gt;""),IF(INDEX(個人!$C$6:$AH$125,$N1213,$H$3)&lt;20,11,ROUNDDOWN(INDEX(個人!$C$6:$AH$125,$N1213,$H$3)/5,0)+7),"")</f>
        <v/>
      </c>
      <c r="I1213" s="22" t="str">
        <f>IF(AND(INDEX(個人!$C$6:$AH$125,$N1213,$C$3)&lt;&gt;"",INDEX(個人!$C$6:$AH$125,$N1213,$O1213)&lt;&gt;""),IF(ISERROR(VLOOKUP(DBCS($Q1213),コード一覧!$E$1:$F$6,2,FALSE)),1,VLOOKUP(DBCS($Q1213),コード一覧!$E$1:$F$6,2,FALSE)),"")</f>
        <v/>
      </c>
      <c r="J1213" s="22" t="str">
        <f>IF(AND(INDEX(個人!$C$6:$AH$125,$N1213,$C$3)&lt;&gt;"",INDEX(個人!$C$6:$AH$125,$N1213,$O1213)&lt;&gt;""),VLOOKUP($P1213,コード一覧!$G$1:$H$10,2,FALSE),"")</f>
        <v/>
      </c>
      <c r="K1213" s="22" t="str">
        <f>IF(AND(INDEX(個人!$C$6:$AH$125,$N1213,$C$3)&lt;&gt;"",INDEX(個人!$C$6:$AH$125,$N1213,$O1213)&lt;&gt;""),LEFT(TEXT(INDEX(個人!$C$6:$AH$125,$N1213,$O1213),"mm:ss.00"),2),"")</f>
        <v/>
      </c>
      <c r="L1213" s="22" t="str">
        <f>IF(AND(INDEX(個人!$C$6:$AH$125,$N1213,$C$3)&lt;&gt;"",INDEX(個人!$C$6:$AH$125,$N1213,$O1213)&lt;&gt;""),MID(TEXT(INDEX(個人!$C$6:$AH$125,$N1213,$O1213),"mm:ss.00"),4,2),"")</f>
        <v/>
      </c>
      <c r="M1213" s="22" t="str">
        <f>IF(AND(INDEX(個人!$C$6:$AH$125,$N1213,$C$3)&lt;&gt;"",INDEX(個人!$C$6:$AH$125,$N1213,$O1213)&lt;&gt;""),RIGHT(TEXT(INDEX(個人!$C$6:$AH$125,$N1213,$O1213),"mm:ss.00"),2),"")</f>
        <v/>
      </c>
      <c r="N1213" s="22">
        <f t="shared" si="164"/>
        <v>55</v>
      </c>
      <c r="O1213" s="22">
        <v>30</v>
      </c>
      <c r="P1213" s="24" t="s">
        <v>37</v>
      </c>
      <c r="Q1213" s="22" t="s">
        <v>101</v>
      </c>
    </row>
    <row r="1214" spans="3:17" s="22" customFormat="1" x14ac:dyDescent="0.15">
      <c r="C1214" s="22" t="str">
        <f>IF(INDEX(個人!$C$6:$AH$125,$N1214,$C$3)&lt;&gt;"",DBCS(TRIM(INDEX(個人!$C$6:$AH$125,$N1214,$C$3))),"")</f>
        <v/>
      </c>
      <c r="D1214" s="22" t="str">
        <f t="shared" si="162"/>
        <v>○</v>
      </c>
      <c r="E1214" s="22">
        <f>IF(AND(INDEX(個人!$C$6:$AH$125,$N1213,$C$3)&lt;&gt;"",INDEX(個人!$C$6:$AH$125,$N1214,$O1214)&lt;&gt;""),E1213+1,E1213)</f>
        <v>0</v>
      </c>
      <c r="F1214" s="22" t="str">
        <f t="shared" si="163"/>
        <v>@0</v>
      </c>
      <c r="H1214" s="22" t="str">
        <f>IF(AND(INDEX(個人!$C$6:$AH$125,$N1214,$C$3)&lt;&gt;"",INDEX(個人!$C$6:$AH$125,$N1214,$O1214)&lt;&gt;""),IF(INDEX(個人!$C$6:$AH$125,$N1214,$H$3)&lt;20,11,ROUNDDOWN(INDEX(個人!$C$6:$AH$125,$N1214,$H$3)/5,0)+7),"")</f>
        <v/>
      </c>
      <c r="I1214" s="22" t="str">
        <f>IF(AND(INDEX(個人!$C$6:$AH$125,$N1214,$C$3)&lt;&gt;"",INDEX(個人!$C$6:$AH$125,$N1214,$O1214)&lt;&gt;""),IF(ISERROR(VLOOKUP(DBCS($Q1214),コード一覧!$E$1:$F$6,2,FALSE)),1,VLOOKUP(DBCS($Q1214),コード一覧!$E$1:$F$6,2,FALSE)),"")</f>
        <v/>
      </c>
      <c r="J1214" s="22" t="str">
        <f>IF(AND(INDEX(個人!$C$6:$AH$125,$N1214,$C$3)&lt;&gt;"",INDEX(個人!$C$6:$AH$125,$N1214,$O1214)&lt;&gt;""),VLOOKUP($P1214,コード一覧!$G$1:$H$10,2,FALSE),"")</f>
        <v/>
      </c>
      <c r="K1214" s="22" t="str">
        <f>IF(AND(INDEX(個人!$C$6:$AH$125,$N1214,$C$3)&lt;&gt;"",INDEX(個人!$C$6:$AH$125,$N1214,$O1214)&lt;&gt;""),LEFT(TEXT(INDEX(個人!$C$6:$AH$125,$N1214,$O1214),"mm:ss.00"),2),"")</f>
        <v/>
      </c>
      <c r="L1214" s="22" t="str">
        <f>IF(AND(INDEX(個人!$C$6:$AH$125,$N1214,$C$3)&lt;&gt;"",INDEX(個人!$C$6:$AH$125,$N1214,$O1214)&lt;&gt;""),MID(TEXT(INDEX(個人!$C$6:$AH$125,$N1214,$O1214),"mm:ss.00"),4,2),"")</f>
        <v/>
      </c>
      <c r="M1214" s="22" t="str">
        <f>IF(AND(INDEX(個人!$C$6:$AH$125,$N1214,$C$3)&lt;&gt;"",INDEX(個人!$C$6:$AH$125,$N1214,$O1214)&lt;&gt;""),RIGHT(TEXT(INDEX(個人!$C$6:$AH$125,$N1214,$O1214),"mm:ss.00"),2),"")</f>
        <v/>
      </c>
      <c r="N1214" s="22">
        <f t="shared" si="164"/>
        <v>55</v>
      </c>
      <c r="O1214" s="22">
        <v>31</v>
      </c>
      <c r="P1214" s="24" t="s">
        <v>47</v>
      </c>
      <c r="Q1214" s="22" t="s">
        <v>101</v>
      </c>
    </row>
    <row r="1215" spans="3:17" s="22" customFormat="1" x14ac:dyDescent="0.15">
      <c r="C1215" s="22" t="str">
        <f>IF(INDEX(個人!$C$6:$AH$125,$N1215,$C$3)&lt;&gt;"",DBCS(TRIM(INDEX(個人!$C$6:$AH$125,$N1215,$C$3))),"")</f>
        <v/>
      </c>
      <c r="D1215" s="22" t="str">
        <f t="shared" si="162"/>
        <v>○</v>
      </c>
      <c r="E1215" s="22">
        <f>IF(AND(INDEX(個人!$C$6:$AH$125,$N1214,$C$3)&lt;&gt;"",INDEX(個人!$C$6:$AH$125,$N1215,$O1215)&lt;&gt;""),E1214+1,E1214)</f>
        <v>0</v>
      </c>
      <c r="F1215" s="22" t="str">
        <f t="shared" si="163"/>
        <v>@0</v>
      </c>
      <c r="H1215" s="22" t="str">
        <f>IF(AND(INDEX(個人!$C$6:$AH$125,$N1215,$C$3)&lt;&gt;"",INDEX(個人!$C$6:$AH$125,$N1215,$O1215)&lt;&gt;""),IF(INDEX(個人!$C$6:$AH$125,$N1215,$H$3)&lt;20,11,ROUNDDOWN(INDEX(個人!$C$6:$AH$125,$N1215,$H$3)/5,0)+7),"")</f>
        <v/>
      </c>
      <c r="I1215" s="22" t="str">
        <f>IF(AND(INDEX(個人!$C$6:$AH$125,$N1215,$C$3)&lt;&gt;"",INDEX(個人!$C$6:$AH$125,$N1215,$O1215)&lt;&gt;""),IF(ISERROR(VLOOKUP(DBCS($Q1215),コード一覧!$E$1:$F$6,2,FALSE)),1,VLOOKUP(DBCS($Q1215),コード一覧!$E$1:$F$6,2,FALSE)),"")</f>
        <v/>
      </c>
      <c r="J1215" s="22" t="str">
        <f>IF(AND(INDEX(個人!$C$6:$AH$125,$N1215,$C$3)&lt;&gt;"",INDEX(個人!$C$6:$AH$125,$N1215,$O1215)&lt;&gt;""),VLOOKUP($P1215,コード一覧!$G$1:$H$10,2,FALSE),"")</f>
        <v/>
      </c>
      <c r="K1215" s="22" t="str">
        <f>IF(AND(INDEX(個人!$C$6:$AH$125,$N1215,$C$3)&lt;&gt;"",INDEX(個人!$C$6:$AH$125,$N1215,$O1215)&lt;&gt;""),LEFT(TEXT(INDEX(個人!$C$6:$AH$125,$N1215,$O1215),"mm:ss.00"),2),"")</f>
        <v/>
      </c>
      <c r="L1215" s="22" t="str">
        <f>IF(AND(INDEX(個人!$C$6:$AH$125,$N1215,$C$3)&lt;&gt;"",INDEX(個人!$C$6:$AH$125,$N1215,$O1215)&lt;&gt;""),MID(TEXT(INDEX(個人!$C$6:$AH$125,$N1215,$O1215),"mm:ss.00"),4,2),"")</f>
        <v/>
      </c>
      <c r="M1215" s="22" t="str">
        <f>IF(AND(INDEX(個人!$C$6:$AH$125,$N1215,$C$3)&lt;&gt;"",INDEX(個人!$C$6:$AH$125,$N1215,$O1215)&lt;&gt;""),RIGHT(TEXT(INDEX(個人!$C$6:$AH$125,$N1215,$O1215),"mm:ss.00"),2),"")</f>
        <v/>
      </c>
      <c r="N1215" s="22">
        <f t="shared" si="164"/>
        <v>55</v>
      </c>
      <c r="O1215" s="22">
        <v>32</v>
      </c>
      <c r="P1215" s="24" t="s">
        <v>73</v>
      </c>
      <c r="Q1215" s="22" t="s">
        <v>101</v>
      </c>
    </row>
    <row r="1216" spans="3:17" s="23" customFormat="1" x14ac:dyDescent="0.15">
      <c r="C1216" s="23" t="str">
        <f>IF(INDEX(個人!$C$6:$AH$125,$N1216,$C$3)&lt;&gt;"",DBCS(TRIM(INDEX(個人!$C$6:$AH$125,$N1216,$C$3))),"")</f>
        <v/>
      </c>
      <c r="D1216" s="23" t="str">
        <f>IF(C1215=C1216,"○","×")</f>
        <v>○</v>
      </c>
      <c r="E1216" s="23">
        <f>IF(AND(INDEX(個人!$C$6:$AH$125,$N1216,$C$3)&lt;&gt;"",INDEX(個人!$C$6:$AH$125,$N1216,$O1216)&lt;&gt;""),1,0)</f>
        <v>0</v>
      </c>
      <c r="F1216" s="23" t="str">
        <f>C1216&amp;"@"&amp;E1216</f>
        <v>@0</v>
      </c>
      <c r="H1216" s="23" t="str">
        <f>IF(AND(INDEX(個人!$C$6:$AH$125,$N1216,$C$3)&lt;&gt;"",INDEX(個人!$C$6:$AH$125,$N1216,$O1216)&lt;&gt;""),IF(INDEX(個人!$C$6:$AH$125,$N1216,$H$3)&lt;20,11,ROUNDDOWN(INDEX(個人!$C$6:$AH$125,$N1216,$H$3)/5,0)+7),"")</f>
        <v/>
      </c>
      <c r="I1216" s="23" t="str">
        <f>IF(AND(INDEX(個人!$C$6:$AH$125,$N1216,$C$3)&lt;&gt;"",INDEX(個人!$C$6:$AH$125,$N1216,$O1216)&lt;&gt;""),IF(ISERROR(VLOOKUP(DBCS($Q1216),コード一覧!$E$1:$F$6,2,FALSE)),1,VLOOKUP(DBCS($Q1216),コード一覧!$E$1:$F$6,2,FALSE)),"")</f>
        <v/>
      </c>
      <c r="J1216" s="23" t="str">
        <f>IF(AND(INDEX(個人!$C$6:$AH$125,$N1216,$C$3)&lt;&gt;"",INDEX(個人!$C$6:$AH$125,$N1216,$O1216)&lt;&gt;""),VLOOKUP($P1216,コード一覧!$G$1:$H$10,2,FALSE),"")</f>
        <v/>
      </c>
      <c r="K1216" s="23" t="str">
        <f>IF(AND(INDEX(個人!$C$6:$AH$125,$N1216,$C$3)&lt;&gt;"",INDEX(個人!$C$6:$AH$125,$N1216,$O1216)&lt;&gt;""),LEFT(TEXT(INDEX(個人!$C$6:$AH$125,$N1216,$O1216),"mm:ss.00"),2),"")</f>
        <v/>
      </c>
      <c r="L1216" s="23" t="str">
        <f>IF(AND(INDEX(個人!$C$6:$AH$125,$N1216,$C$3)&lt;&gt;"",INDEX(個人!$C$6:$AH$125,$N1216,$O1216)&lt;&gt;""),MID(TEXT(INDEX(個人!$C$6:$AH$125,$N1216,$O1216),"mm:ss.00"),4,2),"")</f>
        <v/>
      </c>
      <c r="M1216" s="23" t="str">
        <f>IF(AND(INDEX(個人!$C$6:$AH$125,$N1216,$C$3)&lt;&gt;"",INDEX(個人!$C$6:$AH$125,$N1216,$O1216)&lt;&gt;""),RIGHT(TEXT(INDEX(個人!$C$6:$AH$125,$N1216,$O1216),"mm:ss.00"),2),"")</f>
        <v/>
      </c>
      <c r="N1216" s="23">
        <f>N1194+1</f>
        <v>56</v>
      </c>
      <c r="O1216" s="23">
        <v>11</v>
      </c>
      <c r="P1216" s="200" t="s">
        <v>70</v>
      </c>
      <c r="Q1216" s="23" t="s">
        <v>318</v>
      </c>
    </row>
    <row r="1217" spans="3:17" s="23" customFormat="1" x14ac:dyDescent="0.15">
      <c r="C1217" s="23" t="str">
        <f>IF(INDEX(個人!$C$6:$AH$125,$N1217,$C$3)&lt;&gt;"",DBCS(TRIM(INDEX(個人!$C$6:$AH$125,$N1217,$C$3))),"")</f>
        <v/>
      </c>
      <c r="D1217" s="23" t="str">
        <f>IF(C1216=C1217,"○","×")</f>
        <v>○</v>
      </c>
      <c r="E1217" s="23">
        <f>IF(AND(INDEX(個人!$C$6:$AH$125,$N1216,$C$3)&lt;&gt;"",INDEX(個人!$C$6:$AH$125,$N1217,$O1217)&lt;&gt;""),E1216+1,E1216)</f>
        <v>0</v>
      </c>
      <c r="F1217" s="23" t="str">
        <f>C1217&amp;"@"&amp;E1217</f>
        <v>@0</v>
      </c>
      <c r="H1217" s="23" t="str">
        <f>IF(AND(INDEX(個人!$C$6:$AH$125,$N1217,$C$3)&lt;&gt;"",INDEX(個人!$C$6:$AH$125,$N1217,$O1217)&lt;&gt;""),IF(INDEX(個人!$C$6:$AH$125,$N1217,$H$3)&lt;20,11,ROUNDDOWN(INDEX(個人!$C$6:$AH$125,$N1217,$H$3)/5,0)+7),"")</f>
        <v/>
      </c>
      <c r="I1217" s="23" t="str">
        <f>IF(AND(INDEX(個人!$C$6:$AH$125,$N1217,$C$3)&lt;&gt;"",INDEX(個人!$C$6:$AH$125,$N1217,$O1217)&lt;&gt;""),IF(ISERROR(VLOOKUP(DBCS($Q1217),コード一覧!$E$1:$F$6,2,FALSE)),1,VLOOKUP(DBCS($Q1217),コード一覧!$E$1:$F$6,2,FALSE)),"")</f>
        <v/>
      </c>
      <c r="J1217" s="23" t="str">
        <f>IF(AND(INDEX(個人!$C$6:$AH$125,$N1217,$C$3)&lt;&gt;"",INDEX(個人!$C$6:$AH$125,$N1217,$O1217)&lt;&gt;""),VLOOKUP($P1217,コード一覧!$G$1:$H$10,2,FALSE),"")</f>
        <v/>
      </c>
      <c r="K1217" s="23" t="str">
        <f>IF(AND(INDEX(個人!$C$6:$AH$125,$N1217,$C$3)&lt;&gt;"",INDEX(個人!$C$6:$AH$125,$N1217,$O1217)&lt;&gt;""),LEFT(TEXT(INDEX(個人!$C$6:$AH$125,$N1217,$O1217),"mm:ss.00"),2),"")</f>
        <v/>
      </c>
      <c r="L1217" s="23" t="str">
        <f>IF(AND(INDEX(個人!$C$6:$AH$125,$N1217,$C$3)&lt;&gt;"",INDEX(個人!$C$6:$AH$125,$N1217,$O1217)&lt;&gt;""),MID(TEXT(INDEX(個人!$C$6:$AH$125,$N1217,$O1217),"mm:ss.00"),4,2),"")</f>
        <v/>
      </c>
      <c r="M1217" s="23" t="str">
        <f>IF(AND(INDEX(個人!$C$6:$AH$125,$N1217,$C$3)&lt;&gt;"",INDEX(個人!$C$6:$AH$125,$N1217,$O1217)&lt;&gt;""),RIGHT(TEXT(INDEX(個人!$C$6:$AH$125,$N1217,$O1217),"mm:ss.00"),2),"")</f>
        <v/>
      </c>
      <c r="N1217" s="23">
        <f>$N1216</f>
        <v>56</v>
      </c>
      <c r="O1217" s="23">
        <v>12</v>
      </c>
      <c r="P1217" s="200" t="s">
        <v>24</v>
      </c>
      <c r="Q1217" s="23" t="s">
        <v>318</v>
      </c>
    </row>
    <row r="1218" spans="3:17" s="23" customFormat="1" x14ac:dyDescent="0.15">
      <c r="C1218" s="23" t="str">
        <f>IF(INDEX(個人!$C$6:$AH$125,$N1218,$C$3)&lt;&gt;"",DBCS(TRIM(INDEX(個人!$C$6:$AH$125,$N1218,$C$3))),"")</f>
        <v/>
      </c>
      <c r="D1218" s="23" t="str">
        <f t="shared" ref="D1218:D1237" si="165">IF(C1217=C1218,"○","×")</f>
        <v>○</v>
      </c>
      <c r="E1218" s="23">
        <f>IF(AND(INDEX(個人!$C$6:$AH$125,$N1217,$C$3)&lt;&gt;"",INDEX(個人!$C$6:$AH$125,$N1218,$O1218)&lt;&gt;""),E1217+1,E1217)</f>
        <v>0</v>
      </c>
      <c r="F1218" s="23" t="str">
        <f t="shared" ref="F1218:F1237" si="166">C1218&amp;"@"&amp;E1218</f>
        <v>@0</v>
      </c>
      <c r="H1218" s="23" t="str">
        <f>IF(AND(INDEX(個人!$C$6:$AH$125,$N1218,$C$3)&lt;&gt;"",INDEX(個人!$C$6:$AH$125,$N1218,$O1218)&lt;&gt;""),IF(INDEX(個人!$C$6:$AH$125,$N1218,$H$3)&lt;20,11,ROUNDDOWN(INDEX(個人!$C$6:$AH$125,$N1218,$H$3)/5,0)+7),"")</f>
        <v/>
      </c>
      <c r="I1218" s="23" t="str">
        <f>IF(AND(INDEX(個人!$C$6:$AH$125,$N1218,$C$3)&lt;&gt;"",INDEX(個人!$C$6:$AH$125,$N1218,$O1218)&lt;&gt;""),IF(ISERROR(VLOOKUP(DBCS($Q1218),コード一覧!$E$1:$F$6,2,FALSE)),1,VLOOKUP(DBCS($Q1218),コード一覧!$E$1:$F$6,2,FALSE)),"")</f>
        <v/>
      </c>
      <c r="J1218" s="23" t="str">
        <f>IF(AND(INDEX(個人!$C$6:$AH$125,$N1218,$C$3)&lt;&gt;"",INDEX(個人!$C$6:$AH$125,$N1218,$O1218)&lt;&gt;""),VLOOKUP($P1218,コード一覧!$G$1:$H$10,2,FALSE),"")</f>
        <v/>
      </c>
      <c r="K1218" s="23" t="str">
        <f>IF(AND(INDEX(個人!$C$6:$AH$125,$N1218,$C$3)&lt;&gt;"",INDEX(個人!$C$6:$AH$125,$N1218,$O1218)&lt;&gt;""),LEFT(TEXT(INDEX(個人!$C$6:$AH$125,$N1218,$O1218),"mm:ss.00"),2),"")</f>
        <v/>
      </c>
      <c r="L1218" s="23" t="str">
        <f>IF(AND(INDEX(個人!$C$6:$AH$125,$N1218,$C$3)&lt;&gt;"",INDEX(個人!$C$6:$AH$125,$N1218,$O1218)&lt;&gt;""),MID(TEXT(INDEX(個人!$C$6:$AH$125,$N1218,$O1218),"mm:ss.00"),4,2),"")</f>
        <v/>
      </c>
      <c r="M1218" s="23" t="str">
        <f>IF(AND(INDEX(個人!$C$6:$AH$125,$N1218,$C$3)&lt;&gt;"",INDEX(個人!$C$6:$AH$125,$N1218,$O1218)&lt;&gt;""),RIGHT(TEXT(INDEX(個人!$C$6:$AH$125,$N1218,$O1218),"mm:ss.00"),2),"")</f>
        <v/>
      </c>
      <c r="N1218" s="23">
        <f t="shared" ref="N1218:N1237" si="167">$N1217</f>
        <v>56</v>
      </c>
      <c r="O1218" s="23">
        <v>13</v>
      </c>
      <c r="P1218" s="200" t="s">
        <v>37</v>
      </c>
      <c r="Q1218" s="23" t="s">
        <v>318</v>
      </c>
    </row>
    <row r="1219" spans="3:17" s="23" customFormat="1" x14ac:dyDescent="0.15">
      <c r="C1219" s="23" t="str">
        <f>IF(INDEX(個人!$C$6:$AH$125,$N1219,$C$3)&lt;&gt;"",DBCS(TRIM(INDEX(個人!$C$6:$AH$125,$N1219,$C$3))),"")</f>
        <v/>
      </c>
      <c r="D1219" s="23" t="str">
        <f t="shared" si="165"/>
        <v>○</v>
      </c>
      <c r="E1219" s="23">
        <f>IF(AND(INDEX(個人!$C$6:$AH$125,$N1218,$C$3)&lt;&gt;"",INDEX(個人!$C$6:$AH$125,$N1219,$O1219)&lt;&gt;""),E1218+1,E1218)</f>
        <v>0</v>
      </c>
      <c r="F1219" s="23" t="str">
        <f t="shared" si="166"/>
        <v>@0</v>
      </c>
      <c r="H1219" s="23" t="str">
        <f>IF(AND(INDEX(個人!$C$6:$AH$125,$N1219,$C$3)&lt;&gt;"",INDEX(個人!$C$6:$AH$125,$N1219,$O1219)&lt;&gt;""),IF(INDEX(個人!$C$6:$AH$125,$N1219,$H$3)&lt;20,11,ROUNDDOWN(INDEX(個人!$C$6:$AH$125,$N1219,$H$3)/5,0)+7),"")</f>
        <v/>
      </c>
      <c r="I1219" s="23" t="str">
        <f>IF(AND(INDEX(個人!$C$6:$AH$125,$N1219,$C$3)&lt;&gt;"",INDEX(個人!$C$6:$AH$125,$N1219,$O1219)&lt;&gt;""),IF(ISERROR(VLOOKUP(DBCS($Q1219),コード一覧!$E$1:$F$6,2,FALSE)),1,VLOOKUP(DBCS($Q1219),コード一覧!$E$1:$F$6,2,FALSE)),"")</f>
        <v/>
      </c>
      <c r="J1219" s="23" t="str">
        <f>IF(AND(INDEX(個人!$C$6:$AH$125,$N1219,$C$3)&lt;&gt;"",INDEX(個人!$C$6:$AH$125,$N1219,$O1219)&lt;&gt;""),VLOOKUP($P1219,コード一覧!$G$1:$H$10,2,FALSE),"")</f>
        <v/>
      </c>
      <c r="K1219" s="23" t="str">
        <f>IF(AND(INDEX(個人!$C$6:$AH$125,$N1219,$C$3)&lt;&gt;"",INDEX(個人!$C$6:$AH$125,$N1219,$O1219)&lt;&gt;""),LEFT(TEXT(INDEX(個人!$C$6:$AH$125,$N1219,$O1219),"mm:ss.00"),2),"")</f>
        <v/>
      </c>
      <c r="L1219" s="23" t="str">
        <f>IF(AND(INDEX(個人!$C$6:$AH$125,$N1219,$C$3)&lt;&gt;"",INDEX(個人!$C$6:$AH$125,$N1219,$O1219)&lt;&gt;""),MID(TEXT(INDEX(個人!$C$6:$AH$125,$N1219,$O1219),"mm:ss.00"),4,2),"")</f>
        <v/>
      </c>
      <c r="M1219" s="23" t="str">
        <f>IF(AND(INDEX(個人!$C$6:$AH$125,$N1219,$C$3)&lt;&gt;"",INDEX(個人!$C$6:$AH$125,$N1219,$O1219)&lt;&gt;""),RIGHT(TEXT(INDEX(個人!$C$6:$AH$125,$N1219,$O1219),"mm:ss.00"),2),"")</f>
        <v/>
      </c>
      <c r="N1219" s="23">
        <f t="shared" si="167"/>
        <v>56</v>
      </c>
      <c r="O1219" s="23">
        <v>14</v>
      </c>
      <c r="P1219" s="200" t="s">
        <v>47</v>
      </c>
      <c r="Q1219" s="23" t="s">
        <v>318</v>
      </c>
    </row>
    <row r="1220" spans="3:17" s="23" customFormat="1" x14ac:dyDescent="0.15">
      <c r="C1220" s="23" t="str">
        <f>IF(INDEX(個人!$C$6:$AH$125,$N1220,$C$3)&lt;&gt;"",DBCS(TRIM(INDEX(個人!$C$6:$AH$125,$N1220,$C$3))),"")</f>
        <v/>
      </c>
      <c r="D1220" s="23" t="str">
        <f t="shared" si="165"/>
        <v>○</v>
      </c>
      <c r="E1220" s="23">
        <f>IF(AND(INDEX(個人!$C$6:$AH$125,$N1219,$C$3)&lt;&gt;"",INDEX(個人!$C$6:$AH$125,$N1220,$O1220)&lt;&gt;""),E1219+1,E1219)</f>
        <v>0</v>
      </c>
      <c r="F1220" s="23" t="str">
        <f t="shared" si="166"/>
        <v>@0</v>
      </c>
      <c r="H1220" s="23" t="str">
        <f>IF(AND(INDEX(個人!$C$6:$AH$125,$N1220,$C$3)&lt;&gt;"",INDEX(個人!$C$6:$AH$125,$N1220,$O1220)&lt;&gt;""),IF(INDEX(個人!$C$6:$AH$125,$N1220,$H$3)&lt;20,11,ROUNDDOWN(INDEX(個人!$C$6:$AH$125,$N1220,$H$3)/5,0)+7),"")</f>
        <v/>
      </c>
      <c r="I1220" s="23" t="str">
        <f>IF(AND(INDEX(個人!$C$6:$AH$125,$N1220,$C$3)&lt;&gt;"",INDEX(個人!$C$6:$AH$125,$N1220,$O1220)&lt;&gt;""),IF(ISERROR(VLOOKUP(DBCS($Q1220),コード一覧!$E$1:$F$6,2,FALSE)),1,VLOOKUP(DBCS($Q1220),コード一覧!$E$1:$F$6,2,FALSE)),"")</f>
        <v/>
      </c>
      <c r="J1220" s="23" t="str">
        <f>IF(AND(INDEX(個人!$C$6:$AH$125,$N1220,$C$3)&lt;&gt;"",INDEX(個人!$C$6:$AH$125,$N1220,$O1220)&lt;&gt;""),VLOOKUP($P1220,コード一覧!$G$1:$H$10,2,FALSE),"")</f>
        <v/>
      </c>
      <c r="K1220" s="23" t="str">
        <f>IF(AND(INDEX(個人!$C$6:$AH$125,$N1220,$C$3)&lt;&gt;"",INDEX(個人!$C$6:$AH$125,$N1220,$O1220)&lt;&gt;""),LEFT(TEXT(INDEX(個人!$C$6:$AH$125,$N1220,$O1220),"mm:ss.00"),2),"")</f>
        <v/>
      </c>
      <c r="L1220" s="23" t="str">
        <f>IF(AND(INDEX(個人!$C$6:$AH$125,$N1220,$C$3)&lt;&gt;"",INDEX(個人!$C$6:$AH$125,$N1220,$O1220)&lt;&gt;""),MID(TEXT(INDEX(個人!$C$6:$AH$125,$N1220,$O1220),"mm:ss.00"),4,2),"")</f>
        <v/>
      </c>
      <c r="M1220" s="23" t="str">
        <f>IF(AND(INDEX(個人!$C$6:$AH$125,$N1220,$C$3)&lt;&gt;"",INDEX(個人!$C$6:$AH$125,$N1220,$O1220)&lt;&gt;""),RIGHT(TEXT(INDEX(個人!$C$6:$AH$125,$N1220,$O1220),"mm:ss.00"),2),"")</f>
        <v/>
      </c>
      <c r="N1220" s="23">
        <f t="shared" si="167"/>
        <v>56</v>
      </c>
      <c r="O1220" s="23">
        <v>15</v>
      </c>
      <c r="P1220" s="200" t="s">
        <v>73</v>
      </c>
      <c r="Q1220" s="23" t="s">
        <v>318</v>
      </c>
    </row>
    <row r="1221" spans="3:17" s="23" customFormat="1" x14ac:dyDescent="0.15">
      <c r="C1221" s="23" t="str">
        <f>IF(INDEX(個人!$C$6:$AH$125,$N1221,$C$3)&lt;&gt;"",DBCS(TRIM(INDEX(個人!$C$6:$AH$125,$N1221,$C$3))),"")</f>
        <v/>
      </c>
      <c r="D1221" s="23" t="str">
        <f t="shared" si="165"/>
        <v>○</v>
      </c>
      <c r="E1221" s="23">
        <f>IF(AND(INDEX(個人!$C$6:$AH$125,$N1220,$C$3)&lt;&gt;"",INDEX(個人!$C$6:$AH$125,$N1221,$O1221)&lt;&gt;""),E1220+1,E1220)</f>
        <v>0</v>
      </c>
      <c r="F1221" s="23" t="str">
        <f t="shared" si="166"/>
        <v>@0</v>
      </c>
      <c r="H1221" s="23" t="str">
        <f>IF(AND(INDEX(個人!$C$6:$AH$125,$N1221,$C$3)&lt;&gt;"",INDEX(個人!$C$6:$AH$125,$N1221,$O1221)&lt;&gt;""),IF(INDEX(個人!$C$6:$AH$125,$N1221,$H$3)&lt;20,11,ROUNDDOWN(INDEX(個人!$C$6:$AH$125,$N1221,$H$3)/5,0)+7),"")</f>
        <v/>
      </c>
      <c r="I1221" s="23" t="str">
        <f>IF(AND(INDEX(個人!$C$6:$AH$125,$N1221,$C$3)&lt;&gt;"",INDEX(個人!$C$6:$AH$125,$N1221,$O1221)&lt;&gt;""),IF(ISERROR(VLOOKUP(DBCS($Q1221),コード一覧!$E$1:$F$6,2,FALSE)),1,VLOOKUP(DBCS($Q1221),コード一覧!$E$1:$F$6,2,FALSE)),"")</f>
        <v/>
      </c>
      <c r="J1221" s="23" t="str">
        <f>IF(AND(INDEX(個人!$C$6:$AH$125,$N1221,$C$3)&lt;&gt;"",INDEX(個人!$C$6:$AH$125,$N1221,$O1221)&lt;&gt;""),VLOOKUP($P1221,コード一覧!$G$1:$H$10,2,FALSE),"")</f>
        <v/>
      </c>
      <c r="K1221" s="23" t="str">
        <f>IF(AND(INDEX(個人!$C$6:$AH$125,$N1221,$C$3)&lt;&gt;"",INDEX(個人!$C$6:$AH$125,$N1221,$O1221)&lt;&gt;""),LEFT(TEXT(INDEX(個人!$C$6:$AH$125,$N1221,$O1221),"mm:ss.00"),2),"")</f>
        <v/>
      </c>
      <c r="L1221" s="23" t="str">
        <f>IF(AND(INDEX(個人!$C$6:$AH$125,$N1221,$C$3)&lt;&gt;"",INDEX(個人!$C$6:$AH$125,$N1221,$O1221)&lt;&gt;""),MID(TEXT(INDEX(個人!$C$6:$AH$125,$N1221,$O1221),"mm:ss.00"),4,2),"")</f>
        <v/>
      </c>
      <c r="M1221" s="23" t="str">
        <f>IF(AND(INDEX(個人!$C$6:$AH$125,$N1221,$C$3)&lt;&gt;"",INDEX(個人!$C$6:$AH$125,$N1221,$O1221)&lt;&gt;""),RIGHT(TEXT(INDEX(個人!$C$6:$AH$125,$N1221,$O1221),"mm:ss.00"),2),"")</f>
        <v/>
      </c>
      <c r="N1221" s="23">
        <f t="shared" si="167"/>
        <v>56</v>
      </c>
      <c r="O1221" s="23">
        <v>16</v>
      </c>
      <c r="P1221" s="200" t="s">
        <v>75</v>
      </c>
      <c r="Q1221" s="23" t="s">
        <v>318</v>
      </c>
    </row>
    <row r="1222" spans="3:17" s="23" customFormat="1" x14ac:dyDescent="0.15">
      <c r="C1222" s="23" t="str">
        <f>IF(INDEX(個人!$C$6:$AH$125,$N1222,$C$3)&lt;&gt;"",DBCS(TRIM(INDEX(個人!$C$6:$AH$125,$N1222,$C$3))),"")</f>
        <v/>
      </c>
      <c r="D1222" s="23" t="str">
        <f t="shared" si="165"/>
        <v>○</v>
      </c>
      <c r="E1222" s="23">
        <f>IF(AND(INDEX(個人!$C$6:$AH$125,$N1221,$C$3)&lt;&gt;"",INDEX(個人!$C$6:$AH$125,$N1222,$O1222)&lt;&gt;""),E1221+1,E1221)</f>
        <v>0</v>
      </c>
      <c r="F1222" s="23" t="str">
        <f t="shared" si="166"/>
        <v>@0</v>
      </c>
      <c r="H1222" s="23" t="str">
        <f>IF(AND(INDEX(個人!$C$6:$AH$125,$N1222,$C$3)&lt;&gt;"",INDEX(個人!$C$6:$AH$125,$N1222,$O1222)&lt;&gt;""),IF(INDEX(個人!$C$6:$AH$125,$N1222,$H$3)&lt;20,11,ROUNDDOWN(INDEX(個人!$C$6:$AH$125,$N1222,$H$3)/5,0)+7),"")</f>
        <v/>
      </c>
      <c r="I1222" s="23" t="str">
        <f>IF(AND(INDEX(個人!$C$6:$AH$125,$N1222,$C$3)&lt;&gt;"",INDEX(個人!$C$6:$AH$125,$N1222,$O1222)&lt;&gt;""),IF(ISERROR(VLOOKUP(DBCS($Q1222),コード一覧!$E$1:$F$6,2,FALSE)),1,VLOOKUP(DBCS($Q1222),コード一覧!$E$1:$F$6,2,FALSE)),"")</f>
        <v/>
      </c>
      <c r="J1222" s="23" t="str">
        <f>IF(AND(INDEX(個人!$C$6:$AH$125,$N1222,$C$3)&lt;&gt;"",INDEX(個人!$C$6:$AH$125,$N1222,$O1222)&lt;&gt;""),VLOOKUP($P1222,コード一覧!$G$1:$H$10,2,FALSE),"")</f>
        <v/>
      </c>
      <c r="K1222" s="23" t="str">
        <f>IF(AND(INDEX(個人!$C$6:$AH$125,$N1222,$C$3)&lt;&gt;"",INDEX(個人!$C$6:$AH$125,$N1222,$O1222)&lt;&gt;""),LEFT(TEXT(INDEX(個人!$C$6:$AH$125,$N1222,$O1222),"mm:ss.00"),2),"")</f>
        <v/>
      </c>
      <c r="L1222" s="23" t="str">
        <f>IF(AND(INDEX(個人!$C$6:$AH$125,$N1222,$C$3)&lt;&gt;"",INDEX(個人!$C$6:$AH$125,$N1222,$O1222)&lt;&gt;""),MID(TEXT(INDEX(個人!$C$6:$AH$125,$N1222,$O1222),"mm:ss.00"),4,2),"")</f>
        <v/>
      </c>
      <c r="M1222" s="23" t="str">
        <f>IF(AND(INDEX(個人!$C$6:$AH$125,$N1222,$C$3)&lt;&gt;"",INDEX(個人!$C$6:$AH$125,$N1222,$O1222)&lt;&gt;""),RIGHT(TEXT(INDEX(個人!$C$6:$AH$125,$N1222,$O1222),"mm:ss.00"),2),"")</f>
        <v/>
      </c>
      <c r="N1222" s="23">
        <f t="shared" si="167"/>
        <v>56</v>
      </c>
      <c r="O1222" s="23">
        <v>17</v>
      </c>
      <c r="P1222" s="200" t="s">
        <v>77</v>
      </c>
      <c r="Q1222" s="23" t="s">
        <v>318</v>
      </c>
    </row>
    <row r="1223" spans="3:17" s="23" customFormat="1" x14ac:dyDescent="0.15">
      <c r="C1223" s="23" t="str">
        <f>IF(INDEX(個人!$C$6:$AH$125,$N1223,$C$3)&lt;&gt;"",DBCS(TRIM(INDEX(個人!$C$6:$AH$125,$N1223,$C$3))),"")</f>
        <v/>
      </c>
      <c r="D1223" s="23" t="str">
        <f t="shared" si="165"/>
        <v>○</v>
      </c>
      <c r="E1223" s="23">
        <f>IF(AND(INDEX(個人!$C$6:$AH$125,$N1222,$C$3)&lt;&gt;"",INDEX(個人!$C$6:$AH$125,$N1223,$O1223)&lt;&gt;""),E1222+1,E1222)</f>
        <v>0</v>
      </c>
      <c r="F1223" s="23" t="str">
        <f t="shared" si="166"/>
        <v>@0</v>
      </c>
      <c r="H1223" s="23" t="str">
        <f>IF(AND(INDEX(個人!$C$6:$AH$125,$N1223,$C$3)&lt;&gt;"",INDEX(個人!$C$6:$AH$125,$N1223,$O1223)&lt;&gt;""),IF(INDEX(個人!$C$6:$AH$125,$N1223,$H$3)&lt;20,11,ROUNDDOWN(INDEX(個人!$C$6:$AH$125,$N1223,$H$3)/5,0)+7),"")</f>
        <v/>
      </c>
      <c r="I1223" s="23" t="str">
        <f>IF(AND(INDEX(個人!$C$6:$AH$125,$N1223,$C$3)&lt;&gt;"",INDEX(個人!$C$6:$AH$125,$N1223,$O1223)&lt;&gt;""),IF(ISERROR(VLOOKUP(DBCS($Q1223),コード一覧!$E$1:$F$6,2,FALSE)),1,VLOOKUP(DBCS($Q1223),コード一覧!$E$1:$F$6,2,FALSE)),"")</f>
        <v/>
      </c>
      <c r="J1223" s="23" t="str">
        <f>IF(AND(INDEX(個人!$C$6:$AH$125,$N1223,$C$3)&lt;&gt;"",INDEX(個人!$C$6:$AH$125,$N1223,$O1223)&lt;&gt;""),VLOOKUP($P1223,コード一覧!$G$1:$H$10,2,FALSE),"")</f>
        <v/>
      </c>
      <c r="K1223" s="23" t="str">
        <f>IF(AND(INDEX(個人!$C$6:$AH$125,$N1223,$C$3)&lt;&gt;"",INDEX(個人!$C$6:$AH$125,$N1223,$O1223)&lt;&gt;""),LEFT(TEXT(INDEX(個人!$C$6:$AH$125,$N1223,$O1223),"mm:ss.00"),2),"")</f>
        <v/>
      </c>
      <c r="L1223" s="23" t="str">
        <f>IF(AND(INDEX(個人!$C$6:$AH$125,$N1223,$C$3)&lt;&gt;"",INDEX(個人!$C$6:$AH$125,$N1223,$O1223)&lt;&gt;""),MID(TEXT(INDEX(個人!$C$6:$AH$125,$N1223,$O1223),"mm:ss.00"),4,2),"")</f>
        <v/>
      </c>
      <c r="M1223" s="23" t="str">
        <f>IF(AND(INDEX(個人!$C$6:$AH$125,$N1223,$C$3)&lt;&gt;"",INDEX(個人!$C$6:$AH$125,$N1223,$O1223)&lt;&gt;""),RIGHT(TEXT(INDEX(個人!$C$6:$AH$125,$N1223,$O1223),"mm:ss.00"),2),"")</f>
        <v/>
      </c>
      <c r="N1223" s="23">
        <f t="shared" si="167"/>
        <v>56</v>
      </c>
      <c r="O1223" s="23">
        <v>18</v>
      </c>
      <c r="P1223" s="200" t="s">
        <v>70</v>
      </c>
      <c r="Q1223" s="23" t="s">
        <v>319</v>
      </c>
    </row>
    <row r="1224" spans="3:17" s="23" customFormat="1" x14ac:dyDescent="0.15">
      <c r="C1224" s="23" t="str">
        <f>IF(INDEX(個人!$C$6:$AH$125,$N1224,$C$3)&lt;&gt;"",DBCS(TRIM(INDEX(個人!$C$6:$AH$125,$N1224,$C$3))),"")</f>
        <v/>
      </c>
      <c r="D1224" s="23" t="str">
        <f t="shared" si="165"/>
        <v>○</v>
      </c>
      <c r="E1224" s="23">
        <f>IF(AND(INDEX(個人!$C$6:$AH$125,$N1223,$C$3)&lt;&gt;"",INDEX(個人!$C$6:$AH$125,$N1224,$O1224)&lt;&gt;""),E1223+1,E1223)</f>
        <v>0</v>
      </c>
      <c r="F1224" s="23" t="str">
        <f t="shared" si="166"/>
        <v>@0</v>
      </c>
      <c r="H1224" s="23" t="str">
        <f>IF(AND(INDEX(個人!$C$6:$AH$125,$N1224,$C$3)&lt;&gt;"",INDEX(個人!$C$6:$AH$125,$N1224,$O1224)&lt;&gt;""),IF(INDEX(個人!$C$6:$AH$125,$N1224,$H$3)&lt;20,11,ROUNDDOWN(INDEX(個人!$C$6:$AH$125,$N1224,$H$3)/5,0)+7),"")</f>
        <v/>
      </c>
      <c r="I1224" s="23" t="str">
        <f>IF(AND(INDEX(個人!$C$6:$AH$125,$N1224,$C$3)&lt;&gt;"",INDEX(個人!$C$6:$AH$125,$N1224,$O1224)&lt;&gt;""),IF(ISERROR(VLOOKUP(DBCS($Q1224),コード一覧!$E$1:$F$6,2,FALSE)),1,VLOOKUP(DBCS($Q1224),コード一覧!$E$1:$F$6,2,FALSE)),"")</f>
        <v/>
      </c>
      <c r="J1224" s="23" t="str">
        <f>IF(AND(INDEX(個人!$C$6:$AH$125,$N1224,$C$3)&lt;&gt;"",INDEX(個人!$C$6:$AH$125,$N1224,$O1224)&lt;&gt;""),VLOOKUP($P1224,コード一覧!$G$1:$H$10,2,FALSE),"")</f>
        <v/>
      </c>
      <c r="K1224" s="23" t="str">
        <f>IF(AND(INDEX(個人!$C$6:$AH$125,$N1224,$C$3)&lt;&gt;"",INDEX(個人!$C$6:$AH$125,$N1224,$O1224)&lt;&gt;""),LEFT(TEXT(INDEX(個人!$C$6:$AH$125,$N1224,$O1224),"mm:ss.00"),2),"")</f>
        <v/>
      </c>
      <c r="L1224" s="23" t="str">
        <f>IF(AND(INDEX(個人!$C$6:$AH$125,$N1224,$C$3)&lt;&gt;"",INDEX(個人!$C$6:$AH$125,$N1224,$O1224)&lt;&gt;""),MID(TEXT(INDEX(個人!$C$6:$AH$125,$N1224,$O1224),"mm:ss.00"),4,2),"")</f>
        <v/>
      </c>
      <c r="M1224" s="23" t="str">
        <f>IF(AND(INDEX(個人!$C$6:$AH$125,$N1224,$C$3)&lt;&gt;"",INDEX(個人!$C$6:$AH$125,$N1224,$O1224)&lt;&gt;""),RIGHT(TEXT(INDEX(個人!$C$6:$AH$125,$N1224,$O1224),"mm:ss.00"),2),"")</f>
        <v/>
      </c>
      <c r="N1224" s="23">
        <f t="shared" si="167"/>
        <v>56</v>
      </c>
      <c r="O1224" s="23">
        <v>19</v>
      </c>
      <c r="P1224" s="200" t="s">
        <v>24</v>
      </c>
      <c r="Q1224" s="23" t="s">
        <v>319</v>
      </c>
    </row>
    <row r="1225" spans="3:17" s="23" customFormat="1" x14ac:dyDescent="0.15">
      <c r="C1225" s="23" t="str">
        <f>IF(INDEX(個人!$C$6:$AH$125,$N1225,$C$3)&lt;&gt;"",DBCS(TRIM(INDEX(個人!$C$6:$AH$125,$N1225,$C$3))),"")</f>
        <v/>
      </c>
      <c r="D1225" s="23" t="str">
        <f t="shared" si="165"/>
        <v>○</v>
      </c>
      <c r="E1225" s="23">
        <f>IF(AND(INDEX(個人!$C$6:$AH$125,$N1224,$C$3)&lt;&gt;"",INDEX(個人!$C$6:$AH$125,$N1225,$O1225)&lt;&gt;""),E1224+1,E1224)</f>
        <v>0</v>
      </c>
      <c r="F1225" s="23" t="str">
        <f t="shared" si="166"/>
        <v>@0</v>
      </c>
      <c r="H1225" s="23" t="str">
        <f>IF(AND(INDEX(個人!$C$6:$AH$125,$N1225,$C$3)&lt;&gt;"",INDEX(個人!$C$6:$AH$125,$N1225,$O1225)&lt;&gt;""),IF(INDEX(個人!$C$6:$AH$125,$N1225,$H$3)&lt;20,11,ROUNDDOWN(INDEX(個人!$C$6:$AH$125,$N1225,$H$3)/5,0)+7),"")</f>
        <v/>
      </c>
      <c r="I1225" s="23" t="str">
        <f>IF(AND(INDEX(個人!$C$6:$AH$125,$N1225,$C$3)&lt;&gt;"",INDEX(個人!$C$6:$AH$125,$N1225,$O1225)&lt;&gt;""),IF(ISERROR(VLOOKUP(DBCS($Q1225),コード一覧!$E$1:$F$6,2,FALSE)),1,VLOOKUP(DBCS($Q1225),コード一覧!$E$1:$F$6,2,FALSE)),"")</f>
        <v/>
      </c>
      <c r="J1225" s="23" t="str">
        <f>IF(AND(INDEX(個人!$C$6:$AH$125,$N1225,$C$3)&lt;&gt;"",INDEX(個人!$C$6:$AH$125,$N1225,$O1225)&lt;&gt;""),VLOOKUP($P1225,コード一覧!$G$1:$H$10,2,FALSE),"")</f>
        <v/>
      </c>
      <c r="K1225" s="23" t="str">
        <f>IF(AND(INDEX(個人!$C$6:$AH$125,$N1225,$C$3)&lt;&gt;"",INDEX(個人!$C$6:$AH$125,$N1225,$O1225)&lt;&gt;""),LEFT(TEXT(INDEX(個人!$C$6:$AH$125,$N1225,$O1225),"mm:ss.00"),2),"")</f>
        <v/>
      </c>
      <c r="L1225" s="23" t="str">
        <f>IF(AND(INDEX(個人!$C$6:$AH$125,$N1225,$C$3)&lt;&gt;"",INDEX(個人!$C$6:$AH$125,$N1225,$O1225)&lt;&gt;""),MID(TEXT(INDEX(個人!$C$6:$AH$125,$N1225,$O1225),"mm:ss.00"),4,2),"")</f>
        <v/>
      </c>
      <c r="M1225" s="23" t="str">
        <f>IF(AND(INDEX(個人!$C$6:$AH$125,$N1225,$C$3)&lt;&gt;"",INDEX(個人!$C$6:$AH$125,$N1225,$O1225)&lt;&gt;""),RIGHT(TEXT(INDEX(個人!$C$6:$AH$125,$N1225,$O1225),"mm:ss.00"),2),"")</f>
        <v/>
      </c>
      <c r="N1225" s="23">
        <f t="shared" si="167"/>
        <v>56</v>
      </c>
      <c r="O1225" s="23">
        <v>20</v>
      </c>
      <c r="P1225" s="200" t="s">
        <v>37</v>
      </c>
      <c r="Q1225" s="23" t="s">
        <v>319</v>
      </c>
    </row>
    <row r="1226" spans="3:17" s="23" customFormat="1" x14ac:dyDescent="0.15">
      <c r="C1226" s="23" t="str">
        <f>IF(INDEX(個人!$C$6:$AH$125,$N1226,$C$3)&lt;&gt;"",DBCS(TRIM(INDEX(個人!$C$6:$AH$125,$N1226,$C$3))),"")</f>
        <v/>
      </c>
      <c r="D1226" s="23" t="str">
        <f t="shared" si="165"/>
        <v>○</v>
      </c>
      <c r="E1226" s="23">
        <f>IF(AND(INDEX(個人!$C$6:$AH$125,$N1225,$C$3)&lt;&gt;"",INDEX(個人!$C$6:$AH$125,$N1226,$O1226)&lt;&gt;""),E1225+1,E1225)</f>
        <v>0</v>
      </c>
      <c r="F1226" s="23" t="str">
        <f t="shared" si="166"/>
        <v>@0</v>
      </c>
      <c r="H1226" s="23" t="str">
        <f>IF(AND(INDEX(個人!$C$6:$AH$125,$N1226,$C$3)&lt;&gt;"",INDEX(個人!$C$6:$AH$125,$N1226,$O1226)&lt;&gt;""),IF(INDEX(個人!$C$6:$AH$125,$N1226,$H$3)&lt;20,11,ROUNDDOWN(INDEX(個人!$C$6:$AH$125,$N1226,$H$3)/5,0)+7),"")</f>
        <v/>
      </c>
      <c r="I1226" s="23" t="str">
        <f>IF(AND(INDEX(個人!$C$6:$AH$125,$N1226,$C$3)&lt;&gt;"",INDEX(個人!$C$6:$AH$125,$N1226,$O1226)&lt;&gt;""),IF(ISERROR(VLOOKUP(DBCS($Q1226),コード一覧!$E$1:$F$6,2,FALSE)),1,VLOOKUP(DBCS($Q1226),コード一覧!$E$1:$F$6,2,FALSE)),"")</f>
        <v/>
      </c>
      <c r="J1226" s="23" t="str">
        <f>IF(AND(INDEX(個人!$C$6:$AH$125,$N1226,$C$3)&lt;&gt;"",INDEX(個人!$C$6:$AH$125,$N1226,$O1226)&lt;&gt;""),VLOOKUP($P1226,コード一覧!$G$1:$H$10,2,FALSE),"")</f>
        <v/>
      </c>
      <c r="K1226" s="23" t="str">
        <f>IF(AND(INDEX(個人!$C$6:$AH$125,$N1226,$C$3)&lt;&gt;"",INDEX(個人!$C$6:$AH$125,$N1226,$O1226)&lt;&gt;""),LEFT(TEXT(INDEX(個人!$C$6:$AH$125,$N1226,$O1226),"mm:ss.00"),2),"")</f>
        <v/>
      </c>
      <c r="L1226" s="23" t="str">
        <f>IF(AND(INDEX(個人!$C$6:$AH$125,$N1226,$C$3)&lt;&gt;"",INDEX(個人!$C$6:$AH$125,$N1226,$O1226)&lt;&gt;""),MID(TEXT(INDEX(個人!$C$6:$AH$125,$N1226,$O1226),"mm:ss.00"),4,2),"")</f>
        <v/>
      </c>
      <c r="M1226" s="23" t="str">
        <f>IF(AND(INDEX(個人!$C$6:$AH$125,$N1226,$C$3)&lt;&gt;"",INDEX(個人!$C$6:$AH$125,$N1226,$O1226)&lt;&gt;""),RIGHT(TEXT(INDEX(個人!$C$6:$AH$125,$N1226,$O1226),"mm:ss.00"),2),"")</f>
        <v/>
      </c>
      <c r="N1226" s="23">
        <f t="shared" si="167"/>
        <v>56</v>
      </c>
      <c r="O1226" s="23">
        <v>21</v>
      </c>
      <c r="P1226" s="200" t="s">
        <v>47</v>
      </c>
      <c r="Q1226" s="23" t="s">
        <v>319</v>
      </c>
    </row>
    <row r="1227" spans="3:17" s="23" customFormat="1" x14ac:dyDescent="0.15">
      <c r="C1227" s="23" t="str">
        <f>IF(INDEX(個人!$C$6:$AH$125,$N1227,$C$3)&lt;&gt;"",DBCS(TRIM(INDEX(個人!$C$6:$AH$125,$N1227,$C$3))),"")</f>
        <v/>
      </c>
      <c r="D1227" s="23" t="str">
        <f t="shared" si="165"/>
        <v>○</v>
      </c>
      <c r="E1227" s="23">
        <f>IF(AND(INDEX(個人!$C$6:$AH$125,$N1226,$C$3)&lt;&gt;"",INDEX(個人!$C$6:$AH$125,$N1227,$O1227)&lt;&gt;""),E1226+1,E1226)</f>
        <v>0</v>
      </c>
      <c r="F1227" s="23" t="str">
        <f t="shared" si="166"/>
        <v>@0</v>
      </c>
      <c r="H1227" s="23" t="str">
        <f>IF(AND(INDEX(個人!$C$6:$AH$125,$N1227,$C$3)&lt;&gt;"",INDEX(個人!$C$6:$AH$125,$N1227,$O1227)&lt;&gt;""),IF(INDEX(個人!$C$6:$AH$125,$N1227,$H$3)&lt;20,11,ROUNDDOWN(INDEX(個人!$C$6:$AH$125,$N1227,$H$3)/5,0)+7),"")</f>
        <v/>
      </c>
      <c r="I1227" s="23" t="str">
        <f>IF(AND(INDEX(個人!$C$6:$AH$125,$N1227,$C$3)&lt;&gt;"",INDEX(個人!$C$6:$AH$125,$N1227,$O1227)&lt;&gt;""),IF(ISERROR(VLOOKUP(DBCS($Q1227),コード一覧!$E$1:$F$6,2,FALSE)),1,VLOOKUP(DBCS($Q1227),コード一覧!$E$1:$F$6,2,FALSE)),"")</f>
        <v/>
      </c>
      <c r="J1227" s="23" t="str">
        <f>IF(AND(INDEX(個人!$C$6:$AH$125,$N1227,$C$3)&lt;&gt;"",INDEX(個人!$C$6:$AH$125,$N1227,$O1227)&lt;&gt;""),VLOOKUP($P1227,コード一覧!$G$1:$H$10,2,FALSE),"")</f>
        <v/>
      </c>
      <c r="K1227" s="23" t="str">
        <f>IF(AND(INDEX(個人!$C$6:$AH$125,$N1227,$C$3)&lt;&gt;"",INDEX(個人!$C$6:$AH$125,$N1227,$O1227)&lt;&gt;""),LEFT(TEXT(INDEX(個人!$C$6:$AH$125,$N1227,$O1227),"mm:ss.00"),2),"")</f>
        <v/>
      </c>
      <c r="L1227" s="23" t="str">
        <f>IF(AND(INDEX(個人!$C$6:$AH$125,$N1227,$C$3)&lt;&gt;"",INDEX(個人!$C$6:$AH$125,$N1227,$O1227)&lt;&gt;""),MID(TEXT(INDEX(個人!$C$6:$AH$125,$N1227,$O1227),"mm:ss.00"),4,2),"")</f>
        <v/>
      </c>
      <c r="M1227" s="23" t="str">
        <f>IF(AND(INDEX(個人!$C$6:$AH$125,$N1227,$C$3)&lt;&gt;"",INDEX(個人!$C$6:$AH$125,$N1227,$O1227)&lt;&gt;""),RIGHT(TEXT(INDEX(個人!$C$6:$AH$125,$N1227,$O1227),"mm:ss.00"),2),"")</f>
        <v/>
      </c>
      <c r="N1227" s="23">
        <f t="shared" si="167"/>
        <v>56</v>
      </c>
      <c r="O1227" s="23">
        <v>22</v>
      </c>
      <c r="P1227" s="200" t="s">
        <v>70</v>
      </c>
      <c r="Q1227" s="23" t="s">
        <v>320</v>
      </c>
    </row>
    <row r="1228" spans="3:17" s="23" customFormat="1" x14ac:dyDescent="0.15">
      <c r="C1228" s="23" t="str">
        <f>IF(INDEX(個人!$C$6:$AH$125,$N1228,$C$3)&lt;&gt;"",DBCS(TRIM(INDEX(個人!$C$6:$AH$125,$N1228,$C$3))),"")</f>
        <v/>
      </c>
      <c r="D1228" s="23" t="str">
        <f t="shared" si="165"/>
        <v>○</v>
      </c>
      <c r="E1228" s="23">
        <f>IF(AND(INDEX(個人!$C$6:$AH$125,$N1227,$C$3)&lt;&gt;"",INDEX(個人!$C$6:$AH$125,$N1228,$O1228)&lt;&gt;""),E1227+1,E1227)</f>
        <v>0</v>
      </c>
      <c r="F1228" s="23" t="str">
        <f t="shared" si="166"/>
        <v>@0</v>
      </c>
      <c r="H1228" s="23" t="str">
        <f>IF(AND(INDEX(個人!$C$6:$AH$125,$N1228,$C$3)&lt;&gt;"",INDEX(個人!$C$6:$AH$125,$N1228,$O1228)&lt;&gt;""),IF(INDEX(個人!$C$6:$AH$125,$N1228,$H$3)&lt;20,11,ROUNDDOWN(INDEX(個人!$C$6:$AH$125,$N1228,$H$3)/5,0)+7),"")</f>
        <v/>
      </c>
      <c r="I1228" s="23" t="str">
        <f>IF(AND(INDEX(個人!$C$6:$AH$125,$N1228,$C$3)&lt;&gt;"",INDEX(個人!$C$6:$AH$125,$N1228,$O1228)&lt;&gt;""),IF(ISERROR(VLOOKUP(DBCS($Q1228),コード一覧!$E$1:$F$6,2,FALSE)),1,VLOOKUP(DBCS($Q1228),コード一覧!$E$1:$F$6,2,FALSE)),"")</f>
        <v/>
      </c>
      <c r="J1228" s="23" t="str">
        <f>IF(AND(INDEX(個人!$C$6:$AH$125,$N1228,$C$3)&lt;&gt;"",INDEX(個人!$C$6:$AH$125,$N1228,$O1228)&lt;&gt;""),VLOOKUP($P1228,コード一覧!$G$1:$H$10,2,FALSE),"")</f>
        <v/>
      </c>
      <c r="K1228" s="23" t="str">
        <f>IF(AND(INDEX(個人!$C$6:$AH$125,$N1228,$C$3)&lt;&gt;"",INDEX(個人!$C$6:$AH$125,$N1228,$O1228)&lt;&gt;""),LEFT(TEXT(INDEX(個人!$C$6:$AH$125,$N1228,$O1228),"mm:ss.00"),2),"")</f>
        <v/>
      </c>
      <c r="L1228" s="23" t="str">
        <f>IF(AND(INDEX(個人!$C$6:$AH$125,$N1228,$C$3)&lt;&gt;"",INDEX(個人!$C$6:$AH$125,$N1228,$O1228)&lt;&gt;""),MID(TEXT(INDEX(個人!$C$6:$AH$125,$N1228,$O1228),"mm:ss.00"),4,2),"")</f>
        <v/>
      </c>
      <c r="M1228" s="23" t="str">
        <f>IF(AND(INDEX(個人!$C$6:$AH$125,$N1228,$C$3)&lt;&gt;"",INDEX(個人!$C$6:$AH$125,$N1228,$O1228)&lt;&gt;""),RIGHT(TEXT(INDEX(個人!$C$6:$AH$125,$N1228,$O1228),"mm:ss.00"),2),"")</f>
        <v/>
      </c>
      <c r="N1228" s="23">
        <f t="shared" si="167"/>
        <v>56</v>
      </c>
      <c r="O1228" s="23">
        <v>23</v>
      </c>
      <c r="P1228" s="200" t="s">
        <v>24</v>
      </c>
      <c r="Q1228" s="23" t="s">
        <v>320</v>
      </c>
    </row>
    <row r="1229" spans="3:17" s="23" customFormat="1" x14ac:dyDescent="0.15">
      <c r="C1229" s="23" t="str">
        <f>IF(INDEX(個人!$C$6:$AH$125,$N1229,$C$3)&lt;&gt;"",DBCS(TRIM(INDEX(個人!$C$6:$AH$125,$N1229,$C$3))),"")</f>
        <v/>
      </c>
      <c r="D1229" s="23" t="str">
        <f t="shared" si="165"/>
        <v>○</v>
      </c>
      <c r="E1229" s="23">
        <f>IF(AND(INDEX(個人!$C$6:$AH$125,$N1228,$C$3)&lt;&gt;"",INDEX(個人!$C$6:$AH$125,$N1229,$O1229)&lt;&gt;""),E1228+1,E1228)</f>
        <v>0</v>
      </c>
      <c r="F1229" s="23" t="str">
        <f t="shared" si="166"/>
        <v>@0</v>
      </c>
      <c r="H1229" s="23" t="str">
        <f>IF(AND(INDEX(個人!$C$6:$AH$125,$N1229,$C$3)&lt;&gt;"",INDEX(個人!$C$6:$AH$125,$N1229,$O1229)&lt;&gt;""),IF(INDEX(個人!$C$6:$AH$125,$N1229,$H$3)&lt;20,11,ROUNDDOWN(INDEX(個人!$C$6:$AH$125,$N1229,$H$3)/5,0)+7),"")</f>
        <v/>
      </c>
      <c r="I1229" s="23" t="str">
        <f>IF(AND(INDEX(個人!$C$6:$AH$125,$N1229,$C$3)&lt;&gt;"",INDEX(個人!$C$6:$AH$125,$N1229,$O1229)&lt;&gt;""),IF(ISERROR(VLOOKUP(DBCS($Q1229),コード一覧!$E$1:$F$6,2,FALSE)),1,VLOOKUP(DBCS($Q1229),コード一覧!$E$1:$F$6,2,FALSE)),"")</f>
        <v/>
      </c>
      <c r="J1229" s="23" t="str">
        <f>IF(AND(INDEX(個人!$C$6:$AH$125,$N1229,$C$3)&lt;&gt;"",INDEX(個人!$C$6:$AH$125,$N1229,$O1229)&lt;&gt;""),VLOOKUP($P1229,コード一覧!$G$1:$H$10,2,FALSE),"")</f>
        <v/>
      </c>
      <c r="K1229" s="23" t="str">
        <f>IF(AND(INDEX(個人!$C$6:$AH$125,$N1229,$C$3)&lt;&gt;"",INDEX(個人!$C$6:$AH$125,$N1229,$O1229)&lt;&gt;""),LEFT(TEXT(INDEX(個人!$C$6:$AH$125,$N1229,$O1229),"mm:ss.00"),2),"")</f>
        <v/>
      </c>
      <c r="L1229" s="23" t="str">
        <f>IF(AND(INDEX(個人!$C$6:$AH$125,$N1229,$C$3)&lt;&gt;"",INDEX(個人!$C$6:$AH$125,$N1229,$O1229)&lt;&gt;""),MID(TEXT(INDEX(個人!$C$6:$AH$125,$N1229,$O1229),"mm:ss.00"),4,2),"")</f>
        <v/>
      </c>
      <c r="M1229" s="23" t="str">
        <f>IF(AND(INDEX(個人!$C$6:$AH$125,$N1229,$C$3)&lt;&gt;"",INDEX(個人!$C$6:$AH$125,$N1229,$O1229)&lt;&gt;""),RIGHT(TEXT(INDEX(個人!$C$6:$AH$125,$N1229,$O1229),"mm:ss.00"),2),"")</f>
        <v/>
      </c>
      <c r="N1229" s="23">
        <f t="shared" si="167"/>
        <v>56</v>
      </c>
      <c r="O1229" s="23">
        <v>24</v>
      </c>
      <c r="P1229" s="200" t="s">
        <v>37</v>
      </c>
      <c r="Q1229" s="23" t="s">
        <v>320</v>
      </c>
    </row>
    <row r="1230" spans="3:17" s="23" customFormat="1" x14ac:dyDescent="0.15">
      <c r="C1230" s="23" t="str">
        <f>IF(INDEX(個人!$C$6:$AH$125,$N1230,$C$3)&lt;&gt;"",DBCS(TRIM(INDEX(個人!$C$6:$AH$125,$N1230,$C$3))),"")</f>
        <v/>
      </c>
      <c r="D1230" s="23" t="str">
        <f t="shared" si="165"/>
        <v>○</v>
      </c>
      <c r="E1230" s="23">
        <f>IF(AND(INDEX(個人!$C$6:$AH$125,$N1229,$C$3)&lt;&gt;"",INDEX(個人!$C$6:$AH$125,$N1230,$O1230)&lt;&gt;""),E1229+1,E1229)</f>
        <v>0</v>
      </c>
      <c r="F1230" s="23" t="str">
        <f t="shared" si="166"/>
        <v>@0</v>
      </c>
      <c r="H1230" s="23" t="str">
        <f>IF(AND(INDEX(個人!$C$6:$AH$125,$N1230,$C$3)&lt;&gt;"",INDEX(個人!$C$6:$AH$125,$N1230,$O1230)&lt;&gt;""),IF(INDEX(個人!$C$6:$AH$125,$N1230,$H$3)&lt;20,11,ROUNDDOWN(INDEX(個人!$C$6:$AH$125,$N1230,$H$3)/5,0)+7),"")</f>
        <v/>
      </c>
      <c r="I1230" s="23" t="str">
        <f>IF(AND(INDEX(個人!$C$6:$AH$125,$N1230,$C$3)&lt;&gt;"",INDEX(個人!$C$6:$AH$125,$N1230,$O1230)&lt;&gt;""),IF(ISERROR(VLOOKUP(DBCS($Q1230),コード一覧!$E$1:$F$6,2,FALSE)),1,VLOOKUP(DBCS($Q1230),コード一覧!$E$1:$F$6,2,FALSE)),"")</f>
        <v/>
      </c>
      <c r="J1230" s="23" t="str">
        <f>IF(AND(INDEX(個人!$C$6:$AH$125,$N1230,$C$3)&lt;&gt;"",INDEX(個人!$C$6:$AH$125,$N1230,$O1230)&lt;&gt;""),VLOOKUP($P1230,コード一覧!$G$1:$H$10,2,FALSE),"")</f>
        <v/>
      </c>
      <c r="K1230" s="23" t="str">
        <f>IF(AND(INDEX(個人!$C$6:$AH$125,$N1230,$C$3)&lt;&gt;"",INDEX(個人!$C$6:$AH$125,$N1230,$O1230)&lt;&gt;""),LEFT(TEXT(INDEX(個人!$C$6:$AH$125,$N1230,$O1230),"mm:ss.00"),2),"")</f>
        <v/>
      </c>
      <c r="L1230" s="23" t="str">
        <f>IF(AND(INDEX(個人!$C$6:$AH$125,$N1230,$C$3)&lt;&gt;"",INDEX(個人!$C$6:$AH$125,$N1230,$O1230)&lt;&gt;""),MID(TEXT(INDEX(個人!$C$6:$AH$125,$N1230,$O1230),"mm:ss.00"),4,2),"")</f>
        <v/>
      </c>
      <c r="M1230" s="23" t="str">
        <f>IF(AND(INDEX(個人!$C$6:$AH$125,$N1230,$C$3)&lt;&gt;"",INDEX(個人!$C$6:$AH$125,$N1230,$O1230)&lt;&gt;""),RIGHT(TEXT(INDEX(個人!$C$6:$AH$125,$N1230,$O1230),"mm:ss.00"),2),"")</f>
        <v/>
      </c>
      <c r="N1230" s="23">
        <f t="shared" si="167"/>
        <v>56</v>
      </c>
      <c r="O1230" s="23">
        <v>25</v>
      </c>
      <c r="P1230" s="200" t="s">
        <v>47</v>
      </c>
      <c r="Q1230" s="23" t="s">
        <v>320</v>
      </c>
    </row>
    <row r="1231" spans="3:17" s="23" customFormat="1" x14ac:dyDescent="0.15">
      <c r="C1231" s="23" t="str">
        <f>IF(INDEX(個人!$C$6:$AH$125,$N1231,$C$3)&lt;&gt;"",DBCS(TRIM(INDEX(個人!$C$6:$AH$125,$N1231,$C$3))),"")</f>
        <v/>
      </c>
      <c r="D1231" s="23" t="str">
        <f t="shared" si="165"/>
        <v>○</v>
      </c>
      <c r="E1231" s="23">
        <f>IF(AND(INDEX(個人!$C$6:$AH$125,$N1230,$C$3)&lt;&gt;"",INDEX(個人!$C$6:$AH$125,$N1231,$O1231)&lt;&gt;""),E1230+1,E1230)</f>
        <v>0</v>
      </c>
      <c r="F1231" s="23" t="str">
        <f t="shared" si="166"/>
        <v>@0</v>
      </c>
      <c r="H1231" s="23" t="str">
        <f>IF(AND(INDEX(個人!$C$6:$AH$125,$N1231,$C$3)&lt;&gt;"",INDEX(個人!$C$6:$AH$125,$N1231,$O1231)&lt;&gt;""),IF(INDEX(個人!$C$6:$AH$125,$N1231,$H$3)&lt;20,11,ROUNDDOWN(INDEX(個人!$C$6:$AH$125,$N1231,$H$3)/5,0)+7),"")</f>
        <v/>
      </c>
      <c r="I1231" s="23" t="str">
        <f>IF(AND(INDEX(個人!$C$6:$AH$125,$N1231,$C$3)&lt;&gt;"",INDEX(個人!$C$6:$AH$125,$N1231,$O1231)&lt;&gt;""),IF(ISERROR(VLOOKUP(DBCS($Q1231),コード一覧!$E$1:$F$6,2,FALSE)),1,VLOOKUP(DBCS($Q1231),コード一覧!$E$1:$F$6,2,FALSE)),"")</f>
        <v/>
      </c>
      <c r="J1231" s="23" t="str">
        <f>IF(AND(INDEX(個人!$C$6:$AH$125,$N1231,$C$3)&lt;&gt;"",INDEX(個人!$C$6:$AH$125,$N1231,$O1231)&lt;&gt;""),VLOOKUP($P1231,コード一覧!$G$1:$H$10,2,FALSE),"")</f>
        <v/>
      </c>
      <c r="K1231" s="23" t="str">
        <f>IF(AND(INDEX(個人!$C$6:$AH$125,$N1231,$C$3)&lt;&gt;"",INDEX(個人!$C$6:$AH$125,$N1231,$O1231)&lt;&gt;""),LEFT(TEXT(INDEX(個人!$C$6:$AH$125,$N1231,$O1231),"mm:ss.00"),2),"")</f>
        <v/>
      </c>
      <c r="L1231" s="23" t="str">
        <f>IF(AND(INDEX(個人!$C$6:$AH$125,$N1231,$C$3)&lt;&gt;"",INDEX(個人!$C$6:$AH$125,$N1231,$O1231)&lt;&gt;""),MID(TEXT(INDEX(個人!$C$6:$AH$125,$N1231,$O1231),"mm:ss.00"),4,2),"")</f>
        <v/>
      </c>
      <c r="M1231" s="23" t="str">
        <f>IF(AND(INDEX(個人!$C$6:$AH$125,$N1231,$C$3)&lt;&gt;"",INDEX(個人!$C$6:$AH$125,$N1231,$O1231)&lt;&gt;""),RIGHT(TEXT(INDEX(個人!$C$6:$AH$125,$N1231,$O1231),"mm:ss.00"),2),"")</f>
        <v/>
      </c>
      <c r="N1231" s="23">
        <f t="shared" si="167"/>
        <v>56</v>
      </c>
      <c r="O1231" s="23">
        <v>26</v>
      </c>
      <c r="P1231" s="200" t="s">
        <v>70</v>
      </c>
      <c r="Q1231" s="23" t="s">
        <v>321</v>
      </c>
    </row>
    <row r="1232" spans="3:17" s="23" customFormat="1" x14ac:dyDescent="0.15">
      <c r="C1232" s="23" t="str">
        <f>IF(INDEX(個人!$C$6:$AH$125,$N1232,$C$3)&lt;&gt;"",DBCS(TRIM(INDEX(個人!$C$6:$AH$125,$N1232,$C$3))),"")</f>
        <v/>
      </c>
      <c r="D1232" s="23" t="str">
        <f t="shared" si="165"/>
        <v>○</v>
      </c>
      <c r="E1232" s="23">
        <f>IF(AND(INDEX(個人!$C$6:$AH$125,$N1231,$C$3)&lt;&gt;"",INDEX(個人!$C$6:$AH$125,$N1232,$O1232)&lt;&gt;""),E1231+1,E1231)</f>
        <v>0</v>
      </c>
      <c r="F1232" s="23" t="str">
        <f t="shared" si="166"/>
        <v>@0</v>
      </c>
      <c r="H1232" s="23" t="str">
        <f>IF(AND(INDEX(個人!$C$6:$AH$125,$N1232,$C$3)&lt;&gt;"",INDEX(個人!$C$6:$AH$125,$N1232,$O1232)&lt;&gt;""),IF(INDEX(個人!$C$6:$AH$125,$N1232,$H$3)&lt;20,11,ROUNDDOWN(INDEX(個人!$C$6:$AH$125,$N1232,$H$3)/5,0)+7),"")</f>
        <v/>
      </c>
      <c r="I1232" s="23" t="str">
        <f>IF(AND(INDEX(個人!$C$6:$AH$125,$N1232,$C$3)&lt;&gt;"",INDEX(個人!$C$6:$AH$125,$N1232,$O1232)&lt;&gt;""),IF(ISERROR(VLOOKUP(DBCS($Q1232),コード一覧!$E$1:$F$6,2,FALSE)),1,VLOOKUP(DBCS($Q1232),コード一覧!$E$1:$F$6,2,FALSE)),"")</f>
        <v/>
      </c>
      <c r="J1232" s="23" t="str">
        <f>IF(AND(INDEX(個人!$C$6:$AH$125,$N1232,$C$3)&lt;&gt;"",INDEX(個人!$C$6:$AH$125,$N1232,$O1232)&lt;&gt;""),VLOOKUP($P1232,コード一覧!$G$1:$H$10,2,FALSE),"")</f>
        <v/>
      </c>
      <c r="K1232" s="23" t="str">
        <f>IF(AND(INDEX(個人!$C$6:$AH$125,$N1232,$C$3)&lt;&gt;"",INDEX(個人!$C$6:$AH$125,$N1232,$O1232)&lt;&gt;""),LEFT(TEXT(INDEX(個人!$C$6:$AH$125,$N1232,$O1232),"mm:ss.00"),2),"")</f>
        <v/>
      </c>
      <c r="L1232" s="23" t="str">
        <f>IF(AND(INDEX(個人!$C$6:$AH$125,$N1232,$C$3)&lt;&gt;"",INDEX(個人!$C$6:$AH$125,$N1232,$O1232)&lt;&gt;""),MID(TEXT(INDEX(個人!$C$6:$AH$125,$N1232,$O1232),"mm:ss.00"),4,2),"")</f>
        <v/>
      </c>
      <c r="M1232" s="23" t="str">
        <f>IF(AND(INDEX(個人!$C$6:$AH$125,$N1232,$C$3)&lt;&gt;"",INDEX(個人!$C$6:$AH$125,$N1232,$O1232)&lt;&gt;""),RIGHT(TEXT(INDEX(個人!$C$6:$AH$125,$N1232,$O1232),"mm:ss.00"),2),"")</f>
        <v/>
      </c>
      <c r="N1232" s="23">
        <f t="shared" si="167"/>
        <v>56</v>
      </c>
      <c r="O1232" s="23">
        <v>27</v>
      </c>
      <c r="P1232" s="200" t="s">
        <v>24</v>
      </c>
      <c r="Q1232" s="23" t="s">
        <v>321</v>
      </c>
    </row>
    <row r="1233" spans="3:17" s="23" customFormat="1" x14ac:dyDescent="0.15">
      <c r="C1233" s="23" t="str">
        <f>IF(INDEX(個人!$C$6:$AH$125,$N1233,$C$3)&lt;&gt;"",DBCS(TRIM(INDEX(個人!$C$6:$AH$125,$N1233,$C$3))),"")</f>
        <v/>
      </c>
      <c r="D1233" s="23" t="str">
        <f t="shared" si="165"/>
        <v>○</v>
      </c>
      <c r="E1233" s="23">
        <f>IF(AND(INDEX(個人!$C$6:$AH$125,$N1232,$C$3)&lt;&gt;"",INDEX(個人!$C$6:$AH$125,$N1233,$O1233)&lt;&gt;""),E1232+1,E1232)</f>
        <v>0</v>
      </c>
      <c r="F1233" s="23" t="str">
        <f t="shared" si="166"/>
        <v>@0</v>
      </c>
      <c r="H1233" s="23" t="str">
        <f>IF(AND(INDEX(個人!$C$6:$AH$125,$N1233,$C$3)&lt;&gt;"",INDEX(個人!$C$6:$AH$125,$N1233,$O1233)&lt;&gt;""),IF(INDEX(個人!$C$6:$AH$125,$N1233,$H$3)&lt;20,11,ROUNDDOWN(INDEX(個人!$C$6:$AH$125,$N1233,$H$3)/5,0)+7),"")</f>
        <v/>
      </c>
      <c r="I1233" s="23" t="str">
        <f>IF(AND(INDEX(個人!$C$6:$AH$125,$N1233,$C$3)&lt;&gt;"",INDEX(個人!$C$6:$AH$125,$N1233,$O1233)&lt;&gt;""),IF(ISERROR(VLOOKUP(DBCS($Q1233),コード一覧!$E$1:$F$6,2,FALSE)),1,VLOOKUP(DBCS($Q1233),コード一覧!$E$1:$F$6,2,FALSE)),"")</f>
        <v/>
      </c>
      <c r="J1233" s="23" t="str">
        <f>IF(AND(INDEX(個人!$C$6:$AH$125,$N1233,$C$3)&lt;&gt;"",INDEX(個人!$C$6:$AH$125,$N1233,$O1233)&lt;&gt;""),VLOOKUP($P1233,コード一覧!$G$1:$H$10,2,FALSE),"")</f>
        <v/>
      </c>
      <c r="K1233" s="23" t="str">
        <f>IF(AND(INDEX(個人!$C$6:$AH$125,$N1233,$C$3)&lt;&gt;"",INDEX(個人!$C$6:$AH$125,$N1233,$O1233)&lt;&gt;""),LEFT(TEXT(INDEX(個人!$C$6:$AH$125,$N1233,$O1233),"mm:ss.00"),2),"")</f>
        <v/>
      </c>
      <c r="L1233" s="23" t="str">
        <f>IF(AND(INDEX(個人!$C$6:$AH$125,$N1233,$C$3)&lt;&gt;"",INDEX(個人!$C$6:$AH$125,$N1233,$O1233)&lt;&gt;""),MID(TEXT(INDEX(個人!$C$6:$AH$125,$N1233,$O1233),"mm:ss.00"),4,2),"")</f>
        <v/>
      </c>
      <c r="M1233" s="23" t="str">
        <f>IF(AND(INDEX(個人!$C$6:$AH$125,$N1233,$C$3)&lt;&gt;"",INDEX(個人!$C$6:$AH$125,$N1233,$O1233)&lt;&gt;""),RIGHT(TEXT(INDEX(個人!$C$6:$AH$125,$N1233,$O1233),"mm:ss.00"),2),"")</f>
        <v/>
      </c>
      <c r="N1233" s="23">
        <f t="shared" si="167"/>
        <v>56</v>
      </c>
      <c r="O1233" s="23">
        <v>28</v>
      </c>
      <c r="P1233" s="200" t="s">
        <v>37</v>
      </c>
      <c r="Q1233" s="23" t="s">
        <v>321</v>
      </c>
    </row>
    <row r="1234" spans="3:17" s="23" customFormat="1" x14ac:dyDescent="0.15">
      <c r="C1234" s="23" t="str">
        <f>IF(INDEX(個人!$C$6:$AH$125,$N1234,$C$3)&lt;&gt;"",DBCS(TRIM(INDEX(個人!$C$6:$AH$125,$N1234,$C$3))),"")</f>
        <v/>
      </c>
      <c r="D1234" s="23" t="str">
        <f t="shared" si="165"/>
        <v>○</v>
      </c>
      <c r="E1234" s="23">
        <f>IF(AND(INDEX(個人!$C$6:$AH$125,$N1233,$C$3)&lt;&gt;"",INDEX(個人!$C$6:$AH$125,$N1234,$O1234)&lt;&gt;""),E1233+1,E1233)</f>
        <v>0</v>
      </c>
      <c r="F1234" s="23" t="str">
        <f t="shared" si="166"/>
        <v>@0</v>
      </c>
      <c r="H1234" s="23" t="str">
        <f>IF(AND(INDEX(個人!$C$6:$AH$125,$N1234,$C$3)&lt;&gt;"",INDEX(個人!$C$6:$AH$125,$N1234,$O1234)&lt;&gt;""),IF(INDEX(個人!$C$6:$AH$125,$N1234,$H$3)&lt;20,11,ROUNDDOWN(INDEX(個人!$C$6:$AH$125,$N1234,$H$3)/5,0)+7),"")</f>
        <v/>
      </c>
      <c r="I1234" s="23" t="str">
        <f>IF(AND(INDEX(個人!$C$6:$AH$125,$N1234,$C$3)&lt;&gt;"",INDEX(個人!$C$6:$AH$125,$N1234,$O1234)&lt;&gt;""),IF(ISERROR(VLOOKUP(DBCS($Q1234),コード一覧!$E$1:$F$6,2,FALSE)),1,VLOOKUP(DBCS($Q1234),コード一覧!$E$1:$F$6,2,FALSE)),"")</f>
        <v/>
      </c>
      <c r="J1234" s="23" t="str">
        <f>IF(AND(INDEX(個人!$C$6:$AH$125,$N1234,$C$3)&lt;&gt;"",INDEX(個人!$C$6:$AH$125,$N1234,$O1234)&lt;&gt;""),VLOOKUP($P1234,コード一覧!$G$1:$H$10,2,FALSE),"")</f>
        <v/>
      </c>
      <c r="K1234" s="23" t="str">
        <f>IF(AND(INDEX(個人!$C$6:$AH$125,$N1234,$C$3)&lt;&gt;"",INDEX(個人!$C$6:$AH$125,$N1234,$O1234)&lt;&gt;""),LEFT(TEXT(INDEX(個人!$C$6:$AH$125,$N1234,$O1234),"mm:ss.00"),2),"")</f>
        <v/>
      </c>
      <c r="L1234" s="23" t="str">
        <f>IF(AND(INDEX(個人!$C$6:$AH$125,$N1234,$C$3)&lt;&gt;"",INDEX(個人!$C$6:$AH$125,$N1234,$O1234)&lt;&gt;""),MID(TEXT(INDEX(個人!$C$6:$AH$125,$N1234,$O1234),"mm:ss.00"),4,2),"")</f>
        <v/>
      </c>
      <c r="M1234" s="23" t="str">
        <f>IF(AND(INDEX(個人!$C$6:$AH$125,$N1234,$C$3)&lt;&gt;"",INDEX(個人!$C$6:$AH$125,$N1234,$O1234)&lt;&gt;""),RIGHT(TEXT(INDEX(個人!$C$6:$AH$125,$N1234,$O1234),"mm:ss.00"),2),"")</f>
        <v/>
      </c>
      <c r="N1234" s="23">
        <f t="shared" si="167"/>
        <v>56</v>
      </c>
      <c r="O1234" s="23">
        <v>29</v>
      </c>
      <c r="P1234" s="200" t="s">
        <v>47</v>
      </c>
      <c r="Q1234" s="23" t="s">
        <v>321</v>
      </c>
    </row>
    <row r="1235" spans="3:17" s="23" customFormat="1" x14ac:dyDescent="0.15">
      <c r="C1235" s="23" t="str">
        <f>IF(INDEX(個人!$C$6:$AH$125,$N1235,$C$3)&lt;&gt;"",DBCS(TRIM(INDEX(個人!$C$6:$AH$125,$N1235,$C$3))),"")</f>
        <v/>
      </c>
      <c r="D1235" s="23" t="str">
        <f t="shared" si="165"/>
        <v>○</v>
      </c>
      <c r="E1235" s="23">
        <f>IF(AND(INDEX(個人!$C$6:$AH$125,$N1234,$C$3)&lt;&gt;"",INDEX(個人!$C$6:$AH$125,$N1235,$O1235)&lt;&gt;""),E1234+1,E1234)</f>
        <v>0</v>
      </c>
      <c r="F1235" s="23" t="str">
        <f t="shared" si="166"/>
        <v>@0</v>
      </c>
      <c r="H1235" s="23" t="str">
        <f>IF(AND(INDEX(個人!$C$6:$AH$125,$N1235,$C$3)&lt;&gt;"",INDEX(個人!$C$6:$AH$125,$N1235,$O1235)&lt;&gt;""),IF(INDEX(個人!$C$6:$AH$125,$N1235,$H$3)&lt;20,11,ROUNDDOWN(INDEX(個人!$C$6:$AH$125,$N1235,$H$3)/5,0)+7),"")</f>
        <v/>
      </c>
      <c r="I1235" s="23" t="str">
        <f>IF(AND(INDEX(個人!$C$6:$AH$125,$N1235,$C$3)&lt;&gt;"",INDEX(個人!$C$6:$AH$125,$N1235,$O1235)&lt;&gt;""),IF(ISERROR(VLOOKUP(DBCS($Q1235),コード一覧!$E$1:$F$6,2,FALSE)),1,VLOOKUP(DBCS($Q1235),コード一覧!$E$1:$F$6,2,FALSE)),"")</f>
        <v/>
      </c>
      <c r="J1235" s="23" t="str">
        <f>IF(AND(INDEX(個人!$C$6:$AH$125,$N1235,$C$3)&lt;&gt;"",INDEX(個人!$C$6:$AH$125,$N1235,$O1235)&lt;&gt;""),VLOOKUP($P1235,コード一覧!$G$1:$H$10,2,FALSE),"")</f>
        <v/>
      </c>
      <c r="K1235" s="23" t="str">
        <f>IF(AND(INDEX(個人!$C$6:$AH$125,$N1235,$C$3)&lt;&gt;"",INDEX(個人!$C$6:$AH$125,$N1235,$O1235)&lt;&gt;""),LEFT(TEXT(INDEX(個人!$C$6:$AH$125,$N1235,$O1235),"mm:ss.00"),2),"")</f>
        <v/>
      </c>
      <c r="L1235" s="23" t="str">
        <f>IF(AND(INDEX(個人!$C$6:$AH$125,$N1235,$C$3)&lt;&gt;"",INDEX(個人!$C$6:$AH$125,$N1235,$O1235)&lt;&gt;""),MID(TEXT(INDEX(個人!$C$6:$AH$125,$N1235,$O1235),"mm:ss.00"),4,2),"")</f>
        <v/>
      </c>
      <c r="M1235" s="23" t="str">
        <f>IF(AND(INDEX(個人!$C$6:$AH$125,$N1235,$C$3)&lt;&gt;"",INDEX(個人!$C$6:$AH$125,$N1235,$O1235)&lt;&gt;""),RIGHT(TEXT(INDEX(個人!$C$6:$AH$125,$N1235,$O1235),"mm:ss.00"),2),"")</f>
        <v/>
      </c>
      <c r="N1235" s="23">
        <f t="shared" si="167"/>
        <v>56</v>
      </c>
      <c r="O1235" s="23">
        <v>30</v>
      </c>
      <c r="P1235" s="200" t="s">
        <v>37</v>
      </c>
      <c r="Q1235" s="23" t="s">
        <v>101</v>
      </c>
    </row>
    <row r="1236" spans="3:17" s="23" customFormat="1" x14ac:dyDescent="0.15">
      <c r="C1236" s="23" t="str">
        <f>IF(INDEX(個人!$C$6:$AH$125,$N1236,$C$3)&lt;&gt;"",DBCS(TRIM(INDEX(個人!$C$6:$AH$125,$N1236,$C$3))),"")</f>
        <v/>
      </c>
      <c r="D1236" s="23" t="str">
        <f t="shared" si="165"/>
        <v>○</v>
      </c>
      <c r="E1236" s="23">
        <f>IF(AND(INDEX(個人!$C$6:$AH$125,$N1235,$C$3)&lt;&gt;"",INDEX(個人!$C$6:$AH$125,$N1236,$O1236)&lt;&gt;""),E1235+1,E1235)</f>
        <v>0</v>
      </c>
      <c r="F1236" s="23" t="str">
        <f t="shared" si="166"/>
        <v>@0</v>
      </c>
      <c r="H1236" s="23" t="str">
        <f>IF(AND(INDEX(個人!$C$6:$AH$125,$N1236,$C$3)&lt;&gt;"",INDEX(個人!$C$6:$AH$125,$N1236,$O1236)&lt;&gt;""),IF(INDEX(個人!$C$6:$AH$125,$N1236,$H$3)&lt;20,11,ROUNDDOWN(INDEX(個人!$C$6:$AH$125,$N1236,$H$3)/5,0)+7),"")</f>
        <v/>
      </c>
      <c r="I1236" s="23" t="str">
        <f>IF(AND(INDEX(個人!$C$6:$AH$125,$N1236,$C$3)&lt;&gt;"",INDEX(個人!$C$6:$AH$125,$N1236,$O1236)&lt;&gt;""),IF(ISERROR(VLOOKUP(DBCS($Q1236),コード一覧!$E$1:$F$6,2,FALSE)),1,VLOOKUP(DBCS($Q1236),コード一覧!$E$1:$F$6,2,FALSE)),"")</f>
        <v/>
      </c>
      <c r="J1236" s="23" t="str">
        <f>IF(AND(INDEX(個人!$C$6:$AH$125,$N1236,$C$3)&lt;&gt;"",INDEX(個人!$C$6:$AH$125,$N1236,$O1236)&lt;&gt;""),VLOOKUP($P1236,コード一覧!$G$1:$H$10,2,FALSE),"")</f>
        <v/>
      </c>
      <c r="K1236" s="23" t="str">
        <f>IF(AND(INDEX(個人!$C$6:$AH$125,$N1236,$C$3)&lt;&gt;"",INDEX(個人!$C$6:$AH$125,$N1236,$O1236)&lt;&gt;""),LEFT(TEXT(INDEX(個人!$C$6:$AH$125,$N1236,$O1236),"mm:ss.00"),2),"")</f>
        <v/>
      </c>
      <c r="L1236" s="23" t="str">
        <f>IF(AND(INDEX(個人!$C$6:$AH$125,$N1236,$C$3)&lt;&gt;"",INDEX(個人!$C$6:$AH$125,$N1236,$O1236)&lt;&gt;""),MID(TEXT(INDEX(個人!$C$6:$AH$125,$N1236,$O1236),"mm:ss.00"),4,2),"")</f>
        <v/>
      </c>
      <c r="M1236" s="23" t="str">
        <f>IF(AND(INDEX(個人!$C$6:$AH$125,$N1236,$C$3)&lt;&gt;"",INDEX(個人!$C$6:$AH$125,$N1236,$O1236)&lt;&gt;""),RIGHT(TEXT(INDEX(個人!$C$6:$AH$125,$N1236,$O1236),"mm:ss.00"),2),"")</f>
        <v/>
      </c>
      <c r="N1236" s="23">
        <f t="shared" si="167"/>
        <v>56</v>
      </c>
      <c r="O1236" s="23">
        <v>31</v>
      </c>
      <c r="P1236" s="200" t="s">
        <v>47</v>
      </c>
      <c r="Q1236" s="23" t="s">
        <v>101</v>
      </c>
    </row>
    <row r="1237" spans="3:17" s="23" customFormat="1" x14ac:dyDescent="0.15">
      <c r="C1237" s="23" t="str">
        <f>IF(INDEX(個人!$C$6:$AH$125,$N1237,$C$3)&lt;&gt;"",DBCS(TRIM(INDEX(個人!$C$6:$AH$125,$N1237,$C$3))),"")</f>
        <v/>
      </c>
      <c r="D1237" s="23" t="str">
        <f t="shared" si="165"/>
        <v>○</v>
      </c>
      <c r="E1237" s="23">
        <f>IF(AND(INDEX(個人!$C$6:$AH$125,$N1236,$C$3)&lt;&gt;"",INDEX(個人!$C$6:$AH$125,$N1237,$O1237)&lt;&gt;""),E1236+1,E1236)</f>
        <v>0</v>
      </c>
      <c r="F1237" s="23" t="str">
        <f t="shared" si="166"/>
        <v>@0</v>
      </c>
      <c r="H1237" s="23" t="str">
        <f>IF(AND(INDEX(個人!$C$6:$AH$125,$N1237,$C$3)&lt;&gt;"",INDEX(個人!$C$6:$AH$125,$N1237,$O1237)&lt;&gt;""),IF(INDEX(個人!$C$6:$AH$125,$N1237,$H$3)&lt;20,11,ROUNDDOWN(INDEX(個人!$C$6:$AH$125,$N1237,$H$3)/5,0)+7),"")</f>
        <v/>
      </c>
      <c r="I1237" s="23" t="str">
        <f>IF(AND(INDEX(個人!$C$6:$AH$125,$N1237,$C$3)&lt;&gt;"",INDEX(個人!$C$6:$AH$125,$N1237,$O1237)&lt;&gt;""),IF(ISERROR(VLOOKUP(DBCS($Q1237),コード一覧!$E$1:$F$6,2,FALSE)),1,VLOOKUP(DBCS($Q1237),コード一覧!$E$1:$F$6,2,FALSE)),"")</f>
        <v/>
      </c>
      <c r="J1237" s="23" t="str">
        <f>IF(AND(INDEX(個人!$C$6:$AH$125,$N1237,$C$3)&lt;&gt;"",INDEX(個人!$C$6:$AH$125,$N1237,$O1237)&lt;&gt;""),VLOOKUP($P1237,コード一覧!$G$1:$H$10,2,FALSE),"")</f>
        <v/>
      </c>
      <c r="K1237" s="23" t="str">
        <f>IF(AND(INDEX(個人!$C$6:$AH$125,$N1237,$C$3)&lt;&gt;"",INDEX(個人!$C$6:$AH$125,$N1237,$O1237)&lt;&gt;""),LEFT(TEXT(INDEX(個人!$C$6:$AH$125,$N1237,$O1237),"mm:ss.00"),2),"")</f>
        <v/>
      </c>
      <c r="L1237" s="23" t="str">
        <f>IF(AND(INDEX(個人!$C$6:$AH$125,$N1237,$C$3)&lt;&gt;"",INDEX(個人!$C$6:$AH$125,$N1237,$O1237)&lt;&gt;""),MID(TEXT(INDEX(個人!$C$6:$AH$125,$N1237,$O1237),"mm:ss.00"),4,2),"")</f>
        <v/>
      </c>
      <c r="M1237" s="23" t="str">
        <f>IF(AND(INDEX(個人!$C$6:$AH$125,$N1237,$C$3)&lt;&gt;"",INDEX(個人!$C$6:$AH$125,$N1237,$O1237)&lt;&gt;""),RIGHT(TEXT(INDEX(個人!$C$6:$AH$125,$N1237,$O1237),"mm:ss.00"),2),"")</f>
        <v/>
      </c>
      <c r="N1237" s="23">
        <f t="shared" si="167"/>
        <v>56</v>
      </c>
      <c r="O1237" s="23">
        <v>32</v>
      </c>
      <c r="P1237" s="200" t="s">
        <v>73</v>
      </c>
      <c r="Q1237" s="23" t="s">
        <v>101</v>
      </c>
    </row>
    <row r="1238" spans="3:17" s="22" customFormat="1" x14ac:dyDescent="0.15">
      <c r="C1238" s="22" t="str">
        <f>IF(INDEX(個人!$C$6:$AH$125,$N1238,$C$3)&lt;&gt;"",DBCS(TRIM(INDEX(個人!$C$6:$AH$125,$N1238,$C$3))),"")</f>
        <v/>
      </c>
      <c r="D1238" s="22" t="str">
        <f>IF(C1237=C1238,"○","×")</f>
        <v>○</v>
      </c>
      <c r="E1238" s="22">
        <f>IF(AND(INDEX(個人!$C$6:$AH$125,$N1238,$C$3)&lt;&gt;"",INDEX(個人!$C$6:$AH$125,$N1238,$O1238)&lt;&gt;""),1,0)</f>
        <v>0</v>
      </c>
      <c r="F1238" s="22" t="str">
        <f>C1238&amp;"@"&amp;E1238</f>
        <v>@0</v>
      </c>
      <c r="H1238" s="22" t="str">
        <f>IF(AND(INDEX(個人!$C$6:$AH$125,$N1238,$C$3)&lt;&gt;"",INDEX(個人!$C$6:$AH$125,$N1238,$O1238)&lt;&gt;""),IF(INDEX(個人!$C$6:$AH$125,$N1238,$H$3)&lt;20,11,ROUNDDOWN(INDEX(個人!$C$6:$AH$125,$N1238,$H$3)/5,0)+7),"")</f>
        <v/>
      </c>
      <c r="I1238" s="22" t="str">
        <f>IF(AND(INDEX(個人!$C$6:$AH$125,$N1238,$C$3)&lt;&gt;"",INDEX(個人!$C$6:$AH$125,$N1238,$O1238)&lt;&gt;""),IF(ISERROR(VLOOKUP(DBCS($Q1238),コード一覧!$E$1:$F$6,2,FALSE)),1,VLOOKUP(DBCS($Q1238),コード一覧!$E$1:$F$6,2,FALSE)),"")</f>
        <v/>
      </c>
      <c r="J1238" s="22" t="str">
        <f>IF(AND(INDEX(個人!$C$6:$AH$125,$N1238,$C$3)&lt;&gt;"",INDEX(個人!$C$6:$AH$125,$N1238,$O1238)&lt;&gt;""),VLOOKUP($P1238,コード一覧!$G$1:$H$10,2,FALSE),"")</f>
        <v/>
      </c>
      <c r="K1238" s="22" t="str">
        <f>IF(AND(INDEX(個人!$C$6:$AH$125,$N1238,$C$3)&lt;&gt;"",INDEX(個人!$C$6:$AH$125,$N1238,$O1238)&lt;&gt;""),LEFT(TEXT(INDEX(個人!$C$6:$AH$125,$N1238,$O1238),"mm:ss.00"),2),"")</f>
        <v/>
      </c>
      <c r="L1238" s="22" t="str">
        <f>IF(AND(INDEX(個人!$C$6:$AH$125,$N1238,$C$3)&lt;&gt;"",INDEX(個人!$C$6:$AH$125,$N1238,$O1238)&lt;&gt;""),MID(TEXT(INDEX(個人!$C$6:$AH$125,$N1238,$O1238),"mm:ss.00"),4,2),"")</f>
        <v/>
      </c>
      <c r="M1238" s="22" t="str">
        <f>IF(AND(INDEX(個人!$C$6:$AH$125,$N1238,$C$3)&lt;&gt;"",INDEX(個人!$C$6:$AH$125,$N1238,$O1238)&lt;&gt;""),RIGHT(TEXT(INDEX(個人!$C$6:$AH$125,$N1238,$O1238),"mm:ss.00"),2),"")</f>
        <v/>
      </c>
      <c r="N1238" s="22">
        <f>N1216+1</f>
        <v>57</v>
      </c>
      <c r="O1238" s="22">
        <v>11</v>
      </c>
      <c r="P1238" s="24" t="s">
        <v>70</v>
      </c>
      <c r="Q1238" s="22" t="s">
        <v>102</v>
      </c>
    </row>
    <row r="1239" spans="3:17" s="22" customFormat="1" x14ac:dyDescent="0.15">
      <c r="C1239" s="22" t="str">
        <f>IF(INDEX(個人!$C$6:$AH$125,$N1239,$C$3)&lt;&gt;"",DBCS(TRIM(INDEX(個人!$C$6:$AH$125,$N1239,$C$3))),"")</f>
        <v/>
      </c>
      <c r="D1239" s="22" t="str">
        <f>IF(C1238=C1239,"○","×")</f>
        <v>○</v>
      </c>
      <c r="E1239" s="22">
        <f>IF(AND(INDEX(個人!$C$6:$AH$125,$N1238,$C$3)&lt;&gt;"",INDEX(個人!$C$6:$AH$125,$N1239,$O1239)&lt;&gt;""),E1238+1,E1238)</f>
        <v>0</v>
      </c>
      <c r="F1239" s="22" t="str">
        <f>C1239&amp;"@"&amp;E1239</f>
        <v>@0</v>
      </c>
      <c r="H1239" s="22" t="str">
        <f>IF(AND(INDEX(個人!$C$6:$AH$125,$N1239,$C$3)&lt;&gt;"",INDEX(個人!$C$6:$AH$125,$N1239,$O1239)&lt;&gt;""),IF(INDEX(個人!$C$6:$AH$125,$N1239,$H$3)&lt;20,11,ROUNDDOWN(INDEX(個人!$C$6:$AH$125,$N1239,$H$3)/5,0)+7),"")</f>
        <v/>
      </c>
      <c r="I1239" s="22" t="str">
        <f>IF(AND(INDEX(個人!$C$6:$AH$125,$N1239,$C$3)&lt;&gt;"",INDEX(個人!$C$6:$AH$125,$N1239,$O1239)&lt;&gt;""),IF(ISERROR(VLOOKUP(DBCS($Q1239),コード一覧!$E$1:$F$6,2,FALSE)),1,VLOOKUP(DBCS($Q1239),コード一覧!$E$1:$F$6,2,FALSE)),"")</f>
        <v/>
      </c>
      <c r="J1239" s="22" t="str">
        <f>IF(AND(INDEX(個人!$C$6:$AH$125,$N1239,$C$3)&lt;&gt;"",INDEX(個人!$C$6:$AH$125,$N1239,$O1239)&lt;&gt;""),VLOOKUP($P1239,コード一覧!$G$1:$H$10,2,FALSE),"")</f>
        <v/>
      </c>
      <c r="K1239" s="22" t="str">
        <f>IF(AND(INDEX(個人!$C$6:$AH$125,$N1239,$C$3)&lt;&gt;"",INDEX(個人!$C$6:$AH$125,$N1239,$O1239)&lt;&gt;""),LEFT(TEXT(INDEX(個人!$C$6:$AH$125,$N1239,$O1239),"mm:ss.00"),2),"")</f>
        <v/>
      </c>
      <c r="L1239" s="22" t="str">
        <f>IF(AND(INDEX(個人!$C$6:$AH$125,$N1239,$C$3)&lt;&gt;"",INDEX(個人!$C$6:$AH$125,$N1239,$O1239)&lt;&gt;""),MID(TEXT(INDEX(個人!$C$6:$AH$125,$N1239,$O1239),"mm:ss.00"),4,2),"")</f>
        <v/>
      </c>
      <c r="M1239" s="22" t="str">
        <f>IF(AND(INDEX(個人!$C$6:$AH$125,$N1239,$C$3)&lt;&gt;"",INDEX(個人!$C$6:$AH$125,$N1239,$O1239)&lt;&gt;""),RIGHT(TEXT(INDEX(個人!$C$6:$AH$125,$N1239,$O1239),"mm:ss.00"),2),"")</f>
        <v/>
      </c>
      <c r="N1239" s="22">
        <f>$N1238</f>
        <v>57</v>
      </c>
      <c r="O1239" s="22">
        <v>12</v>
      </c>
      <c r="P1239" s="24" t="s">
        <v>24</v>
      </c>
      <c r="Q1239" s="22" t="s">
        <v>102</v>
      </c>
    </row>
    <row r="1240" spans="3:17" s="22" customFormat="1" x14ac:dyDescent="0.15">
      <c r="C1240" s="22" t="str">
        <f>IF(INDEX(個人!$C$6:$AH$125,$N1240,$C$3)&lt;&gt;"",DBCS(TRIM(INDEX(個人!$C$6:$AH$125,$N1240,$C$3))),"")</f>
        <v/>
      </c>
      <c r="D1240" s="22" t="str">
        <f t="shared" ref="D1240:D1259" si="168">IF(C1239=C1240,"○","×")</f>
        <v>○</v>
      </c>
      <c r="E1240" s="22">
        <f>IF(AND(INDEX(個人!$C$6:$AH$125,$N1239,$C$3)&lt;&gt;"",INDEX(個人!$C$6:$AH$125,$N1240,$O1240)&lt;&gt;""),E1239+1,E1239)</f>
        <v>0</v>
      </c>
      <c r="F1240" s="22" t="str">
        <f t="shared" ref="F1240:F1259" si="169">C1240&amp;"@"&amp;E1240</f>
        <v>@0</v>
      </c>
      <c r="H1240" s="22" t="str">
        <f>IF(AND(INDEX(個人!$C$6:$AH$125,$N1240,$C$3)&lt;&gt;"",INDEX(個人!$C$6:$AH$125,$N1240,$O1240)&lt;&gt;""),IF(INDEX(個人!$C$6:$AH$125,$N1240,$H$3)&lt;20,11,ROUNDDOWN(INDEX(個人!$C$6:$AH$125,$N1240,$H$3)/5,0)+7),"")</f>
        <v/>
      </c>
      <c r="I1240" s="22" t="str">
        <f>IF(AND(INDEX(個人!$C$6:$AH$125,$N1240,$C$3)&lt;&gt;"",INDEX(個人!$C$6:$AH$125,$N1240,$O1240)&lt;&gt;""),IF(ISERROR(VLOOKUP(DBCS($Q1240),コード一覧!$E$1:$F$6,2,FALSE)),1,VLOOKUP(DBCS($Q1240),コード一覧!$E$1:$F$6,2,FALSE)),"")</f>
        <v/>
      </c>
      <c r="J1240" s="22" t="str">
        <f>IF(AND(INDEX(個人!$C$6:$AH$125,$N1240,$C$3)&lt;&gt;"",INDEX(個人!$C$6:$AH$125,$N1240,$O1240)&lt;&gt;""),VLOOKUP($P1240,コード一覧!$G$1:$H$10,2,FALSE),"")</f>
        <v/>
      </c>
      <c r="K1240" s="22" t="str">
        <f>IF(AND(INDEX(個人!$C$6:$AH$125,$N1240,$C$3)&lt;&gt;"",INDEX(個人!$C$6:$AH$125,$N1240,$O1240)&lt;&gt;""),LEFT(TEXT(INDEX(個人!$C$6:$AH$125,$N1240,$O1240),"mm:ss.00"),2),"")</f>
        <v/>
      </c>
      <c r="L1240" s="22" t="str">
        <f>IF(AND(INDEX(個人!$C$6:$AH$125,$N1240,$C$3)&lt;&gt;"",INDEX(個人!$C$6:$AH$125,$N1240,$O1240)&lt;&gt;""),MID(TEXT(INDEX(個人!$C$6:$AH$125,$N1240,$O1240),"mm:ss.00"),4,2),"")</f>
        <v/>
      </c>
      <c r="M1240" s="22" t="str">
        <f>IF(AND(INDEX(個人!$C$6:$AH$125,$N1240,$C$3)&lt;&gt;"",INDEX(個人!$C$6:$AH$125,$N1240,$O1240)&lt;&gt;""),RIGHT(TEXT(INDEX(個人!$C$6:$AH$125,$N1240,$O1240),"mm:ss.00"),2),"")</f>
        <v/>
      </c>
      <c r="N1240" s="22">
        <f t="shared" ref="N1240:N1259" si="170">$N1239</f>
        <v>57</v>
      </c>
      <c r="O1240" s="22">
        <v>13</v>
      </c>
      <c r="P1240" s="24" t="s">
        <v>37</v>
      </c>
      <c r="Q1240" s="22" t="s">
        <v>102</v>
      </c>
    </row>
    <row r="1241" spans="3:17" s="22" customFormat="1" x14ac:dyDescent="0.15">
      <c r="C1241" s="22" t="str">
        <f>IF(INDEX(個人!$C$6:$AH$125,$N1241,$C$3)&lt;&gt;"",DBCS(TRIM(INDEX(個人!$C$6:$AH$125,$N1241,$C$3))),"")</f>
        <v/>
      </c>
      <c r="D1241" s="22" t="str">
        <f t="shared" si="168"/>
        <v>○</v>
      </c>
      <c r="E1241" s="22">
        <f>IF(AND(INDEX(個人!$C$6:$AH$125,$N1240,$C$3)&lt;&gt;"",INDEX(個人!$C$6:$AH$125,$N1241,$O1241)&lt;&gt;""),E1240+1,E1240)</f>
        <v>0</v>
      </c>
      <c r="F1241" s="22" t="str">
        <f t="shared" si="169"/>
        <v>@0</v>
      </c>
      <c r="H1241" s="22" t="str">
        <f>IF(AND(INDEX(個人!$C$6:$AH$125,$N1241,$C$3)&lt;&gt;"",INDEX(個人!$C$6:$AH$125,$N1241,$O1241)&lt;&gt;""),IF(INDEX(個人!$C$6:$AH$125,$N1241,$H$3)&lt;20,11,ROUNDDOWN(INDEX(個人!$C$6:$AH$125,$N1241,$H$3)/5,0)+7),"")</f>
        <v/>
      </c>
      <c r="I1241" s="22" t="str">
        <f>IF(AND(INDEX(個人!$C$6:$AH$125,$N1241,$C$3)&lt;&gt;"",INDEX(個人!$C$6:$AH$125,$N1241,$O1241)&lt;&gt;""),IF(ISERROR(VLOOKUP(DBCS($Q1241),コード一覧!$E$1:$F$6,2,FALSE)),1,VLOOKUP(DBCS($Q1241),コード一覧!$E$1:$F$6,2,FALSE)),"")</f>
        <v/>
      </c>
      <c r="J1241" s="22" t="str">
        <f>IF(AND(INDEX(個人!$C$6:$AH$125,$N1241,$C$3)&lt;&gt;"",INDEX(個人!$C$6:$AH$125,$N1241,$O1241)&lt;&gt;""),VLOOKUP($P1241,コード一覧!$G$1:$H$10,2,FALSE),"")</f>
        <v/>
      </c>
      <c r="K1241" s="22" t="str">
        <f>IF(AND(INDEX(個人!$C$6:$AH$125,$N1241,$C$3)&lt;&gt;"",INDEX(個人!$C$6:$AH$125,$N1241,$O1241)&lt;&gt;""),LEFT(TEXT(INDEX(個人!$C$6:$AH$125,$N1241,$O1241),"mm:ss.00"),2),"")</f>
        <v/>
      </c>
      <c r="L1241" s="22" t="str">
        <f>IF(AND(INDEX(個人!$C$6:$AH$125,$N1241,$C$3)&lt;&gt;"",INDEX(個人!$C$6:$AH$125,$N1241,$O1241)&lt;&gt;""),MID(TEXT(INDEX(個人!$C$6:$AH$125,$N1241,$O1241),"mm:ss.00"),4,2),"")</f>
        <v/>
      </c>
      <c r="M1241" s="22" t="str">
        <f>IF(AND(INDEX(個人!$C$6:$AH$125,$N1241,$C$3)&lt;&gt;"",INDEX(個人!$C$6:$AH$125,$N1241,$O1241)&lt;&gt;""),RIGHT(TEXT(INDEX(個人!$C$6:$AH$125,$N1241,$O1241),"mm:ss.00"),2),"")</f>
        <v/>
      </c>
      <c r="N1241" s="22">
        <f t="shared" si="170"/>
        <v>57</v>
      </c>
      <c r="O1241" s="22">
        <v>14</v>
      </c>
      <c r="P1241" s="24" t="s">
        <v>47</v>
      </c>
      <c r="Q1241" s="22" t="s">
        <v>102</v>
      </c>
    </row>
    <row r="1242" spans="3:17" s="22" customFormat="1" x14ac:dyDescent="0.15">
      <c r="C1242" s="22" t="str">
        <f>IF(INDEX(個人!$C$6:$AH$125,$N1242,$C$3)&lt;&gt;"",DBCS(TRIM(INDEX(個人!$C$6:$AH$125,$N1242,$C$3))),"")</f>
        <v/>
      </c>
      <c r="D1242" s="22" t="str">
        <f t="shared" si="168"/>
        <v>○</v>
      </c>
      <c r="E1242" s="22">
        <f>IF(AND(INDEX(個人!$C$6:$AH$125,$N1241,$C$3)&lt;&gt;"",INDEX(個人!$C$6:$AH$125,$N1242,$O1242)&lt;&gt;""),E1241+1,E1241)</f>
        <v>0</v>
      </c>
      <c r="F1242" s="22" t="str">
        <f t="shared" si="169"/>
        <v>@0</v>
      </c>
      <c r="H1242" s="22" t="str">
        <f>IF(AND(INDEX(個人!$C$6:$AH$125,$N1242,$C$3)&lt;&gt;"",INDEX(個人!$C$6:$AH$125,$N1242,$O1242)&lt;&gt;""),IF(INDEX(個人!$C$6:$AH$125,$N1242,$H$3)&lt;20,11,ROUNDDOWN(INDEX(個人!$C$6:$AH$125,$N1242,$H$3)/5,0)+7),"")</f>
        <v/>
      </c>
      <c r="I1242" s="22" t="str">
        <f>IF(AND(INDEX(個人!$C$6:$AH$125,$N1242,$C$3)&lt;&gt;"",INDEX(個人!$C$6:$AH$125,$N1242,$O1242)&lt;&gt;""),IF(ISERROR(VLOOKUP(DBCS($Q1242),コード一覧!$E$1:$F$6,2,FALSE)),1,VLOOKUP(DBCS($Q1242),コード一覧!$E$1:$F$6,2,FALSE)),"")</f>
        <v/>
      </c>
      <c r="J1242" s="22" t="str">
        <f>IF(AND(INDEX(個人!$C$6:$AH$125,$N1242,$C$3)&lt;&gt;"",INDEX(個人!$C$6:$AH$125,$N1242,$O1242)&lt;&gt;""),VLOOKUP($P1242,コード一覧!$G$1:$H$10,2,FALSE),"")</f>
        <v/>
      </c>
      <c r="K1242" s="22" t="str">
        <f>IF(AND(INDEX(個人!$C$6:$AH$125,$N1242,$C$3)&lt;&gt;"",INDEX(個人!$C$6:$AH$125,$N1242,$O1242)&lt;&gt;""),LEFT(TEXT(INDEX(個人!$C$6:$AH$125,$N1242,$O1242),"mm:ss.00"),2),"")</f>
        <v/>
      </c>
      <c r="L1242" s="22" t="str">
        <f>IF(AND(INDEX(個人!$C$6:$AH$125,$N1242,$C$3)&lt;&gt;"",INDEX(個人!$C$6:$AH$125,$N1242,$O1242)&lt;&gt;""),MID(TEXT(INDEX(個人!$C$6:$AH$125,$N1242,$O1242),"mm:ss.00"),4,2),"")</f>
        <v/>
      </c>
      <c r="M1242" s="22" t="str">
        <f>IF(AND(INDEX(個人!$C$6:$AH$125,$N1242,$C$3)&lt;&gt;"",INDEX(個人!$C$6:$AH$125,$N1242,$O1242)&lt;&gt;""),RIGHT(TEXT(INDEX(個人!$C$6:$AH$125,$N1242,$O1242),"mm:ss.00"),2),"")</f>
        <v/>
      </c>
      <c r="N1242" s="22">
        <f t="shared" si="170"/>
        <v>57</v>
      </c>
      <c r="O1242" s="22">
        <v>15</v>
      </c>
      <c r="P1242" s="24" t="s">
        <v>73</v>
      </c>
      <c r="Q1242" s="22" t="s">
        <v>102</v>
      </c>
    </row>
    <row r="1243" spans="3:17" s="22" customFormat="1" x14ac:dyDescent="0.15">
      <c r="C1243" s="22" t="str">
        <f>IF(INDEX(個人!$C$6:$AH$125,$N1243,$C$3)&lt;&gt;"",DBCS(TRIM(INDEX(個人!$C$6:$AH$125,$N1243,$C$3))),"")</f>
        <v/>
      </c>
      <c r="D1243" s="22" t="str">
        <f t="shared" si="168"/>
        <v>○</v>
      </c>
      <c r="E1243" s="22">
        <f>IF(AND(INDEX(個人!$C$6:$AH$125,$N1242,$C$3)&lt;&gt;"",INDEX(個人!$C$6:$AH$125,$N1243,$O1243)&lt;&gt;""),E1242+1,E1242)</f>
        <v>0</v>
      </c>
      <c r="F1243" s="22" t="str">
        <f t="shared" si="169"/>
        <v>@0</v>
      </c>
      <c r="H1243" s="22" t="str">
        <f>IF(AND(INDEX(個人!$C$6:$AH$125,$N1243,$C$3)&lt;&gt;"",INDEX(個人!$C$6:$AH$125,$N1243,$O1243)&lt;&gt;""),IF(INDEX(個人!$C$6:$AH$125,$N1243,$H$3)&lt;20,11,ROUNDDOWN(INDEX(個人!$C$6:$AH$125,$N1243,$H$3)/5,0)+7),"")</f>
        <v/>
      </c>
      <c r="I1243" s="22" t="str">
        <f>IF(AND(INDEX(個人!$C$6:$AH$125,$N1243,$C$3)&lt;&gt;"",INDEX(個人!$C$6:$AH$125,$N1243,$O1243)&lt;&gt;""),IF(ISERROR(VLOOKUP(DBCS($Q1243),コード一覧!$E$1:$F$6,2,FALSE)),1,VLOOKUP(DBCS($Q1243),コード一覧!$E$1:$F$6,2,FALSE)),"")</f>
        <v/>
      </c>
      <c r="J1243" s="22" t="str">
        <f>IF(AND(INDEX(個人!$C$6:$AH$125,$N1243,$C$3)&lt;&gt;"",INDEX(個人!$C$6:$AH$125,$N1243,$O1243)&lt;&gt;""),VLOOKUP($P1243,コード一覧!$G$1:$H$10,2,FALSE),"")</f>
        <v/>
      </c>
      <c r="K1243" s="22" t="str">
        <f>IF(AND(INDEX(個人!$C$6:$AH$125,$N1243,$C$3)&lt;&gt;"",INDEX(個人!$C$6:$AH$125,$N1243,$O1243)&lt;&gt;""),LEFT(TEXT(INDEX(個人!$C$6:$AH$125,$N1243,$O1243),"mm:ss.00"),2),"")</f>
        <v/>
      </c>
      <c r="L1243" s="22" t="str">
        <f>IF(AND(INDEX(個人!$C$6:$AH$125,$N1243,$C$3)&lt;&gt;"",INDEX(個人!$C$6:$AH$125,$N1243,$O1243)&lt;&gt;""),MID(TEXT(INDEX(個人!$C$6:$AH$125,$N1243,$O1243),"mm:ss.00"),4,2),"")</f>
        <v/>
      </c>
      <c r="M1243" s="22" t="str">
        <f>IF(AND(INDEX(個人!$C$6:$AH$125,$N1243,$C$3)&lt;&gt;"",INDEX(個人!$C$6:$AH$125,$N1243,$O1243)&lt;&gt;""),RIGHT(TEXT(INDEX(個人!$C$6:$AH$125,$N1243,$O1243),"mm:ss.00"),2),"")</f>
        <v/>
      </c>
      <c r="N1243" s="22">
        <f t="shared" si="170"/>
        <v>57</v>
      </c>
      <c r="O1243" s="22">
        <v>16</v>
      </c>
      <c r="P1243" s="24" t="s">
        <v>75</v>
      </c>
      <c r="Q1243" s="22" t="s">
        <v>102</v>
      </c>
    </row>
    <row r="1244" spans="3:17" s="22" customFormat="1" x14ac:dyDescent="0.15">
      <c r="C1244" s="22" t="str">
        <f>IF(INDEX(個人!$C$6:$AH$125,$N1244,$C$3)&lt;&gt;"",DBCS(TRIM(INDEX(個人!$C$6:$AH$125,$N1244,$C$3))),"")</f>
        <v/>
      </c>
      <c r="D1244" s="22" t="str">
        <f t="shared" si="168"/>
        <v>○</v>
      </c>
      <c r="E1244" s="22">
        <f>IF(AND(INDEX(個人!$C$6:$AH$125,$N1243,$C$3)&lt;&gt;"",INDEX(個人!$C$6:$AH$125,$N1244,$O1244)&lt;&gt;""),E1243+1,E1243)</f>
        <v>0</v>
      </c>
      <c r="F1244" s="22" t="str">
        <f t="shared" si="169"/>
        <v>@0</v>
      </c>
      <c r="H1244" s="22" t="str">
        <f>IF(AND(INDEX(個人!$C$6:$AH$125,$N1244,$C$3)&lt;&gt;"",INDEX(個人!$C$6:$AH$125,$N1244,$O1244)&lt;&gt;""),IF(INDEX(個人!$C$6:$AH$125,$N1244,$H$3)&lt;20,11,ROUNDDOWN(INDEX(個人!$C$6:$AH$125,$N1244,$H$3)/5,0)+7),"")</f>
        <v/>
      </c>
      <c r="I1244" s="22" t="str">
        <f>IF(AND(INDEX(個人!$C$6:$AH$125,$N1244,$C$3)&lt;&gt;"",INDEX(個人!$C$6:$AH$125,$N1244,$O1244)&lt;&gt;""),IF(ISERROR(VLOOKUP(DBCS($Q1244),コード一覧!$E$1:$F$6,2,FALSE)),1,VLOOKUP(DBCS($Q1244),コード一覧!$E$1:$F$6,2,FALSE)),"")</f>
        <v/>
      </c>
      <c r="J1244" s="22" t="str">
        <f>IF(AND(INDEX(個人!$C$6:$AH$125,$N1244,$C$3)&lt;&gt;"",INDEX(個人!$C$6:$AH$125,$N1244,$O1244)&lt;&gt;""),VLOOKUP($P1244,コード一覧!$G$1:$H$10,2,FALSE),"")</f>
        <v/>
      </c>
      <c r="K1244" s="22" t="str">
        <f>IF(AND(INDEX(個人!$C$6:$AH$125,$N1244,$C$3)&lt;&gt;"",INDEX(個人!$C$6:$AH$125,$N1244,$O1244)&lt;&gt;""),LEFT(TEXT(INDEX(個人!$C$6:$AH$125,$N1244,$O1244),"mm:ss.00"),2),"")</f>
        <v/>
      </c>
      <c r="L1244" s="22" t="str">
        <f>IF(AND(INDEX(個人!$C$6:$AH$125,$N1244,$C$3)&lt;&gt;"",INDEX(個人!$C$6:$AH$125,$N1244,$O1244)&lt;&gt;""),MID(TEXT(INDEX(個人!$C$6:$AH$125,$N1244,$O1244),"mm:ss.00"),4,2),"")</f>
        <v/>
      </c>
      <c r="M1244" s="22" t="str">
        <f>IF(AND(INDEX(個人!$C$6:$AH$125,$N1244,$C$3)&lt;&gt;"",INDEX(個人!$C$6:$AH$125,$N1244,$O1244)&lt;&gt;""),RIGHT(TEXT(INDEX(個人!$C$6:$AH$125,$N1244,$O1244),"mm:ss.00"),2),"")</f>
        <v/>
      </c>
      <c r="N1244" s="22">
        <f t="shared" si="170"/>
        <v>57</v>
      </c>
      <c r="O1244" s="22">
        <v>17</v>
      </c>
      <c r="P1244" s="24" t="s">
        <v>77</v>
      </c>
      <c r="Q1244" s="22" t="s">
        <v>102</v>
      </c>
    </row>
    <row r="1245" spans="3:17" s="22" customFormat="1" x14ac:dyDescent="0.15">
      <c r="C1245" s="22" t="str">
        <f>IF(INDEX(個人!$C$6:$AH$125,$N1245,$C$3)&lt;&gt;"",DBCS(TRIM(INDEX(個人!$C$6:$AH$125,$N1245,$C$3))),"")</f>
        <v/>
      </c>
      <c r="D1245" s="22" t="str">
        <f t="shared" si="168"/>
        <v>○</v>
      </c>
      <c r="E1245" s="22">
        <f>IF(AND(INDEX(個人!$C$6:$AH$125,$N1244,$C$3)&lt;&gt;"",INDEX(個人!$C$6:$AH$125,$N1245,$O1245)&lt;&gt;""),E1244+1,E1244)</f>
        <v>0</v>
      </c>
      <c r="F1245" s="22" t="str">
        <f t="shared" si="169"/>
        <v>@0</v>
      </c>
      <c r="H1245" s="22" t="str">
        <f>IF(AND(INDEX(個人!$C$6:$AH$125,$N1245,$C$3)&lt;&gt;"",INDEX(個人!$C$6:$AH$125,$N1245,$O1245)&lt;&gt;""),IF(INDEX(個人!$C$6:$AH$125,$N1245,$H$3)&lt;20,11,ROUNDDOWN(INDEX(個人!$C$6:$AH$125,$N1245,$H$3)/5,0)+7),"")</f>
        <v/>
      </c>
      <c r="I1245" s="22" t="str">
        <f>IF(AND(INDEX(個人!$C$6:$AH$125,$N1245,$C$3)&lt;&gt;"",INDEX(個人!$C$6:$AH$125,$N1245,$O1245)&lt;&gt;""),IF(ISERROR(VLOOKUP(DBCS($Q1245),コード一覧!$E$1:$F$6,2,FALSE)),1,VLOOKUP(DBCS($Q1245),コード一覧!$E$1:$F$6,2,FALSE)),"")</f>
        <v/>
      </c>
      <c r="J1245" s="22" t="str">
        <f>IF(AND(INDEX(個人!$C$6:$AH$125,$N1245,$C$3)&lt;&gt;"",INDEX(個人!$C$6:$AH$125,$N1245,$O1245)&lt;&gt;""),VLOOKUP($P1245,コード一覧!$G$1:$H$10,2,FALSE),"")</f>
        <v/>
      </c>
      <c r="K1245" s="22" t="str">
        <f>IF(AND(INDEX(個人!$C$6:$AH$125,$N1245,$C$3)&lt;&gt;"",INDEX(個人!$C$6:$AH$125,$N1245,$O1245)&lt;&gt;""),LEFT(TEXT(INDEX(個人!$C$6:$AH$125,$N1245,$O1245),"mm:ss.00"),2),"")</f>
        <v/>
      </c>
      <c r="L1245" s="22" t="str">
        <f>IF(AND(INDEX(個人!$C$6:$AH$125,$N1245,$C$3)&lt;&gt;"",INDEX(個人!$C$6:$AH$125,$N1245,$O1245)&lt;&gt;""),MID(TEXT(INDEX(個人!$C$6:$AH$125,$N1245,$O1245),"mm:ss.00"),4,2),"")</f>
        <v/>
      </c>
      <c r="M1245" s="22" t="str">
        <f>IF(AND(INDEX(個人!$C$6:$AH$125,$N1245,$C$3)&lt;&gt;"",INDEX(個人!$C$6:$AH$125,$N1245,$O1245)&lt;&gt;""),RIGHT(TEXT(INDEX(個人!$C$6:$AH$125,$N1245,$O1245),"mm:ss.00"),2),"")</f>
        <v/>
      </c>
      <c r="N1245" s="22">
        <f t="shared" si="170"/>
        <v>57</v>
      </c>
      <c r="O1245" s="22">
        <v>18</v>
      </c>
      <c r="P1245" s="24" t="s">
        <v>70</v>
      </c>
      <c r="Q1245" s="22" t="s">
        <v>103</v>
      </c>
    </row>
    <row r="1246" spans="3:17" s="22" customFormat="1" x14ac:dyDescent="0.15">
      <c r="C1246" s="22" t="str">
        <f>IF(INDEX(個人!$C$6:$AH$125,$N1246,$C$3)&lt;&gt;"",DBCS(TRIM(INDEX(個人!$C$6:$AH$125,$N1246,$C$3))),"")</f>
        <v/>
      </c>
      <c r="D1246" s="22" t="str">
        <f t="shared" si="168"/>
        <v>○</v>
      </c>
      <c r="E1246" s="22">
        <f>IF(AND(INDEX(個人!$C$6:$AH$125,$N1245,$C$3)&lt;&gt;"",INDEX(個人!$C$6:$AH$125,$N1246,$O1246)&lt;&gt;""),E1245+1,E1245)</f>
        <v>0</v>
      </c>
      <c r="F1246" s="22" t="str">
        <f t="shared" si="169"/>
        <v>@0</v>
      </c>
      <c r="H1246" s="22" t="str">
        <f>IF(AND(INDEX(個人!$C$6:$AH$125,$N1246,$C$3)&lt;&gt;"",INDEX(個人!$C$6:$AH$125,$N1246,$O1246)&lt;&gt;""),IF(INDEX(個人!$C$6:$AH$125,$N1246,$H$3)&lt;20,11,ROUNDDOWN(INDEX(個人!$C$6:$AH$125,$N1246,$H$3)/5,0)+7),"")</f>
        <v/>
      </c>
      <c r="I1246" s="22" t="str">
        <f>IF(AND(INDEX(個人!$C$6:$AH$125,$N1246,$C$3)&lt;&gt;"",INDEX(個人!$C$6:$AH$125,$N1246,$O1246)&lt;&gt;""),IF(ISERROR(VLOOKUP(DBCS($Q1246),コード一覧!$E$1:$F$6,2,FALSE)),1,VLOOKUP(DBCS($Q1246),コード一覧!$E$1:$F$6,2,FALSE)),"")</f>
        <v/>
      </c>
      <c r="J1246" s="22" t="str">
        <f>IF(AND(INDEX(個人!$C$6:$AH$125,$N1246,$C$3)&lt;&gt;"",INDEX(個人!$C$6:$AH$125,$N1246,$O1246)&lt;&gt;""),VLOOKUP($P1246,コード一覧!$G$1:$H$10,2,FALSE),"")</f>
        <v/>
      </c>
      <c r="K1246" s="22" t="str">
        <f>IF(AND(INDEX(個人!$C$6:$AH$125,$N1246,$C$3)&lt;&gt;"",INDEX(個人!$C$6:$AH$125,$N1246,$O1246)&lt;&gt;""),LEFT(TEXT(INDEX(個人!$C$6:$AH$125,$N1246,$O1246),"mm:ss.00"),2),"")</f>
        <v/>
      </c>
      <c r="L1246" s="22" t="str">
        <f>IF(AND(INDEX(個人!$C$6:$AH$125,$N1246,$C$3)&lt;&gt;"",INDEX(個人!$C$6:$AH$125,$N1246,$O1246)&lt;&gt;""),MID(TEXT(INDEX(個人!$C$6:$AH$125,$N1246,$O1246),"mm:ss.00"),4,2),"")</f>
        <v/>
      </c>
      <c r="M1246" s="22" t="str">
        <f>IF(AND(INDEX(個人!$C$6:$AH$125,$N1246,$C$3)&lt;&gt;"",INDEX(個人!$C$6:$AH$125,$N1246,$O1246)&lt;&gt;""),RIGHT(TEXT(INDEX(個人!$C$6:$AH$125,$N1246,$O1246),"mm:ss.00"),2),"")</f>
        <v/>
      </c>
      <c r="N1246" s="22">
        <f t="shared" si="170"/>
        <v>57</v>
      </c>
      <c r="O1246" s="22">
        <v>19</v>
      </c>
      <c r="P1246" s="24" t="s">
        <v>24</v>
      </c>
      <c r="Q1246" s="22" t="s">
        <v>103</v>
      </c>
    </row>
    <row r="1247" spans="3:17" s="22" customFormat="1" x14ac:dyDescent="0.15">
      <c r="C1247" s="22" t="str">
        <f>IF(INDEX(個人!$C$6:$AH$125,$N1247,$C$3)&lt;&gt;"",DBCS(TRIM(INDEX(個人!$C$6:$AH$125,$N1247,$C$3))),"")</f>
        <v/>
      </c>
      <c r="D1247" s="22" t="str">
        <f t="shared" si="168"/>
        <v>○</v>
      </c>
      <c r="E1247" s="22">
        <f>IF(AND(INDEX(個人!$C$6:$AH$125,$N1246,$C$3)&lt;&gt;"",INDEX(個人!$C$6:$AH$125,$N1247,$O1247)&lt;&gt;""),E1246+1,E1246)</f>
        <v>0</v>
      </c>
      <c r="F1247" s="22" t="str">
        <f t="shared" si="169"/>
        <v>@0</v>
      </c>
      <c r="H1247" s="22" t="str">
        <f>IF(AND(INDEX(個人!$C$6:$AH$125,$N1247,$C$3)&lt;&gt;"",INDEX(個人!$C$6:$AH$125,$N1247,$O1247)&lt;&gt;""),IF(INDEX(個人!$C$6:$AH$125,$N1247,$H$3)&lt;20,11,ROUNDDOWN(INDEX(個人!$C$6:$AH$125,$N1247,$H$3)/5,0)+7),"")</f>
        <v/>
      </c>
      <c r="I1247" s="22" t="str">
        <f>IF(AND(INDEX(個人!$C$6:$AH$125,$N1247,$C$3)&lt;&gt;"",INDEX(個人!$C$6:$AH$125,$N1247,$O1247)&lt;&gt;""),IF(ISERROR(VLOOKUP(DBCS($Q1247),コード一覧!$E$1:$F$6,2,FALSE)),1,VLOOKUP(DBCS($Q1247),コード一覧!$E$1:$F$6,2,FALSE)),"")</f>
        <v/>
      </c>
      <c r="J1247" s="22" t="str">
        <f>IF(AND(INDEX(個人!$C$6:$AH$125,$N1247,$C$3)&lt;&gt;"",INDEX(個人!$C$6:$AH$125,$N1247,$O1247)&lt;&gt;""),VLOOKUP($P1247,コード一覧!$G$1:$H$10,2,FALSE),"")</f>
        <v/>
      </c>
      <c r="K1247" s="22" t="str">
        <f>IF(AND(INDEX(個人!$C$6:$AH$125,$N1247,$C$3)&lt;&gt;"",INDEX(個人!$C$6:$AH$125,$N1247,$O1247)&lt;&gt;""),LEFT(TEXT(INDEX(個人!$C$6:$AH$125,$N1247,$O1247),"mm:ss.00"),2),"")</f>
        <v/>
      </c>
      <c r="L1247" s="22" t="str">
        <f>IF(AND(INDEX(個人!$C$6:$AH$125,$N1247,$C$3)&lt;&gt;"",INDEX(個人!$C$6:$AH$125,$N1247,$O1247)&lt;&gt;""),MID(TEXT(INDEX(個人!$C$6:$AH$125,$N1247,$O1247),"mm:ss.00"),4,2),"")</f>
        <v/>
      </c>
      <c r="M1247" s="22" t="str">
        <f>IF(AND(INDEX(個人!$C$6:$AH$125,$N1247,$C$3)&lt;&gt;"",INDEX(個人!$C$6:$AH$125,$N1247,$O1247)&lt;&gt;""),RIGHT(TEXT(INDEX(個人!$C$6:$AH$125,$N1247,$O1247),"mm:ss.00"),2),"")</f>
        <v/>
      </c>
      <c r="N1247" s="22">
        <f t="shared" si="170"/>
        <v>57</v>
      </c>
      <c r="O1247" s="22">
        <v>20</v>
      </c>
      <c r="P1247" s="24" t="s">
        <v>37</v>
      </c>
      <c r="Q1247" s="22" t="s">
        <v>103</v>
      </c>
    </row>
    <row r="1248" spans="3:17" s="22" customFormat="1" x14ac:dyDescent="0.15">
      <c r="C1248" s="22" t="str">
        <f>IF(INDEX(個人!$C$6:$AH$125,$N1248,$C$3)&lt;&gt;"",DBCS(TRIM(INDEX(個人!$C$6:$AH$125,$N1248,$C$3))),"")</f>
        <v/>
      </c>
      <c r="D1248" s="22" t="str">
        <f t="shared" si="168"/>
        <v>○</v>
      </c>
      <c r="E1248" s="22">
        <f>IF(AND(INDEX(個人!$C$6:$AH$125,$N1247,$C$3)&lt;&gt;"",INDEX(個人!$C$6:$AH$125,$N1248,$O1248)&lt;&gt;""),E1247+1,E1247)</f>
        <v>0</v>
      </c>
      <c r="F1248" s="22" t="str">
        <f t="shared" si="169"/>
        <v>@0</v>
      </c>
      <c r="H1248" s="22" t="str">
        <f>IF(AND(INDEX(個人!$C$6:$AH$125,$N1248,$C$3)&lt;&gt;"",INDEX(個人!$C$6:$AH$125,$N1248,$O1248)&lt;&gt;""),IF(INDEX(個人!$C$6:$AH$125,$N1248,$H$3)&lt;20,11,ROUNDDOWN(INDEX(個人!$C$6:$AH$125,$N1248,$H$3)/5,0)+7),"")</f>
        <v/>
      </c>
      <c r="I1248" s="22" t="str">
        <f>IF(AND(INDEX(個人!$C$6:$AH$125,$N1248,$C$3)&lt;&gt;"",INDEX(個人!$C$6:$AH$125,$N1248,$O1248)&lt;&gt;""),IF(ISERROR(VLOOKUP(DBCS($Q1248),コード一覧!$E$1:$F$6,2,FALSE)),1,VLOOKUP(DBCS($Q1248),コード一覧!$E$1:$F$6,2,FALSE)),"")</f>
        <v/>
      </c>
      <c r="J1248" s="22" t="str">
        <f>IF(AND(INDEX(個人!$C$6:$AH$125,$N1248,$C$3)&lt;&gt;"",INDEX(個人!$C$6:$AH$125,$N1248,$O1248)&lt;&gt;""),VLOOKUP($P1248,コード一覧!$G$1:$H$10,2,FALSE),"")</f>
        <v/>
      </c>
      <c r="K1248" s="22" t="str">
        <f>IF(AND(INDEX(個人!$C$6:$AH$125,$N1248,$C$3)&lt;&gt;"",INDEX(個人!$C$6:$AH$125,$N1248,$O1248)&lt;&gt;""),LEFT(TEXT(INDEX(個人!$C$6:$AH$125,$N1248,$O1248),"mm:ss.00"),2),"")</f>
        <v/>
      </c>
      <c r="L1248" s="22" t="str">
        <f>IF(AND(INDEX(個人!$C$6:$AH$125,$N1248,$C$3)&lt;&gt;"",INDEX(個人!$C$6:$AH$125,$N1248,$O1248)&lt;&gt;""),MID(TEXT(INDEX(個人!$C$6:$AH$125,$N1248,$O1248),"mm:ss.00"),4,2),"")</f>
        <v/>
      </c>
      <c r="M1248" s="22" t="str">
        <f>IF(AND(INDEX(個人!$C$6:$AH$125,$N1248,$C$3)&lt;&gt;"",INDEX(個人!$C$6:$AH$125,$N1248,$O1248)&lt;&gt;""),RIGHT(TEXT(INDEX(個人!$C$6:$AH$125,$N1248,$O1248),"mm:ss.00"),2),"")</f>
        <v/>
      </c>
      <c r="N1248" s="22">
        <f t="shared" si="170"/>
        <v>57</v>
      </c>
      <c r="O1248" s="22">
        <v>21</v>
      </c>
      <c r="P1248" s="24" t="s">
        <v>47</v>
      </c>
      <c r="Q1248" s="22" t="s">
        <v>103</v>
      </c>
    </row>
    <row r="1249" spans="3:17" s="22" customFormat="1" x14ac:dyDescent="0.15">
      <c r="C1249" s="22" t="str">
        <f>IF(INDEX(個人!$C$6:$AH$125,$N1249,$C$3)&lt;&gt;"",DBCS(TRIM(INDEX(個人!$C$6:$AH$125,$N1249,$C$3))),"")</f>
        <v/>
      </c>
      <c r="D1249" s="22" t="str">
        <f t="shared" si="168"/>
        <v>○</v>
      </c>
      <c r="E1249" s="22">
        <f>IF(AND(INDEX(個人!$C$6:$AH$125,$N1248,$C$3)&lt;&gt;"",INDEX(個人!$C$6:$AH$125,$N1249,$O1249)&lt;&gt;""),E1248+1,E1248)</f>
        <v>0</v>
      </c>
      <c r="F1249" s="22" t="str">
        <f t="shared" si="169"/>
        <v>@0</v>
      </c>
      <c r="H1249" s="22" t="str">
        <f>IF(AND(INDEX(個人!$C$6:$AH$125,$N1249,$C$3)&lt;&gt;"",INDEX(個人!$C$6:$AH$125,$N1249,$O1249)&lt;&gt;""),IF(INDEX(個人!$C$6:$AH$125,$N1249,$H$3)&lt;20,11,ROUNDDOWN(INDEX(個人!$C$6:$AH$125,$N1249,$H$3)/5,0)+7),"")</f>
        <v/>
      </c>
      <c r="I1249" s="22" t="str">
        <f>IF(AND(INDEX(個人!$C$6:$AH$125,$N1249,$C$3)&lt;&gt;"",INDEX(個人!$C$6:$AH$125,$N1249,$O1249)&lt;&gt;""),IF(ISERROR(VLOOKUP(DBCS($Q1249),コード一覧!$E$1:$F$6,2,FALSE)),1,VLOOKUP(DBCS($Q1249),コード一覧!$E$1:$F$6,2,FALSE)),"")</f>
        <v/>
      </c>
      <c r="J1249" s="22" t="str">
        <f>IF(AND(INDEX(個人!$C$6:$AH$125,$N1249,$C$3)&lt;&gt;"",INDEX(個人!$C$6:$AH$125,$N1249,$O1249)&lt;&gt;""),VLOOKUP($P1249,コード一覧!$G$1:$H$10,2,FALSE),"")</f>
        <v/>
      </c>
      <c r="K1249" s="22" t="str">
        <f>IF(AND(INDEX(個人!$C$6:$AH$125,$N1249,$C$3)&lt;&gt;"",INDEX(個人!$C$6:$AH$125,$N1249,$O1249)&lt;&gt;""),LEFT(TEXT(INDEX(個人!$C$6:$AH$125,$N1249,$O1249),"mm:ss.00"),2),"")</f>
        <v/>
      </c>
      <c r="L1249" s="22" t="str">
        <f>IF(AND(INDEX(個人!$C$6:$AH$125,$N1249,$C$3)&lt;&gt;"",INDEX(個人!$C$6:$AH$125,$N1249,$O1249)&lt;&gt;""),MID(TEXT(INDEX(個人!$C$6:$AH$125,$N1249,$O1249),"mm:ss.00"),4,2),"")</f>
        <v/>
      </c>
      <c r="M1249" s="22" t="str">
        <f>IF(AND(INDEX(個人!$C$6:$AH$125,$N1249,$C$3)&lt;&gt;"",INDEX(個人!$C$6:$AH$125,$N1249,$O1249)&lt;&gt;""),RIGHT(TEXT(INDEX(個人!$C$6:$AH$125,$N1249,$O1249),"mm:ss.00"),2),"")</f>
        <v/>
      </c>
      <c r="N1249" s="22">
        <f t="shared" si="170"/>
        <v>57</v>
      </c>
      <c r="O1249" s="22">
        <v>22</v>
      </c>
      <c r="P1249" s="24" t="s">
        <v>70</v>
      </c>
      <c r="Q1249" s="22" t="s">
        <v>104</v>
      </c>
    </row>
    <row r="1250" spans="3:17" s="22" customFormat="1" x14ac:dyDescent="0.15">
      <c r="C1250" s="22" t="str">
        <f>IF(INDEX(個人!$C$6:$AH$125,$N1250,$C$3)&lt;&gt;"",DBCS(TRIM(INDEX(個人!$C$6:$AH$125,$N1250,$C$3))),"")</f>
        <v/>
      </c>
      <c r="D1250" s="22" t="str">
        <f t="shared" si="168"/>
        <v>○</v>
      </c>
      <c r="E1250" s="22">
        <f>IF(AND(INDEX(個人!$C$6:$AH$125,$N1249,$C$3)&lt;&gt;"",INDEX(個人!$C$6:$AH$125,$N1250,$O1250)&lt;&gt;""),E1249+1,E1249)</f>
        <v>0</v>
      </c>
      <c r="F1250" s="22" t="str">
        <f t="shared" si="169"/>
        <v>@0</v>
      </c>
      <c r="H1250" s="22" t="str">
        <f>IF(AND(INDEX(個人!$C$6:$AH$125,$N1250,$C$3)&lt;&gt;"",INDEX(個人!$C$6:$AH$125,$N1250,$O1250)&lt;&gt;""),IF(INDEX(個人!$C$6:$AH$125,$N1250,$H$3)&lt;20,11,ROUNDDOWN(INDEX(個人!$C$6:$AH$125,$N1250,$H$3)/5,0)+7),"")</f>
        <v/>
      </c>
      <c r="I1250" s="22" t="str">
        <f>IF(AND(INDEX(個人!$C$6:$AH$125,$N1250,$C$3)&lt;&gt;"",INDEX(個人!$C$6:$AH$125,$N1250,$O1250)&lt;&gt;""),IF(ISERROR(VLOOKUP(DBCS($Q1250),コード一覧!$E$1:$F$6,2,FALSE)),1,VLOOKUP(DBCS($Q1250),コード一覧!$E$1:$F$6,2,FALSE)),"")</f>
        <v/>
      </c>
      <c r="J1250" s="22" t="str">
        <f>IF(AND(INDEX(個人!$C$6:$AH$125,$N1250,$C$3)&lt;&gt;"",INDEX(個人!$C$6:$AH$125,$N1250,$O1250)&lt;&gt;""),VLOOKUP($P1250,コード一覧!$G$1:$H$10,2,FALSE),"")</f>
        <v/>
      </c>
      <c r="K1250" s="22" t="str">
        <f>IF(AND(INDEX(個人!$C$6:$AH$125,$N1250,$C$3)&lt;&gt;"",INDEX(個人!$C$6:$AH$125,$N1250,$O1250)&lt;&gt;""),LEFT(TEXT(INDEX(個人!$C$6:$AH$125,$N1250,$O1250),"mm:ss.00"),2),"")</f>
        <v/>
      </c>
      <c r="L1250" s="22" t="str">
        <f>IF(AND(INDEX(個人!$C$6:$AH$125,$N1250,$C$3)&lt;&gt;"",INDEX(個人!$C$6:$AH$125,$N1250,$O1250)&lt;&gt;""),MID(TEXT(INDEX(個人!$C$6:$AH$125,$N1250,$O1250),"mm:ss.00"),4,2),"")</f>
        <v/>
      </c>
      <c r="M1250" s="22" t="str">
        <f>IF(AND(INDEX(個人!$C$6:$AH$125,$N1250,$C$3)&lt;&gt;"",INDEX(個人!$C$6:$AH$125,$N1250,$O1250)&lt;&gt;""),RIGHT(TEXT(INDEX(個人!$C$6:$AH$125,$N1250,$O1250),"mm:ss.00"),2),"")</f>
        <v/>
      </c>
      <c r="N1250" s="22">
        <f t="shared" si="170"/>
        <v>57</v>
      </c>
      <c r="O1250" s="22">
        <v>23</v>
      </c>
      <c r="P1250" s="24" t="s">
        <v>24</v>
      </c>
      <c r="Q1250" s="22" t="s">
        <v>104</v>
      </c>
    </row>
    <row r="1251" spans="3:17" s="22" customFormat="1" x14ac:dyDescent="0.15">
      <c r="C1251" s="22" t="str">
        <f>IF(INDEX(個人!$C$6:$AH$125,$N1251,$C$3)&lt;&gt;"",DBCS(TRIM(INDEX(個人!$C$6:$AH$125,$N1251,$C$3))),"")</f>
        <v/>
      </c>
      <c r="D1251" s="22" t="str">
        <f t="shared" si="168"/>
        <v>○</v>
      </c>
      <c r="E1251" s="22">
        <f>IF(AND(INDEX(個人!$C$6:$AH$125,$N1250,$C$3)&lt;&gt;"",INDEX(個人!$C$6:$AH$125,$N1251,$O1251)&lt;&gt;""),E1250+1,E1250)</f>
        <v>0</v>
      </c>
      <c r="F1251" s="22" t="str">
        <f t="shared" si="169"/>
        <v>@0</v>
      </c>
      <c r="H1251" s="22" t="str">
        <f>IF(AND(INDEX(個人!$C$6:$AH$125,$N1251,$C$3)&lt;&gt;"",INDEX(個人!$C$6:$AH$125,$N1251,$O1251)&lt;&gt;""),IF(INDEX(個人!$C$6:$AH$125,$N1251,$H$3)&lt;20,11,ROUNDDOWN(INDEX(個人!$C$6:$AH$125,$N1251,$H$3)/5,0)+7),"")</f>
        <v/>
      </c>
      <c r="I1251" s="22" t="str">
        <f>IF(AND(INDEX(個人!$C$6:$AH$125,$N1251,$C$3)&lt;&gt;"",INDEX(個人!$C$6:$AH$125,$N1251,$O1251)&lt;&gt;""),IF(ISERROR(VLOOKUP(DBCS($Q1251),コード一覧!$E$1:$F$6,2,FALSE)),1,VLOOKUP(DBCS($Q1251),コード一覧!$E$1:$F$6,2,FALSE)),"")</f>
        <v/>
      </c>
      <c r="J1251" s="22" t="str">
        <f>IF(AND(INDEX(個人!$C$6:$AH$125,$N1251,$C$3)&lt;&gt;"",INDEX(個人!$C$6:$AH$125,$N1251,$O1251)&lt;&gt;""),VLOOKUP($P1251,コード一覧!$G$1:$H$10,2,FALSE),"")</f>
        <v/>
      </c>
      <c r="K1251" s="22" t="str">
        <f>IF(AND(INDEX(個人!$C$6:$AH$125,$N1251,$C$3)&lt;&gt;"",INDEX(個人!$C$6:$AH$125,$N1251,$O1251)&lt;&gt;""),LEFT(TEXT(INDEX(個人!$C$6:$AH$125,$N1251,$O1251),"mm:ss.00"),2),"")</f>
        <v/>
      </c>
      <c r="L1251" s="22" t="str">
        <f>IF(AND(INDEX(個人!$C$6:$AH$125,$N1251,$C$3)&lt;&gt;"",INDEX(個人!$C$6:$AH$125,$N1251,$O1251)&lt;&gt;""),MID(TEXT(INDEX(個人!$C$6:$AH$125,$N1251,$O1251),"mm:ss.00"),4,2),"")</f>
        <v/>
      </c>
      <c r="M1251" s="22" t="str">
        <f>IF(AND(INDEX(個人!$C$6:$AH$125,$N1251,$C$3)&lt;&gt;"",INDEX(個人!$C$6:$AH$125,$N1251,$O1251)&lt;&gt;""),RIGHT(TEXT(INDEX(個人!$C$6:$AH$125,$N1251,$O1251),"mm:ss.00"),2),"")</f>
        <v/>
      </c>
      <c r="N1251" s="22">
        <f t="shared" si="170"/>
        <v>57</v>
      </c>
      <c r="O1251" s="22">
        <v>24</v>
      </c>
      <c r="P1251" s="24" t="s">
        <v>37</v>
      </c>
      <c r="Q1251" s="22" t="s">
        <v>104</v>
      </c>
    </row>
    <row r="1252" spans="3:17" s="22" customFormat="1" x14ac:dyDescent="0.15">
      <c r="C1252" s="22" t="str">
        <f>IF(INDEX(個人!$C$6:$AH$125,$N1252,$C$3)&lt;&gt;"",DBCS(TRIM(INDEX(個人!$C$6:$AH$125,$N1252,$C$3))),"")</f>
        <v/>
      </c>
      <c r="D1252" s="22" t="str">
        <f t="shared" si="168"/>
        <v>○</v>
      </c>
      <c r="E1252" s="22">
        <f>IF(AND(INDEX(個人!$C$6:$AH$125,$N1251,$C$3)&lt;&gt;"",INDEX(個人!$C$6:$AH$125,$N1252,$O1252)&lt;&gt;""),E1251+1,E1251)</f>
        <v>0</v>
      </c>
      <c r="F1252" s="22" t="str">
        <f t="shared" si="169"/>
        <v>@0</v>
      </c>
      <c r="H1252" s="22" t="str">
        <f>IF(AND(INDEX(個人!$C$6:$AH$125,$N1252,$C$3)&lt;&gt;"",INDEX(個人!$C$6:$AH$125,$N1252,$O1252)&lt;&gt;""),IF(INDEX(個人!$C$6:$AH$125,$N1252,$H$3)&lt;20,11,ROUNDDOWN(INDEX(個人!$C$6:$AH$125,$N1252,$H$3)/5,0)+7),"")</f>
        <v/>
      </c>
      <c r="I1252" s="22" t="str">
        <f>IF(AND(INDEX(個人!$C$6:$AH$125,$N1252,$C$3)&lt;&gt;"",INDEX(個人!$C$6:$AH$125,$N1252,$O1252)&lt;&gt;""),IF(ISERROR(VLOOKUP(DBCS($Q1252),コード一覧!$E$1:$F$6,2,FALSE)),1,VLOOKUP(DBCS($Q1252),コード一覧!$E$1:$F$6,2,FALSE)),"")</f>
        <v/>
      </c>
      <c r="J1252" s="22" t="str">
        <f>IF(AND(INDEX(個人!$C$6:$AH$125,$N1252,$C$3)&lt;&gt;"",INDEX(個人!$C$6:$AH$125,$N1252,$O1252)&lt;&gt;""),VLOOKUP($P1252,コード一覧!$G$1:$H$10,2,FALSE),"")</f>
        <v/>
      </c>
      <c r="K1252" s="22" t="str">
        <f>IF(AND(INDEX(個人!$C$6:$AH$125,$N1252,$C$3)&lt;&gt;"",INDEX(個人!$C$6:$AH$125,$N1252,$O1252)&lt;&gt;""),LEFT(TEXT(INDEX(個人!$C$6:$AH$125,$N1252,$O1252),"mm:ss.00"),2),"")</f>
        <v/>
      </c>
      <c r="L1252" s="22" t="str">
        <f>IF(AND(INDEX(個人!$C$6:$AH$125,$N1252,$C$3)&lt;&gt;"",INDEX(個人!$C$6:$AH$125,$N1252,$O1252)&lt;&gt;""),MID(TEXT(INDEX(個人!$C$6:$AH$125,$N1252,$O1252),"mm:ss.00"),4,2),"")</f>
        <v/>
      </c>
      <c r="M1252" s="22" t="str">
        <f>IF(AND(INDEX(個人!$C$6:$AH$125,$N1252,$C$3)&lt;&gt;"",INDEX(個人!$C$6:$AH$125,$N1252,$O1252)&lt;&gt;""),RIGHT(TEXT(INDEX(個人!$C$6:$AH$125,$N1252,$O1252),"mm:ss.00"),2),"")</f>
        <v/>
      </c>
      <c r="N1252" s="22">
        <f t="shared" si="170"/>
        <v>57</v>
      </c>
      <c r="O1252" s="22">
        <v>25</v>
      </c>
      <c r="P1252" s="24" t="s">
        <v>47</v>
      </c>
      <c r="Q1252" s="22" t="s">
        <v>104</v>
      </c>
    </row>
    <row r="1253" spans="3:17" s="22" customFormat="1" x14ac:dyDescent="0.15">
      <c r="C1253" s="22" t="str">
        <f>IF(INDEX(個人!$C$6:$AH$125,$N1253,$C$3)&lt;&gt;"",DBCS(TRIM(INDEX(個人!$C$6:$AH$125,$N1253,$C$3))),"")</f>
        <v/>
      </c>
      <c r="D1253" s="22" t="str">
        <f t="shared" si="168"/>
        <v>○</v>
      </c>
      <c r="E1253" s="22">
        <f>IF(AND(INDEX(個人!$C$6:$AH$125,$N1252,$C$3)&lt;&gt;"",INDEX(個人!$C$6:$AH$125,$N1253,$O1253)&lt;&gt;""),E1252+1,E1252)</f>
        <v>0</v>
      </c>
      <c r="F1253" s="22" t="str">
        <f t="shared" si="169"/>
        <v>@0</v>
      </c>
      <c r="H1253" s="22" t="str">
        <f>IF(AND(INDEX(個人!$C$6:$AH$125,$N1253,$C$3)&lt;&gt;"",INDEX(個人!$C$6:$AH$125,$N1253,$O1253)&lt;&gt;""),IF(INDEX(個人!$C$6:$AH$125,$N1253,$H$3)&lt;20,11,ROUNDDOWN(INDEX(個人!$C$6:$AH$125,$N1253,$H$3)/5,0)+7),"")</f>
        <v/>
      </c>
      <c r="I1253" s="22" t="str">
        <f>IF(AND(INDEX(個人!$C$6:$AH$125,$N1253,$C$3)&lt;&gt;"",INDEX(個人!$C$6:$AH$125,$N1253,$O1253)&lt;&gt;""),IF(ISERROR(VLOOKUP(DBCS($Q1253),コード一覧!$E$1:$F$6,2,FALSE)),1,VLOOKUP(DBCS($Q1253),コード一覧!$E$1:$F$6,2,FALSE)),"")</f>
        <v/>
      </c>
      <c r="J1253" s="22" t="str">
        <f>IF(AND(INDEX(個人!$C$6:$AH$125,$N1253,$C$3)&lt;&gt;"",INDEX(個人!$C$6:$AH$125,$N1253,$O1253)&lt;&gt;""),VLOOKUP($P1253,コード一覧!$G$1:$H$10,2,FALSE),"")</f>
        <v/>
      </c>
      <c r="K1253" s="22" t="str">
        <f>IF(AND(INDEX(個人!$C$6:$AH$125,$N1253,$C$3)&lt;&gt;"",INDEX(個人!$C$6:$AH$125,$N1253,$O1253)&lt;&gt;""),LEFT(TEXT(INDEX(個人!$C$6:$AH$125,$N1253,$O1253),"mm:ss.00"),2),"")</f>
        <v/>
      </c>
      <c r="L1253" s="22" t="str">
        <f>IF(AND(INDEX(個人!$C$6:$AH$125,$N1253,$C$3)&lt;&gt;"",INDEX(個人!$C$6:$AH$125,$N1253,$O1253)&lt;&gt;""),MID(TEXT(INDEX(個人!$C$6:$AH$125,$N1253,$O1253),"mm:ss.00"),4,2),"")</f>
        <v/>
      </c>
      <c r="M1253" s="22" t="str">
        <f>IF(AND(INDEX(個人!$C$6:$AH$125,$N1253,$C$3)&lt;&gt;"",INDEX(個人!$C$6:$AH$125,$N1253,$O1253)&lt;&gt;""),RIGHT(TEXT(INDEX(個人!$C$6:$AH$125,$N1253,$O1253),"mm:ss.00"),2),"")</f>
        <v/>
      </c>
      <c r="N1253" s="22">
        <f t="shared" si="170"/>
        <v>57</v>
      </c>
      <c r="O1253" s="22">
        <v>26</v>
      </c>
      <c r="P1253" s="24" t="s">
        <v>70</v>
      </c>
      <c r="Q1253" s="22" t="s">
        <v>55</v>
      </c>
    </row>
    <row r="1254" spans="3:17" s="22" customFormat="1" x14ac:dyDescent="0.15">
      <c r="C1254" s="22" t="str">
        <f>IF(INDEX(個人!$C$6:$AH$125,$N1254,$C$3)&lt;&gt;"",DBCS(TRIM(INDEX(個人!$C$6:$AH$125,$N1254,$C$3))),"")</f>
        <v/>
      </c>
      <c r="D1254" s="22" t="str">
        <f t="shared" si="168"/>
        <v>○</v>
      </c>
      <c r="E1254" s="22">
        <f>IF(AND(INDEX(個人!$C$6:$AH$125,$N1253,$C$3)&lt;&gt;"",INDEX(個人!$C$6:$AH$125,$N1254,$O1254)&lt;&gt;""),E1253+1,E1253)</f>
        <v>0</v>
      </c>
      <c r="F1254" s="22" t="str">
        <f t="shared" si="169"/>
        <v>@0</v>
      </c>
      <c r="H1254" s="22" t="str">
        <f>IF(AND(INDEX(個人!$C$6:$AH$125,$N1254,$C$3)&lt;&gt;"",INDEX(個人!$C$6:$AH$125,$N1254,$O1254)&lt;&gt;""),IF(INDEX(個人!$C$6:$AH$125,$N1254,$H$3)&lt;20,11,ROUNDDOWN(INDEX(個人!$C$6:$AH$125,$N1254,$H$3)/5,0)+7),"")</f>
        <v/>
      </c>
      <c r="I1254" s="22" t="str">
        <f>IF(AND(INDEX(個人!$C$6:$AH$125,$N1254,$C$3)&lt;&gt;"",INDEX(個人!$C$6:$AH$125,$N1254,$O1254)&lt;&gt;""),IF(ISERROR(VLOOKUP(DBCS($Q1254),コード一覧!$E$1:$F$6,2,FALSE)),1,VLOOKUP(DBCS($Q1254),コード一覧!$E$1:$F$6,2,FALSE)),"")</f>
        <v/>
      </c>
      <c r="J1254" s="22" t="str">
        <f>IF(AND(INDEX(個人!$C$6:$AH$125,$N1254,$C$3)&lt;&gt;"",INDEX(個人!$C$6:$AH$125,$N1254,$O1254)&lt;&gt;""),VLOOKUP($P1254,コード一覧!$G$1:$H$10,2,FALSE),"")</f>
        <v/>
      </c>
      <c r="K1254" s="22" t="str">
        <f>IF(AND(INDEX(個人!$C$6:$AH$125,$N1254,$C$3)&lt;&gt;"",INDEX(個人!$C$6:$AH$125,$N1254,$O1254)&lt;&gt;""),LEFT(TEXT(INDEX(個人!$C$6:$AH$125,$N1254,$O1254),"mm:ss.00"),2),"")</f>
        <v/>
      </c>
      <c r="L1254" s="22" t="str">
        <f>IF(AND(INDEX(個人!$C$6:$AH$125,$N1254,$C$3)&lt;&gt;"",INDEX(個人!$C$6:$AH$125,$N1254,$O1254)&lt;&gt;""),MID(TEXT(INDEX(個人!$C$6:$AH$125,$N1254,$O1254),"mm:ss.00"),4,2),"")</f>
        <v/>
      </c>
      <c r="M1254" s="22" t="str">
        <f>IF(AND(INDEX(個人!$C$6:$AH$125,$N1254,$C$3)&lt;&gt;"",INDEX(個人!$C$6:$AH$125,$N1254,$O1254)&lt;&gt;""),RIGHT(TEXT(INDEX(個人!$C$6:$AH$125,$N1254,$O1254),"mm:ss.00"),2),"")</f>
        <v/>
      </c>
      <c r="N1254" s="22">
        <f t="shared" si="170"/>
        <v>57</v>
      </c>
      <c r="O1254" s="22">
        <v>27</v>
      </c>
      <c r="P1254" s="24" t="s">
        <v>24</v>
      </c>
      <c r="Q1254" s="22" t="s">
        <v>55</v>
      </c>
    </row>
    <row r="1255" spans="3:17" s="22" customFormat="1" x14ac:dyDescent="0.15">
      <c r="C1255" s="22" t="str">
        <f>IF(INDEX(個人!$C$6:$AH$125,$N1255,$C$3)&lt;&gt;"",DBCS(TRIM(INDEX(個人!$C$6:$AH$125,$N1255,$C$3))),"")</f>
        <v/>
      </c>
      <c r="D1255" s="22" t="str">
        <f t="shared" si="168"/>
        <v>○</v>
      </c>
      <c r="E1255" s="22">
        <f>IF(AND(INDEX(個人!$C$6:$AH$125,$N1254,$C$3)&lt;&gt;"",INDEX(個人!$C$6:$AH$125,$N1255,$O1255)&lt;&gt;""),E1254+1,E1254)</f>
        <v>0</v>
      </c>
      <c r="F1255" s="22" t="str">
        <f t="shared" si="169"/>
        <v>@0</v>
      </c>
      <c r="H1255" s="22" t="str">
        <f>IF(AND(INDEX(個人!$C$6:$AH$125,$N1255,$C$3)&lt;&gt;"",INDEX(個人!$C$6:$AH$125,$N1255,$O1255)&lt;&gt;""),IF(INDEX(個人!$C$6:$AH$125,$N1255,$H$3)&lt;20,11,ROUNDDOWN(INDEX(個人!$C$6:$AH$125,$N1255,$H$3)/5,0)+7),"")</f>
        <v/>
      </c>
      <c r="I1255" s="22" t="str">
        <f>IF(AND(INDEX(個人!$C$6:$AH$125,$N1255,$C$3)&lt;&gt;"",INDEX(個人!$C$6:$AH$125,$N1255,$O1255)&lt;&gt;""),IF(ISERROR(VLOOKUP(DBCS($Q1255),コード一覧!$E$1:$F$6,2,FALSE)),1,VLOOKUP(DBCS($Q1255),コード一覧!$E$1:$F$6,2,FALSE)),"")</f>
        <v/>
      </c>
      <c r="J1255" s="22" t="str">
        <f>IF(AND(INDEX(個人!$C$6:$AH$125,$N1255,$C$3)&lt;&gt;"",INDEX(個人!$C$6:$AH$125,$N1255,$O1255)&lt;&gt;""),VLOOKUP($P1255,コード一覧!$G$1:$H$10,2,FALSE),"")</f>
        <v/>
      </c>
      <c r="K1255" s="22" t="str">
        <f>IF(AND(INDEX(個人!$C$6:$AH$125,$N1255,$C$3)&lt;&gt;"",INDEX(個人!$C$6:$AH$125,$N1255,$O1255)&lt;&gt;""),LEFT(TEXT(INDEX(個人!$C$6:$AH$125,$N1255,$O1255),"mm:ss.00"),2),"")</f>
        <v/>
      </c>
      <c r="L1255" s="22" t="str">
        <f>IF(AND(INDEX(個人!$C$6:$AH$125,$N1255,$C$3)&lt;&gt;"",INDEX(個人!$C$6:$AH$125,$N1255,$O1255)&lt;&gt;""),MID(TEXT(INDEX(個人!$C$6:$AH$125,$N1255,$O1255),"mm:ss.00"),4,2),"")</f>
        <v/>
      </c>
      <c r="M1255" s="22" t="str">
        <f>IF(AND(INDEX(個人!$C$6:$AH$125,$N1255,$C$3)&lt;&gt;"",INDEX(個人!$C$6:$AH$125,$N1255,$O1255)&lt;&gt;""),RIGHT(TEXT(INDEX(個人!$C$6:$AH$125,$N1255,$O1255),"mm:ss.00"),2),"")</f>
        <v/>
      </c>
      <c r="N1255" s="22">
        <f t="shared" si="170"/>
        <v>57</v>
      </c>
      <c r="O1255" s="22">
        <v>28</v>
      </c>
      <c r="P1255" s="24" t="s">
        <v>37</v>
      </c>
      <c r="Q1255" s="22" t="s">
        <v>55</v>
      </c>
    </row>
    <row r="1256" spans="3:17" s="22" customFormat="1" x14ac:dyDescent="0.15">
      <c r="C1256" s="22" t="str">
        <f>IF(INDEX(個人!$C$6:$AH$125,$N1256,$C$3)&lt;&gt;"",DBCS(TRIM(INDEX(個人!$C$6:$AH$125,$N1256,$C$3))),"")</f>
        <v/>
      </c>
      <c r="D1256" s="22" t="str">
        <f t="shared" si="168"/>
        <v>○</v>
      </c>
      <c r="E1256" s="22">
        <f>IF(AND(INDEX(個人!$C$6:$AH$125,$N1255,$C$3)&lt;&gt;"",INDEX(個人!$C$6:$AH$125,$N1256,$O1256)&lt;&gt;""),E1255+1,E1255)</f>
        <v>0</v>
      </c>
      <c r="F1256" s="22" t="str">
        <f t="shared" si="169"/>
        <v>@0</v>
      </c>
      <c r="H1256" s="22" t="str">
        <f>IF(AND(INDEX(個人!$C$6:$AH$125,$N1256,$C$3)&lt;&gt;"",INDEX(個人!$C$6:$AH$125,$N1256,$O1256)&lt;&gt;""),IF(INDEX(個人!$C$6:$AH$125,$N1256,$H$3)&lt;20,11,ROUNDDOWN(INDEX(個人!$C$6:$AH$125,$N1256,$H$3)/5,0)+7),"")</f>
        <v/>
      </c>
      <c r="I1256" s="22" t="str">
        <f>IF(AND(INDEX(個人!$C$6:$AH$125,$N1256,$C$3)&lt;&gt;"",INDEX(個人!$C$6:$AH$125,$N1256,$O1256)&lt;&gt;""),IF(ISERROR(VLOOKUP(DBCS($Q1256),コード一覧!$E$1:$F$6,2,FALSE)),1,VLOOKUP(DBCS($Q1256),コード一覧!$E$1:$F$6,2,FALSE)),"")</f>
        <v/>
      </c>
      <c r="J1256" s="22" t="str">
        <f>IF(AND(INDEX(個人!$C$6:$AH$125,$N1256,$C$3)&lt;&gt;"",INDEX(個人!$C$6:$AH$125,$N1256,$O1256)&lt;&gt;""),VLOOKUP($P1256,コード一覧!$G$1:$H$10,2,FALSE),"")</f>
        <v/>
      </c>
      <c r="K1256" s="22" t="str">
        <f>IF(AND(INDEX(個人!$C$6:$AH$125,$N1256,$C$3)&lt;&gt;"",INDEX(個人!$C$6:$AH$125,$N1256,$O1256)&lt;&gt;""),LEFT(TEXT(INDEX(個人!$C$6:$AH$125,$N1256,$O1256),"mm:ss.00"),2),"")</f>
        <v/>
      </c>
      <c r="L1256" s="22" t="str">
        <f>IF(AND(INDEX(個人!$C$6:$AH$125,$N1256,$C$3)&lt;&gt;"",INDEX(個人!$C$6:$AH$125,$N1256,$O1256)&lt;&gt;""),MID(TEXT(INDEX(個人!$C$6:$AH$125,$N1256,$O1256),"mm:ss.00"),4,2),"")</f>
        <v/>
      </c>
      <c r="M1256" s="22" t="str">
        <f>IF(AND(INDEX(個人!$C$6:$AH$125,$N1256,$C$3)&lt;&gt;"",INDEX(個人!$C$6:$AH$125,$N1256,$O1256)&lt;&gt;""),RIGHT(TEXT(INDEX(個人!$C$6:$AH$125,$N1256,$O1256),"mm:ss.00"),2),"")</f>
        <v/>
      </c>
      <c r="N1256" s="22">
        <f t="shared" si="170"/>
        <v>57</v>
      </c>
      <c r="O1256" s="22">
        <v>29</v>
      </c>
      <c r="P1256" s="24" t="s">
        <v>47</v>
      </c>
      <c r="Q1256" s="22" t="s">
        <v>55</v>
      </c>
    </row>
    <row r="1257" spans="3:17" s="22" customFormat="1" x14ac:dyDescent="0.15">
      <c r="C1257" s="22" t="str">
        <f>IF(INDEX(個人!$C$6:$AH$125,$N1257,$C$3)&lt;&gt;"",DBCS(TRIM(INDEX(個人!$C$6:$AH$125,$N1257,$C$3))),"")</f>
        <v/>
      </c>
      <c r="D1257" s="22" t="str">
        <f t="shared" si="168"/>
        <v>○</v>
      </c>
      <c r="E1257" s="22">
        <f>IF(AND(INDEX(個人!$C$6:$AH$125,$N1256,$C$3)&lt;&gt;"",INDEX(個人!$C$6:$AH$125,$N1257,$O1257)&lt;&gt;""),E1256+1,E1256)</f>
        <v>0</v>
      </c>
      <c r="F1257" s="22" t="str">
        <f t="shared" si="169"/>
        <v>@0</v>
      </c>
      <c r="H1257" s="22" t="str">
        <f>IF(AND(INDEX(個人!$C$6:$AH$125,$N1257,$C$3)&lt;&gt;"",INDEX(個人!$C$6:$AH$125,$N1257,$O1257)&lt;&gt;""),IF(INDEX(個人!$C$6:$AH$125,$N1257,$H$3)&lt;20,11,ROUNDDOWN(INDEX(個人!$C$6:$AH$125,$N1257,$H$3)/5,0)+7),"")</f>
        <v/>
      </c>
      <c r="I1257" s="22" t="str">
        <f>IF(AND(INDEX(個人!$C$6:$AH$125,$N1257,$C$3)&lt;&gt;"",INDEX(個人!$C$6:$AH$125,$N1257,$O1257)&lt;&gt;""),IF(ISERROR(VLOOKUP(DBCS($Q1257),コード一覧!$E$1:$F$6,2,FALSE)),1,VLOOKUP(DBCS($Q1257),コード一覧!$E$1:$F$6,2,FALSE)),"")</f>
        <v/>
      </c>
      <c r="J1257" s="22" t="str">
        <f>IF(AND(INDEX(個人!$C$6:$AH$125,$N1257,$C$3)&lt;&gt;"",INDEX(個人!$C$6:$AH$125,$N1257,$O1257)&lt;&gt;""),VLOOKUP($P1257,コード一覧!$G$1:$H$10,2,FALSE),"")</f>
        <v/>
      </c>
      <c r="K1257" s="22" t="str">
        <f>IF(AND(INDEX(個人!$C$6:$AH$125,$N1257,$C$3)&lt;&gt;"",INDEX(個人!$C$6:$AH$125,$N1257,$O1257)&lt;&gt;""),LEFT(TEXT(INDEX(個人!$C$6:$AH$125,$N1257,$O1257),"mm:ss.00"),2),"")</f>
        <v/>
      </c>
      <c r="L1257" s="22" t="str">
        <f>IF(AND(INDEX(個人!$C$6:$AH$125,$N1257,$C$3)&lt;&gt;"",INDEX(個人!$C$6:$AH$125,$N1257,$O1257)&lt;&gt;""),MID(TEXT(INDEX(個人!$C$6:$AH$125,$N1257,$O1257),"mm:ss.00"),4,2),"")</f>
        <v/>
      </c>
      <c r="M1257" s="22" t="str">
        <f>IF(AND(INDEX(個人!$C$6:$AH$125,$N1257,$C$3)&lt;&gt;"",INDEX(個人!$C$6:$AH$125,$N1257,$O1257)&lt;&gt;""),RIGHT(TEXT(INDEX(個人!$C$6:$AH$125,$N1257,$O1257),"mm:ss.00"),2),"")</f>
        <v/>
      </c>
      <c r="N1257" s="22">
        <f t="shared" si="170"/>
        <v>57</v>
      </c>
      <c r="O1257" s="22">
        <v>30</v>
      </c>
      <c r="P1257" s="24" t="s">
        <v>37</v>
      </c>
      <c r="Q1257" s="22" t="s">
        <v>101</v>
      </c>
    </row>
    <row r="1258" spans="3:17" s="22" customFormat="1" x14ac:dyDescent="0.15">
      <c r="C1258" s="22" t="str">
        <f>IF(INDEX(個人!$C$6:$AH$125,$N1258,$C$3)&lt;&gt;"",DBCS(TRIM(INDEX(個人!$C$6:$AH$125,$N1258,$C$3))),"")</f>
        <v/>
      </c>
      <c r="D1258" s="22" t="str">
        <f t="shared" si="168"/>
        <v>○</v>
      </c>
      <c r="E1258" s="22">
        <f>IF(AND(INDEX(個人!$C$6:$AH$125,$N1257,$C$3)&lt;&gt;"",INDEX(個人!$C$6:$AH$125,$N1258,$O1258)&lt;&gt;""),E1257+1,E1257)</f>
        <v>0</v>
      </c>
      <c r="F1258" s="22" t="str">
        <f t="shared" si="169"/>
        <v>@0</v>
      </c>
      <c r="H1258" s="22" t="str">
        <f>IF(AND(INDEX(個人!$C$6:$AH$125,$N1258,$C$3)&lt;&gt;"",INDEX(個人!$C$6:$AH$125,$N1258,$O1258)&lt;&gt;""),IF(INDEX(個人!$C$6:$AH$125,$N1258,$H$3)&lt;20,11,ROUNDDOWN(INDEX(個人!$C$6:$AH$125,$N1258,$H$3)/5,0)+7),"")</f>
        <v/>
      </c>
      <c r="I1258" s="22" t="str">
        <f>IF(AND(INDEX(個人!$C$6:$AH$125,$N1258,$C$3)&lt;&gt;"",INDEX(個人!$C$6:$AH$125,$N1258,$O1258)&lt;&gt;""),IF(ISERROR(VLOOKUP(DBCS($Q1258),コード一覧!$E$1:$F$6,2,FALSE)),1,VLOOKUP(DBCS($Q1258),コード一覧!$E$1:$F$6,2,FALSE)),"")</f>
        <v/>
      </c>
      <c r="J1258" s="22" t="str">
        <f>IF(AND(INDEX(個人!$C$6:$AH$125,$N1258,$C$3)&lt;&gt;"",INDEX(個人!$C$6:$AH$125,$N1258,$O1258)&lt;&gt;""),VLOOKUP($P1258,コード一覧!$G$1:$H$10,2,FALSE),"")</f>
        <v/>
      </c>
      <c r="K1258" s="22" t="str">
        <f>IF(AND(INDEX(個人!$C$6:$AH$125,$N1258,$C$3)&lt;&gt;"",INDEX(個人!$C$6:$AH$125,$N1258,$O1258)&lt;&gt;""),LEFT(TEXT(INDEX(個人!$C$6:$AH$125,$N1258,$O1258),"mm:ss.00"),2),"")</f>
        <v/>
      </c>
      <c r="L1258" s="22" t="str">
        <f>IF(AND(INDEX(個人!$C$6:$AH$125,$N1258,$C$3)&lt;&gt;"",INDEX(個人!$C$6:$AH$125,$N1258,$O1258)&lt;&gt;""),MID(TEXT(INDEX(個人!$C$6:$AH$125,$N1258,$O1258),"mm:ss.00"),4,2),"")</f>
        <v/>
      </c>
      <c r="M1258" s="22" t="str">
        <f>IF(AND(INDEX(個人!$C$6:$AH$125,$N1258,$C$3)&lt;&gt;"",INDEX(個人!$C$6:$AH$125,$N1258,$O1258)&lt;&gt;""),RIGHT(TEXT(INDEX(個人!$C$6:$AH$125,$N1258,$O1258),"mm:ss.00"),2),"")</f>
        <v/>
      </c>
      <c r="N1258" s="22">
        <f t="shared" si="170"/>
        <v>57</v>
      </c>
      <c r="O1258" s="22">
        <v>31</v>
      </c>
      <c r="P1258" s="24" t="s">
        <v>47</v>
      </c>
      <c r="Q1258" s="22" t="s">
        <v>101</v>
      </c>
    </row>
    <row r="1259" spans="3:17" s="22" customFormat="1" x14ac:dyDescent="0.15">
      <c r="C1259" s="22" t="str">
        <f>IF(INDEX(個人!$C$6:$AH$125,$N1259,$C$3)&lt;&gt;"",DBCS(TRIM(INDEX(個人!$C$6:$AH$125,$N1259,$C$3))),"")</f>
        <v/>
      </c>
      <c r="D1259" s="22" t="str">
        <f t="shared" si="168"/>
        <v>○</v>
      </c>
      <c r="E1259" s="22">
        <f>IF(AND(INDEX(個人!$C$6:$AH$125,$N1258,$C$3)&lt;&gt;"",INDEX(個人!$C$6:$AH$125,$N1259,$O1259)&lt;&gt;""),E1258+1,E1258)</f>
        <v>0</v>
      </c>
      <c r="F1259" s="22" t="str">
        <f t="shared" si="169"/>
        <v>@0</v>
      </c>
      <c r="H1259" s="22" t="str">
        <f>IF(AND(INDEX(個人!$C$6:$AH$125,$N1259,$C$3)&lt;&gt;"",INDEX(個人!$C$6:$AH$125,$N1259,$O1259)&lt;&gt;""),IF(INDEX(個人!$C$6:$AH$125,$N1259,$H$3)&lt;20,11,ROUNDDOWN(INDEX(個人!$C$6:$AH$125,$N1259,$H$3)/5,0)+7),"")</f>
        <v/>
      </c>
      <c r="I1259" s="22" t="str">
        <f>IF(AND(INDEX(個人!$C$6:$AH$125,$N1259,$C$3)&lt;&gt;"",INDEX(個人!$C$6:$AH$125,$N1259,$O1259)&lt;&gt;""),IF(ISERROR(VLOOKUP(DBCS($Q1259),コード一覧!$E$1:$F$6,2,FALSE)),1,VLOOKUP(DBCS($Q1259),コード一覧!$E$1:$F$6,2,FALSE)),"")</f>
        <v/>
      </c>
      <c r="J1259" s="22" t="str">
        <f>IF(AND(INDEX(個人!$C$6:$AH$125,$N1259,$C$3)&lt;&gt;"",INDEX(個人!$C$6:$AH$125,$N1259,$O1259)&lt;&gt;""),VLOOKUP($P1259,コード一覧!$G$1:$H$10,2,FALSE),"")</f>
        <v/>
      </c>
      <c r="K1259" s="22" t="str">
        <f>IF(AND(INDEX(個人!$C$6:$AH$125,$N1259,$C$3)&lt;&gt;"",INDEX(個人!$C$6:$AH$125,$N1259,$O1259)&lt;&gt;""),LEFT(TEXT(INDEX(個人!$C$6:$AH$125,$N1259,$O1259),"mm:ss.00"),2),"")</f>
        <v/>
      </c>
      <c r="L1259" s="22" t="str">
        <f>IF(AND(INDEX(個人!$C$6:$AH$125,$N1259,$C$3)&lt;&gt;"",INDEX(個人!$C$6:$AH$125,$N1259,$O1259)&lt;&gt;""),MID(TEXT(INDEX(個人!$C$6:$AH$125,$N1259,$O1259),"mm:ss.00"),4,2),"")</f>
        <v/>
      </c>
      <c r="M1259" s="22" t="str">
        <f>IF(AND(INDEX(個人!$C$6:$AH$125,$N1259,$C$3)&lt;&gt;"",INDEX(個人!$C$6:$AH$125,$N1259,$O1259)&lt;&gt;""),RIGHT(TEXT(INDEX(個人!$C$6:$AH$125,$N1259,$O1259),"mm:ss.00"),2),"")</f>
        <v/>
      </c>
      <c r="N1259" s="22">
        <f t="shared" si="170"/>
        <v>57</v>
      </c>
      <c r="O1259" s="22">
        <v>32</v>
      </c>
      <c r="P1259" s="24" t="s">
        <v>73</v>
      </c>
      <c r="Q1259" s="22" t="s">
        <v>101</v>
      </c>
    </row>
    <row r="1260" spans="3:17" s="23" customFormat="1" x14ac:dyDescent="0.15">
      <c r="C1260" s="23" t="str">
        <f>IF(INDEX(個人!$C$6:$AH$125,$N1260,$C$3)&lt;&gt;"",DBCS(TRIM(INDEX(個人!$C$6:$AH$125,$N1260,$C$3))),"")</f>
        <v/>
      </c>
      <c r="D1260" s="23" t="str">
        <f>IF(C1259=C1260,"○","×")</f>
        <v>○</v>
      </c>
      <c r="E1260" s="23">
        <f>IF(AND(INDEX(個人!$C$6:$AH$125,$N1260,$C$3)&lt;&gt;"",INDEX(個人!$C$6:$AH$125,$N1260,$O1260)&lt;&gt;""),1,0)</f>
        <v>0</v>
      </c>
      <c r="F1260" s="23" t="str">
        <f>C1260&amp;"@"&amp;E1260</f>
        <v>@0</v>
      </c>
      <c r="H1260" s="23" t="str">
        <f>IF(AND(INDEX(個人!$C$6:$AH$125,$N1260,$C$3)&lt;&gt;"",INDEX(個人!$C$6:$AH$125,$N1260,$O1260)&lt;&gt;""),IF(INDEX(個人!$C$6:$AH$125,$N1260,$H$3)&lt;20,11,ROUNDDOWN(INDEX(個人!$C$6:$AH$125,$N1260,$H$3)/5,0)+7),"")</f>
        <v/>
      </c>
      <c r="I1260" s="23" t="str">
        <f>IF(AND(INDEX(個人!$C$6:$AH$125,$N1260,$C$3)&lt;&gt;"",INDEX(個人!$C$6:$AH$125,$N1260,$O1260)&lt;&gt;""),IF(ISERROR(VLOOKUP(DBCS($Q1260),コード一覧!$E$1:$F$6,2,FALSE)),1,VLOOKUP(DBCS($Q1260),コード一覧!$E$1:$F$6,2,FALSE)),"")</f>
        <v/>
      </c>
      <c r="J1260" s="23" t="str">
        <f>IF(AND(INDEX(個人!$C$6:$AH$125,$N1260,$C$3)&lt;&gt;"",INDEX(個人!$C$6:$AH$125,$N1260,$O1260)&lt;&gt;""),VLOOKUP($P1260,コード一覧!$G$1:$H$10,2,FALSE),"")</f>
        <v/>
      </c>
      <c r="K1260" s="23" t="str">
        <f>IF(AND(INDEX(個人!$C$6:$AH$125,$N1260,$C$3)&lt;&gt;"",INDEX(個人!$C$6:$AH$125,$N1260,$O1260)&lt;&gt;""),LEFT(TEXT(INDEX(個人!$C$6:$AH$125,$N1260,$O1260),"mm:ss.00"),2),"")</f>
        <v/>
      </c>
      <c r="L1260" s="23" t="str">
        <f>IF(AND(INDEX(個人!$C$6:$AH$125,$N1260,$C$3)&lt;&gt;"",INDEX(個人!$C$6:$AH$125,$N1260,$O1260)&lt;&gt;""),MID(TEXT(INDEX(個人!$C$6:$AH$125,$N1260,$O1260),"mm:ss.00"),4,2),"")</f>
        <v/>
      </c>
      <c r="M1260" s="23" t="str">
        <f>IF(AND(INDEX(個人!$C$6:$AH$125,$N1260,$C$3)&lt;&gt;"",INDEX(個人!$C$6:$AH$125,$N1260,$O1260)&lt;&gt;""),RIGHT(TEXT(INDEX(個人!$C$6:$AH$125,$N1260,$O1260),"mm:ss.00"),2),"")</f>
        <v/>
      </c>
      <c r="N1260" s="23">
        <f>N1238+1</f>
        <v>58</v>
      </c>
      <c r="O1260" s="23">
        <v>11</v>
      </c>
      <c r="P1260" s="200" t="s">
        <v>70</v>
      </c>
      <c r="Q1260" s="23" t="s">
        <v>318</v>
      </c>
    </row>
    <row r="1261" spans="3:17" s="23" customFormat="1" x14ac:dyDescent="0.15">
      <c r="C1261" s="23" t="str">
        <f>IF(INDEX(個人!$C$6:$AH$125,$N1261,$C$3)&lt;&gt;"",DBCS(TRIM(INDEX(個人!$C$6:$AH$125,$N1261,$C$3))),"")</f>
        <v/>
      </c>
      <c r="D1261" s="23" t="str">
        <f>IF(C1260=C1261,"○","×")</f>
        <v>○</v>
      </c>
      <c r="E1261" s="23">
        <f>IF(AND(INDEX(個人!$C$6:$AH$125,$N1260,$C$3)&lt;&gt;"",INDEX(個人!$C$6:$AH$125,$N1261,$O1261)&lt;&gt;""),E1260+1,E1260)</f>
        <v>0</v>
      </c>
      <c r="F1261" s="23" t="str">
        <f>C1261&amp;"@"&amp;E1261</f>
        <v>@0</v>
      </c>
      <c r="H1261" s="23" t="str">
        <f>IF(AND(INDEX(個人!$C$6:$AH$125,$N1261,$C$3)&lt;&gt;"",INDEX(個人!$C$6:$AH$125,$N1261,$O1261)&lt;&gt;""),IF(INDEX(個人!$C$6:$AH$125,$N1261,$H$3)&lt;20,11,ROUNDDOWN(INDEX(個人!$C$6:$AH$125,$N1261,$H$3)/5,0)+7),"")</f>
        <v/>
      </c>
      <c r="I1261" s="23" t="str">
        <f>IF(AND(INDEX(個人!$C$6:$AH$125,$N1261,$C$3)&lt;&gt;"",INDEX(個人!$C$6:$AH$125,$N1261,$O1261)&lt;&gt;""),IF(ISERROR(VLOOKUP(DBCS($Q1261),コード一覧!$E$1:$F$6,2,FALSE)),1,VLOOKUP(DBCS($Q1261),コード一覧!$E$1:$F$6,2,FALSE)),"")</f>
        <v/>
      </c>
      <c r="J1261" s="23" t="str">
        <f>IF(AND(INDEX(個人!$C$6:$AH$125,$N1261,$C$3)&lt;&gt;"",INDEX(個人!$C$6:$AH$125,$N1261,$O1261)&lt;&gt;""),VLOOKUP($P1261,コード一覧!$G$1:$H$10,2,FALSE),"")</f>
        <v/>
      </c>
      <c r="K1261" s="23" t="str">
        <f>IF(AND(INDEX(個人!$C$6:$AH$125,$N1261,$C$3)&lt;&gt;"",INDEX(個人!$C$6:$AH$125,$N1261,$O1261)&lt;&gt;""),LEFT(TEXT(INDEX(個人!$C$6:$AH$125,$N1261,$O1261),"mm:ss.00"),2),"")</f>
        <v/>
      </c>
      <c r="L1261" s="23" t="str">
        <f>IF(AND(INDEX(個人!$C$6:$AH$125,$N1261,$C$3)&lt;&gt;"",INDEX(個人!$C$6:$AH$125,$N1261,$O1261)&lt;&gt;""),MID(TEXT(INDEX(個人!$C$6:$AH$125,$N1261,$O1261),"mm:ss.00"),4,2),"")</f>
        <v/>
      </c>
      <c r="M1261" s="23" t="str">
        <f>IF(AND(INDEX(個人!$C$6:$AH$125,$N1261,$C$3)&lt;&gt;"",INDEX(個人!$C$6:$AH$125,$N1261,$O1261)&lt;&gt;""),RIGHT(TEXT(INDEX(個人!$C$6:$AH$125,$N1261,$O1261),"mm:ss.00"),2),"")</f>
        <v/>
      </c>
      <c r="N1261" s="23">
        <f>$N1260</f>
        <v>58</v>
      </c>
      <c r="O1261" s="23">
        <v>12</v>
      </c>
      <c r="P1261" s="200" t="s">
        <v>24</v>
      </c>
      <c r="Q1261" s="23" t="s">
        <v>318</v>
      </c>
    </row>
    <row r="1262" spans="3:17" s="23" customFormat="1" x14ac:dyDescent="0.15">
      <c r="C1262" s="23" t="str">
        <f>IF(INDEX(個人!$C$6:$AH$125,$N1262,$C$3)&lt;&gt;"",DBCS(TRIM(INDEX(個人!$C$6:$AH$125,$N1262,$C$3))),"")</f>
        <v/>
      </c>
      <c r="D1262" s="23" t="str">
        <f t="shared" ref="D1262:D1281" si="171">IF(C1261=C1262,"○","×")</f>
        <v>○</v>
      </c>
      <c r="E1262" s="23">
        <f>IF(AND(INDEX(個人!$C$6:$AH$125,$N1261,$C$3)&lt;&gt;"",INDEX(個人!$C$6:$AH$125,$N1262,$O1262)&lt;&gt;""),E1261+1,E1261)</f>
        <v>0</v>
      </c>
      <c r="F1262" s="23" t="str">
        <f t="shared" ref="F1262:F1281" si="172">C1262&amp;"@"&amp;E1262</f>
        <v>@0</v>
      </c>
      <c r="H1262" s="23" t="str">
        <f>IF(AND(INDEX(個人!$C$6:$AH$125,$N1262,$C$3)&lt;&gt;"",INDEX(個人!$C$6:$AH$125,$N1262,$O1262)&lt;&gt;""),IF(INDEX(個人!$C$6:$AH$125,$N1262,$H$3)&lt;20,11,ROUNDDOWN(INDEX(個人!$C$6:$AH$125,$N1262,$H$3)/5,0)+7),"")</f>
        <v/>
      </c>
      <c r="I1262" s="23" t="str">
        <f>IF(AND(INDEX(個人!$C$6:$AH$125,$N1262,$C$3)&lt;&gt;"",INDEX(個人!$C$6:$AH$125,$N1262,$O1262)&lt;&gt;""),IF(ISERROR(VLOOKUP(DBCS($Q1262),コード一覧!$E$1:$F$6,2,FALSE)),1,VLOOKUP(DBCS($Q1262),コード一覧!$E$1:$F$6,2,FALSE)),"")</f>
        <v/>
      </c>
      <c r="J1262" s="23" t="str">
        <f>IF(AND(INDEX(個人!$C$6:$AH$125,$N1262,$C$3)&lt;&gt;"",INDEX(個人!$C$6:$AH$125,$N1262,$O1262)&lt;&gt;""),VLOOKUP($P1262,コード一覧!$G$1:$H$10,2,FALSE),"")</f>
        <v/>
      </c>
      <c r="K1262" s="23" t="str">
        <f>IF(AND(INDEX(個人!$C$6:$AH$125,$N1262,$C$3)&lt;&gt;"",INDEX(個人!$C$6:$AH$125,$N1262,$O1262)&lt;&gt;""),LEFT(TEXT(INDEX(個人!$C$6:$AH$125,$N1262,$O1262),"mm:ss.00"),2),"")</f>
        <v/>
      </c>
      <c r="L1262" s="23" t="str">
        <f>IF(AND(INDEX(個人!$C$6:$AH$125,$N1262,$C$3)&lt;&gt;"",INDEX(個人!$C$6:$AH$125,$N1262,$O1262)&lt;&gt;""),MID(TEXT(INDEX(個人!$C$6:$AH$125,$N1262,$O1262),"mm:ss.00"),4,2),"")</f>
        <v/>
      </c>
      <c r="M1262" s="23" t="str">
        <f>IF(AND(INDEX(個人!$C$6:$AH$125,$N1262,$C$3)&lt;&gt;"",INDEX(個人!$C$6:$AH$125,$N1262,$O1262)&lt;&gt;""),RIGHT(TEXT(INDEX(個人!$C$6:$AH$125,$N1262,$O1262),"mm:ss.00"),2),"")</f>
        <v/>
      </c>
      <c r="N1262" s="23">
        <f t="shared" ref="N1262:N1281" si="173">$N1261</f>
        <v>58</v>
      </c>
      <c r="O1262" s="23">
        <v>13</v>
      </c>
      <c r="P1262" s="200" t="s">
        <v>37</v>
      </c>
      <c r="Q1262" s="23" t="s">
        <v>318</v>
      </c>
    </row>
    <row r="1263" spans="3:17" s="23" customFormat="1" x14ac:dyDescent="0.15">
      <c r="C1263" s="23" t="str">
        <f>IF(INDEX(個人!$C$6:$AH$125,$N1263,$C$3)&lt;&gt;"",DBCS(TRIM(INDEX(個人!$C$6:$AH$125,$N1263,$C$3))),"")</f>
        <v/>
      </c>
      <c r="D1263" s="23" t="str">
        <f t="shared" si="171"/>
        <v>○</v>
      </c>
      <c r="E1263" s="23">
        <f>IF(AND(INDEX(個人!$C$6:$AH$125,$N1262,$C$3)&lt;&gt;"",INDEX(個人!$C$6:$AH$125,$N1263,$O1263)&lt;&gt;""),E1262+1,E1262)</f>
        <v>0</v>
      </c>
      <c r="F1263" s="23" t="str">
        <f t="shared" si="172"/>
        <v>@0</v>
      </c>
      <c r="H1263" s="23" t="str">
        <f>IF(AND(INDEX(個人!$C$6:$AH$125,$N1263,$C$3)&lt;&gt;"",INDEX(個人!$C$6:$AH$125,$N1263,$O1263)&lt;&gt;""),IF(INDEX(個人!$C$6:$AH$125,$N1263,$H$3)&lt;20,11,ROUNDDOWN(INDEX(個人!$C$6:$AH$125,$N1263,$H$3)/5,0)+7),"")</f>
        <v/>
      </c>
      <c r="I1263" s="23" t="str">
        <f>IF(AND(INDEX(個人!$C$6:$AH$125,$N1263,$C$3)&lt;&gt;"",INDEX(個人!$C$6:$AH$125,$N1263,$O1263)&lt;&gt;""),IF(ISERROR(VLOOKUP(DBCS($Q1263),コード一覧!$E$1:$F$6,2,FALSE)),1,VLOOKUP(DBCS($Q1263),コード一覧!$E$1:$F$6,2,FALSE)),"")</f>
        <v/>
      </c>
      <c r="J1263" s="23" t="str">
        <f>IF(AND(INDEX(個人!$C$6:$AH$125,$N1263,$C$3)&lt;&gt;"",INDEX(個人!$C$6:$AH$125,$N1263,$O1263)&lt;&gt;""),VLOOKUP($P1263,コード一覧!$G$1:$H$10,2,FALSE),"")</f>
        <v/>
      </c>
      <c r="K1263" s="23" t="str">
        <f>IF(AND(INDEX(個人!$C$6:$AH$125,$N1263,$C$3)&lt;&gt;"",INDEX(個人!$C$6:$AH$125,$N1263,$O1263)&lt;&gt;""),LEFT(TEXT(INDEX(個人!$C$6:$AH$125,$N1263,$O1263),"mm:ss.00"),2),"")</f>
        <v/>
      </c>
      <c r="L1263" s="23" t="str">
        <f>IF(AND(INDEX(個人!$C$6:$AH$125,$N1263,$C$3)&lt;&gt;"",INDEX(個人!$C$6:$AH$125,$N1263,$O1263)&lt;&gt;""),MID(TEXT(INDEX(個人!$C$6:$AH$125,$N1263,$O1263),"mm:ss.00"),4,2),"")</f>
        <v/>
      </c>
      <c r="M1263" s="23" t="str">
        <f>IF(AND(INDEX(個人!$C$6:$AH$125,$N1263,$C$3)&lt;&gt;"",INDEX(個人!$C$6:$AH$125,$N1263,$O1263)&lt;&gt;""),RIGHT(TEXT(INDEX(個人!$C$6:$AH$125,$N1263,$O1263),"mm:ss.00"),2),"")</f>
        <v/>
      </c>
      <c r="N1263" s="23">
        <f t="shared" si="173"/>
        <v>58</v>
      </c>
      <c r="O1263" s="23">
        <v>14</v>
      </c>
      <c r="P1263" s="200" t="s">
        <v>47</v>
      </c>
      <c r="Q1263" s="23" t="s">
        <v>318</v>
      </c>
    </row>
    <row r="1264" spans="3:17" s="23" customFormat="1" x14ac:dyDescent="0.15">
      <c r="C1264" s="23" t="str">
        <f>IF(INDEX(個人!$C$6:$AH$125,$N1264,$C$3)&lt;&gt;"",DBCS(TRIM(INDEX(個人!$C$6:$AH$125,$N1264,$C$3))),"")</f>
        <v/>
      </c>
      <c r="D1264" s="23" t="str">
        <f t="shared" si="171"/>
        <v>○</v>
      </c>
      <c r="E1264" s="23">
        <f>IF(AND(INDEX(個人!$C$6:$AH$125,$N1263,$C$3)&lt;&gt;"",INDEX(個人!$C$6:$AH$125,$N1264,$O1264)&lt;&gt;""),E1263+1,E1263)</f>
        <v>0</v>
      </c>
      <c r="F1264" s="23" t="str">
        <f t="shared" si="172"/>
        <v>@0</v>
      </c>
      <c r="H1264" s="23" t="str">
        <f>IF(AND(INDEX(個人!$C$6:$AH$125,$N1264,$C$3)&lt;&gt;"",INDEX(個人!$C$6:$AH$125,$N1264,$O1264)&lt;&gt;""),IF(INDEX(個人!$C$6:$AH$125,$N1264,$H$3)&lt;20,11,ROUNDDOWN(INDEX(個人!$C$6:$AH$125,$N1264,$H$3)/5,0)+7),"")</f>
        <v/>
      </c>
      <c r="I1264" s="23" t="str">
        <f>IF(AND(INDEX(個人!$C$6:$AH$125,$N1264,$C$3)&lt;&gt;"",INDEX(個人!$C$6:$AH$125,$N1264,$O1264)&lt;&gt;""),IF(ISERROR(VLOOKUP(DBCS($Q1264),コード一覧!$E$1:$F$6,2,FALSE)),1,VLOOKUP(DBCS($Q1264),コード一覧!$E$1:$F$6,2,FALSE)),"")</f>
        <v/>
      </c>
      <c r="J1264" s="23" t="str">
        <f>IF(AND(INDEX(個人!$C$6:$AH$125,$N1264,$C$3)&lt;&gt;"",INDEX(個人!$C$6:$AH$125,$N1264,$O1264)&lt;&gt;""),VLOOKUP($P1264,コード一覧!$G$1:$H$10,2,FALSE),"")</f>
        <v/>
      </c>
      <c r="K1264" s="23" t="str">
        <f>IF(AND(INDEX(個人!$C$6:$AH$125,$N1264,$C$3)&lt;&gt;"",INDEX(個人!$C$6:$AH$125,$N1264,$O1264)&lt;&gt;""),LEFT(TEXT(INDEX(個人!$C$6:$AH$125,$N1264,$O1264),"mm:ss.00"),2),"")</f>
        <v/>
      </c>
      <c r="L1264" s="23" t="str">
        <f>IF(AND(INDEX(個人!$C$6:$AH$125,$N1264,$C$3)&lt;&gt;"",INDEX(個人!$C$6:$AH$125,$N1264,$O1264)&lt;&gt;""),MID(TEXT(INDEX(個人!$C$6:$AH$125,$N1264,$O1264),"mm:ss.00"),4,2),"")</f>
        <v/>
      </c>
      <c r="M1264" s="23" t="str">
        <f>IF(AND(INDEX(個人!$C$6:$AH$125,$N1264,$C$3)&lt;&gt;"",INDEX(個人!$C$6:$AH$125,$N1264,$O1264)&lt;&gt;""),RIGHT(TEXT(INDEX(個人!$C$6:$AH$125,$N1264,$O1264),"mm:ss.00"),2),"")</f>
        <v/>
      </c>
      <c r="N1264" s="23">
        <f t="shared" si="173"/>
        <v>58</v>
      </c>
      <c r="O1264" s="23">
        <v>15</v>
      </c>
      <c r="P1264" s="200" t="s">
        <v>73</v>
      </c>
      <c r="Q1264" s="23" t="s">
        <v>318</v>
      </c>
    </row>
    <row r="1265" spans="3:17" s="23" customFormat="1" x14ac:dyDescent="0.15">
      <c r="C1265" s="23" t="str">
        <f>IF(INDEX(個人!$C$6:$AH$125,$N1265,$C$3)&lt;&gt;"",DBCS(TRIM(INDEX(個人!$C$6:$AH$125,$N1265,$C$3))),"")</f>
        <v/>
      </c>
      <c r="D1265" s="23" t="str">
        <f t="shared" si="171"/>
        <v>○</v>
      </c>
      <c r="E1265" s="23">
        <f>IF(AND(INDEX(個人!$C$6:$AH$125,$N1264,$C$3)&lt;&gt;"",INDEX(個人!$C$6:$AH$125,$N1265,$O1265)&lt;&gt;""),E1264+1,E1264)</f>
        <v>0</v>
      </c>
      <c r="F1265" s="23" t="str">
        <f t="shared" si="172"/>
        <v>@0</v>
      </c>
      <c r="H1265" s="23" t="str">
        <f>IF(AND(INDEX(個人!$C$6:$AH$125,$N1265,$C$3)&lt;&gt;"",INDEX(個人!$C$6:$AH$125,$N1265,$O1265)&lt;&gt;""),IF(INDEX(個人!$C$6:$AH$125,$N1265,$H$3)&lt;20,11,ROUNDDOWN(INDEX(個人!$C$6:$AH$125,$N1265,$H$3)/5,0)+7),"")</f>
        <v/>
      </c>
      <c r="I1265" s="23" t="str">
        <f>IF(AND(INDEX(個人!$C$6:$AH$125,$N1265,$C$3)&lt;&gt;"",INDEX(個人!$C$6:$AH$125,$N1265,$O1265)&lt;&gt;""),IF(ISERROR(VLOOKUP(DBCS($Q1265),コード一覧!$E$1:$F$6,2,FALSE)),1,VLOOKUP(DBCS($Q1265),コード一覧!$E$1:$F$6,2,FALSE)),"")</f>
        <v/>
      </c>
      <c r="J1265" s="23" t="str">
        <f>IF(AND(INDEX(個人!$C$6:$AH$125,$N1265,$C$3)&lt;&gt;"",INDEX(個人!$C$6:$AH$125,$N1265,$O1265)&lt;&gt;""),VLOOKUP($P1265,コード一覧!$G$1:$H$10,2,FALSE),"")</f>
        <v/>
      </c>
      <c r="K1265" s="23" t="str">
        <f>IF(AND(INDEX(個人!$C$6:$AH$125,$N1265,$C$3)&lt;&gt;"",INDEX(個人!$C$6:$AH$125,$N1265,$O1265)&lt;&gt;""),LEFT(TEXT(INDEX(個人!$C$6:$AH$125,$N1265,$O1265),"mm:ss.00"),2),"")</f>
        <v/>
      </c>
      <c r="L1265" s="23" t="str">
        <f>IF(AND(INDEX(個人!$C$6:$AH$125,$N1265,$C$3)&lt;&gt;"",INDEX(個人!$C$6:$AH$125,$N1265,$O1265)&lt;&gt;""),MID(TEXT(INDEX(個人!$C$6:$AH$125,$N1265,$O1265),"mm:ss.00"),4,2),"")</f>
        <v/>
      </c>
      <c r="M1265" s="23" t="str">
        <f>IF(AND(INDEX(個人!$C$6:$AH$125,$N1265,$C$3)&lt;&gt;"",INDEX(個人!$C$6:$AH$125,$N1265,$O1265)&lt;&gt;""),RIGHT(TEXT(INDEX(個人!$C$6:$AH$125,$N1265,$O1265),"mm:ss.00"),2),"")</f>
        <v/>
      </c>
      <c r="N1265" s="23">
        <f t="shared" si="173"/>
        <v>58</v>
      </c>
      <c r="O1265" s="23">
        <v>16</v>
      </c>
      <c r="P1265" s="200" t="s">
        <v>75</v>
      </c>
      <c r="Q1265" s="23" t="s">
        <v>318</v>
      </c>
    </row>
    <row r="1266" spans="3:17" s="23" customFormat="1" x14ac:dyDescent="0.15">
      <c r="C1266" s="23" t="str">
        <f>IF(INDEX(個人!$C$6:$AH$125,$N1266,$C$3)&lt;&gt;"",DBCS(TRIM(INDEX(個人!$C$6:$AH$125,$N1266,$C$3))),"")</f>
        <v/>
      </c>
      <c r="D1266" s="23" t="str">
        <f t="shared" si="171"/>
        <v>○</v>
      </c>
      <c r="E1266" s="23">
        <f>IF(AND(INDEX(個人!$C$6:$AH$125,$N1265,$C$3)&lt;&gt;"",INDEX(個人!$C$6:$AH$125,$N1266,$O1266)&lt;&gt;""),E1265+1,E1265)</f>
        <v>0</v>
      </c>
      <c r="F1266" s="23" t="str">
        <f t="shared" si="172"/>
        <v>@0</v>
      </c>
      <c r="H1266" s="23" t="str">
        <f>IF(AND(INDEX(個人!$C$6:$AH$125,$N1266,$C$3)&lt;&gt;"",INDEX(個人!$C$6:$AH$125,$N1266,$O1266)&lt;&gt;""),IF(INDEX(個人!$C$6:$AH$125,$N1266,$H$3)&lt;20,11,ROUNDDOWN(INDEX(個人!$C$6:$AH$125,$N1266,$H$3)/5,0)+7),"")</f>
        <v/>
      </c>
      <c r="I1266" s="23" t="str">
        <f>IF(AND(INDEX(個人!$C$6:$AH$125,$N1266,$C$3)&lt;&gt;"",INDEX(個人!$C$6:$AH$125,$N1266,$O1266)&lt;&gt;""),IF(ISERROR(VLOOKUP(DBCS($Q1266),コード一覧!$E$1:$F$6,2,FALSE)),1,VLOOKUP(DBCS($Q1266),コード一覧!$E$1:$F$6,2,FALSE)),"")</f>
        <v/>
      </c>
      <c r="J1266" s="23" t="str">
        <f>IF(AND(INDEX(個人!$C$6:$AH$125,$N1266,$C$3)&lt;&gt;"",INDEX(個人!$C$6:$AH$125,$N1266,$O1266)&lt;&gt;""),VLOOKUP($P1266,コード一覧!$G$1:$H$10,2,FALSE),"")</f>
        <v/>
      </c>
      <c r="K1266" s="23" t="str">
        <f>IF(AND(INDEX(個人!$C$6:$AH$125,$N1266,$C$3)&lt;&gt;"",INDEX(個人!$C$6:$AH$125,$N1266,$O1266)&lt;&gt;""),LEFT(TEXT(INDEX(個人!$C$6:$AH$125,$N1266,$O1266),"mm:ss.00"),2),"")</f>
        <v/>
      </c>
      <c r="L1266" s="23" t="str">
        <f>IF(AND(INDEX(個人!$C$6:$AH$125,$N1266,$C$3)&lt;&gt;"",INDEX(個人!$C$6:$AH$125,$N1266,$O1266)&lt;&gt;""),MID(TEXT(INDEX(個人!$C$6:$AH$125,$N1266,$O1266),"mm:ss.00"),4,2),"")</f>
        <v/>
      </c>
      <c r="M1266" s="23" t="str">
        <f>IF(AND(INDEX(個人!$C$6:$AH$125,$N1266,$C$3)&lt;&gt;"",INDEX(個人!$C$6:$AH$125,$N1266,$O1266)&lt;&gt;""),RIGHT(TEXT(INDEX(個人!$C$6:$AH$125,$N1266,$O1266),"mm:ss.00"),2),"")</f>
        <v/>
      </c>
      <c r="N1266" s="23">
        <f t="shared" si="173"/>
        <v>58</v>
      </c>
      <c r="O1266" s="23">
        <v>17</v>
      </c>
      <c r="P1266" s="200" t="s">
        <v>77</v>
      </c>
      <c r="Q1266" s="23" t="s">
        <v>318</v>
      </c>
    </row>
    <row r="1267" spans="3:17" s="23" customFormat="1" x14ac:dyDescent="0.15">
      <c r="C1267" s="23" t="str">
        <f>IF(INDEX(個人!$C$6:$AH$125,$N1267,$C$3)&lt;&gt;"",DBCS(TRIM(INDEX(個人!$C$6:$AH$125,$N1267,$C$3))),"")</f>
        <v/>
      </c>
      <c r="D1267" s="23" t="str">
        <f t="shared" si="171"/>
        <v>○</v>
      </c>
      <c r="E1267" s="23">
        <f>IF(AND(INDEX(個人!$C$6:$AH$125,$N1266,$C$3)&lt;&gt;"",INDEX(個人!$C$6:$AH$125,$N1267,$O1267)&lt;&gt;""),E1266+1,E1266)</f>
        <v>0</v>
      </c>
      <c r="F1267" s="23" t="str">
        <f t="shared" si="172"/>
        <v>@0</v>
      </c>
      <c r="H1267" s="23" t="str">
        <f>IF(AND(INDEX(個人!$C$6:$AH$125,$N1267,$C$3)&lt;&gt;"",INDEX(個人!$C$6:$AH$125,$N1267,$O1267)&lt;&gt;""),IF(INDEX(個人!$C$6:$AH$125,$N1267,$H$3)&lt;20,11,ROUNDDOWN(INDEX(個人!$C$6:$AH$125,$N1267,$H$3)/5,0)+7),"")</f>
        <v/>
      </c>
      <c r="I1267" s="23" t="str">
        <f>IF(AND(INDEX(個人!$C$6:$AH$125,$N1267,$C$3)&lt;&gt;"",INDEX(個人!$C$6:$AH$125,$N1267,$O1267)&lt;&gt;""),IF(ISERROR(VLOOKUP(DBCS($Q1267),コード一覧!$E$1:$F$6,2,FALSE)),1,VLOOKUP(DBCS($Q1267),コード一覧!$E$1:$F$6,2,FALSE)),"")</f>
        <v/>
      </c>
      <c r="J1267" s="23" t="str">
        <f>IF(AND(INDEX(個人!$C$6:$AH$125,$N1267,$C$3)&lt;&gt;"",INDEX(個人!$C$6:$AH$125,$N1267,$O1267)&lt;&gt;""),VLOOKUP($P1267,コード一覧!$G$1:$H$10,2,FALSE),"")</f>
        <v/>
      </c>
      <c r="K1267" s="23" t="str">
        <f>IF(AND(INDEX(個人!$C$6:$AH$125,$N1267,$C$3)&lt;&gt;"",INDEX(個人!$C$6:$AH$125,$N1267,$O1267)&lt;&gt;""),LEFT(TEXT(INDEX(個人!$C$6:$AH$125,$N1267,$O1267),"mm:ss.00"),2),"")</f>
        <v/>
      </c>
      <c r="L1267" s="23" t="str">
        <f>IF(AND(INDEX(個人!$C$6:$AH$125,$N1267,$C$3)&lt;&gt;"",INDEX(個人!$C$6:$AH$125,$N1267,$O1267)&lt;&gt;""),MID(TEXT(INDEX(個人!$C$6:$AH$125,$N1267,$O1267),"mm:ss.00"),4,2),"")</f>
        <v/>
      </c>
      <c r="M1267" s="23" t="str">
        <f>IF(AND(INDEX(個人!$C$6:$AH$125,$N1267,$C$3)&lt;&gt;"",INDEX(個人!$C$6:$AH$125,$N1267,$O1267)&lt;&gt;""),RIGHT(TEXT(INDEX(個人!$C$6:$AH$125,$N1267,$O1267),"mm:ss.00"),2),"")</f>
        <v/>
      </c>
      <c r="N1267" s="23">
        <f t="shared" si="173"/>
        <v>58</v>
      </c>
      <c r="O1267" s="23">
        <v>18</v>
      </c>
      <c r="P1267" s="200" t="s">
        <v>70</v>
      </c>
      <c r="Q1267" s="23" t="s">
        <v>319</v>
      </c>
    </row>
    <row r="1268" spans="3:17" s="23" customFormat="1" x14ac:dyDescent="0.15">
      <c r="C1268" s="23" t="str">
        <f>IF(INDEX(個人!$C$6:$AH$125,$N1268,$C$3)&lt;&gt;"",DBCS(TRIM(INDEX(個人!$C$6:$AH$125,$N1268,$C$3))),"")</f>
        <v/>
      </c>
      <c r="D1268" s="23" t="str">
        <f t="shared" si="171"/>
        <v>○</v>
      </c>
      <c r="E1268" s="23">
        <f>IF(AND(INDEX(個人!$C$6:$AH$125,$N1267,$C$3)&lt;&gt;"",INDEX(個人!$C$6:$AH$125,$N1268,$O1268)&lt;&gt;""),E1267+1,E1267)</f>
        <v>0</v>
      </c>
      <c r="F1268" s="23" t="str">
        <f t="shared" si="172"/>
        <v>@0</v>
      </c>
      <c r="H1268" s="23" t="str">
        <f>IF(AND(INDEX(個人!$C$6:$AH$125,$N1268,$C$3)&lt;&gt;"",INDEX(個人!$C$6:$AH$125,$N1268,$O1268)&lt;&gt;""),IF(INDEX(個人!$C$6:$AH$125,$N1268,$H$3)&lt;20,11,ROUNDDOWN(INDEX(個人!$C$6:$AH$125,$N1268,$H$3)/5,0)+7),"")</f>
        <v/>
      </c>
      <c r="I1268" s="23" t="str">
        <f>IF(AND(INDEX(個人!$C$6:$AH$125,$N1268,$C$3)&lt;&gt;"",INDEX(個人!$C$6:$AH$125,$N1268,$O1268)&lt;&gt;""),IF(ISERROR(VLOOKUP(DBCS($Q1268),コード一覧!$E$1:$F$6,2,FALSE)),1,VLOOKUP(DBCS($Q1268),コード一覧!$E$1:$F$6,2,FALSE)),"")</f>
        <v/>
      </c>
      <c r="J1268" s="23" t="str">
        <f>IF(AND(INDEX(個人!$C$6:$AH$125,$N1268,$C$3)&lt;&gt;"",INDEX(個人!$C$6:$AH$125,$N1268,$O1268)&lt;&gt;""),VLOOKUP($P1268,コード一覧!$G$1:$H$10,2,FALSE),"")</f>
        <v/>
      </c>
      <c r="K1268" s="23" t="str">
        <f>IF(AND(INDEX(個人!$C$6:$AH$125,$N1268,$C$3)&lt;&gt;"",INDEX(個人!$C$6:$AH$125,$N1268,$O1268)&lt;&gt;""),LEFT(TEXT(INDEX(個人!$C$6:$AH$125,$N1268,$O1268),"mm:ss.00"),2),"")</f>
        <v/>
      </c>
      <c r="L1268" s="23" t="str">
        <f>IF(AND(INDEX(個人!$C$6:$AH$125,$N1268,$C$3)&lt;&gt;"",INDEX(個人!$C$6:$AH$125,$N1268,$O1268)&lt;&gt;""),MID(TEXT(INDEX(個人!$C$6:$AH$125,$N1268,$O1268),"mm:ss.00"),4,2),"")</f>
        <v/>
      </c>
      <c r="M1268" s="23" t="str">
        <f>IF(AND(INDEX(個人!$C$6:$AH$125,$N1268,$C$3)&lt;&gt;"",INDEX(個人!$C$6:$AH$125,$N1268,$O1268)&lt;&gt;""),RIGHT(TEXT(INDEX(個人!$C$6:$AH$125,$N1268,$O1268),"mm:ss.00"),2),"")</f>
        <v/>
      </c>
      <c r="N1268" s="23">
        <f t="shared" si="173"/>
        <v>58</v>
      </c>
      <c r="O1268" s="23">
        <v>19</v>
      </c>
      <c r="P1268" s="200" t="s">
        <v>24</v>
      </c>
      <c r="Q1268" s="23" t="s">
        <v>319</v>
      </c>
    </row>
    <row r="1269" spans="3:17" s="23" customFormat="1" x14ac:dyDescent="0.15">
      <c r="C1269" s="23" t="str">
        <f>IF(INDEX(個人!$C$6:$AH$125,$N1269,$C$3)&lt;&gt;"",DBCS(TRIM(INDEX(個人!$C$6:$AH$125,$N1269,$C$3))),"")</f>
        <v/>
      </c>
      <c r="D1269" s="23" t="str">
        <f t="shared" si="171"/>
        <v>○</v>
      </c>
      <c r="E1269" s="23">
        <f>IF(AND(INDEX(個人!$C$6:$AH$125,$N1268,$C$3)&lt;&gt;"",INDEX(個人!$C$6:$AH$125,$N1269,$O1269)&lt;&gt;""),E1268+1,E1268)</f>
        <v>0</v>
      </c>
      <c r="F1269" s="23" t="str">
        <f t="shared" si="172"/>
        <v>@0</v>
      </c>
      <c r="H1269" s="23" t="str">
        <f>IF(AND(INDEX(個人!$C$6:$AH$125,$N1269,$C$3)&lt;&gt;"",INDEX(個人!$C$6:$AH$125,$N1269,$O1269)&lt;&gt;""),IF(INDEX(個人!$C$6:$AH$125,$N1269,$H$3)&lt;20,11,ROUNDDOWN(INDEX(個人!$C$6:$AH$125,$N1269,$H$3)/5,0)+7),"")</f>
        <v/>
      </c>
      <c r="I1269" s="23" t="str">
        <f>IF(AND(INDEX(個人!$C$6:$AH$125,$N1269,$C$3)&lt;&gt;"",INDEX(個人!$C$6:$AH$125,$N1269,$O1269)&lt;&gt;""),IF(ISERROR(VLOOKUP(DBCS($Q1269),コード一覧!$E$1:$F$6,2,FALSE)),1,VLOOKUP(DBCS($Q1269),コード一覧!$E$1:$F$6,2,FALSE)),"")</f>
        <v/>
      </c>
      <c r="J1269" s="23" t="str">
        <f>IF(AND(INDEX(個人!$C$6:$AH$125,$N1269,$C$3)&lt;&gt;"",INDEX(個人!$C$6:$AH$125,$N1269,$O1269)&lt;&gt;""),VLOOKUP($P1269,コード一覧!$G$1:$H$10,2,FALSE),"")</f>
        <v/>
      </c>
      <c r="K1269" s="23" t="str">
        <f>IF(AND(INDEX(個人!$C$6:$AH$125,$N1269,$C$3)&lt;&gt;"",INDEX(個人!$C$6:$AH$125,$N1269,$O1269)&lt;&gt;""),LEFT(TEXT(INDEX(個人!$C$6:$AH$125,$N1269,$O1269),"mm:ss.00"),2),"")</f>
        <v/>
      </c>
      <c r="L1269" s="23" t="str">
        <f>IF(AND(INDEX(個人!$C$6:$AH$125,$N1269,$C$3)&lt;&gt;"",INDEX(個人!$C$6:$AH$125,$N1269,$O1269)&lt;&gt;""),MID(TEXT(INDEX(個人!$C$6:$AH$125,$N1269,$O1269),"mm:ss.00"),4,2),"")</f>
        <v/>
      </c>
      <c r="M1269" s="23" t="str">
        <f>IF(AND(INDEX(個人!$C$6:$AH$125,$N1269,$C$3)&lt;&gt;"",INDEX(個人!$C$6:$AH$125,$N1269,$O1269)&lt;&gt;""),RIGHT(TEXT(INDEX(個人!$C$6:$AH$125,$N1269,$O1269),"mm:ss.00"),2),"")</f>
        <v/>
      </c>
      <c r="N1269" s="23">
        <f t="shared" si="173"/>
        <v>58</v>
      </c>
      <c r="O1269" s="23">
        <v>20</v>
      </c>
      <c r="P1269" s="200" t="s">
        <v>37</v>
      </c>
      <c r="Q1269" s="23" t="s">
        <v>319</v>
      </c>
    </row>
    <row r="1270" spans="3:17" s="23" customFormat="1" x14ac:dyDescent="0.15">
      <c r="C1270" s="23" t="str">
        <f>IF(INDEX(個人!$C$6:$AH$125,$N1270,$C$3)&lt;&gt;"",DBCS(TRIM(INDEX(個人!$C$6:$AH$125,$N1270,$C$3))),"")</f>
        <v/>
      </c>
      <c r="D1270" s="23" t="str">
        <f t="shared" si="171"/>
        <v>○</v>
      </c>
      <c r="E1270" s="23">
        <f>IF(AND(INDEX(個人!$C$6:$AH$125,$N1269,$C$3)&lt;&gt;"",INDEX(個人!$C$6:$AH$125,$N1270,$O1270)&lt;&gt;""),E1269+1,E1269)</f>
        <v>0</v>
      </c>
      <c r="F1270" s="23" t="str">
        <f t="shared" si="172"/>
        <v>@0</v>
      </c>
      <c r="H1270" s="23" t="str">
        <f>IF(AND(INDEX(個人!$C$6:$AH$125,$N1270,$C$3)&lt;&gt;"",INDEX(個人!$C$6:$AH$125,$N1270,$O1270)&lt;&gt;""),IF(INDEX(個人!$C$6:$AH$125,$N1270,$H$3)&lt;20,11,ROUNDDOWN(INDEX(個人!$C$6:$AH$125,$N1270,$H$3)/5,0)+7),"")</f>
        <v/>
      </c>
      <c r="I1270" s="23" t="str">
        <f>IF(AND(INDEX(個人!$C$6:$AH$125,$N1270,$C$3)&lt;&gt;"",INDEX(個人!$C$6:$AH$125,$N1270,$O1270)&lt;&gt;""),IF(ISERROR(VLOOKUP(DBCS($Q1270),コード一覧!$E$1:$F$6,2,FALSE)),1,VLOOKUP(DBCS($Q1270),コード一覧!$E$1:$F$6,2,FALSE)),"")</f>
        <v/>
      </c>
      <c r="J1270" s="23" t="str">
        <f>IF(AND(INDEX(個人!$C$6:$AH$125,$N1270,$C$3)&lt;&gt;"",INDEX(個人!$C$6:$AH$125,$N1270,$O1270)&lt;&gt;""),VLOOKUP($P1270,コード一覧!$G$1:$H$10,2,FALSE),"")</f>
        <v/>
      </c>
      <c r="K1270" s="23" t="str">
        <f>IF(AND(INDEX(個人!$C$6:$AH$125,$N1270,$C$3)&lt;&gt;"",INDEX(個人!$C$6:$AH$125,$N1270,$O1270)&lt;&gt;""),LEFT(TEXT(INDEX(個人!$C$6:$AH$125,$N1270,$O1270),"mm:ss.00"),2),"")</f>
        <v/>
      </c>
      <c r="L1270" s="23" t="str">
        <f>IF(AND(INDEX(個人!$C$6:$AH$125,$N1270,$C$3)&lt;&gt;"",INDEX(個人!$C$6:$AH$125,$N1270,$O1270)&lt;&gt;""),MID(TEXT(INDEX(個人!$C$6:$AH$125,$N1270,$O1270),"mm:ss.00"),4,2),"")</f>
        <v/>
      </c>
      <c r="M1270" s="23" t="str">
        <f>IF(AND(INDEX(個人!$C$6:$AH$125,$N1270,$C$3)&lt;&gt;"",INDEX(個人!$C$6:$AH$125,$N1270,$O1270)&lt;&gt;""),RIGHT(TEXT(INDEX(個人!$C$6:$AH$125,$N1270,$O1270),"mm:ss.00"),2),"")</f>
        <v/>
      </c>
      <c r="N1270" s="23">
        <f t="shared" si="173"/>
        <v>58</v>
      </c>
      <c r="O1270" s="23">
        <v>21</v>
      </c>
      <c r="P1270" s="200" t="s">
        <v>47</v>
      </c>
      <c r="Q1270" s="23" t="s">
        <v>319</v>
      </c>
    </row>
    <row r="1271" spans="3:17" s="23" customFormat="1" x14ac:dyDescent="0.15">
      <c r="C1271" s="23" t="str">
        <f>IF(INDEX(個人!$C$6:$AH$125,$N1271,$C$3)&lt;&gt;"",DBCS(TRIM(INDEX(個人!$C$6:$AH$125,$N1271,$C$3))),"")</f>
        <v/>
      </c>
      <c r="D1271" s="23" t="str">
        <f t="shared" si="171"/>
        <v>○</v>
      </c>
      <c r="E1271" s="23">
        <f>IF(AND(INDEX(個人!$C$6:$AH$125,$N1270,$C$3)&lt;&gt;"",INDEX(個人!$C$6:$AH$125,$N1271,$O1271)&lt;&gt;""),E1270+1,E1270)</f>
        <v>0</v>
      </c>
      <c r="F1271" s="23" t="str">
        <f t="shared" si="172"/>
        <v>@0</v>
      </c>
      <c r="H1271" s="23" t="str">
        <f>IF(AND(INDEX(個人!$C$6:$AH$125,$N1271,$C$3)&lt;&gt;"",INDEX(個人!$C$6:$AH$125,$N1271,$O1271)&lt;&gt;""),IF(INDEX(個人!$C$6:$AH$125,$N1271,$H$3)&lt;20,11,ROUNDDOWN(INDEX(個人!$C$6:$AH$125,$N1271,$H$3)/5,0)+7),"")</f>
        <v/>
      </c>
      <c r="I1271" s="23" t="str">
        <f>IF(AND(INDEX(個人!$C$6:$AH$125,$N1271,$C$3)&lt;&gt;"",INDEX(個人!$C$6:$AH$125,$N1271,$O1271)&lt;&gt;""),IF(ISERROR(VLOOKUP(DBCS($Q1271),コード一覧!$E$1:$F$6,2,FALSE)),1,VLOOKUP(DBCS($Q1271),コード一覧!$E$1:$F$6,2,FALSE)),"")</f>
        <v/>
      </c>
      <c r="J1271" s="23" t="str">
        <f>IF(AND(INDEX(個人!$C$6:$AH$125,$N1271,$C$3)&lt;&gt;"",INDEX(個人!$C$6:$AH$125,$N1271,$O1271)&lt;&gt;""),VLOOKUP($P1271,コード一覧!$G$1:$H$10,2,FALSE),"")</f>
        <v/>
      </c>
      <c r="K1271" s="23" t="str">
        <f>IF(AND(INDEX(個人!$C$6:$AH$125,$N1271,$C$3)&lt;&gt;"",INDEX(個人!$C$6:$AH$125,$N1271,$O1271)&lt;&gt;""),LEFT(TEXT(INDEX(個人!$C$6:$AH$125,$N1271,$O1271),"mm:ss.00"),2),"")</f>
        <v/>
      </c>
      <c r="L1271" s="23" t="str">
        <f>IF(AND(INDEX(個人!$C$6:$AH$125,$N1271,$C$3)&lt;&gt;"",INDEX(個人!$C$6:$AH$125,$N1271,$O1271)&lt;&gt;""),MID(TEXT(INDEX(個人!$C$6:$AH$125,$N1271,$O1271),"mm:ss.00"),4,2),"")</f>
        <v/>
      </c>
      <c r="M1271" s="23" t="str">
        <f>IF(AND(INDEX(個人!$C$6:$AH$125,$N1271,$C$3)&lt;&gt;"",INDEX(個人!$C$6:$AH$125,$N1271,$O1271)&lt;&gt;""),RIGHT(TEXT(INDEX(個人!$C$6:$AH$125,$N1271,$O1271),"mm:ss.00"),2),"")</f>
        <v/>
      </c>
      <c r="N1271" s="23">
        <f t="shared" si="173"/>
        <v>58</v>
      </c>
      <c r="O1271" s="23">
        <v>22</v>
      </c>
      <c r="P1271" s="200" t="s">
        <v>70</v>
      </c>
      <c r="Q1271" s="23" t="s">
        <v>320</v>
      </c>
    </row>
    <row r="1272" spans="3:17" s="23" customFormat="1" x14ac:dyDescent="0.15">
      <c r="C1272" s="23" t="str">
        <f>IF(INDEX(個人!$C$6:$AH$125,$N1272,$C$3)&lt;&gt;"",DBCS(TRIM(INDEX(個人!$C$6:$AH$125,$N1272,$C$3))),"")</f>
        <v/>
      </c>
      <c r="D1272" s="23" t="str">
        <f t="shared" si="171"/>
        <v>○</v>
      </c>
      <c r="E1272" s="23">
        <f>IF(AND(INDEX(個人!$C$6:$AH$125,$N1271,$C$3)&lt;&gt;"",INDEX(個人!$C$6:$AH$125,$N1272,$O1272)&lt;&gt;""),E1271+1,E1271)</f>
        <v>0</v>
      </c>
      <c r="F1272" s="23" t="str">
        <f t="shared" si="172"/>
        <v>@0</v>
      </c>
      <c r="H1272" s="23" t="str">
        <f>IF(AND(INDEX(個人!$C$6:$AH$125,$N1272,$C$3)&lt;&gt;"",INDEX(個人!$C$6:$AH$125,$N1272,$O1272)&lt;&gt;""),IF(INDEX(個人!$C$6:$AH$125,$N1272,$H$3)&lt;20,11,ROUNDDOWN(INDEX(個人!$C$6:$AH$125,$N1272,$H$3)/5,0)+7),"")</f>
        <v/>
      </c>
      <c r="I1272" s="23" t="str">
        <f>IF(AND(INDEX(個人!$C$6:$AH$125,$N1272,$C$3)&lt;&gt;"",INDEX(個人!$C$6:$AH$125,$N1272,$O1272)&lt;&gt;""),IF(ISERROR(VLOOKUP(DBCS($Q1272),コード一覧!$E$1:$F$6,2,FALSE)),1,VLOOKUP(DBCS($Q1272),コード一覧!$E$1:$F$6,2,FALSE)),"")</f>
        <v/>
      </c>
      <c r="J1272" s="23" t="str">
        <f>IF(AND(INDEX(個人!$C$6:$AH$125,$N1272,$C$3)&lt;&gt;"",INDEX(個人!$C$6:$AH$125,$N1272,$O1272)&lt;&gt;""),VLOOKUP($P1272,コード一覧!$G$1:$H$10,2,FALSE),"")</f>
        <v/>
      </c>
      <c r="K1272" s="23" t="str">
        <f>IF(AND(INDEX(個人!$C$6:$AH$125,$N1272,$C$3)&lt;&gt;"",INDEX(個人!$C$6:$AH$125,$N1272,$O1272)&lt;&gt;""),LEFT(TEXT(INDEX(個人!$C$6:$AH$125,$N1272,$O1272),"mm:ss.00"),2),"")</f>
        <v/>
      </c>
      <c r="L1272" s="23" t="str">
        <f>IF(AND(INDEX(個人!$C$6:$AH$125,$N1272,$C$3)&lt;&gt;"",INDEX(個人!$C$6:$AH$125,$N1272,$O1272)&lt;&gt;""),MID(TEXT(INDEX(個人!$C$6:$AH$125,$N1272,$O1272),"mm:ss.00"),4,2),"")</f>
        <v/>
      </c>
      <c r="M1272" s="23" t="str">
        <f>IF(AND(INDEX(個人!$C$6:$AH$125,$N1272,$C$3)&lt;&gt;"",INDEX(個人!$C$6:$AH$125,$N1272,$O1272)&lt;&gt;""),RIGHT(TEXT(INDEX(個人!$C$6:$AH$125,$N1272,$O1272),"mm:ss.00"),2),"")</f>
        <v/>
      </c>
      <c r="N1272" s="23">
        <f t="shared" si="173"/>
        <v>58</v>
      </c>
      <c r="O1272" s="23">
        <v>23</v>
      </c>
      <c r="P1272" s="200" t="s">
        <v>24</v>
      </c>
      <c r="Q1272" s="23" t="s">
        <v>320</v>
      </c>
    </row>
    <row r="1273" spans="3:17" s="23" customFormat="1" x14ac:dyDescent="0.15">
      <c r="C1273" s="23" t="str">
        <f>IF(INDEX(個人!$C$6:$AH$125,$N1273,$C$3)&lt;&gt;"",DBCS(TRIM(INDEX(個人!$C$6:$AH$125,$N1273,$C$3))),"")</f>
        <v/>
      </c>
      <c r="D1273" s="23" t="str">
        <f t="shared" si="171"/>
        <v>○</v>
      </c>
      <c r="E1273" s="23">
        <f>IF(AND(INDEX(個人!$C$6:$AH$125,$N1272,$C$3)&lt;&gt;"",INDEX(個人!$C$6:$AH$125,$N1273,$O1273)&lt;&gt;""),E1272+1,E1272)</f>
        <v>0</v>
      </c>
      <c r="F1273" s="23" t="str">
        <f t="shared" si="172"/>
        <v>@0</v>
      </c>
      <c r="H1273" s="23" t="str">
        <f>IF(AND(INDEX(個人!$C$6:$AH$125,$N1273,$C$3)&lt;&gt;"",INDEX(個人!$C$6:$AH$125,$N1273,$O1273)&lt;&gt;""),IF(INDEX(個人!$C$6:$AH$125,$N1273,$H$3)&lt;20,11,ROUNDDOWN(INDEX(個人!$C$6:$AH$125,$N1273,$H$3)/5,0)+7),"")</f>
        <v/>
      </c>
      <c r="I1273" s="23" t="str">
        <f>IF(AND(INDEX(個人!$C$6:$AH$125,$N1273,$C$3)&lt;&gt;"",INDEX(個人!$C$6:$AH$125,$N1273,$O1273)&lt;&gt;""),IF(ISERROR(VLOOKUP(DBCS($Q1273),コード一覧!$E$1:$F$6,2,FALSE)),1,VLOOKUP(DBCS($Q1273),コード一覧!$E$1:$F$6,2,FALSE)),"")</f>
        <v/>
      </c>
      <c r="J1273" s="23" t="str">
        <f>IF(AND(INDEX(個人!$C$6:$AH$125,$N1273,$C$3)&lt;&gt;"",INDEX(個人!$C$6:$AH$125,$N1273,$O1273)&lt;&gt;""),VLOOKUP($P1273,コード一覧!$G$1:$H$10,2,FALSE),"")</f>
        <v/>
      </c>
      <c r="K1273" s="23" t="str">
        <f>IF(AND(INDEX(個人!$C$6:$AH$125,$N1273,$C$3)&lt;&gt;"",INDEX(個人!$C$6:$AH$125,$N1273,$O1273)&lt;&gt;""),LEFT(TEXT(INDEX(個人!$C$6:$AH$125,$N1273,$O1273),"mm:ss.00"),2),"")</f>
        <v/>
      </c>
      <c r="L1273" s="23" t="str">
        <f>IF(AND(INDEX(個人!$C$6:$AH$125,$N1273,$C$3)&lt;&gt;"",INDEX(個人!$C$6:$AH$125,$N1273,$O1273)&lt;&gt;""),MID(TEXT(INDEX(個人!$C$6:$AH$125,$N1273,$O1273),"mm:ss.00"),4,2),"")</f>
        <v/>
      </c>
      <c r="M1273" s="23" t="str">
        <f>IF(AND(INDEX(個人!$C$6:$AH$125,$N1273,$C$3)&lt;&gt;"",INDEX(個人!$C$6:$AH$125,$N1273,$O1273)&lt;&gt;""),RIGHT(TEXT(INDEX(個人!$C$6:$AH$125,$N1273,$O1273),"mm:ss.00"),2),"")</f>
        <v/>
      </c>
      <c r="N1273" s="23">
        <f t="shared" si="173"/>
        <v>58</v>
      </c>
      <c r="O1273" s="23">
        <v>24</v>
      </c>
      <c r="P1273" s="200" t="s">
        <v>37</v>
      </c>
      <c r="Q1273" s="23" t="s">
        <v>320</v>
      </c>
    </row>
    <row r="1274" spans="3:17" s="23" customFormat="1" x14ac:dyDescent="0.15">
      <c r="C1274" s="23" t="str">
        <f>IF(INDEX(個人!$C$6:$AH$125,$N1274,$C$3)&lt;&gt;"",DBCS(TRIM(INDEX(個人!$C$6:$AH$125,$N1274,$C$3))),"")</f>
        <v/>
      </c>
      <c r="D1274" s="23" t="str">
        <f t="shared" si="171"/>
        <v>○</v>
      </c>
      <c r="E1274" s="23">
        <f>IF(AND(INDEX(個人!$C$6:$AH$125,$N1273,$C$3)&lt;&gt;"",INDEX(個人!$C$6:$AH$125,$N1274,$O1274)&lt;&gt;""),E1273+1,E1273)</f>
        <v>0</v>
      </c>
      <c r="F1274" s="23" t="str">
        <f t="shared" si="172"/>
        <v>@0</v>
      </c>
      <c r="H1274" s="23" t="str">
        <f>IF(AND(INDEX(個人!$C$6:$AH$125,$N1274,$C$3)&lt;&gt;"",INDEX(個人!$C$6:$AH$125,$N1274,$O1274)&lt;&gt;""),IF(INDEX(個人!$C$6:$AH$125,$N1274,$H$3)&lt;20,11,ROUNDDOWN(INDEX(個人!$C$6:$AH$125,$N1274,$H$3)/5,0)+7),"")</f>
        <v/>
      </c>
      <c r="I1274" s="23" t="str">
        <f>IF(AND(INDEX(個人!$C$6:$AH$125,$N1274,$C$3)&lt;&gt;"",INDEX(個人!$C$6:$AH$125,$N1274,$O1274)&lt;&gt;""),IF(ISERROR(VLOOKUP(DBCS($Q1274),コード一覧!$E$1:$F$6,2,FALSE)),1,VLOOKUP(DBCS($Q1274),コード一覧!$E$1:$F$6,2,FALSE)),"")</f>
        <v/>
      </c>
      <c r="J1274" s="23" t="str">
        <f>IF(AND(INDEX(個人!$C$6:$AH$125,$N1274,$C$3)&lt;&gt;"",INDEX(個人!$C$6:$AH$125,$N1274,$O1274)&lt;&gt;""),VLOOKUP($P1274,コード一覧!$G$1:$H$10,2,FALSE),"")</f>
        <v/>
      </c>
      <c r="K1274" s="23" t="str">
        <f>IF(AND(INDEX(個人!$C$6:$AH$125,$N1274,$C$3)&lt;&gt;"",INDEX(個人!$C$6:$AH$125,$N1274,$O1274)&lt;&gt;""),LEFT(TEXT(INDEX(個人!$C$6:$AH$125,$N1274,$O1274),"mm:ss.00"),2),"")</f>
        <v/>
      </c>
      <c r="L1274" s="23" t="str">
        <f>IF(AND(INDEX(個人!$C$6:$AH$125,$N1274,$C$3)&lt;&gt;"",INDEX(個人!$C$6:$AH$125,$N1274,$O1274)&lt;&gt;""),MID(TEXT(INDEX(個人!$C$6:$AH$125,$N1274,$O1274),"mm:ss.00"),4,2),"")</f>
        <v/>
      </c>
      <c r="M1274" s="23" t="str">
        <f>IF(AND(INDEX(個人!$C$6:$AH$125,$N1274,$C$3)&lt;&gt;"",INDEX(個人!$C$6:$AH$125,$N1274,$O1274)&lt;&gt;""),RIGHT(TEXT(INDEX(個人!$C$6:$AH$125,$N1274,$O1274),"mm:ss.00"),2),"")</f>
        <v/>
      </c>
      <c r="N1274" s="23">
        <f t="shared" si="173"/>
        <v>58</v>
      </c>
      <c r="O1274" s="23">
        <v>25</v>
      </c>
      <c r="P1274" s="200" t="s">
        <v>47</v>
      </c>
      <c r="Q1274" s="23" t="s">
        <v>320</v>
      </c>
    </row>
    <row r="1275" spans="3:17" s="23" customFormat="1" x14ac:dyDescent="0.15">
      <c r="C1275" s="23" t="str">
        <f>IF(INDEX(個人!$C$6:$AH$125,$N1275,$C$3)&lt;&gt;"",DBCS(TRIM(INDEX(個人!$C$6:$AH$125,$N1275,$C$3))),"")</f>
        <v/>
      </c>
      <c r="D1275" s="23" t="str">
        <f t="shared" si="171"/>
        <v>○</v>
      </c>
      <c r="E1275" s="23">
        <f>IF(AND(INDEX(個人!$C$6:$AH$125,$N1274,$C$3)&lt;&gt;"",INDEX(個人!$C$6:$AH$125,$N1275,$O1275)&lt;&gt;""),E1274+1,E1274)</f>
        <v>0</v>
      </c>
      <c r="F1275" s="23" t="str">
        <f t="shared" si="172"/>
        <v>@0</v>
      </c>
      <c r="H1275" s="23" t="str">
        <f>IF(AND(INDEX(個人!$C$6:$AH$125,$N1275,$C$3)&lt;&gt;"",INDEX(個人!$C$6:$AH$125,$N1275,$O1275)&lt;&gt;""),IF(INDEX(個人!$C$6:$AH$125,$N1275,$H$3)&lt;20,11,ROUNDDOWN(INDEX(個人!$C$6:$AH$125,$N1275,$H$3)/5,0)+7),"")</f>
        <v/>
      </c>
      <c r="I1275" s="23" t="str">
        <f>IF(AND(INDEX(個人!$C$6:$AH$125,$N1275,$C$3)&lt;&gt;"",INDEX(個人!$C$6:$AH$125,$N1275,$O1275)&lt;&gt;""),IF(ISERROR(VLOOKUP(DBCS($Q1275),コード一覧!$E$1:$F$6,2,FALSE)),1,VLOOKUP(DBCS($Q1275),コード一覧!$E$1:$F$6,2,FALSE)),"")</f>
        <v/>
      </c>
      <c r="J1275" s="23" t="str">
        <f>IF(AND(INDEX(個人!$C$6:$AH$125,$N1275,$C$3)&lt;&gt;"",INDEX(個人!$C$6:$AH$125,$N1275,$O1275)&lt;&gt;""),VLOOKUP($P1275,コード一覧!$G$1:$H$10,2,FALSE),"")</f>
        <v/>
      </c>
      <c r="K1275" s="23" t="str">
        <f>IF(AND(INDEX(個人!$C$6:$AH$125,$N1275,$C$3)&lt;&gt;"",INDEX(個人!$C$6:$AH$125,$N1275,$O1275)&lt;&gt;""),LEFT(TEXT(INDEX(個人!$C$6:$AH$125,$N1275,$O1275),"mm:ss.00"),2),"")</f>
        <v/>
      </c>
      <c r="L1275" s="23" t="str">
        <f>IF(AND(INDEX(個人!$C$6:$AH$125,$N1275,$C$3)&lt;&gt;"",INDEX(個人!$C$6:$AH$125,$N1275,$O1275)&lt;&gt;""),MID(TEXT(INDEX(個人!$C$6:$AH$125,$N1275,$O1275),"mm:ss.00"),4,2),"")</f>
        <v/>
      </c>
      <c r="M1275" s="23" t="str">
        <f>IF(AND(INDEX(個人!$C$6:$AH$125,$N1275,$C$3)&lt;&gt;"",INDEX(個人!$C$6:$AH$125,$N1275,$O1275)&lt;&gt;""),RIGHT(TEXT(INDEX(個人!$C$6:$AH$125,$N1275,$O1275),"mm:ss.00"),2),"")</f>
        <v/>
      </c>
      <c r="N1275" s="23">
        <f t="shared" si="173"/>
        <v>58</v>
      </c>
      <c r="O1275" s="23">
        <v>26</v>
      </c>
      <c r="P1275" s="200" t="s">
        <v>70</v>
      </c>
      <c r="Q1275" s="23" t="s">
        <v>321</v>
      </c>
    </row>
    <row r="1276" spans="3:17" s="23" customFormat="1" x14ac:dyDescent="0.15">
      <c r="C1276" s="23" t="str">
        <f>IF(INDEX(個人!$C$6:$AH$125,$N1276,$C$3)&lt;&gt;"",DBCS(TRIM(INDEX(個人!$C$6:$AH$125,$N1276,$C$3))),"")</f>
        <v/>
      </c>
      <c r="D1276" s="23" t="str">
        <f t="shared" si="171"/>
        <v>○</v>
      </c>
      <c r="E1276" s="23">
        <f>IF(AND(INDEX(個人!$C$6:$AH$125,$N1275,$C$3)&lt;&gt;"",INDEX(個人!$C$6:$AH$125,$N1276,$O1276)&lt;&gt;""),E1275+1,E1275)</f>
        <v>0</v>
      </c>
      <c r="F1276" s="23" t="str">
        <f t="shared" si="172"/>
        <v>@0</v>
      </c>
      <c r="H1276" s="23" t="str">
        <f>IF(AND(INDEX(個人!$C$6:$AH$125,$N1276,$C$3)&lt;&gt;"",INDEX(個人!$C$6:$AH$125,$N1276,$O1276)&lt;&gt;""),IF(INDEX(個人!$C$6:$AH$125,$N1276,$H$3)&lt;20,11,ROUNDDOWN(INDEX(個人!$C$6:$AH$125,$N1276,$H$3)/5,0)+7),"")</f>
        <v/>
      </c>
      <c r="I1276" s="23" t="str">
        <f>IF(AND(INDEX(個人!$C$6:$AH$125,$N1276,$C$3)&lt;&gt;"",INDEX(個人!$C$6:$AH$125,$N1276,$O1276)&lt;&gt;""),IF(ISERROR(VLOOKUP(DBCS($Q1276),コード一覧!$E$1:$F$6,2,FALSE)),1,VLOOKUP(DBCS($Q1276),コード一覧!$E$1:$F$6,2,FALSE)),"")</f>
        <v/>
      </c>
      <c r="J1276" s="23" t="str">
        <f>IF(AND(INDEX(個人!$C$6:$AH$125,$N1276,$C$3)&lt;&gt;"",INDEX(個人!$C$6:$AH$125,$N1276,$O1276)&lt;&gt;""),VLOOKUP($P1276,コード一覧!$G$1:$H$10,2,FALSE),"")</f>
        <v/>
      </c>
      <c r="K1276" s="23" t="str">
        <f>IF(AND(INDEX(個人!$C$6:$AH$125,$N1276,$C$3)&lt;&gt;"",INDEX(個人!$C$6:$AH$125,$N1276,$O1276)&lt;&gt;""),LEFT(TEXT(INDEX(個人!$C$6:$AH$125,$N1276,$O1276),"mm:ss.00"),2),"")</f>
        <v/>
      </c>
      <c r="L1276" s="23" t="str">
        <f>IF(AND(INDEX(個人!$C$6:$AH$125,$N1276,$C$3)&lt;&gt;"",INDEX(個人!$C$6:$AH$125,$N1276,$O1276)&lt;&gt;""),MID(TEXT(INDEX(個人!$C$6:$AH$125,$N1276,$O1276),"mm:ss.00"),4,2),"")</f>
        <v/>
      </c>
      <c r="M1276" s="23" t="str">
        <f>IF(AND(INDEX(個人!$C$6:$AH$125,$N1276,$C$3)&lt;&gt;"",INDEX(個人!$C$6:$AH$125,$N1276,$O1276)&lt;&gt;""),RIGHT(TEXT(INDEX(個人!$C$6:$AH$125,$N1276,$O1276),"mm:ss.00"),2),"")</f>
        <v/>
      </c>
      <c r="N1276" s="23">
        <f t="shared" si="173"/>
        <v>58</v>
      </c>
      <c r="O1276" s="23">
        <v>27</v>
      </c>
      <c r="P1276" s="200" t="s">
        <v>24</v>
      </c>
      <c r="Q1276" s="23" t="s">
        <v>321</v>
      </c>
    </row>
    <row r="1277" spans="3:17" s="23" customFormat="1" x14ac:dyDescent="0.15">
      <c r="C1277" s="23" t="str">
        <f>IF(INDEX(個人!$C$6:$AH$125,$N1277,$C$3)&lt;&gt;"",DBCS(TRIM(INDEX(個人!$C$6:$AH$125,$N1277,$C$3))),"")</f>
        <v/>
      </c>
      <c r="D1277" s="23" t="str">
        <f t="shared" si="171"/>
        <v>○</v>
      </c>
      <c r="E1277" s="23">
        <f>IF(AND(INDEX(個人!$C$6:$AH$125,$N1276,$C$3)&lt;&gt;"",INDEX(個人!$C$6:$AH$125,$N1277,$O1277)&lt;&gt;""),E1276+1,E1276)</f>
        <v>0</v>
      </c>
      <c r="F1277" s="23" t="str">
        <f t="shared" si="172"/>
        <v>@0</v>
      </c>
      <c r="H1277" s="23" t="str">
        <f>IF(AND(INDEX(個人!$C$6:$AH$125,$N1277,$C$3)&lt;&gt;"",INDEX(個人!$C$6:$AH$125,$N1277,$O1277)&lt;&gt;""),IF(INDEX(個人!$C$6:$AH$125,$N1277,$H$3)&lt;20,11,ROUNDDOWN(INDEX(個人!$C$6:$AH$125,$N1277,$H$3)/5,0)+7),"")</f>
        <v/>
      </c>
      <c r="I1277" s="23" t="str">
        <f>IF(AND(INDEX(個人!$C$6:$AH$125,$N1277,$C$3)&lt;&gt;"",INDEX(個人!$C$6:$AH$125,$N1277,$O1277)&lt;&gt;""),IF(ISERROR(VLOOKUP(DBCS($Q1277),コード一覧!$E$1:$F$6,2,FALSE)),1,VLOOKUP(DBCS($Q1277),コード一覧!$E$1:$F$6,2,FALSE)),"")</f>
        <v/>
      </c>
      <c r="J1277" s="23" t="str">
        <f>IF(AND(INDEX(個人!$C$6:$AH$125,$N1277,$C$3)&lt;&gt;"",INDEX(個人!$C$6:$AH$125,$N1277,$O1277)&lt;&gt;""),VLOOKUP($P1277,コード一覧!$G$1:$H$10,2,FALSE),"")</f>
        <v/>
      </c>
      <c r="K1277" s="23" t="str">
        <f>IF(AND(INDEX(個人!$C$6:$AH$125,$N1277,$C$3)&lt;&gt;"",INDEX(個人!$C$6:$AH$125,$N1277,$O1277)&lt;&gt;""),LEFT(TEXT(INDEX(個人!$C$6:$AH$125,$N1277,$O1277),"mm:ss.00"),2),"")</f>
        <v/>
      </c>
      <c r="L1277" s="23" t="str">
        <f>IF(AND(INDEX(個人!$C$6:$AH$125,$N1277,$C$3)&lt;&gt;"",INDEX(個人!$C$6:$AH$125,$N1277,$O1277)&lt;&gt;""),MID(TEXT(INDEX(個人!$C$6:$AH$125,$N1277,$O1277),"mm:ss.00"),4,2),"")</f>
        <v/>
      </c>
      <c r="M1277" s="23" t="str">
        <f>IF(AND(INDEX(個人!$C$6:$AH$125,$N1277,$C$3)&lt;&gt;"",INDEX(個人!$C$6:$AH$125,$N1277,$O1277)&lt;&gt;""),RIGHT(TEXT(INDEX(個人!$C$6:$AH$125,$N1277,$O1277),"mm:ss.00"),2),"")</f>
        <v/>
      </c>
      <c r="N1277" s="23">
        <f t="shared" si="173"/>
        <v>58</v>
      </c>
      <c r="O1277" s="23">
        <v>28</v>
      </c>
      <c r="P1277" s="200" t="s">
        <v>37</v>
      </c>
      <c r="Q1277" s="23" t="s">
        <v>321</v>
      </c>
    </row>
    <row r="1278" spans="3:17" s="23" customFormat="1" x14ac:dyDescent="0.15">
      <c r="C1278" s="23" t="str">
        <f>IF(INDEX(個人!$C$6:$AH$125,$N1278,$C$3)&lt;&gt;"",DBCS(TRIM(INDEX(個人!$C$6:$AH$125,$N1278,$C$3))),"")</f>
        <v/>
      </c>
      <c r="D1278" s="23" t="str">
        <f t="shared" si="171"/>
        <v>○</v>
      </c>
      <c r="E1278" s="23">
        <f>IF(AND(INDEX(個人!$C$6:$AH$125,$N1277,$C$3)&lt;&gt;"",INDEX(個人!$C$6:$AH$125,$N1278,$O1278)&lt;&gt;""),E1277+1,E1277)</f>
        <v>0</v>
      </c>
      <c r="F1278" s="23" t="str">
        <f t="shared" si="172"/>
        <v>@0</v>
      </c>
      <c r="H1278" s="23" t="str">
        <f>IF(AND(INDEX(個人!$C$6:$AH$125,$N1278,$C$3)&lt;&gt;"",INDEX(個人!$C$6:$AH$125,$N1278,$O1278)&lt;&gt;""),IF(INDEX(個人!$C$6:$AH$125,$N1278,$H$3)&lt;20,11,ROUNDDOWN(INDEX(個人!$C$6:$AH$125,$N1278,$H$3)/5,0)+7),"")</f>
        <v/>
      </c>
      <c r="I1278" s="23" t="str">
        <f>IF(AND(INDEX(個人!$C$6:$AH$125,$N1278,$C$3)&lt;&gt;"",INDEX(個人!$C$6:$AH$125,$N1278,$O1278)&lt;&gt;""),IF(ISERROR(VLOOKUP(DBCS($Q1278),コード一覧!$E$1:$F$6,2,FALSE)),1,VLOOKUP(DBCS($Q1278),コード一覧!$E$1:$F$6,2,FALSE)),"")</f>
        <v/>
      </c>
      <c r="J1278" s="23" t="str">
        <f>IF(AND(INDEX(個人!$C$6:$AH$125,$N1278,$C$3)&lt;&gt;"",INDEX(個人!$C$6:$AH$125,$N1278,$O1278)&lt;&gt;""),VLOOKUP($P1278,コード一覧!$G$1:$H$10,2,FALSE),"")</f>
        <v/>
      </c>
      <c r="K1278" s="23" t="str">
        <f>IF(AND(INDEX(個人!$C$6:$AH$125,$N1278,$C$3)&lt;&gt;"",INDEX(個人!$C$6:$AH$125,$N1278,$O1278)&lt;&gt;""),LEFT(TEXT(INDEX(個人!$C$6:$AH$125,$N1278,$O1278),"mm:ss.00"),2),"")</f>
        <v/>
      </c>
      <c r="L1278" s="23" t="str">
        <f>IF(AND(INDEX(個人!$C$6:$AH$125,$N1278,$C$3)&lt;&gt;"",INDEX(個人!$C$6:$AH$125,$N1278,$O1278)&lt;&gt;""),MID(TEXT(INDEX(個人!$C$6:$AH$125,$N1278,$O1278),"mm:ss.00"),4,2),"")</f>
        <v/>
      </c>
      <c r="M1278" s="23" t="str">
        <f>IF(AND(INDEX(個人!$C$6:$AH$125,$N1278,$C$3)&lt;&gt;"",INDEX(個人!$C$6:$AH$125,$N1278,$O1278)&lt;&gt;""),RIGHT(TEXT(INDEX(個人!$C$6:$AH$125,$N1278,$O1278),"mm:ss.00"),2),"")</f>
        <v/>
      </c>
      <c r="N1278" s="23">
        <f t="shared" si="173"/>
        <v>58</v>
      </c>
      <c r="O1278" s="23">
        <v>29</v>
      </c>
      <c r="P1278" s="200" t="s">
        <v>47</v>
      </c>
      <c r="Q1278" s="23" t="s">
        <v>321</v>
      </c>
    </row>
    <row r="1279" spans="3:17" s="23" customFormat="1" x14ac:dyDescent="0.15">
      <c r="C1279" s="23" t="str">
        <f>IF(INDEX(個人!$C$6:$AH$125,$N1279,$C$3)&lt;&gt;"",DBCS(TRIM(INDEX(個人!$C$6:$AH$125,$N1279,$C$3))),"")</f>
        <v/>
      </c>
      <c r="D1279" s="23" t="str">
        <f t="shared" si="171"/>
        <v>○</v>
      </c>
      <c r="E1279" s="23">
        <f>IF(AND(INDEX(個人!$C$6:$AH$125,$N1278,$C$3)&lt;&gt;"",INDEX(個人!$C$6:$AH$125,$N1279,$O1279)&lt;&gt;""),E1278+1,E1278)</f>
        <v>0</v>
      </c>
      <c r="F1279" s="23" t="str">
        <f t="shared" si="172"/>
        <v>@0</v>
      </c>
      <c r="H1279" s="23" t="str">
        <f>IF(AND(INDEX(個人!$C$6:$AH$125,$N1279,$C$3)&lt;&gt;"",INDEX(個人!$C$6:$AH$125,$N1279,$O1279)&lt;&gt;""),IF(INDEX(個人!$C$6:$AH$125,$N1279,$H$3)&lt;20,11,ROUNDDOWN(INDEX(個人!$C$6:$AH$125,$N1279,$H$3)/5,0)+7),"")</f>
        <v/>
      </c>
      <c r="I1279" s="23" t="str">
        <f>IF(AND(INDEX(個人!$C$6:$AH$125,$N1279,$C$3)&lt;&gt;"",INDEX(個人!$C$6:$AH$125,$N1279,$O1279)&lt;&gt;""),IF(ISERROR(VLOOKUP(DBCS($Q1279),コード一覧!$E$1:$F$6,2,FALSE)),1,VLOOKUP(DBCS($Q1279),コード一覧!$E$1:$F$6,2,FALSE)),"")</f>
        <v/>
      </c>
      <c r="J1279" s="23" t="str">
        <f>IF(AND(INDEX(個人!$C$6:$AH$125,$N1279,$C$3)&lt;&gt;"",INDEX(個人!$C$6:$AH$125,$N1279,$O1279)&lt;&gt;""),VLOOKUP($P1279,コード一覧!$G$1:$H$10,2,FALSE),"")</f>
        <v/>
      </c>
      <c r="K1279" s="23" t="str">
        <f>IF(AND(INDEX(個人!$C$6:$AH$125,$N1279,$C$3)&lt;&gt;"",INDEX(個人!$C$6:$AH$125,$N1279,$O1279)&lt;&gt;""),LEFT(TEXT(INDEX(個人!$C$6:$AH$125,$N1279,$O1279),"mm:ss.00"),2),"")</f>
        <v/>
      </c>
      <c r="L1279" s="23" t="str">
        <f>IF(AND(INDEX(個人!$C$6:$AH$125,$N1279,$C$3)&lt;&gt;"",INDEX(個人!$C$6:$AH$125,$N1279,$O1279)&lt;&gt;""),MID(TEXT(INDEX(個人!$C$6:$AH$125,$N1279,$O1279),"mm:ss.00"),4,2),"")</f>
        <v/>
      </c>
      <c r="M1279" s="23" t="str">
        <f>IF(AND(INDEX(個人!$C$6:$AH$125,$N1279,$C$3)&lt;&gt;"",INDEX(個人!$C$6:$AH$125,$N1279,$O1279)&lt;&gt;""),RIGHT(TEXT(INDEX(個人!$C$6:$AH$125,$N1279,$O1279),"mm:ss.00"),2),"")</f>
        <v/>
      </c>
      <c r="N1279" s="23">
        <f t="shared" si="173"/>
        <v>58</v>
      </c>
      <c r="O1279" s="23">
        <v>30</v>
      </c>
      <c r="P1279" s="200" t="s">
        <v>37</v>
      </c>
      <c r="Q1279" s="23" t="s">
        <v>101</v>
      </c>
    </row>
    <row r="1280" spans="3:17" s="23" customFormat="1" x14ac:dyDescent="0.15">
      <c r="C1280" s="23" t="str">
        <f>IF(INDEX(個人!$C$6:$AH$125,$N1280,$C$3)&lt;&gt;"",DBCS(TRIM(INDEX(個人!$C$6:$AH$125,$N1280,$C$3))),"")</f>
        <v/>
      </c>
      <c r="D1280" s="23" t="str">
        <f t="shared" si="171"/>
        <v>○</v>
      </c>
      <c r="E1280" s="23">
        <f>IF(AND(INDEX(個人!$C$6:$AH$125,$N1279,$C$3)&lt;&gt;"",INDEX(個人!$C$6:$AH$125,$N1280,$O1280)&lt;&gt;""),E1279+1,E1279)</f>
        <v>0</v>
      </c>
      <c r="F1280" s="23" t="str">
        <f t="shared" si="172"/>
        <v>@0</v>
      </c>
      <c r="H1280" s="23" t="str">
        <f>IF(AND(INDEX(個人!$C$6:$AH$125,$N1280,$C$3)&lt;&gt;"",INDEX(個人!$C$6:$AH$125,$N1280,$O1280)&lt;&gt;""),IF(INDEX(個人!$C$6:$AH$125,$N1280,$H$3)&lt;20,11,ROUNDDOWN(INDEX(個人!$C$6:$AH$125,$N1280,$H$3)/5,0)+7),"")</f>
        <v/>
      </c>
      <c r="I1280" s="23" t="str">
        <f>IF(AND(INDEX(個人!$C$6:$AH$125,$N1280,$C$3)&lt;&gt;"",INDEX(個人!$C$6:$AH$125,$N1280,$O1280)&lt;&gt;""),IF(ISERROR(VLOOKUP(DBCS($Q1280),コード一覧!$E$1:$F$6,2,FALSE)),1,VLOOKUP(DBCS($Q1280),コード一覧!$E$1:$F$6,2,FALSE)),"")</f>
        <v/>
      </c>
      <c r="J1280" s="23" t="str">
        <f>IF(AND(INDEX(個人!$C$6:$AH$125,$N1280,$C$3)&lt;&gt;"",INDEX(個人!$C$6:$AH$125,$N1280,$O1280)&lt;&gt;""),VLOOKUP($P1280,コード一覧!$G$1:$H$10,2,FALSE),"")</f>
        <v/>
      </c>
      <c r="K1280" s="23" t="str">
        <f>IF(AND(INDEX(個人!$C$6:$AH$125,$N1280,$C$3)&lt;&gt;"",INDEX(個人!$C$6:$AH$125,$N1280,$O1280)&lt;&gt;""),LEFT(TEXT(INDEX(個人!$C$6:$AH$125,$N1280,$O1280),"mm:ss.00"),2),"")</f>
        <v/>
      </c>
      <c r="L1280" s="23" t="str">
        <f>IF(AND(INDEX(個人!$C$6:$AH$125,$N1280,$C$3)&lt;&gt;"",INDEX(個人!$C$6:$AH$125,$N1280,$O1280)&lt;&gt;""),MID(TEXT(INDEX(個人!$C$6:$AH$125,$N1280,$O1280),"mm:ss.00"),4,2),"")</f>
        <v/>
      </c>
      <c r="M1280" s="23" t="str">
        <f>IF(AND(INDEX(個人!$C$6:$AH$125,$N1280,$C$3)&lt;&gt;"",INDEX(個人!$C$6:$AH$125,$N1280,$O1280)&lt;&gt;""),RIGHT(TEXT(INDEX(個人!$C$6:$AH$125,$N1280,$O1280),"mm:ss.00"),2),"")</f>
        <v/>
      </c>
      <c r="N1280" s="23">
        <f t="shared" si="173"/>
        <v>58</v>
      </c>
      <c r="O1280" s="23">
        <v>31</v>
      </c>
      <c r="P1280" s="200" t="s">
        <v>47</v>
      </c>
      <c r="Q1280" s="23" t="s">
        <v>101</v>
      </c>
    </row>
    <row r="1281" spans="3:17" s="23" customFormat="1" x14ac:dyDescent="0.15">
      <c r="C1281" s="23" t="str">
        <f>IF(INDEX(個人!$C$6:$AH$125,$N1281,$C$3)&lt;&gt;"",DBCS(TRIM(INDEX(個人!$C$6:$AH$125,$N1281,$C$3))),"")</f>
        <v/>
      </c>
      <c r="D1281" s="23" t="str">
        <f t="shared" si="171"/>
        <v>○</v>
      </c>
      <c r="E1281" s="23">
        <f>IF(AND(INDEX(個人!$C$6:$AH$125,$N1280,$C$3)&lt;&gt;"",INDEX(個人!$C$6:$AH$125,$N1281,$O1281)&lt;&gt;""),E1280+1,E1280)</f>
        <v>0</v>
      </c>
      <c r="F1281" s="23" t="str">
        <f t="shared" si="172"/>
        <v>@0</v>
      </c>
      <c r="H1281" s="23" t="str">
        <f>IF(AND(INDEX(個人!$C$6:$AH$125,$N1281,$C$3)&lt;&gt;"",INDEX(個人!$C$6:$AH$125,$N1281,$O1281)&lt;&gt;""),IF(INDEX(個人!$C$6:$AH$125,$N1281,$H$3)&lt;20,11,ROUNDDOWN(INDEX(個人!$C$6:$AH$125,$N1281,$H$3)/5,0)+7),"")</f>
        <v/>
      </c>
      <c r="I1281" s="23" t="str">
        <f>IF(AND(INDEX(個人!$C$6:$AH$125,$N1281,$C$3)&lt;&gt;"",INDEX(個人!$C$6:$AH$125,$N1281,$O1281)&lt;&gt;""),IF(ISERROR(VLOOKUP(DBCS($Q1281),コード一覧!$E$1:$F$6,2,FALSE)),1,VLOOKUP(DBCS($Q1281),コード一覧!$E$1:$F$6,2,FALSE)),"")</f>
        <v/>
      </c>
      <c r="J1281" s="23" t="str">
        <f>IF(AND(INDEX(個人!$C$6:$AH$125,$N1281,$C$3)&lt;&gt;"",INDEX(個人!$C$6:$AH$125,$N1281,$O1281)&lt;&gt;""),VLOOKUP($P1281,コード一覧!$G$1:$H$10,2,FALSE),"")</f>
        <v/>
      </c>
      <c r="K1281" s="23" t="str">
        <f>IF(AND(INDEX(個人!$C$6:$AH$125,$N1281,$C$3)&lt;&gt;"",INDEX(個人!$C$6:$AH$125,$N1281,$O1281)&lt;&gt;""),LEFT(TEXT(INDEX(個人!$C$6:$AH$125,$N1281,$O1281),"mm:ss.00"),2),"")</f>
        <v/>
      </c>
      <c r="L1281" s="23" t="str">
        <f>IF(AND(INDEX(個人!$C$6:$AH$125,$N1281,$C$3)&lt;&gt;"",INDEX(個人!$C$6:$AH$125,$N1281,$O1281)&lt;&gt;""),MID(TEXT(INDEX(個人!$C$6:$AH$125,$N1281,$O1281),"mm:ss.00"),4,2),"")</f>
        <v/>
      </c>
      <c r="M1281" s="23" t="str">
        <f>IF(AND(INDEX(個人!$C$6:$AH$125,$N1281,$C$3)&lt;&gt;"",INDEX(個人!$C$6:$AH$125,$N1281,$O1281)&lt;&gt;""),RIGHT(TEXT(INDEX(個人!$C$6:$AH$125,$N1281,$O1281),"mm:ss.00"),2),"")</f>
        <v/>
      </c>
      <c r="N1281" s="23">
        <f t="shared" si="173"/>
        <v>58</v>
      </c>
      <c r="O1281" s="23">
        <v>32</v>
      </c>
      <c r="P1281" s="200" t="s">
        <v>73</v>
      </c>
      <c r="Q1281" s="23" t="s">
        <v>101</v>
      </c>
    </row>
    <row r="1282" spans="3:17" s="22" customFormat="1" x14ac:dyDescent="0.15">
      <c r="C1282" s="22" t="str">
        <f>IF(INDEX(個人!$C$6:$AH$125,$N1282,$C$3)&lt;&gt;"",DBCS(TRIM(INDEX(個人!$C$6:$AH$125,$N1282,$C$3))),"")</f>
        <v/>
      </c>
      <c r="D1282" s="22" t="str">
        <f>IF(C1281=C1282,"○","×")</f>
        <v>○</v>
      </c>
      <c r="E1282" s="22">
        <f>IF(AND(INDEX(個人!$C$6:$AH$125,$N1282,$C$3)&lt;&gt;"",INDEX(個人!$C$6:$AH$125,$N1282,$O1282)&lt;&gt;""),1,0)</f>
        <v>0</v>
      </c>
      <c r="F1282" s="22" t="str">
        <f>C1282&amp;"@"&amp;E1282</f>
        <v>@0</v>
      </c>
      <c r="H1282" s="22" t="str">
        <f>IF(AND(INDEX(個人!$C$6:$AH$125,$N1282,$C$3)&lt;&gt;"",INDEX(個人!$C$6:$AH$125,$N1282,$O1282)&lt;&gt;""),IF(INDEX(個人!$C$6:$AH$125,$N1282,$H$3)&lt;20,11,ROUNDDOWN(INDEX(個人!$C$6:$AH$125,$N1282,$H$3)/5,0)+7),"")</f>
        <v/>
      </c>
      <c r="I1282" s="22" t="str">
        <f>IF(AND(INDEX(個人!$C$6:$AH$125,$N1282,$C$3)&lt;&gt;"",INDEX(個人!$C$6:$AH$125,$N1282,$O1282)&lt;&gt;""),IF(ISERROR(VLOOKUP(DBCS($Q1282),コード一覧!$E$1:$F$6,2,FALSE)),1,VLOOKUP(DBCS($Q1282),コード一覧!$E$1:$F$6,2,FALSE)),"")</f>
        <v/>
      </c>
      <c r="J1282" s="22" t="str">
        <f>IF(AND(INDEX(個人!$C$6:$AH$125,$N1282,$C$3)&lt;&gt;"",INDEX(個人!$C$6:$AH$125,$N1282,$O1282)&lt;&gt;""),VLOOKUP($P1282,コード一覧!$G$1:$H$10,2,FALSE),"")</f>
        <v/>
      </c>
      <c r="K1282" s="22" t="str">
        <f>IF(AND(INDEX(個人!$C$6:$AH$125,$N1282,$C$3)&lt;&gt;"",INDEX(個人!$C$6:$AH$125,$N1282,$O1282)&lt;&gt;""),LEFT(TEXT(INDEX(個人!$C$6:$AH$125,$N1282,$O1282),"mm:ss.00"),2),"")</f>
        <v/>
      </c>
      <c r="L1282" s="22" t="str">
        <f>IF(AND(INDEX(個人!$C$6:$AH$125,$N1282,$C$3)&lt;&gt;"",INDEX(個人!$C$6:$AH$125,$N1282,$O1282)&lt;&gt;""),MID(TEXT(INDEX(個人!$C$6:$AH$125,$N1282,$O1282),"mm:ss.00"),4,2),"")</f>
        <v/>
      </c>
      <c r="M1282" s="22" t="str">
        <f>IF(AND(INDEX(個人!$C$6:$AH$125,$N1282,$C$3)&lt;&gt;"",INDEX(個人!$C$6:$AH$125,$N1282,$O1282)&lt;&gt;""),RIGHT(TEXT(INDEX(個人!$C$6:$AH$125,$N1282,$O1282),"mm:ss.00"),2),"")</f>
        <v/>
      </c>
      <c r="N1282" s="22">
        <f>N1260+1</f>
        <v>59</v>
      </c>
      <c r="O1282" s="22">
        <v>11</v>
      </c>
      <c r="P1282" s="24" t="s">
        <v>70</v>
      </c>
      <c r="Q1282" s="22" t="s">
        <v>102</v>
      </c>
    </row>
    <row r="1283" spans="3:17" s="22" customFormat="1" x14ac:dyDescent="0.15">
      <c r="C1283" s="22" t="str">
        <f>IF(INDEX(個人!$C$6:$AH$125,$N1283,$C$3)&lt;&gt;"",DBCS(TRIM(INDEX(個人!$C$6:$AH$125,$N1283,$C$3))),"")</f>
        <v/>
      </c>
      <c r="D1283" s="22" t="str">
        <f>IF(C1282=C1283,"○","×")</f>
        <v>○</v>
      </c>
      <c r="E1283" s="22">
        <f>IF(AND(INDEX(個人!$C$6:$AH$125,$N1282,$C$3)&lt;&gt;"",INDEX(個人!$C$6:$AH$125,$N1283,$O1283)&lt;&gt;""),E1282+1,E1282)</f>
        <v>0</v>
      </c>
      <c r="F1283" s="22" t="str">
        <f>C1283&amp;"@"&amp;E1283</f>
        <v>@0</v>
      </c>
      <c r="H1283" s="22" t="str">
        <f>IF(AND(INDEX(個人!$C$6:$AH$125,$N1283,$C$3)&lt;&gt;"",INDEX(個人!$C$6:$AH$125,$N1283,$O1283)&lt;&gt;""),IF(INDEX(個人!$C$6:$AH$125,$N1283,$H$3)&lt;20,11,ROUNDDOWN(INDEX(個人!$C$6:$AH$125,$N1283,$H$3)/5,0)+7),"")</f>
        <v/>
      </c>
      <c r="I1283" s="22" t="str">
        <f>IF(AND(INDEX(個人!$C$6:$AH$125,$N1283,$C$3)&lt;&gt;"",INDEX(個人!$C$6:$AH$125,$N1283,$O1283)&lt;&gt;""),IF(ISERROR(VLOOKUP(DBCS($Q1283),コード一覧!$E$1:$F$6,2,FALSE)),1,VLOOKUP(DBCS($Q1283),コード一覧!$E$1:$F$6,2,FALSE)),"")</f>
        <v/>
      </c>
      <c r="J1283" s="22" t="str">
        <f>IF(AND(INDEX(個人!$C$6:$AH$125,$N1283,$C$3)&lt;&gt;"",INDEX(個人!$C$6:$AH$125,$N1283,$O1283)&lt;&gt;""),VLOOKUP($P1283,コード一覧!$G$1:$H$10,2,FALSE),"")</f>
        <v/>
      </c>
      <c r="K1283" s="22" t="str">
        <f>IF(AND(INDEX(個人!$C$6:$AH$125,$N1283,$C$3)&lt;&gt;"",INDEX(個人!$C$6:$AH$125,$N1283,$O1283)&lt;&gt;""),LEFT(TEXT(INDEX(個人!$C$6:$AH$125,$N1283,$O1283),"mm:ss.00"),2),"")</f>
        <v/>
      </c>
      <c r="L1283" s="22" t="str">
        <f>IF(AND(INDEX(個人!$C$6:$AH$125,$N1283,$C$3)&lt;&gt;"",INDEX(個人!$C$6:$AH$125,$N1283,$O1283)&lt;&gt;""),MID(TEXT(INDEX(個人!$C$6:$AH$125,$N1283,$O1283),"mm:ss.00"),4,2),"")</f>
        <v/>
      </c>
      <c r="M1283" s="22" t="str">
        <f>IF(AND(INDEX(個人!$C$6:$AH$125,$N1283,$C$3)&lt;&gt;"",INDEX(個人!$C$6:$AH$125,$N1283,$O1283)&lt;&gt;""),RIGHT(TEXT(INDEX(個人!$C$6:$AH$125,$N1283,$O1283),"mm:ss.00"),2),"")</f>
        <v/>
      </c>
      <c r="N1283" s="22">
        <f>$N1282</f>
        <v>59</v>
      </c>
      <c r="O1283" s="22">
        <v>12</v>
      </c>
      <c r="P1283" s="24" t="s">
        <v>24</v>
      </c>
      <c r="Q1283" s="22" t="s">
        <v>102</v>
      </c>
    </row>
    <row r="1284" spans="3:17" s="22" customFormat="1" x14ac:dyDescent="0.15">
      <c r="C1284" s="22" t="str">
        <f>IF(INDEX(個人!$C$6:$AH$125,$N1284,$C$3)&lt;&gt;"",DBCS(TRIM(INDEX(個人!$C$6:$AH$125,$N1284,$C$3))),"")</f>
        <v/>
      </c>
      <c r="D1284" s="22" t="str">
        <f t="shared" ref="D1284:D1303" si="174">IF(C1283=C1284,"○","×")</f>
        <v>○</v>
      </c>
      <c r="E1284" s="22">
        <f>IF(AND(INDEX(個人!$C$6:$AH$125,$N1283,$C$3)&lt;&gt;"",INDEX(個人!$C$6:$AH$125,$N1284,$O1284)&lt;&gt;""),E1283+1,E1283)</f>
        <v>0</v>
      </c>
      <c r="F1284" s="22" t="str">
        <f t="shared" ref="F1284:F1303" si="175">C1284&amp;"@"&amp;E1284</f>
        <v>@0</v>
      </c>
      <c r="H1284" s="22" t="str">
        <f>IF(AND(INDEX(個人!$C$6:$AH$125,$N1284,$C$3)&lt;&gt;"",INDEX(個人!$C$6:$AH$125,$N1284,$O1284)&lt;&gt;""),IF(INDEX(個人!$C$6:$AH$125,$N1284,$H$3)&lt;20,11,ROUNDDOWN(INDEX(個人!$C$6:$AH$125,$N1284,$H$3)/5,0)+7),"")</f>
        <v/>
      </c>
      <c r="I1284" s="22" t="str">
        <f>IF(AND(INDEX(個人!$C$6:$AH$125,$N1284,$C$3)&lt;&gt;"",INDEX(個人!$C$6:$AH$125,$N1284,$O1284)&lt;&gt;""),IF(ISERROR(VLOOKUP(DBCS($Q1284),コード一覧!$E$1:$F$6,2,FALSE)),1,VLOOKUP(DBCS($Q1284),コード一覧!$E$1:$F$6,2,FALSE)),"")</f>
        <v/>
      </c>
      <c r="J1284" s="22" t="str">
        <f>IF(AND(INDEX(個人!$C$6:$AH$125,$N1284,$C$3)&lt;&gt;"",INDEX(個人!$C$6:$AH$125,$N1284,$O1284)&lt;&gt;""),VLOOKUP($P1284,コード一覧!$G$1:$H$10,2,FALSE),"")</f>
        <v/>
      </c>
      <c r="K1284" s="22" t="str">
        <f>IF(AND(INDEX(個人!$C$6:$AH$125,$N1284,$C$3)&lt;&gt;"",INDEX(個人!$C$6:$AH$125,$N1284,$O1284)&lt;&gt;""),LEFT(TEXT(INDEX(個人!$C$6:$AH$125,$N1284,$O1284),"mm:ss.00"),2),"")</f>
        <v/>
      </c>
      <c r="L1284" s="22" t="str">
        <f>IF(AND(INDEX(個人!$C$6:$AH$125,$N1284,$C$3)&lt;&gt;"",INDEX(個人!$C$6:$AH$125,$N1284,$O1284)&lt;&gt;""),MID(TEXT(INDEX(個人!$C$6:$AH$125,$N1284,$O1284),"mm:ss.00"),4,2),"")</f>
        <v/>
      </c>
      <c r="M1284" s="22" t="str">
        <f>IF(AND(INDEX(個人!$C$6:$AH$125,$N1284,$C$3)&lt;&gt;"",INDEX(個人!$C$6:$AH$125,$N1284,$O1284)&lt;&gt;""),RIGHT(TEXT(INDEX(個人!$C$6:$AH$125,$N1284,$O1284),"mm:ss.00"),2),"")</f>
        <v/>
      </c>
      <c r="N1284" s="22">
        <f t="shared" ref="N1284:N1303" si="176">$N1283</f>
        <v>59</v>
      </c>
      <c r="O1284" s="22">
        <v>13</v>
      </c>
      <c r="P1284" s="24" t="s">
        <v>37</v>
      </c>
      <c r="Q1284" s="22" t="s">
        <v>102</v>
      </c>
    </row>
    <row r="1285" spans="3:17" s="22" customFormat="1" x14ac:dyDescent="0.15">
      <c r="C1285" s="22" t="str">
        <f>IF(INDEX(個人!$C$6:$AH$125,$N1285,$C$3)&lt;&gt;"",DBCS(TRIM(INDEX(個人!$C$6:$AH$125,$N1285,$C$3))),"")</f>
        <v/>
      </c>
      <c r="D1285" s="22" t="str">
        <f t="shared" si="174"/>
        <v>○</v>
      </c>
      <c r="E1285" s="22">
        <f>IF(AND(INDEX(個人!$C$6:$AH$125,$N1284,$C$3)&lt;&gt;"",INDEX(個人!$C$6:$AH$125,$N1285,$O1285)&lt;&gt;""),E1284+1,E1284)</f>
        <v>0</v>
      </c>
      <c r="F1285" s="22" t="str">
        <f t="shared" si="175"/>
        <v>@0</v>
      </c>
      <c r="H1285" s="22" t="str">
        <f>IF(AND(INDEX(個人!$C$6:$AH$125,$N1285,$C$3)&lt;&gt;"",INDEX(個人!$C$6:$AH$125,$N1285,$O1285)&lt;&gt;""),IF(INDEX(個人!$C$6:$AH$125,$N1285,$H$3)&lt;20,11,ROUNDDOWN(INDEX(個人!$C$6:$AH$125,$N1285,$H$3)/5,0)+7),"")</f>
        <v/>
      </c>
      <c r="I1285" s="22" t="str">
        <f>IF(AND(INDEX(個人!$C$6:$AH$125,$N1285,$C$3)&lt;&gt;"",INDEX(個人!$C$6:$AH$125,$N1285,$O1285)&lt;&gt;""),IF(ISERROR(VLOOKUP(DBCS($Q1285),コード一覧!$E$1:$F$6,2,FALSE)),1,VLOOKUP(DBCS($Q1285),コード一覧!$E$1:$F$6,2,FALSE)),"")</f>
        <v/>
      </c>
      <c r="J1285" s="22" t="str">
        <f>IF(AND(INDEX(個人!$C$6:$AH$125,$N1285,$C$3)&lt;&gt;"",INDEX(個人!$C$6:$AH$125,$N1285,$O1285)&lt;&gt;""),VLOOKUP($P1285,コード一覧!$G$1:$H$10,2,FALSE),"")</f>
        <v/>
      </c>
      <c r="K1285" s="22" t="str">
        <f>IF(AND(INDEX(個人!$C$6:$AH$125,$N1285,$C$3)&lt;&gt;"",INDEX(個人!$C$6:$AH$125,$N1285,$O1285)&lt;&gt;""),LEFT(TEXT(INDEX(個人!$C$6:$AH$125,$N1285,$O1285),"mm:ss.00"),2),"")</f>
        <v/>
      </c>
      <c r="L1285" s="22" t="str">
        <f>IF(AND(INDEX(個人!$C$6:$AH$125,$N1285,$C$3)&lt;&gt;"",INDEX(個人!$C$6:$AH$125,$N1285,$O1285)&lt;&gt;""),MID(TEXT(INDEX(個人!$C$6:$AH$125,$N1285,$O1285),"mm:ss.00"),4,2),"")</f>
        <v/>
      </c>
      <c r="M1285" s="22" t="str">
        <f>IF(AND(INDEX(個人!$C$6:$AH$125,$N1285,$C$3)&lt;&gt;"",INDEX(個人!$C$6:$AH$125,$N1285,$O1285)&lt;&gt;""),RIGHT(TEXT(INDEX(個人!$C$6:$AH$125,$N1285,$O1285),"mm:ss.00"),2),"")</f>
        <v/>
      </c>
      <c r="N1285" s="22">
        <f t="shared" si="176"/>
        <v>59</v>
      </c>
      <c r="O1285" s="22">
        <v>14</v>
      </c>
      <c r="P1285" s="24" t="s">
        <v>47</v>
      </c>
      <c r="Q1285" s="22" t="s">
        <v>102</v>
      </c>
    </row>
    <row r="1286" spans="3:17" s="22" customFormat="1" x14ac:dyDescent="0.15">
      <c r="C1286" s="22" t="str">
        <f>IF(INDEX(個人!$C$6:$AH$125,$N1286,$C$3)&lt;&gt;"",DBCS(TRIM(INDEX(個人!$C$6:$AH$125,$N1286,$C$3))),"")</f>
        <v/>
      </c>
      <c r="D1286" s="22" t="str">
        <f t="shared" si="174"/>
        <v>○</v>
      </c>
      <c r="E1286" s="22">
        <f>IF(AND(INDEX(個人!$C$6:$AH$125,$N1285,$C$3)&lt;&gt;"",INDEX(個人!$C$6:$AH$125,$N1286,$O1286)&lt;&gt;""),E1285+1,E1285)</f>
        <v>0</v>
      </c>
      <c r="F1286" s="22" t="str">
        <f t="shared" si="175"/>
        <v>@0</v>
      </c>
      <c r="H1286" s="22" t="str">
        <f>IF(AND(INDEX(個人!$C$6:$AH$125,$N1286,$C$3)&lt;&gt;"",INDEX(個人!$C$6:$AH$125,$N1286,$O1286)&lt;&gt;""),IF(INDEX(個人!$C$6:$AH$125,$N1286,$H$3)&lt;20,11,ROUNDDOWN(INDEX(個人!$C$6:$AH$125,$N1286,$H$3)/5,0)+7),"")</f>
        <v/>
      </c>
      <c r="I1286" s="22" t="str">
        <f>IF(AND(INDEX(個人!$C$6:$AH$125,$N1286,$C$3)&lt;&gt;"",INDEX(個人!$C$6:$AH$125,$N1286,$O1286)&lt;&gt;""),IF(ISERROR(VLOOKUP(DBCS($Q1286),コード一覧!$E$1:$F$6,2,FALSE)),1,VLOOKUP(DBCS($Q1286),コード一覧!$E$1:$F$6,2,FALSE)),"")</f>
        <v/>
      </c>
      <c r="J1286" s="22" t="str">
        <f>IF(AND(INDEX(個人!$C$6:$AH$125,$N1286,$C$3)&lt;&gt;"",INDEX(個人!$C$6:$AH$125,$N1286,$O1286)&lt;&gt;""),VLOOKUP($P1286,コード一覧!$G$1:$H$10,2,FALSE),"")</f>
        <v/>
      </c>
      <c r="K1286" s="22" t="str">
        <f>IF(AND(INDEX(個人!$C$6:$AH$125,$N1286,$C$3)&lt;&gt;"",INDEX(個人!$C$6:$AH$125,$N1286,$O1286)&lt;&gt;""),LEFT(TEXT(INDEX(個人!$C$6:$AH$125,$N1286,$O1286),"mm:ss.00"),2),"")</f>
        <v/>
      </c>
      <c r="L1286" s="22" t="str">
        <f>IF(AND(INDEX(個人!$C$6:$AH$125,$N1286,$C$3)&lt;&gt;"",INDEX(個人!$C$6:$AH$125,$N1286,$O1286)&lt;&gt;""),MID(TEXT(INDEX(個人!$C$6:$AH$125,$N1286,$O1286),"mm:ss.00"),4,2),"")</f>
        <v/>
      </c>
      <c r="M1286" s="22" t="str">
        <f>IF(AND(INDEX(個人!$C$6:$AH$125,$N1286,$C$3)&lt;&gt;"",INDEX(個人!$C$6:$AH$125,$N1286,$O1286)&lt;&gt;""),RIGHT(TEXT(INDEX(個人!$C$6:$AH$125,$N1286,$O1286),"mm:ss.00"),2),"")</f>
        <v/>
      </c>
      <c r="N1286" s="22">
        <f t="shared" si="176"/>
        <v>59</v>
      </c>
      <c r="O1286" s="22">
        <v>15</v>
      </c>
      <c r="P1286" s="24" t="s">
        <v>73</v>
      </c>
      <c r="Q1286" s="22" t="s">
        <v>102</v>
      </c>
    </row>
    <row r="1287" spans="3:17" s="22" customFormat="1" x14ac:dyDescent="0.15">
      <c r="C1287" s="22" t="str">
        <f>IF(INDEX(個人!$C$6:$AH$125,$N1287,$C$3)&lt;&gt;"",DBCS(TRIM(INDEX(個人!$C$6:$AH$125,$N1287,$C$3))),"")</f>
        <v/>
      </c>
      <c r="D1287" s="22" t="str">
        <f t="shared" si="174"/>
        <v>○</v>
      </c>
      <c r="E1287" s="22">
        <f>IF(AND(INDEX(個人!$C$6:$AH$125,$N1286,$C$3)&lt;&gt;"",INDEX(個人!$C$6:$AH$125,$N1287,$O1287)&lt;&gt;""),E1286+1,E1286)</f>
        <v>0</v>
      </c>
      <c r="F1287" s="22" t="str">
        <f t="shared" si="175"/>
        <v>@0</v>
      </c>
      <c r="H1287" s="22" t="str">
        <f>IF(AND(INDEX(個人!$C$6:$AH$125,$N1287,$C$3)&lt;&gt;"",INDEX(個人!$C$6:$AH$125,$N1287,$O1287)&lt;&gt;""),IF(INDEX(個人!$C$6:$AH$125,$N1287,$H$3)&lt;20,11,ROUNDDOWN(INDEX(個人!$C$6:$AH$125,$N1287,$H$3)/5,0)+7),"")</f>
        <v/>
      </c>
      <c r="I1287" s="22" t="str">
        <f>IF(AND(INDEX(個人!$C$6:$AH$125,$N1287,$C$3)&lt;&gt;"",INDEX(個人!$C$6:$AH$125,$N1287,$O1287)&lt;&gt;""),IF(ISERROR(VLOOKUP(DBCS($Q1287),コード一覧!$E$1:$F$6,2,FALSE)),1,VLOOKUP(DBCS($Q1287),コード一覧!$E$1:$F$6,2,FALSE)),"")</f>
        <v/>
      </c>
      <c r="J1287" s="22" t="str">
        <f>IF(AND(INDEX(個人!$C$6:$AH$125,$N1287,$C$3)&lt;&gt;"",INDEX(個人!$C$6:$AH$125,$N1287,$O1287)&lt;&gt;""),VLOOKUP($P1287,コード一覧!$G$1:$H$10,2,FALSE),"")</f>
        <v/>
      </c>
      <c r="K1287" s="22" t="str">
        <f>IF(AND(INDEX(個人!$C$6:$AH$125,$N1287,$C$3)&lt;&gt;"",INDEX(個人!$C$6:$AH$125,$N1287,$O1287)&lt;&gt;""),LEFT(TEXT(INDEX(個人!$C$6:$AH$125,$N1287,$O1287),"mm:ss.00"),2),"")</f>
        <v/>
      </c>
      <c r="L1287" s="22" t="str">
        <f>IF(AND(INDEX(個人!$C$6:$AH$125,$N1287,$C$3)&lt;&gt;"",INDEX(個人!$C$6:$AH$125,$N1287,$O1287)&lt;&gt;""),MID(TEXT(INDEX(個人!$C$6:$AH$125,$N1287,$O1287),"mm:ss.00"),4,2),"")</f>
        <v/>
      </c>
      <c r="M1287" s="22" t="str">
        <f>IF(AND(INDEX(個人!$C$6:$AH$125,$N1287,$C$3)&lt;&gt;"",INDEX(個人!$C$6:$AH$125,$N1287,$O1287)&lt;&gt;""),RIGHT(TEXT(INDEX(個人!$C$6:$AH$125,$N1287,$O1287),"mm:ss.00"),2),"")</f>
        <v/>
      </c>
      <c r="N1287" s="22">
        <f t="shared" si="176"/>
        <v>59</v>
      </c>
      <c r="O1287" s="22">
        <v>16</v>
      </c>
      <c r="P1287" s="24" t="s">
        <v>75</v>
      </c>
      <c r="Q1287" s="22" t="s">
        <v>102</v>
      </c>
    </row>
    <row r="1288" spans="3:17" s="22" customFormat="1" x14ac:dyDescent="0.15">
      <c r="C1288" s="22" t="str">
        <f>IF(INDEX(個人!$C$6:$AH$125,$N1288,$C$3)&lt;&gt;"",DBCS(TRIM(INDEX(個人!$C$6:$AH$125,$N1288,$C$3))),"")</f>
        <v/>
      </c>
      <c r="D1288" s="22" t="str">
        <f t="shared" si="174"/>
        <v>○</v>
      </c>
      <c r="E1288" s="22">
        <f>IF(AND(INDEX(個人!$C$6:$AH$125,$N1287,$C$3)&lt;&gt;"",INDEX(個人!$C$6:$AH$125,$N1288,$O1288)&lt;&gt;""),E1287+1,E1287)</f>
        <v>0</v>
      </c>
      <c r="F1288" s="22" t="str">
        <f t="shared" si="175"/>
        <v>@0</v>
      </c>
      <c r="H1288" s="22" t="str">
        <f>IF(AND(INDEX(個人!$C$6:$AH$125,$N1288,$C$3)&lt;&gt;"",INDEX(個人!$C$6:$AH$125,$N1288,$O1288)&lt;&gt;""),IF(INDEX(個人!$C$6:$AH$125,$N1288,$H$3)&lt;20,11,ROUNDDOWN(INDEX(個人!$C$6:$AH$125,$N1288,$H$3)/5,0)+7),"")</f>
        <v/>
      </c>
      <c r="I1288" s="22" t="str">
        <f>IF(AND(INDEX(個人!$C$6:$AH$125,$N1288,$C$3)&lt;&gt;"",INDEX(個人!$C$6:$AH$125,$N1288,$O1288)&lt;&gt;""),IF(ISERROR(VLOOKUP(DBCS($Q1288),コード一覧!$E$1:$F$6,2,FALSE)),1,VLOOKUP(DBCS($Q1288),コード一覧!$E$1:$F$6,2,FALSE)),"")</f>
        <v/>
      </c>
      <c r="J1288" s="22" t="str">
        <f>IF(AND(INDEX(個人!$C$6:$AH$125,$N1288,$C$3)&lt;&gt;"",INDEX(個人!$C$6:$AH$125,$N1288,$O1288)&lt;&gt;""),VLOOKUP($P1288,コード一覧!$G$1:$H$10,2,FALSE),"")</f>
        <v/>
      </c>
      <c r="K1288" s="22" t="str">
        <f>IF(AND(INDEX(個人!$C$6:$AH$125,$N1288,$C$3)&lt;&gt;"",INDEX(個人!$C$6:$AH$125,$N1288,$O1288)&lt;&gt;""),LEFT(TEXT(INDEX(個人!$C$6:$AH$125,$N1288,$O1288),"mm:ss.00"),2),"")</f>
        <v/>
      </c>
      <c r="L1288" s="22" t="str">
        <f>IF(AND(INDEX(個人!$C$6:$AH$125,$N1288,$C$3)&lt;&gt;"",INDEX(個人!$C$6:$AH$125,$N1288,$O1288)&lt;&gt;""),MID(TEXT(INDEX(個人!$C$6:$AH$125,$N1288,$O1288),"mm:ss.00"),4,2),"")</f>
        <v/>
      </c>
      <c r="M1288" s="22" t="str">
        <f>IF(AND(INDEX(個人!$C$6:$AH$125,$N1288,$C$3)&lt;&gt;"",INDEX(個人!$C$6:$AH$125,$N1288,$O1288)&lt;&gt;""),RIGHT(TEXT(INDEX(個人!$C$6:$AH$125,$N1288,$O1288),"mm:ss.00"),2),"")</f>
        <v/>
      </c>
      <c r="N1288" s="22">
        <f t="shared" si="176"/>
        <v>59</v>
      </c>
      <c r="O1288" s="22">
        <v>17</v>
      </c>
      <c r="P1288" s="24" t="s">
        <v>77</v>
      </c>
      <c r="Q1288" s="22" t="s">
        <v>102</v>
      </c>
    </row>
    <row r="1289" spans="3:17" s="22" customFormat="1" x14ac:dyDescent="0.15">
      <c r="C1289" s="22" t="str">
        <f>IF(INDEX(個人!$C$6:$AH$125,$N1289,$C$3)&lt;&gt;"",DBCS(TRIM(INDEX(個人!$C$6:$AH$125,$N1289,$C$3))),"")</f>
        <v/>
      </c>
      <c r="D1289" s="22" t="str">
        <f t="shared" si="174"/>
        <v>○</v>
      </c>
      <c r="E1289" s="22">
        <f>IF(AND(INDEX(個人!$C$6:$AH$125,$N1288,$C$3)&lt;&gt;"",INDEX(個人!$C$6:$AH$125,$N1289,$O1289)&lt;&gt;""),E1288+1,E1288)</f>
        <v>0</v>
      </c>
      <c r="F1289" s="22" t="str">
        <f t="shared" si="175"/>
        <v>@0</v>
      </c>
      <c r="H1289" s="22" t="str">
        <f>IF(AND(INDEX(個人!$C$6:$AH$125,$N1289,$C$3)&lt;&gt;"",INDEX(個人!$C$6:$AH$125,$N1289,$O1289)&lt;&gt;""),IF(INDEX(個人!$C$6:$AH$125,$N1289,$H$3)&lt;20,11,ROUNDDOWN(INDEX(個人!$C$6:$AH$125,$N1289,$H$3)/5,0)+7),"")</f>
        <v/>
      </c>
      <c r="I1289" s="22" t="str">
        <f>IF(AND(INDEX(個人!$C$6:$AH$125,$N1289,$C$3)&lt;&gt;"",INDEX(個人!$C$6:$AH$125,$N1289,$O1289)&lt;&gt;""),IF(ISERROR(VLOOKUP(DBCS($Q1289),コード一覧!$E$1:$F$6,2,FALSE)),1,VLOOKUP(DBCS($Q1289),コード一覧!$E$1:$F$6,2,FALSE)),"")</f>
        <v/>
      </c>
      <c r="J1289" s="22" t="str">
        <f>IF(AND(INDEX(個人!$C$6:$AH$125,$N1289,$C$3)&lt;&gt;"",INDEX(個人!$C$6:$AH$125,$N1289,$O1289)&lt;&gt;""),VLOOKUP($P1289,コード一覧!$G$1:$H$10,2,FALSE),"")</f>
        <v/>
      </c>
      <c r="K1289" s="22" t="str">
        <f>IF(AND(INDEX(個人!$C$6:$AH$125,$N1289,$C$3)&lt;&gt;"",INDEX(個人!$C$6:$AH$125,$N1289,$O1289)&lt;&gt;""),LEFT(TEXT(INDEX(個人!$C$6:$AH$125,$N1289,$O1289),"mm:ss.00"),2),"")</f>
        <v/>
      </c>
      <c r="L1289" s="22" t="str">
        <f>IF(AND(INDEX(個人!$C$6:$AH$125,$N1289,$C$3)&lt;&gt;"",INDEX(個人!$C$6:$AH$125,$N1289,$O1289)&lt;&gt;""),MID(TEXT(INDEX(個人!$C$6:$AH$125,$N1289,$O1289),"mm:ss.00"),4,2),"")</f>
        <v/>
      </c>
      <c r="M1289" s="22" t="str">
        <f>IF(AND(INDEX(個人!$C$6:$AH$125,$N1289,$C$3)&lt;&gt;"",INDEX(個人!$C$6:$AH$125,$N1289,$O1289)&lt;&gt;""),RIGHT(TEXT(INDEX(個人!$C$6:$AH$125,$N1289,$O1289),"mm:ss.00"),2),"")</f>
        <v/>
      </c>
      <c r="N1289" s="22">
        <f t="shared" si="176"/>
        <v>59</v>
      </c>
      <c r="O1289" s="22">
        <v>18</v>
      </c>
      <c r="P1289" s="24" t="s">
        <v>70</v>
      </c>
      <c r="Q1289" s="22" t="s">
        <v>103</v>
      </c>
    </row>
    <row r="1290" spans="3:17" s="22" customFormat="1" x14ac:dyDescent="0.15">
      <c r="C1290" s="22" t="str">
        <f>IF(INDEX(個人!$C$6:$AH$125,$N1290,$C$3)&lt;&gt;"",DBCS(TRIM(INDEX(個人!$C$6:$AH$125,$N1290,$C$3))),"")</f>
        <v/>
      </c>
      <c r="D1290" s="22" t="str">
        <f t="shared" si="174"/>
        <v>○</v>
      </c>
      <c r="E1290" s="22">
        <f>IF(AND(INDEX(個人!$C$6:$AH$125,$N1289,$C$3)&lt;&gt;"",INDEX(個人!$C$6:$AH$125,$N1290,$O1290)&lt;&gt;""),E1289+1,E1289)</f>
        <v>0</v>
      </c>
      <c r="F1290" s="22" t="str">
        <f t="shared" si="175"/>
        <v>@0</v>
      </c>
      <c r="H1290" s="22" t="str">
        <f>IF(AND(INDEX(個人!$C$6:$AH$125,$N1290,$C$3)&lt;&gt;"",INDEX(個人!$C$6:$AH$125,$N1290,$O1290)&lt;&gt;""),IF(INDEX(個人!$C$6:$AH$125,$N1290,$H$3)&lt;20,11,ROUNDDOWN(INDEX(個人!$C$6:$AH$125,$N1290,$H$3)/5,0)+7),"")</f>
        <v/>
      </c>
      <c r="I1290" s="22" t="str">
        <f>IF(AND(INDEX(個人!$C$6:$AH$125,$N1290,$C$3)&lt;&gt;"",INDEX(個人!$C$6:$AH$125,$N1290,$O1290)&lt;&gt;""),IF(ISERROR(VLOOKUP(DBCS($Q1290),コード一覧!$E$1:$F$6,2,FALSE)),1,VLOOKUP(DBCS($Q1290),コード一覧!$E$1:$F$6,2,FALSE)),"")</f>
        <v/>
      </c>
      <c r="J1290" s="22" t="str">
        <f>IF(AND(INDEX(個人!$C$6:$AH$125,$N1290,$C$3)&lt;&gt;"",INDEX(個人!$C$6:$AH$125,$N1290,$O1290)&lt;&gt;""),VLOOKUP($P1290,コード一覧!$G$1:$H$10,2,FALSE),"")</f>
        <v/>
      </c>
      <c r="K1290" s="22" t="str">
        <f>IF(AND(INDEX(個人!$C$6:$AH$125,$N1290,$C$3)&lt;&gt;"",INDEX(個人!$C$6:$AH$125,$N1290,$O1290)&lt;&gt;""),LEFT(TEXT(INDEX(個人!$C$6:$AH$125,$N1290,$O1290),"mm:ss.00"),2),"")</f>
        <v/>
      </c>
      <c r="L1290" s="22" t="str">
        <f>IF(AND(INDEX(個人!$C$6:$AH$125,$N1290,$C$3)&lt;&gt;"",INDEX(個人!$C$6:$AH$125,$N1290,$O1290)&lt;&gt;""),MID(TEXT(INDEX(個人!$C$6:$AH$125,$N1290,$O1290),"mm:ss.00"),4,2),"")</f>
        <v/>
      </c>
      <c r="M1290" s="22" t="str">
        <f>IF(AND(INDEX(個人!$C$6:$AH$125,$N1290,$C$3)&lt;&gt;"",INDEX(個人!$C$6:$AH$125,$N1290,$O1290)&lt;&gt;""),RIGHT(TEXT(INDEX(個人!$C$6:$AH$125,$N1290,$O1290),"mm:ss.00"),2),"")</f>
        <v/>
      </c>
      <c r="N1290" s="22">
        <f t="shared" si="176"/>
        <v>59</v>
      </c>
      <c r="O1290" s="22">
        <v>19</v>
      </c>
      <c r="P1290" s="24" t="s">
        <v>24</v>
      </c>
      <c r="Q1290" s="22" t="s">
        <v>103</v>
      </c>
    </row>
    <row r="1291" spans="3:17" s="22" customFormat="1" x14ac:dyDescent="0.15">
      <c r="C1291" s="22" t="str">
        <f>IF(INDEX(個人!$C$6:$AH$125,$N1291,$C$3)&lt;&gt;"",DBCS(TRIM(INDEX(個人!$C$6:$AH$125,$N1291,$C$3))),"")</f>
        <v/>
      </c>
      <c r="D1291" s="22" t="str">
        <f t="shared" si="174"/>
        <v>○</v>
      </c>
      <c r="E1291" s="22">
        <f>IF(AND(INDEX(個人!$C$6:$AH$125,$N1290,$C$3)&lt;&gt;"",INDEX(個人!$C$6:$AH$125,$N1291,$O1291)&lt;&gt;""),E1290+1,E1290)</f>
        <v>0</v>
      </c>
      <c r="F1291" s="22" t="str">
        <f t="shared" si="175"/>
        <v>@0</v>
      </c>
      <c r="H1291" s="22" t="str">
        <f>IF(AND(INDEX(個人!$C$6:$AH$125,$N1291,$C$3)&lt;&gt;"",INDEX(個人!$C$6:$AH$125,$N1291,$O1291)&lt;&gt;""),IF(INDEX(個人!$C$6:$AH$125,$N1291,$H$3)&lt;20,11,ROUNDDOWN(INDEX(個人!$C$6:$AH$125,$N1291,$H$3)/5,0)+7),"")</f>
        <v/>
      </c>
      <c r="I1291" s="22" t="str">
        <f>IF(AND(INDEX(個人!$C$6:$AH$125,$N1291,$C$3)&lt;&gt;"",INDEX(個人!$C$6:$AH$125,$N1291,$O1291)&lt;&gt;""),IF(ISERROR(VLOOKUP(DBCS($Q1291),コード一覧!$E$1:$F$6,2,FALSE)),1,VLOOKUP(DBCS($Q1291),コード一覧!$E$1:$F$6,2,FALSE)),"")</f>
        <v/>
      </c>
      <c r="J1291" s="22" t="str">
        <f>IF(AND(INDEX(個人!$C$6:$AH$125,$N1291,$C$3)&lt;&gt;"",INDEX(個人!$C$6:$AH$125,$N1291,$O1291)&lt;&gt;""),VLOOKUP($P1291,コード一覧!$G$1:$H$10,2,FALSE),"")</f>
        <v/>
      </c>
      <c r="K1291" s="22" t="str">
        <f>IF(AND(INDEX(個人!$C$6:$AH$125,$N1291,$C$3)&lt;&gt;"",INDEX(個人!$C$6:$AH$125,$N1291,$O1291)&lt;&gt;""),LEFT(TEXT(INDEX(個人!$C$6:$AH$125,$N1291,$O1291),"mm:ss.00"),2),"")</f>
        <v/>
      </c>
      <c r="L1291" s="22" t="str">
        <f>IF(AND(INDEX(個人!$C$6:$AH$125,$N1291,$C$3)&lt;&gt;"",INDEX(個人!$C$6:$AH$125,$N1291,$O1291)&lt;&gt;""),MID(TEXT(INDEX(個人!$C$6:$AH$125,$N1291,$O1291),"mm:ss.00"),4,2),"")</f>
        <v/>
      </c>
      <c r="M1291" s="22" t="str">
        <f>IF(AND(INDEX(個人!$C$6:$AH$125,$N1291,$C$3)&lt;&gt;"",INDEX(個人!$C$6:$AH$125,$N1291,$O1291)&lt;&gt;""),RIGHT(TEXT(INDEX(個人!$C$6:$AH$125,$N1291,$O1291),"mm:ss.00"),2),"")</f>
        <v/>
      </c>
      <c r="N1291" s="22">
        <f t="shared" si="176"/>
        <v>59</v>
      </c>
      <c r="O1291" s="22">
        <v>20</v>
      </c>
      <c r="P1291" s="24" t="s">
        <v>37</v>
      </c>
      <c r="Q1291" s="22" t="s">
        <v>103</v>
      </c>
    </row>
    <row r="1292" spans="3:17" s="22" customFormat="1" x14ac:dyDescent="0.15">
      <c r="C1292" s="22" t="str">
        <f>IF(INDEX(個人!$C$6:$AH$125,$N1292,$C$3)&lt;&gt;"",DBCS(TRIM(INDEX(個人!$C$6:$AH$125,$N1292,$C$3))),"")</f>
        <v/>
      </c>
      <c r="D1292" s="22" t="str">
        <f t="shared" si="174"/>
        <v>○</v>
      </c>
      <c r="E1292" s="22">
        <f>IF(AND(INDEX(個人!$C$6:$AH$125,$N1291,$C$3)&lt;&gt;"",INDEX(個人!$C$6:$AH$125,$N1292,$O1292)&lt;&gt;""),E1291+1,E1291)</f>
        <v>0</v>
      </c>
      <c r="F1292" s="22" t="str">
        <f t="shared" si="175"/>
        <v>@0</v>
      </c>
      <c r="H1292" s="22" t="str">
        <f>IF(AND(INDEX(個人!$C$6:$AH$125,$N1292,$C$3)&lt;&gt;"",INDEX(個人!$C$6:$AH$125,$N1292,$O1292)&lt;&gt;""),IF(INDEX(個人!$C$6:$AH$125,$N1292,$H$3)&lt;20,11,ROUNDDOWN(INDEX(個人!$C$6:$AH$125,$N1292,$H$3)/5,0)+7),"")</f>
        <v/>
      </c>
      <c r="I1292" s="22" t="str">
        <f>IF(AND(INDEX(個人!$C$6:$AH$125,$N1292,$C$3)&lt;&gt;"",INDEX(個人!$C$6:$AH$125,$N1292,$O1292)&lt;&gt;""),IF(ISERROR(VLOOKUP(DBCS($Q1292),コード一覧!$E$1:$F$6,2,FALSE)),1,VLOOKUP(DBCS($Q1292),コード一覧!$E$1:$F$6,2,FALSE)),"")</f>
        <v/>
      </c>
      <c r="J1292" s="22" t="str">
        <f>IF(AND(INDEX(個人!$C$6:$AH$125,$N1292,$C$3)&lt;&gt;"",INDEX(個人!$C$6:$AH$125,$N1292,$O1292)&lt;&gt;""),VLOOKUP($P1292,コード一覧!$G$1:$H$10,2,FALSE),"")</f>
        <v/>
      </c>
      <c r="K1292" s="22" t="str">
        <f>IF(AND(INDEX(個人!$C$6:$AH$125,$N1292,$C$3)&lt;&gt;"",INDEX(個人!$C$6:$AH$125,$N1292,$O1292)&lt;&gt;""),LEFT(TEXT(INDEX(個人!$C$6:$AH$125,$N1292,$O1292),"mm:ss.00"),2),"")</f>
        <v/>
      </c>
      <c r="L1292" s="22" t="str">
        <f>IF(AND(INDEX(個人!$C$6:$AH$125,$N1292,$C$3)&lt;&gt;"",INDEX(個人!$C$6:$AH$125,$N1292,$O1292)&lt;&gt;""),MID(TEXT(INDEX(個人!$C$6:$AH$125,$N1292,$O1292),"mm:ss.00"),4,2),"")</f>
        <v/>
      </c>
      <c r="M1292" s="22" t="str">
        <f>IF(AND(INDEX(個人!$C$6:$AH$125,$N1292,$C$3)&lt;&gt;"",INDEX(個人!$C$6:$AH$125,$N1292,$O1292)&lt;&gt;""),RIGHT(TEXT(INDEX(個人!$C$6:$AH$125,$N1292,$O1292),"mm:ss.00"),2),"")</f>
        <v/>
      </c>
      <c r="N1292" s="22">
        <f t="shared" si="176"/>
        <v>59</v>
      </c>
      <c r="O1292" s="22">
        <v>21</v>
      </c>
      <c r="P1292" s="24" t="s">
        <v>47</v>
      </c>
      <c r="Q1292" s="22" t="s">
        <v>103</v>
      </c>
    </row>
    <row r="1293" spans="3:17" s="22" customFormat="1" x14ac:dyDescent="0.15">
      <c r="C1293" s="22" t="str">
        <f>IF(INDEX(個人!$C$6:$AH$125,$N1293,$C$3)&lt;&gt;"",DBCS(TRIM(INDEX(個人!$C$6:$AH$125,$N1293,$C$3))),"")</f>
        <v/>
      </c>
      <c r="D1293" s="22" t="str">
        <f t="shared" si="174"/>
        <v>○</v>
      </c>
      <c r="E1293" s="22">
        <f>IF(AND(INDEX(個人!$C$6:$AH$125,$N1292,$C$3)&lt;&gt;"",INDEX(個人!$C$6:$AH$125,$N1293,$O1293)&lt;&gt;""),E1292+1,E1292)</f>
        <v>0</v>
      </c>
      <c r="F1293" s="22" t="str">
        <f t="shared" si="175"/>
        <v>@0</v>
      </c>
      <c r="H1293" s="22" t="str">
        <f>IF(AND(INDEX(個人!$C$6:$AH$125,$N1293,$C$3)&lt;&gt;"",INDEX(個人!$C$6:$AH$125,$N1293,$O1293)&lt;&gt;""),IF(INDEX(個人!$C$6:$AH$125,$N1293,$H$3)&lt;20,11,ROUNDDOWN(INDEX(個人!$C$6:$AH$125,$N1293,$H$3)/5,0)+7),"")</f>
        <v/>
      </c>
      <c r="I1293" s="22" t="str">
        <f>IF(AND(INDEX(個人!$C$6:$AH$125,$N1293,$C$3)&lt;&gt;"",INDEX(個人!$C$6:$AH$125,$N1293,$O1293)&lt;&gt;""),IF(ISERROR(VLOOKUP(DBCS($Q1293),コード一覧!$E$1:$F$6,2,FALSE)),1,VLOOKUP(DBCS($Q1293),コード一覧!$E$1:$F$6,2,FALSE)),"")</f>
        <v/>
      </c>
      <c r="J1293" s="22" t="str">
        <f>IF(AND(INDEX(個人!$C$6:$AH$125,$N1293,$C$3)&lt;&gt;"",INDEX(個人!$C$6:$AH$125,$N1293,$O1293)&lt;&gt;""),VLOOKUP($P1293,コード一覧!$G$1:$H$10,2,FALSE),"")</f>
        <v/>
      </c>
      <c r="K1293" s="22" t="str">
        <f>IF(AND(INDEX(個人!$C$6:$AH$125,$N1293,$C$3)&lt;&gt;"",INDEX(個人!$C$6:$AH$125,$N1293,$O1293)&lt;&gt;""),LEFT(TEXT(INDEX(個人!$C$6:$AH$125,$N1293,$O1293),"mm:ss.00"),2),"")</f>
        <v/>
      </c>
      <c r="L1293" s="22" t="str">
        <f>IF(AND(INDEX(個人!$C$6:$AH$125,$N1293,$C$3)&lt;&gt;"",INDEX(個人!$C$6:$AH$125,$N1293,$O1293)&lt;&gt;""),MID(TEXT(INDEX(個人!$C$6:$AH$125,$N1293,$O1293),"mm:ss.00"),4,2),"")</f>
        <v/>
      </c>
      <c r="M1293" s="22" t="str">
        <f>IF(AND(INDEX(個人!$C$6:$AH$125,$N1293,$C$3)&lt;&gt;"",INDEX(個人!$C$6:$AH$125,$N1293,$O1293)&lt;&gt;""),RIGHT(TEXT(INDEX(個人!$C$6:$AH$125,$N1293,$O1293),"mm:ss.00"),2),"")</f>
        <v/>
      </c>
      <c r="N1293" s="22">
        <f t="shared" si="176"/>
        <v>59</v>
      </c>
      <c r="O1293" s="22">
        <v>22</v>
      </c>
      <c r="P1293" s="24" t="s">
        <v>70</v>
      </c>
      <c r="Q1293" s="22" t="s">
        <v>104</v>
      </c>
    </row>
    <row r="1294" spans="3:17" s="22" customFormat="1" x14ac:dyDescent="0.15">
      <c r="C1294" s="22" t="str">
        <f>IF(INDEX(個人!$C$6:$AH$125,$N1294,$C$3)&lt;&gt;"",DBCS(TRIM(INDEX(個人!$C$6:$AH$125,$N1294,$C$3))),"")</f>
        <v/>
      </c>
      <c r="D1294" s="22" t="str">
        <f t="shared" si="174"/>
        <v>○</v>
      </c>
      <c r="E1294" s="22">
        <f>IF(AND(INDEX(個人!$C$6:$AH$125,$N1293,$C$3)&lt;&gt;"",INDEX(個人!$C$6:$AH$125,$N1294,$O1294)&lt;&gt;""),E1293+1,E1293)</f>
        <v>0</v>
      </c>
      <c r="F1294" s="22" t="str">
        <f t="shared" si="175"/>
        <v>@0</v>
      </c>
      <c r="H1294" s="22" t="str">
        <f>IF(AND(INDEX(個人!$C$6:$AH$125,$N1294,$C$3)&lt;&gt;"",INDEX(個人!$C$6:$AH$125,$N1294,$O1294)&lt;&gt;""),IF(INDEX(個人!$C$6:$AH$125,$N1294,$H$3)&lt;20,11,ROUNDDOWN(INDEX(個人!$C$6:$AH$125,$N1294,$H$3)/5,0)+7),"")</f>
        <v/>
      </c>
      <c r="I1294" s="22" t="str">
        <f>IF(AND(INDEX(個人!$C$6:$AH$125,$N1294,$C$3)&lt;&gt;"",INDEX(個人!$C$6:$AH$125,$N1294,$O1294)&lt;&gt;""),IF(ISERROR(VLOOKUP(DBCS($Q1294),コード一覧!$E$1:$F$6,2,FALSE)),1,VLOOKUP(DBCS($Q1294),コード一覧!$E$1:$F$6,2,FALSE)),"")</f>
        <v/>
      </c>
      <c r="J1294" s="22" t="str">
        <f>IF(AND(INDEX(個人!$C$6:$AH$125,$N1294,$C$3)&lt;&gt;"",INDEX(個人!$C$6:$AH$125,$N1294,$O1294)&lt;&gt;""),VLOOKUP($P1294,コード一覧!$G$1:$H$10,2,FALSE),"")</f>
        <v/>
      </c>
      <c r="K1294" s="22" t="str">
        <f>IF(AND(INDEX(個人!$C$6:$AH$125,$N1294,$C$3)&lt;&gt;"",INDEX(個人!$C$6:$AH$125,$N1294,$O1294)&lt;&gt;""),LEFT(TEXT(INDEX(個人!$C$6:$AH$125,$N1294,$O1294),"mm:ss.00"),2),"")</f>
        <v/>
      </c>
      <c r="L1294" s="22" t="str">
        <f>IF(AND(INDEX(個人!$C$6:$AH$125,$N1294,$C$3)&lt;&gt;"",INDEX(個人!$C$6:$AH$125,$N1294,$O1294)&lt;&gt;""),MID(TEXT(INDEX(個人!$C$6:$AH$125,$N1294,$O1294),"mm:ss.00"),4,2),"")</f>
        <v/>
      </c>
      <c r="M1294" s="22" t="str">
        <f>IF(AND(INDEX(個人!$C$6:$AH$125,$N1294,$C$3)&lt;&gt;"",INDEX(個人!$C$6:$AH$125,$N1294,$O1294)&lt;&gt;""),RIGHT(TEXT(INDEX(個人!$C$6:$AH$125,$N1294,$O1294),"mm:ss.00"),2),"")</f>
        <v/>
      </c>
      <c r="N1294" s="22">
        <f t="shared" si="176"/>
        <v>59</v>
      </c>
      <c r="O1294" s="22">
        <v>23</v>
      </c>
      <c r="P1294" s="24" t="s">
        <v>24</v>
      </c>
      <c r="Q1294" s="22" t="s">
        <v>104</v>
      </c>
    </row>
    <row r="1295" spans="3:17" s="22" customFormat="1" x14ac:dyDescent="0.15">
      <c r="C1295" s="22" t="str">
        <f>IF(INDEX(個人!$C$6:$AH$125,$N1295,$C$3)&lt;&gt;"",DBCS(TRIM(INDEX(個人!$C$6:$AH$125,$N1295,$C$3))),"")</f>
        <v/>
      </c>
      <c r="D1295" s="22" t="str">
        <f t="shared" si="174"/>
        <v>○</v>
      </c>
      <c r="E1295" s="22">
        <f>IF(AND(INDEX(個人!$C$6:$AH$125,$N1294,$C$3)&lt;&gt;"",INDEX(個人!$C$6:$AH$125,$N1295,$O1295)&lt;&gt;""),E1294+1,E1294)</f>
        <v>0</v>
      </c>
      <c r="F1295" s="22" t="str">
        <f t="shared" si="175"/>
        <v>@0</v>
      </c>
      <c r="H1295" s="22" t="str">
        <f>IF(AND(INDEX(個人!$C$6:$AH$125,$N1295,$C$3)&lt;&gt;"",INDEX(個人!$C$6:$AH$125,$N1295,$O1295)&lt;&gt;""),IF(INDEX(個人!$C$6:$AH$125,$N1295,$H$3)&lt;20,11,ROUNDDOWN(INDEX(個人!$C$6:$AH$125,$N1295,$H$3)/5,0)+7),"")</f>
        <v/>
      </c>
      <c r="I1295" s="22" t="str">
        <f>IF(AND(INDEX(個人!$C$6:$AH$125,$N1295,$C$3)&lt;&gt;"",INDEX(個人!$C$6:$AH$125,$N1295,$O1295)&lt;&gt;""),IF(ISERROR(VLOOKUP(DBCS($Q1295),コード一覧!$E$1:$F$6,2,FALSE)),1,VLOOKUP(DBCS($Q1295),コード一覧!$E$1:$F$6,2,FALSE)),"")</f>
        <v/>
      </c>
      <c r="J1295" s="22" t="str">
        <f>IF(AND(INDEX(個人!$C$6:$AH$125,$N1295,$C$3)&lt;&gt;"",INDEX(個人!$C$6:$AH$125,$N1295,$O1295)&lt;&gt;""),VLOOKUP($P1295,コード一覧!$G$1:$H$10,2,FALSE),"")</f>
        <v/>
      </c>
      <c r="K1295" s="22" t="str">
        <f>IF(AND(INDEX(個人!$C$6:$AH$125,$N1295,$C$3)&lt;&gt;"",INDEX(個人!$C$6:$AH$125,$N1295,$O1295)&lt;&gt;""),LEFT(TEXT(INDEX(個人!$C$6:$AH$125,$N1295,$O1295),"mm:ss.00"),2),"")</f>
        <v/>
      </c>
      <c r="L1295" s="22" t="str">
        <f>IF(AND(INDEX(個人!$C$6:$AH$125,$N1295,$C$3)&lt;&gt;"",INDEX(個人!$C$6:$AH$125,$N1295,$O1295)&lt;&gt;""),MID(TEXT(INDEX(個人!$C$6:$AH$125,$N1295,$O1295),"mm:ss.00"),4,2),"")</f>
        <v/>
      </c>
      <c r="M1295" s="22" t="str">
        <f>IF(AND(INDEX(個人!$C$6:$AH$125,$N1295,$C$3)&lt;&gt;"",INDEX(個人!$C$6:$AH$125,$N1295,$O1295)&lt;&gt;""),RIGHT(TEXT(INDEX(個人!$C$6:$AH$125,$N1295,$O1295),"mm:ss.00"),2),"")</f>
        <v/>
      </c>
      <c r="N1295" s="22">
        <f t="shared" si="176"/>
        <v>59</v>
      </c>
      <c r="O1295" s="22">
        <v>24</v>
      </c>
      <c r="P1295" s="24" t="s">
        <v>37</v>
      </c>
      <c r="Q1295" s="22" t="s">
        <v>104</v>
      </c>
    </row>
    <row r="1296" spans="3:17" s="22" customFormat="1" x14ac:dyDescent="0.15">
      <c r="C1296" s="22" t="str">
        <f>IF(INDEX(個人!$C$6:$AH$125,$N1296,$C$3)&lt;&gt;"",DBCS(TRIM(INDEX(個人!$C$6:$AH$125,$N1296,$C$3))),"")</f>
        <v/>
      </c>
      <c r="D1296" s="22" t="str">
        <f t="shared" si="174"/>
        <v>○</v>
      </c>
      <c r="E1296" s="22">
        <f>IF(AND(INDEX(個人!$C$6:$AH$125,$N1295,$C$3)&lt;&gt;"",INDEX(個人!$C$6:$AH$125,$N1296,$O1296)&lt;&gt;""),E1295+1,E1295)</f>
        <v>0</v>
      </c>
      <c r="F1296" s="22" t="str">
        <f t="shared" si="175"/>
        <v>@0</v>
      </c>
      <c r="H1296" s="22" t="str">
        <f>IF(AND(INDEX(個人!$C$6:$AH$125,$N1296,$C$3)&lt;&gt;"",INDEX(個人!$C$6:$AH$125,$N1296,$O1296)&lt;&gt;""),IF(INDEX(個人!$C$6:$AH$125,$N1296,$H$3)&lt;20,11,ROUNDDOWN(INDEX(個人!$C$6:$AH$125,$N1296,$H$3)/5,0)+7),"")</f>
        <v/>
      </c>
      <c r="I1296" s="22" t="str">
        <f>IF(AND(INDEX(個人!$C$6:$AH$125,$N1296,$C$3)&lt;&gt;"",INDEX(個人!$C$6:$AH$125,$N1296,$O1296)&lt;&gt;""),IF(ISERROR(VLOOKUP(DBCS($Q1296),コード一覧!$E$1:$F$6,2,FALSE)),1,VLOOKUP(DBCS($Q1296),コード一覧!$E$1:$F$6,2,FALSE)),"")</f>
        <v/>
      </c>
      <c r="J1296" s="22" t="str">
        <f>IF(AND(INDEX(個人!$C$6:$AH$125,$N1296,$C$3)&lt;&gt;"",INDEX(個人!$C$6:$AH$125,$N1296,$O1296)&lt;&gt;""),VLOOKUP($P1296,コード一覧!$G$1:$H$10,2,FALSE),"")</f>
        <v/>
      </c>
      <c r="K1296" s="22" t="str">
        <f>IF(AND(INDEX(個人!$C$6:$AH$125,$N1296,$C$3)&lt;&gt;"",INDEX(個人!$C$6:$AH$125,$N1296,$O1296)&lt;&gt;""),LEFT(TEXT(INDEX(個人!$C$6:$AH$125,$N1296,$O1296),"mm:ss.00"),2),"")</f>
        <v/>
      </c>
      <c r="L1296" s="22" t="str">
        <f>IF(AND(INDEX(個人!$C$6:$AH$125,$N1296,$C$3)&lt;&gt;"",INDEX(個人!$C$6:$AH$125,$N1296,$O1296)&lt;&gt;""),MID(TEXT(INDEX(個人!$C$6:$AH$125,$N1296,$O1296),"mm:ss.00"),4,2),"")</f>
        <v/>
      </c>
      <c r="M1296" s="22" t="str">
        <f>IF(AND(INDEX(個人!$C$6:$AH$125,$N1296,$C$3)&lt;&gt;"",INDEX(個人!$C$6:$AH$125,$N1296,$O1296)&lt;&gt;""),RIGHT(TEXT(INDEX(個人!$C$6:$AH$125,$N1296,$O1296),"mm:ss.00"),2),"")</f>
        <v/>
      </c>
      <c r="N1296" s="22">
        <f t="shared" si="176"/>
        <v>59</v>
      </c>
      <c r="O1296" s="22">
        <v>25</v>
      </c>
      <c r="P1296" s="24" t="s">
        <v>47</v>
      </c>
      <c r="Q1296" s="22" t="s">
        <v>104</v>
      </c>
    </row>
    <row r="1297" spans="3:17" s="22" customFormat="1" x14ac:dyDescent="0.15">
      <c r="C1297" s="22" t="str">
        <f>IF(INDEX(個人!$C$6:$AH$125,$N1297,$C$3)&lt;&gt;"",DBCS(TRIM(INDEX(個人!$C$6:$AH$125,$N1297,$C$3))),"")</f>
        <v/>
      </c>
      <c r="D1297" s="22" t="str">
        <f t="shared" si="174"/>
        <v>○</v>
      </c>
      <c r="E1297" s="22">
        <f>IF(AND(INDEX(個人!$C$6:$AH$125,$N1296,$C$3)&lt;&gt;"",INDEX(個人!$C$6:$AH$125,$N1297,$O1297)&lt;&gt;""),E1296+1,E1296)</f>
        <v>0</v>
      </c>
      <c r="F1297" s="22" t="str">
        <f t="shared" si="175"/>
        <v>@0</v>
      </c>
      <c r="H1297" s="22" t="str">
        <f>IF(AND(INDEX(個人!$C$6:$AH$125,$N1297,$C$3)&lt;&gt;"",INDEX(個人!$C$6:$AH$125,$N1297,$O1297)&lt;&gt;""),IF(INDEX(個人!$C$6:$AH$125,$N1297,$H$3)&lt;20,11,ROUNDDOWN(INDEX(個人!$C$6:$AH$125,$N1297,$H$3)/5,0)+7),"")</f>
        <v/>
      </c>
      <c r="I1297" s="22" t="str">
        <f>IF(AND(INDEX(個人!$C$6:$AH$125,$N1297,$C$3)&lt;&gt;"",INDEX(個人!$C$6:$AH$125,$N1297,$O1297)&lt;&gt;""),IF(ISERROR(VLOOKUP(DBCS($Q1297),コード一覧!$E$1:$F$6,2,FALSE)),1,VLOOKUP(DBCS($Q1297),コード一覧!$E$1:$F$6,2,FALSE)),"")</f>
        <v/>
      </c>
      <c r="J1297" s="22" t="str">
        <f>IF(AND(INDEX(個人!$C$6:$AH$125,$N1297,$C$3)&lt;&gt;"",INDEX(個人!$C$6:$AH$125,$N1297,$O1297)&lt;&gt;""),VLOOKUP($P1297,コード一覧!$G$1:$H$10,2,FALSE),"")</f>
        <v/>
      </c>
      <c r="K1297" s="22" t="str">
        <f>IF(AND(INDEX(個人!$C$6:$AH$125,$N1297,$C$3)&lt;&gt;"",INDEX(個人!$C$6:$AH$125,$N1297,$O1297)&lt;&gt;""),LEFT(TEXT(INDEX(個人!$C$6:$AH$125,$N1297,$O1297),"mm:ss.00"),2),"")</f>
        <v/>
      </c>
      <c r="L1297" s="22" t="str">
        <f>IF(AND(INDEX(個人!$C$6:$AH$125,$N1297,$C$3)&lt;&gt;"",INDEX(個人!$C$6:$AH$125,$N1297,$O1297)&lt;&gt;""),MID(TEXT(INDEX(個人!$C$6:$AH$125,$N1297,$O1297),"mm:ss.00"),4,2),"")</f>
        <v/>
      </c>
      <c r="M1297" s="22" t="str">
        <f>IF(AND(INDEX(個人!$C$6:$AH$125,$N1297,$C$3)&lt;&gt;"",INDEX(個人!$C$6:$AH$125,$N1297,$O1297)&lt;&gt;""),RIGHT(TEXT(INDEX(個人!$C$6:$AH$125,$N1297,$O1297),"mm:ss.00"),2),"")</f>
        <v/>
      </c>
      <c r="N1297" s="22">
        <f t="shared" si="176"/>
        <v>59</v>
      </c>
      <c r="O1297" s="22">
        <v>26</v>
      </c>
      <c r="P1297" s="24" t="s">
        <v>70</v>
      </c>
      <c r="Q1297" s="22" t="s">
        <v>55</v>
      </c>
    </row>
    <row r="1298" spans="3:17" s="22" customFormat="1" x14ac:dyDescent="0.15">
      <c r="C1298" s="22" t="str">
        <f>IF(INDEX(個人!$C$6:$AH$125,$N1298,$C$3)&lt;&gt;"",DBCS(TRIM(INDEX(個人!$C$6:$AH$125,$N1298,$C$3))),"")</f>
        <v/>
      </c>
      <c r="D1298" s="22" t="str">
        <f t="shared" si="174"/>
        <v>○</v>
      </c>
      <c r="E1298" s="22">
        <f>IF(AND(INDEX(個人!$C$6:$AH$125,$N1297,$C$3)&lt;&gt;"",INDEX(個人!$C$6:$AH$125,$N1298,$O1298)&lt;&gt;""),E1297+1,E1297)</f>
        <v>0</v>
      </c>
      <c r="F1298" s="22" t="str">
        <f t="shared" si="175"/>
        <v>@0</v>
      </c>
      <c r="H1298" s="22" t="str">
        <f>IF(AND(INDEX(個人!$C$6:$AH$125,$N1298,$C$3)&lt;&gt;"",INDEX(個人!$C$6:$AH$125,$N1298,$O1298)&lt;&gt;""),IF(INDEX(個人!$C$6:$AH$125,$N1298,$H$3)&lt;20,11,ROUNDDOWN(INDEX(個人!$C$6:$AH$125,$N1298,$H$3)/5,0)+7),"")</f>
        <v/>
      </c>
      <c r="I1298" s="22" t="str">
        <f>IF(AND(INDEX(個人!$C$6:$AH$125,$N1298,$C$3)&lt;&gt;"",INDEX(個人!$C$6:$AH$125,$N1298,$O1298)&lt;&gt;""),IF(ISERROR(VLOOKUP(DBCS($Q1298),コード一覧!$E$1:$F$6,2,FALSE)),1,VLOOKUP(DBCS($Q1298),コード一覧!$E$1:$F$6,2,FALSE)),"")</f>
        <v/>
      </c>
      <c r="J1298" s="22" t="str">
        <f>IF(AND(INDEX(個人!$C$6:$AH$125,$N1298,$C$3)&lt;&gt;"",INDEX(個人!$C$6:$AH$125,$N1298,$O1298)&lt;&gt;""),VLOOKUP($P1298,コード一覧!$G$1:$H$10,2,FALSE),"")</f>
        <v/>
      </c>
      <c r="K1298" s="22" t="str">
        <f>IF(AND(INDEX(個人!$C$6:$AH$125,$N1298,$C$3)&lt;&gt;"",INDEX(個人!$C$6:$AH$125,$N1298,$O1298)&lt;&gt;""),LEFT(TEXT(INDEX(個人!$C$6:$AH$125,$N1298,$O1298),"mm:ss.00"),2),"")</f>
        <v/>
      </c>
      <c r="L1298" s="22" t="str">
        <f>IF(AND(INDEX(個人!$C$6:$AH$125,$N1298,$C$3)&lt;&gt;"",INDEX(個人!$C$6:$AH$125,$N1298,$O1298)&lt;&gt;""),MID(TEXT(INDEX(個人!$C$6:$AH$125,$N1298,$O1298),"mm:ss.00"),4,2),"")</f>
        <v/>
      </c>
      <c r="M1298" s="22" t="str">
        <f>IF(AND(INDEX(個人!$C$6:$AH$125,$N1298,$C$3)&lt;&gt;"",INDEX(個人!$C$6:$AH$125,$N1298,$O1298)&lt;&gt;""),RIGHT(TEXT(INDEX(個人!$C$6:$AH$125,$N1298,$O1298),"mm:ss.00"),2),"")</f>
        <v/>
      </c>
      <c r="N1298" s="22">
        <f t="shared" si="176"/>
        <v>59</v>
      </c>
      <c r="O1298" s="22">
        <v>27</v>
      </c>
      <c r="P1298" s="24" t="s">
        <v>24</v>
      </c>
      <c r="Q1298" s="22" t="s">
        <v>55</v>
      </c>
    </row>
    <row r="1299" spans="3:17" s="22" customFormat="1" x14ac:dyDescent="0.15">
      <c r="C1299" s="22" t="str">
        <f>IF(INDEX(個人!$C$6:$AH$125,$N1299,$C$3)&lt;&gt;"",DBCS(TRIM(INDEX(個人!$C$6:$AH$125,$N1299,$C$3))),"")</f>
        <v/>
      </c>
      <c r="D1299" s="22" t="str">
        <f t="shared" si="174"/>
        <v>○</v>
      </c>
      <c r="E1299" s="22">
        <f>IF(AND(INDEX(個人!$C$6:$AH$125,$N1298,$C$3)&lt;&gt;"",INDEX(個人!$C$6:$AH$125,$N1299,$O1299)&lt;&gt;""),E1298+1,E1298)</f>
        <v>0</v>
      </c>
      <c r="F1299" s="22" t="str">
        <f t="shared" si="175"/>
        <v>@0</v>
      </c>
      <c r="H1299" s="22" t="str">
        <f>IF(AND(INDEX(個人!$C$6:$AH$125,$N1299,$C$3)&lt;&gt;"",INDEX(個人!$C$6:$AH$125,$N1299,$O1299)&lt;&gt;""),IF(INDEX(個人!$C$6:$AH$125,$N1299,$H$3)&lt;20,11,ROUNDDOWN(INDEX(個人!$C$6:$AH$125,$N1299,$H$3)/5,0)+7),"")</f>
        <v/>
      </c>
      <c r="I1299" s="22" t="str">
        <f>IF(AND(INDEX(個人!$C$6:$AH$125,$N1299,$C$3)&lt;&gt;"",INDEX(個人!$C$6:$AH$125,$N1299,$O1299)&lt;&gt;""),IF(ISERROR(VLOOKUP(DBCS($Q1299),コード一覧!$E$1:$F$6,2,FALSE)),1,VLOOKUP(DBCS($Q1299),コード一覧!$E$1:$F$6,2,FALSE)),"")</f>
        <v/>
      </c>
      <c r="J1299" s="22" t="str">
        <f>IF(AND(INDEX(個人!$C$6:$AH$125,$N1299,$C$3)&lt;&gt;"",INDEX(個人!$C$6:$AH$125,$N1299,$O1299)&lt;&gt;""),VLOOKUP($P1299,コード一覧!$G$1:$H$10,2,FALSE),"")</f>
        <v/>
      </c>
      <c r="K1299" s="22" t="str">
        <f>IF(AND(INDEX(個人!$C$6:$AH$125,$N1299,$C$3)&lt;&gt;"",INDEX(個人!$C$6:$AH$125,$N1299,$O1299)&lt;&gt;""),LEFT(TEXT(INDEX(個人!$C$6:$AH$125,$N1299,$O1299),"mm:ss.00"),2),"")</f>
        <v/>
      </c>
      <c r="L1299" s="22" t="str">
        <f>IF(AND(INDEX(個人!$C$6:$AH$125,$N1299,$C$3)&lt;&gt;"",INDEX(個人!$C$6:$AH$125,$N1299,$O1299)&lt;&gt;""),MID(TEXT(INDEX(個人!$C$6:$AH$125,$N1299,$O1299),"mm:ss.00"),4,2),"")</f>
        <v/>
      </c>
      <c r="M1299" s="22" t="str">
        <f>IF(AND(INDEX(個人!$C$6:$AH$125,$N1299,$C$3)&lt;&gt;"",INDEX(個人!$C$6:$AH$125,$N1299,$O1299)&lt;&gt;""),RIGHT(TEXT(INDEX(個人!$C$6:$AH$125,$N1299,$O1299),"mm:ss.00"),2),"")</f>
        <v/>
      </c>
      <c r="N1299" s="22">
        <f t="shared" si="176"/>
        <v>59</v>
      </c>
      <c r="O1299" s="22">
        <v>28</v>
      </c>
      <c r="P1299" s="24" t="s">
        <v>37</v>
      </c>
      <c r="Q1299" s="22" t="s">
        <v>55</v>
      </c>
    </row>
    <row r="1300" spans="3:17" s="22" customFormat="1" x14ac:dyDescent="0.15">
      <c r="C1300" s="22" t="str">
        <f>IF(INDEX(個人!$C$6:$AH$125,$N1300,$C$3)&lt;&gt;"",DBCS(TRIM(INDEX(個人!$C$6:$AH$125,$N1300,$C$3))),"")</f>
        <v/>
      </c>
      <c r="D1300" s="22" t="str">
        <f t="shared" si="174"/>
        <v>○</v>
      </c>
      <c r="E1300" s="22">
        <f>IF(AND(INDEX(個人!$C$6:$AH$125,$N1299,$C$3)&lt;&gt;"",INDEX(個人!$C$6:$AH$125,$N1300,$O1300)&lt;&gt;""),E1299+1,E1299)</f>
        <v>0</v>
      </c>
      <c r="F1300" s="22" t="str">
        <f t="shared" si="175"/>
        <v>@0</v>
      </c>
      <c r="H1300" s="22" t="str">
        <f>IF(AND(INDEX(個人!$C$6:$AH$125,$N1300,$C$3)&lt;&gt;"",INDEX(個人!$C$6:$AH$125,$N1300,$O1300)&lt;&gt;""),IF(INDEX(個人!$C$6:$AH$125,$N1300,$H$3)&lt;20,11,ROUNDDOWN(INDEX(個人!$C$6:$AH$125,$N1300,$H$3)/5,0)+7),"")</f>
        <v/>
      </c>
      <c r="I1300" s="22" t="str">
        <f>IF(AND(INDEX(個人!$C$6:$AH$125,$N1300,$C$3)&lt;&gt;"",INDEX(個人!$C$6:$AH$125,$N1300,$O1300)&lt;&gt;""),IF(ISERROR(VLOOKUP(DBCS($Q1300),コード一覧!$E$1:$F$6,2,FALSE)),1,VLOOKUP(DBCS($Q1300),コード一覧!$E$1:$F$6,2,FALSE)),"")</f>
        <v/>
      </c>
      <c r="J1300" s="22" t="str">
        <f>IF(AND(INDEX(個人!$C$6:$AH$125,$N1300,$C$3)&lt;&gt;"",INDEX(個人!$C$6:$AH$125,$N1300,$O1300)&lt;&gt;""),VLOOKUP($P1300,コード一覧!$G$1:$H$10,2,FALSE),"")</f>
        <v/>
      </c>
      <c r="K1300" s="22" t="str">
        <f>IF(AND(INDEX(個人!$C$6:$AH$125,$N1300,$C$3)&lt;&gt;"",INDEX(個人!$C$6:$AH$125,$N1300,$O1300)&lt;&gt;""),LEFT(TEXT(INDEX(個人!$C$6:$AH$125,$N1300,$O1300),"mm:ss.00"),2),"")</f>
        <v/>
      </c>
      <c r="L1300" s="22" t="str">
        <f>IF(AND(INDEX(個人!$C$6:$AH$125,$N1300,$C$3)&lt;&gt;"",INDEX(個人!$C$6:$AH$125,$N1300,$O1300)&lt;&gt;""),MID(TEXT(INDEX(個人!$C$6:$AH$125,$N1300,$O1300),"mm:ss.00"),4,2),"")</f>
        <v/>
      </c>
      <c r="M1300" s="22" t="str">
        <f>IF(AND(INDEX(個人!$C$6:$AH$125,$N1300,$C$3)&lt;&gt;"",INDEX(個人!$C$6:$AH$125,$N1300,$O1300)&lt;&gt;""),RIGHT(TEXT(INDEX(個人!$C$6:$AH$125,$N1300,$O1300),"mm:ss.00"),2),"")</f>
        <v/>
      </c>
      <c r="N1300" s="22">
        <f t="shared" si="176"/>
        <v>59</v>
      </c>
      <c r="O1300" s="22">
        <v>29</v>
      </c>
      <c r="P1300" s="24" t="s">
        <v>47</v>
      </c>
      <c r="Q1300" s="22" t="s">
        <v>55</v>
      </c>
    </row>
    <row r="1301" spans="3:17" s="22" customFormat="1" x14ac:dyDescent="0.15">
      <c r="C1301" s="22" t="str">
        <f>IF(INDEX(個人!$C$6:$AH$125,$N1301,$C$3)&lt;&gt;"",DBCS(TRIM(INDEX(個人!$C$6:$AH$125,$N1301,$C$3))),"")</f>
        <v/>
      </c>
      <c r="D1301" s="22" t="str">
        <f t="shared" si="174"/>
        <v>○</v>
      </c>
      <c r="E1301" s="22">
        <f>IF(AND(INDEX(個人!$C$6:$AH$125,$N1300,$C$3)&lt;&gt;"",INDEX(個人!$C$6:$AH$125,$N1301,$O1301)&lt;&gt;""),E1300+1,E1300)</f>
        <v>0</v>
      </c>
      <c r="F1301" s="22" t="str">
        <f t="shared" si="175"/>
        <v>@0</v>
      </c>
      <c r="H1301" s="22" t="str">
        <f>IF(AND(INDEX(個人!$C$6:$AH$125,$N1301,$C$3)&lt;&gt;"",INDEX(個人!$C$6:$AH$125,$N1301,$O1301)&lt;&gt;""),IF(INDEX(個人!$C$6:$AH$125,$N1301,$H$3)&lt;20,11,ROUNDDOWN(INDEX(個人!$C$6:$AH$125,$N1301,$H$3)/5,0)+7),"")</f>
        <v/>
      </c>
      <c r="I1301" s="22" t="str">
        <f>IF(AND(INDEX(個人!$C$6:$AH$125,$N1301,$C$3)&lt;&gt;"",INDEX(個人!$C$6:$AH$125,$N1301,$O1301)&lt;&gt;""),IF(ISERROR(VLOOKUP(DBCS($Q1301),コード一覧!$E$1:$F$6,2,FALSE)),1,VLOOKUP(DBCS($Q1301),コード一覧!$E$1:$F$6,2,FALSE)),"")</f>
        <v/>
      </c>
      <c r="J1301" s="22" t="str">
        <f>IF(AND(INDEX(個人!$C$6:$AH$125,$N1301,$C$3)&lt;&gt;"",INDEX(個人!$C$6:$AH$125,$N1301,$O1301)&lt;&gt;""),VLOOKUP($P1301,コード一覧!$G$1:$H$10,2,FALSE),"")</f>
        <v/>
      </c>
      <c r="K1301" s="22" t="str">
        <f>IF(AND(INDEX(個人!$C$6:$AH$125,$N1301,$C$3)&lt;&gt;"",INDEX(個人!$C$6:$AH$125,$N1301,$O1301)&lt;&gt;""),LEFT(TEXT(INDEX(個人!$C$6:$AH$125,$N1301,$O1301),"mm:ss.00"),2),"")</f>
        <v/>
      </c>
      <c r="L1301" s="22" t="str">
        <f>IF(AND(INDEX(個人!$C$6:$AH$125,$N1301,$C$3)&lt;&gt;"",INDEX(個人!$C$6:$AH$125,$N1301,$O1301)&lt;&gt;""),MID(TEXT(INDEX(個人!$C$6:$AH$125,$N1301,$O1301),"mm:ss.00"),4,2),"")</f>
        <v/>
      </c>
      <c r="M1301" s="22" t="str">
        <f>IF(AND(INDEX(個人!$C$6:$AH$125,$N1301,$C$3)&lt;&gt;"",INDEX(個人!$C$6:$AH$125,$N1301,$O1301)&lt;&gt;""),RIGHT(TEXT(INDEX(個人!$C$6:$AH$125,$N1301,$O1301),"mm:ss.00"),2),"")</f>
        <v/>
      </c>
      <c r="N1301" s="22">
        <f t="shared" si="176"/>
        <v>59</v>
      </c>
      <c r="O1301" s="22">
        <v>30</v>
      </c>
      <c r="P1301" s="24" t="s">
        <v>37</v>
      </c>
      <c r="Q1301" s="22" t="s">
        <v>101</v>
      </c>
    </row>
    <row r="1302" spans="3:17" s="22" customFormat="1" x14ac:dyDescent="0.15">
      <c r="C1302" s="22" t="str">
        <f>IF(INDEX(個人!$C$6:$AH$125,$N1302,$C$3)&lt;&gt;"",DBCS(TRIM(INDEX(個人!$C$6:$AH$125,$N1302,$C$3))),"")</f>
        <v/>
      </c>
      <c r="D1302" s="22" t="str">
        <f t="shared" si="174"/>
        <v>○</v>
      </c>
      <c r="E1302" s="22">
        <f>IF(AND(INDEX(個人!$C$6:$AH$125,$N1301,$C$3)&lt;&gt;"",INDEX(個人!$C$6:$AH$125,$N1302,$O1302)&lt;&gt;""),E1301+1,E1301)</f>
        <v>0</v>
      </c>
      <c r="F1302" s="22" t="str">
        <f t="shared" si="175"/>
        <v>@0</v>
      </c>
      <c r="H1302" s="22" t="str">
        <f>IF(AND(INDEX(個人!$C$6:$AH$125,$N1302,$C$3)&lt;&gt;"",INDEX(個人!$C$6:$AH$125,$N1302,$O1302)&lt;&gt;""),IF(INDEX(個人!$C$6:$AH$125,$N1302,$H$3)&lt;20,11,ROUNDDOWN(INDEX(個人!$C$6:$AH$125,$N1302,$H$3)/5,0)+7),"")</f>
        <v/>
      </c>
      <c r="I1302" s="22" t="str">
        <f>IF(AND(INDEX(個人!$C$6:$AH$125,$N1302,$C$3)&lt;&gt;"",INDEX(個人!$C$6:$AH$125,$N1302,$O1302)&lt;&gt;""),IF(ISERROR(VLOOKUP(DBCS($Q1302),コード一覧!$E$1:$F$6,2,FALSE)),1,VLOOKUP(DBCS($Q1302),コード一覧!$E$1:$F$6,2,FALSE)),"")</f>
        <v/>
      </c>
      <c r="J1302" s="22" t="str">
        <f>IF(AND(INDEX(個人!$C$6:$AH$125,$N1302,$C$3)&lt;&gt;"",INDEX(個人!$C$6:$AH$125,$N1302,$O1302)&lt;&gt;""),VLOOKUP($P1302,コード一覧!$G$1:$H$10,2,FALSE),"")</f>
        <v/>
      </c>
      <c r="K1302" s="22" t="str">
        <f>IF(AND(INDEX(個人!$C$6:$AH$125,$N1302,$C$3)&lt;&gt;"",INDEX(個人!$C$6:$AH$125,$N1302,$O1302)&lt;&gt;""),LEFT(TEXT(INDEX(個人!$C$6:$AH$125,$N1302,$O1302),"mm:ss.00"),2),"")</f>
        <v/>
      </c>
      <c r="L1302" s="22" t="str">
        <f>IF(AND(INDEX(個人!$C$6:$AH$125,$N1302,$C$3)&lt;&gt;"",INDEX(個人!$C$6:$AH$125,$N1302,$O1302)&lt;&gt;""),MID(TEXT(INDEX(個人!$C$6:$AH$125,$N1302,$O1302),"mm:ss.00"),4,2),"")</f>
        <v/>
      </c>
      <c r="M1302" s="22" t="str">
        <f>IF(AND(INDEX(個人!$C$6:$AH$125,$N1302,$C$3)&lt;&gt;"",INDEX(個人!$C$6:$AH$125,$N1302,$O1302)&lt;&gt;""),RIGHT(TEXT(INDEX(個人!$C$6:$AH$125,$N1302,$O1302),"mm:ss.00"),2),"")</f>
        <v/>
      </c>
      <c r="N1302" s="22">
        <f t="shared" si="176"/>
        <v>59</v>
      </c>
      <c r="O1302" s="22">
        <v>31</v>
      </c>
      <c r="P1302" s="24" t="s">
        <v>47</v>
      </c>
      <c r="Q1302" s="22" t="s">
        <v>101</v>
      </c>
    </row>
    <row r="1303" spans="3:17" s="22" customFormat="1" x14ac:dyDescent="0.15">
      <c r="C1303" s="22" t="str">
        <f>IF(INDEX(個人!$C$6:$AH$125,$N1303,$C$3)&lt;&gt;"",DBCS(TRIM(INDEX(個人!$C$6:$AH$125,$N1303,$C$3))),"")</f>
        <v/>
      </c>
      <c r="D1303" s="22" t="str">
        <f t="shared" si="174"/>
        <v>○</v>
      </c>
      <c r="E1303" s="22">
        <f>IF(AND(INDEX(個人!$C$6:$AH$125,$N1302,$C$3)&lt;&gt;"",INDEX(個人!$C$6:$AH$125,$N1303,$O1303)&lt;&gt;""),E1302+1,E1302)</f>
        <v>0</v>
      </c>
      <c r="F1303" s="22" t="str">
        <f t="shared" si="175"/>
        <v>@0</v>
      </c>
      <c r="H1303" s="22" t="str">
        <f>IF(AND(INDEX(個人!$C$6:$AH$125,$N1303,$C$3)&lt;&gt;"",INDEX(個人!$C$6:$AH$125,$N1303,$O1303)&lt;&gt;""),IF(INDEX(個人!$C$6:$AH$125,$N1303,$H$3)&lt;20,11,ROUNDDOWN(INDEX(個人!$C$6:$AH$125,$N1303,$H$3)/5,0)+7),"")</f>
        <v/>
      </c>
      <c r="I1303" s="22" t="str">
        <f>IF(AND(INDEX(個人!$C$6:$AH$125,$N1303,$C$3)&lt;&gt;"",INDEX(個人!$C$6:$AH$125,$N1303,$O1303)&lt;&gt;""),IF(ISERROR(VLOOKUP(DBCS($Q1303),コード一覧!$E$1:$F$6,2,FALSE)),1,VLOOKUP(DBCS($Q1303),コード一覧!$E$1:$F$6,2,FALSE)),"")</f>
        <v/>
      </c>
      <c r="J1303" s="22" t="str">
        <f>IF(AND(INDEX(個人!$C$6:$AH$125,$N1303,$C$3)&lt;&gt;"",INDEX(個人!$C$6:$AH$125,$N1303,$O1303)&lt;&gt;""),VLOOKUP($P1303,コード一覧!$G$1:$H$10,2,FALSE),"")</f>
        <v/>
      </c>
      <c r="K1303" s="22" t="str">
        <f>IF(AND(INDEX(個人!$C$6:$AH$125,$N1303,$C$3)&lt;&gt;"",INDEX(個人!$C$6:$AH$125,$N1303,$O1303)&lt;&gt;""),LEFT(TEXT(INDEX(個人!$C$6:$AH$125,$N1303,$O1303),"mm:ss.00"),2),"")</f>
        <v/>
      </c>
      <c r="L1303" s="22" t="str">
        <f>IF(AND(INDEX(個人!$C$6:$AH$125,$N1303,$C$3)&lt;&gt;"",INDEX(個人!$C$6:$AH$125,$N1303,$O1303)&lt;&gt;""),MID(TEXT(INDEX(個人!$C$6:$AH$125,$N1303,$O1303),"mm:ss.00"),4,2),"")</f>
        <v/>
      </c>
      <c r="M1303" s="22" t="str">
        <f>IF(AND(INDEX(個人!$C$6:$AH$125,$N1303,$C$3)&lt;&gt;"",INDEX(個人!$C$6:$AH$125,$N1303,$O1303)&lt;&gt;""),RIGHT(TEXT(INDEX(個人!$C$6:$AH$125,$N1303,$O1303),"mm:ss.00"),2),"")</f>
        <v/>
      </c>
      <c r="N1303" s="22">
        <f t="shared" si="176"/>
        <v>59</v>
      </c>
      <c r="O1303" s="22">
        <v>32</v>
      </c>
      <c r="P1303" s="24" t="s">
        <v>73</v>
      </c>
      <c r="Q1303" s="22" t="s">
        <v>101</v>
      </c>
    </row>
    <row r="1304" spans="3:17" s="23" customFormat="1" x14ac:dyDescent="0.15">
      <c r="C1304" s="23" t="str">
        <f>IF(INDEX(個人!$C$6:$AH$125,$N1304,$C$3)&lt;&gt;"",DBCS(TRIM(INDEX(個人!$C$6:$AH$125,$N1304,$C$3))),"")</f>
        <v/>
      </c>
      <c r="D1304" s="23" t="str">
        <f>IF(C1303=C1304,"○","×")</f>
        <v>○</v>
      </c>
      <c r="E1304" s="23">
        <f>IF(AND(INDEX(個人!$C$6:$AH$125,$N1304,$C$3)&lt;&gt;"",INDEX(個人!$C$6:$AH$125,$N1304,$O1304)&lt;&gt;""),1,0)</f>
        <v>0</v>
      </c>
      <c r="F1304" s="23" t="str">
        <f>C1304&amp;"@"&amp;E1304</f>
        <v>@0</v>
      </c>
      <c r="H1304" s="23" t="str">
        <f>IF(AND(INDEX(個人!$C$6:$AH$125,$N1304,$C$3)&lt;&gt;"",INDEX(個人!$C$6:$AH$125,$N1304,$O1304)&lt;&gt;""),IF(INDEX(個人!$C$6:$AH$125,$N1304,$H$3)&lt;20,11,ROUNDDOWN(INDEX(個人!$C$6:$AH$125,$N1304,$H$3)/5,0)+7),"")</f>
        <v/>
      </c>
      <c r="I1304" s="23" t="str">
        <f>IF(AND(INDEX(個人!$C$6:$AH$125,$N1304,$C$3)&lt;&gt;"",INDEX(個人!$C$6:$AH$125,$N1304,$O1304)&lt;&gt;""),IF(ISERROR(VLOOKUP(DBCS($Q1304),コード一覧!$E$1:$F$6,2,FALSE)),1,VLOOKUP(DBCS($Q1304),コード一覧!$E$1:$F$6,2,FALSE)),"")</f>
        <v/>
      </c>
      <c r="J1304" s="23" t="str">
        <f>IF(AND(INDEX(個人!$C$6:$AH$125,$N1304,$C$3)&lt;&gt;"",INDEX(個人!$C$6:$AH$125,$N1304,$O1304)&lt;&gt;""),VLOOKUP($P1304,コード一覧!$G$1:$H$10,2,FALSE),"")</f>
        <v/>
      </c>
      <c r="K1304" s="23" t="str">
        <f>IF(AND(INDEX(個人!$C$6:$AH$125,$N1304,$C$3)&lt;&gt;"",INDEX(個人!$C$6:$AH$125,$N1304,$O1304)&lt;&gt;""),LEFT(TEXT(INDEX(個人!$C$6:$AH$125,$N1304,$O1304),"mm:ss.00"),2),"")</f>
        <v/>
      </c>
      <c r="L1304" s="23" t="str">
        <f>IF(AND(INDEX(個人!$C$6:$AH$125,$N1304,$C$3)&lt;&gt;"",INDEX(個人!$C$6:$AH$125,$N1304,$O1304)&lt;&gt;""),MID(TEXT(INDEX(個人!$C$6:$AH$125,$N1304,$O1304),"mm:ss.00"),4,2),"")</f>
        <v/>
      </c>
      <c r="M1304" s="23" t="str">
        <f>IF(AND(INDEX(個人!$C$6:$AH$125,$N1304,$C$3)&lt;&gt;"",INDEX(個人!$C$6:$AH$125,$N1304,$O1304)&lt;&gt;""),RIGHT(TEXT(INDEX(個人!$C$6:$AH$125,$N1304,$O1304),"mm:ss.00"),2),"")</f>
        <v/>
      </c>
      <c r="N1304" s="23">
        <f>N1282+1</f>
        <v>60</v>
      </c>
      <c r="O1304" s="23">
        <v>11</v>
      </c>
      <c r="P1304" s="200" t="s">
        <v>70</v>
      </c>
      <c r="Q1304" s="23" t="s">
        <v>318</v>
      </c>
    </row>
    <row r="1305" spans="3:17" s="23" customFormat="1" x14ac:dyDescent="0.15">
      <c r="C1305" s="23" t="str">
        <f>IF(INDEX(個人!$C$6:$AH$125,$N1305,$C$3)&lt;&gt;"",DBCS(TRIM(INDEX(個人!$C$6:$AH$125,$N1305,$C$3))),"")</f>
        <v/>
      </c>
      <c r="D1305" s="23" t="str">
        <f>IF(C1304=C1305,"○","×")</f>
        <v>○</v>
      </c>
      <c r="E1305" s="23">
        <f>IF(AND(INDEX(個人!$C$6:$AH$125,$N1304,$C$3)&lt;&gt;"",INDEX(個人!$C$6:$AH$125,$N1305,$O1305)&lt;&gt;""),E1304+1,E1304)</f>
        <v>0</v>
      </c>
      <c r="F1305" s="23" t="str">
        <f>C1305&amp;"@"&amp;E1305</f>
        <v>@0</v>
      </c>
      <c r="H1305" s="23" t="str">
        <f>IF(AND(INDEX(個人!$C$6:$AH$125,$N1305,$C$3)&lt;&gt;"",INDEX(個人!$C$6:$AH$125,$N1305,$O1305)&lt;&gt;""),IF(INDEX(個人!$C$6:$AH$125,$N1305,$H$3)&lt;20,11,ROUNDDOWN(INDEX(個人!$C$6:$AH$125,$N1305,$H$3)/5,0)+7),"")</f>
        <v/>
      </c>
      <c r="I1305" s="23" t="str">
        <f>IF(AND(INDEX(個人!$C$6:$AH$125,$N1305,$C$3)&lt;&gt;"",INDEX(個人!$C$6:$AH$125,$N1305,$O1305)&lt;&gt;""),IF(ISERROR(VLOOKUP(DBCS($Q1305),コード一覧!$E$1:$F$6,2,FALSE)),1,VLOOKUP(DBCS($Q1305),コード一覧!$E$1:$F$6,2,FALSE)),"")</f>
        <v/>
      </c>
      <c r="J1305" s="23" t="str">
        <f>IF(AND(INDEX(個人!$C$6:$AH$125,$N1305,$C$3)&lt;&gt;"",INDEX(個人!$C$6:$AH$125,$N1305,$O1305)&lt;&gt;""),VLOOKUP($P1305,コード一覧!$G$1:$H$10,2,FALSE),"")</f>
        <v/>
      </c>
      <c r="K1305" s="23" t="str">
        <f>IF(AND(INDEX(個人!$C$6:$AH$125,$N1305,$C$3)&lt;&gt;"",INDEX(個人!$C$6:$AH$125,$N1305,$O1305)&lt;&gt;""),LEFT(TEXT(INDEX(個人!$C$6:$AH$125,$N1305,$O1305),"mm:ss.00"),2),"")</f>
        <v/>
      </c>
      <c r="L1305" s="23" t="str">
        <f>IF(AND(INDEX(個人!$C$6:$AH$125,$N1305,$C$3)&lt;&gt;"",INDEX(個人!$C$6:$AH$125,$N1305,$O1305)&lt;&gt;""),MID(TEXT(INDEX(個人!$C$6:$AH$125,$N1305,$O1305),"mm:ss.00"),4,2),"")</f>
        <v/>
      </c>
      <c r="M1305" s="23" t="str">
        <f>IF(AND(INDEX(個人!$C$6:$AH$125,$N1305,$C$3)&lt;&gt;"",INDEX(個人!$C$6:$AH$125,$N1305,$O1305)&lt;&gt;""),RIGHT(TEXT(INDEX(個人!$C$6:$AH$125,$N1305,$O1305),"mm:ss.00"),2),"")</f>
        <v/>
      </c>
      <c r="N1305" s="23">
        <f>$N1304</f>
        <v>60</v>
      </c>
      <c r="O1305" s="23">
        <v>12</v>
      </c>
      <c r="P1305" s="200" t="s">
        <v>24</v>
      </c>
      <c r="Q1305" s="23" t="s">
        <v>318</v>
      </c>
    </row>
    <row r="1306" spans="3:17" s="23" customFormat="1" x14ac:dyDescent="0.15">
      <c r="C1306" s="23" t="str">
        <f>IF(INDEX(個人!$C$6:$AH$125,$N1306,$C$3)&lt;&gt;"",DBCS(TRIM(INDEX(個人!$C$6:$AH$125,$N1306,$C$3))),"")</f>
        <v/>
      </c>
      <c r="D1306" s="23" t="str">
        <f t="shared" ref="D1306:D1325" si="177">IF(C1305=C1306,"○","×")</f>
        <v>○</v>
      </c>
      <c r="E1306" s="23">
        <f>IF(AND(INDEX(個人!$C$6:$AH$125,$N1305,$C$3)&lt;&gt;"",INDEX(個人!$C$6:$AH$125,$N1306,$O1306)&lt;&gt;""),E1305+1,E1305)</f>
        <v>0</v>
      </c>
      <c r="F1306" s="23" t="str">
        <f t="shared" ref="F1306:F1325" si="178">C1306&amp;"@"&amp;E1306</f>
        <v>@0</v>
      </c>
      <c r="H1306" s="23" t="str">
        <f>IF(AND(INDEX(個人!$C$6:$AH$125,$N1306,$C$3)&lt;&gt;"",INDEX(個人!$C$6:$AH$125,$N1306,$O1306)&lt;&gt;""),IF(INDEX(個人!$C$6:$AH$125,$N1306,$H$3)&lt;20,11,ROUNDDOWN(INDEX(個人!$C$6:$AH$125,$N1306,$H$3)/5,0)+7),"")</f>
        <v/>
      </c>
      <c r="I1306" s="23" t="str">
        <f>IF(AND(INDEX(個人!$C$6:$AH$125,$N1306,$C$3)&lt;&gt;"",INDEX(個人!$C$6:$AH$125,$N1306,$O1306)&lt;&gt;""),IF(ISERROR(VLOOKUP(DBCS($Q1306),コード一覧!$E$1:$F$6,2,FALSE)),1,VLOOKUP(DBCS($Q1306),コード一覧!$E$1:$F$6,2,FALSE)),"")</f>
        <v/>
      </c>
      <c r="J1306" s="23" t="str">
        <f>IF(AND(INDEX(個人!$C$6:$AH$125,$N1306,$C$3)&lt;&gt;"",INDEX(個人!$C$6:$AH$125,$N1306,$O1306)&lt;&gt;""),VLOOKUP($P1306,コード一覧!$G$1:$H$10,2,FALSE),"")</f>
        <v/>
      </c>
      <c r="K1306" s="23" t="str">
        <f>IF(AND(INDEX(個人!$C$6:$AH$125,$N1306,$C$3)&lt;&gt;"",INDEX(個人!$C$6:$AH$125,$N1306,$O1306)&lt;&gt;""),LEFT(TEXT(INDEX(個人!$C$6:$AH$125,$N1306,$O1306),"mm:ss.00"),2),"")</f>
        <v/>
      </c>
      <c r="L1306" s="23" t="str">
        <f>IF(AND(INDEX(個人!$C$6:$AH$125,$N1306,$C$3)&lt;&gt;"",INDEX(個人!$C$6:$AH$125,$N1306,$O1306)&lt;&gt;""),MID(TEXT(INDEX(個人!$C$6:$AH$125,$N1306,$O1306),"mm:ss.00"),4,2),"")</f>
        <v/>
      </c>
      <c r="M1306" s="23" t="str">
        <f>IF(AND(INDEX(個人!$C$6:$AH$125,$N1306,$C$3)&lt;&gt;"",INDEX(個人!$C$6:$AH$125,$N1306,$O1306)&lt;&gt;""),RIGHT(TEXT(INDEX(個人!$C$6:$AH$125,$N1306,$O1306),"mm:ss.00"),2),"")</f>
        <v/>
      </c>
      <c r="N1306" s="23">
        <f t="shared" ref="N1306:N1325" si="179">$N1305</f>
        <v>60</v>
      </c>
      <c r="O1306" s="23">
        <v>13</v>
      </c>
      <c r="P1306" s="200" t="s">
        <v>37</v>
      </c>
      <c r="Q1306" s="23" t="s">
        <v>318</v>
      </c>
    </row>
    <row r="1307" spans="3:17" s="23" customFormat="1" x14ac:dyDescent="0.15">
      <c r="C1307" s="23" t="str">
        <f>IF(INDEX(個人!$C$6:$AH$125,$N1307,$C$3)&lt;&gt;"",DBCS(TRIM(INDEX(個人!$C$6:$AH$125,$N1307,$C$3))),"")</f>
        <v/>
      </c>
      <c r="D1307" s="23" t="str">
        <f t="shared" si="177"/>
        <v>○</v>
      </c>
      <c r="E1307" s="23">
        <f>IF(AND(INDEX(個人!$C$6:$AH$125,$N1306,$C$3)&lt;&gt;"",INDEX(個人!$C$6:$AH$125,$N1307,$O1307)&lt;&gt;""),E1306+1,E1306)</f>
        <v>0</v>
      </c>
      <c r="F1307" s="23" t="str">
        <f t="shared" si="178"/>
        <v>@0</v>
      </c>
      <c r="H1307" s="23" t="str">
        <f>IF(AND(INDEX(個人!$C$6:$AH$125,$N1307,$C$3)&lt;&gt;"",INDEX(個人!$C$6:$AH$125,$N1307,$O1307)&lt;&gt;""),IF(INDEX(個人!$C$6:$AH$125,$N1307,$H$3)&lt;20,11,ROUNDDOWN(INDEX(個人!$C$6:$AH$125,$N1307,$H$3)/5,0)+7),"")</f>
        <v/>
      </c>
      <c r="I1307" s="23" t="str">
        <f>IF(AND(INDEX(個人!$C$6:$AH$125,$N1307,$C$3)&lt;&gt;"",INDEX(個人!$C$6:$AH$125,$N1307,$O1307)&lt;&gt;""),IF(ISERROR(VLOOKUP(DBCS($Q1307),コード一覧!$E$1:$F$6,2,FALSE)),1,VLOOKUP(DBCS($Q1307),コード一覧!$E$1:$F$6,2,FALSE)),"")</f>
        <v/>
      </c>
      <c r="J1307" s="23" t="str">
        <f>IF(AND(INDEX(個人!$C$6:$AH$125,$N1307,$C$3)&lt;&gt;"",INDEX(個人!$C$6:$AH$125,$N1307,$O1307)&lt;&gt;""),VLOOKUP($P1307,コード一覧!$G$1:$H$10,2,FALSE),"")</f>
        <v/>
      </c>
      <c r="K1307" s="23" t="str">
        <f>IF(AND(INDEX(個人!$C$6:$AH$125,$N1307,$C$3)&lt;&gt;"",INDEX(個人!$C$6:$AH$125,$N1307,$O1307)&lt;&gt;""),LEFT(TEXT(INDEX(個人!$C$6:$AH$125,$N1307,$O1307),"mm:ss.00"),2),"")</f>
        <v/>
      </c>
      <c r="L1307" s="23" t="str">
        <f>IF(AND(INDEX(個人!$C$6:$AH$125,$N1307,$C$3)&lt;&gt;"",INDEX(個人!$C$6:$AH$125,$N1307,$O1307)&lt;&gt;""),MID(TEXT(INDEX(個人!$C$6:$AH$125,$N1307,$O1307),"mm:ss.00"),4,2),"")</f>
        <v/>
      </c>
      <c r="M1307" s="23" t="str">
        <f>IF(AND(INDEX(個人!$C$6:$AH$125,$N1307,$C$3)&lt;&gt;"",INDEX(個人!$C$6:$AH$125,$N1307,$O1307)&lt;&gt;""),RIGHT(TEXT(INDEX(個人!$C$6:$AH$125,$N1307,$O1307),"mm:ss.00"),2),"")</f>
        <v/>
      </c>
      <c r="N1307" s="23">
        <f t="shared" si="179"/>
        <v>60</v>
      </c>
      <c r="O1307" s="23">
        <v>14</v>
      </c>
      <c r="P1307" s="200" t="s">
        <v>47</v>
      </c>
      <c r="Q1307" s="23" t="s">
        <v>318</v>
      </c>
    </row>
    <row r="1308" spans="3:17" s="23" customFormat="1" x14ac:dyDescent="0.15">
      <c r="C1308" s="23" t="str">
        <f>IF(INDEX(個人!$C$6:$AH$125,$N1308,$C$3)&lt;&gt;"",DBCS(TRIM(INDEX(個人!$C$6:$AH$125,$N1308,$C$3))),"")</f>
        <v/>
      </c>
      <c r="D1308" s="23" t="str">
        <f t="shared" si="177"/>
        <v>○</v>
      </c>
      <c r="E1308" s="23">
        <f>IF(AND(INDEX(個人!$C$6:$AH$125,$N1307,$C$3)&lt;&gt;"",INDEX(個人!$C$6:$AH$125,$N1308,$O1308)&lt;&gt;""),E1307+1,E1307)</f>
        <v>0</v>
      </c>
      <c r="F1308" s="23" t="str">
        <f t="shared" si="178"/>
        <v>@0</v>
      </c>
      <c r="H1308" s="23" t="str">
        <f>IF(AND(INDEX(個人!$C$6:$AH$125,$N1308,$C$3)&lt;&gt;"",INDEX(個人!$C$6:$AH$125,$N1308,$O1308)&lt;&gt;""),IF(INDEX(個人!$C$6:$AH$125,$N1308,$H$3)&lt;20,11,ROUNDDOWN(INDEX(個人!$C$6:$AH$125,$N1308,$H$3)/5,0)+7),"")</f>
        <v/>
      </c>
      <c r="I1308" s="23" t="str">
        <f>IF(AND(INDEX(個人!$C$6:$AH$125,$N1308,$C$3)&lt;&gt;"",INDEX(個人!$C$6:$AH$125,$N1308,$O1308)&lt;&gt;""),IF(ISERROR(VLOOKUP(DBCS($Q1308),コード一覧!$E$1:$F$6,2,FALSE)),1,VLOOKUP(DBCS($Q1308),コード一覧!$E$1:$F$6,2,FALSE)),"")</f>
        <v/>
      </c>
      <c r="J1308" s="23" t="str">
        <f>IF(AND(INDEX(個人!$C$6:$AH$125,$N1308,$C$3)&lt;&gt;"",INDEX(個人!$C$6:$AH$125,$N1308,$O1308)&lt;&gt;""),VLOOKUP($P1308,コード一覧!$G$1:$H$10,2,FALSE),"")</f>
        <v/>
      </c>
      <c r="K1308" s="23" t="str">
        <f>IF(AND(INDEX(個人!$C$6:$AH$125,$N1308,$C$3)&lt;&gt;"",INDEX(個人!$C$6:$AH$125,$N1308,$O1308)&lt;&gt;""),LEFT(TEXT(INDEX(個人!$C$6:$AH$125,$N1308,$O1308),"mm:ss.00"),2),"")</f>
        <v/>
      </c>
      <c r="L1308" s="23" t="str">
        <f>IF(AND(INDEX(個人!$C$6:$AH$125,$N1308,$C$3)&lt;&gt;"",INDEX(個人!$C$6:$AH$125,$N1308,$O1308)&lt;&gt;""),MID(TEXT(INDEX(個人!$C$6:$AH$125,$N1308,$O1308),"mm:ss.00"),4,2),"")</f>
        <v/>
      </c>
      <c r="M1308" s="23" t="str">
        <f>IF(AND(INDEX(個人!$C$6:$AH$125,$N1308,$C$3)&lt;&gt;"",INDEX(個人!$C$6:$AH$125,$N1308,$O1308)&lt;&gt;""),RIGHT(TEXT(INDEX(個人!$C$6:$AH$125,$N1308,$O1308),"mm:ss.00"),2),"")</f>
        <v/>
      </c>
      <c r="N1308" s="23">
        <f t="shared" si="179"/>
        <v>60</v>
      </c>
      <c r="O1308" s="23">
        <v>15</v>
      </c>
      <c r="P1308" s="200" t="s">
        <v>73</v>
      </c>
      <c r="Q1308" s="23" t="s">
        <v>318</v>
      </c>
    </row>
    <row r="1309" spans="3:17" s="23" customFormat="1" x14ac:dyDescent="0.15">
      <c r="C1309" s="23" t="str">
        <f>IF(INDEX(個人!$C$6:$AH$125,$N1309,$C$3)&lt;&gt;"",DBCS(TRIM(INDEX(個人!$C$6:$AH$125,$N1309,$C$3))),"")</f>
        <v/>
      </c>
      <c r="D1309" s="23" t="str">
        <f t="shared" si="177"/>
        <v>○</v>
      </c>
      <c r="E1309" s="23">
        <f>IF(AND(INDEX(個人!$C$6:$AH$125,$N1308,$C$3)&lt;&gt;"",INDEX(個人!$C$6:$AH$125,$N1309,$O1309)&lt;&gt;""),E1308+1,E1308)</f>
        <v>0</v>
      </c>
      <c r="F1309" s="23" t="str">
        <f t="shared" si="178"/>
        <v>@0</v>
      </c>
      <c r="H1309" s="23" t="str">
        <f>IF(AND(INDEX(個人!$C$6:$AH$125,$N1309,$C$3)&lt;&gt;"",INDEX(個人!$C$6:$AH$125,$N1309,$O1309)&lt;&gt;""),IF(INDEX(個人!$C$6:$AH$125,$N1309,$H$3)&lt;20,11,ROUNDDOWN(INDEX(個人!$C$6:$AH$125,$N1309,$H$3)/5,0)+7),"")</f>
        <v/>
      </c>
      <c r="I1309" s="23" t="str">
        <f>IF(AND(INDEX(個人!$C$6:$AH$125,$N1309,$C$3)&lt;&gt;"",INDEX(個人!$C$6:$AH$125,$N1309,$O1309)&lt;&gt;""),IF(ISERROR(VLOOKUP(DBCS($Q1309),コード一覧!$E$1:$F$6,2,FALSE)),1,VLOOKUP(DBCS($Q1309),コード一覧!$E$1:$F$6,2,FALSE)),"")</f>
        <v/>
      </c>
      <c r="J1309" s="23" t="str">
        <f>IF(AND(INDEX(個人!$C$6:$AH$125,$N1309,$C$3)&lt;&gt;"",INDEX(個人!$C$6:$AH$125,$N1309,$O1309)&lt;&gt;""),VLOOKUP($P1309,コード一覧!$G$1:$H$10,2,FALSE),"")</f>
        <v/>
      </c>
      <c r="K1309" s="23" t="str">
        <f>IF(AND(INDEX(個人!$C$6:$AH$125,$N1309,$C$3)&lt;&gt;"",INDEX(個人!$C$6:$AH$125,$N1309,$O1309)&lt;&gt;""),LEFT(TEXT(INDEX(個人!$C$6:$AH$125,$N1309,$O1309),"mm:ss.00"),2),"")</f>
        <v/>
      </c>
      <c r="L1309" s="23" t="str">
        <f>IF(AND(INDEX(個人!$C$6:$AH$125,$N1309,$C$3)&lt;&gt;"",INDEX(個人!$C$6:$AH$125,$N1309,$O1309)&lt;&gt;""),MID(TEXT(INDEX(個人!$C$6:$AH$125,$N1309,$O1309),"mm:ss.00"),4,2),"")</f>
        <v/>
      </c>
      <c r="M1309" s="23" t="str">
        <f>IF(AND(INDEX(個人!$C$6:$AH$125,$N1309,$C$3)&lt;&gt;"",INDEX(個人!$C$6:$AH$125,$N1309,$O1309)&lt;&gt;""),RIGHT(TEXT(INDEX(個人!$C$6:$AH$125,$N1309,$O1309),"mm:ss.00"),2),"")</f>
        <v/>
      </c>
      <c r="N1309" s="23">
        <f t="shared" si="179"/>
        <v>60</v>
      </c>
      <c r="O1309" s="23">
        <v>16</v>
      </c>
      <c r="P1309" s="200" t="s">
        <v>75</v>
      </c>
      <c r="Q1309" s="23" t="s">
        <v>318</v>
      </c>
    </row>
    <row r="1310" spans="3:17" s="23" customFormat="1" x14ac:dyDescent="0.15">
      <c r="C1310" s="23" t="str">
        <f>IF(INDEX(個人!$C$6:$AH$125,$N1310,$C$3)&lt;&gt;"",DBCS(TRIM(INDEX(個人!$C$6:$AH$125,$N1310,$C$3))),"")</f>
        <v/>
      </c>
      <c r="D1310" s="23" t="str">
        <f t="shared" si="177"/>
        <v>○</v>
      </c>
      <c r="E1310" s="23">
        <f>IF(AND(INDEX(個人!$C$6:$AH$125,$N1309,$C$3)&lt;&gt;"",INDEX(個人!$C$6:$AH$125,$N1310,$O1310)&lt;&gt;""),E1309+1,E1309)</f>
        <v>0</v>
      </c>
      <c r="F1310" s="23" t="str">
        <f t="shared" si="178"/>
        <v>@0</v>
      </c>
      <c r="H1310" s="23" t="str">
        <f>IF(AND(INDEX(個人!$C$6:$AH$125,$N1310,$C$3)&lt;&gt;"",INDEX(個人!$C$6:$AH$125,$N1310,$O1310)&lt;&gt;""),IF(INDEX(個人!$C$6:$AH$125,$N1310,$H$3)&lt;20,11,ROUNDDOWN(INDEX(個人!$C$6:$AH$125,$N1310,$H$3)/5,0)+7),"")</f>
        <v/>
      </c>
      <c r="I1310" s="23" t="str">
        <f>IF(AND(INDEX(個人!$C$6:$AH$125,$N1310,$C$3)&lt;&gt;"",INDEX(個人!$C$6:$AH$125,$N1310,$O1310)&lt;&gt;""),IF(ISERROR(VLOOKUP(DBCS($Q1310),コード一覧!$E$1:$F$6,2,FALSE)),1,VLOOKUP(DBCS($Q1310),コード一覧!$E$1:$F$6,2,FALSE)),"")</f>
        <v/>
      </c>
      <c r="J1310" s="23" t="str">
        <f>IF(AND(INDEX(個人!$C$6:$AH$125,$N1310,$C$3)&lt;&gt;"",INDEX(個人!$C$6:$AH$125,$N1310,$O1310)&lt;&gt;""),VLOOKUP($P1310,コード一覧!$G$1:$H$10,2,FALSE),"")</f>
        <v/>
      </c>
      <c r="K1310" s="23" t="str">
        <f>IF(AND(INDEX(個人!$C$6:$AH$125,$N1310,$C$3)&lt;&gt;"",INDEX(個人!$C$6:$AH$125,$N1310,$O1310)&lt;&gt;""),LEFT(TEXT(INDEX(個人!$C$6:$AH$125,$N1310,$O1310),"mm:ss.00"),2),"")</f>
        <v/>
      </c>
      <c r="L1310" s="23" t="str">
        <f>IF(AND(INDEX(個人!$C$6:$AH$125,$N1310,$C$3)&lt;&gt;"",INDEX(個人!$C$6:$AH$125,$N1310,$O1310)&lt;&gt;""),MID(TEXT(INDEX(個人!$C$6:$AH$125,$N1310,$O1310),"mm:ss.00"),4,2),"")</f>
        <v/>
      </c>
      <c r="M1310" s="23" t="str">
        <f>IF(AND(INDEX(個人!$C$6:$AH$125,$N1310,$C$3)&lt;&gt;"",INDEX(個人!$C$6:$AH$125,$N1310,$O1310)&lt;&gt;""),RIGHT(TEXT(INDEX(個人!$C$6:$AH$125,$N1310,$O1310),"mm:ss.00"),2),"")</f>
        <v/>
      </c>
      <c r="N1310" s="23">
        <f t="shared" si="179"/>
        <v>60</v>
      </c>
      <c r="O1310" s="23">
        <v>17</v>
      </c>
      <c r="P1310" s="200" t="s">
        <v>77</v>
      </c>
      <c r="Q1310" s="23" t="s">
        <v>318</v>
      </c>
    </row>
    <row r="1311" spans="3:17" s="23" customFormat="1" x14ac:dyDescent="0.15">
      <c r="C1311" s="23" t="str">
        <f>IF(INDEX(個人!$C$6:$AH$125,$N1311,$C$3)&lt;&gt;"",DBCS(TRIM(INDEX(個人!$C$6:$AH$125,$N1311,$C$3))),"")</f>
        <v/>
      </c>
      <c r="D1311" s="23" t="str">
        <f t="shared" si="177"/>
        <v>○</v>
      </c>
      <c r="E1311" s="23">
        <f>IF(AND(INDEX(個人!$C$6:$AH$125,$N1310,$C$3)&lt;&gt;"",INDEX(個人!$C$6:$AH$125,$N1311,$O1311)&lt;&gt;""),E1310+1,E1310)</f>
        <v>0</v>
      </c>
      <c r="F1311" s="23" t="str">
        <f t="shared" si="178"/>
        <v>@0</v>
      </c>
      <c r="H1311" s="23" t="str">
        <f>IF(AND(INDEX(個人!$C$6:$AH$125,$N1311,$C$3)&lt;&gt;"",INDEX(個人!$C$6:$AH$125,$N1311,$O1311)&lt;&gt;""),IF(INDEX(個人!$C$6:$AH$125,$N1311,$H$3)&lt;20,11,ROUNDDOWN(INDEX(個人!$C$6:$AH$125,$N1311,$H$3)/5,0)+7),"")</f>
        <v/>
      </c>
      <c r="I1311" s="23" t="str">
        <f>IF(AND(INDEX(個人!$C$6:$AH$125,$N1311,$C$3)&lt;&gt;"",INDEX(個人!$C$6:$AH$125,$N1311,$O1311)&lt;&gt;""),IF(ISERROR(VLOOKUP(DBCS($Q1311),コード一覧!$E$1:$F$6,2,FALSE)),1,VLOOKUP(DBCS($Q1311),コード一覧!$E$1:$F$6,2,FALSE)),"")</f>
        <v/>
      </c>
      <c r="J1311" s="23" t="str">
        <f>IF(AND(INDEX(個人!$C$6:$AH$125,$N1311,$C$3)&lt;&gt;"",INDEX(個人!$C$6:$AH$125,$N1311,$O1311)&lt;&gt;""),VLOOKUP($P1311,コード一覧!$G$1:$H$10,2,FALSE),"")</f>
        <v/>
      </c>
      <c r="K1311" s="23" t="str">
        <f>IF(AND(INDEX(個人!$C$6:$AH$125,$N1311,$C$3)&lt;&gt;"",INDEX(個人!$C$6:$AH$125,$N1311,$O1311)&lt;&gt;""),LEFT(TEXT(INDEX(個人!$C$6:$AH$125,$N1311,$O1311),"mm:ss.00"),2),"")</f>
        <v/>
      </c>
      <c r="L1311" s="23" t="str">
        <f>IF(AND(INDEX(個人!$C$6:$AH$125,$N1311,$C$3)&lt;&gt;"",INDEX(個人!$C$6:$AH$125,$N1311,$O1311)&lt;&gt;""),MID(TEXT(INDEX(個人!$C$6:$AH$125,$N1311,$O1311),"mm:ss.00"),4,2),"")</f>
        <v/>
      </c>
      <c r="M1311" s="23" t="str">
        <f>IF(AND(INDEX(個人!$C$6:$AH$125,$N1311,$C$3)&lt;&gt;"",INDEX(個人!$C$6:$AH$125,$N1311,$O1311)&lt;&gt;""),RIGHT(TEXT(INDEX(個人!$C$6:$AH$125,$N1311,$O1311),"mm:ss.00"),2),"")</f>
        <v/>
      </c>
      <c r="N1311" s="23">
        <f t="shared" si="179"/>
        <v>60</v>
      </c>
      <c r="O1311" s="23">
        <v>18</v>
      </c>
      <c r="P1311" s="200" t="s">
        <v>70</v>
      </c>
      <c r="Q1311" s="23" t="s">
        <v>319</v>
      </c>
    </row>
    <row r="1312" spans="3:17" s="23" customFormat="1" x14ac:dyDescent="0.15">
      <c r="C1312" s="23" t="str">
        <f>IF(INDEX(個人!$C$6:$AH$125,$N1312,$C$3)&lt;&gt;"",DBCS(TRIM(INDEX(個人!$C$6:$AH$125,$N1312,$C$3))),"")</f>
        <v/>
      </c>
      <c r="D1312" s="23" t="str">
        <f t="shared" si="177"/>
        <v>○</v>
      </c>
      <c r="E1312" s="23">
        <f>IF(AND(INDEX(個人!$C$6:$AH$125,$N1311,$C$3)&lt;&gt;"",INDEX(個人!$C$6:$AH$125,$N1312,$O1312)&lt;&gt;""),E1311+1,E1311)</f>
        <v>0</v>
      </c>
      <c r="F1312" s="23" t="str">
        <f t="shared" si="178"/>
        <v>@0</v>
      </c>
      <c r="H1312" s="23" t="str">
        <f>IF(AND(INDEX(個人!$C$6:$AH$125,$N1312,$C$3)&lt;&gt;"",INDEX(個人!$C$6:$AH$125,$N1312,$O1312)&lt;&gt;""),IF(INDEX(個人!$C$6:$AH$125,$N1312,$H$3)&lt;20,11,ROUNDDOWN(INDEX(個人!$C$6:$AH$125,$N1312,$H$3)/5,0)+7),"")</f>
        <v/>
      </c>
      <c r="I1312" s="23" t="str">
        <f>IF(AND(INDEX(個人!$C$6:$AH$125,$N1312,$C$3)&lt;&gt;"",INDEX(個人!$C$6:$AH$125,$N1312,$O1312)&lt;&gt;""),IF(ISERROR(VLOOKUP(DBCS($Q1312),コード一覧!$E$1:$F$6,2,FALSE)),1,VLOOKUP(DBCS($Q1312),コード一覧!$E$1:$F$6,2,FALSE)),"")</f>
        <v/>
      </c>
      <c r="J1312" s="23" t="str">
        <f>IF(AND(INDEX(個人!$C$6:$AH$125,$N1312,$C$3)&lt;&gt;"",INDEX(個人!$C$6:$AH$125,$N1312,$O1312)&lt;&gt;""),VLOOKUP($P1312,コード一覧!$G$1:$H$10,2,FALSE),"")</f>
        <v/>
      </c>
      <c r="K1312" s="23" t="str">
        <f>IF(AND(INDEX(個人!$C$6:$AH$125,$N1312,$C$3)&lt;&gt;"",INDEX(個人!$C$6:$AH$125,$N1312,$O1312)&lt;&gt;""),LEFT(TEXT(INDEX(個人!$C$6:$AH$125,$N1312,$O1312),"mm:ss.00"),2),"")</f>
        <v/>
      </c>
      <c r="L1312" s="23" t="str">
        <f>IF(AND(INDEX(個人!$C$6:$AH$125,$N1312,$C$3)&lt;&gt;"",INDEX(個人!$C$6:$AH$125,$N1312,$O1312)&lt;&gt;""),MID(TEXT(INDEX(個人!$C$6:$AH$125,$N1312,$O1312),"mm:ss.00"),4,2),"")</f>
        <v/>
      </c>
      <c r="M1312" s="23" t="str">
        <f>IF(AND(INDEX(個人!$C$6:$AH$125,$N1312,$C$3)&lt;&gt;"",INDEX(個人!$C$6:$AH$125,$N1312,$O1312)&lt;&gt;""),RIGHT(TEXT(INDEX(個人!$C$6:$AH$125,$N1312,$O1312),"mm:ss.00"),2),"")</f>
        <v/>
      </c>
      <c r="N1312" s="23">
        <f t="shared" si="179"/>
        <v>60</v>
      </c>
      <c r="O1312" s="23">
        <v>19</v>
      </c>
      <c r="P1312" s="200" t="s">
        <v>24</v>
      </c>
      <c r="Q1312" s="23" t="s">
        <v>319</v>
      </c>
    </row>
    <row r="1313" spans="3:17" s="23" customFormat="1" x14ac:dyDescent="0.15">
      <c r="C1313" s="23" t="str">
        <f>IF(INDEX(個人!$C$6:$AH$125,$N1313,$C$3)&lt;&gt;"",DBCS(TRIM(INDEX(個人!$C$6:$AH$125,$N1313,$C$3))),"")</f>
        <v/>
      </c>
      <c r="D1313" s="23" t="str">
        <f t="shared" si="177"/>
        <v>○</v>
      </c>
      <c r="E1313" s="23">
        <f>IF(AND(INDEX(個人!$C$6:$AH$125,$N1312,$C$3)&lt;&gt;"",INDEX(個人!$C$6:$AH$125,$N1313,$O1313)&lt;&gt;""),E1312+1,E1312)</f>
        <v>0</v>
      </c>
      <c r="F1313" s="23" t="str">
        <f t="shared" si="178"/>
        <v>@0</v>
      </c>
      <c r="H1313" s="23" t="str">
        <f>IF(AND(INDEX(個人!$C$6:$AH$125,$N1313,$C$3)&lt;&gt;"",INDEX(個人!$C$6:$AH$125,$N1313,$O1313)&lt;&gt;""),IF(INDEX(個人!$C$6:$AH$125,$N1313,$H$3)&lt;20,11,ROUNDDOWN(INDEX(個人!$C$6:$AH$125,$N1313,$H$3)/5,0)+7),"")</f>
        <v/>
      </c>
      <c r="I1313" s="23" t="str">
        <f>IF(AND(INDEX(個人!$C$6:$AH$125,$N1313,$C$3)&lt;&gt;"",INDEX(個人!$C$6:$AH$125,$N1313,$O1313)&lt;&gt;""),IF(ISERROR(VLOOKUP(DBCS($Q1313),コード一覧!$E$1:$F$6,2,FALSE)),1,VLOOKUP(DBCS($Q1313),コード一覧!$E$1:$F$6,2,FALSE)),"")</f>
        <v/>
      </c>
      <c r="J1313" s="23" t="str">
        <f>IF(AND(INDEX(個人!$C$6:$AH$125,$N1313,$C$3)&lt;&gt;"",INDEX(個人!$C$6:$AH$125,$N1313,$O1313)&lt;&gt;""),VLOOKUP($P1313,コード一覧!$G$1:$H$10,2,FALSE),"")</f>
        <v/>
      </c>
      <c r="K1313" s="23" t="str">
        <f>IF(AND(INDEX(個人!$C$6:$AH$125,$N1313,$C$3)&lt;&gt;"",INDEX(個人!$C$6:$AH$125,$N1313,$O1313)&lt;&gt;""),LEFT(TEXT(INDEX(個人!$C$6:$AH$125,$N1313,$O1313),"mm:ss.00"),2),"")</f>
        <v/>
      </c>
      <c r="L1313" s="23" t="str">
        <f>IF(AND(INDEX(個人!$C$6:$AH$125,$N1313,$C$3)&lt;&gt;"",INDEX(個人!$C$6:$AH$125,$N1313,$O1313)&lt;&gt;""),MID(TEXT(INDEX(個人!$C$6:$AH$125,$N1313,$O1313),"mm:ss.00"),4,2),"")</f>
        <v/>
      </c>
      <c r="M1313" s="23" t="str">
        <f>IF(AND(INDEX(個人!$C$6:$AH$125,$N1313,$C$3)&lt;&gt;"",INDEX(個人!$C$6:$AH$125,$N1313,$O1313)&lt;&gt;""),RIGHT(TEXT(INDEX(個人!$C$6:$AH$125,$N1313,$O1313),"mm:ss.00"),2),"")</f>
        <v/>
      </c>
      <c r="N1313" s="23">
        <f t="shared" si="179"/>
        <v>60</v>
      </c>
      <c r="O1313" s="23">
        <v>20</v>
      </c>
      <c r="P1313" s="200" t="s">
        <v>37</v>
      </c>
      <c r="Q1313" s="23" t="s">
        <v>319</v>
      </c>
    </row>
    <row r="1314" spans="3:17" s="23" customFormat="1" x14ac:dyDescent="0.15">
      <c r="C1314" s="23" t="str">
        <f>IF(INDEX(個人!$C$6:$AH$125,$N1314,$C$3)&lt;&gt;"",DBCS(TRIM(INDEX(個人!$C$6:$AH$125,$N1314,$C$3))),"")</f>
        <v/>
      </c>
      <c r="D1314" s="23" t="str">
        <f t="shared" si="177"/>
        <v>○</v>
      </c>
      <c r="E1314" s="23">
        <f>IF(AND(INDEX(個人!$C$6:$AH$125,$N1313,$C$3)&lt;&gt;"",INDEX(個人!$C$6:$AH$125,$N1314,$O1314)&lt;&gt;""),E1313+1,E1313)</f>
        <v>0</v>
      </c>
      <c r="F1314" s="23" t="str">
        <f t="shared" si="178"/>
        <v>@0</v>
      </c>
      <c r="H1314" s="23" t="str">
        <f>IF(AND(INDEX(個人!$C$6:$AH$125,$N1314,$C$3)&lt;&gt;"",INDEX(個人!$C$6:$AH$125,$N1314,$O1314)&lt;&gt;""),IF(INDEX(個人!$C$6:$AH$125,$N1314,$H$3)&lt;20,11,ROUNDDOWN(INDEX(個人!$C$6:$AH$125,$N1314,$H$3)/5,0)+7),"")</f>
        <v/>
      </c>
      <c r="I1314" s="23" t="str">
        <f>IF(AND(INDEX(個人!$C$6:$AH$125,$N1314,$C$3)&lt;&gt;"",INDEX(個人!$C$6:$AH$125,$N1314,$O1314)&lt;&gt;""),IF(ISERROR(VLOOKUP(DBCS($Q1314),コード一覧!$E$1:$F$6,2,FALSE)),1,VLOOKUP(DBCS($Q1314),コード一覧!$E$1:$F$6,2,FALSE)),"")</f>
        <v/>
      </c>
      <c r="J1314" s="23" t="str">
        <f>IF(AND(INDEX(個人!$C$6:$AH$125,$N1314,$C$3)&lt;&gt;"",INDEX(個人!$C$6:$AH$125,$N1314,$O1314)&lt;&gt;""),VLOOKUP($P1314,コード一覧!$G$1:$H$10,2,FALSE),"")</f>
        <v/>
      </c>
      <c r="K1314" s="23" t="str">
        <f>IF(AND(INDEX(個人!$C$6:$AH$125,$N1314,$C$3)&lt;&gt;"",INDEX(個人!$C$6:$AH$125,$N1314,$O1314)&lt;&gt;""),LEFT(TEXT(INDEX(個人!$C$6:$AH$125,$N1314,$O1314),"mm:ss.00"),2),"")</f>
        <v/>
      </c>
      <c r="L1314" s="23" t="str">
        <f>IF(AND(INDEX(個人!$C$6:$AH$125,$N1314,$C$3)&lt;&gt;"",INDEX(個人!$C$6:$AH$125,$N1314,$O1314)&lt;&gt;""),MID(TEXT(INDEX(個人!$C$6:$AH$125,$N1314,$O1314),"mm:ss.00"),4,2),"")</f>
        <v/>
      </c>
      <c r="M1314" s="23" t="str">
        <f>IF(AND(INDEX(個人!$C$6:$AH$125,$N1314,$C$3)&lt;&gt;"",INDEX(個人!$C$6:$AH$125,$N1314,$O1314)&lt;&gt;""),RIGHT(TEXT(INDEX(個人!$C$6:$AH$125,$N1314,$O1314),"mm:ss.00"),2),"")</f>
        <v/>
      </c>
      <c r="N1314" s="23">
        <f t="shared" si="179"/>
        <v>60</v>
      </c>
      <c r="O1314" s="23">
        <v>21</v>
      </c>
      <c r="P1314" s="200" t="s">
        <v>47</v>
      </c>
      <c r="Q1314" s="23" t="s">
        <v>319</v>
      </c>
    </row>
    <row r="1315" spans="3:17" s="23" customFormat="1" x14ac:dyDescent="0.15">
      <c r="C1315" s="23" t="str">
        <f>IF(INDEX(個人!$C$6:$AH$125,$N1315,$C$3)&lt;&gt;"",DBCS(TRIM(INDEX(個人!$C$6:$AH$125,$N1315,$C$3))),"")</f>
        <v/>
      </c>
      <c r="D1315" s="23" t="str">
        <f t="shared" si="177"/>
        <v>○</v>
      </c>
      <c r="E1315" s="23">
        <f>IF(AND(INDEX(個人!$C$6:$AH$125,$N1314,$C$3)&lt;&gt;"",INDEX(個人!$C$6:$AH$125,$N1315,$O1315)&lt;&gt;""),E1314+1,E1314)</f>
        <v>0</v>
      </c>
      <c r="F1315" s="23" t="str">
        <f t="shared" si="178"/>
        <v>@0</v>
      </c>
      <c r="H1315" s="23" t="str">
        <f>IF(AND(INDEX(個人!$C$6:$AH$125,$N1315,$C$3)&lt;&gt;"",INDEX(個人!$C$6:$AH$125,$N1315,$O1315)&lt;&gt;""),IF(INDEX(個人!$C$6:$AH$125,$N1315,$H$3)&lt;20,11,ROUNDDOWN(INDEX(個人!$C$6:$AH$125,$N1315,$H$3)/5,0)+7),"")</f>
        <v/>
      </c>
      <c r="I1315" s="23" t="str">
        <f>IF(AND(INDEX(個人!$C$6:$AH$125,$N1315,$C$3)&lt;&gt;"",INDEX(個人!$C$6:$AH$125,$N1315,$O1315)&lt;&gt;""),IF(ISERROR(VLOOKUP(DBCS($Q1315),コード一覧!$E$1:$F$6,2,FALSE)),1,VLOOKUP(DBCS($Q1315),コード一覧!$E$1:$F$6,2,FALSE)),"")</f>
        <v/>
      </c>
      <c r="J1315" s="23" t="str">
        <f>IF(AND(INDEX(個人!$C$6:$AH$125,$N1315,$C$3)&lt;&gt;"",INDEX(個人!$C$6:$AH$125,$N1315,$O1315)&lt;&gt;""),VLOOKUP($P1315,コード一覧!$G$1:$H$10,2,FALSE),"")</f>
        <v/>
      </c>
      <c r="K1315" s="23" t="str">
        <f>IF(AND(INDEX(個人!$C$6:$AH$125,$N1315,$C$3)&lt;&gt;"",INDEX(個人!$C$6:$AH$125,$N1315,$O1315)&lt;&gt;""),LEFT(TEXT(INDEX(個人!$C$6:$AH$125,$N1315,$O1315),"mm:ss.00"),2),"")</f>
        <v/>
      </c>
      <c r="L1315" s="23" t="str">
        <f>IF(AND(INDEX(個人!$C$6:$AH$125,$N1315,$C$3)&lt;&gt;"",INDEX(個人!$C$6:$AH$125,$N1315,$O1315)&lt;&gt;""),MID(TEXT(INDEX(個人!$C$6:$AH$125,$N1315,$O1315),"mm:ss.00"),4,2),"")</f>
        <v/>
      </c>
      <c r="M1315" s="23" t="str">
        <f>IF(AND(INDEX(個人!$C$6:$AH$125,$N1315,$C$3)&lt;&gt;"",INDEX(個人!$C$6:$AH$125,$N1315,$O1315)&lt;&gt;""),RIGHT(TEXT(INDEX(個人!$C$6:$AH$125,$N1315,$O1315),"mm:ss.00"),2),"")</f>
        <v/>
      </c>
      <c r="N1315" s="23">
        <f t="shared" si="179"/>
        <v>60</v>
      </c>
      <c r="O1315" s="23">
        <v>22</v>
      </c>
      <c r="P1315" s="200" t="s">
        <v>70</v>
      </c>
      <c r="Q1315" s="23" t="s">
        <v>320</v>
      </c>
    </row>
    <row r="1316" spans="3:17" s="23" customFormat="1" x14ac:dyDescent="0.15">
      <c r="C1316" s="23" t="str">
        <f>IF(INDEX(個人!$C$6:$AH$125,$N1316,$C$3)&lt;&gt;"",DBCS(TRIM(INDEX(個人!$C$6:$AH$125,$N1316,$C$3))),"")</f>
        <v/>
      </c>
      <c r="D1316" s="23" t="str">
        <f t="shared" si="177"/>
        <v>○</v>
      </c>
      <c r="E1316" s="23">
        <f>IF(AND(INDEX(個人!$C$6:$AH$125,$N1315,$C$3)&lt;&gt;"",INDEX(個人!$C$6:$AH$125,$N1316,$O1316)&lt;&gt;""),E1315+1,E1315)</f>
        <v>0</v>
      </c>
      <c r="F1316" s="23" t="str">
        <f t="shared" si="178"/>
        <v>@0</v>
      </c>
      <c r="H1316" s="23" t="str">
        <f>IF(AND(INDEX(個人!$C$6:$AH$125,$N1316,$C$3)&lt;&gt;"",INDEX(個人!$C$6:$AH$125,$N1316,$O1316)&lt;&gt;""),IF(INDEX(個人!$C$6:$AH$125,$N1316,$H$3)&lt;20,11,ROUNDDOWN(INDEX(個人!$C$6:$AH$125,$N1316,$H$3)/5,0)+7),"")</f>
        <v/>
      </c>
      <c r="I1316" s="23" t="str">
        <f>IF(AND(INDEX(個人!$C$6:$AH$125,$N1316,$C$3)&lt;&gt;"",INDEX(個人!$C$6:$AH$125,$N1316,$O1316)&lt;&gt;""),IF(ISERROR(VLOOKUP(DBCS($Q1316),コード一覧!$E$1:$F$6,2,FALSE)),1,VLOOKUP(DBCS($Q1316),コード一覧!$E$1:$F$6,2,FALSE)),"")</f>
        <v/>
      </c>
      <c r="J1316" s="23" t="str">
        <f>IF(AND(INDEX(個人!$C$6:$AH$125,$N1316,$C$3)&lt;&gt;"",INDEX(個人!$C$6:$AH$125,$N1316,$O1316)&lt;&gt;""),VLOOKUP($P1316,コード一覧!$G$1:$H$10,2,FALSE),"")</f>
        <v/>
      </c>
      <c r="K1316" s="23" t="str">
        <f>IF(AND(INDEX(個人!$C$6:$AH$125,$N1316,$C$3)&lt;&gt;"",INDEX(個人!$C$6:$AH$125,$N1316,$O1316)&lt;&gt;""),LEFT(TEXT(INDEX(個人!$C$6:$AH$125,$N1316,$O1316),"mm:ss.00"),2),"")</f>
        <v/>
      </c>
      <c r="L1316" s="23" t="str">
        <f>IF(AND(INDEX(個人!$C$6:$AH$125,$N1316,$C$3)&lt;&gt;"",INDEX(個人!$C$6:$AH$125,$N1316,$O1316)&lt;&gt;""),MID(TEXT(INDEX(個人!$C$6:$AH$125,$N1316,$O1316),"mm:ss.00"),4,2),"")</f>
        <v/>
      </c>
      <c r="M1316" s="23" t="str">
        <f>IF(AND(INDEX(個人!$C$6:$AH$125,$N1316,$C$3)&lt;&gt;"",INDEX(個人!$C$6:$AH$125,$N1316,$O1316)&lt;&gt;""),RIGHT(TEXT(INDEX(個人!$C$6:$AH$125,$N1316,$O1316),"mm:ss.00"),2),"")</f>
        <v/>
      </c>
      <c r="N1316" s="23">
        <f t="shared" si="179"/>
        <v>60</v>
      </c>
      <c r="O1316" s="23">
        <v>23</v>
      </c>
      <c r="P1316" s="200" t="s">
        <v>24</v>
      </c>
      <c r="Q1316" s="23" t="s">
        <v>320</v>
      </c>
    </row>
    <row r="1317" spans="3:17" s="23" customFormat="1" x14ac:dyDescent="0.15">
      <c r="C1317" s="23" t="str">
        <f>IF(INDEX(個人!$C$6:$AH$125,$N1317,$C$3)&lt;&gt;"",DBCS(TRIM(INDEX(個人!$C$6:$AH$125,$N1317,$C$3))),"")</f>
        <v/>
      </c>
      <c r="D1317" s="23" t="str">
        <f t="shared" si="177"/>
        <v>○</v>
      </c>
      <c r="E1317" s="23">
        <f>IF(AND(INDEX(個人!$C$6:$AH$125,$N1316,$C$3)&lt;&gt;"",INDEX(個人!$C$6:$AH$125,$N1317,$O1317)&lt;&gt;""),E1316+1,E1316)</f>
        <v>0</v>
      </c>
      <c r="F1317" s="23" t="str">
        <f t="shared" si="178"/>
        <v>@0</v>
      </c>
      <c r="H1317" s="23" t="str">
        <f>IF(AND(INDEX(個人!$C$6:$AH$125,$N1317,$C$3)&lt;&gt;"",INDEX(個人!$C$6:$AH$125,$N1317,$O1317)&lt;&gt;""),IF(INDEX(個人!$C$6:$AH$125,$N1317,$H$3)&lt;20,11,ROUNDDOWN(INDEX(個人!$C$6:$AH$125,$N1317,$H$3)/5,0)+7),"")</f>
        <v/>
      </c>
      <c r="I1317" s="23" t="str">
        <f>IF(AND(INDEX(個人!$C$6:$AH$125,$N1317,$C$3)&lt;&gt;"",INDEX(個人!$C$6:$AH$125,$N1317,$O1317)&lt;&gt;""),IF(ISERROR(VLOOKUP(DBCS($Q1317),コード一覧!$E$1:$F$6,2,FALSE)),1,VLOOKUP(DBCS($Q1317),コード一覧!$E$1:$F$6,2,FALSE)),"")</f>
        <v/>
      </c>
      <c r="J1317" s="23" t="str">
        <f>IF(AND(INDEX(個人!$C$6:$AH$125,$N1317,$C$3)&lt;&gt;"",INDEX(個人!$C$6:$AH$125,$N1317,$O1317)&lt;&gt;""),VLOOKUP($P1317,コード一覧!$G$1:$H$10,2,FALSE),"")</f>
        <v/>
      </c>
      <c r="K1317" s="23" t="str">
        <f>IF(AND(INDEX(個人!$C$6:$AH$125,$N1317,$C$3)&lt;&gt;"",INDEX(個人!$C$6:$AH$125,$N1317,$O1317)&lt;&gt;""),LEFT(TEXT(INDEX(個人!$C$6:$AH$125,$N1317,$O1317),"mm:ss.00"),2),"")</f>
        <v/>
      </c>
      <c r="L1317" s="23" t="str">
        <f>IF(AND(INDEX(個人!$C$6:$AH$125,$N1317,$C$3)&lt;&gt;"",INDEX(個人!$C$6:$AH$125,$N1317,$O1317)&lt;&gt;""),MID(TEXT(INDEX(個人!$C$6:$AH$125,$N1317,$O1317),"mm:ss.00"),4,2),"")</f>
        <v/>
      </c>
      <c r="M1317" s="23" t="str">
        <f>IF(AND(INDEX(個人!$C$6:$AH$125,$N1317,$C$3)&lt;&gt;"",INDEX(個人!$C$6:$AH$125,$N1317,$O1317)&lt;&gt;""),RIGHT(TEXT(INDEX(個人!$C$6:$AH$125,$N1317,$O1317),"mm:ss.00"),2),"")</f>
        <v/>
      </c>
      <c r="N1317" s="23">
        <f t="shared" si="179"/>
        <v>60</v>
      </c>
      <c r="O1317" s="23">
        <v>24</v>
      </c>
      <c r="P1317" s="200" t="s">
        <v>37</v>
      </c>
      <c r="Q1317" s="23" t="s">
        <v>320</v>
      </c>
    </row>
    <row r="1318" spans="3:17" s="23" customFormat="1" x14ac:dyDescent="0.15">
      <c r="C1318" s="23" t="str">
        <f>IF(INDEX(個人!$C$6:$AH$125,$N1318,$C$3)&lt;&gt;"",DBCS(TRIM(INDEX(個人!$C$6:$AH$125,$N1318,$C$3))),"")</f>
        <v/>
      </c>
      <c r="D1318" s="23" t="str">
        <f t="shared" si="177"/>
        <v>○</v>
      </c>
      <c r="E1318" s="23">
        <f>IF(AND(INDEX(個人!$C$6:$AH$125,$N1317,$C$3)&lt;&gt;"",INDEX(個人!$C$6:$AH$125,$N1318,$O1318)&lt;&gt;""),E1317+1,E1317)</f>
        <v>0</v>
      </c>
      <c r="F1318" s="23" t="str">
        <f t="shared" si="178"/>
        <v>@0</v>
      </c>
      <c r="H1318" s="23" t="str">
        <f>IF(AND(INDEX(個人!$C$6:$AH$125,$N1318,$C$3)&lt;&gt;"",INDEX(個人!$C$6:$AH$125,$N1318,$O1318)&lt;&gt;""),IF(INDEX(個人!$C$6:$AH$125,$N1318,$H$3)&lt;20,11,ROUNDDOWN(INDEX(個人!$C$6:$AH$125,$N1318,$H$3)/5,0)+7),"")</f>
        <v/>
      </c>
      <c r="I1318" s="23" t="str">
        <f>IF(AND(INDEX(個人!$C$6:$AH$125,$N1318,$C$3)&lt;&gt;"",INDEX(個人!$C$6:$AH$125,$N1318,$O1318)&lt;&gt;""),IF(ISERROR(VLOOKUP(DBCS($Q1318),コード一覧!$E$1:$F$6,2,FALSE)),1,VLOOKUP(DBCS($Q1318),コード一覧!$E$1:$F$6,2,FALSE)),"")</f>
        <v/>
      </c>
      <c r="J1318" s="23" t="str">
        <f>IF(AND(INDEX(個人!$C$6:$AH$125,$N1318,$C$3)&lt;&gt;"",INDEX(個人!$C$6:$AH$125,$N1318,$O1318)&lt;&gt;""),VLOOKUP($P1318,コード一覧!$G$1:$H$10,2,FALSE),"")</f>
        <v/>
      </c>
      <c r="K1318" s="23" t="str">
        <f>IF(AND(INDEX(個人!$C$6:$AH$125,$N1318,$C$3)&lt;&gt;"",INDEX(個人!$C$6:$AH$125,$N1318,$O1318)&lt;&gt;""),LEFT(TEXT(INDEX(個人!$C$6:$AH$125,$N1318,$O1318),"mm:ss.00"),2),"")</f>
        <v/>
      </c>
      <c r="L1318" s="23" t="str">
        <f>IF(AND(INDEX(個人!$C$6:$AH$125,$N1318,$C$3)&lt;&gt;"",INDEX(個人!$C$6:$AH$125,$N1318,$O1318)&lt;&gt;""),MID(TEXT(INDEX(個人!$C$6:$AH$125,$N1318,$O1318),"mm:ss.00"),4,2),"")</f>
        <v/>
      </c>
      <c r="M1318" s="23" t="str">
        <f>IF(AND(INDEX(個人!$C$6:$AH$125,$N1318,$C$3)&lt;&gt;"",INDEX(個人!$C$6:$AH$125,$N1318,$O1318)&lt;&gt;""),RIGHT(TEXT(INDEX(個人!$C$6:$AH$125,$N1318,$O1318),"mm:ss.00"),2),"")</f>
        <v/>
      </c>
      <c r="N1318" s="23">
        <f t="shared" si="179"/>
        <v>60</v>
      </c>
      <c r="O1318" s="23">
        <v>25</v>
      </c>
      <c r="P1318" s="200" t="s">
        <v>47</v>
      </c>
      <c r="Q1318" s="23" t="s">
        <v>320</v>
      </c>
    </row>
    <row r="1319" spans="3:17" s="23" customFormat="1" x14ac:dyDescent="0.15">
      <c r="C1319" s="23" t="str">
        <f>IF(INDEX(個人!$C$6:$AH$125,$N1319,$C$3)&lt;&gt;"",DBCS(TRIM(INDEX(個人!$C$6:$AH$125,$N1319,$C$3))),"")</f>
        <v/>
      </c>
      <c r="D1319" s="23" t="str">
        <f t="shared" si="177"/>
        <v>○</v>
      </c>
      <c r="E1319" s="23">
        <f>IF(AND(INDEX(個人!$C$6:$AH$125,$N1318,$C$3)&lt;&gt;"",INDEX(個人!$C$6:$AH$125,$N1319,$O1319)&lt;&gt;""),E1318+1,E1318)</f>
        <v>0</v>
      </c>
      <c r="F1319" s="23" t="str">
        <f t="shared" si="178"/>
        <v>@0</v>
      </c>
      <c r="H1319" s="23" t="str">
        <f>IF(AND(INDEX(個人!$C$6:$AH$125,$N1319,$C$3)&lt;&gt;"",INDEX(個人!$C$6:$AH$125,$N1319,$O1319)&lt;&gt;""),IF(INDEX(個人!$C$6:$AH$125,$N1319,$H$3)&lt;20,11,ROUNDDOWN(INDEX(個人!$C$6:$AH$125,$N1319,$H$3)/5,0)+7),"")</f>
        <v/>
      </c>
      <c r="I1319" s="23" t="str">
        <f>IF(AND(INDEX(個人!$C$6:$AH$125,$N1319,$C$3)&lt;&gt;"",INDEX(個人!$C$6:$AH$125,$N1319,$O1319)&lt;&gt;""),IF(ISERROR(VLOOKUP(DBCS($Q1319),コード一覧!$E$1:$F$6,2,FALSE)),1,VLOOKUP(DBCS($Q1319),コード一覧!$E$1:$F$6,2,FALSE)),"")</f>
        <v/>
      </c>
      <c r="J1319" s="23" t="str">
        <f>IF(AND(INDEX(個人!$C$6:$AH$125,$N1319,$C$3)&lt;&gt;"",INDEX(個人!$C$6:$AH$125,$N1319,$O1319)&lt;&gt;""),VLOOKUP($P1319,コード一覧!$G$1:$H$10,2,FALSE),"")</f>
        <v/>
      </c>
      <c r="K1319" s="23" t="str">
        <f>IF(AND(INDEX(個人!$C$6:$AH$125,$N1319,$C$3)&lt;&gt;"",INDEX(個人!$C$6:$AH$125,$N1319,$O1319)&lt;&gt;""),LEFT(TEXT(INDEX(個人!$C$6:$AH$125,$N1319,$O1319),"mm:ss.00"),2),"")</f>
        <v/>
      </c>
      <c r="L1319" s="23" t="str">
        <f>IF(AND(INDEX(個人!$C$6:$AH$125,$N1319,$C$3)&lt;&gt;"",INDEX(個人!$C$6:$AH$125,$N1319,$O1319)&lt;&gt;""),MID(TEXT(INDEX(個人!$C$6:$AH$125,$N1319,$O1319),"mm:ss.00"),4,2),"")</f>
        <v/>
      </c>
      <c r="M1319" s="23" t="str">
        <f>IF(AND(INDEX(個人!$C$6:$AH$125,$N1319,$C$3)&lt;&gt;"",INDEX(個人!$C$6:$AH$125,$N1319,$O1319)&lt;&gt;""),RIGHT(TEXT(INDEX(個人!$C$6:$AH$125,$N1319,$O1319),"mm:ss.00"),2),"")</f>
        <v/>
      </c>
      <c r="N1319" s="23">
        <f t="shared" si="179"/>
        <v>60</v>
      </c>
      <c r="O1319" s="23">
        <v>26</v>
      </c>
      <c r="P1319" s="200" t="s">
        <v>70</v>
      </c>
      <c r="Q1319" s="23" t="s">
        <v>321</v>
      </c>
    </row>
    <row r="1320" spans="3:17" s="23" customFormat="1" x14ac:dyDescent="0.15">
      <c r="C1320" s="23" t="str">
        <f>IF(INDEX(個人!$C$6:$AH$125,$N1320,$C$3)&lt;&gt;"",DBCS(TRIM(INDEX(個人!$C$6:$AH$125,$N1320,$C$3))),"")</f>
        <v/>
      </c>
      <c r="D1320" s="23" t="str">
        <f t="shared" si="177"/>
        <v>○</v>
      </c>
      <c r="E1320" s="23">
        <f>IF(AND(INDEX(個人!$C$6:$AH$125,$N1319,$C$3)&lt;&gt;"",INDEX(個人!$C$6:$AH$125,$N1320,$O1320)&lt;&gt;""),E1319+1,E1319)</f>
        <v>0</v>
      </c>
      <c r="F1320" s="23" t="str">
        <f t="shared" si="178"/>
        <v>@0</v>
      </c>
      <c r="H1320" s="23" t="str">
        <f>IF(AND(INDEX(個人!$C$6:$AH$125,$N1320,$C$3)&lt;&gt;"",INDEX(個人!$C$6:$AH$125,$N1320,$O1320)&lt;&gt;""),IF(INDEX(個人!$C$6:$AH$125,$N1320,$H$3)&lt;20,11,ROUNDDOWN(INDEX(個人!$C$6:$AH$125,$N1320,$H$3)/5,0)+7),"")</f>
        <v/>
      </c>
      <c r="I1320" s="23" t="str">
        <f>IF(AND(INDEX(個人!$C$6:$AH$125,$N1320,$C$3)&lt;&gt;"",INDEX(個人!$C$6:$AH$125,$N1320,$O1320)&lt;&gt;""),IF(ISERROR(VLOOKUP(DBCS($Q1320),コード一覧!$E$1:$F$6,2,FALSE)),1,VLOOKUP(DBCS($Q1320),コード一覧!$E$1:$F$6,2,FALSE)),"")</f>
        <v/>
      </c>
      <c r="J1320" s="23" t="str">
        <f>IF(AND(INDEX(個人!$C$6:$AH$125,$N1320,$C$3)&lt;&gt;"",INDEX(個人!$C$6:$AH$125,$N1320,$O1320)&lt;&gt;""),VLOOKUP($P1320,コード一覧!$G$1:$H$10,2,FALSE),"")</f>
        <v/>
      </c>
      <c r="K1320" s="23" t="str">
        <f>IF(AND(INDEX(個人!$C$6:$AH$125,$N1320,$C$3)&lt;&gt;"",INDEX(個人!$C$6:$AH$125,$N1320,$O1320)&lt;&gt;""),LEFT(TEXT(INDEX(個人!$C$6:$AH$125,$N1320,$O1320),"mm:ss.00"),2),"")</f>
        <v/>
      </c>
      <c r="L1320" s="23" t="str">
        <f>IF(AND(INDEX(個人!$C$6:$AH$125,$N1320,$C$3)&lt;&gt;"",INDEX(個人!$C$6:$AH$125,$N1320,$O1320)&lt;&gt;""),MID(TEXT(INDEX(個人!$C$6:$AH$125,$N1320,$O1320),"mm:ss.00"),4,2),"")</f>
        <v/>
      </c>
      <c r="M1320" s="23" t="str">
        <f>IF(AND(INDEX(個人!$C$6:$AH$125,$N1320,$C$3)&lt;&gt;"",INDEX(個人!$C$6:$AH$125,$N1320,$O1320)&lt;&gt;""),RIGHT(TEXT(INDEX(個人!$C$6:$AH$125,$N1320,$O1320),"mm:ss.00"),2),"")</f>
        <v/>
      </c>
      <c r="N1320" s="23">
        <f t="shared" si="179"/>
        <v>60</v>
      </c>
      <c r="O1320" s="23">
        <v>27</v>
      </c>
      <c r="P1320" s="200" t="s">
        <v>24</v>
      </c>
      <c r="Q1320" s="23" t="s">
        <v>321</v>
      </c>
    </row>
    <row r="1321" spans="3:17" s="23" customFormat="1" x14ac:dyDescent="0.15">
      <c r="C1321" s="23" t="str">
        <f>IF(INDEX(個人!$C$6:$AH$125,$N1321,$C$3)&lt;&gt;"",DBCS(TRIM(INDEX(個人!$C$6:$AH$125,$N1321,$C$3))),"")</f>
        <v/>
      </c>
      <c r="D1321" s="23" t="str">
        <f t="shared" si="177"/>
        <v>○</v>
      </c>
      <c r="E1321" s="23">
        <f>IF(AND(INDEX(個人!$C$6:$AH$125,$N1320,$C$3)&lt;&gt;"",INDEX(個人!$C$6:$AH$125,$N1321,$O1321)&lt;&gt;""),E1320+1,E1320)</f>
        <v>0</v>
      </c>
      <c r="F1321" s="23" t="str">
        <f t="shared" si="178"/>
        <v>@0</v>
      </c>
      <c r="H1321" s="23" t="str">
        <f>IF(AND(INDEX(個人!$C$6:$AH$125,$N1321,$C$3)&lt;&gt;"",INDEX(個人!$C$6:$AH$125,$N1321,$O1321)&lt;&gt;""),IF(INDEX(個人!$C$6:$AH$125,$N1321,$H$3)&lt;20,11,ROUNDDOWN(INDEX(個人!$C$6:$AH$125,$N1321,$H$3)/5,0)+7),"")</f>
        <v/>
      </c>
      <c r="I1321" s="23" t="str">
        <f>IF(AND(INDEX(個人!$C$6:$AH$125,$N1321,$C$3)&lt;&gt;"",INDEX(個人!$C$6:$AH$125,$N1321,$O1321)&lt;&gt;""),IF(ISERROR(VLOOKUP(DBCS($Q1321),コード一覧!$E$1:$F$6,2,FALSE)),1,VLOOKUP(DBCS($Q1321),コード一覧!$E$1:$F$6,2,FALSE)),"")</f>
        <v/>
      </c>
      <c r="J1321" s="23" t="str">
        <f>IF(AND(INDEX(個人!$C$6:$AH$125,$N1321,$C$3)&lt;&gt;"",INDEX(個人!$C$6:$AH$125,$N1321,$O1321)&lt;&gt;""),VLOOKUP($P1321,コード一覧!$G$1:$H$10,2,FALSE),"")</f>
        <v/>
      </c>
      <c r="K1321" s="23" t="str">
        <f>IF(AND(INDEX(個人!$C$6:$AH$125,$N1321,$C$3)&lt;&gt;"",INDEX(個人!$C$6:$AH$125,$N1321,$O1321)&lt;&gt;""),LEFT(TEXT(INDEX(個人!$C$6:$AH$125,$N1321,$O1321),"mm:ss.00"),2),"")</f>
        <v/>
      </c>
      <c r="L1321" s="23" t="str">
        <f>IF(AND(INDEX(個人!$C$6:$AH$125,$N1321,$C$3)&lt;&gt;"",INDEX(個人!$C$6:$AH$125,$N1321,$O1321)&lt;&gt;""),MID(TEXT(INDEX(個人!$C$6:$AH$125,$N1321,$O1321),"mm:ss.00"),4,2),"")</f>
        <v/>
      </c>
      <c r="M1321" s="23" t="str">
        <f>IF(AND(INDEX(個人!$C$6:$AH$125,$N1321,$C$3)&lt;&gt;"",INDEX(個人!$C$6:$AH$125,$N1321,$O1321)&lt;&gt;""),RIGHT(TEXT(INDEX(個人!$C$6:$AH$125,$N1321,$O1321),"mm:ss.00"),2),"")</f>
        <v/>
      </c>
      <c r="N1321" s="23">
        <f t="shared" si="179"/>
        <v>60</v>
      </c>
      <c r="O1321" s="23">
        <v>28</v>
      </c>
      <c r="P1321" s="200" t="s">
        <v>37</v>
      </c>
      <c r="Q1321" s="23" t="s">
        <v>321</v>
      </c>
    </row>
    <row r="1322" spans="3:17" s="23" customFormat="1" x14ac:dyDescent="0.15">
      <c r="C1322" s="23" t="str">
        <f>IF(INDEX(個人!$C$6:$AH$125,$N1322,$C$3)&lt;&gt;"",DBCS(TRIM(INDEX(個人!$C$6:$AH$125,$N1322,$C$3))),"")</f>
        <v/>
      </c>
      <c r="D1322" s="23" t="str">
        <f t="shared" si="177"/>
        <v>○</v>
      </c>
      <c r="E1322" s="23">
        <f>IF(AND(INDEX(個人!$C$6:$AH$125,$N1321,$C$3)&lt;&gt;"",INDEX(個人!$C$6:$AH$125,$N1322,$O1322)&lt;&gt;""),E1321+1,E1321)</f>
        <v>0</v>
      </c>
      <c r="F1322" s="23" t="str">
        <f t="shared" si="178"/>
        <v>@0</v>
      </c>
      <c r="H1322" s="23" t="str">
        <f>IF(AND(INDEX(個人!$C$6:$AH$125,$N1322,$C$3)&lt;&gt;"",INDEX(個人!$C$6:$AH$125,$N1322,$O1322)&lt;&gt;""),IF(INDEX(個人!$C$6:$AH$125,$N1322,$H$3)&lt;20,11,ROUNDDOWN(INDEX(個人!$C$6:$AH$125,$N1322,$H$3)/5,0)+7),"")</f>
        <v/>
      </c>
      <c r="I1322" s="23" t="str">
        <f>IF(AND(INDEX(個人!$C$6:$AH$125,$N1322,$C$3)&lt;&gt;"",INDEX(個人!$C$6:$AH$125,$N1322,$O1322)&lt;&gt;""),IF(ISERROR(VLOOKUP(DBCS($Q1322),コード一覧!$E$1:$F$6,2,FALSE)),1,VLOOKUP(DBCS($Q1322),コード一覧!$E$1:$F$6,2,FALSE)),"")</f>
        <v/>
      </c>
      <c r="J1322" s="23" t="str">
        <f>IF(AND(INDEX(個人!$C$6:$AH$125,$N1322,$C$3)&lt;&gt;"",INDEX(個人!$C$6:$AH$125,$N1322,$O1322)&lt;&gt;""),VLOOKUP($P1322,コード一覧!$G$1:$H$10,2,FALSE),"")</f>
        <v/>
      </c>
      <c r="K1322" s="23" t="str">
        <f>IF(AND(INDEX(個人!$C$6:$AH$125,$N1322,$C$3)&lt;&gt;"",INDEX(個人!$C$6:$AH$125,$N1322,$O1322)&lt;&gt;""),LEFT(TEXT(INDEX(個人!$C$6:$AH$125,$N1322,$O1322),"mm:ss.00"),2),"")</f>
        <v/>
      </c>
      <c r="L1322" s="23" t="str">
        <f>IF(AND(INDEX(個人!$C$6:$AH$125,$N1322,$C$3)&lt;&gt;"",INDEX(個人!$C$6:$AH$125,$N1322,$O1322)&lt;&gt;""),MID(TEXT(INDEX(個人!$C$6:$AH$125,$N1322,$O1322),"mm:ss.00"),4,2),"")</f>
        <v/>
      </c>
      <c r="M1322" s="23" t="str">
        <f>IF(AND(INDEX(個人!$C$6:$AH$125,$N1322,$C$3)&lt;&gt;"",INDEX(個人!$C$6:$AH$125,$N1322,$O1322)&lt;&gt;""),RIGHT(TEXT(INDEX(個人!$C$6:$AH$125,$N1322,$O1322),"mm:ss.00"),2),"")</f>
        <v/>
      </c>
      <c r="N1322" s="23">
        <f t="shared" si="179"/>
        <v>60</v>
      </c>
      <c r="O1322" s="23">
        <v>29</v>
      </c>
      <c r="P1322" s="200" t="s">
        <v>47</v>
      </c>
      <c r="Q1322" s="23" t="s">
        <v>321</v>
      </c>
    </row>
    <row r="1323" spans="3:17" s="23" customFormat="1" x14ac:dyDescent="0.15">
      <c r="C1323" s="23" t="str">
        <f>IF(INDEX(個人!$C$6:$AH$125,$N1323,$C$3)&lt;&gt;"",DBCS(TRIM(INDEX(個人!$C$6:$AH$125,$N1323,$C$3))),"")</f>
        <v/>
      </c>
      <c r="D1323" s="23" t="str">
        <f t="shared" si="177"/>
        <v>○</v>
      </c>
      <c r="E1323" s="23">
        <f>IF(AND(INDEX(個人!$C$6:$AH$125,$N1322,$C$3)&lt;&gt;"",INDEX(個人!$C$6:$AH$125,$N1323,$O1323)&lt;&gt;""),E1322+1,E1322)</f>
        <v>0</v>
      </c>
      <c r="F1323" s="23" t="str">
        <f t="shared" si="178"/>
        <v>@0</v>
      </c>
      <c r="H1323" s="23" t="str">
        <f>IF(AND(INDEX(個人!$C$6:$AH$125,$N1323,$C$3)&lt;&gt;"",INDEX(個人!$C$6:$AH$125,$N1323,$O1323)&lt;&gt;""),IF(INDEX(個人!$C$6:$AH$125,$N1323,$H$3)&lt;20,11,ROUNDDOWN(INDEX(個人!$C$6:$AH$125,$N1323,$H$3)/5,0)+7),"")</f>
        <v/>
      </c>
      <c r="I1323" s="23" t="str">
        <f>IF(AND(INDEX(個人!$C$6:$AH$125,$N1323,$C$3)&lt;&gt;"",INDEX(個人!$C$6:$AH$125,$N1323,$O1323)&lt;&gt;""),IF(ISERROR(VLOOKUP(DBCS($Q1323),コード一覧!$E$1:$F$6,2,FALSE)),1,VLOOKUP(DBCS($Q1323),コード一覧!$E$1:$F$6,2,FALSE)),"")</f>
        <v/>
      </c>
      <c r="J1323" s="23" t="str">
        <f>IF(AND(INDEX(個人!$C$6:$AH$125,$N1323,$C$3)&lt;&gt;"",INDEX(個人!$C$6:$AH$125,$N1323,$O1323)&lt;&gt;""),VLOOKUP($P1323,コード一覧!$G$1:$H$10,2,FALSE),"")</f>
        <v/>
      </c>
      <c r="K1323" s="23" t="str">
        <f>IF(AND(INDEX(個人!$C$6:$AH$125,$N1323,$C$3)&lt;&gt;"",INDEX(個人!$C$6:$AH$125,$N1323,$O1323)&lt;&gt;""),LEFT(TEXT(INDEX(個人!$C$6:$AH$125,$N1323,$O1323),"mm:ss.00"),2),"")</f>
        <v/>
      </c>
      <c r="L1323" s="23" t="str">
        <f>IF(AND(INDEX(個人!$C$6:$AH$125,$N1323,$C$3)&lt;&gt;"",INDEX(個人!$C$6:$AH$125,$N1323,$O1323)&lt;&gt;""),MID(TEXT(INDEX(個人!$C$6:$AH$125,$N1323,$O1323),"mm:ss.00"),4,2),"")</f>
        <v/>
      </c>
      <c r="M1323" s="23" t="str">
        <f>IF(AND(INDEX(個人!$C$6:$AH$125,$N1323,$C$3)&lt;&gt;"",INDEX(個人!$C$6:$AH$125,$N1323,$O1323)&lt;&gt;""),RIGHT(TEXT(INDEX(個人!$C$6:$AH$125,$N1323,$O1323),"mm:ss.00"),2),"")</f>
        <v/>
      </c>
      <c r="N1323" s="23">
        <f t="shared" si="179"/>
        <v>60</v>
      </c>
      <c r="O1323" s="23">
        <v>30</v>
      </c>
      <c r="P1323" s="200" t="s">
        <v>37</v>
      </c>
      <c r="Q1323" s="23" t="s">
        <v>101</v>
      </c>
    </row>
    <row r="1324" spans="3:17" s="23" customFormat="1" x14ac:dyDescent="0.15">
      <c r="C1324" s="23" t="str">
        <f>IF(INDEX(個人!$C$6:$AH$125,$N1324,$C$3)&lt;&gt;"",DBCS(TRIM(INDEX(個人!$C$6:$AH$125,$N1324,$C$3))),"")</f>
        <v/>
      </c>
      <c r="D1324" s="23" t="str">
        <f t="shared" si="177"/>
        <v>○</v>
      </c>
      <c r="E1324" s="23">
        <f>IF(AND(INDEX(個人!$C$6:$AH$125,$N1323,$C$3)&lt;&gt;"",INDEX(個人!$C$6:$AH$125,$N1324,$O1324)&lt;&gt;""),E1323+1,E1323)</f>
        <v>0</v>
      </c>
      <c r="F1324" s="23" t="str">
        <f t="shared" si="178"/>
        <v>@0</v>
      </c>
      <c r="H1324" s="23" t="str">
        <f>IF(AND(INDEX(個人!$C$6:$AH$125,$N1324,$C$3)&lt;&gt;"",INDEX(個人!$C$6:$AH$125,$N1324,$O1324)&lt;&gt;""),IF(INDEX(個人!$C$6:$AH$125,$N1324,$H$3)&lt;20,11,ROUNDDOWN(INDEX(個人!$C$6:$AH$125,$N1324,$H$3)/5,0)+7),"")</f>
        <v/>
      </c>
      <c r="I1324" s="23" t="str">
        <f>IF(AND(INDEX(個人!$C$6:$AH$125,$N1324,$C$3)&lt;&gt;"",INDEX(個人!$C$6:$AH$125,$N1324,$O1324)&lt;&gt;""),IF(ISERROR(VLOOKUP(DBCS($Q1324),コード一覧!$E$1:$F$6,2,FALSE)),1,VLOOKUP(DBCS($Q1324),コード一覧!$E$1:$F$6,2,FALSE)),"")</f>
        <v/>
      </c>
      <c r="J1324" s="23" t="str">
        <f>IF(AND(INDEX(個人!$C$6:$AH$125,$N1324,$C$3)&lt;&gt;"",INDEX(個人!$C$6:$AH$125,$N1324,$O1324)&lt;&gt;""),VLOOKUP($P1324,コード一覧!$G$1:$H$10,2,FALSE),"")</f>
        <v/>
      </c>
      <c r="K1324" s="23" t="str">
        <f>IF(AND(INDEX(個人!$C$6:$AH$125,$N1324,$C$3)&lt;&gt;"",INDEX(個人!$C$6:$AH$125,$N1324,$O1324)&lt;&gt;""),LEFT(TEXT(INDEX(個人!$C$6:$AH$125,$N1324,$O1324),"mm:ss.00"),2),"")</f>
        <v/>
      </c>
      <c r="L1324" s="23" t="str">
        <f>IF(AND(INDEX(個人!$C$6:$AH$125,$N1324,$C$3)&lt;&gt;"",INDEX(個人!$C$6:$AH$125,$N1324,$O1324)&lt;&gt;""),MID(TEXT(INDEX(個人!$C$6:$AH$125,$N1324,$O1324),"mm:ss.00"),4,2),"")</f>
        <v/>
      </c>
      <c r="M1324" s="23" t="str">
        <f>IF(AND(INDEX(個人!$C$6:$AH$125,$N1324,$C$3)&lt;&gt;"",INDEX(個人!$C$6:$AH$125,$N1324,$O1324)&lt;&gt;""),RIGHT(TEXT(INDEX(個人!$C$6:$AH$125,$N1324,$O1324),"mm:ss.00"),2),"")</f>
        <v/>
      </c>
      <c r="N1324" s="23">
        <f t="shared" si="179"/>
        <v>60</v>
      </c>
      <c r="O1324" s="23">
        <v>31</v>
      </c>
      <c r="P1324" s="200" t="s">
        <v>47</v>
      </c>
      <c r="Q1324" s="23" t="s">
        <v>101</v>
      </c>
    </row>
    <row r="1325" spans="3:17" s="23" customFormat="1" x14ac:dyDescent="0.15">
      <c r="C1325" s="23" t="str">
        <f>IF(INDEX(個人!$C$6:$AH$125,$N1325,$C$3)&lt;&gt;"",DBCS(TRIM(INDEX(個人!$C$6:$AH$125,$N1325,$C$3))),"")</f>
        <v/>
      </c>
      <c r="D1325" s="23" t="str">
        <f t="shared" si="177"/>
        <v>○</v>
      </c>
      <c r="E1325" s="23">
        <f>IF(AND(INDEX(個人!$C$6:$AH$125,$N1324,$C$3)&lt;&gt;"",INDEX(個人!$C$6:$AH$125,$N1325,$O1325)&lt;&gt;""),E1324+1,E1324)</f>
        <v>0</v>
      </c>
      <c r="F1325" s="23" t="str">
        <f t="shared" si="178"/>
        <v>@0</v>
      </c>
      <c r="H1325" s="23" t="str">
        <f>IF(AND(INDEX(個人!$C$6:$AH$125,$N1325,$C$3)&lt;&gt;"",INDEX(個人!$C$6:$AH$125,$N1325,$O1325)&lt;&gt;""),IF(INDEX(個人!$C$6:$AH$125,$N1325,$H$3)&lt;20,11,ROUNDDOWN(INDEX(個人!$C$6:$AH$125,$N1325,$H$3)/5,0)+7),"")</f>
        <v/>
      </c>
      <c r="I1325" s="23" t="str">
        <f>IF(AND(INDEX(個人!$C$6:$AH$125,$N1325,$C$3)&lt;&gt;"",INDEX(個人!$C$6:$AH$125,$N1325,$O1325)&lt;&gt;""),IF(ISERROR(VLOOKUP(DBCS($Q1325),コード一覧!$E$1:$F$6,2,FALSE)),1,VLOOKUP(DBCS($Q1325),コード一覧!$E$1:$F$6,2,FALSE)),"")</f>
        <v/>
      </c>
      <c r="J1325" s="23" t="str">
        <f>IF(AND(INDEX(個人!$C$6:$AH$125,$N1325,$C$3)&lt;&gt;"",INDEX(個人!$C$6:$AH$125,$N1325,$O1325)&lt;&gt;""),VLOOKUP($P1325,コード一覧!$G$1:$H$10,2,FALSE),"")</f>
        <v/>
      </c>
      <c r="K1325" s="23" t="str">
        <f>IF(AND(INDEX(個人!$C$6:$AH$125,$N1325,$C$3)&lt;&gt;"",INDEX(個人!$C$6:$AH$125,$N1325,$O1325)&lt;&gt;""),LEFT(TEXT(INDEX(個人!$C$6:$AH$125,$N1325,$O1325),"mm:ss.00"),2),"")</f>
        <v/>
      </c>
      <c r="L1325" s="23" t="str">
        <f>IF(AND(INDEX(個人!$C$6:$AH$125,$N1325,$C$3)&lt;&gt;"",INDEX(個人!$C$6:$AH$125,$N1325,$O1325)&lt;&gt;""),MID(TEXT(INDEX(個人!$C$6:$AH$125,$N1325,$O1325),"mm:ss.00"),4,2),"")</f>
        <v/>
      </c>
      <c r="M1325" s="23" t="str">
        <f>IF(AND(INDEX(個人!$C$6:$AH$125,$N1325,$C$3)&lt;&gt;"",INDEX(個人!$C$6:$AH$125,$N1325,$O1325)&lt;&gt;""),RIGHT(TEXT(INDEX(個人!$C$6:$AH$125,$N1325,$O1325),"mm:ss.00"),2),"")</f>
        <v/>
      </c>
      <c r="N1325" s="23">
        <f t="shared" si="179"/>
        <v>60</v>
      </c>
      <c r="O1325" s="23">
        <v>32</v>
      </c>
      <c r="P1325" s="200" t="s">
        <v>73</v>
      </c>
      <c r="Q1325" s="23" t="s">
        <v>101</v>
      </c>
    </row>
    <row r="1326" spans="3:17" s="22" customFormat="1" x14ac:dyDescent="0.15">
      <c r="C1326" s="22" t="str">
        <f>IF(INDEX(個人!$C$6:$AH$125,$N1326,$C$3)&lt;&gt;"",DBCS(TRIM(INDEX(個人!$C$6:$AH$125,$N1326,$C$3))),"")</f>
        <v/>
      </c>
      <c r="D1326" s="22" t="str">
        <f>IF(C1325=C1326,"○","×")</f>
        <v>○</v>
      </c>
      <c r="E1326" s="22">
        <f>IF(AND(INDEX(個人!$C$6:$AH$125,$N1326,$C$3)&lt;&gt;"",INDEX(個人!$C$6:$AH$125,$N1326,$O1326)&lt;&gt;""),1,0)</f>
        <v>0</v>
      </c>
      <c r="F1326" s="22" t="str">
        <f>C1326&amp;"@"&amp;E1326</f>
        <v>@0</v>
      </c>
      <c r="H1326" s="22" t="str">
        <f>IF(AND(INDEX(個人!$C$6:$AH$125,$N1326,$C$3)&lt;&gt;"",INDEX(個人!$C$6:$AH$125,$N1326,$O1326)&lt;&gt;""),IF(INDEX(個人!$C$6:$AH$125,$N1326,$H$3)&lt;20,11,ROUNDDOWN(INDEX(個人!$C$6:$AH$125,$N1326,$H$3)/5,0)+7),"")</f>
        <v/>
      </c>
      <c r="I1326" s="22" t="str">
        <f>IF(AND(INDEX(個人!$C$6:$AH$125,$N1326,$C$3)&lt;&gt;"",INDEX(個人!$C$6:$AH$125,$N1326,$O1326)&lt;&gt;""),IF(ISERROR(VLOOKUP(DBCS($Q1326),コード一覧!$E$1:$F$6,2,FALSE)),1,VLOOKUP(DBCS($Q1326),コード一覧!$E$1:$F$6,2,FALSE)),"")</f>
        <v/>
      </c>
      <c r="J1326" s="22" t="str">
        <f>IF(AND(INDEX(個人!$C$6:$AH$125,$N1326,$C$3)&lt;&gt;"",INDEX(個人!$C$6:$AH$125,$N1326,$O1326)&lt;&gt;""),VLOOKUP($P1326,コード一覧!$G$1:$H$10,2,FALSE),"")</f>
        <v/>
      </c>
      <c r="K1326" s="22" t="str">
        <f>IF(AND(INDEX(個人!$C$6:$AH$125,$N1326,$C$3)&lt;&gt;"",INDEX(個人!$C$6:$AH$125,$N1326,$O1326)&lt;&gt;""),LEFT(TEXT(INDEX(個人!$C$6:$AH$125,$N1326,$O1326),"mm:ss.00"),2),"")</f>
        <v/>
      </c>
      <c r="L1326" s="22" t="str">
        <f>IF(AND(INDEX(個人!$C$6:$AH$125,$N1326,$C$3)&lt;&gt;"",INDEX(個人!$C$6:$AH$125,$N1326,$O1326)&lt;&gt;""),MID(TEXT(INDEX(個人!$C$6:$AH$125,$N1326,$O1326),"mm:ss.00"),4,2),"")</f>
        <v/>
      </c>
      <c r="M1326" s="22" t="str">
        <f>IF(AND(INDEX(個人!$C$6:$AH$125,$N1326,$C$3)&lt;&gt;"",INDEX(個人!$C$6:$AH$125,$N1326,$O1326)&lt;&gt;""),RIGHT(TEXT(INDEX(個人!$C$6:$AH$125,$N1326,$O1326),"mm:ss.00"),2),"")</f>
        <v/>
      </c>
      <c r="N1326" s="22">
        <f>N1304+1</f>
        <v>61</v>
      </c>
      <c r="O1326" s="22">
        <v>11</v>
      </c>
      <c r="P1326" s="24" t="s">
        <v>70</v>
      </c>
      <c r="Q1326" s="22" t="s">
        <v>102</v>
      </c>
    </row>
    <row r="1327" spans="3:17" s="22" customFormat="1" x14ac:dyDescent="0.15">
      <c r="C1327" s="22" t="str">
        <f>IF(INDEX(個人!$C$6:$AH$125,$N1327,$C$3)&lt;&gt;"",DBCS(TRIM(INDEX(個人!$C$6:$AH$125,$N1327,$C$3))),"")</f>
        <v/>
      </c>
      <c r="D1327" s="22" t="str">
        <f>IF(C1326=C1327,"○","×")</f>
        <v>○</v>
      </c>
      <c r="E1327" s="22">
        <f>IF(AND(INDEX(個人!$C$6:$AH$125,$N1326,$C$3)&lt;&gt;"",INDEX(個人!$C$6:$AH$125,$N1327,$O1327)&lt;&gt;""),E1326+1,E1326)</f>
        <v>0</v>
      </c>
      <c r="F1327" s="22" t="str">
        <f>C1327&amp;"@"&amp;E1327</f>
        <v>@0</v>
      </c>
      <c r="H1327" s="22" t="str">
        <f>IF(AND(INDEX(個人!$C$6:$AH$125,$N1327,$C$3)&lt;&gt;"",INDEX(個人!$C$6:$AH$125,$N1327,$O1327)&lt;&gt;""),IF(INDEX(個人!$C$6:$AH$125,$N1327,$H$3)&lt;20,11,ROUNDDOWN(INDEX(個人!$C$6:$AH$125,$N1327,$H$3)/5,0)+7),"")</f>
        <v/>
      </c>
      <c r="I1327" s="22" t="str">
        <f>IF(AND(INDEX(個人!$C$6:$AH$125,$N1327,$C$3)&lt;&gt;"",INDEX(個人!$C$6:$AH$125,$N1327,$O1327)&lt;&gt;""),IF(ISERROR(VLOOKUP(DBCS($Q1327),コード一覧!$E$1:$F$6,2,FALSE)),1,VLOOKUP(DBCS($Q1327),コード一覧!$E$1:$F$6,2,FALSE)),"")</f>
        <v/>
      </c>
      <c r="J1327" s="22" t="str">
        <f>IF(AND(INDEX(個人!$C$6:$AH$125,$N1327,$C$3)&lt;&gt;"",INDEX(個人!$C$6:$AH$125,$N1327,$O1327)&lt;&gt;""),VLOOKUP($P1327,コード一覧!$G$1:$H$10,2,FALSE),"")</f>
        <v/>
      </c>
      <c r="K1327" s="22" t="str">
        <f>IF(AND(INDEX(個人!$C$6:$AH$125,$N1327,$C$3)&lt;&gt;"",INDEX(個人!$C$6:$AH$125,$N1327,$O1327)&lt;&gt;""),LEFT(TEXT(INDEX(個人!$C$6:$AH$125,$N1327,$O1327),"mm:ss.00"),2),"")</f>
        <v/>
      </c>
      <c r="L1327" s="22" t="str">
        <f>IF(AND(INDEX(個人!$C$6:$AH$125,$N1327,$C$3)&lt;&gt;"",INDEX(個人!$C$6:$AH$125,$N1327,$O1327)&lt;&gt;""),MID(TEXT(INDEX(個人!$C$6:$AH$125,$N1327,$O1327),"mm:ss.00"),4,2),"")</f>
        <v/>
      </c>
      <c r="M1327" s="22" t="str">
        <f>IF(AND(INDEX(個人!$C$6:$AH$125,$N1327,$C$3)&lt;&gt;"",INDEX(個人!$C$6:$AH$125,$N1327,$O1327)&lt;&gt;""),RIGHT(TEXT(INDEX(個人!$C$6:$AH$125,$N1327,$O1327),"mm:ss.00"),2),"")</f>
        <v/>
      </c>
      <c r="N1327" s="22">
        <f>$N1326</f>
        <v>61</v>
      </c>
      <c r="O1327" s="22">
        <v>12</v>
      </c>
      <c r="P1327" s="24" t="s">
        <v>24</v>
      </c>
      <c r="Q1327" s="22" t="s">
        <v>102</v>
      </c>
    </row>
    <row r="1328" spans="3:17" s="22" customFormat="1" x14ac:dyDescent="0.15">
      <c r="C1328" s="22" t="str">
        <f>IF(INDEX(個人!$C$6:$AH$125,$N1328,$C$3)&lt;&gt;"",DBCS(TRIM(INDEX(個人!$C$6:$AH$125,$N1328,$C$3))),"")</f>
        <v/>
      </c>
      <c r="D1328" s="22" t="str">
        <f t="shared" ref="D1328:D1347" si="180">IF(C1327=C1328,"○","×")</f>
        <v>○</v>
      </c>
      <c r="E1328" s="22">
        <f>IF(AND(INDEX(個人!$C$6:$AH$125,$N1327,$C$3)&lt;&gt;"",INDEX(個人!$C$6:$AH$125,$N1328,$O1328)&lt;&gt;""),E1327+1,E1327)</f>
        <v>0</v>
      </c>
      <c r="F1328" s="22" t="str">
        <f t="shared" ref="F1328:F1347" si="181">C1328&amp;"@"&amp;E1328</f>
        <v>@0</v>
      </c>
      <c r="H1328" s="22" t="str">
        <f>IF(AND(INDEX(個人!$C$6:$AH$125,$N1328,$C$3)&lt;&gt;"",INDEX(個人!$C$6:$AH$125,$N1328,$O1328)&lt;&gt;""),IF(INDEX(個人!$C$6:$AH$125,$N1328,$H$3)&lt;20,11,ROUNDDOWN(INDEX(個人!$C$6:$AH$125,$N1328,$H$3)/5,0)+7),"")</f>
        <v/>
      </c>
      <c r="I1328" s="22" t="str">
        <f>IF(AND(INDEX(個人!$C$6:$AH$125,$N1328,$C$3)&lt;&gt;"",INDEX(個人!$C$6:$AH$125,$N1328,$O1328)&lt;&gt;""),IF(ISERROR(VLOOKUP(DBCS($Q1328),コード一覧!$E$1:$F$6,2,FALSE)),1,VLOOKUP(DBCS($Q1328),コード一覧!$E$1:$F$6,2,FALSE)),"")</f>
        <v/>
      </c>
      <c r="J1328" s="22" t="str">
        <f>IF(AND(INDEX(個人!$C$6:$AH$125,$N1328,$C$3)&lt;&gt;"",INDEX(個人!$C$6:$AH$125,$N1328,$O1328)&lt;&gt;""),VLOOKUP($P1328,コード一覧!$G$1:$H$10,2,FALSE),"")</f>
        <v/>
      </c>
      <c r="K1328" s="22" t="str">
        <f>IF(AND(INDEX(個人!$C$6:$AH$125,$N1328,$C$3)&lt;&gt;"",INDEX(個人!$C$6:$AH$125,$N1328,$O1328)&lt;&gt;""),LEFT(TEXT(INDEX(個人!$C$6:$AH$125,$N1328,$O1328),"mm:ss.00"),2),"")</f>
        <v/>
      </c>
      <c r="L1328" s="22" t="str">
        <f>IF(AND(INDEX(個人!$C$6:$AH$125,$N1328,$C$3)&lt;&gt;"",INDEX(個人!$C$6:$AH$125,$N1328,$O1328)&lt;&gt;""),MID(TEXT(INDEX(個人!$C$6:$AH$125,$N1328,$O1328),"mm:ss.00"),4,2),"")</f>
        <v/>
      </c>
      <c r="M1328" s="22" t="str">
        <f>IF(AND(INDEX(個人!$C$6:$AH$125,$N1328,$C$3)&lt;&gt;"",INDEX(個人!$C$6:$AH$125,$N1328,$O1328)&lt;&gt;""),RIGHT(TEXT(INDEX(個人!$C$6:$AH$125,$N1328,$O1328),"mm:ss.00"),2),"")</f>
        <v/>
      </c>
      <c r="N1328" s="22">
        <f t="shared" ref="N1328:N1347" si="182">$N1327</f>
        <v>61</v>
      </c>
      <c r="O1328" s="22">
        <v>13</v>
      </c>
      <c r="P1328" s="24" t="s">
        <v>37</v>
      </c>
      <c r="Q1328" s="22" t="s">
        <v>102</v>
      </c>
    </row>
    <row r="1329" spans="3:17" s="22" customFormat="1" x14ac:dyDescent="0.15">
      <c r="C1329" s="22" t="str">
        <f>IF(INDEX(個人!$C$6:$AH$125,$N1329,$C$3)&lt;&gt;"",DBCS(TRIM(INDEX(個人!$C$6:$AH$125,$N1329,$C$3))),"")</f>
        <v/>
      </c>
      <c r="D1329" s="22" t="str">
        <f t="shared" si="180"/>
        <v>○</v>
      </c>
      <c r="E1329" s="22">
        <f>IF(AND(INDEX(個人!$C$6:$AH$125,$N1328,$C$3)&lt;&gt;"",INDEX(個人!$C$6:$AH$125,$N1329,$O1329)&lt;&gt;""),E1328+1,E1328)</f>
        <v>0</v>
      </c>
      <c r="F1329" s="22" t="str">
        <f t="shared" si="181"/>
        <v>@0</v>
      </c>
      <c r="H1329" s="22" t="str">
        <f>IF(AND(INDEX(個人!$C$6:$AH$125,$N1329,$C$3)&lt;&gt;"",INDEX(個人!$C$6:$AH$125,$N1329,$O1329)&lt;&gt;""),IF(INDEX(個人!$C$6:$AH$125,$N1329,$H$3)&lt;20,11,ROUNDDOWN(INDEX(個人!$C$6:$AH$125,$N1329,$H$3)/5,0)+7),"")</f>
        <v/>
      </c>
      <c r="I1329" s="22" t="str">
        <f>IF(AND(INDEX(個人!$C$6:$AH$125,$N1329,$C$3)&lt;&gt;"",INDEX(個人!$C$6:$AH$125,$N1329,$O1329)&lt;&gt;""),IF(ISERROR(VLOOKUP(DBCS($Q1329),コード一覧!$E$1:$F$6,2,FALSE)),1,VLOOKUP(DBCS($Q1329),コード一覧!$E$1:$F$6,2,FALSE)),"")</f>
        <v/>
      </c>
      <c r="J1329" s="22" t="str">
        <f>IF(AND(INDEX(個人!$C$6:$AH$125,$N1329,$C$3)&lt;&gt;"",INDEX(個人!$C$6:$AH$125,$N1329,$O1329)&lt;&gt;""),VLOOKUP($P1329,コード一覧!$G$1:$H$10,2,FALSE),"")</f>
        <v/>
      </c>
      <c r="K1329" s="22" t="str">
        <f>IF(AND(INDEX(個人!$C$6:$AH$125,$N1329,$C$3)&lt;&gt;"",INDEX(個人!$C$6:$AH$125,$N1329,$O1329)&lt;&gt;""),LEFT(TEXT(INDEX(個人!$C$6:$AH$125,$N1329,$O1329),"mm:ss.00"),2),"")</f>
        <v/>
      </c>
      <c r="L1329" s="22" t="str">
        <f>IF(AND(INDEX(個人!$C$6:$AH$125,$N1329,$C$3)&lt;&gt;"",INDEX(個人!$C$6:$AH$125,$N1329,$O1329)&lt;&gt;""),MID(TEXT(INDEX(個人!$C$6:$AH$125,$N1329,$O1329),"mm:ss.00"),4,2),"")</f>
        <v/>
      </c>
      <c r="M1329" s="22" t="str">
        <f>IF(AND(INDEX(個人!$C$6:$AH$125,$N1329,$C$3)&lt;&gt;"",INDEX(個人!$C$6:$AH$125,$N1329,$O1329)&lt;&gt;""),RIGHT(TEXT(INDEX(個人!$C$6:$AH$125,$N1329,$O1329),"mm:ss.00"),2),"")</f>
        <v/>
      </c>
      <c r="N1329" s="22">
        <f t="shared" si="182"/>
        <v>61</v>
      </c>
      <c r="O1329" s="22">
        <v>14</v>
      </c>
      <c r="P1329" s="24" t="s">
        <v>47</v>
      </c>
      <c r="Q1329" s="22" t="s">
        <v>102</v>
      </c>
    </row>
    <row r="1330" spans="3:17" s="22" customFormat="1" x14ac:dyDescent="0.15">
      <c r="C1330" s="22" t="str">
        <f>IF(INDEX(個人!$C$6:$AH$125,$N1330,$C$3)&lt;&gt;"",DBCS(TRIM(INDEX(個人!$C$6:$AH$125,$N1330,$C$3))),"")</f>
        <v/>
      </c>
      <c r="D1330" s="22" t="str">
        <f t="shared" si="180"/>
        <v>○</v>
      </c>
      <c r="E1330" s="22">
        <f>IF(AND(INDEX(個人!$C$6:$AH$125,$N1329,$C$3)&lt;&gt;"",INDEX(個人!$C$6:$AH$125,$N1330,$O1330)&lt;&gt;""),E1329+1,E1329)</f>
        <v>0</v>
      </c>
      <c r="F1330" s="22" t="str">
        <f t="shared" si="181"/>
        <v>@0</v>
      </c>
      <c r="H1330" s="22" t="str">
        <f>IF(AND(INDEX(個人!$C$6:$AH$125,$N1330,$C$3)&lt;&gt;"",INDEX(個人!$C$6:$AH$125,$N1330,$O1330)&lt;&gt;""),IF(INDEX(個人!$C$6:$AH$125,$N1330,$H$3)&lt;20,11,ROUNDDOWN(INDEX(個人!$C$6:$AH$125,$N1330,$H$3)/5,0)+7),"")</f>
        <v/>
      </c>
      <c r="I1330" s="22" t="str">
        <f>IF(AND(INDEX(個人!$C$6:$AH$125,$N1330,$C$3)&lt;&gt;"",INDEX(個人!$C$6:$AH$125,$N1330,$O1330)&lt;&gt;""),IF(ISERROR(VLOOKUP(DBCS($Q1330),コード一覧!$E$1:$F$6,2,FALSE)),1,VLOOKUP(DBCS($Q1330),コード一覧!$E$1:$F$6,2,FALSE)),"")</f>
        <v/>
      </c>
      <c r="J1330" s="22" t="str">
        <f>IF(AND(INDEX(個人!$C$6:$AH$125,$N1330,$C$3)&lt;&gt;"",INDEX(個人!$C$6:$AH$125,$N1330,$O1330)&lt;&gt;""),VLOOKUP($P1330,コード一覧!$G$1:$H$10,2,FALSE),"")</f>
        <v/>
      </c>
      <c r="K1330" s="22" t="str">
        <f>IF(AND(INDEX(個人!$C$6:$AH$125,$N1330,$C$3)&lt;&gt;"",INDEX(個人!$C$6:$AH$125,$N1330,$O1330)&lt;&gt;""),LEFT(TEXT(INDEX(個人!$C$6:$AH$125,$N1330,$O1330),"mm:ss.00"),2),"")</f>
        <v/>
      </c>
      <c r="L1330" s="22" t="str">
        <f>IF(AND(INDEX(個人!$C$6:$AH$125,$N1330,$C$3)&lt;&gt;"",INDEX(個人!$C$6:$AH$125,$N1330,$O1330)&lt;&gt;""),MID(TEXT(INDEX(個人!$C$6:$AH$125,$N1330,$O1330),"mm:ss.00"),4,2),"")</f>
        <v/>
      </c>
      <c r="M1330" s="22" t="str">
        <f>IF(AND(INDEX(個人!$C$6:$AH$125,$N1330,$C$3)&lt;&gt;"",INDEX(個人!$C$6:$AH$125,$N1330,$O1330)&lt;&gt;""),RIGHT(TEXT(INDEX(個人!$C$6:$AH$125,$N1330,$O1330),"mm:ss.00"),2),"")</f>
        <v/>
      </c>
      <c r="N1330" s="22">
        <f t="shared" si="182"/>
        <v>61</v>
      </c>
      <c r="O1330" s="22">
        <v>15</v>
      </c>
      <c r="P1330" s="24" t="s">
        <v>73</v>
      </c>
      <c r="Q1330" s="22" t="s">
        <v>102</v>
      </c>
    </row>
    <row r="1331" spans="3:17" s="22" customFormat="1" x14ac:dyDescent="0.15">
      <c r="C1331" s="22" t="str">
        <f>IF(INDEX(個人!$C$6:$AH$125,$N1331,$C$3)&lt;&gt;"",DBCS(TRIM(INDEX(個人!$C$6:$AH$125,$N1331,$C$3))),"")</f>
        <v/>
      </c>
      <c r="D1331" s="22" t="str">
        <f t="shared" si="180"/>
        <v>○</v>
      </c>
      <c r="E1331" s="22">
        <f>IF(AND(INDEX(個人!$C$6:$AH$125,$N1330,$C$3)&lt;&gt;"",INDEX(個人!$C$6:$AH$125,$N1331,$O1331)&lt;&gt;""),E1330+1,E1330)</f>
        <v>0</v>
      </c>
      <c r="F1331" s="22" t="str">
        <f t="shared" si="181"/>
        <v>@0</v>
      </c>
      <c r="H1331" s="22" t="str">
        <f>IF(AND(INDEX(個人!$C$6:$AH$125,$N1331,$C$3)&lt;&gt;"",INDEX(個人!$C$6:$AH$125,$N1331,$O1331)&lt;&gt;""),IF(INDEX(個人!$C$6:$AH$125,$N1331,$H$3)&lt;20,11,ROUNDDOWN(INDEX(個人!$C$6:$AH$125,$N1331,$H$3)/5,0)+7),"")</f>
        <v/>
      </c>
      <c r="I1331" s="22" t="str">
        <f>IF(AND(INDEX(個人!$C$6:$AH$125,$N1331,$C$3)&lt;&gt;"",INDEX(個人!$C$6:$AH$125,$N1331,$O1331)&lt;&gt;""),IF(ISERROR(VLOOKUP(DBCS($Q1331),コード一覧!$E$1:$F$6,2,FALSE)),1,VLOOKUP(DBCS($Q1331),コード一覧!$E$1:$F$6,2,FALSE)),"")</f>
        <v/>
      </c>
      <c r="J1331" s="22" t="str">
        <f>IF(AND(INDEX(個人!$C$6:$AH$125,$N1331,$C$3)&lt;&gt;"",INDEX(個人!$C$6:$AH$125,$N1331,$O1331)&lt;&gt;""),VLOOKUP($P1331,コード一覧!$G$1:$H$10,2,FALSE),"")</f>
        <v/>
      </c>
      <c r="K1331" s="22" t="str">
        <f>IF(AND(INDEX(個人!$C$6:$AH$125,$N1331,$C$3)&lt;&gt;"",INDEX(個人!$C$6:$AH$125,$N1331,$O1331)&lt;&gt;""),LEFT(TEXT(INDEX(個人!$C$6:$AH$125,$N1331,$O1331),"mm:ss.00"),2),"")</f>
        <v/>
      </c>
      <c r="L1331" s="22" t="str">
        <f>IF(AND(INDEX(個人!$C$6:$AH$125,$N1331,$C$3)&lt;&gt;"",INDEX(個人!$C$6:$AH$125,$N1331,$O1331)&lt;&gt;""),MID(TEXT(INDEX(個人!$C$6:$AH$125,$N1331,$O1331),"mm:ss.00"),4,2),"")</f>
        <v/>
      </c>
      <c r="M1331" s="22" t="str">
        <f>IF(AND(INDEX(個人!$C$6:$AH$125,$N1331,$C$3)&lt;&gt;"",INDEX(個人!$C$6:$AH$125,$N1331,$O1331)&lt;&gt;""),RIGHT(TEXT(INDEX(個人!$C$6:$AH$125,$N1331,$O1331),"mm:ss.00"),2),"")</f>
        <v/>
      </c>
      <c r="N1331" s="22">
        <f t="shared" si="182"/>
        <v>61</v>
      </c>
      <c r="O1331" s="22">
        <v>16</v>
      </c>
      <c r="P1331" s="24" t="s">
        <v>75</v>
      </c>
      <c r="Q1331" s="22" t="s">
        <v>102</v>
      </c>
    </row>
    <row r="1332" spans="3:17" s="22" customFormat="1" x14ac:dyDescent="0.15">
      <c r="C1332" s="22" t="str">
        <f>IF(INDEX(個人!$C$6:$AH$125,$N1332,$C$3)&lt;&gt;"",DBCS(TRIM(INDEX(個人!$C$6:$AH$125,$N1332,$C$3))),"")</f>
        <v/>
      </c>
      <c r="D1332" s="22" t="str">
        <f t="shared" si="180"/>
        <v>○</v>
      </c>
      <c r="E1332" s="22">
        <f>IF(AND(INDEX(個人!$C$6:$AH$125,$N1331,$C$3)&lt;&gt;"",INDEX(個人!$C$6:$AH$125,$N1332,$O1332)&lt;&gt;""),E1331+1,E1331)</f>
        <v>0</v>
      </c>
      <c r="F1332" s="22" t="str">
        <f t="shared" si="181"/>
        <v>@0</v>
      </c>
      <c r="H1332" s="22" t="str">
        <f>IF(AND(INDEX(個人!$C$6:$AH$125,$N1332,$C$3)&lt;&gt;"",INDEX(個人!$C$6:$AH$125,$N1332,$O1332)&lt;&gt;""),IF(INDEX(個人!$C$6:$AH$125,$N1332,$H$3)&lt;20,11,ROUNDDOWN(INDEX(個人!$C$6:$AH$125,$N1332,$H$3)/5,0)+7),"")</f>
        <v/>
      </c>
      <c r="I1332" s="22" t="str">
        <f>IF(AND(INDEX(個人!$C$6:$AH$125,$N1332,$C$3)&lt;&gt;"",INDEX(個人!$C$6:$AH$125,$N1332,$O1332)&lt;&gt;""),IF(ISERROR(VLOOKUP(DBCS($Q1332),コード一覧!$E$1:$F$6,2,FALSE)),1,VLOOKUP(DBCS($Q1332),コード一覧!$E$1:$F$6,2,FALSE)),"")</f>
        <v/>
      </c>
      <c r="J1332" s="22" t="str">
        <f>IF(AND(INDEX(個人!$C$6:$AH$125,$N1332,$C$3)&lt;&gt;"",INDEX(個人!$C$6:$AH$125,$N1332,$O1332)&lt;&gt;""),VLOOKUP($P1332,コード一覧!$G$1:$H$10,2,FALSE),"")</f>
        <v/>
      </c>
      <c r="K1332" s="22" t="str">
        <f>IF(AND(INDEX(個人!$C$6:$AH$125,$N1332,$C$3)&lt;&gt;"",INDEX(個人!$C$6:$AH$125,$N1332,$O1332)&lt;&gt;""),LEFT(TEXT(INDEX(個人!$C$6:$AH$125,$N1332,$O1332),"mm:ss.00"),2),"")</f>
        <v/>
      </c>
      <c r="L1332" s="22" t="str">
        <f>IF(AND(INDEX(個人!$C$6:$AH$125,$N1332,$C$3)&lt;&gt;"",INDEX(個人!$C$6:$AH$125,$N1332,$O1332)&lt;&gt;""),MID(TEXT(INDEX(個人!$C$6:$AH$125,$N1332,$O1332),"mm:ss.00"),4,2),"")</f>
        <v/>
      </c>
      <c r="M1332" s="22" t="str">
        <f>IF(AND(INDEX(個人!$C$6:$AH$125,$N1332,$C$3)&lt;&gt;"",INDEX(個人!$C$6:$AH$125,$N1332,$O1332)&lt;&gt;""),RIGHT(TEXT(INDEX(個人!$C$6:$AH$125,$N1332,$O1332),"mm:ss.00"),2),"")</f>
        <v/>
      </c>
      <c r="N1332" s="22">
        <f t="shared" si="182"/>
        <v>61</v>
      </c>
      <c r="O1332" s="22">
        <v>17</v>
      </c>
      <c r="P1332" s="24" t="s">
        <v>77</v>
      </c>
      <c r="Q1332" s="22" t="s">
        <v>102</v>
      </c>
    </row>
    <row r="1333" spans="3:17" s="22" customFormat="1" x14ac:dyDescent="0.15">
      <c r="C1333" s="22" t="str">
        <f>IF(INDEX(個人!$C$6:$AH$125,$N1333,$C$3)&lt;&gt;"",DBCS(TRIM(INDEX(個人!$C$6:$AH$125,$N1333,$C$3))),"")</f>
        <v/>
      </c>
      <c r="D1333" s="22" t="str">
        <f t="shared" si="180"/>
        <v>○</v>
      </c>
      <c r="E1333" s="22">
        <f>IF(AND(INDEX(個人!$C$6:$AH$125,$N1332,$C$3)&lt;&gt;"",INDEX(個人!$C$6:$AH$125,$N1333,$O1333)&lt;&gt;""),E1332+1,E1332)</f>
        <v>0</v>
      </c>
      <c r="F1333" s="22" t="str">
        <f t="shared" si="181"/>
        <v>@0</v>
      </c>
      <c r="H1333" s="22" t="str">
        <f>IF(AND(INDEX(個人!$C$6:$AH$125,$N1333,$C$3)&lt;&gt;"",INDEX(個人!$C$6:$AH$125,$N1333,$O1333)&lt;&gt;""),IF(INDEX(個人!$C$6:$AH$125,$N1333,$H$3)&lt;20,11,ROUNDDOWN(INDEX(個人!$C$6:$AH$125,$N1333,$H$3)/5,0)+7),"")</f>
        <v/>
      </c>
      <c r="I1333" s="22" t="str">
        <f>IF(AND(INDEX(個人!$C$6:$AH$125,$N1333,$C$3)&lt;&gt;"",INDEX(個人!$C$6:$AH$125,$N1333,$O1333)&lt;&gt;""),IF(ISERROR(VLOOKUP(DBCS($Q1333),コード一覧!$E$1:$F$6,2,FALSE)),1,VLOOKUP(DBCS($Q1333),コード一覧!$E$1:$F$6,2,FALSE)),"")</f>
        <v/>
      </c>
      <c r="J1333" s="22" t="str">
        <f>IF(AND(INDEX(個人!$C$6:$AH$125,$N1333,$C$3)&lt;&gt;"",INDEX(個人!$C$6:$AH$125,$N1333,$O1333)&lt;&gt;""),VLOOKUP($P1333,コード一覧!$G$1:$H$10,2,FALSE),"")</f>
        <v/>
      </c>
      <c r="K1333" s="22" t="str">
        <f>IF(AND(INDEX(個人!$C$6:$AH$125,$N1333,$C$3)&lt;&gt;"",INDEX(個人!$C$6:$AH$125,$N1333,$O1333)&lt;&gt;""),LEFT(TEXT(INDEX(個人!$C$6:$AH$125,$N1333,$O1333),"mm:ss.00"),2),"")</f>
        <v/>
      </c>
      <c r="L1333" s="22" t="str">
        <f>IF(AND(INDEX(個人!$C$6:$AH$125,$N1333,$C$3)&lt;&gt;"",INDEX(個人!$C$6:$AH$125,$N1333,$O1333)&lt;&gt;""),MID(TEXT(INDEX(個人!$C$6:$AH$125,$N1333,$O1333),"mm:ss.00"),4,2),"")</f>
        <v/>
      </c>
      <c r="M1333" s="22" t="str">
        <f>IF(AND(INDEX(個人!$C$6:$AH$125,$N1333,$C$3)&lt;&gt;"",INDEX(個人!$C$6:$AH$125,$N1333,$O1333)&lt;&gt;""),RIGHT(TEXT(INDEX(個人!$C$6:$AH$125,$N1333,$O1333),"mm:ss.00"),2),"")</f>
        <v/>
      </c>
      <c r="N1333" s="22">
        <f t="shared" si="182"/>
        <v>61</v>
      </c>
      <c r="O1333" s="22">
        <v>18</v>
      </c>
      <c r="P1333" s="24" t="s">
        <v>70</v>
      </c>
      <c r="Q1333" s="22" t="s">
        <v>103</v>
      </c>
    </row>
    <row r="1334" spans="3:17" s="22" customFormat="1" x14ac:dyDescent="0.15">
      <c r="C1334" s="22" t="str">
        <f>IF(INDEX(個人!$C$6:$AH$125,$N1334,$C$3)&lt;&gt;"",DBCS(TRIM(INDEX(個人!$C$6:$AH$125,$N1334,$C$3))),"")</f>
        <v/>
      </c>
      <c r="D1334" s="22" t="str">
        <f t="shared" si="180"/>
        <v>○</v>
      </c>
      <c r="E1334" s="22">
        <f>IF(AND(INDEX(個人!$C$6:$AH$125,$N1333,$C$3)&lt;&gt;"",INDEX(個人!$C$6:$AH$125,$N1334,$O1334)&lt;&gt;""),E1333+1,E1333)</f>
        <v>0</v>
      </c>
      <c r="F1334" s="22" t="str">
        <f t="shared" si="181"/>
        <v>@0</v>
      </c>
      <c r="H1334" s="22" t="str">
        <f>IF(AND(INDEX(個人!$C$6:$AH$125,$N1334,$C$3)&lt;&gt;"",INDEX(個人!$C$6:$AH$125,$N1334,$O1334)&lt;&gt;""),IF(INDEX(個人!$C$6:$AH$125,$N1334,$H$3)&lt;20,11,ROUNDDOWN(INDEX(個人!$C$6:$AH$125,$N1334,$H$3)/5,0)+7),"")</f>
        <v/>
      </c>
      <c r="I1334" s="22" t="str">
        <f>IF(AND(INDEX(個人!$C$6:$AH$125,$N1334,$C$3)&lt;&gt;"",INDEX(個人!$C$6:$AH$125,$N1334,$O1334)&lt;&gt;""),IF(ISERROR(VLOOKUP(DBCS($Q1334),コード一覧!$E$1:$F$6,2,FALSE)),1,VLOOKUP(DBCS($Q1334),コード一覧!$E$1:$F$6,2,FALSE)),"")</f>
        <v/>
      </c>
      <c r="J1334" s="22" t="str">
        <f>IF(AND(INDEX(個人!$C$6:$AH$125,$N1334,$C$3)&lt;&gt;"",INDEX(個人!$C$6:$AH$125,$N1334,$O1334)&lt;&gt;""),VLOOKUP($P1334,コード一覧!$G$1:$H$10,2,FALSE),"")</f>
        <v/>
      </c>
      <c r="K1334" s="22" t="str">
        <f>IF(AND(INDEX(個人!$C$6:$AH$125,$N1334,$C$3)&lt;&gt;"",INDEX(個人!$C$6:$AH$125,$N1334,$O1334)&lt;&gt;""),LEFT(TEXT(INDEX(個人!$C$6:$AH$125,$N1334,$O1334),"mm:ss.00"),2),"")</f>
        <v/>
      </c>
      <c r="L1334" s="22" t="str">
        <f>IF(AND(INDEX(個人!$C$6:$AH$125,$N1334,$C$3)&lt;&gt;"",INDEX(個人!$C$6:$AH$125,$N1334,$O1334)&lt;&gt;""),MID(TEXT(INDEX(個人!$C$6:$AH$125,$N1334,$O1334),"mm:ss.00"),4,2),"")</f>
        <v/>
      </c>
      <c r="M1334" s="22" t="str">
        <f>IF(AND(INDEX(個人!$C$6:$AH$125,$N1334,$C$3)&lt;&gt;"",INDEX(個人!$C$6:$AH$125,$N1334,$O1334)&lt;&gt;""),RIGHT(TEXT(INDEX(個人!$C$6:$AH$125,$N1334,$O1334),"mm:ss.00"),2),"")</f>
        <v/>
      </c>
      <c r="N1334" s="22">
        <f t="shared" si="182"/>
        <v>61</v>
      </c>
      <c r="O1334" s="22">
        <v>19</v>
      </c>
      <c r="P1334" s="24" t="s">
        <v>24</v>
      </c>
      <c r="Q1334" s="22" t="s">
        <v>103</v>
      </c>
    </row>
    <row r="1335" spans="3:17" s="22" customFormat="1" x14ac:dyDescent="0.15">
      <c r="C1335" s="22" t="str">
        <f>IF(INDEX(個人!$C$6:$AH$125,$N1335,$C$3)&lt;&gt;"",DBCS(TRIM(INDEX(個人!$C$6:$AH$125,$N1335,$C$3))),"")</f>
        <v/>
      </c>
      <c r="D1335" s="22" t="str">
        <f t="shared" si="180"/>
        <v>○</v>
      </c>
      <c r="E1335" s="22">
        <f>IF(AND(INDEX(個人!$C$6:$AH$125,$N1334,$C$3)&lt;&gt;"",INDEX(個人!$C$6:$AH$125,$N1335,$O1335)&lt;&gt;""),E1334+1,E1334)</f>
        <v>0</v>
      </c>
      <c r="F1335" s="22" t="str">
        <f t="shared" si="181"/>
        <v>@0</v>
      </c>
      <c r="H1335" s="22" t="str">
        <f>IF(AND(INDEX(個人!$C$6:$AH$125,$N1335,$C$3)&lt;&gt;"",INDEX(個人!$C$6:$AH$125,$N1335,$O1335)&lt;&gt;""),IF(INDEX(個人!$C$6:$AH$125,$N1335,$H$3)&lt;20,11,ROUNDDOWN(INDEX(個人!$C$6:$AH$125,$N1335,$H$3)/5,0)+7),"")</f>
        <v/>
      </c>
      <c r="I1335" s="22" t="str">
        <f>IF(AND(INDEX(個人!$C$6:$AH$125,$N1335,$C$3)&lt;&gt;"",INDEX(個人!$C$6:$AH$125,$N1335,$O1335)&lt;&gt;""),IF(ISERROR(VLOOKUP(DBCS($Q1335),コード一覧!$E$1:$F$6,2,FALSE)),1,VLOOKUP(DBCS($Q1335),コード一覧!$E$1:$F$6,2,FALSE)),"")</f>
        <v/>
      </c>
      <c r="J1335" s="22" t="str">
        <f>IF(AND(INDEX(個人!$C$6:$AH$125,$N1335,$C$3)&lt;&gt;"",INDEX(個人!$C$6:$AH$125,$N1335,$O1335)&lt;&gt;""),VLOOKUP($P1335,コード一覧!$G$1:$H$10,2,FALSE),"")</f>
        <v/>
      </c>
      <c r="K1335" s="22" t="str">
        <f>IF(AND(INDEX(個人!$C$6:$AH$125,$N1335,$C$3)&lt;&gt;"",INDEX(個人!$C$6:$AH$125,$N1335,$O1335)&lt;&gt;""),LEFT(TEXT(INDEX(個人!$C$6:$AH$125,$N1335,$O1335),"mm:ss.00"),2),"")</f>
        <v/>
      </c>
      <c r="L1335" s="22" t="str">
        <f>IF(AND(INDEX(個人!$C$6:$AH$125,$N1335,$C$3)&lt;&gt;"",INDEX(個人!$C$6:$AH$125,$N1335,$O1335)&lt;&gt;""),MID(TEXT(INDEX(個人!$C$6:$AH$125,$N1335,$O1335),"mm:ss.00"),4,2),"")</f>
        <v/>
      </c>
      <c r="M1335" s="22" t="str">
        <f>IF(AND(INDEX(個人!$C$6:$AH$125,$N1335,$C$3)&lt;&gt;"",INDEX(個人!$C$6:$AH$125,$N1335,$O1335)&lt;&gt;""),RIGHT(TEXT(INDEX(個人!$C$6:$AH$125,$N1335,$O1335),"mm:ss.00"),2),"")</f>
        <v/>
      </c>
      <c r="N1335" s="22">
        <f t="shared" si="182"/>
        <v>61</v>
      </c>
      <c r="O1335" s="22">
        <v>20</v>
      </c>
      <c r="P1335" s="24" t="s">
        <v>37</v>
      </c>
      <c r="Q1335" s="22" t="s">
        <v>103</v>
      </c>
    </row>
    <row r="1336" spans="3:17" s="22" customFormat="1" x14ac:dyDescent="0.15">
      <c r="C1336" s="22" t="str">
        <f>IF(INDEX(個人!$C$6:$AH$125,$N1336,$C$3)&lt;&gt;"",DBCS(TRIM(INDEX(個人!$C$6:$AH$125,$N1336,$C$3))),"")</f>
        <v/>
      </c>
      <c r="D1336" s="22" t="str">
        <f t="shared" si="180"/>
        <v>○</v>
      </c>
      <c r="E1336" s="22">
        <f>IF(AND(INDEX(個人!$C$6:$AH$125,$N1335,$C$3)&lt;&gt;"",INDEX(個人!$C$6:$AH$125,$N1336,$O1336)&lt;&gt;""),E1335+1,E1335)</f>
        <v>0</v>
      </c>
      <c r="F1336" s="22" t="str">
        <f t="shared" si="181"/>
        <v>@0</v>
      </c>
      <c r="H1336" s="22" t="str">
        <f>IF(AND(INDEX(個人!$C$6:$AH$125,$N1336,$C$3)&lt;&gt;"",INDEX(個人!$C$6:$AH$125,$N1336,$O1336)&lt;&gt;""),IF(INDEX(個人!$C$6:$AH$125,$N1336,$H$3)&lt;20,11,ROUNDDOWN(INDEX(個人!$C$6:$AH$125,$N1336,$H$3)/5,0)+7),"")</f>
        <v/>
      </c>
      <c r="I1336" s="22" t="str">
        <f>IF(AND(INDEX(個人!$C$6:$AH$125,$N1336,$C$3)&lt;&gt;"",INDEX(個人!$C$6:$AH$125,$N1336,$O1336)&lt;&gt;""),IF(ISERROR(VLOOKUP(DBCS($Q1336),コード一覧!$E$1:$F$6,2,FALSE)),1,VLOOKUP(DBCS($Q1336),コード一覧!$E$1:$F$6,2,FALSE)),"")</f>
        <v/>
      </c>
      <c r="J1336" s="22" t="str">
        <f>IF(AND(INDEX(個人!$C$6:$AH$125,$N1336,$C$3)&lt;&gt;"",INDEX(個人!$C$6:$AH$125,$N1336,$O1336)&lt;&gt;""),VLOOKUP($P1336,コード一覧!$G$1:$H$10,2,FALSE),"")</f>
        <v/>
      </c>
      <c r="K1336" s="22" t="str">
        <f>IF(AND(INDEX(個人!$C$6:$AH$125,$N1336,$C$3)&lt;&gt;"",INDEX(個人!$C$6:$AH$125,$N1336,$O1336)&lt;&gt;""),LEFT(TEXT(INDEX(個人!$C$6:$AH$125,$N1336,$O1336),"mm:ss.00"),2),"")</f>
        <v/>
      </c>
      <c r="L1336" s="22" t="str">
        <f>IF(AND(INDEX(個人!$C$6:$AH$125,$N1336,$C$3)&lt;&gt;"",INDEX(個人!$C$6:$AH$125,$N1336,$O1336)&lt;&gt;""),MID(TEXT(INDEX(個人!$C$6:$AH$125,$N1336,$O1336),"mm:ss.00"),4,2),"")</f>
        <v/>
      </c>
      <c r="M1336" s="22" t="str">
        <f>IF(AND(INDEX(個人!$C$6:$AH$125,$N1336,$C$3)&lt;&gt;"",INDEX(個人!$C$6:$AH$125,$N1336,$O1336)&lt;&gt;""),RIGHT(TEXT(INDEX(個人!$C$6:$AH$125,$N1336,$O1336),"mm:ss.00"),2),"")</f>
        <v/>
      </c>
      <c r="N1336" s="22">
        <f t="shared" si="182"/>
        <v>61</v>
      </c>
      <c r="O1336" s="22">
        <v>21</v>
      </c>
      <c r="P1336" s="24" t="s">
        <v>47</v>
      </c>
      <c r="Q1336" s="22" t="s">
        <v>103</v>
      </c>
    </row>
    <row r="1337" spans="3:17" s="22" customFormat="1" x14ac:dyDescent="0.15">
      <c r="C1337" s="22" t="str">
        <f>IF(INDEX(個人!$C$6:$AH$125,$N1337,$C$3)&lt;&gt;"",DBCS(TRIM(INDEX(個人!$C$6:$AH$125,$N1337,$C$3))),"")</f>
        <v/>
      </c>
      <c r="D1337" s="22" t="str">
        <f t="shared" si="180"/>
        <v>○</v>
      </c>
      <c r="E1337" s="22">
        <f>IF(AND(INDEX(個人!$C$6:$AH$125,$N1336,$C$3)&lt;&gt;"",INDEX(個人!$C$6:$AH$125,$N1337,$O1337)&lt;&gt;""),E1336+1,E1336)</f>
        <v>0</v>
      </c>
      <c r="F1337" s="22" t="str">
        <f t="shared" si="181"/>
        <v>@0</v>
      </c>
      <c r="H1337" s="22" t="str">
        <f>IF(AND(INDEX(個人!$C$6:$AH$125,$N1337,$C$3)&lt;&gt;"",INDEX(個人!$C$6:$AH$125,$N1337,$O1337)&lt;&gt;""),IF(INDEX(個人!$C$6:$AH$125,$N1337,$H$3)&lt;20,11,ROUNDDOWN(INDEX(個人!$C$6:$AH$125,$N1337,$H$3)/5,0)+7),"")</f>
        <v/>
      </c>
      <c r="I1337" s="22" t="str">
        <f>IF(AND(INDEX(個人!$C$6:$AH$125,$N1337,$C$3)&lt;&gt;"",INDEX(個人!$C$6:$AH$125,$N1337,$O1337)&lt;&gt;""),IF(ISERROR(VLOOKUP(DBCS($Q1337),コード一覧!$E$1:$F$6,2,FALSE)),1,VLOOKUP(DBCS($Q1337),コード一覧!$E$1:$F$6,2,FALSE)),"")</f>
        <v/>
      </c>
      <c r="J1337" s="22" t="str">
        <f>IF(AND(INDEX(個人!$C$6:$AH$125,$N1337,$C$3)&lt;&gt;"",INDEX(個人!$C$6:$AH$125,$N1337,$O1337)&lt;&gt;""),VLOOKUP($P1337,コード一覧!$G$1:$H$10,2,FALSE),"")</f>
        <v/>
      </c>
      <c r="K1337" s="22" t="str">
        <f>IF(AND(INDEX(個人!$C$6:$AH$125,$N1337,$C$3)&lt;&gt;"",INDEX(個人!$C$6:$AH$125,$N1337,$O1337)&lt;&gt;""),LEFT(TEXT(INDEX(個人!$C$6:$AH$125,$N1337,$O1337),"mm:ss.00"),2),"")</f>
        <v/>
      </c>
      <c r="L1337" s="22" t="str">
        <f>IF(AND(INDEX(個人!$C$6:$AH$125,$N1337,$C$3)&lt;&gt;"",INDEX(個人!$C$6:$AH$125,$N1337,$O1337)&lt;&gt;""),MID(TEXT(INDEX(個人!$C$6:$AH$125,$N1337,$O1337),"mm:ss.00"),4,2),"")</f>
        <v/>
      </c>
      <c r="M1337" s="22" t="str">
        <f>IF(AND(INDEX(個人!$C$6:$AH$125,$N1337,$C$3)&lt;&gt;"",INDEX(個人!$C$6:$AH$125,$N1337,$O1337)&lt;&gt;""),RIGHT(TEXT(INDEX(個人!$C$6:$AH$125,$N1337,$O1337),"mm:ss.00"),2),"")</f>
        <v/>
      </c>
      <c r="N1337" s="22">
        <f t="shared" si="182"/>
        <v>61</v>
      </c>
      <c r="O1337" s="22">
        <v>22</v>
      </c>
      <c r="P1337" s="24" t="s">
        <v>70</v>
      </c>
      <c r="Q1337" s="22" t="s">
        <v>104</v>
      </c>
    </row>
    <row r="1338" spans="3:17" s="22" customFormat="1" x14ac:dyDescent="0.15">
      <c r="C1338" s="22" t="str">
        <f>IF(INDEX(個人!$C$6:$AH$125,$N1338,$C$3)&lt;&gt;"",DBCS(TRIM(INDEX(個人!$C$6:$AH$125,$N1338,$C$3))),"")</f>
        <v/>
      </c>
      <c r="D1338" s="22" t="str">
        <f t="shared" si="180"/>
        <v>○</v>
      </c>
      <c r="E1338" s="22">
        <f>IF(AND(INDEX(個人!$C$6:$AH$125,$N1337,$C$3)&lt;&gt;"",INDEX(個人!$C$6:$AH$125,$N1338,$O1338)&lt;&gt;""),E1337+1,E1337)</f>
        <v>0</v>
      </c>
      <c r="F1338" s="22" t="str">
        <f t="shared" si="181"/>
        <v>@0</v>
      </c>
      <c r="H1338" s="22" t="str">
        <f>IF(AND(INDEX(個人!$C$6:$AH$125,$N1338,$C$3)&lt;&gt;"",INDEX(個人!$C$6:$AH$125,$N1338,$O1338)&lt;&gt;""),IF(INDEX(個人!$C$6:$AH$125,$N1338,$H$3)&lt;20,11,ROUNDDOWN(INDEX(個人!$C$6:$AH$125,$N1338,$H$3)/5,0)+7),"")</f>
        <v/>
      </c>
      <c r="I1338" s="22" t="str">
        <f>IF(AND(INDEX(個人!$C$6:$AH$125,$N1338,$C$3)&lt;&gt;"",INDEX(個人!$C$6:$AH$125,$N1338,$O1338)&lt;&gt;""),IF(ISERROR(VLOOKUP(DBCS($Q1338),コード一覧!$E$1:$F$6,2,FALSE)),1,VLOOKUP(DBCS($Q1338),コード一覧!$E$1:$F$6,2,FALSE)),"")</f>
        <v/>
      </c>
      <c r="J1338" s="22" t="str">
        <f>IF(AND(INDEX(個人!$C$6:$AH$125,$N1338,$C$3)&lt;&gt;"",INDEX(個人!$C$6:$AH$125,$N1338,$O1338)&lt;&gt;""),VLOOKUP($P1338,コード一覧!$G$1:$H$10,2,FALSE),"")</f>
        <v/>
      </c>
      <c r="K1338" s="22" t="str">
        <f>IF(AND(INDEX(個人!$C$6:$AH$125,$N1338,$C$3)&lt;&gt;"",INDEX(個人!$C$6:$AH$125,$N1338,$O1338)&lt;&gt;""),LEFT(TEXT(INDEX(個人!$C$6:$AH$125,$N1338,$O1338),"mm:ss.00"),2),"")</f>
        <v/>
      </c>
      <c r="L1338" s="22" t="str">
        <f>IF(AND(INDEX(個人!$C$6:$AH$125,$N1338,$C$3)&lt;&gt;"",INDEX(個人!$C$6:$AH$125,$N1338,$O1338)&lt;&gt;""),MID(TEXT(INDEX(個人!$C$6:$AH$125,$N1338,$O1338),"mm:ss.00"),4,2),"")</f>
        <v/>
      </c>
      <c r="M1338" s="22" t="str">
        <f>IF(AND(INDEX(個人!$C$6:$AH$125,$N1338,$C$3)&lt;&gt;"",INDEX(個人!$C$6:$AH$125,$N1338,$O1338)&lt;&gt;""),RIGHT(TEXT(INDEX(個人!$C$6:$AH$125,$N1338,$O1338),"mm:ss.00"),2),"")</f>
        <v/>
      </c>
      <c r="N1338" s="22">
        <f t="shared" si="182"/>
        <v>61</v>
      </c>
      <c r="O1338" s="22">
        <v>23</v>
      </c>
      <c r="P1338" s="24" t="s">
        <v>24</v>
      </c>
      <c r="Q1338" s="22" t="s">
        <v>104</v>
      </c>
    </row>
    <row r="1339" spans="3:17" s="22" customFormat="1" x14ac:dyDescent="0.15">
      <c r="C1339" s="22" t="str">
        <f>IF(INDEX(個人!$C$6:$AH$125,$N1339,$C$3)&lt;&gt;"",DBCS(TRIM(INDEX(個人!$C$6:$AH$125,$N1339,$C$3))),"")</f>
        <v/>
      </c>
      <c r="D1339" s="22" t="str">
        <f t="shared" si="180"/>
        <v>○</v>
      </c>
      <c r="E1339" s="22">
        <f>IF(AND(INDEX(個人!$C$6:$AH$125,$N1338,$C$3)&lt;&gt;"",INDEX(個人!$C$6:$AH$125,$N1339,$O1339)&lt;&gt;""),E1338+1,E1338)</f>
        <v>0</v>
      </c>
      <c r="F1339" s="22" t="str">
        <f t="shared" si="181"/>
        <v>@0</v>
      </c>
      <c r="H1339" s="22" t="str">
        <f>IF(AND(INDEX(個人!$C$6:$AH$125,$N1339,$C$3)&lt;&gt;"",INDEX(個人!$C$6:$AH$125,$N1339,$O1339)&lt;&gt;""),IF(INDEX(個人!$C$6:$AH$125,$N1339,$H$3)&lt;20,11,ROUNDDOWN(INDEX(個人!$C$6:$AH$125,$N1339,$H$3)/5,0)+7),"")</f>
        <v/>
      </c>
      <c r="I1339" s="22" t="str">
        <f>IF(AND(INDEX(個人!$C$6:$AH$125,$N1339,$C$3)&lt;&gt;"",INDEX(個人!$C$6:$AH$125,$N1339,$O1339)&lt;&gt;""),IF(ISERROR(VLOOKUP(DBCS($Q1339),コード一覧!$E$1:$F$6,2,FALSE)),1,VLOOKUP(DBCS($Q1339),コード一覧!$E$1:$F$6,2,FALSE)),"")</f>
        <v/>
      </c>
      <c r="J1339" s="22" t="str">
        <f>IF(AND(INDEX(個人!$C$6:$AH$125,$N1339,$C$3)&lt;&gt;"",INDEX(個人!$C$6:$AH$125,$N1339,$O1339)&lt;&gt;""),VLOOKUP($P1339,コード一覧!$G$1:$H$10,2,FALSE),"")</f>
        <v/>
      </c>
      <c r="K1339" s="22" t="str">
        <f>IF(AND(INDEX(個人!$C$6:$AH$125,$N1339,$C$3)&lt;&gt;"",INDEX(個人!$C$6:$AH$125,$N1339,$O1339)&lt;&gt;""),LEFT(TEXT(INDEX(個人!$C$6:$AH$125,$N1339,$O1339),"mm:ss.00"),2),"")</f>
        <v/>
      </c>
      <c r="L1339" s="22" t="str">
        <f>IF(AND(INDEX(個人!$C$6:$AH$125,$N1339,$C$3)&lt;&gt;"",INDEX(個人!$C$6:$AH$125,$N1339,$O1339)&lt;&gt;""),MID(TEXT(INDEX(個人!$C$6:$AH$125,$N1339,$O1339),"mm:ss.00"),4,2),"")</f>
        <v/>
      </c>
      <c r="M1339" s="22" t="str">
        <f>IF(AND(INDEX(個人!$C$6:$AH$125,$N1339,$C$3)&lt;&gt;"",INDEX(個人!$C$6:$AH$125,$N1339,$O1339)&lt;&gt;""),RIGHT(TEXT(INDEX(個人!$C$6:$AH$125,$N1339,$O1339),"mm:ss.00"),2),"")</f>
        <v/>
      </c>
      <c r="N1339" s="22">
        <f t="shared" si="182"/>
        <v>61</v>
      </c>
      <c r="O1339" s="22">
        <v>24</v>
      </c>
      <c r="P1339" s="24" t="s">
        <v>37</v>
      </c>
      <c r="Q1339" s="22" t="s">
        <v>104</v>
      </c>
    </row>
    <row r="1340" spans="3:17" s="22" customFormat="1" x14ac:dyDescent="0.15">
      <c r="C1340" s="22" t="str">
        <f>IF(INDEX(個人!$C$6:$AH$125,$N1340,$C$3)&lt;&gt;"",DBCS(TRIM(INDEX(個人!$C$6:$AH$125,$N1340,$C$3))),"")</f>
        <v/>
      </c>
      <c r="D1340" s="22" t="str">
        <f t="shared" si="180"/>
        <v>○</v>
      </c>
      <c r="E1340" s="22">
        <f>IF(AND(INDEX(個人!$C$6:$AH$125,$N1339,$C$3)&lt;&gt;"",INDEX(個人!$C$6:$AH$125,$N1340,$O1340)&lt;&gt;""),E1339+1,E1339)</f>
        <v>0</v>
      </c>
      <c r="F1340" s="22" t="str">
        <f t="shared" si="181"/>
        <v>@0</v>
      </c>
      <c r="H1340" s="22" t="str">
        <f>IF(AND(INDEX(個人!$C$6:$AH$125,$N1340,$C$3)&lt;&gt;"",INDEX(個人!$C$6:$AH$125,$N1340,$O1340)&lt;&gt;""),IF(INDEX(個人!$C$6:$AH$125,$N1340,$H$3)&lt;20,11,ROUNDDOWN(INDEX(個人!$C$6:$AH$125,$N1340,$H$3)/5,0)+7),"")</f>
        <v/>
      </c>
      <c r="I1340" s="22" t="str">
        <f>IF(AND(INDEX(個人!$C$6:$AH$125,$N1340,$C$3)&lt;&gt;"",INDEX(個人!$C$6:$AH$125,$N1340,$O1340)&lt;&gt;""),IF(ISERROR(VLOOKUP(DBCS($Q1340),コード一覧!$E$1:$F$6,2,FALSE)),1,VLOOKUP(DBCS($Q1340),コード一覧!$E$1:$F$6,2,FALSE)),"")</f>
        <v/>
      </c>
      <c r="J1340" s="22" t="str">
        <f>IF(AND(INDEX(個人!$C$6:$AH$125,$N1340,$C$3)&lt;&gt;"",INDEX(個人!$C$6:$AH$125,$N1340,$O1340)&lt;&gt;""),VLOOKUP($P1340,コード一覧!$G$1:$H$10,2,FALSE),"")</f>
        <v/>
      </c>
      <c r="K1340" s="22" t="str">
        <f>IF(AND(INDEX(個人!$C$6:$AH$125,$N1340,$C$3)&lt;&gt;"",INDEX(個人!$C$6:$AH$125,$N1340,$O1340)&lt;&gt;""),LEFT(TEXT(INDEX(個人!$C$6:$AH$125,$N1340,$O1340),"mm:ss.00"),2),"")</f>
        <v/>
      </c>
      <c r="L1340" s="22" t="str">
        <f>IF(AND(INDEX(個人!$C$6:$AH$125,$N1340,$C$3)&lt;&gt;"",INDEX(個人!$C$6:$AH$125,$N1340,$O1340)&lt;&gt;""),MID(TEXT(INDEX(個人!$C$6:$AH$125,$N1340,$O1340),"mm:ss.00"),4,2),"")</f>
        <v/>
      </c>
      <c r="M1340" s="22" t="str">
        <f>IF(AND(INDEX(個人!$C$6:$AH$125,$N1340,$C$3)&lt;&gt;"",INDEX(個人!$C$6:$AH$125,$N1340,$O1340)&lt;&gt;""),RIGHT(TEXT(INDEX(個人!$C$6:$AH$125,$N1340,$O1340),"mm:ss.00"),2),"")</f>
        <v/>
      </c>
      <c r="N1340" s="22">
        <f t="shared" si="182"/>
        <v>61</v>
      </c>
      <c r="O1340" s="22">
        <v>25</v>
      </c>
      <c r="P1340" s="24" t="s">
        <v>47</v>
      </c>
      <c r="Q1340" s="22" t="s">
        <v>104</v>
      </c>
    </row>
    <row r="1341" spans="3:17" s="22" customFormat="1" x14ac:dyDescent="0.15">
      <c r="C1341" s="22" t="str">
        <f>IF(INDEX(個人!$C$6:$AH$125,$N1341,$C$3)&lt;&gt;"",DBCS(TRIM(INDEX(個人!$C$6:$AH$125,$N1341,$C$3))),"")</f>
        <v/>
      </c>
      <c r="D1341" s="22" t="str">
        <f t="shared" si="180"/>
        <v>○</v>
      </c>
      <c r="E1341" s="22">
        <f>IF(AND(INDEX(個人!$C$6:$AH$125,$N1340,$C$3)&lt;&gt;"",INDEX(個人!$C$6:$AH$125,$N1341,$O1341)&lt;&gt;""),E1340+1,E1340)</f>
        <v>0</v>
      </c>
      <c r="F1341" s="22" t="str">
        <f t="shared" si="181"/>
        <v>@0</v>
      </c>
      <c r="H1341" s="22" t="str">
        <f>IF(AND(INDEX(個人!$C$6:$AH$125,$N1341,$C$3)&lt;&gt;"",INDEX(個人!$C$6:$AH$125,$N1341,$O1341)&lt;&gt;""),IF(INDEX(個人!$C$6:$AH$125,$N1341,$H$3)&lt;20,11,ROUNDDOWN(INDEX(個人!$C$6:$AH$125,$N1341,$H$3)/5,0)+7),"")</f>
        <v/>
      </c>
      <c r="I1341" s="22" t="str">
        <f>IF(AND(INDEX(個人!$C$6:$AH$125,$N1341,$C$3)&lt;&gt;"",INDEX(個人!$C$6:$AH$125,$N1341,$O1341)&lt;&gt;""),IF(ISERROR(VLOOKUP(DBCS($Q1341),コード一覧!$E$1:$F$6,2,FALSE)),1,VLOOKUP(DBCS($Q1341),コード一覧!$E$1:$F$6,2,FALSE)),"")</f>
        <v/>
      </c>
      <c r="J1341" s="22" t="str">
        <f>IF(AND(INDEX(個人!$C$6:$AH$125,$N1341,$C$3)&lt;&gt;"",INDEX(個人!$C$6:$AH$125,$N1341,$O1341)&lt;&gt;""),VLOOKUP($P1341,コード一覧!$G$1:$H$10,2,FALSE),"")</f>
        <v/>
      </c>
      <c r="K1341" s="22" t="str">
        <f>IF(AND(INDEX(個人!$C$6:$AH$125,$N1341,$C$3)&lt;&gt;"",INDEX(個人!$C$6:$AH$125,$N1341,$O1341)&lt;&gt;""),LEFT(TEXT(INDEX(個人!$C$6:$AH$125,$N1341,$O1341),"mm:ss.00"),2),"")</f>
        <v/>
      </c>
      <c r="L1341" s="22" t="str">
        <f>IF(AND(INDEX(個人!$C$6:$AH$125,$N1341,$C$3)&lt;&gt;"",INDEX(個人!$C$6:$AH$125,$N1341,$O1341)&lt;&gt;""),MID(TEXT(INDEX(個人!$C$6:$AH$125,$N1341,$O1341),"mm:ss.00"),4,2),"")</f>
        <v/>
      </c>
      <c r="M1341" s="22" t="str">
        <f>IF(AND(INDEX(個人!$C$6:$AH$125,$N1341,$C$3)&lt;&gt;"",INDEX(個人!$C$6:$AH$125,$N1341,$O1341)&lt;&gt;""),RIGHT(TEXT(INDEX(個人!$C$6:$AH$125,$N1341,$O1341),"mm:ss.00"),2),"")</f>
        <v/>
      </c>
      <c r="N1341" s="22">
        <f t="shared" si="182"/>
        <v>61</v>
      </c>
      <c r="O1341" s="22">
        <v>26</v>
      </c>
      <c r="P1341" s="24" t="s">
        <v>70</v>
      </c>
      <c r="Q1341" s="22" t="s">
        <v>55</v>
      </c>
    </row>
    <row r="1342" spans="3:17" s="22" customFormat="1" x14ac:dyDescent="0.15">
      <c r="C1342" s="22" t="str">
        <f>IF(INDEX(個人!$C$6:$AH$125,$N1342,$C$3)&lt;&gt;"",DBCS(TRIM(INDEX(個人!$C$6:$AH$125,$N1342,$C$3))),"")</f>
        <v/>
      </c>
      <c r="D1342" s="22" t="str">
        <f t="shared" si="180"/>
        <v>○</v>
      </c>
      <c r="E1342" s="22">
        <f>IF(AND(INDEX(個人!$C$6:$AH$125,$N1341,$C$3)&lt;&gt;"",INDEX(個人!$C$6:$AH$125,$N1342,$O1342)&lt;&gt;""),E1341+1,E1341)</f>
        <v>0</v>
      </c>
      <c r="F1342" s="22" t="str">
        <f t="shared" si="181"/>
        <v>@0</v>
      </c>
      <c r="H1342" s="22" t="str">
        <f>IF(AND(INDEX(個人!$C$6:$AH$125,$N1342,$C$3)&lt;&gt;"",INDEX(個人!$C$6:$AH$125,$N1342,$O1342)&lt;&gt;""),IF(INDEX(個人!$C$6:$AH$125,$N1342,$H$3)&lt;20,11,ROUNDDOWN(INDEX(個人!$C$6:$AH$125,$N1342,$H$3)/5,0)+7),"")</f>
        <v/>
      </c>
      <c r="I1342" s="22" t="str">
        <f>IF(AND(INDEX(個人!$C$6:$AH$125,$N1342,$C$3)&lt;&gt;"",INDEX(個人!$C$6:$AH$125,$N1342,$O1342)&lt;&gt;""),IF(ISERROR(VLOOKUP(DBCS($Q1342),コード一覧!$E$1:$F$6,2,FALSE)),1,VLOOKUP(DBCS($Q1342),コード一覧!$E$1:$F$6,2,FALSE)),"")</f>
        <v/>
      </c>
      <c r="J1342" s="22" t="str">
        <f>IF(AND(INDEX(個人!$C$6:$AH$125,$N1342,$C$3)&lt;&gt;"",INDEX(個人!$C$6:$AH$125,$N1342,$O1342)&lt;&gt;""),VLOOKUP($P1342,コード一覧!$G$1:$H$10,2,FALSE),"")</f>
        <v/>
      </c>
      <c r="K1342" s="22" t="str">
        <f>IF(AND(INDEX(個人!$C$6:$AH$125,$N1342,$C$3)&lt;&gt;"",INDEX(個人!$C$6:$AH$125,$N1342,$O1342)&lt;&gt;""),LEFT(TEXT(INDEX(個人!$C$6:$AH$125,$N1342,$O1342),"mm:ss.00"),2),"")</f>
        <v/>
      </c>
      <c r="L1342" s="22" t="str">
        <f>IF(AND(INDEX(個人!$C$6:$AH$125,$N1342,$C$3)&lt;&gt;"",INDEX(個人!$C$6:$AH$125,$N1342,$O1342)&lt;&gt;""),MID(TEXT(INDEX(個人!$C$6:$AH$125,$N1342,$O1342),"mm:ss.00"),4,2),"")</f>
        <v/>
      </c>
      <c r="M1342" s="22" t="str">
        <f>IF(AND(INDEX(個人!$C$6:$AH$125,$N1342,$C$3)&lt;&gt;"",INDEX(個人!$C$6:$AH$125,$N1342,$O1342)&lt;&gt;""),RIGHT(TEXT(INDEX(個人!$C$6:$AH$125,$N1342,$O1342),"mm:ss.00"),2),"")</f>
        <v/>
      </c>
      <c r="N1342" s="22">
        <f t="shared" si="182"/>
        <v>61</v>
      </c>
      <c r="O1342" s="22">
        <v>27</v>
      </c>
      <c r="P1342" s="24" t="s">
        <v>24</v>
      </c>
      <c r="Q1342" s="22" t="s">
        <v>55</v>
      </c>
    </row>
    <row r="1343" spans="3:17" s="22" customFormat="1" x14ac:dyDescent="0.15">
      <c r="C1343" s="22" t="str">
        <f>IF(INDEX(個人!$C$6:$AH$125,$N1343,$C$3)&lt;&gt;"",DBCS(TRIM(INDEX(個人!$C$6:$AH$125,$N1343,$C$3))),"")</f>
        <v/>
      </c>
      <c r="D1343" s="22" t="str">
        <f t="shared" si="180"/>
        <v>○</v>
      </c>
      <c r="E1343" s="22">
        <f>IF(AND(INDEX(個人!$C$6:$AH$125,$N1342,$C$3)&lt;&gt;"",INDEX(個人!$C$6:$AH$125,$N1343,$O1343)&lt;&gt;""),E1342+1,E1342)</f>
        <v>0</v>
      </c>
      <c r="F1343" s="22" t="str">
        <f t="shared" si="181"/>
        <v>@0</v>
      </c>
      <c r="H1343" s="22" t="str">
        <f>IF(AND(INDEX(個人!$C$6:$AH$125,$N1343,$C$3)&lt;&gt;"",INDEX(個人!$C$6:$AH$125,$N1343,$O1343)&lt;&gt;""),IF(INDEX(個人!$C$6:$AH$125,$N1343,$H$3)&lt;20,11,ROUNDDOWN(INDEX(個人!$C$6:$AH$125,$N1343,$H$3)/5,0)+7),"")</f>
        <v/>
      </c>
      <c r="I1343" s="22" t="str">
        <f>IF(AND(INDEX(個人!$C$6:$AH$125,$N1343,$C$3)&lt;&gt;"",INDEX(個人!$C$6:$AH$125,$N1343,$O1343)&lt;&gt;""),IF(ISERROR(VLOOKUP(DBCS($Q1343),コード一覧!$E$1:$F$6,2,FALSE)),1,VLOOKUP(DBCS($Q1343),コード一覧!$E$1:$F$6,2,FALSE)),"")</f>
        <v/>
      </c>
      <c r="J1343" s="22" t="str">
        <f>IF(AND(INDEX(個人!$C$6:$AH$125,$N1343,$C$3)&lt;&gt;"",INDEX(個人!$C$6:$AH$125,$N1343,$O1343)&lt;&gt;""),VLOOKUP($P1343,コード一覧!$G$1:$H$10,2,FALSE),"")</f>
        <v/>
      </c>
      <c r="K1343" s="22" t="str">
        <f>IF(AND(INDEX(個人!$C$6:$AH$125,$N1343,$C$3)&lt;&gt;"",INDEX(個人!$C$6:$AH$125,$N1343,$O1343)&lt;&gt;""),LEFT(TEXT(INDEX(個人!$C$6:$AH$125,$N1343,$O1343),"mm:ss.00"),2),"")</f>
        <v/>
      </c>
      <c r="L1343" s="22" t="str">
        <f>IF(AND(INDEX(個人!$C$6:$AH$125,$N1343,$C$3)&lt;&gt;"",INDEX(個人!$C$6:$AH$125,$N1343,$O1343)&lt;&gt;""),MID(TEXT(INDEX(個人!$C$6:$AH$125,$N1343,$O1343),"mm:ss.00"),4,2),"")</f>
        <v/>
      </c>
      <c r="M1343" s="22" t="str">
        <f>IF(AND(INDEX(個人!$C$6:$AH$125,$N1343,$C$3)&lt;&gt;"",INDEX(個人!$C$6:$AH$125,$N1343,$O1343)&lt;&gt;""),RIGHT(TEXT(INDEX(個人!$C$6:$AH$125,$N1343,$O1343),"mm:ss.00"),2),"")</f>
        <v/>
      </c>
      <c r="N1343" s="22">
        <f t="shared" si="182"/>
        <v>61</v>
      </c>
      <c r="O1343" s="22">
        <v>28</v>
      </c>
      <c r="P1343" s="24" t="s">
        <v>37</v>
      </c>
      <c r="Q1343" s="22" t="s">
        <v>55</v>
      </c>
    </row>
    <row r="1344" spans="3:17" s="22" customFormat="1" x14ac:dyDescent="0.15">
      <c r="C1344" s="22" t="str">
        <f>IF(INDEX(個人!$C$6:$AH$125,$N1344,$C$3)&lt;&gt;"",DBCS(TRIM(INDEX(個人!$C$6:$AH$125,$N1344,$C$3))),"")</f>
        <v/>
      </c>
      <c r="D1344" s="22" t="str">
        <f t="shared" si="180"/>
        <v>○</v>
      </c>
      <c r="E1344" s="22">
        <f>IF(AND(INDEX(個人!$C$6:$AH$125,$N1343,$C$3)&lt;&gt;"",INDEX(個人!$C$6:$AH$125,$N1344,$O1344)&lt;&gt;""),E1343+1,E1343)</f>
        <v>0</v>
      </c>
      <c r="F1344" s="22" t="str">
        <f t="shared" si="181"/>
        <v>@0</v>
      </c>
      <c r="H1344" s="22" t="str">
        <f>IF(AND(INDEX(個人!$C$6:$AH$125,$N1344,$C$3)&lt;&gt;"",INDEX(個人!$C$6:$AH$125,$N1344,$O1344)&lt;&gt;""),IF(INDEX(個人!$C$6:$AH$125,$N1344,$H$3)&lt;20,11,ROUNDDOWN(INDEX(個人!$C$6:$AH$125,$N1344,$H$3)/5,0)+7),"")</f>
        <v/>
      </c>
      <c r="I1344" s="22" t="str">
        <f>IF(AND(INDEX(個人!$C$6:$AH$125,$N1344,$C$3)&lt;&gt;"",INDEX(個人!$C$6:$AH$125,$N1344,$O1344)&lt;&gt;""),IF(ISERROR(VLOOKUP(DBCS($Q1344),コード一覧!$E$1:$F$6,2,FALSE)),1,VLOOKUP(DBCS($Q1344),コード一覧!$E$1:$F$6,2,FALSE)),"")</f>
        <v/>
      </c>
      <c r="J1344" s="22" t="str">
        <f>IF(AND(INDEX(個人!$C$6:$AH$125,$N1344,$C$3)&lt;&gt;"",INDEX(個人!$C$6:$AH$125,$N1344,$O1344)&lt;&gt;""),VLOOKUP($P1344,コード一覧!$G$1:$H$10,2,FALSE),"")</f>
        <v/>
      </c>
      <c r="K1344" s="22" t="str">
        <f>IF(AND(INDEX(個人!$C$6:$AH$125,$N1344,$C$3)&lt;&gt;"",INDEX(個人!$C$6:$AH$125,$N1344,$O1344)&lt;&gt;""),LEFT(TEXT(INDEX(個人!$C$6:$AH$125,$N1344,$O1344),"mm:ss.00"),2),"")</f>
        <v/>
      </c>
      <c r="L1344" s="22" t="str">
        <f>IF(AND(INDEX(個人!$C$6:$AH$125,$N1344,$C$3)&lt;&gt;"",INDEX(個人!$C$6:$AH$125,$N1344,$O1344)&lt;&gt;""),MID(TEXT(INDEX(個人!$C$6:$AH$125,$N1344,$O1344),"mm:ss.00"),4,2),"")</f>
        <v/>
      </c>
      <c r="M1344" s="22" t="str">
        <f>IF(AND(INDEX(個人!$C$6:$AH$125,$N1344,$C$3)&lt;&gt;"",INDEX(個人!$C$6:$AH$125,$N1344,$O1344)&lt;&gt;""),RIGHT(TEXT(INDEX(個人!$C$6:$AH$125,$N1344,$O1344),"mm:ss.00"),2),"")</f>
        <v/>
      </c>
      <c r="N1344" s="22">
        <f t="shared" si="182"/>
        <v>61</v>
      </c>
      <c r="O1344" s="22">
        <v>29</v>
      </c>
      <c r="P1344" s="24" t="s">
        <v>47</v>
      </c>
      <c r="Q1344" s="22" t="s">
        <v>55</v>
      </c>
    </row>
    <row r="1345" spans="3:17" s="22" customFormat="1" x14ac:dyDescent="0.15">
      <c r="C1345" s="22" t="str">
        <f>IF(INDEX(個人!$C$6:$AH$125,$N1345,$C$3)&lt;&gt;"",DBCS(TRIM(INDEX(個人!$C$6:$AH$125,$N1345,$C$3))),"")</f>
        <v/>
      </c>
      <c r="D1345" s="22" t="str">
        <f t="shared" si="180"/>
        <v>○</v>
      </c>
      <c r="E1345" s="22">
        <f>IF(AND(INDEX(個人!$C$6:$AH$125,$N1344,$C$3)&lt;&gt;"",INDEX(個人!$C$6:$AH$125,$N1345,$O1345)&lt;&gt;""),E1344+1,E1344)</f>
        <v>0</v>
      </c>
      <c r="F1345" s="22" t="str">
        <f t="shared" si="181"/>
        <v>@0</v>
      </c>
      <c r="H1345" s="22" t="str">
        <f>IF(AND(INDEX(個人!$C$6:$AH$125,$N1345,$C$3)&lt;&gt;"",INDEX(個人!$C$6:$AH$125,$N1345,$O1345)&lt;&gt;""),IF(INDEX(個人!$C$6:$AH$125,$N1345,$H$3)&lt;20,11,ROUNDDOWN(INDEX(個人!$C$6:$AH$125,$N1345,$H$3)/5,0)+7),"")</f>
        <v/>
      </c>
      <c r="I1345" s="22" t="str">
        <f>IF(AND(INDEX(個人!$C$6:$AH$125,$N1345,$C$3)&lt;&gt;"",INDEX(個人!$C$6:$AH$125,$N1345,$O1345)&lt;&gt;""),IF(ISERROR(VLOOKUP(DBCS($Q1345),コード一覧!$E$1:$F$6,2,FALSE)),1,VLOOKUP(DBCS($Q1345),コード一覧!$E$1:$F$6,2,FALSE)),"")</f>
        <v/>
      </c>
      <c r="J1345" s="22" t="str">
        <f>IF(AND(INDEX(個人!$C$6:$AH$125,$N1345,$C$3)&lt;&gt;"",INDEX(個人!$C$6:$AH$125,$N1345,$O1345)&lt;&gt;""),VLOOKUP($P1345,コード一覧!$G$1:$H$10,2,FALSE),"")</f>
        <v/>
      </c>
      <c r="K1345" s="22" t="str">
        <f>IF(AND(INDEX(個人!$C$6:$AH$125,$N1345,$C$3)&lt;&gt;"",INDEX(個人!$C$6:$AH$125,$N1345,$O1345)&lt;&gt;""),LEFT(TEXT(INDEX(個人!$C$6:$AH$125,$N1345,$O1345),"mm:ss.00"),2),"")</f>
        <v/>
      </c>
      <c r="L1345" s="22" t="str">
        <f>IF(AND(INDEX(個人!$C$6:$AH$125,$N1345,$C$3)&lt;&gt;"",INDEX(個人!$C$6:$AH$125,$N1345,$O1345)&lt;&gt;""),MID(TEXT(INDEX(個人!$C$6:$AH$125,$N1345,$O1345),"mm:ss.00"),4,2),"")</f>
        <v/>
      </c>
      <c r="M1345" s="22" t="str">
        <f>IF(AND(INDEX(個人!$C$6:$AH$125,$N1345,$C$3)&lt;&gt;"",INDEX(個人!$C$6:$AH$125,$N1345,$O1345)&lt;&gt;""),RIGHT(TEXT(INDEX(個人!$C$6:$AH$125,$N1345,$O1345),"mm:ss.00"),2),"")</f>
        <v/>
      </c>
      <c r="N1345" s="22">
        <f t="shared" si="182"/>
        <v>61</v>
      </c>
      <c r="O1345" s="22">
        <v>30</v>
      </c>
      <c r="P1345" s="24" t="s">
        <v>37</v>
      </c>
      <c r="Q1345" s="22" t="s">
        <v>101</v>
      </c>
    </row>
    <row r="1346" spans="3:17" s="22" customFormat="1" x14ac:dyDescent="0.15">
      <c r="C1346" s="22" t="str">
        <f>IF(INDEX(個人!$C$6:$AH$125,$N1346,$C$3)&lt;&gt;"",DBCS(TRIM(INDEX(個人!$C$6:$AH$125,$N1346,$C$3))),"")</f>
        <v/>
      </c>
      <c r="D1346" s="22" t="str">
        <f t="shared" si="180"/>
        <v>○</v>
      </c>
      <c r="E1346" s="22">
        <f>IF(AND(INDEX(個人!$C$6:$AH$125,$N1345,$C$3)&lt;&gt;"",INDEX(個人!$C$6:$AH$125,$N1346,$O1346)&lt;&gt;""),E1345+1,E1345)</f>
        <v>0</v>
      </c>
      <c r="F1346" s="22" t="str">
        <f t="shared" si="181"/>
        <v>@0</v>
      </c>
      <c r="H1346" s="22" t="str">
        <f>IF(AND(INDEX(個人!$C$6:$AH$125,$N1346,$C$3)&lt;&gt;"",INDEX(個人!$C$6:$AH$125,$N1346,$O1346)&lt;&gt;""),IF(INDEX(個人!$C$6:$AH$125,$N1346,$H$3)&lt;20,11,ROUNDDOWN(INDEX(個人!$C$6:$AH$125,$N1346,$H$3)/5,0)+7),"")</f>
        <v/>
      </c>
      <c r="I1346" s="22" t="str">
        <f>IF(AND(INDEX(個人!$C$6:$AH$125,$N1346,$C$3)&lt;&gt;"",INDEX(個人!$C$6:$AH$125,$N1346,$O1346)&lt;&gt;""),IF(ISERROR(VLOOKUP(DBCS($Q1346),コード一覧!$E$1:$F$6,2,FALSE)),1,VLOOKUP(DBCS($Q1346),コード一覧!$E$1:$F$6,2,FALSE)),"")</f>
        <v/>
      </c>
      <c r="J1346" s="22" t="str">
        <f>IF(AND(INDEX(個人!$C$6:$AH$125,$N1346,$C$3)&lt;&gt;"",INDEX(個人!$C$6:$AH$125,$N1346,$O1346)&lt;&gt;""),VLOOKUP($P1346,コード一覧!$G$1:$H$10,2,FALSE),"")</f>
        <v/>
      </c>
      <c r="K1346" s="22" t="str">
        <f>IF(AND(INDEX(個人!$C$6:$AH$125,$N1346,$C$3)&lt;&gt;"",INDEX(個人!$C$6:$AH$125,$N1346,$O1346)&lt;&gt;""),LEFT(TEXT(INDEX(個人!$C$6:$AH$125,$N1346,$O1346),"mm:ss.00"),2),"")</f>
        <v/>
      </c>
      <c r="L1346" s="22" t="str">
        <f>IF(AND(INDEX(個人!$C$6:$AH$125,$N1346,$C$3)&lt;&gt;"",INDEX(個人!$C$6:$AH$125,$N1346,$O1346)&lt;&gt;""),MID(TEXT(INDEX(個人!$C$6:$AH$125,$N1346,$O1346),"mm:ss.00"),4,2),"")</f>
        <v/>
      </c>
      <c r="M1346" s="22" t="str">
        <f>IF(AND(INDEX(個人!$C$6:$AH$125,$N1346,$C$3)&lt;&gt;"",INDEX(個人!$C$6:$AH$125,$N1346,$O1346)&lt;&gt;""),RIGHT(TEXT(INDEX(個人!$C$6:$AH$125,$N1346,$O1346),"mm:ss.00"),2),"")</f>
        <v/>
      </c>
      <c r="N1346" s="22">
        <f t="shared" si="182"/>
        <v>61</v>
      </c>
      <c r="O1346" s="22">
        <v>31</v>
      </c>
      <c r="P1346" s="24" t="s">
        <v>47</v>
      </c>
      <c r="Q1346" s="22" t="s">
        <v>101</v>
      </c>
    </row>
    <row r="1347" spans="3:17" s="22" customFormat="1" x14ac:dyDescent="0.15">
      <c r="C1347" s="22" t="str">
        <f>IF(INDEX(個人!$C$6:$AH$125,$N1347,$C$3)&lt;&gt;"",DBCS(TRIM(INDEX(個人!$C$6:$AH$125,$N1347,$C$3))),"")</f>
        <v/>
      </c>
      <c r="D1347" s="22" t="str">
        <f t="shared" si="180"/>
        <v>○</v>
      </c>
      <c r="E1347" s="22">
        <f>IF(AND(INDEX(個人!$C$6:$AH$125,$N1346,$C$3)&lt;&gt;"",INDEX(個人!$C$6:$AH$125,$N1347,$O1347)&lt;&gt;""),E1346+1,E1346)</f>
        <v>0</v>
      </c>
      <c r="F1347" s="22" t="str">
        <f t="shared" si="181"/>
        <v>@0</v>
      </c>
      <c r="H1347" s="22" t="str">
        <f>IF(AND(INDEX(個人!$C$6:$AH$125,$N1347,$C$3)&lt;&gt;"",INDEX(個人!$C$6:$AH$125,$N1347,$O1347)&lt;&gt;""),IF(INDEX(個人!$C$6:$AH$125,$N1347,$H$3)&lt;20,11,ROUNDDOWN(INDEX(個人!$C$6:$AH$125,$N1347,$H$3)/5,0)+7),"")</f>
        <v/>
      </c>
      <c r="I1347" s="22" t="str">
        <f>IF(AND(INDEX(個人!$C$6:$AH$125,$N1347,$C$3)&lt;&gt;"",INDEX(個人!$C$6:$AH$125,$N1347,$O1347)&lt;&gt;""),IF(ISERROR(VLOOKUP(DBCS($Q1347),コード一覧!$E$1:$F$6,2,FALSE)),1,VLOOKUP(DBCS($Q1347),コード一覧!$E$1:$F$6,2,FALSE)),"")</f>
        <v/>
      </c>
      <c r="J1347" s="22" t="str">
        <f>IF(AND(INDEX(個人!$C$6:$AH$125,$N1347,$C$3)&lt;&gt;"",INDEX(個人!$C$6:$AH$125,$N1347,$O1347)&lt;&gt;""),VLOOKUP($P1347,コード一覧!$G$1:$H$10,2,FALSE),"")</f>
        <v/>
      </c>
      <c r="K1347" s="22" t="str">
        <f>IF(AND(INDEX(個人!$C$6:$AH$125,$N1347,$C$3)&lt;&gt;"",INDEX(個人!$C$6:$AH$125,$N1347,$O1347)&lt;&gt;""),LEFT(TEXT(INDEX(個人!$C$6:$AH$125,$N1347,$O1347),"mm:ss.00"),2),"")</f>
        <v/>
      </c>
      <c r="L1347" s="22" t="str">
        <f>IF(AND(INDEX(個人!$C$6:$AH$125,$N1347,$C$3)&lt;&gt;"",INDEX(個人!$C$6:$AH$125,$N1347,$O1347)&lt;&gt;""),MID(TEXT(INDEX(個人!$C$6:$AH$125,$N1347,$O1347),"mm:ss.00"),4,2),"")</f>
        <v/>
      </c>
      <c r="M1347" s="22" t="str">
        <f>IF(AND(INDEX(個人!$C$6:$AH$125,$N1347,$C$3)&lt;&gt;"",INDEX(個人!$C$6:$AH$125,$N1347,$O1347)&lt;&gt;""),RIGHT(TEXT(INDEX(個人!$C$6:$AH$125,$N1347,$O1347),"mm:ss.00"),2),"")</f>
        <v/>
      </c>
      <c r="N1347" s="22">
        <f t="shared" si="182"/>
        <v>61</v>
      </c>
      <c r="O1347" s="22">
        <v>32</v>
      </c>
      <c r="P1347" s="24" t="s">
        <v>73</v>
      </c>
      <c r="Q1347" s="22" t="s">
        <v>101</v>
      </c>
    </row>
    <row r="1348" spans="3:17" s="23" customFormat="1" x14ac:dyDescent="0.15">
      <c r="C1348" s="23" t="str">
        <f>IF(INDEX(個人!$C$6:$AH$125,$N1348,$C$3)&lt;&gt;"",DBCS(TRIM(INDEX(個人!$C$6:$AH$125,$N1348,$C$3))),"")</f>
        <v/>
      </c>
      <c r="D1348" s="23" t="str">
        <f>IF(C1347=C1348,"○","×")</f>
        <v>○</v>
      </c>
      <c r="E1348" s="23">
        <f>IF(AND(INDEX(個人!$C$6:$AH$125,$N1348,$C$3)&lt;&gt;"",INDEX(個人!$C$6:$AH$125,$N1348,$O1348)&lt;&gt;""),1,0)</f>
        <v>0</v>
      </c>
      <c r="F1348" s="23" t="str">
        <f>C1348&amp;"@"&amp;E1348</f>
        <v>@0</v>
      </c>
      <c r="H1348" s="23" t="str">
        <f>IF(AND(INDEX(個人!$C$6:$AH$125,$N1348,$C$3)&lt;&gt;"",INDEX(個人!$C$6:$AH$125,$N1348,$O1348)&lt;&gt;""),IF(INDEX(個人!$C$6:$AH$125,$N1348,$H$3)&lt;20,11,ROUNDDOWN(INDEX(個人!$C$6:$AH$125,$N1348,$H$3)/5,0)+7),"")</f>
        <v/>
      </c>
      <c r="I1348" s="23" t="str">
        <f>IF(AND(INDEX(個人!$C$6:$AH$125,$N1348,$C$3)&lt;&gt;"",INDEX(個人!$C$6:$AH$125,$N1348,$O1348)&lt;&gt;""),IF(ISERROR(VLOOKUP(DBCS($Q1348),コード一覧!$E$1:$F$6,2,FALSE)),1,VLOOKUP(DBCS($Q1348),コード一覧!$E$1:$F$6,2,FALSE)),"")</f>
        <v/>
      </c>
      <c r="J1348" s="23" t="str">
        <f>IF(AND(INDEX(個人!$C$6:$AH$125,$N1348,$C$3)&lt;&gt;"",INDEX(個人!$C$6:$AH$125,$N1348,$O1348)&lt;&gt;""),VLOOKUP($P1348,コード一覧!$G$1:$H$10,2,FALSE),"")</f>
        <v/>
      </c>
      <c r="K1348" s="23" t="str">
        <f>IF(AND(INDEX(個人!$C$6:$AH$125,$N1348,$C$3)&lt;&gt;"",INDEX(個人!$C$6:$AH$125,$N1348,$O1348)&lt;&gt;""),LEFT(TEXT(INDEX(個人!$C$6:$AH$125,$N1348,$O1348),"mm:ss.00"),2),"")</f>
        <v/>
      </c>
      <c r="L1348" s="23" t="str">
        <f>IF(AND(INDEX(個人!$C$6:$AH$125,$N1348,$C$3)&lt;&gt;"",INDEX(個人!$C$6:$AH$125,$N1348,$O1348)&lt;&gt;""),MID(TEXT(INDEX(個人!$C$6:$AH$125,$N1348,$O1348),"mm:ss.00"),4,2),"")</f>
        <v/>
      </c>
      <c r="M1348" s="23" t="str">
        <f>IF(AND(INDEX(個人!$C$6:$AH$125,$N1348,$C$3)&lt;&gt;"",INDEX(個人!$C$6:$AH$125,$N1348,$O1348)&lt;&gt;""),RIGHT(TEXT(INDEX(個人!$C$6:$AH$125,$N1348,$O1348),"mm:ss.00"),2),"")</f>
        <v/>
      </c>
      <c r="N1348" s="23">
        <f>N1326+1</f>
        <v>62</v>
      </c>
      <c r="O1348" s="23">
        <v>11</v>
      </c>
      <c r="P1348" s="200" t="s">
        <v>70</v>
      </c>
      <c r="Q1348" s="23" t="s">
        <v>318</v>
      </c>
    </row>
    <row r="1349" spans="3:17" s="23" customFormat="1" x14ac:dyDescent="0.15">
      <c r="C1349" s="23" t="str">
        <f>IF(INDEX(個人!$C$6:$AH$125,$N1349,$C$3)&lt;&gt;"",DBCS(TRIM(INDEX(個人!$C$6:$AH$125,$N1349,$C$3))),"")</f>
        <v/>
      </c>
      <c r="D1349" s="23" t="str">
        <f>IF(C1348=C1349,"○","×")</f>
        <v>○</v>
      </c>
      <c r="E1349" s="23">
        <f>IF(AND(INDEX(個人!$C$6:$AH$125,$N1348,$C$3)&lt;&gt;"",INDEX(個人!$C$6:$AH$125,$N1349,$O1349)&lt;&gt;""),E1348+1,E1348)</f>
        <v>0</v>
      </c>
      <c r="F1349" s="23" t="str">
        <f>C1349&amp;"@"&amp;E1349</f>
        <v>@0</v>
      </c>
      <c r="H1349" s="23" t="str">
        <f>IF(AND(INDEX(個人!$C$6:$AH$125,$N1349,$C$3)&lt;&gt;"",INDEX(個人!$C$6:$AH$125,$N1349,$O1349)&lt;&gt;""),IF(INDEX(個人!$C$6:$AH$125,$N1349,$H$3)&lt;20,11,ROUNDDOWN(INDEX(個人!$C$6:$AH$125,$N1349,$H$3)/5,0)+7),"")</f>
        <v/>
      </c>
      <c r="I1349" s="23" t="str">
        <f>IF(AND(INDEX(個人!$C$6:$AH$125,$N1349,$C$3)&lt;&gt;"",INDEX(個人!$C$6:$AH$125,$N1349,$O1349)&lt;&gt;""),IF(ISERROR(VLOOKUP(DBCS($Q1349),コード一覧!$E$1:$F$6,2,FALSE)),1,VLOOKUP(DBCS($Q1349),コード一覧!$E$1:$F$6,2,FALSE)),"")</f>
        <v/>
      </c>
      <c r="J1349" s="23" t="str">
        <f>IF(AND(INDEX(個人!$C$6:$AH$125,$N1349,$C$3)&lt;&gt;"",INDEX(個人!$C$6:$AH$125,$N1349,$O1349)&lt;&gt;""),VLOOKUP($P1349,コード一覧!$G$1:$H$10,2,FALSE),"")</f>
        <v/>
      </c>
      <c r="K1349" s="23" t="str">
        <f>IF(AND(INDEX(個人!$C$6:$AH$125,$N1349,$C$3)&lt;&gt;"",INDEX(個人!$C$6:$AH$125,$N1349,$O1349)&lt;&gt;""),LEFT(TEXT(INDEX(個人!$C$6:$AH$125,$N1349,$O1349),"mm:ss.00"),2),"")</f>
        <v/>
      </c>
      <c r="L1349" s="23" t="str">
        <f>IF(AND(INDEX(個人!$C$6:$AH$125,$N1349,$C$3)&lt;&gt;"",INDEX(個人!$C$6:$AH$125,$N1349,$O1349)&lt;&gt;""),MID(TEXT(INDEX(個人!$C$6:$AH$125,$N1349,$O1349),"mm:ss.00"),4,2),"")</f>
        <v/>
      </c>
      <c r="M1349" s="23" t="str">
        <f>IF(AND(INDEX(個人!$C$6:$AH$125,$N1349,$C$3)&lt;&gt;"",INDEX(個人!$C$6:$AH$125,$N1349,$O1349)&lt;&gt;""),RIGHT(TEXT(INDEX(個人!$C$6:$AH$125,$N1349,$O1349),"mm:ss.00"),2),"")</f>
        <v/>
      </c>
      <c r="N1349" s="23">
        <f>$N1348</f>
        <v>62</v>
      </c>
      <c r="O1349" s="23">
        <v>12</v>
      </c>
      <c r="P1349" s="200" t="s">
        <v>24</v>
      </c>
      <c r="Q1349" s="23" t="s">
        <v>318</v>
      </c>
    </row>
    <row r="1350" spans="3:17" s="23" customFormat="1" x14ac:dyDescent="0.15">
      <c r="C1350" s="23" t="str">
        <f>IF(INDEX(個人!$C$6:$AH$125,$N1350,$C$3)&lt;&gt;"",DBCS(TRIM(INDEX(個人!$C$6:$AH$125,$N1350,$C$3))),"")</f>
        <v/>
      </c>
      <c r="D1350" s="23" t="str">
        <f t="shared" ref="D1350:D1369" si="183">IF(C1349=C1350,"○","×")</f>
        <v>○</v>
      </c>
      <c r="E1350" s="23">
        <f>IF(AND(INDEX(個人!$C$6:$AH$125,$N1349,$C$3)&lt;&gt;"",INDEX(個人!$C$6:$AH$125,$N1350,$O1350)&lt;&gt;""),E1349+1,E1349)</f>
        <v>0</v>
      </c>
      <c r="F1350" s="23" t="str">
        <f t="shared" ref="F1350:F1369" si="184">C1350&amp;"@"&amp;E1350</f>
        <v>@0</v>
      </c>
      <c r="H1350" s="23" t="str">
        <f>IF(AND(INDEX(個人!$C$6:$AH$125,$N1350,$C$3)&lt;&gt;"",INDEX(個人!$C$6:$AH$125,$N1350,$O1350)&lt;&gt;""),IF(INDEX(個人!$C$6:$AH$125,$N1350,$H$3)&lt;20,11,ROUNDDOWN(INDEX(個人!$C$6:$AH$125,$N1350,$H$3)/5,0)+7),"")</f>
        <v/>
      </c>
      <c r="I1350" s="23" t="str">
        <f>IF(AND(INDEX(個人!$C$6:$AH$125,$N1350,$C$3)&lt;&gt;"",INDEX(個人!$C$6:$AH$125,$N1350,$O1350)&lt;&gt;""),IF(ISERROR(VLOOKUP(DBCS($Q1350),コード一覧!$E$1:$F$6,2,FALSE)),1,VLOOKUP(DBCS($Q1350),コード一覧!$E$1:$F$6,2,FALSE)),"")</f>
        <v/>
      </c>
      <c r="J1350" s="23" t="str">
        <f>IF(AND(INDEX(個人!$C$6:$AH$125,$N1350,$C$3)&lt;&gt;"",INDEX(個人!$C$6:$AH$125,$N1350,$O1350)&lt;&gt;""),VLOOKUP($P1350,コード一覧!$G$1:$H$10,2,FALSE),"")</f>
        <v/>
      </c>
      <c r="K1350" s="23" t="str">
        <f>IF(AND(INDEX(個人!$C$6:$AH$125,$N1350,$C$3)&lt;&gt;"",INDEX(個人!$C$6:$AH$125,$N1350,$O1350)&lt;&gt;""),LEFT(TEXT(INDEX(個人!$C$6:$AH$125,$N1350,$O1350),"mm:ss.00"),2),"")</f>
        <v/>
      </c>
      <c r="L1350" s="23" t="str">
        <f>IF(AND(INDEX(個人!$C$6:$AH$125,$N1350,$C$3)&lt;&gt;"",INDEX(個人!$C$6:$AH$125,$N1350,$O1350)&lt;&gt;""),MID(TEXT(INDEX(個人!$C$6:$AH$125,$N1350,$O1350),"mm:ss.00"),4,2),"")</f>
        <v/>
      </c>
      <c r="M1350" s="23" t="str">
        <f>IF(AND(INDEX(個人!$C$6:$AH$125,$N1350,$C$3)&lt;&gt;"",INDEX(個人!$C$6:$AH$125,$N1350,$O1350)&lt;&gt;""),RIGHT(TEXT(INDEX(個人!$C$6:$AH$125,$N1350,$O1350),"mm:ss.00"),2),"")</f>
        <v/>
      </c>
      <c r="N1350" s="23">
        <f t="shared" ref="N1350:N1369" si="185">$N1349</f>
        <v>62</v>
      </c>
      <c r="O1350" s="23">
        <v>13</v>
      </c>
      <c r="P1350" s="200" t="s">
        <v>37</v>
      </c>
      <c r="Q1350" s="23" t="s">
        <v>318</v>
      </c>
    </row>
    <row r="1351" spans="3:17" s="23" customFormat="1" x14ac:dyDescent="0.15">
      <c r="C1351" s="23" t="str">
        <f>IF(INDEX(個人!$C$6:$AH$125,$N1351,$C$3)&lt;&gt;"",DBCS(TRIM(INDEX(個人!$C$6:$AH$125,$N1351,$C$3))),"")</f>
        <v/>
      </c>
      <c r="D1351" s="23" t="str">
        <f t="shared" si="183"/>
        <v>○</v>
      </c>
      <c r="E1351" s="23">
        <f>IF(AND(INDEX(個人!$C$6:$AH$125,$N1350,$C$3)&lt;&gt;"",INDEX(個人!$C$6:$AH$125,$N1351,$O1351)&lt;&gt;""),E1350+1,E1350)</f>
        <v>0</v>
      </c>
      <c r="F1351" s="23" t="str">
        <f t="shared" si="184"/>
        <v>@0</v>
      </c>
      <c r="H1351" s="23" t="str">
        <f>IF(AND(INDEX(個人!$C$6:$AH$125,$N1351,$C$3)&lt;&gt;"",INDEX(個人!$C$6:$AH$125,$N1351,$O1351)&lt;&gt;""),IF(INDEX(個人!$C$6:$AH$125,$N1351,$H$3)&lt;20,11,ROUNDDOWN(INDEX(個人!$C$6:$AH$125,$N1351,$H$3)/5,0)+7),"")</f>
        <v/>
      </c>
      <c r="I1351" s="23" t="str">
        <f>IF(AND(INDEX(個人!$C$6:$AH$125,$N1351,$C$3)&lt;&gt;"",INDEX(個人!$C$6:$AH$125,$N1351,$O1351)&lt;&gt;""),IF(ISERROR(VLOOKUP(DBCS($Q1351),コード一覧!$E$1:$F$6,2,FALSE)),1,VLOOKUP(DBCS($Q1351),コード一覧!$E$1:$F$6,2,FALSE)),"")</f>
        <v/>
      </c>
      <c r="J1351" s="23" t="str">
        <f>IF(AND(INDEX(個人!$C$6:$AH$125,$N1351,$C$3)&lt;&gt;"",INDEX(個人!$C$6:$AH$125,$N1351,$O1351)&lt;&gt;""),VLOOKUP($P1351,コード一覧!$G$1:$H$10,2,FALSE),"")</f>
        <v/>
      </c>
      <c r="K1351" s="23" t="str">
        <f>IF(AND(INDEX(個人!$C$6:$AH$125,$N1351,$C$3)&lt;&gt;"",INDEX(個人!$C$6:$AH$125,$N1351,$O1351)&lt;&gt;""),LEFT(TEXT(INDEX(個人!$C$6:$AH$125,$N1351,$O1351),"mm:ss.00"),2),"")</f>
        <v/>
      </c>
      <c r="L1351" s="23" t="str">
        <f>IF(AND(INDEX(個人!$C$6:$AH$125,$N1351,$C$3)&lt;&gt;"",INDEX(個人!$C$6:$AH$125,$N1351,$O1351)&lt;&gt;""),MID(TEXT(INDEX(個人!$C$6:$AH$125,$N1351,$O1351),"mm:ss.00"),4,2),"")</f>
        <v/>
      </c>
      <c r="M1351" s="23" t="str">
        <f>IF(AND(INDEX(個人!$C$6:$AH$125,$N1351,$C$3)&lt;&gt;"",INDEX(個人!$C$6:$AH$125,$N1351,$O1351)&lt;&gt;""),RIGHT(TEXT(INDEX(個人!$C$6:$AH$125,$N1351,$O1351),"mm:ss.00"),2),"")</f>
        <v/>
      </c>
      <c r="N1351" s="23">
        <f t="shared" si="185"/>
        <v>62</v>
      </c>
      <c r="O1351" s="23">
        <v>14</v>
      </c>
      <c r="P1351" s="200" t="s">
        <v>47</v>
      </c>
      <c r="Q1351" s="23" t="s">
        <v>318</v>
      </c>
    </row>
    <row r="1352" spans="3:17" s="23" customFormat="1" x14ac:dyDescent="0.15">
      <c r="C1352" s="23" t="str">
        <f>IF(INDEX(個人!$C$6:$AH$125,$N1352,$C$3)&lt;&gt;"",DBCS(TRIM(INDEX(個人!$C$6:$AH$125,$N1352,$C$3))),"")</f>
        <v/>
      </c>
      <c r="D1352" s="23" t="str">
        <f t="shared" si="183"/>
        <v>○</v>
      </c>
      <c r="E1352" s="23">
        <f>IF(AND(INDEX(個人!$C$6:$AH$125,$N1351,$C$3)&lt;&gt;"",INDEX(個人!$C$6:$AH$125,$N1352,$O1352)&lt;&gt;""),E1351+1,E1351)</f>
        <v>0</v>
      </c>
      <c r="F1352" s="23" t="str">
        <f t="shared" si="184"/>
        <v>@0</v>
      </c>
      <c r="H1352" s="23" t="str">
        <f>IF(AND(INDEX(個人!$C$6:$AH$125,$N1352,$C$3)&lt;&gt;"",INDEX(個人!$C$6:$AH$125,$N1352,$O1352)&lt;&gt;""),IF(INDEX(個人!$C$6:$AH$125,$N1352,$H$3)&lt;20,11,ROUNDDOWN(INDEX(個人!$C$6:$AH$125,$N1352,$H$3)/5,0)+7),"")</f>
        <v/>
      </c>
      <c r="I1352" s="23" t="str">
        <f>IF(AND(INDEX(個人!$C$6:$AH$125,$N1352,$C$3)&lt;&gt;"",INDEX(個人!$C$6:$AH$125,$N1352,$O1352)&lt;&gt;""),IF(ISERROR(VLOOKUP(DBCS($Q1352),コード一覧!$E$1:$F$6,2,FALSE)),1,VLOOKUP(DBCS($Q1352),コード一覧!$E$1:$F$6,2,FALSE)),"")</f>
        <v/>
      </c>
      <c r="J1352" s="23" t="str">
        <f>IF(AND(INDEX(個人!$C$6:$AH$125,$N1352,$C$3)&lt;&gt;"",INDEX(個人!$C$6:$AH$125,$N1352,$O1352)&lt;&gt;""),VLOOKUP($P1352,コード一覧!$G$1:$H$10,2,FALSE),"")</f>
        <v/>
      </c>
      <c r="K1352" s="23" t="str">
        <f>IF(AND(INDEX(個人!$C$6:$AH$125,$N1352,$C$3)&lt;&gt;"",INDEX(個人!$C$6:$AH$125,$N1352,$O1352)&lt;&gt;""),LEFT(TEXT(INDEX(個人!$C$6:$AH$125,$N1352,$O1352),"mm:ss.00"),2),"")</f>
        <v/>
      </c>
      <c r="L1352" s="23" t="str">
        <f>IF(AND(INDEX(個人!$C$6:$AH$125,$N1352,$C$3)&lt;&gt;"",INDEX(個人!$C$6:$AH$125,$N1352,$O1352)&lt;&gt;""),MID(TEXT(INDEX(個人!$C$6:$AH$125,$N1352,$O1352),"mm:ss.00"),4,2),"")</f>
        <v/>
      </c>
      <c r="M1352" s="23" t="str">
        <f>IF(AND(INDEX(個人!$C$6:$AH$125,$N1352,$C$3)&lt;&gt;"",INDEX(個人!$C$6:$AH$125,$N1352,$O1352)&lt;&gt;""),RIGHT(TEXT(INDEX(個人!$C$6:$AH$125,$N1352,$O1352),"mm:ss.00"),2),"")</f>
        <v/>
      </c>
      <c r="N1352" s="23">
        <f t="shared" si="185"/>
        <v>62</v>
      </c>
      <c r="O1352" s="23">
        <v>15</v>
      </c>
      <c r="P1352" s="200" t="s">
        <v>73</v>
      </c>
      <c r="Q1352" s="23" t="s">
        <v>318</v>
      </c>
    </row>
    <row r="1353" spans="3:17" s="23" customFormat="1" x14ac:dyDescent="0.15">
      <c r="C1353" s="23" t="str">
        <f>IF(INDEX(個人!$C$6:$AH$125,$N1353,$C$3)&lt;&gt;"",DBCS(TRIM(INDEX(個人!$C$6:$AH$125,$N1353,$C$3))),"")</f>
        <v/>
      </c>
      <c r="D1353" s="23" t="str">
        <f t="shared" si="183"/>
        <v>○</v>
      </c>
      <c r="E1353" s="23">
        <f>IF(AND(INDEX(個人!$C$6:$AH$125,$N1352,$C$3)&lt;&gt;"",INDEX(個人!$C$6:$AH$125,$N1353,$O1353)&lt;&gt;""),E1352+1,E1352)</f>
        <v>0</v>
      </c>
      <c r="F1353" s="23" t="str">
        <f t="shared" si="184"/>
        <v>@0</v>
      </c>
      <c r="H1353" s="23" t="str">
        <f>IF(AND(INDEX(個人!$C$6:$AH$125,$N1353,$C$3)&lt;&gt;"",INDEX(個人!$C$6:$AH$125,$N1353,$O1353)&lt;&gt;""),IF(INDEX(個人!$C$6:$AH$125,$N1353,$H$3)&lt;20,11,ROUNDDOWN(INDEX(個人!$C$6:$AH$125,$N1353,$H$3)/5,0)+7),"")</f>
        <v/>
      </c>
      <c r="I1353" s="23" t="str">
        <f>IF(AND(INDEX(個人!$C$6:$AH$125,$N1353,$C$3)&lt;&gt;"",INDEX(個人!$C$6:$AH$125,$N1353,$O1353)&lt;&gt;""),IF(ISERROR(VLOOKUP(DBCS($Q1353),コード一覧!$E$1:$F$6,2,FALSE)),1,VLOOKUP(DBCS($Q1353),コード一覧!$E$1:$F$6,2,FALSE)),"")</f>
        <v/>
      </c>
      <c r="J1353" s="23" t="str">
        <f>IF(AND(INDEX(個人!$C$6:$AH$125,$N1353,$C$3)&lt;&gt;"",INDEX(個人!$C$6:$AH$125,$N1353,$O1353)&lt;&gt;""),VLOOKUP($P1353,コード一覧!$G$1:$H$10,2,FALSE),"")</f>
        <v/>
      </c>
      <c r="K1353" s="23" t="str">
        <f>IF(AND(INDEX(個人!$C$6:$AH$125,$N1353,$C$3)&lt;&gt;"",INDEX(個人!$C$6:$AH$125,$N1353,$O1353)&lt;&gt;""),LEFT(TEXT(INDEX(個人!$C$6:$AH$125,$N1353,$O1353),"mm:ss.00"),2),"")</f>
        <v/>
      </c>
      <c r="L1353" s="23" t="str">
        <f>IF(AND(INDEX(個人!$C$6:$AH$125,$N1353,$C$3)&lt;&gt;"",INDEX(個人!$C$6:$AH$125,$N1353,$O1353)&lt;&gt;""),MID(TEXT(INDEX(個人!$C$6:$AH$125,$N1353,$O1353),"mm:ss.00"),4,2),"")</f>
        <v/>
      </c>
      <c r="M1353" s="23" t="str">
        <f>IF(AND(INDEX(個人!$C$6:$AH$125,$N1353,$C$3)&lt;&gt;"",INDEX(個人!$C$6:$AH$125,$N1353,$O1353)&lt;&gt;""),RIGHT(TEXT(INDEX(個人!$C$6:$AH$125,$N1353,$O1353),"mm:ss.00"),2),"")</f>
        <v/>
      </c>
      <c r="N1353" s="23">
        <f t="shared" si="185"/>
        <v>62</v>
      </c>
      <c r="O1353" s="23">
        <v>16</v>
      </c>
      <c r="P1353" s="200" t="s">
        <v>75</v>
      </c>
      <c r="Q1353" s="23" t="s">
        <v>318</v>
      </c>
    </row>
    <row r="1354" spans="3:17" s="23" customFormat="1" x14ac:dyDescent="0.15">
      <c r="C1354" s="23" t="str">
        <f>IF(INDEX(個人!$C$6:$AH$125,$N1354,$C$3)&lt;&gt;"",DBCS(TRIM(INDEX(個人!$C$6:$AH$125,$N1354,$C$3))),"")</f>
        <v/>
      </c>
      <c r="D1354" s="23" t="str">
        <f t="shared" si="183"/>
        <v>○</v>
      </c>
      <c r="E1354" s="23">
        <f>IF(AND(INDEX(個人!$C$6:$AH$125,$N1353,$C$3)&lt;&gt;"",INDEX(個人!$C$6:$AH$125,$N1354,$O1354)&lt;&gt;""),E1353+1,E1353)</f>
        <v>0</v>
      </c>
      <c r="F1354" s="23" t="str">
        <f t="shared" si="184"/>
        <v>@0</v>
      </c>
      <c r="H1354" s="23" t="str">
        <f>IF(AND(INDEX(個人!$C$6:$AH$125,$N1354,$C$3)&lt;&gt;"",INDEX(個人!$C$6:$AH$125,$N1354,$O1354)&lt;&gt;""),IF(INDEX(個人!$C$6:$AH$125,$N1354,$H$3)&lt;20,11,ROUNDDOWN(INDEX(個人!$C$6:$AH$125,$N1354,$H$3)/5,0)+7),"")</f>
        <v/>
      </c>
      <c r="I1354" s="23" t="str">
        <f>IF(AND(INDEX(個人!$C$6:$AH$125,$N1354,$C$3)&lt;&gt;"",INDEX(個人!$C$6:$AH$125,$N1354,$O1354)&lt;&gt;""),IF(ISERROR(VLOOKUP(DBCS($Q1354),コード一覧!$E$1:$F$6,2,FALSE)),1,VLOOKUP(DBCS($Q1354),コード一覧!$E$1:$F$6,2,FALSE)),"")</f>
        <v/>
      </c>
      <c r="J1354" s="23" t="str">
        <f>IF(AND(INDEX(個人!$C$6:$AH$125,$N1354,$C$3)&lt;&gt;"",INDEX(個人!$C$6:$AH$125,$N1354,$O1354)&lt;&gt;""),VLOOKUP($P1354,コード一覧!$G$1:$H$10,2,FALSE),"")</f>
        <v/>
      </c>
      <c r="K1354" s="23" t="str">
        <f>IF(AND(INDEX(個人!$C$6:$AH$125,$N1354,$C$3)&lt;&gt;"",INDEX(個人!$C$6:$AH$125,$N1354,$O1354)&lt;&gt;""),LEFT(TEXT(INDEX(個人!$C$6:$AH$125,$N1354,$O1354),"mm:ss.00"),2),"")</f>
        <v/>
      </c>
      <c r="L1354" s="23" t="str">
        <f>IF(AND(INDEX(個人!$C$6:$AH$125,$N1354,$C$3)&lt;&gt;"",INDEX(個人!$C$6:$AH$125,$N1354,$O1354)&lt;&gt;""),MID(TEXT(INDEX(個人!$C$6:$AH$125,$N1354,$O1354),"mm:ss.00"),4,2),"")</f>
        <v/>
      </c>
      <c r="M1354" s="23" t="str">
        <f>IF(AND(INDEX(個人!$C$6:$AH$125,$N1354,$C$3)&lt;&gt;"",INDEX(個人!$C$6:$AH$125,$N1354,$O1354)&lt;&gt;""),RIGHT(TEXT(INDEX(個人!$C$6:$AH$125,$N1354,$O1354),"mm:ss.00"),2),"")</f>
        <v/>
      </c>
      <c r="N1354" s="23">
        <f t="shared" si="185"/>
        <v>62</v>
      </c>
      <c r="O1354" s="23">
        <v>17</v>
      </c>
      <c r="P1354" s="200" t="s">
        <v>77</v>
      </c>
      <c r="Q1354" s="23" t="s">
        <v>318</v>
      </c>
    </row>
    <row r="1355" spans="3:17" s="23" customFormat="1" x14ac:dyDescent="0.15">
      <c r="C1355" s="23" t="str">
        <f>IF(INDEX(個人!$C$6:$AH$125,$N1355,$C$3)&lt;&gt;"",DBCS(TRIM(INDEX(個人!$C$6:$AH$125,$N1355,$C$3))),"")</f>
        <v/>
      </c>
      <c r="D1355" s="23" t="str">
        <f t="shared" si="183"/>
        <v>○</v>
      </c>
      <c r="E1355" s="23">
        <f>IF(AND(INDEX(個人!$C$6:$AH$125,$N1354,$C$3)&lt;&gt;"",INDEX(個人!$C$6:$AH$125,$N1355,$O1355)&lt;&gt;""),E1354+1,E1354)</f>
        <v>0</v>
      </c>
      <c r="F1355" s="23" t="str">
        <f t="shared" si="184"/>
        <v>@0</v>
      </c>
      <c r="H1355" s="23" t="str">
        <f>IF(AND(INDEX(個人!$C$6:$AH$125,$N1355,$C$3)&lt;&gt;"",INDEX(個人!$C$6:$AH$125,$N1355,$O1355)&lt;&gt;""),IF(INDEX(個人!$C$6:$AH$125,$N1355,$H$3)&lt;20,11,ROUNDDOWN(INDEX(個人!$C$6:$AH$125,$N1355,$H$3)/5,0)+7),"")</f>
        <v/>
      </c>
      <c r="I1355" s="23" t="str">
        <f>IF(AND(INDEX(個人!$C$6:$AH$125,$N1355,$C$3)&lt;&gt;"",INDEX(個人!$C$6:$AH$125,$N1355,$O1355)&lt;&gt;""),IF(ISERROR(VLOOKUP(DBCS($Q1355),コード一覧!$E$1:$F$6,2,FALSE)),1,VLOOKUP(DBCS($Q1355),コード一覧!$E$1:$F$6,2,FALSE)),"")</f>
        <v/>
      </c>
      <c r="J1355" s="23" t="str">
        <f>IF(AND(INDEX(個人!$C$6:$AH$125,$N1355,$C$3)&lt;&gt;"",INDEX(個人!$C$6:$AH$125,$N1355,$O1355)&lt;&gt;""),VLOOKUP($P1355,コード一覧!$G$1:$H$10,2,FALSE),"")</f>
        <v/>
      </c>
      <c r="K1355" s="23" t="str">
        <f>IF(AND(INDEX(個人!$C$6:$AH$125,$N1355,$C$3)&lt;&gt;"",INDEX(個人!$C$6:$AH$125,$N1355,$O1355)&lt;&gt;""),LEFT(TEXT(INDEX(個人!$C$6:$AH$125,$N1355,$O1355),"mm:ss.00"),2),"")</f>
        <v/>
      </c>
      <c r="L1355" s="23" t="str">
        <f>IF(AND(INDEX(個人!$C$6:$AH$125,$N1355,$C$3)&lt;&gt;"",INDEX(個人!$C$6:$AH$125,$N1355,$O1355)&lt;&gt;""),MID(TEXT(INDEX(個人!$C$6:$AH$125,$N1355,$O1355),"mm:ss.00"),4,2),"")</f>
        <v/>
      </c>
      <c r="M1355" s="23" t="str">
        <f>IF(AND(INDEX(個人!$C$6:$AH$125,$N1355,$C$3)&lt;&gt;"",INDEX(個人!$C$6:$AH$125,$N1355,$O1355)&lt;&gt;""),RIGHT(TEXT(INDEX(個人!$C$6:$AH$125,$N1355,$O1355),"mm:ss.00"),2),"")</f>
        <v/>
      </c>
      <c r="N1355" s="23">
        <f t="shared" si="185"/>
        <v>62</v>
      </c>
      <c r="O1355" s="23">
        <v>18</v>
      </c>
      <c r="P1355" s="200" t="s">
        <v>70</v>
      </c>
      <c r="Q1355" s="23" t="s">
        <v>319</v>
      </c>
    </row>
    <row r="1356" spans="3:17" s="23" customFormat="1" x14ac:dyDescent="0.15">
      <c r="C1356" s="23" t="str">
        <f>IF(INDEX(個人!$C$6:$AH$125,$N1356,$C$3)&lt;&gt;"",DBCS(TRIM(INDEX(個人!$C$6:$AH$125,$N1356,$C$3))),"")</f>
        <v/>
      </c>
      <c r="D1356" s="23" t="str">
        <f t="shared" si="183"/>
        <v>○</v>
      </c>
      <c r="E1356" s="23">
        <f>IF(AND(INDEX(個人!$C$6:$AH$125,$N1355,$C$3)&lt;&gt;"",INDEX(個人!$C$6:$AH$125,$N1356,$O1356)&lt;&gt;""),E1355+1,E1355)</f>
        <v>0</v>
      </c>
      <c r="F1356" s="23" t="str">
        <f t="shared" si="184"/>
        <v>@0</v>
      </c>
      <c r="H1356" s="23" t="str">
        <f>IF(AND(INDEX(個人!$C$6:$AH$125,$N1356,$C$3)&lt;&gt;"",INDEX(個人!$C$6:$AH$125,$N1356,$O1356)&lt;&gt;""),IF(INDEX(個人!$C$6:$AH$125,$N1356,$H$3)&lt;20,11,ROUNDDOWN(INDEX(個人!$C$6:$AH$125,$N1356,$H$3)/5,0)+7),"")</f>
        <v/>
      </c>
      <c r="I1356" s="23" t="str">
        <f>IF(AND(INDEX(個人!$C$6:$AH$125,$N1356,$C$3)&lt;&gt;"",INDEX(個人!$C$6:$AH$125,$N1356,$O1356)&lt;&gt;""),IF(ISERROR(VLOOKUP(DBCS($Q1356),コード一覧!$E$1:$F$6,2,FALSE)),1,VLOOKUP(DBCS($Q1356),コード一覧!$E$1:$F$6,2,FALSE)),"")</f>
        <v/>
      </c>
      <c r="J1356" s="23" t="str">
        <f>IF(AND(INDEX(個人!$C$6:$AH$125,$N1356,$C$3)&lt;&gt;"",INDEX(個人!$C$6:$AH$125,$N1356,$O1356)&lt;&gt;""),VLOOKUP($P1356,コード一覧!$G$1:$H$10,2,FALSE),"")</f>
        <v/>
      </c>
      <c r="K1356" s="23" t="str">
        <f>IF(AND(INDEX(個人!$C$6:$AH$125,$N1356,$C$3)&lt;&gt;"",INDEX(個人!$C$6:$AH$125,$N1356,$O1356)&lt;&gt;""),LEFT(TEXT(INDEX(個人!$C$6:$AH$125,$N1356,$O1356),"mm:ss.00"),2),"")</f>
        <v/>
      </c>
      <c r="L1356" s="23" t="str">
        <f>IF(AND(INDEX(個人!$C$6:$AH$125,$N1356,$C$3)&lt;&gt;"",INDEX(個人!$C$6:$AH$125,$N1356,$O1356)&lt;&gt;""),MID(TEXT(INDEX(個人!$C$6:$AH$125,$N1356,$O1356),"mm:ss.00"),4,2),"")</f>
        <v/>
      </c>
      <c r="M1356" s="23" t="str">
        <f>IF(AND(INDEX(個人!$C$6:$AH$125,$N1356,$C$3)&lt;&gt;"",INDEX(個人!$C$6:$AH$125,$N1356,$O1356)&lt;&gt;""),RIGHT(TEXT(INDEX(個人!$C$6:$AH$125,$N1356,$O1356),"mm:ss.00"),2),"")</f>
        <v/>
      </c>
      <c r="N1356" s="23">
        <f t="shared" si="185"/>
        <v>62</v>
      </c>
      <c r="O1356" s="23">
        <v>19</v>
      </c>
      <c r="P1356" s="200" t="s">
        <v>24</v>
      </c>
      <c r="Q1356" s="23" t="s">
        <v>319</v>
      </c>
    </row>
    <row r="1357" spans="3:17" s="23" customFormat="1" x14ac:dyDescent="0.15">
      <c r="C1357" s="23" t="str">
        <f>IF(INDEX(個人!$C$6:$AH$125,$N1357,$C$3)&lt;&gt;"",DBCS(TRIM(INDEX(個人!$C$6:$AH$125,$N1357,$C$3))),"")</f>
        <v/>
      </c>
      <c r="D1357" s="23" t="str">
        <f t="shared" si="183"/>
        <v>○</v>
      </c>
      <c r="E1357" s="23">
        <f>IF(AND(INDEX(個人!$C$6:$AH$125,$N1356,$C$3)&lt;&gt;"",INDEX(個人!$C$6:$AH$125,$N1357,$O1357)&lt;&gt;""),E1356+1,E1356)</f>
        <v>0</v>
      </c>
      <c r="F1357" s="23" t="str">
        <f t="shared" si="184"/>
        <v>@0</v>
      </c>
      <c r="H1357" s="23" t="str">
        <f>IF(AND(INDEX(個人!$C$6:$AH$125,$N1357,$C$3)&lt;&gt;"",INDEX(個人!$C$6:$AH$125,$N1357,$O1357)&lt;&gt;""),IF(INDEX(個人!$C$6:$AH$125,$N1357,$H$3)&lt;20,11,ROUNDDOWN(INDEX(個人!$C$6:$AH$125,$N1357,$H$3)/5,0)+7),"")</f>
        <v/>
      </c>
      <c r="I1357" s="23" t="str">
        <f>IF(AND(INDEX(個人!$C$6:$AH$125,$N1357,$C$3)&lt;&gt;"",INDEX(個人!$C$6:$AH$125,$N1357,$O1357)&lt;&gt;""),IF(ISERROR(VLOOKUP(DBCS($Q1357),コード一覧!$E$1:$F$6,2,FALSE)),1,VLOOKUP(DBCS($Q1357),コード一覧!$E$1:$F$6,2,FALSE)),"")</f>
        <v/>
      </c>
      <c r="J1357" s="23" t="str">
        <f>IF(AND(INDEX(個人!$C$6:$AH$125,$N1357,$C$3)&lt;&gt;"",INDEX(個人!$C$6:$AH$125,$N1357,$O1357)&lt;&gt;""),VLOOKUP($P1357,コード一覧!$G$1:$H$10,2,FALSE),"")</f>
        <v/>
      </c>
      <c r="K1357" s="23" t="str">
        <f>IF(AND(INDEX(個人!$C$6:$AH$125,$N1357,$C$3)&lt;&gt;"",INDEX(個人!$C$6:$AH$125,$N1357,$O1357)&lt;&gt;""),LEFT(TEXT(INDEX(個人!$C$6:$AH$125,$N1357,$O1357),"mm:ss.00"),2),"")</f>
        <v/>
      </c>
      <c r="L1357" s="23" t="str">
        <f>IF(AND(INDEX(個人!$C$6:$AH$125,$N1357,$C$3)&lt;&gt;"",INDEX(個人!$C$6:$AH$125,$N1357,$O1357)&lt;&gt;""),MID(TEXT(INDEX(個人!$C$6:$AH$125,$N1357,$O1357),"mm:ss.00"),4,2),"")</f>
        <v/>
      </c>
      <c r="M1357" s="23" t="str">
        <f>IF(AND(INDEX(個人!$C$6:$AH$125,$N1357,$C$3)&lt;&gt;"",INDEX(個人!$C$6:$AH$125,$N1357,$O1357)&lt;&gt;""),RIGHT(TEXT(INDEX(個人!$C$6:$AH$125,$N1357,$O1357),"mm:ss.00"),2),"")</f>
        <v/>
      </c>
      <c r="N1357" s="23">
        <f t="shared" si="185"/>
        <v>62</v>
      </c>
      <c r="O1357" s="23">
        <v>20</v>
      </c>
      <c r="P1357" s="200" t="s">
        <v>37</v>
      </c>
      <c r="Q1357" s="23" t="s">
        <v>319</v>
      </c>
    </row>
    <row r="1358" spans="3:17" s="23" customFormat="1" x14ac:dyDescent="0.15">
      <c r="C1358" s="23" t="str">
        <f>IF(INDEX(個人!$C$6:$AH$125,$N1358,$C$3)&lt;&gt;"",DBCS(TRIM(INDEX(個人!$C$6:$AH$125,$N1358,$C$3))),"")</f>
        <v/>
      </c>
      <c r="D1358" s="23" t="str">
        <f t="shared" si="183"/>
        <v>○</v>
      </c>
      <c r="E1358" s="23">
        <f>IF(AND(INDEX(個人!$C$6:$AH$125,$N1357,$C$3)&lt;&gt;"",INDEX(個人!$C$6:$AH$125,$N1358,$O1358)&lt;&gt;""),E1357+1,E1357)</f>
        <v>0</v>
      </c>
      <c r="F1358" s="23" t="str">
        <f t="shared" si="184"/>
        <v>@0</v>
      </c>
      <c r="H1358" s="23" t="str">
        <f>IF(AND(INDEX(個人!$C$6:$AH$125,$N1358,$C$3)&lt;&gt;"",INDEX(個人!$C$6:$AH$125,$N1358,$O1358)&lt;&gt;""),IF(INDEX(個人!$C$6:$AH$125,$N1358,$H$3)&lt;20,11,ROUNDDOWN(INDEX(個人!$C$6:$AH$125,$N1358,$H$3)/5,0)+7),"")</f>
        <v/>
      </c>
      <c r="I1358" s="23" t="str">
        <f>IF(AND(INDEX(個人!$C$6:$AH$125,$N1358,$C$3)&lt;&gt;"",INDEX(個人!$C$6:$AH$125,$N1358,$O1358)&lt;&gt;""),IF(ISERROR(VLOOKUP(DBCS($Q1358),コード一覧!$E$1:$F$6,2,FALSE)),1,VLOOKUP(DBCS($Q1358),コード一覧!$E$1:$F$6,2,FALSE)),"")</f>
        <v/>
      </c>
      <c r="J1358" s="23" t="str">
        <f>IF(AND(INDEX(個人!$C$6:$AH$125,$N1358,$C$3)&lt;&gt;"",INDEX(個人!$C$6:$AH$125,$N1358,$O1358)&lt;&gt;""),VLOOKUP($P1358,コード一覧!$G$1:$H$10,2,FALSE),"")</f>
        <v/>
      </c>
      <c r="K1358" s="23" t="str">
        <f>IF(AND(INDEX(個人!$C$6:$AH$125,$N1358,$C$3)&lt;&gt;"",INDEX(個人!$C$6:$AH$125,$N1358,$O1358)&lt;&gt;""),LEFT(TEXT(INDEX(個人!$C$6:$AH$125,$N1358,$O1358),"mm:ss.00"),2),"")</f>
        <v/>
      </c>
      <c r="L1358" s="23" t="str">
        <f>IF(AND(INDEX(個人!$C$6:$AH$125,$N1358,$C$3)&lt;&gt;"",INDEX(個人!$C$6:$AH$125,$N1358,$O1358)&lt;&gt;""),MID(TEXT(INDEX(個人!$C$6:$AH$125,$N1358,$O1358),"mm:ss.00"),4,2),"")</f>
        <v/>
      </c>
      <c r="M1358" s="23" t="str">
        <f>IF(AND(INDEX(個人!$C$6:$AH$125,$N1358,$C$3)&lt;&gt;"",INDEX(個人!$C$6:$AH$125,$N1358,$O1358)&lt;&gt;""),RIGHT(TEXT(INDEX(個人!$C$6:$AH$125,$N1358,$O1358),"mm:ss.00"),2),"")</f>
        <v/>
      </c>
      <c r="N1358" s="23">
        <f t="shared" si="185"/>
        <v>62</v>
      </c>
      <c r="O1358" s="23">
        <v>21</v>
      </c>
      <c r="P1358" s="200" t="s">
        <v>47</v>
      </c>
      <c r="Q1358" s="23" t="s">
        <v>319</v>
      </c>
    </row>
    <row r="1359" spans="3:17" s="23" customFormat="1" x14ac:dyDescent="0.15">
      <c r="C1359" s="23" t="str">
        <f>IF(INDEX(個人!$C$6:$AH$125,$N1359,$C$3)&lt;&gt;"",DBCS(TRIM(INDEX(個人!$C$6:$AH$125,$N1359,$C$3))),"")</f>
        <v/>
      </c>
      <c r="D1359" s="23" t="str">
        <f t="shared" si="183"/>
        <v>○</v>
      </c>
      <c r="E1359" s="23">
        <f>IF(AND(INDEX(個人!$C$6:$AH$125,$N1358,$C$3)&lt;&gt;"",INDEX(個人!$C$6:$AH$125,$N1359,$O1359)&lt;&gt;""),E1358+1,E1358)</f>
        <v>0</v>
      </c>
      <c r="F1359" s="23" t="str">
        <f t="shared" si="184"/>
        <v>@0</v>
      </c>
      <c r="H1359" s="23" t="str">
        <f>IF(AND(INDEX(個人!$C$6:$AH$125,$N1359,$C$3)&lt;&gt;"",INDEX(個人!$C$6:$AH$125,$N1359,$O1359)&lt;&gt;""),IF(INDEX(個人!$C$6:$AH$125,$N1359,$H$3)&lt;20,11,ROUNDDOWN(INDEX(個人!$C$6:$AH$125,$N1359,$H$3)/5,0)+7),"")</f>
        <v/>
      </c>
      <c r="I1359" s="23" t="str">
        <f>IF(AND(INDEX(個人!$C$6:$AH$125,$N1359,$C$3)&lt;&gt;"",INDEX(個人!$C$6:$AH$125,$N1359,$O1359)&lt;&gt;""),IF(ISERROR(VLOOKUP(DBCS($Q1359),コード一覧!$E$1:$F$6,2,FALSE)),1,VLOOKUP(DBCS($Q1359),コード一覧!$E$1:$F$6,2,FALSE)),"")</f>
        <v/>
      </c>
      <c r="J1359" s="23" t="str">
        <f>IF(AND(INDEX(個人!$C$6:$AH$125,$N1359,$C$3)&lt;&gt;"",INDEX(個人!$C$6:$AH$125,$N1359,$O1359)&lt;&gt;""),VLOOKUP($P1359,コード一覧!$G$1:$H$10,2,FALSE),"")</f>
        <v/>
      </c>
      <c r="K1359" s="23" t="str">
        <f>IF(AND(INDEX(個人!$C$6:$AH$125,$N1359,$C$3)&lt;&gt;"",INDEX(個人!$C$6:$AH$125,$N1359,$O1359)&lt;&gt;""),LEFT(TEXT(INDEX(個人!$C$6:$AH$125,$N1359,$O1359),"mm:ss.00"),2),"")</f>
        <v/>
      </c>
      <c r="L1359" s="23" t="str">
        <f>IF(AND(INDEX(個人!$C$6:$AH$125,$N1359,$C$3)&lt;&gt;"",INDEX(個人!$C$6:$AH$125,$N1359,$O1359)&lt;&gt;""),MID(TEXT(INDEX(個人!$C$6:$AH$125,$N1359,$O1359),"mm:ss.00"),4,2),"")</f>
        <v/>
      </c>
      <c r="M1359" s="23" t="str">
        <f>IF(AND(INDEX(個人!$C$6:$AH$125,$N1359,$C$3)&lt;&gt;"",INDEX(個人!$C$6:$AH$125,$N1359,$O1359)&lt;&gt;""),RIGHT(TEXT(INDEX(個人!$C$6:$AH$125,$N1359,$O1359),"mm:ss.00"),2),"")</f>
        <v/>
      </c>
      <c r="N1359" s="23">
        <f t="shared" si="185"/>
        <v>62</v>
      </c>
      <c r="O1359" s="23">
        <v>22</v>
      </c>
      <c r="P1359" s="200" t="s">
        <v>70</v>
      </c>
      <c r="Q1359" s="23" t="s">
        <v>320</v>
      </c>
    </row>
    <row r="1360" spans="3:17" s="23" customFormat="1" x14ac:dyDescent="0.15">
      <c r="C1360" s="23" t="str">
        <f>IF(INDEX(個人!$C$6:$AH$125,$N1360,$C$3)&lt;&gt;"",DBCS(TRIM(INDEX(個人!$C$6:$AH$125,$N1360,$C$3))),"")</f>
        <v/>
      </c>
      <c r="D1360" s="23" t="str">
        <f t="shared" si="183"/>
        <v>○</v>
      </c>
      <c r="E1360" s="23">
        <f>IF(AND(INDEX(個人!$C$6:$AH$125,$N1359,$C$3)&lt;&gt;"",INDEX(個人!$C$6:$AH$125,$N1360,$O1360)&lt;&gt;""),E1359+1,E1359)</f>
        <v>0</v>
      </c>
      <c r="F1360" s="23" t="str">
        <f t="shared" si="184"/>
        <v>@0</v>
      </c>
      <c r="H1360" s="23" t="str">
        <f>IF(AND(INDEX(個人!$C$6:$AH$125,$N1360,$C$3)&lt;&gt;"",INDEX(個人!$C$6:$AH$125,$N1360,$O1360)&lt;&gt;""),IF(INDEX(個人!$C$6:$AH$125,$N1360,$H$3)&lt;20,11,ROUNDDOWN(INDEX(個人!$C$6:$AH$125,$N1360,$H$3)/5,0)+7),"")</f>
        <v/>
      </c>
      <c r="I1360" s="23" t="str">
        <f>IF(AND(INDEX(個人!$C$6:$AH$125,$N1360,$C$3)&lt;&gt;"",INDEX(個人!$C$6:$AH$125,$N1360,$O1360)&lt;&gt;""),IF(ISERROR(VLOOKUP(DBCS($Q1360),コード一覧!$E$1:$F$6,2,FALSE)),1,VLOOKUP(DBCS($Q1360),コード一覧!$E$1:$F$6,2,FALSE)),"")</f>
        <v/>
      </c>
      <c r="J1360" s="23" t="str">
        <f>IF(AND(INDEX(個人!$C$6:$AH$125,$N1360,$C$3)&lt;&gt;"",INDEX(個人!$C$6:$AH$125,$N1360,$O1360)&lt;&gt;""),VLOOKUP($P1360,コード一覧!$G$1:$H$10,2,FALSE),"")</f>
        <v/>
      </c>
      <c r="K1360" s="23" t="str">
        <f>IF(AND(INDEX(個人!$C$6:$AH$125,$N1360,$C$3)&lt;&gt;"",INDEX(個人!$C$6:$AH$125,$N1360,$O1360)&lt;&gt;""),LEFT(TEXT(INDEX(個人!$C$6:$AH$125,$N1360,$O1360),"mm:ss.00"),2),"")</f>
        <v/>
      </c>
      <c r="L1360" s="23" t="str">
        <f>IF(AND(INDEX(個人!$C$6:$AH$125,$N1360,$C$3)&lt;&gt;"",INDEX(個人!$C$6:$AH$125,$N1360,$O1360)&lt;&gt;""),MID(TEXT(INDEX(個人!$C$6:$AH$125,$N1360,$O1360),"mm:ss.00"),4,2),"")</f>
        <v/>
      </c>
      <c r="M1360" s="23" t="str">
        <f>IF(AND(INDEX(個人!$C$6:$AH$125,$N1360,$C$3)&lt;&gt;"",INDEX(個人!$C$6:$AH$125,$N1360,$O1360)&lt;&gt;""),RIGHT(TEXT(INDEX(個人!$C$6:$AH$125,$N1360,$O1360),"mm:ss.00"),2),"")</f>
        <v/>
      </c>
      <c r="N1360" s="23">
        <f t="shared" si="185"/>
        <v>62</v>
      </c>
      <c r="O1360" s="23">
        <v>23</v>
      </c>
      <c r="P1360" s="200" t="s">
        <v>24</v>
      </c>
      <c r="Q1360" s="23" t="s">
        <v>320</v>
      </c>
    </row>
    <row r="1361" spans="3:17" s="23" customFormat="1" x14ac:dyDescent="0.15">
      <c r="C1361" s="23" t="str">
        <f>IF(INDEX(個人!$C$6:$AH$125,$N1361,$C$3)&lt;&gt;"",DBCS(TRIM(INDEX(個人!$C$6:$AH$125,$N1361,$C$3))),"")</f>
        <v/>
      </c>
      <c r="D1361" s="23" t="str">
        <f t="shared" si="183"/>
        <v>○</v>
      </c>
      <c r="E1361" s="23">
        <f>IF(AND(INDEX(個人!$C$6:$AH$125,$N1360,$C$3)&lt;&gt;"",INDEX(個人!$C$6:$AH$125,$N1361,$O1361)&lt;&gt;""),E1360+1,E1360)</f>
        <v>0</v>
      </c>
      <c r="F1361" s="23" t="str">
        <f t="shared" si="184"/>
        <v>@0</v>
      </c>
      <c r="H1361" s="23" t="str">
        <f>IF(AND(INDEX(個人!$C$6:$AH$125,$N1361,$C$3)&lt;&gt;"",INDEX(個人!$C$6:$AH$125,$N1361,$O1361)&lt;&gt;""),IF(INDEX(個人!$C$6:$AH$125,$N1361,$H$3)&lt;20,11,ROUNDDOWN(INDEX(個人!$C$6:$AH$125,$N1361,$H$3)/5,0)+7),"")</f>
        <v/>
      </c>
      <c r="I1361" s="23" t="str">
        <f>IF(AND(INDEX(個人!$C$6:$AH$125,$N1361,$C$3)&lt;&gt;"",INDEX(個人!$C$6:$AH$125,$N1361,$O1361)&lt;&gt;""),IF(ISERROR(VLOOKUP(DBCS($Q1361),コード一覧!$E$1:$F$6,2,FALSE)),1,VLOOKUP(DBCS($Q1361),コード一覧!$E$1:$F$6,2,FALSE)),"")</f>
        <v/>
      </c>
      <c r="J1361" s="23" t="str">
        <f>IF(AND(INDEX(個人!$C$6:$AH$125,$N1361,$C$3)&lt;&gt;"",INDEX(個人!$C$6:$AH$125,$N1361,$O1361)&lt;&gt;""),VLOOKUP($P1361,コード一覧!$G$1:$H$10,2,FALSE),"")</f>
        <v/>
      </c>
      <c r="K1361" s="23" t="str">
        <f>IF(AND(INDEX(個人!$C$6:$AH$125,$N1361,$C$3)&lt;&gt;"",INDEX(個人!$C$6:$AH$125,$N1361,$O1361)&lt;&gt;""),LEFT(TEXT(INDEX(個人!$C$6:$AH$125,$N1361,$O1361),"mm:ss.00"),2),"")</f>
        <v/>
      </c>
      <c r="L1361" s="23" t="str">
        <f>IF(AND(INDEX(個人!$C$6:$AH$125,$N1361,$C$3)&lt;&gt;"",INDEX(個人!$C$6:$AH$125,$N1361,$O1361)&lt;&gt;""),MID(TEXT(INDEX(個人!$C$6:$AH$125,$N1361,$O1361),"mm:ss.00"),4,2),"")</f>
        <v/>
      </c>
      <c r="M1361" s="23" t="str">
        <f>IF(AND(INDEX(個人!$C$6:$AH$125,$N1361,$C$3)&lt;&gt;"",INDEX(個人!$C$6:$AH$125,$N1361,$O1361)&lt;&gt;""),RIGHT(TEXT(INDEX(個人!$C$6:$AH$125,$N1361,$O1361),"mm:ss.00"),2),"")</f>
        <v/>
      </c>
      <c r="N1361" s="23">
        <f t="shared" si="185"/>
        <v>62</v>
      </c>
      <c r="O1361" s="23">
        <v>24</v>
      </c>
      <c r="P1361" s="200" t="s">
        <v>37</v>
      </c>
      <c r="Q1361" s="23" t="s">
        <v>320</v>
      </c>
    </row>
    <row r="1362" spans="3:17" s="23" customFormat="1" x14ac:dyDescent="0.15">
      <c r="C1362" s="23" t="str">
        <f>IF(INDEX(個人!$C$6:$AH$125,$N1362,$C$3)&lt;&gt;"",DBCS(TRIM(INDEX(個人!$C$6:$AH$125,$N1362,$C$3))),"")</f>
        <v/>
      </c>
      <c r="D1362" s="23" t="str">
        <f t="shared" si="183"/>
        <v>○</v>
      </c>
      <c r="E1362" s="23">
        <f>IF(AND(INDEX(個人!$C$6:$AH$125,$N1361,$C$3)&lt;&gt;"",INDEX(個人!$C$6:$AH$125,$N1362,$O1362)&lt;&gt;""),E1361+1,E1361)</f>
        <v>0</v>
      </c>
      <c r="F1362" s="23" t="str">
        <f t="shared" si="184"/>
        <v>@0</v>
      </c>
      <c r="H1362" s="23" t="str">
        <f>IF(AND(INDEX(個人!$C$6:$AH$125,$N1362,$C$3)&lt;&gt;"",INDEX(個人!$C$6:$AH$125,$N1362,$O1362)&lt;&gt;""),IF(INDEX(個人!$C$6:$AH$125,$N1362,$H$3)&lt;20,11,ROUNDDOWN(INDEX(個人!$C$6:$AH$125,$N1362,$H$3)/5,0)+7),"")</f>
        <v/>
      </c>
      <c r="I1362" s="23" t="str">
        <f>IF(AND(INDEX(個人!$C$6:$AH$125,$N1362,$C$3)&lt;&gt;"",INDEX(個人!$C$6:$AH$125,$N1362,$O1362)&lt;&gt;""),IF(ISERROR(VLOOKUP(DBCS($Q1362),コード一覧!$E$1:$F$6,2,FALSE)),1,VLOOKUP(DBCS($Q1362),コード一覧!$E$1:$F$6,2,FALSE)),"")</f>
        <v/>
      </c>
      <c r="J1362" s="23" t="str">
        <f>IF(AND(INDEX(個人!$C$6:$AH$125,$N1362,$C$3)&lt;&gt;"",INDEX(個人!$C$6:$AH$125,$N1362,$O1362)&lt;&gt;""),VLOOKUP($P1362,コード一覧!$G$1:$H$10,2,FALSE),"")</f>
        <v/>
      </c>
      <c r="K1362" s="23" t="str">
        <f>IF(AND(INDEX(個人!$C$6:$AH$125,$N1362,$C$3)&lt;&gt;"",INDEX(個人!$C$6:$AH$125,$N1362,$O1362)&lt;&gt;""),LEFT(TEXT(INDEX(個人!$C$6:$AH$125,$N1362,$O1362),"mm:ss.00"),2),"")</f>
        <v/>
      </c>
      <c r="L1362" s="23" t="str">
        <f>IF(AND(INDEX(個人!$C$6:$AH$125,$N1362,$C$3)&lt;&gt;"",INDEX(個人!$C$6:$AH$125,$N1362,$O1362)&lt;&gt;""),MID(TEXT(INDEX(個人!$C$6:$AH$125,$N1362,$O1362),"mm:ss.00"),4,2),"")</f>
        <v/>
      </c>
      <c r="M1362" s="23" t="str">
        <f>IF(AND(INDEX(個人!$C$6:$AH$125,$N1362,$C$3)&lt;&gt;"",INDEX(個人!$C$6:$AH$125,$N1362,$O1362)&lt;&gt;""),RIGHT(TEXT(INDEX(個人!$C$6:$AH$125,$N1362,$O1362),"mm:ss.00"),2),"")</f>
        <v/>
      </c>
      <c r="N1362" s="23">
        <f t="shared" si="185"/>
        <v>62</v>
      </c>
      <c r="O1362" s="23">
        <v>25</v>
      </c>
      <c r="P1362" s="200" t="s">
        <v>47</v>
      </c>
      <c r="Q1362" s="23" t="s">
        <v>320</v>
      </c>
    </row>
    <row r="1363" spans="3:17" s="23" customFormat="1" x14ac:dyDescent="0.15">
      <c r="C1363" s="23" t="str">
        <f>IF(INDEX(個人!$C$6:$AH$125,$N1363,$C$3)&lt;&gt;"",DBCS(TRIM(INDEX(個人!$C$6:$AH$125,$N1363,$C$3))),"")</f>
        <v/>
      </c>
      <c r="D1363" s="23" t="str">
        <f t="shared" si="183"/>
        <v>○</v>
      </c>
      <c r="E1363" s="23">
        <f>IF(AND(INDEX(個人!$C$6:$AH$125,$N1362,$C$3)&lt;&gt;"",INDEX(個人!$C$6:$AH$125,$N1363,$O1363)&lt;&gt;""),E1362+1,E1362)</f>
        <v>0</v>
      </c>
      <c r="F1363" s="23" t="str">
        <f t="shared" si="184"/>
        <v>@0</v>
      </c>
      <c r="H1363" s="23" t="str">
        <f>IF(AND(INDEX(個人!$C$6:$AH$125,$N1363,$C$3)&lt;&gt;"",INDEX(個人!$C$6:$AH$125,$N1363,$O1363)&lt;&gt;""),IF(INDEX(個人!$C$6:$AH$125,$N1363,$H$3)&lt;20,11,ROUNDDOWN(INDEX(個人!$C$6:$AH$125,$N1363,$H$3)/5,0)+7),"")</f>
        <v/>
      </c>
      <c r="I1363" s="23" t="str">
        <f>IF(AND(INDEX(個人!$C$6:$AH$125,$N1363,$C$3)&lt;&gt;"",INDEX(個人!$C$6:$AH$125,$N1363,$O1363)&lt;&gt;""),IF(ISERROR(VLOOKUP(DBCS($Q1363),コード一覧!$E$1:$F$6,2,FALSE)),1,VLOOKUP(DBCS($Q1363),コード一覧!$E$1:$F$6,2,FALSE)),"")</f>
        <v/>
      </c>
      <c r="J1363" s="23" t="str">
        <f>IF(AND(INDEX(個人!$C$6:$AH$125,$N1363,$C$3)&lt;&gt;"",INDEX(個人!$C$6:$AH$125,$N1363,$O1363)&lt;&gt;""),VLOOKUP($P1363,コード一覧!$G$1:$H$10,2,FALSE),"")</f>
        <v/>
      </c>
      <c r="K1363" s="23" t="str">
        <f>IF(AND(INDEX(個人!$C$6:$AH$125,$N1363,$C$3)&lt;&gt;"",INDEX(個人!$C$6:$AH$125,$N1363,$O1363)&lt;&gt;""),LEFT(TEXT(INDEX(個人!$C$6:$AH$125,$N1363,$O1363),"mm:ss.00"),2),"")</f>
        <v/>
      </c>
      <c r="L1363" s="23" t="str">
        <f>IF(AND(INDEX(個人!$C$6:$AH$125,$N1363,$C$3)&lt;&gt;"",INDEX(個人!$C$6:$AH$125,$N1363,$O1363)&lt;&gt;""),MID(TEXT(INDEX(個人!$C$6:$AH$125,$N1363,$O1363),"mm:ss.00"),4,2),"")</f>
        <v/>
      </c>
      <c r="M1363" s="23" t="str">
        <f>IF(AND(INDEX(個人!$C$6:$AH$125,$N1363,$C$3)&lt;&gt;"",INDEX(個人!$C$6:$AH$125,$N1363,$O1363)&lt;&gt;""),RIGHT(TEXT(INDEX(個人!$C$6:$AH$125,$N1363,$O1363),"mm:ss.00"),2),"")</f>
        <v/>
      </c>
      <c r="N1363" s="23">
        <f t="shared" si="185"/>
        <v>62</v>
      </c>
      <c r="O1363" s="23">
        <v>26</v>
      </c>
      <c r="P1363" s="200" t="s">
        <v>70</v>
      </c>
      <c r="Q1363" s="23" t="s">
        <v>321</v>
      </c>
    </row>
    <row r="1364" spans="3:17" s="23" customFormat="1" x14ac:dyDescent="0.15">
      <c r="C1364" s="23" t="str">
        <f>IF(INDEX(個人!$C$6:$AH$125,$N1364,$C$3)&lt;&gt;"",DBCS(TRIM(INDEX(個人!$C$6:$AH$125,$N1364,$C$3))),"")</f>
        <v/>
      </c>
      <c r="D1364" s="23" t="str">
        <f t="shared" si="183"/>
        <v>○</v>
      </c>
      <c r="E1364" s="23">
        <f>IF(AND(INDEX(個人!$C$6:$AH$125,$N1363,$C$3)&lt;&gt;"",INDEX(個人!$C$6:$AH$125,$N1364,$O1364)&lt;&gt;""),E1363+1,E1363)</f>
        <v>0</v>
      </c>
      <c r="F1364" s="23" t="str">
        <f t="shared" si="184"/>
        <v>@0</v>
      </c>
      <c r="H1364" s="23" t="str">
        <f>IF(AND(INDEX(個人!$C$6:$AH$125,$N1364,$C$3)&lt;&gt;"",INDEX(個人!$C$6:$AH$125,$N1364,$O1364)&lt;&gt;""),IF(INDEX(個人!$C$6:$AH$125,$N1364,$H$3)&lt;20,11,ROUNDDOWN(INDEX(個人!$C$6:$AH$125,$N1364,$H$3)/5,0)+7),"")</f>
        <v/>
      </c>
      <c r="I1364" s="23" t="str">
        <f>IF(AND(INDEX(個人!$C$6:$AH$125,$N1364,$C$3)&lt;&gt;"",INDEX(個人!$C$6:$AH$125,$N1364,$O1364)&lt;&gt;""),IF(ISERROR(VLOOKUP(DBCS($Q1364),コード一覧!$E$1:$F$6,2,FALSE)),1,VLOOKUP(DBCS($Q1364),コード一覧!$E$1:$F$6,2,FALSE)),"")</f>
        <v/>
      </c>
      <c r="J1364" s="23" t="str">
        <f>IF(AND(INDEX(個人!$C$6:$AH$125,$N1364,$C$3)&lt;&gt;"",INDEX(個人!$C$6:$AH$125,$N1364,$O1364)&lt;&gt;""),VLOOKUP($P1364,コード一覧!$G$1:$H$10,2,FALSE),"")</f>
        <v/>
      </c>
      <c r="K1364" s="23" t="str">
        <f>IF(AND(INDEX(個人!$C$6:$AH$125,$N1364,$C$3)&lt;&gt;"",INDEX(個人!$C$6:$AH$125,$N1364,$O1364)&lt;&gt;""),LEFT(TEXT(INDEX(個人!$C$6:$AH$125,$N1364,$O1364),"mm:ss.00"),2),"")</f>
        <v/>
      </c>
      <c r="L1364" s="23" t="str">
        <f>IF(AND(INDEX(個人!$C$6:$AH$125,$N1364,$C$3)&lt;&gt;"",INDEX(個人!$C$6:$AH$125,$N1364,$O1364)&lt;&gt;""),MID(TEXT(INDEX(個人!$C$6:$AH$125,$N1364,$O1364),"mm:ss.00"),4,2),"")</f>
        <v/>
      </c>
      <c r="M1364" s="23" t="str">
        <f>IF(AND(INDEX(個人!$C$6:$AH$125,$N1364,$C$3)&lt;&gt;"",INDEX(個人!$C$6:$AH$125,$N1364,$O1364)&lt;&gt;""),RIGHT(TEXT(INDEX(個人!$C$6:$AH$125,$N1364,$O1364),"mm:ss.00"),2),"")</f>
        <v/>
      </c>
      <c r="N1364" s="23">
        <f t="shared" si="185"/>
        <v>62</v>
      </c>
      <c r="O1364" s="23">
        <v>27</v>
      </c>
      <c r="P1364" s="200" t="s">
        <v>24</v>
      </c>
      <c r="Q1364" s="23" t="s">
        <v>321</v>
      </c>
    </row>
    <row r="1365" spans="3:17" s="23" customFormat="1" x14ac:dyDescent="0.15">
      <c r="C1365" s="23" t="str">
        <f>IF(INDEX(個人!$C$6:$AH$125,$N1365,$C$3)&lt;&gt;"",DBCS(TRIM(INDEX(個人!$C$6:$AH$125,$N1365,$C$3))),"")</f>
        <v/>
      </c>
      <c r="D1365" s="23" t="str">
        <f t="shared" si="183"/>
        <v>○</v>
      </c>
      <c r="E1365" s="23">
        <f>IF(AND(INDEX(個人!$C$6:$AH$125,$N1364,$C$3)&lt;&gt;"",INDEX(個人!$C$6:$AH$125,$N1365,$O1365)&lt;&gt;""),E1364+1,E1364)</f>
        <v>0</v>
      </c>
      <c r="F1365" s="23" t="str">
        <f t="shared" si="184"/>
        <v>@0</v>
      </c>
      <c r="H1365" s="23" t="str">
        <f>IF(AND(INDEX(個人!$C$6:$AH$125,$N1365,$C$3)&lt;&gt;"",INDEX(個人!$C$6:$AH$125,$N1365,$O1365)&lt;&gt;""),IF(INDEX(個人!$C$6:$AH$125,$N1365,$H$3)&lt;20,11,ROUNDDOWN(INDEX(個人!$C$6:$AH$125,$N1365,$H$3)/5,0)+7),"")</f>
        <v/>
      </c>
      <c r="I1365" s="23" t="str">
        <f>IF(AND(INDEX(個人!$C$6:$AH$125,$N1365,$C$3)&lt;&gt;"",INDEX(個人!$C$6:$AH$125,$N1365,$O1365)&lt;&gt;""),IF(ISERROR(VLOOKUP(DBCS($Q1365),コード一覧!$E$1:$F$6,2,FALSE)),1,VLOOKUP(DBCS($Q1365),コード一覧!$E$1:$F$6,2,FALSE)),"")</f>
        <v/>
      </c>
      <c r="J1365" s="23" t="str">
        <f>IF(AND(INDEX(個人!$C$6:$AH$125,$N1365,$C$3)&lt;&gt;"",INDEX(個人!$C$6:$AH$125,$N1365,$O1365)&lt;&gt;""),VLOOKUP($P1365,コード一覧!$G$1:$H$10,2,FALSE),"")</f>
        <v/>
      </c>
      <c r="K1365" s="23" t="str">
        <f>IF(AND(INDEX(個人!$C$6:$AH$125,$N1365,$C$3)&lt;&gt;"",INDEX(個人!$C$6:$AH$125,$N1365,$O1365)&lt;&gt;""),LEFT(TEXT(INDEX(個人!$C$6:$AH$125,$N1365,$O1365),"mm:ss.00"),2),"")</f>
        <v/>
      </c>
      <c r="L1365" s="23" t="str">
        <f>IF(AND(INDEX(個人!$C$6:$AH$125,$N1365,$C$3)&lt;&gt;"",INDEX(個人!$C$6:$AH$125,$N1365,$O1365)&lt;&gt;""),MID(TEXT(INDEX(個人!$C$6:$AH$125,$N1365,$O1365),"mm:ss.00"),4,2),"")</f>
        <v/>
      </c>
      <c r="M1365" s="23" t="str">
        <f>IF(AND(INDEX(個人!$C$6:$AH$125,$N1365,$C$3)&lt;&gt;"",INDEX(個人!$C$6:$AH$125,$N1365,$O1365)&lt;&gt;""),RIGHT(TEXT(INDEX(個人!$C$6:$AH$125,$N1365,$O1365),"mm:ss.00"),2),"")</f>
        <v/>
      </c>
      <c r="N1365" s="23">
        <f t="shared" si="185"/>
        <v>62</v>
      </c>
      <c r="O1365" s="23">
        <v>28</v>
      </c>
      <c r="P1365" s="200" t="s">
        <v>37</v>
      </c>
      <c r="Q1365" s="23" t="s">
        <v>321</v>
      </c>
    </row>
    <row r="1366" spans="3:17" s="23" customFormat="1" x14ac:dyDescent="0.15">
      <c r="C1366" s="23" t="str">
        <f>IF(INDEX(個人!$C$6:$AH$125,$N1366,$C$3)&lt;&gt;"",DBCS(TRIM(INDEX(個人!$C$6:$AH$125,$N1366,$C$3))),"")</f>
        <v/>
      </c>
      <c r="D1366" s="23" t="str">
        <f t="shared" si="183"/>
        <v>○</v>
      </c>
      <c r="E1366" s="23">
        <f>IF(AND(INDEX(個人!$C$6:$AH$125,$N1365,$C$3)&lt;&gt;"",INDEX(個人!$C$6:$AH$125,$N1366,$O1366)&lt;&gt;""),E1365+1,E1365)</f>
        <v>0</v>
      </c>
      <c r="F1366" s="23" t="str">
        <f t="shared" si="184"/>
        <v>@0</v>
      </c>
      <c r="H1366" s="23" t="str">
        <f>IF(AND(INDEX(個人!$C$6:$AH$125,$N1366,$C$3)&lt;&gt;"",INDEX(個人!$C$6:$AH$125,$N1366,$O1366)&lt;&gt;""),IF(INDEX(個人!$C$6:$AH$125,$N1366,$H$3)&lt;20,11,ROUNDDOWN(INDEX(個人!$C$6:$AH$125,$N1366,$H$3)/5,0)+7),"")</f>
        <v/>
      </c>
      <c r="I1366" s="23" t="str">
        <f>IF(AND(INDEX(個人!$C$6:$AH$125,$N1366,$C$3)&lt;&gt;"",INDEX(個人!$C$6:$AH$125,$N1366,$O1366)&lt;&gt;""),IF(ISERROR(VLOOKUP(DBCS($Q1366),コード一覧!$E$1:$F$6,2,FALSE)),1,VLOOKUP(DBCS($Q1366),コード一覧!$E$1:$F$6,2,FALSE)),"")</f>
        <v/>
      </c>
      <c r="J1366" s="23" t="str">
        <f>IF(AND(INDEX(個人!$C$6:$AH$125,$N1366,$C$3)&lt;&gt;"",INDEX(個人!$C$6:$AH$125,$N1366,$O1366)&lt;&gt;""),VLOOKUP($P1366,コード一覧!$G$1:$H$10,2,FALSE),"")</f>
        <v/>
      </c>
      <c r="K1366" s="23" t="str">
        <f>IF(AND(INDEX(個人!$C$6:$AH$125,$N1366,$C$3)&lt;&gt;"",INDEX(個人!$C$6:$AH$125,$N1366,$O1366)&lt;&gt;""),LEFT(TEXT(INDEX(個人!$C$6:$AH$125,$N1366,$O1366),"mm:ss.00"),2),"")</f>
        <v/>
      </c>
      <c r="L1366" s="23" t="str">
        <f>IF(AND(INDEX(個人!$C$6:$AH$125,$N1366,$C$3)&lt;&gt;"",INDEX(個人!$C$6:$AH$125,$N1366,$O1366)&lt;&gt;""),MID(TEXT(INDEX(個人!$C$6:$AH$125,$N1366,$O1366),"mm:ss.00"),4,2),"")</f>
        <v/>
      </c>
      <c r="M1366" s="23" t="str">
        <f>IF(AND(INDEX(個人!$C$6:$AH$125,$N1366,$C$3)&lt;&gt;"",INDEX(個人!$C$6:$AH$125,$N1366,$O1366)&lt;&gt;""),RIGHT(TEXT(INDEX(個人!$C$6:$AH$125,$N1366,$O1366),"mm:ss.00"),2),"")</f>
        <v/>
      </c>
      <c r="N1366" s="23">
        <f t="shared" si="185"/>
        <v>62</v>
      </c>
      <c r="O1366" s="23">
        <v>29</v>
      </c>
      <c r="P1366" s="200" t="s">
        <v>47</v>
      </c>
      <c r="Q1366" s="23" t="s">
        <v>321</v>
      </c>
    </row>
    <row r="1367" spans="3:17" s="23" customFormat="1" x14ac:dyDescent="0.15">
      <c r="C1367" s="23" t="str">
        <f>IF(INDEX(個人!$C$6:$AH$125,$N1367,$C$3)&lt;&gt;"",DBCS(TRIM(INDEX(個人!$C$6:$AH$125,$N1367,$C$3))),"")</f>
        <v/>
      </c>
      <c r="D1367" s="23" t="str">
        <f t="shared" si="183"/>
        <v>○</v>
      </c>
      <c r="E1367" s="23">
        <f>IF(AND(INDEX(個人!$C$6:$AH$125,$N1366,$C$3)&lt;&gt;"",INDEX(個人!$C$6:$AH$125,$N1367,$O1367)&lt;&gt;""),E1366+1,E1366)</f>
        <v>0</v>
      </c>
      <c r="F1367" s="23" t="str">
        <f t="shared" si="184"/>
        <v>@0</v>
      </c>
      <c r="H1367" s="23" t="str">
        <f>IF(AND(INDEX(個人!$C$6:$AH$125,$N1367,$C$3)&lt;&gt;"",INDEX(個人!$C$6:$AH$125,$N1367,$O1367)&lt;&gt;""),IF(INDEX(個人!$C$6:$AH$125,$N1367,$H$3)&lt;20,11,ROUNDDOWN(INDEX(個人!$C$6:$AH$125,$N1367,$H$3)/5,0)+7),"")</f>
        <v/>
      </c>
      <c r="I1367" s="23" t="str">
        <f>IF(AND(INDEX(個人!$C$6:$AH$125,$N1367,$C$3)&lt;&gt;"",INDEX(個人!$C$6:$AH$125,$N1367,$O1367)&lt;&gt;""),IF(ISERROR(VLOOKUP(DBCS($Q1367),コード一覧!$E$1:$F$6,2,FALSE)),1,VLOOKUP(DBCS($Q1367),コード一覧!$E$1:$F$6,2,FALSE)),"")</f>
        <v/>
      </c>
      <c r="J1367" s="23" t="str">
        <f>IF(AND(INDEX(個人!$C$6:$AH$125,$N1367,$C$3)&lt;&gt;"",INDEX(個人!$C$6:$AH$125,$N1367,$O1367)&lt;&gt;""),VLOOKUP($P1367,コード一覧!$G$1:$H$10,2,FALSE),"")</f>
        <v/>
      </c>
      <c r="K1367" s="23" t="str">
        <f>IF(AND(INDEX(個人!$C$6:$AH$125,$N1367,$C$3)&lt;&gt;"",INDEX(個人!$C$6:$AH$125,$N1367,$O1367)&lt;&gt;""),LEFT(TEXT(INDEX(個人!$C$6:$AH$125,$N1367,$O1367),"mm:ss.00"),2),"")</f>
        <v/>
      </c>
      <c r="L1367" s="23" t="str">
        <f>IF(AND(INDEX(個人!$C$6:$AH$125,$N1367,$C$3)&lt;&gt;"",INDEX(個人!$C$6:$AH$125,$N1367,$O1367)&lt;&gt;""),MID(TEXT(INDEX(個人!$C$6:$AH$125,$N1367,$O1367),"mm:ss.00"),4,2),"")</f>
        <v/>
      </c>
      <c r="M1367" s="23" t="str">
        <f>IF(AND(INDEX(個人!$C$6:$AH$125,$N1367,$C$3)&lt;&gt;"",INDEX(個人!$C$6:$AH$125,$N1367,$O1367)&lt;&gt;""),RIGHT(TEXT(INDEX(個人!$C$6:$AH$125,$N1367,$O1367),"mm:ss.00"),2),"")</f>
        <v/>
      </c>
      <c r="N1367" s="23">
        <f t="shared" si="185"/>
        <v>62</v>
      </c>
      <c r="O1367" s="23">
        <v>30</v>
      </c>
      <c r="P1367" s="200" t="s">
        <v>37</v>
      </c>
      <c r="Q1367" s="23" t="s">
        <v>101</v>
      </c>
    </row>
    <row r="1368" spans="3:17" s="23" customFormat="1" x14ac:dyDescent="0.15">
      <c r="C1368" s="23" t="str">
        <f>IF(INDEX(個人!$C$6:$AH$125,$N1368,$C$3)&lt;&gt;"",DBCS(TRIM(INDEX(個人!$C$6:$AH$125,$N1368,$C$3))),"")</f>
        <v/>
      </c>
      <c r="D1368" s="23" t="str">
        <f t="shared" si="183"/>
        <v>○</v>
      </c>
      <c r="E1368" s="23">
        <f>IF(AND(INDEX(個人!$C$6:$AH$125,$N1367,$C$3)&lt;&gt;"",INDEX(個人!$C$6:$AH$125,$N1368,$O1368)&lt;&gt;""),E1367+1,E1367)</f>
        <v>0</v>
      </c>
      <c r="F1368" s="23" t="str">
        <f t="shared" si="184"/>
        <v>@0</v>
      </c>
      <c r="H1368" s="23" t="str">
        <f>IF(AND(INDEX(個人!$C$6:$AH$125,$N1368,$C$3)&lt;&gt;"",INDEX(個人!$C$6:$AH$125,$N1368,$O1368)&lt;&gt;""),IF(INDEX(個人!$C$6:$AH$125,$N1368,$H$3)&lt;20,11,ROUNDDOWN(INDEX(個人!$C$6:$AH$125,$N1368,$H$3)/5,0)+7),"")</f>
        <v/>
      </c>
      <c r="I1368" s="23" t="str">
        <f>IF(AND(INDEX(個人!$C$6:$AH$125,$N1368,$C$3)&lt;&gt;"",INDEX(個人!$C$6:$AH$125,$N1368,$O1368)&lt;&gt;""),IF(ISERROR(VLOOKUP(DBCS($Q1368),コード一覧!$E$1:$F$6,2,FALSE)),1,VLOOKUP(DBCS($Q1368),コード一覧!$E$1:$F$6,2,FALSE)),"")</f>
        <v/>
      </c>
      <c r="J1368" s="23" t="str">
        <f>IF(AND(INDEX(個人!$C$6:$AH$125,$N1368,$C$3)&lt;&gt;"",INDEX(個人!$C$6:$AH$125,$N1368,$O1368)&lt;&gt;""),VLOOKUP($P1368,コード一覧!$G$1:$H$10,2,FALSE),"")</f>
        <v/>
      </c>
      <c r="K1368" s="23" t="str">
        <f>IF(AND(INDEX(個人!$C$6:$AH$125,$N1368,$C$3)&lt;&gt;"",INDEX(個人!$C$6:$AH$125,$N1368,$O1368)&lt;&gt;""),LEFT(TEXT(INDEX(個人!$C$6:$AH$125,$N1368,$O1368),"mm:ss.00"),2),"")</f>
        <v/>
      </c>
      <c r="L1368" s="23" t="str">
        <f>IF(AND(INDEX(個人!$C$6:$AH$125,$N1368,$C$3)&lt;&gt;"",INDEX(個人!$C$6:$AH$125,$N1368,$O1368)&lt;&gt;""),MID(TEXT(INDEX(個人!$C$6:$AH$125,$N1368,$O1368),"mm:ss.00"),4,2),"")</f>
        <v/>
      </c>
      <c r="M1368" s="23" t="str">
        <f>IF(AND(INDEX(個人!$C$6:$AH$125,$N1368,$C$3)&lt;&gt;"",INDEX(個人!$C$6:$AH$125,$N1368,$O1368)&lt;&gt;""),RIGHT(TEXT(INDEX(個人!$C$6:$AH$125,$N1368,$O1368),"mm:ss.00"),2),"")</f>
        <v/>
      </c>
      <c r="N1368" s="23">
        <f t="shared" si="185"/>
        <v>62</v>
      </c>
      <c r="O1368" s="23">
        <v>31</v>
      </c>
      <c r="P1368" s="200" t="s">
        <v>47</v>
      </c>
      <c r="Q1368" s="23" t="s">
        <v>101</v>
      </c>
    </row>
    <row r="1369" spans="3:17" s="23" customFormat="1" x14ac:dyDescent="0.15">
      <c r="C1369" s="23" t="str">
        <f>IF(INDEX(個人!$C$6:$AH$125,$N1369,$C$3)&lt;&gt;"",DBCS(TRIM(INDEX(個人!$C$6:$AH$125,$N1369,$C$3))),"")</f>
        <v/>
      </c>
      <c r="D1369" s="23" t="str">
        <f t="shared" si="183"/>
        <v>○</v>
      </c>
      <c r="E1369" s="23">
        <f>IF(AND(INDEX(個人!$C$6:$AH$125,$N1368,$C$3)&lt;&gt;"",INDEX(個人!$C$6:$AH$125,$N1369,$O1369)&lt;&gt;""),E1368+1,E1368)</f>
        <v>0</v>
      </c>
      <c r="F1369" s="23" t="str">
        <f t="shared" si="184"/>
        <v>@0</v>
      </c>
      <c r="H1369" s="23" t="str">
        <f>IF(AND(INDEX(個人!$C$6:$AH$125,$N1369,$C$3)&lt;&gt;"",INDEX(個人!$C$6:$AH$125,$N1369,$O1369)&lt;&gt;""),IF(INDEX(個人!$C$6:$AH$125,$N1369,$H$3)&lt;20,11,ROUNDDOWN(INDEX(個人!$C$6:$AH$125,$N1369,$H$3)/5,0)+7),"")</f>
        <v/>
      </c>
      <c r="I1369" s="23" t="str">
        <f>IF(AND(INDEX(個人!$C$6:$AH$125,$N1369,$C$3)&lt;&gt;"",INDEX(個人!$C$6:$AH$125,$N1369,$O1369)&lt;&gt;""),IF(ISERROR(VLOOKUP(DBCS($Q1369),コード一覧!$E$1:$F$6,2,FALSE)),1,VLOOKUP(DBCS($Q1369),コード一覧!$E$1:$F$6,2,FALSE)),"")</f>
        <v/>
      </c>
      <c r="J1369" s="23" t="str">
        <f>IF(AND(INDEX(個人!$C$6:$AH$125,$N1369,$C$3)&lt;&gt;"",INDEX(個人!$C$6:$AH$125,$N1369,$O1369)&lt;&gt;""),VLOOKUP($P1369,コード一覧!$G$1:$H$10,2,FALSE),"")</f>
        <v/>
      </c>
      <c r="K1369" s="23" t="str">
        <f>IF(AND(INDEX(個人!$C$6:$AH$125,$N1369,$C$3)&lt;&gt;"",INDEX(個人!$C$6:$AH$125,$N1369,$O1369)&lt;&gt;""),LEFT(TEXT(INDEX(個人!$C$6:$AH$125,$N1369,$O1369),"mm:ss.00"),2),"")</f>
        <v/>
      </c>
      <c r="L1369" s="23" t="str">
        <f>IF(AND(INDEX(個人!$C$6:$AH$125,$N1369,$C$3)&lt;&gt;"",INDEX(個人!$C$6:$AH$125,$N1369,$O1369)&lt;&gt;""),MID(TEXT(INDEX(個人!$C$6:$AH$125,$N1369,$O1369),"mm:ss.00"),4,2),"")</f>
        <v/>
      </c>
      <c r="M1369" s="23" t="str">
        <f>IF(AND(INDEX(個人!$C$6:$AH$125,$N1369,$C$3)&lt;&gt;"",INDEX(個人!$C$6:$AH$125,$N1369,$O1369)&lt;&gt;""),RIGHT(TEXT(INDEX(個人!$C$6:$AH$125,$N1369,$O1369),"mm:ss.00"),2),"")</f>
        <v/>
      </c>
      <c r="N1369" s="23">
        <f t="shared" si="185"/>
        <v>62</v>
      </c>
      <c r="O1369" s="23">
        <v>32</v>
      </c>
      <c r="P1369" s="200" t="s">
        <v>73</v>
      </c>
      <c r="Q1369" s="23" t="s">
        <v>101</v>
      </c>
    </row>
    <row r="1370" spans="3:17" s="22" customFormat="1" x14ac:dyDescent="0.15">
      <c r="C1370" s="22" t="str">
        <f>IF(INDEX(個人!$C$6:$AH$125,$N1370,$C$3)&lt;&gt;"",DBCS(TRIM(INDEX(個人!$C$6:$AH$125,$N1370,$C$3))),"")</f>
        <v/>
      </c>
      <c r="D1370" s="22" t="str">
        <f>IF(C1369=C1370,"○","×")</f>
        <v>○</v>
      </c>
      <c r="E1370" s="22">
        <f>IF(AND(INDEX(個人!$C$6:$AH$125,$N1370,$C$3)&lt;&gt;"",INDEX(個人!$C$6:$AH$125,$N1370,$O1370)&lt;&gt;""),1,0)</f>
        <v>0</v>
      </c>
      <c r="F1370" s="22" t="str">
        <f>C1370&amp;"@"&amp;E1370</f>
        <v>@0</v>
      </c>
      <c r="H1370" s="22" t="str">
        <f>IF(AND(INDEX(個人!$C$6:$AH$125,$N1370,$C$3)&lt;&gt;"",INDEX(個人!$C$6:$AH$125,$N1370,$O1370)&lt;&gt;""),IF(INDEX(個人!$C$6:$AH$125,$N1370,$H$3)&lt;20,11,ROUNDDOWN(INDEX(個人!$C$6:$AH$125,$N1370,$H$3)/5,0)+7),"")</f>
        <v/>
      </c>
      <c r="I1370" s="22" t="str">
        <f>IF(AND(INDEX(個人!$C$6:$AH$125,$N1370,$C$3)&lt;&gt;"",INDEX(個人!$C$6:$AH$125,$N1370,$O1370)&lt;&gt;""),IF(ISERROR(VLOOKUP(DBCS($Q1370),コード一覧!$E$1:$F$6,2,FALSE)),1,VLOOKUP(DBCS($Q1370),コード一覧!$E$1:$F$6,2,FALSE)),"")</f>
        <v/>
      </c>
      <c r="J1370" s="22" t="str">
        <f>IF(AND(INDEX(個人!$C$6:$AH$125,$N1370,$C$3)&lt;&gt;"",INDEX(個人!$C$6:$AH$125,$N1370,$O1370)&lt;&gt;""),VLOOKUP($P1370,コード一覧!$G$1:$H$10,2,FALSE),"")</f>
        <v/>
      </c>
      <c r="K1370" s="22" t="str">
        <f>IF(AND(INDEX(個人!$C$6:$AH$125,$N1370,$C$3)&lt;&gt;"",INDEX(個人!$C$6:$AH$125,$N1370,$O1370)&lt;&gt;""),LEFT(TEXT(INDEX(個人!$C$6:$AH$125,$N1370,$O1370),"mm:ss.00"),2),"")</f>
        <v/>
      </c>
      <c r="L1370" s="22" t="str">
        <f>IF(AND(INDEX(個人!$C$6:$AH$125,$N1370,$C$3)&lt;&gt;"",INDEX(個人!$C$6:$AH$125,$N1370,$O1370)&lt;&gt;""),MID(TEXT(INDEX(個人!$C$6:$AH$125,$N1370,$O1370),"mm:ss.00"),4,2),"")</f>
        <v/>
      </c>
      <c r="M1370" s="22" t="str">
        <f>IF(AND(INDEX(個人!$C$6:$AH$125,$N1370,$C$3)&lt;&gt;"",INDEX(個人!$C$6:$AH$125,$N1370,$O1370)&lt;&gt;""),RIGHT(TEXT(INDEX(個人!$C$6:$AH$125,$N1370,$O1370),"mm:ss.00"),2),"")</f>
        <v/>
      </c>
      <c r="N1370" s="22">
        <f>N1348+1</f>
        <v>63</v>
      </c>
      <c r="O1370" s="22">
        <v>11</v>
      </c>
      <c r="P1370" s="24" t="s">
        <v>70</v>
      </c>
      <c r="Q1370" s="22" t="s">
        <v>102</v>
      </c>
    </row>
    <row r="1371" spans="3:17" s="22" customFormat="1" x14ac:dyDescent="0.15">
      <c r="C1371" s="22" t="str">
        <f>IF(INDEX(個人!$C$6:$AH$125,$N1371,$C$3)&lt;&gt;"",DBCS(TRIM(INDEX(個人!$C$6:$AH$125,$N1371,$C$3))),"")</f>
        <v/>
      </c>
      <c r="D1371" s="22" t="str">
        <f>IF(C1370=C1371,"○","×")</f>
        <v>○</v>
      </c>
      <c r="E1371" s="22">
        <f>IF(AND(INDEX(個人!$C$6:$AH$125,$N1370,$C$3)&lt;&gt;"",INDEX(個人!$C$6:$AH$125,$N1371,$O1371)&lt;&gt;""),E1370+1,E1370)</f>
        <v>0</v>
      </c>
      <c r="F1371" s="22" t="str">
        <f>C1371&amp;"@"&amp;E1371</f>
        <v>@0</v>
      </c>
      <c r="H1371" s="22" t="str">
        <f>IF(AND(INDEX(個人!$C$6:$AH$125,$N1371,$C$3)&lt;&gt;"",INDEX(個人!$C$6:$AH$125,$N1371,$O1371)&lt;&gt;""),IF(INDEX(個人!$C$6:$AH$125,$N1371,$H$3)&lt;20,11,ROUNDDOWN(INDEX(個人!$C$6:$AH$125,$N1371,$H$3)/5,0)+7),"")</f>
        <v/>
      </c>
      <c r="I1371" s="22" t="str">
        <f>IF(AND(INDEX(個人!$C$6:$AH$125,$N1371,$C$3)&lt;&gt;"",INDEX(個人!$C$6:$AH$125,$N1371,$O1371)&lt;&gt;""),IF(ISERROR(VLOOKUP(DBCS($Q1371),コード一覧!$E$1:$F$6,2,FALSE)),1,VLOOKUP(DBCS($Q1371),コード一覧!$E$1:$F$6,2,FALSE)),"")</f>
        <v/>
      </c>
      <c r="J1371" s="22" t="str">
        <f>IF(AND(INDEX(個人!$C$6:$AH$125,$N1371,$C$3)&lt;&gt;"",INDEX(個人!$C$6:$AH$125,$N1371,$O1371)&lt;&gt;""),VLOOKUP($P1371,コード一覧!$G$1:$H$10,2,FALSE),"")</f>
        <v/>
      </c>
      <c r="K1371" s="22" t="str">
        <f>IF(AND(INDEX(個人!$C$6:$AH$125,$N1371,$C$3)&lt;&gt;"",INDEX(個人!$C$6:$AH$125,$N1371,$O1371)&lt;&gt;""),LEFT(TEXT(INDEX(個人!$C$6:$AH$125,$N1371,$O1371),"mm:ss.00"),2),"")</f>
        <v/>
      </c>
      <c r="L1371" s="22" t="str">
        <f>IF(AND(INDEX(個人!$C$6:$AH$125,$N1371,$C$3)&lt;&gt;"",INDEX(個人!$C$6:$AH$125,$N1371,$O1371)&lt;&gt;""),MID(TEXT(INDEX(個人!$C$6:$AH$125,$N1371,$O1371),"mm:ss.00"),4,2),"")</f>
        <v/>
      </c>
      <c r="M1371" s="22" t="str">
        <f>IF(AND(INDEX(個人!$C$6:$AH$125,$N1371,$C$3)&lt;&gt;"",INDEX(個人!$C$6:$AH$125,$N1371,$O1371)&lt;&gt;""),RIGHT(TEXT(INDEX(個人!$C$6:$AH$125,$N1371,$O1371),"mm:ss.00"),2),"")</f>
        <v/>
      </c>
      <c r="N1371" s="22">
        <f>$N1370</f>
        <v>63</v>
      </c>
      <c r="O1371" s="22">
        <v>12</v>
      </c>
      <c r="P1371" s="24" t="s">
        <v>24</v>
      </c>
      <c r="Q1371" s="22" t="s">
        <v>102</v>
      </c>
    </row>
    <row r="1372" spans="3:17" s="22" customFormat="1" x14ac:dyDescent="0.15">
      <c r="C1372" s="22" t="str">
        <f>IF(INDEX(個人!$C$6:$AH$125,$N1372,$C$3)&lt;&gt;"",DBCS(TRIM(INDEX(個人!$C$6:$AH$125,$N1372,$C$3))),"")</f>
        <v/>
      </c>
      <c r="D1372" s="22" t="str">
        <f t="shared" ref="D1372:D1391" si="186">IF(C1371=C1372,"○","×")</f>
        <v>○</v>
      </c>
      <c r="E1372" s="22">
        <f>IF(AND(INDEX(個人!$C$6:$AH$125,$N1371,$C$3)&lt;&gt;"",INDEX(個人!$C$6:$AH$125,$N1372,$O1372)&lt;&gt;""),E1371+1,E1371)</f>
        <v>0</v>
      </c>
      <c r="F1372" s="22" t="str">
        <f t="shared" ref="F1372:F1391" si="187">C1372&amp;"@"&amp;E1372</f>
        <v>@0</v>
      </c>
      <c r="H1372" s="22" t="str">
        <f>IF(AND(INDEX(個人!$C$6:$AH$125,$N1372,$C$3)&lt;&gt;"",INDEX(個人!$C$6:$AH$125,$N1372,$O1372)&lt;&gt;""),IF(INDEX(個人!$C$6:$AH$125,$N1372,$H$3)&lt;20,11,ROUNDDOWN(INDEX(個人!$C$6:$AH$125,$N1372,$H$3)/5,0)+7),"")</f>
        <v/>
      </c>
      <c r="I1372" s="22" t="str">
        <f>IF(AND(INDEX(個人!$C$6:$AH$125,$N1372,$C$3)&lt;&gt;"",INDEX(個人!$C$6:$AH$125,$N1372,$O1372)&lt;&gt;""),IF(ISERROR(VLOOKUP(DBCS($Q1372),コード一覧!$E$1:$F$6,2,FALSE)),1,VLOOKUP(DBCS($Q1372),コード一覧!$E$1:$F$6,2,FALSE)),"")</f>
        <v/>
      </c>
      <c r="J1372" s="22" t="str">
        <f>IF(AND(INDEX(個人!$C$6:$AH$125,$N1372,$C$3)&lt;&gt;"",INDEX(個人!$C$6:$AH$125,$N1372,$O1372)&lt;&gt;""),VLOOKUP($P1372,コード一覧!$G$1:$H$10,2,FALSE),"")</f>
        <v/>
      </c>
      <c r="K1372" s="22" t="str">
        <f>IF(AND(INDEX(個人!$C$6:$AH$125,$N1372,$C$3)&lt;&gt;"",INDEX(個人!$C$6:$AH$125,$N1372,$O1372)&lt;&gt;""),LEFT(TEXT(INDEX(個人!$C$6:$AH$125,$N1372,$O1372),"mm:ss.00"),2),"")</f>
        <v/>
      </c>
      <c r="L1372" s="22" t="str">
        <f>IF(AND(INDEX(個人!$C$6:$AH$125,$N1372,$C$3)&lt;&gt;"",INDEX(個人!$C$6:$AH$125,$N1372,$O1372)&lt;&gt;""),MID(TEXT(INDEX(個人!$C$6:$AH$125,$N1372,$O1372),"mm:ss.00"),4,2),"")</f>
        <v/>
      </c>
      <c r="M1372" s="22" t="str">
        <f>IF(AND(INDEX(個人!$C$6:$AH$125,$N1372,$C$3)&lt;&gt;"",INDEX(個人!$C$6:$AH$125,$N1372,$O1372)&lt;&gt;""),RIGHT(TEXT(INDEX(個人!$C$6:$AH$125,$N1372,$O1372),"mm:ss.00"),2),"")</f>
        <v/>
      </c>
      <c r="N1372" s="22">
        <f t="shared" ref="N1372:N1391" si="188">$N1371</f>
        <v>63</v>
      </c>
      <c r="O1372" s="22">
        <v>13</v>
      </c>
      <c r="P1372" s="24" t="s">
        <v>37</v>
      </c>
      <c r="Q1372" s="22" t="s">
        <v>102</v>
      </c>
    </row>
    <row r="1373" spans="3:17" s="22" customFormat="1" x14ac:dyDescent="0.15">
      <c r="C1373" s="22" t="str">
        <f>IF(INDEX(個人!$C$6:$AH$125,$N1373,$C$3)&lt;&gt;"",DBCS(TRIM(INDEX(個人!$C$6:$AH$125,$N1373,$C$3))),"")</f>
        <v/>
      </c>
      <c r="D1373" s="22" t="str">
        <f t="shared" si="186"/>
        <v>○</v>
      </c>
      <c r="E1373" s="22">
        <f>IF(AND(INDEX(個人!$C$6:$AH$125,$N1372,$C$3)&lt;&gt;"",INDEX(個人!$C$6:$AH$125,$N1373,$O1373)&lt;&gt;""),E1372+1,E1372)</f>
        <v>0</v>
      </c>
      <c r="F1373" s="22" t="str">
        <f t="shared" si="187"/>
        <v>@0</v>
      </c>
      <c r="H1373" s="22" t="str">
        <f>IF(AND(INDEX(個人!$C$6:$AH$125,$N1373,$C$3)&lt;&gt;"",INDEX(個人!$C$6:$AH$125,$N1373,$O1373)&lt;&gt;""),IF(INDEX(個人!$C$6:$AH$125,$N1373,$H$3)&lt;20,11,ROUNDDOWN(INDEX(個人!$C$6:$AH$125,$N1373,$H$3)/5,0)+7),"")</f>
        <v/>
      </c>
      <c r="I1373" s="22" t="str">
        <f>IF(AND(INDEX(個人!$C$6:$AH$125,$N1373,$C$3)&lt;&gt;"",INDEX(個人!$C$6:$AH$125,$N1373,$O1373)&lt;&gt;""),IF(ISERROR(VLOOKUP(DBCS($Q1373),コード一覧!$E$1:$F$6,2,FALSE)),1,VLOOKUP(DBCS($Q1373),コード一覧!$E$1:$F$6,2,FALSE)),"")</f>
        <v/>
      </c>
      <c r="J1373" s="22" t="str">
        <f>IF(AND(INDEX(個人!$C$6:$AH$125,$N1373,$C$3)&lt;&gt;"",INDEX(個人!$C$6:$AH$125,$N1373,$O1373)&lt;&gt;""),VLOOKUP($P1373,コード一覧!$G$1:$H$10,2,FALSE),"")</f>
        <v/>
      </c>
      <c r="K1373" s="22" t="str">
        <f>IF(AND(INDEX(個人!$C$6:$AH$125,$N1373,$C$3)&lt;&gt;"",INDEX(個人!$C$6:$AH$125,$N1373,$O1373)&lt;&gt;""),LEFT(TEXT(INDEX(個人!$C$6:$AH$125,$N1373,$O1373),"mm:ss.00"),2),"")</f>
        <v/>
      </c>
      <c r="L1373" s="22" t="str">
        <f>IF(AND(INDEX(個人!$C$6:$AH$125,$N1373,$C$3)&lt;&gt;"",INDEX(個人!$C$6:$AH$125,$N1373,$O1373)&lt;&gt;""),MID(TEXT(INDEX(個人!$C$6:$AH$125,$N1373,$O1373),"mm:ss.00"),4,2),"")</f>
        <v/>
      </c>
      <c r="M1373" s="22" t="str">
        <f>IF(AND(INDEX(個人!$C$6:$AH$125,$N1373,$C$3)&lt;&gt;"",INDEX(個人!$C$6:$AH$125,$N1373,$O1373)&lt;&gt;""),RIGHT(TEXT(INDEX(個人!$C$6:$AH$125,$N1373,$O1373),"mm:ss.00"),2),"")</f>
        <v/>
      </c>
      <c r="N1373" s="22">
        <f t="shared" si="188"/>
        <v>63</v>
      </c>
      <c r="O1373" s="22">
        <v>14</v>
      </c>
      <c r="P1373" s="24" t="s">
        <v>47</v>
      </c>
      <c r="Q1373" s="22" t="s">
        <v>102</v>
      </c>
    </row>
    <row r="1374" spans="3:17" s="22" customFormat="1" x14ac:dyDescent="0.15">
      <c r="C1374" s="22" t="str">
        <f>IF(INDEX(個人!$C$6:$AH$125,$N1374,$C$3)&lt;&gt;"",DBCS(TRIM(INDEX(個人!$C$6:$AH$125,$N1374,$C$3))),"")</f>
        <v/>
      </c>
      <c r="D1374" s="22" t="str">
        <f t="shared" si="186"/>
        <v>○</v>
      </c>
      <c r="E1374" s="22">
        <f>IF(AND(INDEX(個人!$C$6:$AH$125,$N1373,$C$3)&lt;&gt;"",INDEX(個人!$C$6:$AH$125,$N1374,$O1374)&lt;&gt;""),E1373+1,E1373)</f>
        <v>0</v>
      </c>
      <c r="F1374" s="22" t="str">
        <f t="shared" si="187"/>
        <v>@0</v>
      </c>
      <c r="H1374" s="22" t="str">
        <f>IF(AND(INDEX(個人!$C$6:$AH$125,$N1374,$C$3)&lt;&gt;"",INDEX(個人!$C$6:$AH$125,$N1374,$O1374)&lt;&gt;""),IF(INDEX(個人!$C$6:$AH$125,$N1374,$H$3)&lt;20,11,ROUNDDOWN(INDEX(個人!$C$6:$AH$125,$N1374,$H$3)/5,0)+7),"")</f>
        <v/>
      </c>
      <c r="I1374" s="22" t="str">
        <f>IF(AND(INDEX(個人!$C$6:$AH$125,$N1374,$C$3)&lt;&gt;"",INDEX(個人!$C$6:$AH$125,$N1374,$O1374)&lt;&gt;""),IF(ISERROR(VLOOKUP(DBCS($Q1374),コード一覧!$E$1:$F$6,2,FALSE)),1,VLOOKUP(DBCS($Q1374),コード一覧!$E$1:$F$6,2,FALSE)),"")</f>
        <v/>
      </c>
      <c r="J1374" s="22" t="str">
        <f>IF(AND(INDEX(個人!$C$6:$AH$125,$N1374,$C$3)&lt;&gt;"",INDEX(個人!$C$6:$AH$125,$N1374,$O1374)&lt;&gt;""),VLOOKUP($P1374,コード一覧!$G$1:$H$10,2,FALSE),"")</f>
        <v/>
      </c>
      <c r="K1374" s="22" t="str">
        <f>IF(AND(INDEX(個人!$C$6:$AH$125,$N1374,$C$3)&lt;&gt;"",INDEX(個人!$C$6:$AH$125,$N1374,$O1374)&lt;&gt;""),LEFT(TEXT(INDEX(個人!$C$6:$AH$125,$N1374,$O1374),"mm:ss.00"),2),"")</f>
        <v/>
      </c>
      <c r="L1374" s="22" t="str">
        <f>IF(AND(INDEX(個人!$C$6:$AH$125,$N1374,$C$3)&lt;&gt;"",INDEX(個人!$C$6:$AH$125,$N1374,$O1374)&lt;&gt;""),MID(TEXT(INDEX(個人!$C$6:$AH$125,$N1374,$O1374),"mm:ss.00"),4,2),"")</f>
        <v/>
      </c>
      <c r="M1374" s="22" t="str">
        <f>IF(AND(INDEX(個人!$C$6:$AH$125,$N1374,$C$3)&lt;&gt;"",INDEX(個人!$C$6:$AH$125,$N1374,$O1374)&lt;&gt;""),RIGHT(TEXT(INDEX(個人!$C$6:$AH$125,$N1374,$O1374),"mm:ss.00"),2),"")</f>
        <v/>
      </c>
      <c r="N1374" s="22">
        <f t="shared" si="188"/>
        <v>63</v>
      </c>
      <c r="O1374" s="22">
        <v>15</v>
      </c>
      <c r="P1374" s="24" t="s">
        <v>73</v>
      </c>
      <c r="Q1374" s="22" t="s">
        <v>102</v>
      </c>
    </row>
    <row r="1375" spans="3:17" s="22" customFormat="1" x14ac:dyDescent="0.15">
      <c r="C1375" s="22" t="str">
        <f>IF(INDEX(個人!$C$6:$AH$125,$N1375,$C$3)&lt;&gt;"",DBCS(TRIM(INDEX(個人!$C$6:$AH$125,$N1375,$C$3))),"")</f>
        <v/>
      </c>
      <c r="D1375" s="22" t="str">
        <f t="shared" si="186"/>
        <v>○</v>
      </c>
      <c r="E1375" s="22">
        <f>IF(AND(INDEX(個人!$C$6:$AH$125,$N1374,$C$3)&lt;&gt;"",INDEX(個人!$C$6:$AH$125,$N1375,$O1375)&lt;&gt;""),E1374+1,E1374)</f>
        <v>0</v>
      </c>
      <c r="F1375" s="22" t="str">
        <f t="shared" si="187"/>
        <v>@0</v>
      </c>
      <c r="H1375" s="22" t="str">
        <f>IF(AND(INDEX(個人!$C$6:$AH$125,$N1375,$C$3)&lt;&gt;"",INDEX(個人!$C$6:$AH$125,$N1375,$O1375)&lt;&gt;""),IF(INDEX(個人!$C$6:$AH$125,$N1375,$H$3)&lt;20,11,ROUNDDOWN(INDEX(個人!$C$6:$AH$125,$N1375,$H$3)/5,0)+7),"")</f>
        <v/>
      </c>
      <c r="I1375" s="22" t="str">
        <f>IF(AND(INDEX(個人!$C$6:$AH$125,$N1375,$C$3)&lt;&gt;"",INDEX(個人!$C$6:$AH$125,$N1375,$O1375)&lt;&gt;""),IF(ISERROR(VLOOKUP(DBCS($Q1375),コード一覧!$E$1:$F$6,2,FALSE)),1,VLOOKUP(DBCS($Q1375),コード一覧!$E$1:$F$6,2,FALSE)),"")</f>
        <v/>
      </c>
      <c r="J1375" s="22" t="str">
        <f>IF(AND(INDEX(個人!$C$6:$AH$125,$N1375,$C$3)&lt;&gt;"",INDEX(個人!$C$6:$AH$125,$N1375,$O1375)&lt;&gt;""),VLOOKUP($P1375,コード一覧!$G$1:$H$10,2,FALSE),"")</f>
        <v/>
      </c>
      <c r="K1375" s="22" t="str">
        <f>IF(AND(INDEX(個人!$C$6:$AH$125,$N1375,$C$3)&lt;&gt;"",INDEX(個人!$C$6:$AH$125,$N1375,$O1375)&lt;&gt;""),LEFT(TEXT(INDEX(個人!$C$6:$AH$125,$N1375,$O1375),"mm:ss.00"),2),"")</f>
        <v/>
      </c>
      <c r="L1375" s="22" t="str">
        <f>IF(AND(INDEX(個人!$C$6:$AH$125,$N1375,$C$3)&lt;&gt;"",INDEX(個人!$C$6:$AH$125,$N1375,$O1375)&lt;&gt;""),MID(TEXT(INDEX(個人!$C$6:$AH$125,$N1375,$O1375),"mm:ss.00"),4,2),"")</f>
        <v/>
      </c>
      <c r="M1375" s="22" t="str">
        <f>IF(AND(INDEX(個人!$C$6:$AH$125,$N1375,$C$3)&lt;&gt;"",INDEX(個人!$C$6:$AH$125,$N1375,$O1375)&lt;&gt;""),RIGHT(TEXT(INDEX(個人!$C$6:$AH$125,$N1375,$O1375),"mm:ss.00"),2),"")</f>
        <v/>
      </c>
      <c r="N1375" s="22">
        <f t="shared" si="188"/>
        <v>63</v>
      </c>
      <c r="O1375" s="22">
        <v>16</v>
      </c>
      <c r="P1375" s="24" t="s">
        <v>75</v>
      </c>
      <c r="Q1375" s="22" t="s">
        <v>102</v>
      </c>
    </row>
    <row r="1376" spans="3:17" s="22" customFormat="1" x14ac:dyDescent="0.15">
      <c r="C1376" s="22" t="str">
        <f>IF(INDEX(個人!$C$6:$AH$125,$N1376,$C$3)&lt;&gt;"",DBCS(TRIM(INDEX(個人!$C$6:$AH$125,$N1376,$C$3))),"")</f>
        <v/>
      </c>
      <c r="D1376" s="22" t="str">
        <f t="shared" si="186"/>
        <v>○</v>
      </c>
      <c r="E1376" s="22">
        <f>IF(AND(INDEX(個人!$C$6:$AH$125,$N1375,$C$3)&lt;&gt;"",INDEX(個人!$C$6:$AH$125,$N1376,$O1376)&lt;&gt;""),E1375+1,E1375)</f>
        <v>0</v>
      </c>
      <c r="F1376" s="22" t="str">
        <f t="shared" si="187"/>
        <v>@0</v>
      </c>
      <c r="H1376" s="22" t="str">
        <f>IF(AND(INDEX(個人!$C$6:$AH$125,$N1376,$C$3)&lt;&gt;"",INDEX(個人!$C$6:$AH$125,$N1376,$O1376)&lt;&gt;""),IF(INDEX(個人!$C$6:$AH$125,$N1376,$H$3)&lt;20,11,ROUNDDOWN(INDEX(個人!$C$6:$AH$125,$N1376,$H$3)/5,0)+7),"")</f>
        <v/>
      </c>
      <c r="I1376" s="22" t="str">
        <f>IF(AND(INDEX(個人!$C$6:$AH$125,$N1376,$C$3)&lt;&gt;"",INDEX(個人!$C$6:$AH$125,$N1376,$O1376)&lt;&gt;""),IF(ISERROR(VLOOKUP(DBCS($Q1376),コード一覧!$E$1:$F$6,2,FALSE)),1,VLOOKUP(DBCS($Q1376),コード一覧!$E$1:$F$6,2,FALSE)),"")</f>
        <v/>
      </c>
      <c r="J1376" s="22" t="str">
        <f>IF(AND(INDEX(個人!$C$6:$AH$125,$N1376,$C$3)&lt;&gt;"",INDEX(個人!$C$6:$AH$125,$N1376,$O1376)&lt;&gt;""),VLOOKUP($P1376,コード一覧!$G$1:$H$10,2,FALSE),"")</f>
        <v/>
      </c>
      <c r="K1376" s="22" t="str">
        <f>IF(AND(INDEX(個人!$C$6:$AH$125,$N1376,$C$3)&lt;&gt;"",INDEX(個人!$C$6:$AH$125,$N1376,$O1376)&lt;&gt;""),LEFT(TEXT(INDEX(個人!$C$6:$AH$125,$N1376,$O1376),"mm:ss.00"),2),"")</f>
        <v/>
      </c>
      <c r="L1376" s="22" t="str">
        <f>IF(AND(INDEX(個人!$C$6:$AH$125,$N1376,$C$3)&lt;&gt;"",INDEX(個人!$C$6:$AH$125,$N1376,$O1376)&lt;&gt;""),MID(TEXT(INDEX(個人!$C$6:$AH$125,$N1376,$O1376),"mm:ss.00"),4,2),"")</f>
        <v/>
      </c>
      <c r="M1376" s="22" t="str">
        <f>IF(AND(INDEX(個人!$C$6:$AH$125,$N1376,$C$3)&lt;&gt;"",INDEX(個人!$C$6:$AH$125,$N1376,$O1376)&lt;&gt;""),RIGHT(TEXT(INDEX(個人!$C$6:$AH$125,$N1376,$O1376),"mm:ss.00"),2),"")</f>
        <v/>
      </c>
      <c r="N1376" s="22">
        <f t="shared" si="188"/>
        <v>63</v>
      </c>
      <c r="O1376" s="22">
        <v>17</v>
      </c>
      <c r="P1376" s="24" t="s">
        <v>77</v>
      </c>
      <c r="Q1376" s="22" t="s">
        <v>102</v>
      </c>
    </row>
    <row r="1377" spans="3:17" s="22" customFormat="1" x14ac:dyDescent="0.15">
      <c r="C1377" s="22" t="str">
        <f>IF(INDEX(個人!$C$6:$AH$125,$N1377,$C$3)&lt;&gt;"",DBCS(TRIM(INDEX(個人!$C$6:$AH$125,$N1377,$C$3))),"")</f>
        <v/>
      </c>
      <c r="D1377" s="22" t="str">
        <f t="shared" si="186"/>
        <v>○</v>
      </c>
      <c r="E1377" s="22">
        <f>IF(AND(INDEX(個人!$C$6:$AH$125,$N1376,$C$3)&lt;&gt;"",INDEX(個人!$C$6:$AH$125,$N1377,$O1377)&lt;&gt;""),E1376+1,E1376)</f>
        <v>0</v>
      </c>
      <c r="F1377" s="22" t="str">
        <f t="shared" si="187"/>
        <v>@0</v>
      </c>
      <c r="H1377" s="22" t="str">
        <f>IF(AND(INDEX(個人!$C$6:$AH$125,$N1377,$C$3)&lt;&gt;"",INDEX(個人!$C$6:$AH$125,$N1377,$O1377)&lt;&gt;""),IF(INDEX(個人!$C$6:$AH$125,$N1377,$H$3)&lt;20,11,ROUNDDOWN(INDEX(個人!$C$6:$AH$125,$N1377,$H$3)/5,0)+7),"")</f>
        <v/>
      </c>
      <c r="I1377" s="22" t="str">
        <f>IF(AND(INDEX(個人!$C$6:$AH$125,$N1377,$C$3)&lt;&gt;"",INDEX(個人!$C$6:$AH$125,$N1377,$O1377)&lt;&gt;""),IF(ISERROR(VLOOKUP(DBCS($Q1377),コード一覧!$E$1:$F$6,2,FALSE)),1,VLOOKUP(DBCS($Q1377),コード一覧!$E$1:$F$6,2,FALSE)),"")</f>
        <v/>
      </c>
      <c r="J1377" s="22" t="str">
        <f>IF(AND(INDEX(個人!$C$6:$AH$125,$N1377,$C$3)&lt;&gt;"",INDEX(個人!$C$6:$AH$125,$N1377,$O1377)&lt;&gt;""),VLOOKUP($P1377,コード一覧!$G$1:$H$10,2,FALSE),"")</f>
        <v/>
      </c>
      <c r="K1377" s="22" t="str">
        <f>IF(AND(INDEX(個人!$C$6:$AH$125,$N1377,$C$3)&lt;&gt;"",INDEX(個人!$C$6:$AH$125,$N1377,$O1377)&lt;&gt;""),LEFT(TEXT(INDEX(個人!$C$6:$AH$125,$N1377,$O1377),"mm:ss.00"),2),"")</f>
        <v/>
      </c>
      <c r="L1377" s="22" t="str">
        <f>IF(AND(INDEX(個人!$C$6:$AH$125,$N1377,$C$3)&lt;&gt;"",INDEX(個人!$C$6:$AH$125,$N1377,$O1377)&lt;&gt;""),MID(TEXT(INDEX(個人!$C$6:$AH$125,$N1377,$O1377),"mm:ss.00"),4,2),"")</f>
        <v/>
      </c>
      <c r="M1377" s="22" t="str">
        <f>IF(AND(INDEX(個人!$C$6:$AH$125,$N1377,$C$3)&lt;&gt;"",INDEX(個人!$C$6:$AH$125,$N1377,$O1377)&lt;&gt;""),RIGHT(TEXT(INDEX(個人!$C$6:$AH$125,$N1377,$O1377),"mm:ss.00"),2),"")</f>
        <v/>
      </c>
      <c r="N1377" s="22">
        <f t="shared" si="188"/>
        <v>63</v>
      </c>
      <c r="O1377" s="22">
        <v>18</v>
      </c>
      <c r="P1377" s="24" t="s">
        <v>70</v>
      </c>
      <c r="Q1377" s="22" t="s">
        <v>103</v>
      </c>
    </row>
    <row r="1378" spans="3:17" s="22" customFormat="1" x14ac:dyDescent="0.15">
      <c r="C1378" s="22" t="str">
        <f>IF(INDEX(個人!$C$6:$AH$125,$N1378,$C$3)&lt;&gt;"",DBCS(TRIM(INDEX(個人!$C$6:$AH$125,$N1378,$C$3))),"")</f>
        <v/>
      </c>
      <c r="D1378" s="22" t="str">
        <f t="shared" si="186"/>
        <v>○</v>
      </c>
      <c r="E1378" s="22">
        <f>IF(AND(INDEX(個人!$C$6:$AH$125,$N1377,$C$3)&lt;&gt;"",INDEX(個人!$C$6:$AH$125,$N1378,$O1378)&lt;&gt;""),E1377+1,E1377)</f>
        <v>0</v>
      </c>
      <c r="F1378" s="22" t="str">
        <f t="shared" si="187"/>
        <v>@0</v>
      </c>
      <c r="H1378" s="22" t="str">
        <f>IF(AND(INDEX(個人!$C$6:$AH$125,$N1378,$C$3)&lt;&gt;"",INDEX(個人!$C$6:$AH$125,$N1378,$O1378)&lt;&gt;""),IF(INDEX(個人!$C$6:$AH$125,$N1378,$H$3)&lt;20,11,ROUNDDOWN(INDEX(個人!$C$6:$AH$125,$N1378,$H$3)/5,0)+7),"")</f>
        <v/>
      </c>
      <c r="I1378" s="22" t="str">
        <f>IF(AND(INDEX(個人!$C$6:$AH$125,$N1378,$C$3)&lt;&gt;"",INDEX(個人!$C$6:$AH$125,$N1378,$O1378)&lt;&gt;""),IF(ISERROR(VLOOKUP(DBCS($Q1378),コード一覧!$E$1:$F$6,2,FALSE)),1,VLOOKUP(DBCS($Q1378),コード一覧!$E$1:$F$6,2,FALSE)),"")</f>
        <v/>
      </c>
      <c r="J1378" s="22" t="str">
        <f>IF(AND(INDEX(個人!$C$6:$AH$125,$N1378,$C$3)&lt;&gt;"",INDEX(個人!$C$6:$AH$125,$N1378,$O1378)&lt;&gt;""),VLOOKUP($P1378,コード一覧!$G$1:$H$10,2,FALSE),"")</f>
        <v/>
      </c>
      <c r="K1378" s="22" t="str">
        <f>IF(AND(INDEX(個人!$C$6:$AH$125,$N1378,$C$3)&lt;&gt;"",INDEX(個人!$C$6:$AH$125,$N1378,$O1378)&lt;&gt;""),LEFT(TEXT(INDEX(個人!$C$6:$AH$125,$N1378,$O1378),"mm:ss.00"),2),"")</f>
        <v/>
      </c>
      <c r="L1378" s="22" t="str">
        <f>IF(AND(INDEX(個人!$C$6:$AH$125,$N1378,$C$3)&lt;&gt;"",INDEX(個人!$C$6:$AH$125,$N1378,$O1378)&lt;&gt;""),MID(TEXT(INDEX(個人!$C$6:$AH$125,$N1378,$O1378),"mm:ss.00"),4,2),"")</f>
        <v/>
      </c>
      <c r="M1378" s="22" t="str">
        <f>IF(AND(INDEX(個人!$C$6:$AH$125,$N1378,$C$3)&lt;&gt;"",INDEX(個人!$C$6:$AH$125,$N1378,$O1378)&lt;&gt;""),RIGHT(TEXT(INDEX(個人!$C$6:$AH$125,$N1378,$O1378),"mm:ss.00"),2),"")</f>
        <v/>
      </c>
      <c r="N1378" s="22">
        <f t="shared" si="188"/>
        <v>63</v>
      </c>
      <c r="O1378" s="22">
        <v>19</v>
      </c>
      <c r="P1378" s="24" t="s">
        <v>24</v>
      </c>
      <c r="Q1378" s="22" t="s">
        <v>103</v>
      </c>
    </row>
    <row r="1379" spans="3:17" s="22" customFormat="1" x14ac:dyDescent="0.15">
      <c r="C1379" s="22" t="str">
        <f>IF(INDEX(個人!$C$6:$AH$125,$N1379,$C$3)&lt;&gt;"",DBCS(TRIM(INDEX(個人!$C$6:$AH$125,$N1379,$C$3))),"")</f>
        <v/>
      </c>
      <c r="D1379" s="22" t="str">
        <f t="shared" si="186"/>
        <v>○</v>
      </c>
      <c r="E1379" s="22">
        <f>IF(AND(INDEX(個人!$C$6:$AH$125,$N1378,$C$3)&lt;&gt;"",INDEX(個人!$C$6:$AH$125,$N1379,$O1379)&lt;&gt;""),E1378+1,E1378)</f>
        <v>0</v>
      </c>
      <c r="F1379" s="22" t="str">
        <f t="shared" si="187"/>
        <v>@0</v>
      </c>
      <c r="H1379" s="22" t="str">
        <f>IF(AND(INDEX(個人!$C$6:$AH$125,$N1379,$C$3)&lt;&gt;"",INDEX(個人!$C$6:$AH$125,$N1379,$O1379)&lt;&gt;""),IF(INDEX(個人!$C$6:$AH$125,$N1379,$H$3)&lt;20,11,ROUNDDOWN(INDEX(個人!$C$6:$AH$125,$N1379,$H$3)/5,0)+7),"")</f>
        <v/>
      </c>
      <c r="I1379" s="22" t="str">
        <f>IF(AND(INDEX(個人!$C$6:$AH$125,$N1379,$C$3)&lt;&gt;"",INDEX(個人!$C$6:$AH$125,$N1379,$O1379)&lt;&gt;""),IF(ISERROR(VLOOKUP(DBCS($Q1379),コード一覧!$E$1:$F$6,2,FALSE)),1,VLOOKUP(DBCS($Q1379),コード一覧!$E$1:$F$6,2,FALSE)),"")</f>
        <v/>
      </c>
      <c r="J1379" s="22" t="str">
        <f>IF(AND(INDEX(個人!$C$6:$AH$125,$N1379,$C$3)&lt;&gt;"",INDEX(個人!$C$6:$AH$125,$N1379,$O1379)&lt;&gt;""),VLOOKUP($P1379,コード一覧!$G$1:$H$10,2,FALSE),"")</f>
        <v/>
      </c>
      <c r="K1379" s="22" t="str">
        <f>IF(AND(INDEX(個人!$C$6:$AH$125,$N1379,$C$3)&lt;&gt;"",INDEX(個人!$C$6:$AH$125,$N1379,$O1379)&lt;&gt;""),LEFT(TEXT(INDEX(個人!$C$6:$AH$125,$N1379,$O1379),"mm:ss.00"),2),"")</f>
        <v/>
      </c>
      <c r="L1379" s="22" t="str">
        <f>IF(AND(INDEX(個人!$C$6:$AH$125,$N1379,$C$3)&lt;&gt;"",INDEX(個人!$C$6:$AH$125,$N1379,$O1379)&lt;&gt;""),MID(TEXT(INDEX(個人!$C$6:$AH$125,$N1379,$O1379),"mm:ss.00"),4,2),"")</f>
        <v/>
      </c>
      <c r="M1379" s="22" t="str">
        <f>IF(AND(INDEX(個人!$C$6:$AH$125,$N1379,$C$3)&lt;&gt;"",INDEX(個人!$C$6:$AH$125,$N1379,$O1379)&lt;&gt;""),RIGHT(TEXT(INDEX(個人!$C$6:$AH$125,$N1379,$O1379),"mm:ss.00"),2),"")</f>
        <v/>
      </c>
      <c r="N1379" s="22">
        <f t="shared" si="188"/>
        <v>63</v>
      </c>
      <c r="O1379" s="22">
        <v>20</v>
      </c>
      <c r="P1379" s="24" t="s">
        <v>37</v>
      </c>
      <c r="Q1379" s="22" t="s">
        <v>103</v>
      </c>
    </row>
    <row r="1380" spans="3:17" s="22" customFormat="1" x14ac:dyDescent="0.15">
      <c r="C1380" s="22" t="str">
        <f>IF(INDEX(個人!$C$6:$AH$125,$N1380,$C$3)&lt;&gt;"",DBCS(TRIM(INDEX(個人!$C$6:$AH$125,$N1380,$C$3))),"")</f>
        <v/>
      </c>
      <c r="D1380" s="22" t="str">
        <f t="shared" si="186"/>
        <v>○</v>
      </c>
      <c r="E1380" s="22">
        <f>IF(AND(INDEX(個人!$C$6:$AH$125,$N1379,$C$3)&lt;&gt;"",INDEX(個人!$C$6:$AH$125,$N1380,$O1380)&lt;&gt;""),E1379+1,E1379)</f>
        <v>0</v>
      </c>
      <c r="F1380" s="22" t="str">
        <f t="shared" si="187"/>
        <v>@0</v>
      </c>
      <c r="H1380" s="22" t="str">
        <f>IF(AND(INDEX(個人!$C$6:$AH$125,$N1380,$C$3)&lt;&gt;"",INDEX(個人!$C$6:$AH$125,$N1380,$O1380)&lt;&gt;""),IF(INDEX(個人!$C$6:$AH$125,$N1380,$H$3)&lt;20,11,ROUNDDOWN(INDEX(個人!$C$6:$AH$125,$N1380,$H$3)/5,0)+7),"")</f>
        <v/>
      </c>
      <c r="I1380" s="22" t="str">
        <f>IF(AND(INDEX(個人!$C$6:$AH$125,$N1380,$C$3)&lt;&gt;"",INDEX(個人!$C$6:$AH$125,$N1380,$O1380)&lt;&gt;""),IF(ISERROR(VLOOKUP(DBCS($Q1380),コード一覧!$E$1:$F$6,2,FALSE)),1,VLOOKUP(DBCS($Q1380),コード一覧!$E$1:$F$6,2,FALSE)),"")</f>
        <v/>
      </c>
      <c r="J1380" s="22" t="str">
        <f>IF(AND(INDEX(個人!$C$6:$AH$125,$N1380,$C$3)&lt;&gt;"",INDEX(個人!$C$6:$AH$125,$N1380,$O1380)&lt;&gt;""),VLOOKUP($P1380,コード一覧!$G$1:$H$10,2,FALSE),"")</f>
        <v/>
      </c>
      <c r="K1380" s="22" t="str">
        <f>IF(AND(INDEX(個人!$C$6:$AH$125,$N1380,$C$3)&lt;&gt;"",INDEX(個人!$C$6:$AH$125,$N1380,$O1380)&lt;&gt;""),LEFT(TEXT(INDEX(個人!$C$6:$AH$125,$N1380,$O1380),"mm:ss.00"),2),"")</f>
        <v/>
      </c>
      <c r="L1380" s="22" t="str">
        <f>IF(AND(INDEX(個人!$C$6:$AH$125,$N1380,$C$3)&lt;&gt;"",INDEX(個人!$C$6:$AH$125,$N1380,$O1380)&lt;&gt;""),MID(TEXT(INDEX(個人!$C$6:$AH$125,$N1380,$O1380),"mm:ss.00"),4,2),"")</f>
        <v/>
      </c>
      <c r="M1380" s="22" t="str">
        <f>IF(AND(INDEX(個人!$C$6:$AH$125,$N1380,$C$3)&lt;&gt;"",INDEX(個人!$C$6:$AH$125,$N1380,$O1380)&lt;&gt;""),RIGHT(TEXT(INDEX(個人!$C$6:$AH$125,$N1380,$O1380),"mm:ss.00"),2),"")</f>
        <v/>
      </c>
      <c r="N1380" s="22">
        <f t="shared" si="188"/>
        <v>63</v>
      </c>
      <c r="O1380" s="22">
        <v>21</v>
      </c>
      <c r="P1380" s="24" t="s">
        <v>47</v>
      </c>
      <c r="Q1380" s="22" t="s">
        <v>103</v>
      </c>
    </row>
    <row r="1381" spans="3:17" s="22" customFormat="1" x14ac:dyDescent="0.15">
      <c r="C1381" s="22" t="str">
        <f>IF(INDEX(個人!$C$6:$AH$125,$N1381,$C$3)&lt;&gt;"",DBCS(TRIM(INDEX(個人!$C$6:$AH$125,$N1381,$C$3))),"")</f>
        <v/>
      </c>
      <c r="D1381" s="22" t="str">
        <f t="shared" si="186"/>
        <v>○</v>
      </c>
      <c r="E1381" s="22">
        <f>IF(AND(INDEX(個人!$C$6:$AH$125,$N1380,$C$3)&lt;&gt;"",INDEX(個人!$C$6:$AH$125,$N1381,$O1381)&lt;&gt;""),E1380+1,E1380)</f>
        <v>0</v>
      </c>
      <c r="F1381" s="22" t="str">
        <f t="shared" si="187"/>
        <v>@0</v>
      </c>
      <c r="H1381" s="22" t="str">
        <f>IF(AND(INDEX(個人!$C$6:$AH$125,$N1381,$C$3)&lt;&gt;"",INDEX(個人!$C$6:$AH$125,$N1381,$O1381)&lt;&gt;""),IF(INDEX(個人!$C$6:$AH$125,$N1381,$H$3)&lt;20,11,ROUNDDOWN(INDEX(個人!$C$6:$AH$125,$N1381,$H$3)/5,0)+7),"")</f>
        <v/>
      </c>
      <c r="I1381" s="22" t="str">
        <f>IF(AND(INDEX(個人!$C$6:$AH$125,$N1381,$C$3)&lt;&gt;"",INDEX(個人!$C$6:$AH$125,$N1381,$O1381)&lt;&gt;""),IF(ISERROR(VLOOKUP(DBCS($Q1381),コード一覧!$E$1:$F$6,2,FALSE)),1,VLOOKUP(DBCS($Q1381),コード一覧!$E$1:$F$6,2,FALSE)),"")</f>
        <v/>
      </c>
      <c r="J1381" s="22" t="str">
        <f>IF(AND(INDEX(個人!$C$6:$AH$125,$N1381,$C$3)&lt;&gt;"",INDEX(個人!$C$6:$AH$125,$N1381,$O1381)&lt;&gt;""),VLOOKUP($P1381,コード一覧!$G$1:$H$10,2,FALSE),"")</f>
        <v/>
      </c>
      <c r="K1381" s="22" t="str">
        <f>IF(AND(INDEX(個人!$C$6:$AH$125,$N1381,$C$3)&lt;&gt;"",INDEX(個人!$C$6:$AH$125,$N1381,$O1381)&lt;&gt;""),LEFT(TEXT(INDEX(個人!$C$6:$AH$125,$N1381,$O1381),"mm:ss.00"),2),"")</f>
        <v/>
      </c>
      <c r="L1381" s="22" t="str">
        <f>IF(AND(INDEX(個人!$C$6:$AH$125,$N1381,$C$3)&lt;&gt;"",INDEX(個人!$C$6:$AH$125,$N1381,$O1381)&lt;&gt;""),MID(TEXT(INDEX(個人!$C$6:$AH$125,$N1381,$O1381),"mm:ss.00"),4,2),"")</f>
        <v/>
      </c>
      <c r="M1381" s="22" t="str">
        <f>IF(AND(INDEX(個人!$C$6:$AH$125,$N1381,$C$3)&lt;&gt;"",INDEX(個人!$C$6:$AH$125,$N1381,$O1381)&lt;&gt;""),RIGHT(TEXT(INDEX(個人!$C$6:$AH$125,$N1381,$O1381),"mm:ss.00"),2),"")</f>
        <v/>
      </c>
      <c r="N1381" s="22">
        <f t="shared" si="188"/>
        <v>63</v>
      </c>
      <c r="O1381" s="22">
        <v>22</v>
      </c>
      <c r="P1381" s="24" t="s">
        <v>70</v>
      </c>
      <c r="Q1381" s="22" t="s">
        <v>104</v>
      </c>
    </row>
    <row r="1382" spans="3:17" s="22" customFormat="1" x14ac:dyDescent="0.15">
      <c r="C1382" s="22" t="str">
        <f>IF(INDEX(個人!$C$6:$AH$125,$N1382,$C$3)&lt;&gt;"",DBCS(TRIM(INDEX(個人!$C$6:$AH$125,$N1382,$C$3))),"")</f>
        <v/>
      </c>
      <c r="D1382" s="22" t="str">
        <f t="shared" si="186"/>
        <v>○</v>
      </c>
      <c r="E1382" s="22">
        <f>IF(AND(INDEX(個人!$C$6:$AH$125,$N1381,$C$3)&lt;&gt;"",INDEX(個人!$C$6:$AH$125,$N1382,$O1382)&lt;&gt;""),E1381+1,E1381)</f>
        <v>0</v>
      </c>
      <c r="F1382" s="22" t="str">
        <f t="shared" si="187"/>
        <v>@0</v>
      </c>
      <c r="H1382" s="22" t="str">
        <f>IF(AND(INDEX(個人!$C$6:$AH$125,$N1382,$C$3)&lt;&gt;"",INDEX(個人!$C$6:$AH$125,$N1382,$O1382)&lt;&gt;""),IF(INDEX(個人!$C$6:$AH$125,$N1382,$H$3)&lt;20,11,ROUNDDOWN(INDEX(個人!$C$6:$AH$125,$N1382,$H$3)/5,0)+7),"")</f>
        <v/>
      </c>
      <c r="I1382" s="22" t="str">
        <f>IF(AND(INDEX(個人!$C$6:$AH$125,$N1382,$C$3)&lt;&gt;"",INDEX(個人!$C$6:$AH$125,$N1382,$O1382)&lt;&gt;""),IF(ISERROR(VLOOKUP(DBCS($Q1382),コード一覧!$E$1:$F$6,2,FALSE)),1,VLOOKUP(DBCS($Q1382),コード一覧!$E$1:$F$6,2,FALSE)),"")</f>
        <v/>
      </c>
      <c r="J1382" s="22" t="str">
        <f>IF(AND(INDEX(個人!$C$6:$AH$125,$N1382,$C$3)&lt;&gt;"",INDEX(個人!$C$6:$AH$125,$N1382,$O1382)&lt;&gt;""),VLOOKUP($P1382,コード一覧!$G$1:$H$10,2,FALSE),"")</f>
        <v/>
      </c>
      <c r="K1382" s="22" t="str">
        <f>IF(AND(INDEX(個人!$C$6:$AH$125,$N1382,$C$3)&lt;&gt;"",INDEX(個人!$C$6:$AH$125,$N1382,$O1382)&lt;&gt;""),LEFT(TEXT(INDEX(個人!$C$6:$AH$125,$N1382,$O1382),"mm:ss.00"),2),"")</f>
        <v/>
      </c>
      <c r="L1382" s="22" t="str">
        <f>IF(AND(INDEX(個人!$C$6:$AH$125,$N1382,$C$3)&lt;&gt;"",INDEX(個人!$C$6:$AH$125,$N1382,$O1382)&lt;&gt;""),MID(TEXT(INDEX(個人!$C$6:$AH$125,$N1382,$O1382),"mm:ss.00"),4,2),"")</f>
        <v/>
      </c>
      <c r="M1382" s="22" t="str">
        <f>IF(AND(INDEX(個人!$C$6:$AH$125,$N1382,$C$3)&lt;&gt;"",INDEX(個人!$C$6:$AH$125,$N1382,$O1382)&lt;&gt;""),RIGHT(TEXT(INDEX(個人!$C$6:$AH$125,$N1382,$O1382),"mm:ss.00"),2),"")</f>
        <v/>
      </c>
      <c r="N1382" s="22">
        <f t="shared" si="188"/>
        <v>63</v>
      </c>
      <c r="O1382" s="22">
        <v>23</v>
      </c>
      <c r="P1382" s="24" t="s">
        <v>24</v>
      </c>
      <c r="Q1382" s="22" t="s">
        <v>104</v>
      </c>
    </row>
    <row r="1383" spans="3:17" s="22" customFormat="1" x14ac:dyDescent="0.15">
      <c r="C1383" s="22" t="str">
        <f>IF(INDEX(個人!$C$6:$AH$125,$N1383,$C$3)&lt;&gt;"",DBCS(TRIM(INDEX(個人!$C$6:$AH$125,$N1383,$C$3))),"")</f>
        <v/>
      </c>
      <c r="D1383" s="22" t="str">
        <f t="shared" si="186"/>
        <v>○</v>
      </c>
      <c r="E1383" s="22">
        <f>IF(AND(INDEX(個人!$C$6:$AH$125,$N1382,$C$3)&lt;&gt;"",INDEX(個人!$C$6:$AH$125,$N1383,$O1383)&lt;&gt;""),E1382+1,E1382)</f>
        <v>0</v>
      </c>
      <c r="F1383" s="22" t="str">
        <f t="shared" si="187"/>
        <v>@0</v>
      </c>
      <c r="H1383" s="22" t="str">
        <f>IF(AND(INDEX(個人!$C$6:$AH$125,$N1383,$C$3)&lt;&gt;"",INDEX(個人!$C$6:$AH$125,$N1383,$O1383)&lt;&gt;""),IF(INDEX(個人!$C$6:$AH$125,$N1383,$H$3)&lt;20,11,ROUNDDOWN(INDEX(個人!$C$6:$AH$125,$N1383,$H$3)/5,0)+7),"")</f>
        <v/>
      </c>
      <c r="I1383" s="22" t="str">
        <f>IF(AND(INDEX(個人!$C$6:$AH$125,$N1383,$C$3)&lt;&gt;"",INDEX(個人!$C$6:$AH$125,$N1383,$O1383)&lt;&gt;""),IF(ISERROR(VLOOKUP(DBCS($Q1383),コード一覧!$E$1:$F$6,2,FALSE)),1,VLOOKUP(DBCS($Q1383),コード一覧!$E$1:$F$6,2,FALSE)),"")</f>
        <v/>
      </c>
      <c r="J1383" s="22" t="str">
        <f>IF(AND(INDEX(個人!$C$6:$AH$125,$N1383,$C$3)&lt;&gt;"",INDEX(個人!$C$6:$AH$125,$N1383,$O1383)&lt;&gt;""),VLOOKUP($P1383,コード一覧!$G$1:$H$10,2,FALSE),"")</f>
        <v/>
      </c>
      <c r="K1383" s="22" t="str">
        <f>IF(AND(INDEX(個人!$C$6:$AH$125,$N1383,$C$3)&lt;&gt;"",INDEX(個人!$C$6:$AH$125,$N1383,$O1383)&lt;&gt;""),LEFT(TEXT(INDEX(個人!$C$6:$AH$125,$N1383,$O1383),"mm:ss.00"),2),"")</f>
        <v/>
      </c>
      <c r="L1383" s="22" t="str">
        <f>IF(AND(INDEX(個人!$C$6:$AH$125,$N1383,$C$3)&lt;&gt;"",INDEX(個人!$C$6:$AH$125,$N1383,$O1383)&lt;&gt;""),MID(TEXT(INDEX(個人!$C$6:$AH$125,$N1383,$O1383),"mm:ss.00"),4,2),"")</f>
        <v/>
      </c>
      <c r="M1383" s="22" t="str">
        <f>IF(AND(INDEX(個人!$C$6:$AH$125,$N1383,$C$3)&lt;&gt;"",INDEX(個人!$C$6:$AH$125,$N1383,$O1383)&lt;&gt;""),RIGHT(TEXT(INDEX(個人!$C$6:$AH$125,$N1383,$O1383),"mm:ss.00"),2),"")</f>
        <v/>
      </c>
      <c r="N1383" s="22">
        <f t="shared" si="188"/>
        <v>63</v>
      </c>
      <c r="O1383" s="22">
        <v>24</v>
      </c>
      <c r="P1383" s="24" t="s">
        <v>37</v>
      </c>
      <c r="Q1383" s="22" t="s">
        <v>104</v>
      </c>
    </row>
    <row r="1384" spans="3:17" s="22" customFormat="1" x14ac:dyDescent="0.15">
      <c r="C1384" s="22" t="str">
        <f>IF(INDEX(個人!$C$6:$AH$125,$N1384,$C$3)&lt;&gt;"",DBCS(TRIM(INDEX(個人!$C$6:$AH$125,$N1384,$C$3))),"")</f>
        <v/>
      </c>
      <c r="D1384" s="22" t="str">
        <f t="shared" si="186"/>
        <v>○</v>
      </c>
      <c r="E1384" s="22">
        <f>IF(AND(INDEX(個人!$C$6:$AH$125,$N1383,$C$3)&lt;&gt;"",INDEX(個人!$C$6:$AH$125,$N1384,$O1384)&lt;&gt;""),E1383+1,E1383)</f>
        <v>0</v>
      </c>
      <c r="F1384" s="22" t="str">
        <f t="shared" si="187"/>
        <v>@0</v>
      </c>
      <c r="H1384" s="22" t="str">
        <f>IF(AND(INDEX(個人!$C$6:$AH$125,$N1384,$C$3)&lt;&gt;"",INDEX(個人!$C$6:$AH$125,$N1384,$O1384)&lt;&gt;""),IF(INDEX(個人!$C$6:$AH$125,$N1384,$H$3)&lt;20,11,ROUNDDOWN(INDEX(個人!$C$6:$AH$125,$N1384,$H$3)/5,0)+7),"")</f>
        <v/>
      </c>
      <c r="I1384" s="22" t="str">
        <f>IF(AND(INDEX(個人!$C$6:$AH$125,$N1384,$C$3)&lt;&gt;"",INDEX(個人!$C$6:$AH$125,$N1384,$O1384)&lt;&gt;""),IF(ISERROR(VLOOKUP(DBCS($Q1384),コード一覧!$E$1:$F$6,2,FALSE)),1,VLOOKUP(DBCS($Q1384),コード一覧!$E$1:$F$6,2,FALSE)),"")</f>
        <v/>
      </c>
      <c r="J1384" s="22" t="str">
        <f>IF(AND(INDEX(個人!$C$6:$AH$125,$N1384,$C$3)&lt;&gt;"",INDEX(個人!$C$6:$AH$125,$N1384,$O1384)&lt;&gt;""),VLOOKUP($P1384,コード一覧!$G$1:$H$10,2,FALSE),"")</f>
        <v/>
      </c>
      <c r="K1384" s="22" t="str">
        <f>IF(AND(INDEX(個人!$C$6:$AH$125,$N1384,$C$3)&lt;&gt;"",INDEX(個人!$C$6:$AH$125,$N1384,$O1384)&lt;&gt;""),LEFT(TEXT(INDEX(個人!$C$6:$AH$125,$N1384,$O1384),"mm:ss.00"),2),"")</f>
        <v/>
      </c>
      <c r="L1384" s="22" t="str">
        <f>IF(AND(INDEX(個人!$C$6:$AH$125,$N1384,$C$3)&lt;&gt;"",INDEX(個人!$C$6:$AH$125,$N1384,$O1384)&lt;&gt;""),MID(TEXT(INDEX(個人!$C$6:$AH$125,$N1384,$O1384),"mm:ss.00"),4,2),"")</f>
        <v/>
      </c>
      <c r="M1384" s="22" t="str">
        <f>IF(AND(INDEX(個人!$C$6:$AH$125,$N1384,$C$3)&lt;&gt;"",INDEX(個人!$C$6:$AH$125,$N1384,$O1384)&lt;&gt;""),RIGHT(TEXT(INDEX(個人!$C$6:$AH$125,$N1384,$O1384),"mm:ss.00"),2),"")</f>
        <v/>
      </c>
      <c r="N1384" s="22">
        <f t="shared" si="188"/>
        <v>63</v>
      </c>
      <c r="O1384" s="22">
        <v>25</v>
      </c>
      <c r="P1384" s="24" t="s">
        <v>47</v>
      </c>
      <c r="Q1384" s="22" t="s">
        <v>104</v>
      </c>
    </row>
    <row r="1385" spans="3:17" s="22" customFormat="1" x14ac:dyDescent="0.15">
      <c r="C1385" s="22" t="str">
        <f>IF(INDEX(個人!$C$6:$AH$125,$N1385,$C$3)&lt;&gt;"",DBCS(TRIM(INDEX(個人!$C$6:$AH$125,$N1385,$C$3))),"")</f>
        <v/>
      </c>
      <c r="D1385" s="22" t="str">
        <f t="shared" si="186"/>
        <v>○</v>
      </c>
      <c r="E1385" s="22">
        <f>IF(AND(INDEX(個人!$C$6:$AH$125,$N1384,$C$3)&lt;&gt;"",INDEX(個人!$C$6:$AH$125,$N1385,$O1385)&lt;&gt;""),E1384+1,E1384)</f>
        <v>0</v>
      </c>
      <c r="F1385" s="22" t="str">
        <f t="shared" si="187"/>
        <v>@0</v>
      </c>
      <c r="H1385" s="22" t="str">
        <f>IF(AND(INDEX(個人!$C$6:$AH$125,$N1385,$C$3)&lt;&gt;"",INDEX(個人!$C$6:$AH$125,$N1385,$O1385)&lt;&gt;""),IF(INDEX(個人!$C$6:$AH$125,$N1385,$H$3)&lt;20,11,ROUNDDOWN(INDEX(個人!$C$6:$AH$125,$N1385,$H$3)/5,0)+7),"")</f>
        <v/>
      </c>
      <c r="I1385" s="22" t="str">
        <f>IF(AND(INDEX(個人!$C$6:$AH$125,$N1385,$C$3)&lt;&gt;"",INDEX(個人!$C$6:$AH$125,$N1385,$O1385)&lt;&gt;""),IF(ISERROR(VLOOKUP(DBCS($Q1385),コード一覧!$E$1:$F$6,2,FALSE)),1,VLOOKUP(DBCS($Q1385),コード一覧!$E$1:$F$6,2,FALSE)),"")</f>
        <v/>
      </c>
      <c r="J1385" s="22" t="str">
        <f>IF(AND(INDEX(個人!$C$6:$AH$125,$N1385,$C$3)&lt;&gt;"",INDEX(個人!$C$6:$AH$125,$N1385,$O1385)&lt;&gt;""),VLOOKUP($P1385,コード一覧!$G$1:$H$10,2,FALSE),"")</f>
        <v/>
      </c>
      <c r="K1385" s="22" t="str">
        <f>IF(AND(INDEX(個人!$C$6:$AH$125,$N1385,$C$3)&lt;&gt;"",INDEX(個人!$C$6:$AH$125,$N1385,$O1385)&lt;&gt;""),LEFT(TEXT(INDEX(個人!$C$6:$AH$125,$N1385,$O1385),"mm:ss.00"),2),"")</f>
        <v/>
      </c>
      <c r="L1385" s="22" t="str">
        <f>IF(AND(INDEX(個人!$C$6:$AH$125,$N1385,$C$3)&lt;&gt;"",INDEX(個人!$C$6:$AH$125,$N1385,$O1385)&lt;&gt;""),MID(TEXT(INDEX(個人!$C$6:$AH$125,$N1385,$O1385),"mm:ss.00"),4,2),"")</f>
        <v/>
      </c>
      <c r="M1385" s="22" t="str">
        <f>IF(AND(INDEX(個人!$C$6:$AH$125,$N1385,$C$3)&lt;&gt;"",INDEX(個人!$C$6:$AH$125,$N1385,$O1385)&lt;&gt;""),RIGHT(TEXT(INDEX(個人!$C$6:$AH$125,$N1385,$O1385),"mm:ss.00"),2),"")</f>
        <v/>
      </c>
      <c r="N1385" s="22">
        <f t="shared" si="188"/>
        <v>63</v>
      </c>
      <c r="O1385" s="22">
        <v>26</v>
      </c>
      <c r="P1385" s="24" t="s">
        <v>70</v>
      </c>
      <c r="Q1385" s="22" t="s">
        <v>55</v>
      </c>
    </row>
    <row r="1386" spans="3:17" s="22" customFormat="1" x14ac:dyDescent="0.15">
      <c r="C1386" s="22" t="str">
        <f>IF(INDEX(個人!$C$6:$AH$125,$N1386,$C$3)&lt;&gt;"",DBCS(TRIM(INDEX(個人!$C$6:$AH$125,$N1386,$C$3))),"")</f>
        <v/>
      </c>
      <c r="D1386" s="22" t="str">
        <f t="shared" si="186"/>
        <v>○</v>
      </c>
      <c r="E1386" s="22">
        <f>IF(AND(INDEX(個人!$C$6:$AH$125,$N1385,$C$3)&lt;&gt;"",INDEX(個人!$C$6:$AH$125,$N1386,$O1386)&lt;&gt;""),E1385+1,E1385)</f>
        <v>0</v>
      </c>
      <c r="F1386" s="22" t="str">
        <f t="shared" si="187"/>
        <v>@0</v>
      </c>
      <c r="H1386" s="22" t="str">
        <f>IF(AND(INDEX(個人!$C$6:$AH$125,$N1386,$C$3)&lt;&gt;"",INDEX(個人!$C$6:$AH$125,$N1386,$O1386)&lt;&gt;""),IF(INDEX(個人!$C$6:$AH$125,$N1386,$H$3)&lt;20,11,ROUNDDOWN(INDEX(個人!$C$6:$AH$125,$N1386,$H$3)/5,0)+7),"")</f>
        <v/>
      </c>
      <c r="I1386" s="22" t="str">
        <f>IF(AND(INDEX(個人!$C$6:$AH$125,$N1386,$C$3)&lt;&gt;"",INDEX(個人!$C$6:$AH$125,$N1386,$O1386)&lt;&gt;""),IF(ISERROR(VLOOKUP(DBCS($Q1386),コード一覧!$E$1:$F$6,2,FALSE)),1,VLOOKUP(DBCS($Q1386),コード一覧!$E$1:$F$6,2,FALSE)),"")</f>
        <v/>
      </c>
      <c r="J1386" s="22" t="str">
        <f>IF(AND(INDEX(個人!$C$6:$AH$125,$N1386,$C$3)&lt;&gt;"",INDEX(個人!$C$6:$AH$125,$N1386,$O1386)&lt;&gt;""),VLOOKUP($P1386,コード一覧!$G$1:$H$10,2,FALSE),"")</f>
        <v/>
      </c>
      <c r="K1386" s="22" t="str">
        <f>IF(AND(INDEX(個人!$C$6:$AH$125,$N1386,$C$3)&lt;&gt;"",INDEX(個人!$C$6:$AH$125,$N1386,$O1386)&lt;&gt;""),LEFT(TEXT(INDEX(個人!$C$6:$AH$125,$N1386,$O1386),"mm:ss.00"),2),"")</f>
        <v/>
      </c>
      <c r="L1386" s="22" t="str">
        <f>IF(AND(INDEX(個人!$C$6:$AH$125,$N1386,$C$3)&lt;&gt;"",INDEX(個人!$C$6:$AH$125,$N1386,$O1386)&lt;&gt;""),MID(TEXT(INDEX(個人!$C$6:$AH$125,$N1386,$O1386),"mm:ss.00"),4,2),"")</f>
        <v/>
      </c>
      <c r="M1386" s="22" t="str">
        <f>IF(AND(INDEX(個人!$C$6:$AH$125,$N1386,$C$3)&lt;&gt;"",INDEX(個人!$C$6:$AH$125,$N1386,$O1386)&lt;&gt;""),RIGHT(TEXT(INDEX(個人!$C$6:$AH$125,$N1386,$O1386),"mm:ss.00"),2),"")</f>
        <v/>
      </c>
      <c r="N1386" s="22">
        <f t="shared" si="188"/>
        <v>63</v>
      </c>
      <c r="O1386" s="22">
        <v>27</v>
      </c>
      <c r="P1386" s="24" t="s">
        <v>24</v>
      </c>
      <c r="Q1386" s="22" t="s">
        <v>55</v>
      </c>
    </row>
    <row r="1387" spans="3:17" s="22" customFormat="1" x14ac:dyDescent="0.15">
      <c r="C1387" s="22" t="str">
        <f>IF(INDEX(個人!$C$6:$AH$125,$N1387,$C$3)&lt;&gt;"",DBCS(TRIM(INDEX(個人!$C$6:$AH$125,$N1387,$C$3))),"")</f>
        <v/>
      </c>
      <c r="D1387" s="22" t="str">
        <f t="shared" si="186"/>
        <v>○</v>
      </c>
      <c r="E1387" s="22">
        <f>IF(AND(INDEX(個人!$C$6:$AH$125,$N1386,$C$3)&lt;&gt;"",INDEX(個人!$C$6:$AH$125,$N1387,$O1387)&lt;&gt;""),E1386+1,E1386)</f>
        <v>0</v>
      </c>
      <c r="F1387" s="22" t="str">
        <f t="shared" si="187"/>
        <v>@0</v>
      </c>
      <c r="H1387" s="22" t="str">
        <f>IF(AND(INDEX(個人!$C$6:$AH$125,$N1387,$C$3)&lt;&gt;"",INDEX(個人!$C$6:$AH$125,$N1387,$O1387)&lt;&gt;""),IF(INDEX(個人!$C$6:$AH$125,$N1387,$H$3)&lt;20,11,ROUNDDOWN(INDEX(個人!$C$6:$AH$125,$N1387,$H$3)/5,0)+7),"")</f>
        <v/>
      </c>
      <c r="I1387" s="22" t="str">
        <f>IF(AND(INDEX(個人!$C$6:$AH$125,$N1387,$C$3)&lt;&gt;"",INDEX(個人!$C$6:$AH$125,$N1387,$O1387)&lt;&gt;""),IF(ISERROR(VLOOKUP(DBCS($Q1387),コード一覧!$E$1:$F$6,2,FALSE)),1,VLOOKUP(DBCS($Q1387),コード一覧!$E$1:$F$6,2,FALSE)),"")</f>
        <v/>
      </c>
      <c r="J1387" s="22" t="str">
        <f>IF(AND(INDEX(個人!$C$6:$AH$125,$N1387,$C$3)&lt;&gt;"",INDEX(個人!$C$6:$AH$125,$N1387,$O1387)&lt;&gt;""),VLOOKUP($P1387,コード一覧!$G$1:$H$10,2,FALSE),"")</f>
        <v/>
      </c>
      <c r="K1387" s="22" t="str">
        <f>IF(AND(INDEX(個人!$C$6:$AH$125,$N1387,$C$3)&lt;&gt;"",INDEX(個人!$C$6:$AH$125,$N1387,$O1387)&lt;&gt;""),LEFT(TEXT(INDEX(個人!$C$6:$AH$125,$N1387,$O1387),"mm:ss.00"),2),"")</f>
        <v/>
      </c>
      <c r="L1387" s="22" t="str">
        <f>IF(AND(INDEX(個人!$C$6:$AH$125,$N1387,$C$3)&lt;&gt;"",INDEX(個人!$C$6:$AH$125,$N1387,$O1387)&lt;&gt;""),MID(TEXT(INDEX(個人!$C$6:$AH$125,$N1387,$O1387),"mm:ss.00"),4,2),"")</f>
        <v/>
      </c>
      <c r="M1387" s="22" t="str">
        <f>IF(AND(INDEX(個人!$C$6:$AH$125,$N1387,$C$3)&lt;&gt;"",INDEX(個人!$C$6:$AH$125,$N1387,$O1387)&lt;&gt;""),RIGHT(TEXT(INDEX(個人!$C$6:$AH$125,$N1387,$O1387),"mm:ss.00"),2),"")</f>
        <v/>
      </c>
      <c r="N1387" s="22">
        <f t="shared" si="188"/>
        <v>63</v>
      </c>
      <c r="O1387" s="22">
        <v>28</v>
      </c>
      <c r="P1387" s="24" t="s">
        <v>37</v>
      </c>
      <c r="Q1387" s="22" t="s">
        <v>55</v>
      </c>
    </row>
    <row r="1388" spans="3:17" s="22" customFormat="1" x14ac:dyDescent="0.15">
      <c r="C1388" s="22" t="str">
        <f>IF(INDEX(個人!$C$6:$AH$125,$N1388,$C$3)&lt;&gt;"",DBCS(TRIM(INDEX(個人!$C$6:$AH$125,$N1388,$C$3))),"")</f>
        <v/>
      </c>
      <c r="D1388" s="22" t="str">
        <f t="shared" si="186"/>
        <v>○</v>
      </c>
      <c r="E1388" s="22">
        <f>IF(AND(INDEX(個人!$C$6:$AH$125,$N1387,$C$3)&lt;&gt;"",INDEX(個人!$C$6:$AH$125,$N1388,$O1388)&lt;&gt;""),E1387+1,E1387)</f>
        <v>0</v>
      </c>
      <c r="F1388" s="22" t="str">
        <f t="shared" si="187"/>
        <v>@0</v>
      </c>
      <c r="H1388" s="22" t="str">
        <f>IF(AND(INDEX(個人!$C$6:$AH$125,$N1388,$C$3)&lt;&gt;"",INDEX(個人!$C$6:$AH$125,$N1388,$O1388)&lt;&gt;""),IF(INDEX(個人!$C$6:$AH$125,$N1388,$H$3)&lt;20,11,ROUNDDOWN(INDEX(個人!$C$6:$AH$125,$N1388,$H$3)/5,0)+7),"")</f>
        <v/>
      </c>
      <c r="I1388" s="22" t="str">
        <f>IF(AND(INDEX(個人!$C$6:$AH$125,$N1388,$C$3)&lt;&gt;"",INDEX(個人!$C$6:$AH$125,$N1388,$O1388)&lt;&gt;""),IF(ISERROR(VLOOKUP(DBCS($Q1388),コード一覧!$E$1:$F$6,2,FALSE)),1,VLOOKUP(DBCS($Q1388),コード一覧!$E$1:$F$6,2,FALSE)),"")</f>
        <v/>
      </c>
      <c r="J1388" s="22" t="str">
        <f>IF(AND(INDEX(個人!$C$6:$AH$125,$N1388,$C$3)&lt;&gt;"",INDEX(個人!$C$6:$AH$125,$N1388,$O1388)&lt;&gt;""),VLOOKUP($P1388,コード一覧!$G$1:$H$10,2,FALSE),"")</f>
        <v/>
      </c>
      <c r="K1388" s="22" t="str">
        <f>IF(AND(INDEX(個人!$C$6:$AH$125,$N1388,$C$3)&lt;&gt;"",INDEX(個人!$C$6:$AH$125,$N1388,$O1388)&lt;&gt;""),LEFT(TEXT(INDEX(個人!$C$6:$AH$125,$N1388,$O1388),"mm:ss.00"),2),"")</f>
        <v/>
      </c>
      <c r="L1388" s="22" t="str">
        <f>IF(AND(INDEX(個人!$C$6:$AH$125,$N1388,$C$3)&lt;&gt;"",INDEX(個人!$C$6:$AH$125,$N1388,$O1388)&lt;&gt;""),MID(TEXT(INDEX(個人!$C$6:$AH$125,$N1388,$O1388),"mm:ss.00"),4,2),"")</f>
        <v/>
      </c>
      <c r="M1388" s="22" t="str">
        <f>IF(AND(INDEX(個人!$C$6:$AH$125,$N1388,$C$3)&lt;&gt;"",INDEX(個人!$C$6:$AH$125,$N1388,$O1388)&lt;&gt;""),RIGHT(TEXT(INDEX(個人!$C$6:$AH$125,$N1388,$O1388),"mm:ss.00"),2),"")</f>
        <v/>
      </c>
      <c r="N1388" s="22">
        <f t="shared" si="188"/>
        <v>63</v>
      </c>
      <c r="O1388" s="22">
        <v>29</v>
      </c>
      <c r="P1388" s="24" t="s">
        <v>47</v>
      </c>
      <c r="Q1388" s="22" t="s">
        <v>55</v>
      </c>
    </row>
    <row r="1389" spans="3:17" s="22" customFormat="1" x14ac:dyDescent="0.15">
      <c r="C1389" s="22" t="str">
        <f>IF(INDEX(個人!$C$6:$AH$125,$N1389,$C$3)&lt;&gt;"",DBCS(TRIM(INDEX(個人!$C$6:$AH$125,$N1389,$C$3))),"")</f>
        <v/>
      </c>
      <c r="D1389" s="22" t="str">
        <f t="shared" si="186"/>
        <v>○</v>
      </c>
      <c r="E1389" s="22">
        <f>IF(AND(INDEX(個人!$C$6:$AH$125,$N1388,$C$3)&lt;&gt;"",INDEX(個人!$C$6:$AH$125,$N1389,$O1389)&lt;&gt;""),E1388+1,E1388)</f>
        <v>0</v>
      </c>
      <c r="F1389" s="22" t="str">
        <f t="shared" si="187"/>
        <v>@0</v>
      </c>
      <c r="H1389" s="22" t="str">
        <f>IF(AND(INDEX(個人!$C$6:$AH$125,$N1389,$C$3)&lt;&gt;"",INDEX(個人!$C$6:$AH$125,$N1389,$O1389)&lt;&gt;""),IF(INDEX(個人!$C$6:$AH$125,$N1389,$H$3)&lt;20,11,ROUNDDOWN(INDEX(個人!$C$6:$AH$125,$N1389,$H$3)/5,0)+7),"")</f>
        <v/>
      </c>
      <c r="I1389" s="22" t="str">
        <f>IF(AND(INDEX(個人!$C$6:$AH$125,$N1389,$C$3)&lt;&gt;"",INDEX(個人!$C$6:$AH$125,$N1389,$O1389)&lt;&gt;""),IF(ISERROR(VLOOKUP(DBCS($Q1389),コード一覧!$E$1:$F$6,2,FALSE)),1,VLOOKUP(DBCS($Q1389),コード一覧!$E$1:$F$6,2,FALSE)),"")</f>
        <v/>
      </c>
      <c r="J1389" s="22" t="str">
        <f>IF(AND(INDEX(個人!$C$6:$AH$125,$N1389,$C$3)&lt;&gt;"",INDEX(個人!$C$6:$AH$125,$N1389,$O1389)&lt;&gt;""),VLOOKUP($P1389,コード一覧!$G$1:$H$10,2,FALSE),"")</f>
        <v/>
      </c>
      <c r="K1389" s="22" t="str">
        <f>IF(AND(INDEX(個人!$C$6:$AH$125,$N1389,$C$3)&lt;&gt;"",INDEX(個人!$C$6:$AH$125,$N1389,$O1389)&lt;&gt;""),LEFT(TEXT(INDEX(個人!$C$6:$AH$125,$N1389,$O1389),"mm:ss.00"),2),"")</f>
        <v/>
      </c>
      <c r="L1389" s="22" t="str">
        <f>IF(AND(INDEX(個人!$C$6:$AH$125,$N1389,$C$3)&lt;&gt;"",INDEX(個人!$C$6:$AH$125,$N1389,$O1389)&lt;&gt;""),MID(TEXT(INDEX(個人!$C$6:$AH$125,$N1389,$O1389),"mm:ss.00"),4,2),"")</f>
        <v/>
      </c>
      <c r="M1389" s="22" t="str">
        <f>IF(AND(INDEX(個人!$C$6:$AH$125,$N1389,$C$3)&lt;&gt;"",INDEX(個人!$C$6:$AH$125,$N1389,$O1389)&lt;&gt;""),RIGHT(TEXT(INDEX(個人!$C$6:$AH$125,$N1389,$O1389),"mm:ss.00"),2),"")</f>
        <v/>
      </c>
      <c r="N1389" s="22">
        <f t="shared" si="188"/>
        <v>63</v>
      </c>
      <c r="O1389" s="22">
        <v>30</v>
      </c>
      <c r="P1389" s="24" t="s">
        <v>37</v>
      </c>
      <c r="Q1389" s="22" t="s">
        <v>101</v>
      </c>
    </row>
    <row r="1390" spans="3:17" s="22" customFormat="1" x14ac:dyDescent="0.15">
      <c r="C1390" s="22" t="str">
        <f>IF(INDEX(個人!$C$6:$AH$125,$N1390,$C$3)&lt;&gt;"",DBCS(TRIM(INDEX(個人!$C$6:$AH$125,$N1390,$C$3))),"")</f>
        <v/>
      </c>
      <c r="D1390" s="22" t="str">
        <f t="shared" si="186"/>
        <v>○</v>
      </c>
      <c r="E1390" s="22">
        <f>IF(AND(INDEX(個人!$C$6:$AH$125,$N1389,$C$3)&lt;&gt;"",INDEX(個人!$C$6:$AH$125,$N1390,$O1390)&lt;&gt;""),E1389+1,E1389)</f>
        <v>0</v>
      </c>
      <c r="F1390" s="22" t="str">
        <f t="shared" si="187"/>
        <v>@0</v>
      </c>
      <c r="H1390" s="22" t="str">
        <f>IF(AND(INDEX(個人!$C$6:$AH$125,$N1390,$C$3)&lt;&gt;"",INDEX(個人!$C$6:$AH$125,$N1390,$O1390)&lt;&gt;""),IF(INDEX(個人!$C$6:$AH$125,$N1390,$H$3)&lt;20,11,ROUNDDOWN(INDEX(個人!$C$6:$AH$125,$N1390,$H$3)/5,0)+7),"")</f>
        <v/>
      </c>
      <c r="I1390" s="22" t="str">
        <f>IF(AND(INDEX(個人!$C$6:$AH$125,$N1390,$C$3)&lt;&gt;"",INDEX(個人!$C$6:$AH$125,$N1390,$O1390)&lt;&gt;""),IF(ISERROR(VLOOKUP(DBCS($Q1390),コード一覧!$E$1:$F$6,2,FALSE)),1,VLOOKUP(DBCS($Q1390),コード一覧!$E$1:$F$6,2,FALSE)),"")</f>
        <v/>
      </c>
      <c r="J1390" s="22" t="str">
        <f>IF(AND(INDEX(個人!$C$6:$AH$125,$N1390,$C$3)&lt;&gt;"",INDEX(個人!$C$6:$AH$125,$N1390,$O1390)&lt;&gt;""),VLOOKUP($P1390,コード一覧!$G$1:$H$10,2,FALSE),"")</f>
        <v/>
      </c>
      <c r="K1390" s="22" t="str">
        <f>IF(AND(INDEX(個人!$C$6:$AH$125,$N1390,$C$3)&lt;&gt;"",INDEX(個人!$C$6:$AH$125,$N1390,$O1390)&lt;&gt;""),LEFT(TEXT(INDEX(個人!$C$6:$AH$125,$N1390,$O1390),"mm:ss.00"),2),"")</f>
        <v/>
      </c>
      <c r="L1390" s="22" t="str">
        <f>IF(AND(INDEX(個人!$C$6:$AH$125,$N1390,$C$3)&lt;&gt;"",INDEX(個人!$C$6:$AH$125,$N1390,$O1390)&lt;&gt;""),MID(TEXT(INDEX(個人!$C$6:$AH$125,$N1390,$O1390),"mm:ss.00"),4,2),"")</f>
        <v/>
      </c>
      <c r="M1390" s="22" t="str">
        <f>IF(AND(INDEX(個人!$C$6:$AH$125,$N1390,$C$3)&lt;&gt;"",INDEX(個人!$C$6:$AH$125,$N1390,$O1390)&lt;&gt;""),RIGHT(TEXT(INDEX(個人!$C$6:$AH$125,$N1390,$O1390),"mm:ss.00"),2),"")</f>
        <v/>
      </c>
      <c r="N1390" s="22">
        <f t="shared" si="188"/>
        <v>63</v>
      </c>
      <c r="O1390" s="22">
        <v>31</v>
      </c>
      <c r="P1390" s="24" t="s">
        <v>47</v>
      </c>
      <c r="Q1390" s="22" t="s">
        <v>101</v>
      </c>
    </row>
    <row r="1391" spans="3:17" s="22" customFormat="1" x14ac:dyDescent="0.15">
      <c r="C1391" s="22" t="str">
        <f>IF(INDEX(個人!$C$6:$AH$125,$N1391,$C$3)&lt;&gt;"",DBCS(TRIM(INDEX(個人!$C$6:$AH$125,$N1391,$C$3))),"")</f>
        <v/>
      </c>
      <c r="D1391" s="22" t="str">
        <f t="shared" si="186"/>
        <v>○</v>
      </c>
      <c r="E1391" s="22">
        <f>IF(AND(INDEX(個人!$C$6:$AH$125,$N1390,$C$3)&lt;&gt;"",INDEX(個人!$C$6:$AH$125,$N1391,$O1391)&lt;&gt;""),E1390+1,E1390)</f>
        <v>0</v>
      </c>
      <c r="F1391" s="22" t="str">
        <f t="shared" si="187"/>
        <v>@0</v>
      </c>
      <c r="H1391" s="22" t="str">
        <f>IF(AND(INDEX(個人!$C$6:$AH$125,$N1391,$C$3)&lt;&gt;"",INDEX(個人!$C$6:$AH$125,$N1391,$O1391)&lt;&gt;""),IF(INDEX(個人!$C$6:$AH$125,$N1391,$H$3)&lt;20,11,ROUNDDOWN(INDEX(個人!$C$6:$AH$125,$N1391,$H$3)/5,0)+7),"")</f>
        <v/>
      </c>
      <c r="I1391" s="22" t="str">
        <f>IF(AND(INDEX(個人!$C$6:$AH$125,$N1391,$C$3)&lt;&gt;"",INDEX(個人!$C$6:$AH$125,$N1391,$O1391)&lt;&gt;""),IF(ISERROR(VLOOKUP(DBCS($Q1391),コード一覧!$E$1:$F$6,2,FALSE)),1,VLOOKUP(DBCS($Q1391),コード一覧!$E$1:$F$6,2,FALSE)),"")</f>
        <v/>
      </c>
      <c r="J1391" s="22" t="str">
        <f>IF(AND(INDEX(個人!$C$6:$AH$125,$N1391,$C$3)&lt;&gt;"",INDEX(個人!$C$6:$AH$125,$N1391,$O1391)&lt;&gt;""),VLOOKUP($P1391,コード一覧!$G$1:$H$10,2,FALSE),"")</f>
        <v/>
      </c>
      <c r="K1391" s="22" t="str">
        <f>IF(AND(INDEX(個人!$C$6:$AH$125,$N1391,$C$3)&lt;&gt;"",INDEX(個人!$C$6:$AH$125,$N1391,$O1391)&lt;&gt;""),LEFT(TEXT(INDEX(個人!$C$6:$AH$125,$N1391,$O1391),"mm:ss.00"),2),"")</f>
        <v/>
      </c>
      <c r="L1391" s="22" t="str">
        <f>IF(AND(INDEX(個人!$C$6:$AH$125,$N1391,$C$3)&lt;&gt;"",INDEX(個人!$C$6:$AH$125,$N1391,$O1391)&lt;&gt;""),MID(TEXT(INDEX(個人!$C$6:$AH$125,$N1391,$O1391),"mm:ss.00"),4,2),"")</f>
        <v/>
      </c>
      <c r="M1391" s="22" t="str">
        <f>IF(AND(INDEX(個人!$C$6:$AH$125,$N1391,$C$3)&lt;&gt;"",INDEX(個人!$C$6:$AH$125,$N1391,$O1391)&lt;&gt;""),RIGHT(TEXT(INDEX(個人!$C$6:$AH$125,$N1391,$O1391),"mm:ss.00"),2),"")</f>
        <v/>
      </c>
      <c r="N1391" s="22">
        <f t="shared" si="188"/>
        <v>63</v>
      </c>
      <c r="O1391" s="22">
        <v>32</v>
      </c>
      <c r="P1391" s="24" t="s">
        <v>73</v>
      </c>
      <c r="Q1391" s="22" t="s">
        <v>101</v>
      </c>
    </row>
    <row r="1392" spans="3:17" s="23" customFormat="1" x14ac:dyDescent="0.15">
      <c r="C1392" s="23" t="str">
        <f>IF(INDEX(個人!$C$6:$AH$125,$N1392,$C$3)&lt;&gt;"",DBCS(TRIM(INDEX(個人!$C$6:$AH$125,$N1392,$C$3))),"")</f>
        <v/>
      </c>
      <c r="D1392" s="23" t="str">
        <f>IF(C1391=C1392,"○","×")</f>
        <v>○</v>
      </c>
      <c r="E1392" s="23">
        <f>IF(AND(INDEX(個人!$C$6:$AH$125,$N1392,$C$3)&lt;&gt;"",INDEX(個人!$C$6:$AH$125,$N1392,$O1392)&lt;&gt;""),1,0)</f>
        <v>0</v>
      </c>
      <c r="F1392" s="23" t="str">
        <f>C1392&amp;"@"&amp;E1392</f>
        <v>@0</v>
      </c>
      <c r="H1392" s="23" t="str">
        <f>IF(AND(INDEX(個人!$C$6:$AH$125,$N1392,$C$3)&lt;&gt;"",INDEX(個人!$C$6:$AH$125,$N1392,$O1392)&lt;&gt;""),IF(INDEX(個人!$C$6:$AH$125,$N1392,$H$3)&lt;20,11,ROUNDDOWN(INDEX(個人!$C$6:$AH$125,$N1392,$H$3)/5,0)+7),"")</f>
        <v/>
      </c>
      <c r="I1392" s="23" t="str">
        <f>IF(AND(INDEX(個人!$C$6:$AH$125,$N1392,$C$3)&lt;&gt;"",INDEX(個人!$C$6:$AH$125,$N1392,$O1392)&lt;&gt;""),IF(ISERROR(VLOOKUP(DBCS($Q1392),コード一覧!$E$1:$F$6,2,FALSE)),1,VLOOKUP(DBCS($Q1392),コード一覧!$E$1:$F$6,2,FALSE)),"")</f>
        <v/>
      </c>
      <c r="J1392" s="23" t="str">
        <f>IF(AND(INDEX(個人!$C$6:$AH$125,$N1392,$C$3)&lt;&gt;"",INDEX(個人!$C$6:$AH$125,$N1392,$O1392)&lt;&gt;""),VLOOKUP($P1392,コード一覧!$G$1:$H$10,2,FALSE),"")</f>
        <v/>
      </c>
      <c r="K1392" s="23" t="str">
        <f>IF(AND(INDEX(個人!$C$6:$AH$125,$N1392,$C$3)&lt;&gt;"",INDEX(個人!$C$6:$AH$125,$N1392,$O1392)&lt;&gt;""),LEFT(TEXT(INDEX(個人!$C$6:$AH$125,$N1392,$O1392),"mm:ss.00"),2),"")</f>
        <v/>
      </c>
      <c r="L1392" s="23" t="str">
        <f>IF(AND(INDEX(個人!$C$6:$AH$125,$N1392,$C$3)&lt;&gt;"",INDEX(個人!$C$6:$AH$125,$N1392,$O1392)&lt;&gt;""),MID(TEXT(INDEX(個人!$C$6:$AH$125,$N1392,$O1392),"mm:ss.00"),4,2),"")</f>
        <v/>
      </c>
      <c r="M1392" s="23" t="str">
        <f>IF(AND(INDEX(個人!$C$6:$AH$125,$N1392,$C$3)&lt;&gt;"",INDEX(個人!$C$6:$AH$125,$N1392,$O1392)&lt;&gt;""),RIGHT(TEXT(INDEX(個人!$C$6:$AH$125,$N1392,$O1392),"mm:ss.00"),2),"")</f>
        <v/>
      </c>
      <c r="N1392" s="23">
        <f>N1370+1</f>
        <v>64</v>
      </c>
      <c r="O1392" s="23">
        <v>11</v>
      </c>
      <c r="P1392" s="200" t="s">
        <v>70</v>
      </c>
      <c r="Q1392" s="23" t="s">
        <v>318</v>
      </c>
    </row>
    <row r="1393" spans="3:17" s="23" customFormat="1" x14ac:dyDescent="0.15">
      <c r="C1393" s="23" t="str">
        <f>IF(INDEX(個人!$C$6:$AH$125,$N1393,$C$3)&lt;&gt;"",DBCS(TRIM(INDEX(個人!$C$6:$AH$125,$N1393,$C$3))),"")</f>
        <v/>
      </c>
      <c r="D1393" s="23" t="str">
        <f>IF(C1392=C1393,"○","×")</f>
        <v>○</v>
      </c>
      <c r="E1393" s="23">
        <f>IF(AND(INDEX(個人!$C$6:$AH$125,$N1392,$C$3)&lt;&gt;"",INDEX(個人!$C$6:$AH$125,$N1393,$O1393)&lt;&gt;""),E1392+1,E1392)</f>
        <v>0</v>
      </c>
      <c r="F1393" s="23" t="str">
        <f>C1393&amp;"@"&amp;E1393</f>
        <v>@0</v>
      </c>
      <c r="H1393" s="23" t="str">
        <f>IF(AND(INDEX(個人!$C$6:$AH$125,$N1393,$C$3)&lt;&gt;"",INDEX(個人!$C$6:$AH$125,$N1393,$O1393)&lt;&gt;""),IF(INDEX(個人!$C$6:$AH$125,$N1393,$H$3)&lt;20,11,ROUNDDOWN(INDEX(個人!$C$6:$AH$125,$N1393,$H$3)/5,0)+7),"")</f>
        <v/>
      </c>
      <c r="I1393" s="23" t="str">
        <f>IF(AND(INDEX(個人!$C$6:$AH$125,$N1393,$C$3)&lt;&gt;"",INDEX(個人!$C$6:$AH$125,$N1393,$O1393)&lt;&gt;""),IF(ISERROR(VLOOKUP(DBCS($Q1393),コード一覧!$E$1:$F$6,2,FALSE)),1,VLOOKUP(DBCS($Q1393),コード一覧!$E$1:$F$6,2,FALSE)),"")</f>
        <v/>
      </c>
      <c r="J1393" s="23" t="str">
        <f>IF(AND(INDEX(個人!$C$6:$AH$125,$N1393,$C$3)&lt;&gt;"",INDEX(個人!$C$6:$AH$125,$N1393,$O1393)&lt;&gt;""),VLOOKUP($P1393,コード一覧!$G$1:$H$10,2,FALSE),"")</f>
        <v/>
      </c>
      <c r="K1393" s="23" t="str">
        <f>IF(AND(INDEX(個人!$C$6:$AH$125,$N1393,$C$3)&lt;&gt;"",INDEX(個人!$C$6:$AH$125,$N1393,$O1393)&lt;&gt;""),LEFT(TEXT(INDEX(個人!$C$6:$AH$125,$N1393,$O1393),"mm:ss.00"),2),"")</f>
        <v/>
      </c>
      <c r="L1393" s="23" t="str">
        <f>IF(AND(INDEX(個人!$C$6:$AH$125,$N1393,$C$3)&lt;&gt;"",INDEX(個人!$C$6:$AH$125,$N1393,$O1393)&lt;&gt;""),MID(TEXT(INDEX(個人!$C$6:$AH$125,$N1393,$O1393),"mm:ss.00"),4,2),"")</f>
        <v/>
      </c>
      <c r="M1393" s="23" t="str">
        <f>IF(AND(INDEX(個人!$C$6:$AH$125,$N1393,$C$3)&lt;&gt;"",INDEX(個人!$C$6:$AH$125,$N1393,$O1393)&lt;&gt;""),RIGHT(TEXT(INDEX(個人!$C$6:$AH$125,$N1393,$O1393),"mm:ss.00"),2),"")</f>
        <v/>
      </c>
      <c r="N1393" s="23">
        <f>$N1392</f>
        <v>64</v>
      </c>
      <c r="O1393" s="23">
        <v>12</v>
      </c>
      <c r="P1393" s="200" t="s">
        <v>24</v>
      </c>
      <c r="Q1393" s="23" t="s">
        <v>318</v>
      </c>
    </row>
    <row r="1394" spans="3:17" s="23" customFormat="1" x14ac:dyDescent="0.15">
      <c r="C1394" s="23" t="str">
        <f>IF(INDEX(個人!$C$6:$AH$125,$N1394,$C$3)&lt;&gt;"",DBCS(TRIM(INDEX(個人!$C$6:$AH$125,$N1394,$C$3))),"")</f>
        <v/>
      </c>
      <c r="D1394" s="23" t="str">
        <f t="shared" ref="D1394:D1413" si="189">IF(C1393=C1394,"○","×")</f>
        <v>○</v>
      </c>
      <c r="E1394" s="23">
        <f>IF(AND(INDEX(個人!$C$6:$AH$125,$N1393,$C$3)&lt;&gt;"",INDEX(個人!$C$6:$AH$125,$N1394,$O1394)&lt;&gt;""),E1393+1,E1393)</f>
        <v>0</v>
      </c>
      <c r="F1394" s="23" t="str">
        <f t="shared" ref="F1394:F1413" si="190">C1394&amp;"@"&amp;E1394</f>
        <v>@0</v>
      </c>
      <c r="H1394" s="23" t="str">
        <f>IF(AND(INDEX(個人!$C$6:$AH$125,$N1394,$C$3)&lt;&gt;"",INDEX(個人!$C$6:$AH$125,$N1394,$O1394)&lt;&gt;""),IF(INDEX(個人!$C$6:$AH$125,$N1394,$H$3)&lt;20,11,ROUNDDOWN(INDEX(個人!$C$6:$AH$125,$N1394,$H$3)/5,0)+7),"")</f>
        <v/>
      </c>
      <c r="I1394" s="23" t="str">
        <f>IF(AND(INDEX(個人!$C$6:$AH$125,$N1394,$C$3)&lt;&gt;"",INDEX(個人!$C$6:$AH$125,$N1394,$O1394)&lt;&gt;""),IF(ISERROR(VLOOKUP(DBCS($Q1394),コード一覧!$E$1:$F$6,2,FALSE)),1,VLOOKUP(DBCS($Q1394),コード一覧!$E$1:$F$6,2,FALSE)),"")</f>
        <v/>
      </c>
      <c r="J1394" s="23" t="str">
        <f>IF(AND(INDEX(個人!$C$6:$AH$125,$N1394,$C$3)&lt;&gt;"",INDEX(個人!$C$6:$AH$125,$N1394,$O1394)&lt;&gt;""),VLOOKUP($P1394,コード一覧!$G$1:$H$10,2,FALSE),"")</f>
        <v/>
      </c>
      <c r="K1394" s="23" t="str">
        <f>IF(AND(INDEX(個人!$C$6:$AH$125,$N1394,$C$3)&lt;&gt;"",INDEX(個人!$C$6:$AH$125,$N1394,$O1394)&lt;&gt;""),LEFT(TEXT(INDEX(個人!$C$6:$AH$125,$N1394,$O1394),"mm:ss.00"),2),"")</f>
        <v/>
      </c>
      <c r="L1394" s="23" t="str">
        <f>IF(AND(INDEX(個人!$C$6:$AH$125,$N1394,$C$3)&lt;&gt;"",INDEX(個人!$C$6:$AH$125,$N1394,$O1394)&lt;&gt;""),MID(TEXT(INDEX(個人!$C$6:$AH$125,$N1394,$O1394),"mm:ss.00"),4,2),"")</f>
        <v/>
      </c>
      <c r="M1394" s="23" t="str">
        <f>IF(AND(INDEX(個人!$C$6:$AH$125,$N1394,$C$3)&lt;&gt;"",INDEX(個人!$C$6:$AH$125,$N1394,$O1394)&lt;&gt;""),RIGHT(TEXT(INDEX(個人!$C$6:$AH$125,$N1394,$O1394),"mm:ss.00"),2),"")</f>
        <v/>
      </c>
      <c r="N1394" s="23">
        <f t="shared" ref="N1394:N1413" si="191">$N1393</f>
        <v>64</v>
      </c>
      <c r="O1394" s="23">
        <v>13</v>
      </c>
      <c r="P1394" s="200" t="s">
        <v>37</v>
      </c>
      <c r="Q1394" s="23" t="s">
        <v>318</v>
      </c>
    </row>
    <row r="1395" spans="3:17" s="23" customFormat="1" x14ac:dyDescent="0.15">
      <c r="C1395" s="23" t="str">
        <f>IF(INDEX(個人!$C$6:$AH$125,$N1395,$C$3)&lt;&gt;"",DBCS(TRIM(INDEX(個人!$C$6:$AH$125,$N1395,$C$3))),"")</f>
        <v/>
      </c>
      <c r="D1395" s="23" t="str">
        <f t="shared" si="189"/>
        <v>○</v>
      </c>
      <c r="E1395" s="23">
        <f>IF(AND(INDEX(個人!$C$6:$AH$125,$N1394,$C$3)&lt;&gt;"",INDEX(個人!$C$6:$AH$125,$N1395,$O1395)&lt;&gt;""),E1394+1,E1394)</f>
        <v>0</v>
      </c>
      <c r="F1395" s="23" t="str">
        <f t="shared" si="190"/>
        <v>@0</v>
      </c>
      <c r="H1395" s="23" t="str">
        <f>IF(AND(INDEX(個人!$C$6:$AH$125,$N1395,$C$3)&lt;&gt;"",INDEX(個人!$C$6:$AH$125,$N1395,$O1395)&lt;&gt;""),IF(INDEX(個人!$C$6:$AH$125,$N1395,$H$3)&lt;20,11,ROUNDDOWN(INDEX(個人!$C$6:$AH$125,$N1395,$H$3)/5,0)+7),"")</f>
        <v/>
      </c>
      <c r="I1395" s="23" t="str">
        <f>IF(AND(INDEX(個人!$C$6:$AH$125,$N1395,$C$3)&lt;&gt;"",INDEX(個人!$C$6:$AH$125,$N1395,$O1395)&lt;&gt;""),IF(ISERROR(VLOOKUP(DBCS($Q1395),コード一覧!$E$1:$F$6,2,FALSE)),1,VLOOKUP(DBCS($Q1395),コード一覧!$E$1:$F$6,2,FALSE)),"")</f>
        <v/>
      </c>
      <c r="J1395" s="23" t="str">
        <f>IF(AND(INDEX(個人!$C$6:$AH$125,$N1395,$C$3)&lt;&gt;"",INDEX(個人!$C$6:$AH$125,$N1395,$O1395)&lt;&gt;""),VLOOKUP($P1395,コード一覧!$G$1:$H$10,2,FALSE),"")</f>
        <v/>
      </c>
      <c r="K1395" s="23" t="str">
        <f>IF(AND(INDEX(個人!$C$6:$AH$125,$N1395,$C$3)&lt;&gt;"",INDEX(個人!$C$6:$AH$125,$N1395,$O1395)&lt;&gt;""),LEFT(TEXT(INDEX(個人!$C$6:$AH$125,$N1395,$O1395),"mm:ss.00"),2),"")</f>
        <v/>
      </c>
      <c r="L1395" s="23" t="str">
        <f>IF(AND(INDEX(個人!$C$6:$AH$125,$N1395,$C$3)&lt;&gt;"",INDEX(個人!$C$6:$AH$125,$N1395,$O1395)&lt;&gt;""),MID(TEXT(INDEX(個人!$C$6:$AH$125,$N1395,$O1395),"mm:ss.00"),4,2),"")</f>
        <v/>
      </c>
      <c r="M1395" s="23" t="str">
        <f>IF(AND(INDEX(個人!$C$6:$AH$125,$N1395,$C$3)&lt;&gt;"",INDEX(個人!$C$6:$AH$125,$N1395,$O1395)&lt;&gt;""),RIGHT(TEXT(INDEX(個人!$C$6:$AH$125,$N1395,$O1395),"mm:ss.00"),2),"")</f>
        <v/>
      </c>
      <c r="N1395" s="23">
        <f t="shared" si="191"/>
        <v>64</v>
      </c>
      <c r="O1395" s="23">
        <v>14</v>
      </c>
      <c r="P1395" s="200" t="s">
        <v>47</v>
      </c>
      <c r="Q1395" s="23" t="s">
        <v>318</v>
      </c>
    </row>
    <row r="1396" spans="3:17" s="23" customFormat="1" x14ac:dyDescent="0.15">
      <c r="C1396" s="23" t="str">
        <f>IF(INDEX(個人!$C$6:$AH$125,$N1396,$C$3)&lt;&gt;"",DBCS(TRIM(INDEX(個人!$C$6:$AH$125,$N1396,$C$3))),"")</f>
        <v/>
      </c>
      <c r="D1396" s="23" t="str">
        <f t="shared" si="189"/>
        <v>○</v>
      </c>
      <c r="E1396" s="23">
        <f>IF(AND(INDEX(個人!$C$6:$AH$125,$N1395,$C$3)&lt;&gt;"",INDEX(個人!$C$6:$AH$125,$N1396,$O1396)&lt;&gt;""),E1395+1,E1395)</f>
        <v>0</v>
      </c>
      <c r="F1396" s="23" t="str">
        <f t="shared" si="190"/>
        <v>@0</v>
      </c>
      <c r="H1396" s="23" t="str">
        <f>IF(AND(INDEX(個人!$C$6:$AH$125,$N1396,$C$3)&lt;&gt;"",INDEX(個人!$C$6:$AH$125,$N1396,$O1396)&lt;&gt;""),IF(INDEX(個人!$C$6:$AH$125,$N1396,$H$3)&lt;20,11,ROUNDDOWN(INDEX(個人!$C$6:$AH$125,$N1396,$H$3)/5,0)+7),"")</f>
        <v/>
      </c>
      <c r="I1396" s="23" t="str">
        <f>IF(AND(INDEX(個人!$C$6:$AH$125,$N1396,$C$3)&lt;&gt;"",INDEX(個人!$C$6:$AH$125,$N1396,$O1396)&lt;&gt;""),IF(ISERROR(VLOOKUP(DBCS($Q1396),コード一覧!$E$1:$F$6,2,FALSE)),1,VLOOKUP(DBCS($Q1396),コード一覧!$E$1:$F$6,2,FALSE)),"")</f>
        <v/>
      </c>
      <c r="J1396" s="23" t="str">
        <f>IF(AND(INDEX(個人!$C$6:$AH$125,$N1396,$C$3)&lt;&gt;"",INDEX(個人!$C$6:$AH$125,$N1396,$O1396)&lt;&gt;""),VLOOKUP($P1396,コード一覧!$G$1:$H$10,2,FALSE),"")</f>
        <v/>
      </c>
      <c r="K1396" s="23" t="str">
        <f>IF(AND(INDEX(個人!$C$6:$AH$125,$N1396,$C$3)&lt;&gt;"",INDEX(個人!$C$6:$AH$125,$N1396,$O1396)&lt;&gt;""),LEFT(TEXT(INDEX(個人!$C$6:$AH$125,$N1396,$O1396),"mm:ss.00"),2),"")</f>
        <v/>
      </c>
      <c r="L1396" s="23" t="str">
        <f>IF(AND(INDEX(個人!$C$6:$AH$125,$N1396,$C$3)&lt;&gt;"",INDEX(個人!$C$6:$AH$125,$N1396,$O1396)&lt;&gt;""),MID(TEXT(INDEX(個人!$C$6:$AH$125,$N1396,$O1396),"mm:ss.00"),4,2),"")</f>
        <v/>
      </c>
      <c r="M1396" s="23" t="str">
        <f>IF(AND(INDEX(個人!$C$6:$AH$125,$N1396,$C$3)&lt;&gt;"",INDEX(個人!$C$6:$AH$125,$N1396,$O1396)&lt;&gt;""),RIGHT(TEXT(INDEX(個人!$C$6:$AH$125,$N1396,$O1396),"mm:ss.00"),2),"")</f>
        <v/>
      </c>
      <c r="N1396" s="23">
        <f t="shared" si="191"/>
        <v>64</v>
      </c>
      <c r="O1396" s="23">
        <v>15</v>
      </c>
      <c r="P1396" s="200" t="s">
        <v>73</v>
      </c>
      <c r="Q1396" s="23" t="s">
        <v>318</v>
      </c>
    </row>
    <row r="1397" spans="3:17" s="23" customFormat="1" x14ac:dyDescent="0.15">
      <c r="C1397" s="23" t="str">
        <f>IF(INDEX(個人!$C$6:$AH$125,$N1397,$C$3)&lt;&gt;"",DBCS(TRIM(INDEX(個人!$C$6:$AH$125,$N1397,$C$3))),"")</f>
        <v/>
      </c>
      <c r="D1397" s="23" t="str">
        <f t="shared" si="189"/>
        <v>○</v>
      </c>
      <c r="E1397" s="23">
        <f>IF(AND(INDEX(個人!$C$6:$AH$125,$N1396,$C$3)&lt;&gt;"",INDEX(個人!$C$6:$AH$125,$N1397,$O1397)&lt;&gt;""),E1396+1,E1396)</f>
        <v>0</v>
      </c>
      <c r="F1397" s="23" t="str">
        <f t="shared" si="190"/>
        <v>@0</v>
      </c>
      <c r="H1397" s="23" t="str">
        <f>IF(AND(INDEX(個人!$C$6:$AH$125,$N1397,$C$3)&lt;&gt;"",INDEX(個人!$C$6:$AH$125,$N1397,$O1397)&lt;&gt;""),IF(INDEX(個人!$C$6:$AH$125,$N1397,$H$3)&lt;20,11,ROUNDDOWN(INDEX(個人!$C$6:$AH$125,$N1397,$H$3)/5,0)+7),"")</f>
        <v/>
      </c>
      <c r="I1397" s="23" t="str">
        <f>IF(AND(INDEX(個人!$C$6:$AH$125,$N1397,$C$3)&lt;&gt;"",INDEX(個人!$C$6:$AH$125,$N1397,$O1397)&lt;&gt;""),IF(ISERROR(VLOOKUP(DBCS($Q1397),コード一覧!$E$1:$F$6,2,FALSE)),1,VLOOKUP(DBCS($Q1397),コード一覧!$E$1:$F$6,2,FALSE)),"")</f>
        <v/>
      </c>
      <c r="J1397" s="23" t="str">
        <f>IF(AND(INDEX(個人!$C$6:$AH$125,$N1397,$C$3)&lt;&gt;"",INDEX(個人!$C$6:$AH$125,$N1397,$O1397)&lt;&gt;""),VLOOKUP($P1397,コード一覧!$G$1:$H$10,2,FALSE),"")</f>
        <v/>
      </c>
      <c r="K1397" s="23" t="str">
        <f>IF(AND(INDEX(個人!$C$6:$AH$125,$N1397,$C$3)&lt;&gt;"",INDEX(個人!$C$6:$AH$125,$N1397,$O1397)&lt;&gt;""),LEFT(TEXT(INDEX(個人!$C$6:$AH$125,$N1397,$O1397),"mm:ss.00"),2),"")</f>
        <v/>
      </c>
      <c r="L1397" s="23" t="str">
        <f>IF(AND(INDEX(個人!$C$6:$AH$125,$N1397,$C$3)&lt;&gt;"",INDEX(個人!$C$6:$AH$125,$N1397,$O1397)&lt;&gt;""),MID(TEXT(INDEX(個人!$C$6:$AH$125,$N1397,$O1397),"mm:ss.00"),4,2),"")</f>
        <v/>
      </c>
      <c r="M1397" s="23" t="str">
        <f>IF(AND(INDEX(個人!$C$6:$AH$125,$N1397,$C$3)&lt;&gt;"",INDEX(個人!$C$6:$AH$125,$N1397,$O1397)&lt;&gt;""),RIGHT(TEXT(INDEX(個人!$C$6:$AH$125,$N1397,$O1397),"mm:ss.00"),2),"")</f>
        <v/>
      </c>
      <c r="N1397" s="23">
        <f t="shared" si="191"/>
        <v>64</v>
      </c>
      <c r="O1397" s="23">
        <v>16</v>
      </c>
      <c r="P1397" s="200" t="s">
        <v>75</v>
      </c>
      <c r="Q1397" s="23" t="s">
        <v>318</v>
      </c>
    </row>
    <row r="1398" spans="3:17" s="23" customFormat="1" x14ac:dyDescent="0.15">
      <c r="C1398" s="23" t="str">
        <f>IF(INDEX(個人!$C$6:$AH$125,$N1398,$C$3)&lt;&gt;"",DBCS(TRIM(INDEX(個人!$C$6:$AH$125,$N1398,$C$3))),"")</f>
        <v/>
      </c>
      <c r="D1398" s="23" t="str">
        <f t="shared" si="189"/>
        <v>○</v>
      </c>
      <c r="E1398" s="23">
        <f>IF(AND(INDEX(個人!$C$6:$AH$125,$N1397,$C$3)&lt;&gt;"",INDEX(個人!$C$6:$AH$125,$N1398,$O1398)&lt;&gt;""),E1397+1,E1397)</f>
        <v>0</v>
      </c>
      <c r="F1398" s="23" t="str">
        <f t="shared" si="190"/>
        <v>@0</v>
      </c>
      <c r="H1398" s="23" t="str">
        <f>IF(AND(INDEX(個人!$C$6:$AH$125,$N1398,$C$3)&lt;&gt;"",INDEX(個人!$C$6:$AH$125,$N1398,$O1398)&lt;&gt;""),IF(INDEX(個人!$C$6:$AH$125,$N1398,$H$3)&lt;20,11,ROUNDDOWN(INDEX(個人!$C$6:$AH$125,$N1398,$H$3)/5,0)+7),"")</f>
        <v/>
      </c>
      <c r="I1398" s="23" t="str">
        <f>IF(AND(INDEX(個人!$C$6:$AH$125,$N1398,$C$3)&lt;&gt;"",INDEX(個人!$C$6:$AH$125,$N1398,$O1398)&lt;&gt;""),IF(ISERROR(VLOOKUP(DBCS($Q1398),コード一覧!$E$1:$F$6,2,FALSE)),1,VLOOKUP(DBCS($Q1398),コード一覧!$E$1:$F$6,2,FALSE)),"")</f>
        <v/>
      </c>
      <c r="J1398" s="23" t="str">
        <f>IF(AND(INDEX(個人!$C$6:$AH$125,$N1398,$C$3)&lt;&gt;"",INDEX(個人!$C$6:$AH$125,$N1398,$O1398)&lt;&gt;""),VLOOKUP($P1398,コード一覧!$G$1:$H$10,2,FALSE),"")</f>
        <v/>
      </c>
      <c r="K1398" s="23" t="str">
        <f>IF(AND(INDEX(個人!$C$6:$AH$125,$N1398,$C$3)&lt;&gt;"",INDEX(個人!$C$6:$AH$125,$N1398,$O1398)&lt;&gt;""),LEFT(TEXT(INDEX(個人!$C$6:$AH$125,$N1398,$O1398),"mm:ss.00"),2),"")</f>
        <v/>
      </c>
      <c r="L1398" s="23" t="str">
        <f>IF(AND(INDEX(個人!$C$6:$AH$125,$N1398,$C$3)&lt;&gt;"",INDEX(個人!$C$6:$AH$125,$N1398,$O1398)&lt;&gt;""),MID(TEXT(INDEX(個人!$C$6:$AH$125,$N1398,$O1398),"mm:ss.00"),4,2),"")</f>
        <v/>
      </c>
      <c r="M1398" s="23" t="str">
        <f>IF(AND(INDEX(個人!$C$6:$AH$125,$N1398,$C$3)&lt;&gt;"",INDEX(個人!$C$6:$AH$125,$N1398,$O1398)&lt;&gt;""),RIGHT(TEXT(INDEX(個人!$C$6:$AH$125,$N1398,$O1398),"mm:ss.00"),2),"")</f>
        <v/>
      </c>
      <c r="N1398" s="23">
        <f t="shared" si="191"/>
        <v>64</v>
      </c>
      <c r="O1398" s="23">
        <v>17</v>
      </c>
      <c r="P1398" s="200" t="s">
        <v>77</v>
      </c>
      <c r="Q1398" s="23" t="s">
        <v>318</v>
      </c>
    </row>
    <row r="1399" spans="3:17" s="23" customFormat="1" x14ac:dyDescent="0.15">
      <c r="C1399" s="23" t="str">
        <f>IF(INDEX(個人!$C$6:$AH$125,$N1399,$C$3)&lt;&gt;"",DBCS(TRIM(INDEX(個人!$C$6:$AH$125,$N1399,$C$3))),"")</f>
        <v/>
      </c>
      <c r="D1399" s="23" t="str">
        <f t="shared" si="189"/>
        <v>○</v>
      </c>
      <c r="E1399" s="23">
        <f>IF(AND(INDEX(個人!$C$6:$AH$125,$N1398,$C$3)&lt;&gt;"",INDEX(個人!$C$6:$AH$125,$N1399,$O1399)&lt;&gt;""),E1398+1,E1398)</f>
        <v>0</v>
      </c>
      <c r="F1399" s="23" t="str">
        <f t="shared" si="190"/>
        <v>@0</v>
      </c>
      <c r="H1399" s="23" t="str">
        <f>IF(AND(INDEX(個人!$C$6:$AH$125,$N1399,$C$3)&lt;&gt;"",INDEX(個人!$C$6:$AH$125,$N1399,$O1399)&lt;&gt;""),IF(INDEX(個人!$C$6:$AH$125,$N1399,$H$3)&lt;20,11,ROUNDDOWN(INDEX(個人!$C$6:$AH$125,$N1399,$H$3)/5,0)+7),"")</f>
        <v/>
      </c>
      <c r="I1399" s="23" t="str">
        <f>IF(AND(INDEX(個人!$C$6:$AH$125,$N1399,$C$3)&lt;&gt;"",INDEX(個人!$C$6:$AH$125,$N1399,$O1399)&lt;&gt;""),IF(ISERROR(VLOOKUP(DBCS($Q1399),コード一覧!$E$1:$F$6,2,FALSE)),1,VLOOKUP(DBCS($Q1399),コード一覧!$E$1:$F$6,2,FALSE)),"")</f>
        <v/>
      </c>
      <c r="J1399" s="23" t="str">
        <f>IF(AND(INDEX(個人!$C$6:$AH$125,$N1399,$C$3)&lt;&gt;"",INDEX(個人!$C$6:$AH$125,$N1399,$O1399)&lt;&gt;""),VLOOKUP($P1399,コード一覧!$G$1:$H$10,2,FALSE),"")</f>
        <v/>
      </c>
      <c r="K1399" s="23" t="str">
        <f>IF(AND(INDEX(個人!$C$6:$AH$125,$N1399,$C$3)&lt;&gt;"",INDEX(個人!$C$6:$AH$125,$N1399,$O1399)&lt;&gt;""),LEFT(TEXT(INDEX(個人!$C$6:$AH$125,$N1399,$O1399),"mm:ss.00"),2),"")</f>
        <v/>
      </c>
      <c r="L1399" s="23" t="str">
        <f>IF(AND(INDEX(個人!$C$6:$AH$125,$N1399,$C$3)&lt;&gt;"",INDEX(個人!$C$6:$AH$125,$N1399,$O1399)&lt;&gt;""),MID(TEXT(INDEX(個人!$C$6:$AH$125,$N1399,$O1399),"mm:ss.00"),4,2),"")</f>
        <v/>
      </c>
      <c r="M1399" s="23" t="str">
        <f>IF(AND(INDEX(個人!$C$6:$AH$125,$N1399,$C$3)&lt;&gt;"",INDEX(個人!$C$6:$AH$125,$N1399,$O1399)&lt;&gt;""),RIGHT(TEXT(INDEX(個人!$C$6:$AH$125,$N1399,$O1399),"mm:ss.00"),2),"")</f>
        <v/>
      </c>
      <c r="N1399" s="23">
        <f t="shared" si="191"/>
        <v>64</v>
      </c>
      <c r="O1399" s="23">
        <v>18</v>
      </c>
      <c r="P1399" s="200" t="s">
        <v>70</v>
      </c>
      <c r="Q1399" s="23" t="s">
        <v>319</v>
      </c>
    </row>
    <row r="1400" spans="3:17" s="23" customFormat="1" x14ac:dyDescent="0.15">
      <c r="C1400" s="23" t="str">
        <f>IF(INDEX(個人!$C$6:$AH$125,$N1400,$C$3)&lt;&gt;"",DBCS(TRIM(INDEX(個人!$C$6:$AH$125,$N1400,$C$3))),"")</f>
        <v/>
      </c>
      <c r="D1400" s="23" t="str">
        <f t="shared" si="189"/>
        <v>○</v>
      </c>
      <c r="E1400" s="23">
        <f>IF(AND(INDEX(個人!$C$6:$AH$125,$N1399,$C$3)&lt;&gt;"",INDEX(個人!$C$6:$AH$125,$N1400,$O1400)&lt;&gt;""),E1399+1,E1399)</f>
        <v>0</v>
      </c>
      <c r="F1400" s="23" t="str">
        <f t="shared" si="190"/>
        <v>@0</v>
      </c>
      <c r="H1400" s="23" t="str">
        <f>IF(AND(INDEX(個人!$C$6:$AH$125,$N1400,$C$3)&lt;&gt;"",INDEX(個人!$C$6:$AH$125,$N1400,$O1400)&lt;&gt;""),IF(INDEX(個人!$C$6:$AH$125,$N1400,$H$3)&lt;20,11,ROUNDDOWN(INDEX(個人!$C$6:$AH$125,$N1400,$H$3)/5,0)+7),"")</f>
        <v/>
      </c>
      <c r="I1400" s="23" t="str">
        <f>IF(AND(INDEX(個人!$C$6:$AH$125,$N1400,$C$3)&lt;&gt;"",INDEX(個人!$C$6:$AH$125,$N1400,$O1400)&lt;&gt;""),IF(ISERROR(VLOOKUP(DBCS($Q1400),コード一覧!$E$1:$F$6,2,FALSE)),1,VLOOKUP(DBCS($Q1400),コード一覧!$E$1:$F$6,2,FALSE)),"")</f>
        <v/>
      </c>
      <c r="J1400" s="23" t="str">
        <f>IF(AND(INDEX(個人!$C$6:$AH$125,$N1400,$C$3)&lt;&gt;"",INDEX(個人!$C$6:$AH$125,$N1400,$O1400)&lt;&gt;""),VLOOKUP($P1400,コード一覧!$G$1:$H$10,2,FALSE),"")</f>
        <v/>
      </c>
      <c r="K1400" s="23" t="str">
        <f>IF(AND(INDEX(個人!$C$6:$AH$125,$N1400,$C$3)&lt;&gt;"",INDEX(個人!$C$6:$AH$125,$N1400,$O1400)&lt;&gt;""),LEFT(TEXT(INDEX(個人!$C$6:$AH$125,$N1400,$O1400),"mm:ss.00"),2),"")</f>
        <v/>
      </c>
      <c r="L1400" s="23" t="str">
        <f>IF(AND(INDEX(個人!$C$6:$AH$125,$N1400,$C$3)&lt;&gt;"",INDEX(個人!$C$6:$AH$125,$N1400,$O1400)&lt;&gt;""),MID(TEXT(INDEX(個人!$C$6:$AH$125,$N1400,$O1400),"mm:ss.00"),4,2),"")</f>
        <v/>
      </c>
      <c r="M1400" s="23" t="str">
        <f>IF(AND(INDEX(個人!$C$6:$AH$125,$N1400,$C$3)&lt;&gt;"",INDEX(個人!$C$6:$AH$125,$N1400,$O1400)&lt;&gt;""),RIGHT(TEXT(INDEX(個人!$C$6:$AH$125,$N1400,$O1400),"mm:ss.00"),2),"")</f>
        <v/>
      </c>
      <c r="N1400" s="23">
        <f t="shared" si="191"/>
        <v>64</v>
      </c>
      <c r="O1400" s="23">
        <v>19</v>
      </c>
      <c r="P1400" s="200" t="s">
        <v>24</v>
      </c>
      <c r="Q1400" s="23" t="s">
        <v>319</v>
      </c>
    </row>
    <row r="1401" spans="3:17" s="23" customFormat="1" x14ac:dyDescent="0.15">
      <c r="C1401" s="23" t="str">
        <f>IF(INDEX(個人!$C$6:$AH$125,$N1401,$C$3)&lt;&gt;"",DBCS(TRIM(INDEX(個人!$C$6:$AH$125,$N1401,$C$3))),"")</f>
        <v/>
      </c>
      <c r="D1401" s="23" t="str">
        <f t="shared" si="189"/>
        <v>○</v>
      </c>
      <c r="E1401" s="23">
        <f>IF(AND(INDEX(個人!$C$6:$AH$125,$N1400,$C$3)&lt;&gt;"",INDEX(個人!$C$6:$AH$125,$N1401,$O1401)&lt;&gt;""),E1400+1,E1400)</f>
        <v>0</v>
      </c>
      <c r="F1401" s="23" t="str">
        <f t="shared" si="190"/>
        <v>@0</v>
      </c>
      <c r="H1401" s="23" t="str">
        <f>IF(AND(INDEX(個人!$C$6:$AH$125,$N1401,$C$3)&lt;&gt;"",INDEX(個人!$C$6:$AH$125,$N1401,$O1401)&lt;&gt;""),IF(INDEX(個人!$C$6:$AH$125,$N1401,$H$3)&lt;20,11,ROUNDDOWN(INDEX(個人!$C$6:$AH$125,$N1401,$H$3)/5,0)+7),"")</f>
        <v/>
      </c>
      <c r="I1401" s="23" t="str">
        <f>IF(AND(INDEX(個人!$C$6:$AH$125,$N1401,$C$3)&lt;&gt;"",INDEX(個人!$C$6:$AH$125,$N1401,$O1401)&lt;&gt;""),IF(ISERROR(VLOOKUP(DBCS($Q1401),コード一覧!$E$1:$F$6,2,FALSE)),1,VLOOKUP(DBCS($Q1401),コード一覧!$E$1:$F$6,2,FALSE)),"")</f>
        <v/>
      </c>
      <c r="J1401" s="23" t="str">
        <f>IF(AND(INDEX(個人!$C$6:$AH$125,$N1401,$C$3)&lt;&gt;"",INDEX(個人!$C$6:$AH$125,$N1401,$O1401)&lt;&gt;""),VLOOKUP($P1401,コード一覧!$G$1:$H$10,2,FALSE),"")</f>
        <v/>
      </c>
      <c r="K1401" s="23" t="str">
        <f>IF(AND(INDEX(個人!$C$6:$AH$125,$N1401,$C$3)&lt;&gt;"",INDEX(個人!$C$6:$AH$125,$N1401,$O1401)&lt;&gt;""),LEFT(TEXT(INDEX(個人!$C$6:$AH$125,$N1401,$O1401),"mm:ss.00"),2),"")</f>
        <v/>
      </c>
      <c r="L1401" s="23" t="str">
        <f>IF(AND(INDEX(個人!$C$6:$AH$125,$N1401,$C$3)&lt;&gt;"",INDEX(個人!$C$6:$AH$125,$N1401,$O1401)&lt;&gt;""),MID(TEXT(INDEX(個人!$C$6:$AH$125,$N1401,$O1401),"mm:ss.00"),4,2),"")</f>
        <v/>
      </c>
      <c r="M1401" s="23" t="str">
        <f>IF(AND(INDEX(個人!$C$6:$AH$125,$N1401,$C$3)&lt;&gt;"",INDEX(個人!$C$6:$AH$125,$N1401,$O1401)&lt;&gt;""),RIGHT(TEXT(INDEX(個人!$C$6:$AH$125,$N1401,$O1401),"mm:ss.00"),2),"")</f>
        <v/>
      </c>
      <c r="N1401" s="23">
        <f t="shared" si="191"/>
        <v>64</v>
      </c>
      <c r="O1401" s="23">
        <v>20</v>
      </c>
      <c r="P1401" s="200" t="s">
        <v>37</v>
      </c>
      <c r="Q1401" s="23" t="s">
        <v>319</v>
      </c>
    </row>
    <row r="1402" spans="3:17" s="23" customFormat="1" x14ac:dyDescent="0.15">
      <c r="C1402" s="23" t="str">
        <f>IF(INDEX(個人!$C$6:$AH$125,$N1402,$C$3)&lt;&gt;"",DBCS(TRIM(INDEX(個人!$C$6:$AH$125,$N1402,$C$3))),"")</f>
        <v/>
      </c>
      <c r="D1402" s="23" t="str">
        <f t="shared" si="189"/>
        <v>○</v>
      </c>
      <c r="E1402" s="23">
        <f>IF(AND(INDEX(個人!$C$6:$AH$125,$N1401,$C$3)&lt;&gt;"",INDEX(個人!$C$6:$AH$125,$N1402,$O1402)&lt;&gt;""),E1401+1,E1401)</f>
        <v>0</v>
      </c>
      <c r="F1402" s="23" t="str">
        <f t="shared" si="190"/>
        <v>@0</v>
      </c>
      <c r="H1402" s="23" t="str">
        <f>IF(AND(INDEX(個人!$C$6:$AH$125,$N1402,$C$3)&lt;&gt;"",INDEX(個人!$C$6:$AH$125,$N1402,$O1402)&lt;&gt;""),IF(INDEX(個人!$C$6:$AH$125,$N1402,$H$3)&lt;20,11,ROUNDDOWN(INDEX(個人!$C$6:$AH$125,$N1402,$H$3)/5,0)+7),"")</f>
        <v/>
      </c>
      <c r="I1402" s="23" t="str">
        <f>IF(AND(INDEX(個人!$C$6:$AH$125,$N1402,$C$3)&lt;&gt;"",INDEX(個人!$C$6:$AH$125,$N1402,$O1402)&lt;&gt;""),IF(ISERROR(VLOOKUP(DBCS($Q1402),コード一覧!$E$1:$F$6,2,FALSE)),1,VLOOKUP(DBCS($Q1402),コード一覧!$E$1:$F$6,2,FALSE)),"")</f>
        <v/>
      </c>
      <c r="J1402" s="23" t="str">
        <f>IF(AND(INDEX(個人!$C$6:$AH$125,$N1402,$C$3)&lt;&gt;"",INDEX(個人!$C$6:$AH$125,$N1402,$O1402)&lt;&gt;""),VLOOKUP($P1402,コード一覧!$G$1:$H$10,2,FALSE),"")</f>
        <v/>
      </c>
      <c r="K1402" s="23" t="str">
        <f>IF(AND(INDEX(個人!$C$6:$AH$125,$N1402,$C$3)&lt;&gt;"",INDEX(個人!$C$6:$AH$125,$N1402,$O1402)&lt;&gt;""),LEFT(TEXT(INDEX(個人!$C$6:$AH$125,$N1402,$O1402),"mm:ss.00"),2),"")</f>
        <v/>
      </c>
      <c r="L1402" s="23" t="str">
        <f>IF(AND(INDEX(個人!$C$6:$AH$125,$N1402,$C$3)&lt;&gt;"",INDEX(個人!$C$6:$AH$125,$N1402,$O1402)&lt;&gt;""),MID(TEXT(INDEX(個人!$C$6:$AH$125,$N1402,$O1402),"mm:ss.00"),4,2),"")</f>
        <v/>
      </c>
      <c r="M1402" s="23" t="str">
        <f>IF(AND(INDEX(個人!$C$6:$AH$125,$N1402,$C$3)&lt;&gt;"",INDEX(個人!$C$6:$AH$125,$N1402,$O1402)&lt;&gt;""),RIGHT(TEXT(INDEX(個人!$C$6:$AH$125,$N1402,$O1402),"mm:ss.00"),2),"")</f>
        <v/>
      </c>
      <c r="N1402" s="23">
        <f t="shared" si="191"/>
        <v>64</v>
      </c>
      <c r="O1402" s="23">
        <v>21</v>
      </c>
      <c r="P1402" s="200" t="s">
        <v>47</v>
      </c>
      <c r="Q1402" s="23" t="s">
        <v>319</v>
      </c>
    </row>
    <row r="1403" spans="3:17" s="23" customFormat="1" x14ac:dyDescent="0.15">
      <c r="C1403" s="23" t="str">
        <f>IF(INDEX(個人!$C$6:$AH$125,$N1403,$C$3)&lt;&gt;"",DBCS(TRIM(INDEX(個人!$C$6:$AH$125,$N1403,$C$3))),"")</f>
        <v/>
      </c>
      <c r="D1403" s="23" t="str">
        <f t="shared" si="189"/>
        <v>○</v>
      </c>
      <c r="E1403" s="23">
        <f>IF(AND(INDEX(個人!$C$6:$AH$125,$N1402,$C$3)&lt;&gt;"",INDEX(個人!$C$6:$AH$125,$N1403,$O1403)&lt;&gt;""),E1402+1,E1402)</f>
        <v>0</v>
      </c>
      <c r="F1403" s="23" t="str">
        <f t="shared" si="190"/>
        <v>@0</v>
      </c>
      <c r="H1403" s="23" t="str">
        <f>IF(AND(INDEX(個人!$C$6:$AH$125,$N1403,$C$3)&lt;&gt;"",INDEX(個人!$C$6:$AH$125,$N1403,$O1403)&lt;&gt;""),IF(INDEX(個人!$C$6:$AH$125,$N1403,$H$3)&lt;20,11,ROUNDDOWN(INDEX(個人!$C$6:$AH$125,$N1403,$H$3)/5,0)+7),"")</f>
        <v/>
      </c>
      <c r="I1403" s="23" t="str">
        <f>IF(AND(INDEX(個人!$C$6:$AH$125,$N1403,$C$3)&lt;&gt;"",INDEX(個人!$C$6:$AH$125,$N1403,$O1403)&lt;&gt;""),IF(ISERROR(VLOOKUP(DBCS($Q1403),コード一覧!$E$1:$F$6,2,FALSE)),1,VLOOKUP(DBCS($Q1403),コード一覧!$E$1:$F$6,2,FALSE)),"")</f>
        <v/>
      </c>
      <c r="J1403" s="23" t="str">
        <f>IF(AND(INDEX(個人!$C$6:$AH$125,$N1403,$C$3)&lt;&gt;"",INDEX(個人!$C$6:$AH$125,$N1403,$O1403)&lt;&gt;""),VLOOKUP($P1403,コード一覧!$G$1:$H$10,2,FALSE),"")</f>
        <v/>
      </c>
      <c r="K1403" s="23" t="str">
        <f>IF(AND(INDEX(個人!$C$6:$AH$125,$N1403,$C$3)&lt;&gt;"",INDEX(個人!$C$6:$AH$125,$N1403,$O1403)&lt;&gt;""),LEFT(TEXT(INDEX(個人!$C$6:$AH$125,$N1403,$O1403),"mm:ss.00"),2),"")</f>
        <v/>
      </c>
      <c r="L1403" s="23" t="str">
        <f>IF(AND(INDEX(個人!$C$6:$AH$125,$N1403,$C$3)&lt;&gt;"",INDEX(個人!$C$6:$AH$125,$N1403,$O1403)&lt;&gt;""),MID(TEXT(INDEX(個人!$C$6:$AH$125,$N1403,$O1403),"mm:ss.00"),4,2),"")</f>
        <v/>
      </c>
      <c r="M1403" s="23" t="str">
        <f>IF(AND(INDEX(個人!$C$6:$AH$125,$N1403,$C$3)&lt;&gt;"",INDEX(個人!$C$6:$AH$125,$N1403,$O1403)&lt;&gt;""),RIGHT(TEXT(INDEX(個人!$C$6:$AH$125,$N1403,$O1403),"mm:ss.00"),2),"")</f>
        <v/>
      </c>
      <c r="N1403" s="23">
        <f t="shared" si="191"/>
        <v>64</v>
      </c>
      <c r="O1403" s="23">
        <v>22</v>
      </c>
      <c r="P1403" s="200" t="s">
        <v>70</v>
      </c>
      <c r="Q1403" s="23" t="s">
        <v>320</v>
      </c>
    </row>
    <row r="1404" spans="3:17" s="23" customFormat="1" x14ac:dyDescent="0.15">
      <c r="C1404" s="23" t="str">
        <f>IF(INDEX(個人!$C$6:$AH$125,$N1404,$C$3)&lt;&gt;"",DBCS(TRIM(INDEX(個人!$C$6:$AH$125,$N1404,$C$3))),"")</f>
        <v/>
      </c>
      <c r="D1404" s="23" t="str">
        <f t="shared" si="189"/>
        <v>○</v>
      </c>
      <c r="E1404" s="23">
        <f>IF(AND(INDEX(個人!$C$6:$AH$125,$N1403,$C$3)&lt;&gt;"",INDEX(個人!$C$6:$AH$125,$N1404,$O1404)&lt;&gt;""),E1403+1,E1403)</f>
        <v>0</v>
      </c>
      <c r="F1404" s="23" t="str">
        <f t="shared" si="190"/>
        <v>@0</v>
      </c>
      <c r="H1404" s="23" t="str">
        <f>IF(AND(INDEX(個人!$C$6:$AH$125,$N1404,$C$3)&lt;&gt;"",INDEX(個人!$C$6:$AH$125,$N1404,$O1404)&lt;&gt;""),IF(INDEX(個人!$C$6:$AH$125,$N1404,$H$3)&lt;20,11,ROUNDDOWN(INDEX(個人!$C$6:$AH$125,$N1404,$H$3)/5,0)+7),"")</f>
        <v/>
      </c>
      <c r="I1404" s="23" t="str">
        <f>IF(AND(INDEX(個人!$C$6:$AH$125,$N1404,$C$3)&lt;&gt;"",INDEX(個人!$C$6:$AH$125,$N1404,$O1404)&lt;&gt;""),IF(ISERROR(VLOOKUP(DBCS($Q1404),コード一覧!$E$1:$F$6,2,FALSE)),1,VLOOKUP(DBCS($Q1404),コード一覧!$E$1:$F$6,2,FALSE)),"")</f>
        <v/>
      </c>
      <c r="J1404" s="23" t="str">
        <f>IF(AND(INDEX(個人!$C$6:$AH$125,$N1404,$C$3)&lt;&gt;"",INDEX(個人!$C$6:$AH$125,$N1404,$O1404)&lt;&gt;""),VLOOKUP($P1404,コード一覧!$G$1:$H$10,2,FALSE),"")</f>
        <v/>
      </c>
      <c r="K1404" s="23" t="str">
        <f>IF(AND(INDEX(個人!$C$6:$AH$125,$N1404,$C$3)&lt;&gt;"",INDEX(個人!$C$6:$AH$125,$N1404,$O1404)&lt;&gt;""),LEFT(TEXT(INDEX(個人!$C$6:$AH$125,$N1404,$O1404),"mm:ss.00"),2),"")</f>
        <v/>
      </c>
      <c r="L1404" s="23" t="str">
        <f>IF(AND(INDEX(個人!$C$6:$AH$125,$N1404,$C$3)&lt;&gt;"",INDEX(個人!$C$6:$AH$125,$N1404,$O1404)&lt;&gt;""),MID(TEXT(INDEX(個人!$C$6:$AH$125,$N1404,$O1404),"mm:ss.00"),4,2),"")</f>
        <v/>
      </c>
      <c r="M1404" s="23" t="str">
        <f>IF(AND(INDEX(個人!$C$6:$AH$125,$N1404,$C$3)&lt;&gt;"",INDEX(個人!$C$6:$AH$125,$N1404,$O1404)&lt;&gt;""),RIGHT(TEXT(INDEX(個人!$C$6:$AH$125,$N1404,$O1404),"mm:ss.00"),2),"")</f>
        <v/>
      </c>
      <c r="N1404" s="23">
        <f t="shared" si="191"/>
        <v>64</v>
      </c>
      <c r="O1404" s="23">
        <v>23</v>
      </c>
      <c r="P1404" s="200" t="s">
        <v>24</v>
      </c>
      <c r="Q1404" s="23" t="s">
        <v>320</v>
      </c>
    </row>
    <row r="1405" spans="3:17" s="23" customFormat="1" x14ac:dyDescent="0.15">
      <c r="C1405" s="23" t="str">
        <f>IF(INDEX(個人!$C$6:$AH$125,$N1405,$C$3)&lt;&gt;"",DBCS(TRIM(INDEX(個人!$C$6:$AH$125,$N1405,$C$3))),"")</f>
        <v/>
      </c>
      <c r="D1405" s="23" t="str">
        <f t="shared" si="189"/>
        <v>○</v>
      </c>
      <c r="E1405" s="23">
        <f>IF(AND(INDEX(個人!$C$6:$AH$125,$N1404,$C$3)&lt;&gt;"",INDEX(個人!$C$6:$AH$125,$N1405,$O1405)&lt;&gt;""),E1404+1,E1404)</f>
        <v>0</v>
      </c>
      <c r="F1405" s="23" t="str">
        <f t="shared" si="190"/>
        <v>@0</v>
      </c>
      <c r="H1405" s="23" t="str">
        <f>IF(AND(INDEX(個人!$C$6:$AH$125,$N1405,$C$3)&lt;&gt;"",INDEX(個人!$C$6:$AH$125,$N1405,$O1405)&lt;&gt;""),IF(INDEX(個人!$C$6:$AH$125,$N1405,$H$3)&lt;20,11,ROUNDDOWN(INDEX(個人!$C$6:$AH$125,$N1405,$H$3)/5,0)+7),"")</f>
        <v/>
      </c>
      <c r="I1405" s="23" t="str">
        <f>IF(AND(INDEX(個人!$C$6:$AH$125,$N1405,$C$3)&lt;&gt;"",INDEX(個人!$C$6:$AH$125,$N1405,$O1405)&lt;&gt;""),IF(ISERROR(VLOOKUP(DBCS($Q1405),コード一覧!$E$1:$F$6,2,FALSE)),1,VLOOKUP(DBCS($Q1405),コード一覧!$E$1:$F$6,2,FALSE)),"")</f>
        <v/>
      </c>
      <c r="J1405" s="23" t="str">
        <f>IF(AND(INDEX(個人!$C$6:$AH$125,$N1405,$C$3)&lt;&gt;"",INDEX(個人!$C$6:$AH$125,$N1405,$O1405)&lt;&gt;""),VLOOKUP($P1405,コード一覧!$G$1:$H$10,2,FALSE),"")</f>
        <v/>
      </c>
      <c r="K1405" s="23" t="str">
        <f>IF(AND(INDEX(個人!$C$6:$AH$125,$N1405,$C$3)&lt;&gt;"",INDEX(個人!$C$6:$AH$125,$N1405,$O1405)&lt;&gt;""),LEFT(TEXT(INDEX(個人!$C$6:$AH$125,$N1405,$O1405),"mm:ss.00"),2),"")</f>
        <v/>
      </c>
      <c r="L1405" s="23" t="str">
        <f>IF(AND(INDEX(個人!$C$6:$AH$125,$N1405,$C$3)&lt;&gt;"",INDEX(個人!$C$6:$AH$125,$N1405,$O1405)&lt;&gt;""),MID(TEXT(INDEX(個人!$C$6:$AH$125,$N1405,$O1405),"mm:ss.00"),4,2),"")</f>
        <v/>
      </c>
      <c r="M1405" s="23" t="str">
        <f>IF(AND(INDEX(個人!$C$6:$AH$125,$N1405,$C$3)&lt;&gt;"",INDEX(個人!$C$6:$AH$125,$N1405,$O1405)&lt;&gt;""),RIGHT(TEXT(INDEX(個人!$C$6:$AH$125,$N1405,$O1405),"mm:ss.00"),2),"")</f>
        <v/>
      </c>
      <c r="N1405" s="23">
        <f t="shared" si="191"/>
        <v>64</v>
      </c>
      <c r="O1405" s="23">
        <v>24</v>
      </c>
      <c r="P1405" s="200" t="s">
        <v>37</v>
      </c>
      <c r="Q1405" s="23" t="s">
        <v>320</v>
      </c>
    </row>
    <row r="1406" spans="3:17" s="23" customFormat="1" x14ac:dyDescent="0.15">
      <c r="C1406" s="23" t="str">
        <f>IF(INDEX(個人!$C$6:$AH$125,$N1406,$C$3)&lt;&gt;"",DBCS(TRIM(INDEX(個人!$C$6:$AH$125,$N1406,$C$3))),"")</f>
        <v/>
      </c>
      <c r="D1406" s="23" t="str">
        <f t="shared" si="189"/>
        <v>○</v>
      </c>
      <c r="E1406" s="23">
        <f>IF(AND(INDEX(個人!$C$6:$AH$125,$N1405,$C$3)&lt;&gt;"",INDEX(個人!$C$6:$AH$125,$N1406,$O1406)&lt;&gt;""),E1405+1,E1405)</f>
        <v>0</v>
      </c>
      <c r="F1406" s="23" t="str">
        <f t="shared" si="190"/>
        <v>@0</v>
      </c>
      <c r="H1406" s="23" t="str">
        <f>IF(AND(INDEX(個人!$C$6:$AH$125,$N1406,$C$3)&lt;&gt;"",INDEX(個人!$C$6:$AH$125,$N1406,$O1406)&lt;&gt;""),IF(INDEX(個人!$C$6:$AH$125,$N1406,$H$3)&lt;20,11,ROUNDDOWN(INDEX(個人!$C$6:$AH$125,$N1406,$H$3)/5,0)+7),"")</f>
        <v/>
      </c>
      <c r="I1406" s="23" t="str">
        <f>IF(AND(INDEX(個人!$C$6:$AH$125,$N1406,$C$3)&lt;&gt;"",INDEX(個人!$C$6:$AH$125,$N1406,$O1406)&lt;&gt;""),IF(ISERROR(VLOOKUP(DBCS($Q1406),コード一覧!$E$1:$F$6,2,FALSE)),1,VLOOKUP(DBCS($Q1406),コード一覧!$E$1:$F$6,2,FALSE)),"")</f>
        <v/>
      </c>
      <c r="J1406" s="23" t="str">
        <f>IF(AND(INDEX(個人!$C$6:$AH$125,$N1406,$C$3)&lt;&gt;"",INDEX(個人!$C$6:$AH$125,$N1406,$O1406)&lt;&gt;""),VLOOKUP($P1406,コード一覧!$G$1:$H$10,2,FALSE),"")</f>
        <v/>
      </c>
      <c r="K1406" s="23" t="str">
        <f>IF(AND(INDEX(個人!$C$6:$AH$125,$N1406,$C$3)&lt;&gt;"",INDEX(個人!$C$6:$AH$125,$N1406,$O1406)&lt;&gt;""),LEFT(TEXT(INDEX(個人!$C$6:$AH$125,$N1406,$O1406),"mm:ss.00"),2),"")</f>
        <v/>
      </c>
      <c r="L1406" s="23" t="str">
        <f>IF(AND(INDEX(個人!$C$6:$AH$125,$N1406,$C$3)&lt;&gt;"",INDEX(個人!$C$6:$AH$125,$N1406,$O1406)&lt;&gt;""),MID(TEXT(INDEX(個人!$C$6:$AH$125,$N1406,$O1406),"mm:ss.00"),4,2),"")</f>
        <v/>
      </c>
      <c r="M1406" s="23" t="str">
        <f>IF(AND(INDEX(個人!$C$6:$AH$125,$N1406,$C$3)&lt;&gt;"",INDEX(個人!$C$6:$AH$125,$N1406,$O1406)&lt;&gt;""),RIGHT(TEXT(INDEX(個人!$C$6:$AH$125,$N1406,$O1406),"mm:ss.00"),2),"")</f>
        <v/>
      </c>
      <c r="N1406" s="23">
        <f t="shared" si="191"/>
        <v>64</v>
      </c>
      <c r="O1406" s="23">
        <v>25</v>
      </c>
      <c r="P1406" s="200" t="s">
        <v>47</v>
      </c>
      <c r="Q1406" s="23" t="s">
        <v>320</v>
      </c>
    </row>
    <row r="1407" spans="3:17" s="23" customFormat="1" x14ac:dyDescent="0.15">
      <c r="C1407" s="23" t="str">
        <f>IF(INDEX(個人!$C$6:$AH$125,$N1407,$C$3)&lt;&gt;"",DBCS(TRIM(INDEX(個人!$C$6:$AH$125,$N1407,$C$3))),"")</f>
        <v/>
      </c>
      <c r="D1407" s="23" t="str">
        <f t="shared" si="189"/>
        <v>○</v>
      </c>
      <c r="E1407" s="23">
        <f>IF(AND(INDEX(個人!$C$6:$AH$125,$N1406,$C$3)&lt;&gt;"",INDEX(個人!$C$6:$AH$125,$N1407,$O1407)&lt;&gt;""),E1406+1,E1406)</f>
        <v>0</v>
      </c>
      <c r="F1407" s="23" t="str">
        <f t="shared" si="190"/>
        <v>@0</v>
      </c>
      <c r="H1407" s="23" t="str">
        <f>IF(AND(INDEX(個人!$C$6:$AH$125,$N1407,$C$3)&lt;&gt;"",INDEX(個人!$C$6:$AH$125,$N1407,$O1407)&lt;&gt;""),IF(INDEX(個人!$C$6:$AH$125,$N1407,$H$3)&lt;20,11,ROUNDDOWN(INDEX(個人!$C$6:$AH$125,$N1407,$H$3)/5,0)+7),"")</f>
        <v/>
      </c>
      <c r="I1407" s="23" t="str">
        <f>IF(AND(INDEX(個人!$C$6:$AH$125,$N1407,$C$3)&lt;&gt;"",INDEX(個人!$C$6:$AH$125,$N1407,$O1407)&lt;&gt;""),IF(ISERROR(VLOOKUP(DBCS($Q1407),コード一覧!$E$1:$F$6,2,FALSE)),1,VLOOKUP(DBCS($Q1407),コード一覧!$E$1:$F$6,2,FALSE)),"")</f>
        <v/>
      </c>
      <c r="J1407" s="23" t="str">
        <f>IF(AND(INDEX(個人!$C$6:$AH$125,$N1407,$C$3)&lt;&gt;"",INDEX(個人!$C$6:$AH$125,$N1407,$O1407)&lt;&gt;""),VLOOKUP($P1407,コード一覧!$G$1:$H$10,2,FALSE),"")</f>
        <v/>
      </c>
      <c r="K1407" s="23" t="str">
        <f>IF(AND(INDEX(個人!$C$6:$AH$125,$N1407,$C$3)&lt;&gt;"",INDEX(個人!$C$6:$AH$125,$N1407,$O1407)&lt;&gt;""),LEFT(TEXT(INDEX(個人!$C$6:$AH$125,$N1407,$O1407),"mm:ss.00"),2),"")</f>
        <v/>
      </c>
      <c r="L1407" s="23" t="str">
        <f>IF(AND(INDEX(個人!$C$6:$AH$125,$N1407,$C$3)&lt;&gt;"",INDEX(個人!$C$6:$AH$125,$N1407,$O1407)&lt;&gt;""),MID(TEXT(INDEX(個人!$C$6:$AH$125,$N1407,$O1407),"mm:ss.00"),4,2),"")</f>
        <v/>
      </c>
      <c r="M1407" s="23" t="str">
        <f>IF(AND(INDEX(個人!$C$6:$AH$125,$N1407,$C$3)&lt;&gt;"",INDEX(個人!$C$6:$AH$125,$N1407,$O1407)&lt;&gt;""),RIGHT(TEXT(INDEX(個人!$C$6:$AH$125,$N1407,$O1407),"mm:ss.00"),2),"")</f>
        <v/>
      </c>
      <c r="N1407" s="23">
        <f t="shared" si="191"/>
        <v>64</v>
      </c>
      <c r="O1407" s="23">
        <v>26</v>
      </c>
      <c r="P1407" s="200" t="s">
        <v>70</v>
      </c>
      <c r="Q1407" s="23" t="s">
        <v>321</v>
      </c>
    </row>
    <row r="1408" spans="3:17" s="23" customFormat="1" x14ac:dyDescent="0.15">
      <c r="C1408" s="23" t="str">
        <f>IF(INDEX(個人!$C$6:$AH$125,$N1408,$C$3)&lt;&gt;"",DBCS(TRIM(INDEX(個人!$C$6:$AH$125,$N1408,$C$3))),"")</f>
        <v/>
      </c>
      <c r="D1408" s="23" t="str">
        <f t="shared" si="189"/>
        <v>○</v>
      </c>
      <c r="E1408" s="23">
        <f>IF(AND(INDEX(個人!$C$6:$AH$125,$N1407,$C$3)&lt;&gt;"",INDEX(個人!$C$6:$AH$125,$N1408,$O1408)&lt;&gt;""),E1407+1,E1407)</f>
        <v>0</v>
      </c>
      <c r="F1408" s="23" t="str">
        <f t="shared" si="190"/>
        <v>@0</v>
      </c>
      <c r="H1408" s="23" t="str">
        <f>IF(AND(INDEX(個人!$C$6:$AH$125,$N1408,$C$3)&lt;&gt;"",INDEX(個人!$C$6:$AH$125,$N1408,$O1408)&lt;&gt;""),IF(INDEX(個人!$C$6:$AH$125,$N1408,$H$3)&lt;20,11,ROUNDDOWN(INDEX(個人!$C$6:$AH$125,$N1408,$H$3)/5,0)+7),"")</f>
        <v/>
      </c>
      <c r="I1408" s="23" t="str">
        <f>IF(AND(INDEX(個人!$C$6:$AH$125,$N1408,$C$3)&lt;&gt;"",INDEX(個人!$C$6:$AH$125,$N1408,$O1408)&lt;&gt;""),IF(ISERROR(VLOOKUP(DBCS($Q1408),コード一覧!$E$1:$F$6,2,FALSE)),1,VLOOKUP(DBCS($Q1408),コード一覧!$E$1:$F$6,2,FALSE)),"")</f>
        <v/>
      </c>
      <c r="J1408" s="23" t="str">
        <f>IF(AND(INDEX(個人!$C$6:$AH$125,$N1408,$C$3)&lt;&gt;"",INDEX(個人!$C$6:$AH$125,$N1408,$O1408)&lt;&gt;""),VLOOKUP($P1408,コード一覧!$G$1:$H$10,2,FALSE),"")</f>
        <v/>
      </c>
      <c r="K1408" s="23" t="str">
        <f>IF(AND(INDEX(個人!$C$6:$AH$125,$N1408,$C$3)&lt;&gt;"",INDEX(個人!$C$6:$AH$125,$N1408,$O1408)&lt;&gt;""),LEFT(TEXT(INDEX(個人!$C$6:$AH$125,$N1408,$O1408),"mm:ss.00"),2),"")</f>
        <v/>
      </c>
      <c r="L1408" s="23" t="str">
        <f>IF(AND(INDEX(個人!$C$6:$AH$125,$N1408,$C$3)&lt;&gt;"",INDEX(個人!$C$6:$AH$125,$N1408,$O1408)&lt;&gt;""),MID(TEXT(INDEX(個人!$C$6:$AH$125,$N1408,$O1408),"mm:ss.00"),4,2),"")</f>
        <v/>
      </c>
      <c r="M1408" s="23" t="str">
        <f>IF(AND(INDEX(個人!$C$6:$AH$125,$N1408,$C$3)&lt;&gt;"",INDEX(個人!$C$6:$AH$125,$N1408,$O1408)&lt;&gt;""),RIGHT(TEXT(INDEX(個人!$C$6:$AH$125,$N1408,$O1408),"mm:ss.00"),2),"")</f>
        <v/>
      </c>
      <c r="N1408" s="23">
        <f t="shared" si="191"/>
        <v>64</v>
      </c>
      <c r="O1408" s="23">
        <v>27</v>
      </c>
      <c r="P1408" s="200" t="s">
        <v>24</v>
      </c>
      <c r="Q1408" s="23" t="s">
        <v>321</v>
      </c>
    </row>
    <row r="1409" spans="3:17" s="23" customFormat="1" x14ac:dyDescent="0.15">
      <c r="C1409" s="23" t="str">
        <f>IF(INDEX(個人!$C$6:$AH$125,$N1409,$C$3)&lt;&gt;"",DBCS(TRIM(INDEX(個人!$C$6:$AH$125,$N1409,$C$3))),"")</f>
        <v/>
      </c>
      <c r="D1409" s="23" t="str">
        <f t="shared" si="189"/>
        <v>○</v>
      </c>
      <c r="E1409" s="23">
        <f>IF(AND(INDEX(個人!$C$6:$AH$125,$N1408,$C$3)&lt;&gt;"",INDEX(個人!$C$6:$AH$125,$N1409,$O1409)&lt;&gt;""),E1408+1,E1408)</f>
        <v>0</v>
      </c>
      <c r="F1409" s="23" t="str">
        <f t="shared" si="190"/>
        <v>@0</v>
      </c>
      <c r="H1409" s="23" t="str">
        <f>IF(AND(INDEX(個人!$C$6:$AH$125,$N1409,$C$3)&lt;&gt;"",INDEX(個人!$C$6:$AH$125,$N1409,$O1409)&lt;&gt;""),IF(INDEX(個人!$C$6:$AH$125,$N1409,$H$3)&lt;20,11,ROUNDDOWN(INDEX(個人!$C$6:$AH$125,$N1409,$H$3)/5,0)+7),"")</f>
        <v/>
      </c>
      <c r="I1409" s="23" t="str">
        <f>IF(AND(INDEX(個人!$C$6:$AH$125,$N1409,$C$3)&lt;&gt;"",INDEX(個人!$C$6:$AH$125,$N1409,$O1409)&lt;&gt;""),IF(ISERROR(VLOOKUP(DBCS($Q1409),コード一覧!$E$1:$F$6,2,FALSE)),1,VLOOKUP(DBCS($Q1409),コード一覧!$E$1:$F$6,2,FALSE)),"")</f>
        <v/>
      </c>
      <c r="J1409" s="23" t="str">
        <f>IF(AND(INDEX(個人!$C$6:$AH$125,$N1409,$C$3)&lt;&gt;"",INDEX(個人!$C$6:$AH$125,$N1409,$O1409)&lt;&gt;""),VLOOKUP($P1409,コード一覧!$G$1:$H$10,2,FALSE),"")</f>
        <v/>
      </c>
      <c r="K1409" s="23" t="str">
        <f>IF(AND(INDEX(個人!$C$6:$AH$125,$N1409,$C$3)&lt;&gt;"",INDEX(個人!$C$6:$AH$125,$N1409,$O1409)&lt;&gt;""),LEFT(TEXT(INDEX(個人!$C$6:$AH$125,$N1409,$O1409),"mm:ss.00"),2),"")</f>
        <v/>
      </c>
      <c r="L1409" s="23" t="str">
        <f>IF(AND(INDEX(個人!$C$6:$AH$125,$N1409,$C$3)&lt;&gt;"",INDEX(個人!$C$6:$AH$125,$N1409,$O1409)&lt;&gt;""),MID(TEXT(INDEX(個人!$C$6:$AH$125,$N1409,$O1409),"mm:ss.00"),4,2),"")</f>
        <v/>
      </c>
      <c r="M1409" s="23" t="str">
        <f>IF(AND(INDEX(個人!$C$6:$AH$125,$N1409,$C$3)&lt;&gt;"",INDEX(個人!$C$6:$AH$125,$N1409,$O1409)&lt;&gt;""),RIGHT(TEXT(INDEX(個人!$C$6:$AH$125,$N1409,$O1409),"mm:ss.00"),2),"")</f>
        <v/>
      </c>
      <c r="N1409" s="23">
        <f t="shared" si="191"/>
        <v>64</v>
      </c>
      <c r="O1409" s="23">
        <v>28</v>
      </c>
      <c r="P1409" s="200" t="s">
        <v>37</v>
      </c>
      <c r="Q1409" s="23" t="s">
        <v>321</v>
      </c>
    </row>
    <row r="1410" spans="3:17" s="23" customFormat="1" x14ac:dyDescent="0.15">
      <c r="C1410" s="23" t="str">
        <f>IF(INDEX(個人!$C$6:$AH$125,$N1410,$C$3)&lt;&gt;"",DBCS(TRIM(INDEX(個人!$C$6:$AH$125,$N1410,$C$3))),"")</f>
        <v/>
      </c>
      <c r="D1410" s="23" t="str">
        <f t="shared" si="189"/>
        <v>○</v>
      </c>
      <c r="E1410" s="23">
        <f>IF(AND(INDEX(個人!$C$6:$AH$125,$N1409,$C$3)&lt;&gt;"",INDEX(個人!$C$6:$AH$125,$N1410,$O1410)&lt;&gt;""),E1409+1,E1409)</f>
        <v>0</v>
      </c>
      <c r="F1410" s="23" t="str">
        <f t="shared" si="190"/>
        <v>@0</v>
      </c>
      <c r="H1410" s="23" t="str">
        <f>IF(AND(INDEX(個人!$C$6:$AH$125,$N1410,$C$3)&lt;&gt;"",INDEX(個人!$C$6:$AH$125,$N1410,$O1410)&lt;&gt;""),IF(INDEX(個人!$C$6:$AH$125,$N1410,$H$3)&lt;20,11,ROUNDDOWN(INDEX(個人!$C$6:$AH$125,$N1410,$H$3)/5,0)+7),"")</f>
        <v/>
      </c>
      <c r="I1410" s="23" t="str">
        <f>IF(AND(INDEX(個人!$C$6:$AH$125,$N1410,$C$3)&lt;&gt;"",INDEX(個人!$C$6:$AH$125,$N1410,$O1410)&lt;&gt;""),IF(ISERROR(VLOOKUP(DBCS($Q1410),コード一覧!$E$1:$F$6,2,FALSE)),1,VLOOKUP(DBCS($Q1410),コード一覧!$E$1:$F$6,2,FALSE)),"")</f>
        <v/>
      </c>
      <c r="J1410" s="23" t="str">
        <f>IF(AND(INDEX(個人!$C$6:$AH$125,$N1410,$C$3)&lt;&gt;"",INDEX(個人!$C$6:$AH$125,$N1410,$O1410)&lt;&gt;""),VLOOKUP($P1410,コード一覧!$G$1:$H$10,2,FALSE),"")</f>
        <v/>
      </c>
      <c r="K1410" s="23" t="str">
        <f>IF(AND(INDEX(個人!$C$6:$AH$125,$N1410,$C$3)&lt;&gt;"",INDEX(個人!$C$6:$AH$125,$N1410,$O1410)&lt;&gt;""),LEFT(TEXT(INDEX(個人!$C$6:$AH$125,$N1410,$O1410),"mm:ss.00"),2),"")</f>
        <v/>
      </c>
      <c r="L1410" s="23" t="str">
        <f>IF(AND(INDEX(個人!$C$6:$AH$125,$N1410,$C$3)&lt;&gt;"",INDEX(個人!$C$6:$AH$125,$N1410,$O1410)&lt;&gt;""),MID(TEXT(INDEX(個人!$C$6:$AH$125,$N1410,$O1410),"mm:ss.00"),4,2),"")</f>
        <v/>
      </c>
      <c r="M1410" s="23" t="str">
        <f>IF(AND(INDEX(個人!$C$6:$AH$125,$N1410,$C$3)&lt;&gt;"",INDEX(個人!$C$6:$AH$125,$N1410,$O1410)&lt;&gt;""),RIGHT(TEXT(INDEX(個人!$C$6:$AH$125,$N1410,$O1410),"mm:ss.00"),2),"")</f>
        <v/>
      </c>
      <c r="N1410" s="23">
        <f t="shared" si="191"/>
        <v>64</v>
      </c>
      <c r="O1410" s="23">
        <v>29</v>
      </c>
      <c r="P1410" s="200" t="s">
        <v>47</v>
      </c>
      <c r="Q1410" s="23" t="s">
        <v>321</v>
      </c>
    </row>
    <row r="1411" spans="3:17" s="23" customFormat="1" x14ac:dyDescent="0.15">
      <c r="C1411" s="23" t="str">
        <f>IF(INDEX(個人!$C$6:$AH$125,$N1411,$C$3)&lt;&gt;"",DBCS(TRIM(INDEX(個人!$C$6:$AH$125,$N1411,$C$3))),"")</f>
        <v/>
      </c>
      <c r="D1411" s="23" t="str">
        <f t="shared" si="189"/>
        <v>○</v>
      </c>
      <c r="E1411" s="23">
        <f>IF(AND(INDEX(個人!$C$6:$AH$125,$N1410,$C$3)&lt;&gt;"",INDEX(個人!$C$6:$AH$125,$N1411,$O1411)&lt;&gt;""),E1410+1,E1410)</f>
        <v>0</v>
      </c>
      <c r="F1411" s="23" t="str">
        <f t="shared" si="190"/>
        <v>@0</v>
      </c>
      <c r="H1411" s="23" t="str">
        <f>IF(AND(INDEX(個人!$C$6:$AH$125,$N1411,$C$3)&lt;&gt;"",INDEX(個人!$C$6:$AH$125,$N1411,$O1411)&lt;&gt;""),IF(INDEX(個人!$C$6:$AH$125,$N1411,$H$3)&lt;20,11,ROUNDDOWN(INDEX(個人!$C$6:$AH$125,$N1411,$H$3)/5,0)+7),"")</f>
        <v/>
      </c>
      <c r="I1411" s="23" t="str">
        <f>IF(AND(INDEX(個人!$C$6:$AH$125,$N1411,$C$3)&lt;&gt;"",INDEX(個人!$C$6:$AH$125,$N1411,$O1411)&lt;&gt;""),IF(ISERROR(VLOOKUP(DBCS($Q1411),コード一覧!$E$1:$F$6,2,FALSE)),1,VLOOKUP(DBCS($Q1411),コード一覧!$E$1:$F$6,2,FALSE)),"")</f>
        <v/>
      </c>
      <c r="J1411" s="23" t="str">
        <f>IF(AND(INDEX(個人!$C$6:$AH$125,$N1411,$C$3)&lt;&gt;"",INDEX(個人!$C$6:$AH$125,$N1411,$O1411)&lt;&gt;""),VLOOKUP($P1411,コード一覧!$G$1:$H$10,2,FALSE),"")</f>
        <v/>
      </c>
      <c r="K1411" s="23" t="str">
        <f>IF(AND(INDEX(個人!$C$6:$AH$125,$N1411,$C$3)&lt;&gt;"",INDEX(個人!$C$6:$AH$125,$N1411,$O1411)&lt;&gt;""),LEFT(TEXT(INDEX(個人!$C$6:$AH$125,$N1411,$O1411),"mm:ss.00"),2),"")</f>
        <v/>
      </c>
      <c r="L1411" s="23" t="str">
        <f>IF(AND(INDEX(個人!$C$6:$AH$125,$N1411,$C$3)&lt;&gt;"",INDEX(個人!$C$6:$AH$125,$N1411,$O1411)&lt;&gt;""),MID(TEXT(INDEX(個人!$C$6:$AH$125,$N1411,$O1411),"mm:ss.00"),4,2),"")</f>
        <v/>
      </c>
      <c r="M1411" s="23" t="str">
        <f>IF(AND(INDEX(個人!$C$6:$AH$125,$N1411,$C$3)&lt;&gt;"",INDEX(個人!$C$6:$AH$125,$N1411,$O1411)&lt;&gt;""),RIGHT(TEXT(INDEX(個人!$C$6:$AH$125,$N1411,$O1411),"mm:ss.00"),2),"")</f>
        <v/>
      </c>
      <c r="N1411" s="23">
        <f t="shared" si="191"/>
        <v>64</v>
      </c>
      <c r="O1411" s="23">
        <v>30</v>
      </c>
      <c r="P1411" s="200" t="s">
        <v>37</v>
      </c>
      <c r="Q1411" s="23" t="s">
        <v>101</v>
      </c>
    </row>
    <row r="1412" spans="3:17" s="23" customFormat="1" x14ac:dyDescent="0.15">
      <c r="C1412" s="23" t="str">
        <f>IF(INDEX(個人!$C$6:$AH$125,$N1412,$C$3)&lt;&gt;"",DBCS(TRIM(INDEX(個人!$C$6:$AH$125,$N1412,$C$3))),"")</f>
        <v/>
      </c>
      <c r="D1412" s="23" t="str">
        <f t="shared" si="189"/>
        <v>○</v>
      </c>
      <c r="E1412" s="23">
        <f>IF(AND(INDEX(個人!$C$6:$AH$125,$N1411,$C$3)&lt;&gt;"",INDEX(個人!$C$6:$AH$125,$N1412,$O1412)&lt;&gt;""),E1411+1,E1411)</f>
        <v>0</v>
      </c>
      <c r="F1412" s="23" t="str">
        <f t="shared" si="190"/>
        <v>@0</v>
      </c>
      <c r="H1412" s="23" t="str">
        <f>IF(AND(INDEX(個人!$C$6:$AH$125,$N1412,$C$3)&lt;&gt;"",INDEX(個人!$C$6:$AH$125,$N1412,$O1412)&lt;&gt;""),IF(INDEX(個人!$C$6:$AH$125,$N1412,$H$3)&lt;20,11,ROUNDDOWN(INDEX(個人!$C$6:$AH$125,$N1412,$H$3)/5,0)+7),"")</f>
        <v/>
      </c>
      <c r="I1412" s="23" t="str">
        <f>IF(AND(INDEX(個人!$C$6:$AH$125,$N1412,$C$3)&lt;&gt;"",INDEX(個人!$C$6:$AH$125,$N1412,$O1412)&lt;&gt;""),IF(ISERROR(VLOOKUP(DBCS($Q1412),コード一覧!$E$1:$F$6,2,FALSE)),1,VLOOKUP(DBCS($Q1412),コード一覧!$E$1:$F$6,2,FALSE)),"")</f>
        <v/>
      </c>
      <c r="J1412" s="23" t="str">
        <f>IF(AND(INDEX(個人!$C$6:$AH$125,$N1412,$C$3)&lt;&gt;"",INDEX(個人!$C$6:$AH$125,$N1412,$O1412)&lt;&gt;""),VLOOKUP($P1412,コード一覧!$G$1:$H$10,2,FALSE),"")</f>
        <v/>
      </c>
      <c r="K1412" s="23" t="str">
        <f>IF(AND(INDEX(個人!$C$6:$AH$125,$N1412,$C$3)&lt;&gt;"",INDEX(個人!$C$6:$AH$125,$N1412,$O1412)&lt;&gt;""),LEFT(TEXT(INDEX(個人!$C$6:$AH$125,$N1412,$O1412),"mm:ss.00"),2),"")</f>
        <v/>
      </c>
      <c r="L1412" s="23" t="str">
        <f>IF(AND(INDEX(個人!$C$6:$AH$125,$N1412,$C$3)&lt;&gt;"",INDEX(個人!$C$6:$AH$125,$N1412,$O1412)&lt;&gt;""),MID(TEXT(INDEX(個人!$C$6:$AH$125,$N1412,$O1412),"mm:ss.00"),4,2),"")</f>
        <v/>
      </c>
      <c r="M1412" s="23" t="str">
        <f>IF(AND(INDEX(個人!$C$6:$AH$125,$N1412,$C$3)&lt;&gt;"",INDEX(個人!$C$6:$AH$125,$N1412,$O1412)&lt;&gt;""),RIGHT(TEXT(INDEX(個人!$C$6:$AH$125,$N1412,$O1412),"mm:ss.00"),2),"")</f>
        <v/>
      </c>
      <c r="N1412" s="23">
        <f t="shared" si="191"/>
        <v>64</v>
      </c>
      <c r="O1412" s="23">
        <v>31</v>
      </c>
      <c r="P1412" s="200" t="s">
        <v>47</v>
      </c>
      <c r="Q1412" s="23" t="s">
        <v>101</v>
      </c>
    </row>
    <row r="1413" spans="3:17" s="23" customFormat="1" x14ac:dyDescent="0.15">
      <c r="C1413" s="23" t="str">
        <f>IF(INDEX(個人!$C$6:$AH$125,$N1413,$C$3)&lt;&gt;"",DBCS(TRIM(INDEX(個人!$C$6:$AH$125,$N1413,$C$3))),"")</f>
        <v/>
      </c>
      <c r="D1413" s="23" t="str">
        <f t="shared" si="189"/>
        <v>○</v>
      </c>
      <c r="E1413" s="23">
        <f>IF(AND(INDEX(個人!$C$6:$AH$125,$N1412,$C$3)&lt;&gt;"",INDEX(個人!$C$6:$AH$125,$N1413,$O1413)&lt;&gt;""),E1412+1,E1412)</f>
        <v>0</v>
      </c>
      <c r="F1413" s="23" t="str">
        <f t="shared" si="190"/>
        <v>@0</v>
      </c>
      <c r="H1413" s="23" t="str">
        <f>IF(AND(INDEX(個人!$C$6:$AH$125,$N1413,$C$3)&lt;&gt;"",INDEX(個人!$C$6:$AH$125,$N1413,$O1413)&lt;&gt;""),IF(INDEX(個人!$C$6:$AH$125,$N1413,$H$3)&lt;20,11,ROUNDDOWN(INDEX(個人!$C$6:$AH$125,$N1413,$H$3)/5,0)+7),"")</f>
        <v/>
      </c>
      <c r="I1413" s="23" t="str">
        <f>IF(AND(INDEX(個人!$C$6:$AH$125,$N1413,$C$3)&lt;&gt;"",INDEX(個人!$C$6:$AH$125,$N1413,$O1413)&lt;&gt;""),IF(ISERROR(VLOOKUP(DBCS($Q1413),コード一覧!$E$1:$F$6,2,FALSE)),1,VLOOKUP(DBCS($Q1413),コード一覧!$E$1:$F$6,2,FALSE)),"")</f>
        <v/>
      </c>
      <c r="J1413" s="23" t="str">
        <f>IF(AND(INDEX(個人!$C$6:$AH$125,$N1413,$C$3)&lt;&gt;"",INDEX(個人!$C$6:$AH$125,$N1413,$O1413)&lt;&gt;""),VLOOKUP($P1413,コード一覧!$G$1:$H$10,2,FALSE),"")</f>
        <v/>
      </c>
      <c r="K1413" s="23" t="str">
        <f>IF(AND(INDEX(個人!$C$6:$AH$125,$N1413,$C$3)&lt;&gt;"",INDEX(個人!$C$6:$AH$125,$N1413,$O1413)&lt;&gt;""),LEFT(TEXT(INDEX(個人!$C$6:$AH$125,$N1413,$O1413),"mm:ss.00"),2),"")</f>
        <v/>
      </c>
      <c r="L1413" s="23" t="str">
        <f>IF(AND(INDEX(個人!$C$6:$AH$125,$N1413,$C$3)&lt;&gt;"",INDEX(個人!$C$6:$AH$125,$N1413,$O1413)&lt;&gt;""),MID(TEXT(INDEX(個人!$C$6:$AH$125,$N1413,$O1413),"mm:ss.00"),4,2),"")</f>
        <v/>
      </c>
      <c r="M1413" s="23" t="str">
        <f>IF(AND(INDEX(個人!$C$6:$AH$125,$N1413,$C$3)&lt;&gt;"",INDEX(個人!$C$6:$AH$125,$N1413,$O1413)&lt;&gt;""),RIGHT(TEXT(INDEX(個人!$C$6:$AH$125,$N1413,$O1413),"mm:ss.00"),2),"")</f>
        <v/>
      </c>
      <c r="N1413" s="23">
        <f t="shared" si="191"/>
        <v>64</v>
      </c>
      <c r="O1413" s="23">
        <v>32</v>
      </c>
      <c r="P1413" s="200" t="s">
        <v>73</v>
      </c>
      <c r="Q1413" s="23" t="s">
        <v>101</v>
      </c>
    </row>
    <row r="1414" spans="3:17" s="22" customFormat="1" x14ac:dyDescent="0.15">
      <c r="C1414" s="22" t="str">
        <f>IF(INDEX(個人!$C$6:$AH$125,$N1414,$C$3)&lt;&gt;"",DBCS(TRIM(INDEX(個人!$C$6:$AH$125,$N1414,$C$3))),"")</f>
        <v/>
      </c>
      <c r="D1414" s="22" t="str">
        <f>IF(C1413=C1414,"○","×")</f>
        <v>○</v>
      </c>
      <c r="E1414" s="22">
        <f>IF(AND(INDEX(個人!$C$6:$AH$125,$N1414,$C$3)&lt;&gt;"",INDEX(個人!$C$6:$AH$125,$N1414,$O1414)&lt;&gt;""),1,0)</f>
        <v>0</v>
      </c>
      <c r="F1414" s="22" t="str">
        <f>C1414&amp;"@"&amp;E1414</f>
        <v>@0</v>
      </c>
      <c r="H1414" s="22" t="str">
        <f>IF(AND(INDEX(個人!$C$6:$AH$125,$N1414,$C$3)&lt;&gt;"",INDEX(個人!$C$6:$AH$125,$N1414,$O1414)&lt;&gt;""),IF(INDEX(個人!$C$6:$AH$125,$N1414,$H$3)&lt;20,11,ROUNDDOWN(INDEX(個人!$C$6:$AH$125,$N1414,$H$3)/5,0)+7),"")</f>
        <v/>
      </c>
      <c r="I1414" s="22" t="str">
        <f>IF(AND(INDEX(個人!$C$6:$AH$125,$N1414,$C$3)&lt;&gt;"",INDEX(個人!$C$6:$AH$125,$N1414,$O1414)&lt;&gt;""),IF(ISERROR(VLOOKUP(DBCS($Q1414),コード一覧!$E$1:$F$6,2,FALSE)),1,VLOOKUP(DBCS($Q1414),コード一覧!$E$1:$F$6,2,FALSE)),"")</f>
        <v/>
      </c>
      <c r="J1414" s="22" t="str">
        <f>IF(AND(INDEX(個人!$C$6:$AH$125,$N1414,$C$3)&lt;&gt;"",INDEX(個人!$C$6:$AH$125,$N1414,$O1414)&lt;&gt;""),VLOOKUP($P1414,コード一覧!$G$1:$H$10,2,FALSE),"")</f>
        <v/>
      </c>
      <c r="K1414" s="22" t="str">
        <f>IF(AND(INDEX(個人!$C$6:$AH$125,$N1414,$C$3)&lt;&gt;"",INDEX(個人!$C$6:$AH$125,$N1414,$O1414)&lt;&gt;""),LEFT(TEXT(INDEX(個人!$C$6:$AH$125,$N1414,$O1414),"mm:ss.00"),2),"")</f>
        <v/>
      </c>
      <c r="L1414" s="22" t="str">
        <f>IF(AND(INDEX(個人!$C$6:$AH$125,$N1414,$C$3)&lt;&gt;"",INDEX(個人!$C$6:$AH$125,$N1414,$O1414)&lt;&gt;""),MID(TEXT(INDEX(個人!$C$6:$AH$125,$N1414,$O1414),"mm:ss.00"),4,2),"")</f>
        <v/>
      </c>
      <c r="M1414" s="22" t="str">
        <f>IF(AND(INDEX(個人!$C$6:$AH$125,$N1414,$C$3)&lt;&gt;"",INDEX(個人!$C$6:$AH$125,$N1414,$O1414)&lt;&gt;""),RIGHT(TEXT(INDEX(個人!$C$6:$AH$125,$N1414,$O1414),"mm:ss.00"),2),"")</f>
        <v/>
      </c>
      <c r="N1414" s="22">
        <f>N1392+1</f>
        <v>65</v>
      </c>
      <c r="O1414" s="22">
        <v>11</v>
      </c>
      <c r="P1414" s="24" t="s">
        <v>70</v>
      </c>
      <c r="Q1414" s="22" t="s">
        <v>102</v>
      </c>
    </row>
    <row r="1415" spans="3:17" s="22" customFormat="1" x14ac:dyDescent="0.15">
      <c r="C1415" s="22" t="str">
        <f>IF(INDEX(個人!$C$6:$AH$125,$N1415,$C$3)&lt;&gt;"",DBCS(TRIM(INDEX(個人!$C$6:$AH$125,$N1415,$C$3))),"")</f>
        <v/>
      </c>
      <c r="D1415" s="22" t="str">
        <f>IF(C1414=C1415,"○","×")</f>
        <v>○</v>
      </c>
      <c r="E1415" s="22">
        <f>IF(AND(INDEX(個人!$C$6:$AH$125,$N1414,$C$3)&lt;&gt;"",INDEX(個人!$C$6:$AH$125,$N1415,$O1415)&lt;&gt;""),E1414+1,E1414)</f>
        <v>0</v>
      </c>
      <c r="F1415" s="22" t="str">
        <f>C1415&amp;"@"&amp;E1415</f>
        <v>@0</v>
      </c>
      <c r="H1415" s="22" t="str">
        <f>IF(AND(INDEX(個人!$C$6:$AH$125,$N1415,$C$3)&lt;&gt;"",INDEX(個人!$C$6:$AH$125,$N1415,$O1415)&lt;&gt;""),IF(INDEX(個人!$C$6:$AH$125,$N1415,$H$3)&lt;20,11,ROUNDDOWN(INDEX(個人!$C$6:$AH$125,$N1415,$H$3)/5,0)+7),"")</f>
        <v/>
      </c>
      <c r="I1415" s="22" t="str">
        <f>IF(AND(INDEX(個人!$C$6:$AH$125,$N1415,$C$3)&lt;&gt;"",INDEX(個人!$C$6:$AH$125,$N1415,$O1415)&lt;&gt;""),IF(ISERROR(VLOOKUP(DBCS($Q1415),コード一覧!$E$1:$F$6,2,FALSE)),1,VLOOKUP(DBCS($Q1415),コード一覧!$E$1:$F$6,2,FALSE)),"")</f>
        <v/>
      </c>
      <c r="J1415" s="22" t="str">
        <f>IF(AND(INDEX(個人!$C$6:$AH$125,$N1415,$C$3)&lt;&gt;"",INDEX(個人!$C$6:$AH$125,$N1415,$O1415)&lt;&gt;""),VLOOKUP($P1415,コード一覧!$G$1:$H$10,2,FALSE),"")</f>
        <v/>
      </c>
      <c r="K1415" s="22" t="str">
        <f>IF(AND(INDEX(個人!$C$6:$AH$125,$N1415,$C$3)&lt;&gt;"",INDEX(個人!$C$6:$AH$125,$N1415,$O1415)&lt;&gt;""),LEFT(TEXT(INDEX(個人!$C$6:$AH$125,$N1415,$O1415),"mm:ss.00"),2),"")</f>
        <v/>
      </c>
      <c r="L1415" s="22" t="str">
        <f>IF(AND(INDEX(個人!$C$6:$AH$125,$N1415,$C$3)&lt;&gt;"",INDEX(個人!$C$6:$AH$125,$N1415,$O1415)&lt;&gt;""),MID(TEXT(INDEX(個人!$C$6:$AH$125,$N1415,$O1415),"mm:ss.00"),4,2),"")</f>
        <v/>
      </c>
      <c r="M1415" s="22" t="str">
        <f>IF(AND(INDEX(個人!$C$6:$AH$125,$N1415,$C$3)&lt;&gt;"",INDEX(個人!$C$6:$AH$125,$N1415,$O1415)&lt;&gt;""),RIGHT(TEXT(INDEX(個人!$C$6:$AH$125,$N1415,$O1415),"mm:ss.00"),2),"")</f>
        <v/>
      </c>
      <c r="N1415" s="22">
        <f>$N1414</f>
        <v>65</v>
      </c>
      <c r="O1415" s="22">
        <v>12</v>
      </c>
      <c r="P1415" s="24" t="s">
        <v>24</v>
      </c>
      <c r="Q1415" s="22" t="s">
        <v>102</v>
      </c>
    </row>
    <row r="1416" spans="3:17" s="22" customFormat="1" x14ac:dyDescent="0.15">
      <c r="C1416" s="22" t="str">
        <f>IF(INDEX(個人!$C$6:$AH$125,$N1416,$C$3)&lt;&gt;"",DBCS(TRIM(INDEX(個人!$C$6:$AH$125,$N1416,$C$3))),"")</f>
        <v/>
      </c>
      <c r="D1416" s="22" t="str">
        <f t="shared" ref="D1416:D1435" si="192">IF(C1415=C1416,"○","×")</f>
        <v>○</v>
      </c>
      <c r="E1416" s="22">
        <f>IF(AND(INDEX(個人!$C$6:$AH$125,$N1415,$C$3)&lt;&gt;"",INDEX(個人!$C$6:$AH$125,$N1416,$O1416)&lt;&gt;""),E1415+1,E1415)</f>
        <v>0</v>
      </c>
      <c r="F1416" s="22" t="str">
        <f t="shared" ref="F1416:F1435" si="193">C1416&amp;"@"&amp;E1416</f>
        <v>@0</v>
      </c>
      <c r="H1416" s="22" t="str">
        <f>IF(AND(INDEX(個人!$C$6:$AH$125,$N1416,$C$3)&lt;&gt;"",INDEX(個人!$C$6:$AH$125,$N1416,$O1416)&lt;&gt;""),IF(INDEX(個人!$C$6:$AH$125,$N1416,$H$3)&lt;20,11,ROUNDDOWN(INDEX(個人!$C$6:$AH$125,$N1416,$H$3)/5,0)+7),"")</f>
        <v/>
      </c>
      <c r="I1416" s="22" t="str">
        <f>IF(AND(INDEX(個人!$C$6:$AH$125,$N1416,$C$3)&lt;&gt;"",INDEX(個人!$C$6:$AH$125,$N1416,$O1416)&lt;&gt;""),IF(ISERROR(VLOOKUP(DBCS($Q1416),コード一覧!$E$1:$F$6,2,FALSE)),1,VLOOKUP(DBCS($Q1416),コード一覧!$E$1:$F$6,2,FALSE)),"")</f>
        <v/>
      </c>
      <c r="J1416" s="22" t="str">
        <f>IF(AND(INDEX(個人!$C$6:$AH$125,$N1416,$C$3)&lt;&gt;"",INDEX(個人!$C$6:$AH$125,$N1416,$O1416)&lt;&gt;""),VLOOKUP($P1416,コード一覧!$G$1:$H$10,2,FALSE),"")</f>
        <v/>
      </c>
      <c r="K1416" s="22" t="str">
        <f>IF(AND(INDEX(個人!$C$6:$AH$125,$N1416,$C$3)&lt;&gt;"",INDEX(個人!$C$6:$AH$125,$N1416,$O1416)&lt;&gt;""),LEFT(TEXT(INDEX(個人!$C$6:$AH$125,$N1416,$O1416),"mm:ss.00"),2),"")</f>
        <v/>
      </c>
      <c r="L1416" s="22" t="str">
        <f>IF(AND(INDEX(個人!$C$6:$AH$125,$N1416,$C$3)&lt;&gt;"",INDEX(個人!$C$6:$AH$125,$N1416,$O1416)&lt;&gt;""),MID(TEXT(INDEX(個人!$C$6:$AH$125,$N1416,$O1416),"mm:ss.00"),4,2),"")</f>
        <v/>
      </c>
      <c r="M1416" s="22" t="str">
        <f>IF(AND(INDEX(個人!$C$6:$AH$125,$N1416,$C$3)&lt;&gt;"",INDEX(個人!$C$6:$AH$125,$N1416,$O1416)&lt;&gt;""),RIGHT(TEXT(INDEX(個人!$C$6:$AH$125,$N1416,$O1416),"mm:ss.00"),2),"")</f>
        <v/>
      </c>
      <c r="N1416" s="22">
        <f t="shared" ref="N1416:N1435" si="194">$N1415</f>
        <v>65</v>
      </c>
      <c r="O1416" s="22">
        <v>13</v>
      </c>
      <c r="P1416" s="24" t="s">
        <v>37</v>
      </c>
      <c r="Q1416" s="22" t="s">
        <v>102</v>
      </c>
    </row>
    <row r="1417" spans="3:17" s="22" customFormat="1" x14ac:dyDescent="0.15">
      <c r="C1417" s="22" t="str">
        <f>IF(INDEX(個人!$C$6:$AH$125,$N1417,$C$3)&lt;&gt;"",DBCS(TRIM(INDEX(個人!$C$6:$AH$125,$N1417,$C$3))),"")</f>
        <v/>
      </c>
      <c r="D1417" s="22" t="str">
        <f t="shared" si="192"/>
        <v>○</v>
      </c>
      <c r="E1417" s="22">
        <f>IF(AND(INDEX(個人!$C$6:$AH$125,$N1416,$C$3)&lt;&gt;"",INDEX(個人!$C$6:$AH$125,$N1417,$O1417)&lt;&gt;""),E1416+1,E1416)</f>
        <v>0</v>
      </c>
      <c r="F1417" s="22" t="str">
        <f t="shared" si="193"/>
        <v>@0</v>
      </c>
      <c r="H1417" s="22" t="str">
        <f>IF(AND(INDEX(個人!$C$6:$AH$125,$N1417,$C$3)&lt;&gt;"",INDEX(個人!$C$6:$AH$125,$N1417,$O1417)&lt;&gt;""),IF(INDEX(個人!$C$6:$AH$125,$N1417,$H$3)&lt;20,11,ROUNDDOWN(INDEX(個人!$C$6:$AH$125,$N1417,$H$3)/5,0)+7),"")</f>
        <v/>
      </c>
      <c r="I1417" s="22" t="str">
        <f>IF(AND(INDEX(個人!$C$6:$AH$125,$N1417,$C$3)&lt;&gt;"",INDEX(個人!$C$6:$AH$125,$N1417,$O1417)&lt;&gt;""),IF(ISERROR(VLOOKUP(DBCS($Q1417),コード一覧!$E$1:$F$6,2,FALSE)),1,VLOOKUP(DBCS($Q1417),コード一覧!$E$1:$F$6,2,FALSE)),"")</f>
        <v/>
      </c>
      <c r="J1417" s="22" t="str">
        <f>IF(AND(INDEX(個人!$C$6:$AH$125,$N1417,$C$3)&lt;&gt;"",INDEX(個人!$C$6:$AH$125,$N1417,$O1417)&lt;&gt;""),VLOOKUP($P1417,コード一覧!$G$1:$H$10,2,FALSE),"")</f>
        <v/>
      </c>
      <c r="K1417" s="22" t="str">
        <f>IF(AND(INDEX(個人!$C$6:$AH$125,$N1417,$C$3)&lt;&gt;"",INDEX(個人!$C$6:$AH$125,$N1417,$O1417)&lt;&gt;""),LEFT(TEXT(INDEX(個人!$C$6:$AH$125,$N1417,$O1417),"mm:ss.00"),2),"")</f>
        <v/>
      </c>
      <c r="L1417" s="22" t="str">
        <f>IF(AND(INDEX(個人!$C$6:$AH$125,$N1417,$C$3)&lt;&gt;"",INDEX(個人!$C$6:$AH$125,$N1417,$O1417)&lt;&gt;""),MID(TEXT(INDEX(個人!$C$6:$AH$125,$N1417,$O1417),"mm:ss.00"),4,2),"")</f>
        <v/>
      </c>
      <c r="M1417" s="22" t="str">
        <f>IF(AND(INDEX(個人!$C$6:$AH$125,$N1417,$C$3)&lt;&gt;"",INDEX(個人!$C$6:$AH$125,$N1417,$O1417)&lt;&gt;""),RIGHT(TEXT(INDEX(個人!$C$6:$AH$125,$N1417,$O1417),"mm:ss.00"),2),"")</f>
        <v/>
      </c>
      <c r="N1417" s="22">
        <f t="shared" si="194"/>
        <v>65</v>
      </c>
      <c r="O1417" s="22">
        <v>14</v>
      </c>
      <c r="P1417" s="24" t="s">
        <v>47</v>
      </c>
      <c r="Q1417" s="22" t="s">
        <v>102</v>
      </c>
    </row>
    <row r="1418" spans="3:17" s="22" customFormat="1" x14ac:dyDescent="0.15">
      <c r="C1418" s="22" t="str">
        <f>IF(INDEX(個人!$C$6:$AH$125,$N1418,$C$3)&lt;&gt;"",DBCS(TRIM(INDEX(個人!$C$6:$AH$125,$N1418,$C$3))),"")</f>
        <v/>
      </c>
      <c r="D1418" s="22" t="str">
        <f t="shared" si="192"/>
        <v>○</v>
      </c>
      <c r="E1418" s="22">
        <f>IF(AND(INDEX(個人!$C$6:$AH$125,$N1417,$C$3)&lt;&gt;"",INDEX(個人!$C$6:$AH$125,$N1418,$O1418)&lt;&gt;""),E1417+1,E1417)</f>
        <v>0</v>
      </c>
      <c r="F1418" s="22" t="str">
        <f t="shared" si="193"/>
        <v>@0</v>
      </c>
      <c r="H1418" s="22" t="str">
        <f>IF(AND(INDEX(個人!$C$6:$AH$125,$N1418,$C$3)&lt;&gt;"",INDEX(個人!$C$6:$AH$125,$N1418,$O1418)&lt;&gt;""),IF(INDEX(個人!$C$6:$AH$125,$N1418,$H$3)&lt;20,11,ROUNDDOWN(INDEX(個人!$C$6:$AH$125,$N1418,$H$3)/5,0)+7),"")</f>
        <v/>
      </c>
      <c r="I1418" s="22" t="str">
        <f>IF(AND(INDEX(個人!$C$6:$AH$125,$N1418,$C$3)&lt;&gt;"",INDEX(個人!$C$6:$AH$125,$N1418,$O1418)&lt;&gt;""),IF(ISERROR(VLOOKUP(DBCS($Q1418),コード一覧!$E$1:$F$6,2,FALSE)),1,VLOOKUP(DBCS($Q1418),コード一覧!$E$1:$F$6,2,FALSE)),"")</f>
        <v/>
      </c>
      <c r="J1418" s="22" t="str">
        <f>IF(AND(INDEX(個人!$C$6:$AH$125,$N1418,$C$3)&lt;&gt;"",INDEX(個人!$C$6:$AH$125,$N1418,$O1418)&lt;&gt;""),VLOOKUP($P1418,コード一覧!$G$1:$H$10,2,FALSE),"")</f>
        <v/>
      </c>
      <c r="K1418" s="22" t="str">
        <f>IF(AND(INDEX(個人!$C$6:$AH$125,$N1418,$C$3)&lt;&gt;"",INDEX(個人!$C$6:$AH$125,$N1418,$O1418)&lt;&gt;""),LEFT(TEXT(INDEX(個人!$C$6:$AH$125,$N1418,$O1418),"mm:ss.00"),2),"")</f>
        <v/>
      </c>
      <c r="L1418" s="22" t="str">
        <f>IF(AND(INDEX(個人!$C$6:$AH$125,$N1418,$C$3)&lt;&gt;"",INDEX(個人!$C$6:$AH$125,$N1418,$O1418)&lt;&gt;""),MID(TEXT(INDEX(個人!$C$6:$AH$125,$N1418,$O1418),"mm:ss.00"),4,2),"")</f>
        <v/>
      </c>
      <c r="M1418" s="22" t="str">
        <f>IF(AND(INDEX(個人!$C$6:$AH$125,$N1418,$C$3)&lt;&gt;"",INDEX(個人!$C$6:$AH$125,$N1418,$O1418)&lt;&gt;""),RIGHT(TEXT(INDEX(個人!$C$6:$AH$125,$N1418,$O1418),"mm:ss.00"),2),"")</f>
        <v/>
      </c>
      <c r="N1418" s="22">
        <f t="shared" si="194"/>
        <v>65</v>
      </c>
      <c r="O1418" s="22">
        <v>15</v>
      </c>
      <c r="P1418" s="24" t="s">
        <v>73</v>
      </c>
      <c r="Q1418" s="22" t="s">
        <v>102</v>
      </c>
    </row>
    <row r="1419" spans="3:17" s="22" customFormat="1" x14ac:dyDescent="0.15">
      <c r="C1419" s="22" t="str">
        <f>IF(INDEX(個人!$C$6:$AH$125,$N1419,$C$3)&lt;&gt;"",DBCS(TRIM(INDEX(個人!$C$6:$AH$125,$N1419,$C$3))),"")</f>
        <v/>
      </c>
      <c r="D1419" s="22" t="str">
        <f t="shared" si="192"/>
        <v>○</v>
      </c>
      <c r="E1419" s="22">
        <f>IF(AND(INDEX(個人!$C$6:$AH$125,$N1418,$C$3)&lt;&gt;"",INDEX(個人!$C$6:$AH$125,$N1419,$O1419)&lt;&gt;""),E1418+1,E1418)</f>
        <v>0</v>
      </c>
      <c r="F1419" s="22" t="str">
        <f t="shared" si="193"/>
        <v>@0</v>
      </c>
      <c r="H1419" s="22" t="str">
        <f>IF(AND(INDEX(個人!$C$6:$AH$125,$N1419,$C$3)&lt;&gt;"",INDEX(個人!$C$6:$AH$125,$N1419,$O1419)&lt;&gt;""),IF(INDEX(個人!$C$6:$AH$125,$N1419,$H$3)&lt;20,11,ROUNDDOWN(INDEX(個人!$C$6:$AH$125,$N1419,$H$3)/5,0)+7),"")</f>
        <v/>
      </c>
      <c r="I1419" s="22" t="str">
        <f>IF(AND(INDEX(個人!$C$6:$AH$125,$N1419,$C$3)&lt;&gt;"",INDEX(個人!$C$6:$AH$125,$N1419,$O1419)&lt;&gt;""),IF(ISERROR(VLOOKUP(DBCS($Q1419),コード一覧!$E$1:$F$6,2,FALSE)),1,VLOOKUP(DBCS($Q1419),コード一覧!$E$1:$F$6,2,FALSE)),"")</f>
        <v/>
      </c>
      <c r="J1419" s="22" t="str">
        <f>IF(AND(INDEX(個人!$C$6:$AH$125,$N1419,$C$3)&lt;&gt;"",INDEX(個人!$C$6:$AH$125,$N1419,$O1419)&lt;&gt;""),VLOOKUP($P1419,コード一覧!$G$1:$H$10,2,FALSE),"")</f>
        <v/>
      </c>
      <c r="K1419" s="22" t="str">
        <f>IF(AND(INDEX(個人!$C$6:$AH$125,$N1419,$C$3)&lt;&gt;"",INDEX(個人!$C$6:$AH$125,$N1419,$O1419)&lt;&gt;""),LEFT(TEXT(INDEX(個人!$C$6:$AH$125,$N1419,$O1419),"mm:ss.00"),2),"")</f>
        <v/>
      </c>
      <c r="L1419" s="22" t="str">
        <f>IF(AND(INDEX(個人!$C$6:$AH$125,$N1419,$C$3)&lt;&gt;"",INDEX(個人!$C$6:$AH$125,$N1419,$O1419)&lt;&gt;""),MID(TEXT(INDEX(個人!$C$6:$AH$125,$N1419,$O1419),"mm:ss.00"),4,2),"")</f>
        <v/>
      </c>
      <c r="M1419" s="22" t="str">
        <f>IF(AND(INDEX(個人!$C$6:$AH$125,$N1419,$C$3)&lt;&gt;"",INDEX(個人!$C$6:$AH$125,$N1419,$O1419)&lt;&gt;""),RIGHT(TEXT(INDEX(個人!$C$6:$AH$125,$N1419,$O1419),"mm:ss.00"),2),"")</f>
        <v/>
      </c>
      <c r="N1419" s="22">
        <f t="shared" si="194"/>
        <v>65</v>
      </c>
      <c r="O1419" s="22">
        <v>16</v>
      </c>
      <c r="P1419" s="24" t="s">
        <v>75</v>
      </c>
      <c r="Q1419" s="22" t="s">
        <v>102</v>
      </c>
    </row>
    <row r="1420" spans="3:17" s="22" customFormat="1" x14ac:dyDescent="0.15">
      <c r="C1420" s="22" t="str">
        <f>IF(INDEX(個人!$C$6:$AH$125,$N1420,$C$3)&lt;&gt;"",DBCS(TRIM(INDEX(個人!$C$6:$AH$125,$N1420,$C$3))),"")</f>
        <v/>
      </c>
      <c r="D1420" s="22" t="str">
        <f t="shared" si="192"/>
        <v>○</v>
      </c>
      <c r="E1420" s="22">
        <f>IF(AND(INDEX(個人!$C$6:$AH$125,$N1419,$C$3)&lt;&gt;"",INDEX(個人!$C$6:$AH$125,$N1420,$O1420)&lt;&gt;""),E1419+1,E1419)</f>
        <v>0</v>
      </c>
      <c r="F1420" s="22" t="str">
        <f t="shared" si="193"/>
        <v>@0</v>
      </c>
      <c r="H1420" s="22" t="str">
        <f>IF(AND(INDEX(個人!$C$6:$AH$125,$N1420,$C$3)&lt;&gt;"",INDEX(個人!$C$6:$AH$125,$N1420,$O1420)&lt;&gt;""),IF(INDEX(個人!$C$6:$AH$125,$N1420,$H$3)&lt;20,11,ROUNDDOWN(INDEX(個人!$C$6:$AH$125,$N1420,$H$3)/5,0)+7),"")</f>
        <v/>
      </c>
      <c r="I1420" s="22" t="str">
        <f>IF(AND(INDEX(個人!$C$6:$AH$125,$N1420,$C$3)&lt;&gt;"",INDEX(個人!$C$6:$AH$125,$N1420,$O1420)&lt;&gt;""),IF(ISERROR(VLOOKUP(DBCS($Q1420),コード一覧!$E$1:$F$6,2,FALSE)),1,VLOOKUP(DBCS($Q1420),コード一覧!$E$1:$F$6,2,FALSE)),"")</f>
        <v/>
      </c>
      <c r="J1420" s="22" t="str">
        <f>IF(AND(INDEX(個人!$C$6:$AH$125,$N1420,$C$3)&lt;&gt;"",INDEX(個人!$C$6:$AH$125,$N1420,$O1420)&lt;&gt;""),VLOOKUP($P1420,コード一覧!$G$1:$H$10,2,FALSE),"")</f>
        <v/>
      </c>
      <c r="K1420" s="22" t="str">
        <f>IF(AND(INDEX(個人!$C$6:$AH$125,$N1420,$C$3)&lt;&gt;"",INDEX(個人!$C$6:$AH$125,$N1420,$O1420)&lt;&gt;""),LEFT(TEXT(INDEX(個人!$C$6:$AH$125,$N1420,$O1420),"mm:ss.00"),2),"")</f>
        <v/>
      </c>
      <c r="L1420" s="22" t="str">
        <f>IF(AND(INDEX(個人!$C$6:$AH$125,$N1420,$C$3)&lt;&gt;"",INDEX(個人!$C$6:$AH$125,$N1420,$O1420)&lt;&gt;""),MID(TEXT(INDEX(個人!$C$6:$AH$125,$N1420,$O1420),"mm:ss.00"),4,2),"")</f>
        <v/>
      </c>
      <c r="M1420" s="22" t="str">
        <f>IF(AND(INDEX(個人!$C$6:$AH$125,$N1420,$C$3)&lt;&gt;"",INDEX(個人!$C$6:$AH$125,$N1420,$O1420)&lt;&gt;""),RIGHT(TEXT(INDEX(個人!$C$6:$AH$125,$N1420,$O1420),"mm:ss.00"),2),"")</f>
        <v/>
      </c>
      <c r="N1420" s="22">
        <f t="shared" si="194"/>
        <v>65</v>
      </c>
      <c r="O1420" s="22">
        <v>17</v>
      </c>
      <c r="P1420" s="24" t="s">
        <v>77</v>
      </c>
      <c r="Q1420" s="22" t="s">
        <v>102</v>
      </c>
    </row>
    <row r="1421" spans="3:17" s="22" customFormat="1" x14ac:dyDescent="0.15">
      <c r="C1421" s="22" t="str">
        <f>IF(INDEX(個人!$C$6:$AH$125,$N1421,$C$3)&lt;&gt;"",DBCS(TRIM(INDEX(個人!$C$6:$AH$125,$N1421,$C$3))),"")</f>
        <v/>
      </c>
      <c r="D1421" s="22" t="str">
        <f t="shared" si="192"/>
        <v>○</v>
      </c>
      <c r="E1421" s="22">
        <f>IF(AND(INDEX(個人!$C$6:$AH$125,$N1420,$C$3)&lt;&gt;"",INDEX(個人!$C$6:$AH$125,$N1421,$O1421)&lt;&gt;""),E1420+1,E1420)</f>
        <v>0</v>
      </c>
      <c r="F1421" s="22" t="str">
        <f t="shared" si="193"/>
        <v>@0</v>
      </c>
      <c r="H1421" s="22" t="str">
        <f>IF(AND(INDEX(個人!$C$6:$AH$125,$N1421,$C$3)&lt;&gt;"",INDEX(個人!$C$6:$AH$125,$N1421,$O1421)&lt;&gt;""),IF(INDEX(個人!$C$6:$AH$125,$N1421,$H$3)&lt;20,11,ROUNDDOWN(INDEX(個人!$C$6:$AH$125,$N1421,$H$3)/5,0)+7),"")</f>
        <v/>
      </c>
      <c r="I1421" s="22" t="str">
        <f>IF(AND(INDEX(個人!$C$6:$AH$125,$N1421,$C$3)&lt;&gt;"",INDEX(個人!$C$6:$AH$125,$N1421,$O1421)&lt;&gt;""),IF(ISERROR(VLOOKUP(DBCS($Q1421),コード一覧!$E$1:$F$6,2,FALSE)),1,VLOOKUP(DBCS($Q1421),コード一覧!$E$1:$F$6,2,FALSE)),"")</f>
        <v/>
      </c>
      <c r="J1421" s="22" t="str">
        <f>IF(AND(INDEX(個人!$C$6:$AH$125,$N1421,$C$3)&lt;&gt;"",INDEX(個人!$C$6:$AH$125,$N1421,$O1421)&lt;&gt;""),VLOOKUP($P1421,コード一覧!$G$1:$H$10,2,FALSE),"")</f>
        <v/>
      </c>
      <c r="K1421" s="22" t="str">
        <f>IF(AND(INDEX(個人!$C$6:$AH$125,$N1421,$C$3)&lt;&gt;"",INDEX(個人!$C$6:$AH$125,$N1421,$O1421)&lt;&gt;""),LEFT(TEXT(INDEX(個人!$C$6:$AH$125,$N1421,$O1421),"mm:ss.00"),2),"")</f>
        <v/>
      </c>
      <c r="L1421" s="22" t="str">
        <f>IF(AND(INDEX(個人!$C$6:$AH$125,$N1421,$C$3)&lt;&gt;"",INDEX(個人!$C$6:$AH$125,$N1421,$O1421)&lt;&gt;""),MID(TEXT(INDEX(個人!$C$6:$AH$125,$N1421,$O1421),"mm:ss.00"),4,2),"")</f>
        <v/>
      </c>
      <c r="M1421" s="22" t="str">
        <f>IF(AND(INDEX(個人!$C$6:$AH$125,$N1421,$C$3)&lt;&gt;"",INDEX(個人!$C$6:$AH$125,$N1421,$O1421)&lt;&gt;""),RIGHT(TEXT(INDEX(個人!$C$6:$AH$125,$N1421,$O1421),"mm:ss.00"),2),"")</f>
        <v/>
      </c>
      <c r="N1421" s="22">
        <f t="shared" si="194"/>
        <v>65</v>
      </c>
      <c r="O1421" s="22">
        <v>18</v>
      </c>
      <c r="P1421" s="24" t="s">
        <v>70</v>
      </c>
      <c r="Q1421" s="22" t="s">
        <v>103</v>
      </c>
    </row>
    <row r="1422" spans="3:17" s="22" customFormat="1" x14ac:dyDescent="0.15">
      <c r="C1422" s="22" t="str">
        <f>IF(INDEX(個人!$C$6:$AH$125,$N1422,$C$3)&lt;&gt;"",DBCS(TRIM(INDEX(個人!$C$6:$AH$125,$N1422,$C$3))),"")</f>
        <v/>
      </c>
      <c r="D1422" s="22" t="str">
        <f t="shared" si="192"/>
        <v>○</v>
      </c>
      <c r="E1422" s="22">
        <f>IF(AND(INDEX(個人!$C$6:$AH$125,$N1421,$C$3)&lt;&gt;"",INDEX(個人!$C$6:$AH$125,$N1422,$O1422)&lt;&gt;""),E1421+1,E1421)</f>
        <v>0</v>
      </c>
      <c r="F1422" s="22" t="str">
        <f t="shared" si="193"/>
        <v>@0</v>
      </c>
      <c r="H1422" s="22" t="str">
        <f>IF(AND(INDEX(個人!$C$6:$AH$125,$N1422,$C$3)&lt;&gt;"",INDEX(個人!$C$6:$AH$125,$N1422,$O1422)&lt;&gt;""),IF(INDEX(個人!$C$6:$AH$125,$N1422,$H$3)&lt;20,11,ROUNDDOWN(INDEX(個人!$C$6:$AH$125,$N1422,$H$3)/5,0)+7),"")</f>
        <v/>
      </c>
      <c r="I1422" s="22" t="str">
        <f>IF(AND(INDEX(個人!$C$6:$AH$125,$N1422,$C$3)&lt;&gt;"",INDEX(個人!$C$6:$AH$125,$N1422,$O1422)&lt;&gt;""),IF(ISERROR(VLOOKUP(DBCS($Q1422),コード一覧!$E$1:$F$6,2,FALSE)),1,VLOOKUP(DBCS($Q1422),コード一覧!$E$1:$F$6,2,FALSE)),"")</f>
        <v/>
      </c>
      <c r="J1422" s="22" t="str">
        <f>IF(AND(INDEX(個人!$C$6:$AH$125,$N1422,$C$3)&lt;&gt;"",INDEX(個人!$C$6:$AH$125,$N1422,$O1422)&lt;&gt;""),VLOOKUP($P1422,コード一覧!$G$1:$H$10,2,FALSE),"")</f>
        <v/>
      </c>
      <c r="K1422" s="22" t="str">
        <f>IF(AND(INDEX(個人!$C$6:$AH$125,$N1422,$C$3)&lt;&gt;"",INDEX(個人!$C$6:$AH$125,$N1422,$O1422)&lt;&gt;""),LEFT(TEXT(INDEX(個人!$C$6:$AH$125,$N1422,$O1422),"mm:ss.00"),2),"")</f>
        <v/>
      </c>
      <c r="L1422" s="22" t="str">
        <f>IF(AND(INDEX(個人!$C$6:$AH$125,$N1422,$C$3)&lt;&gt;"",INDEX(個人!$C$6:$AH$125,$N1422,$O1422)&lt;&gt;""),MID(TEXT(INDEX(個人!$C$6:$AH$125,$N1422,$O1422),"mm:ss.00"),4,2),"")</f>
        <v/>
      </c>
      <c r="M1422" s="22" t="str">
        <f>IF(AND(INDEX(個人!$C$6:$AH$125,$N1422,$C$3)&lt;&gt;"",INDEX(個人!$C$6:$AH$125,$N1422,$O1422)&lt;&gt;""),RIGHT(TEXT(INDEX(個人!$C$6:$AH$125,$N1422,$O1422),"mm:ss.00"),2),"")</f>
        <v/>
      </c>
      <c r="N1422" s="22">
        <f t="shared" si="194"/>
        <v>65</v>
      </c>
      <c r="O1422" s="22">
        <v>19</v>
      </c>
      <c r="P1422" s="24" t="s">
        <v>24</v>
      </c>
      <c r="Q1422" s="22" t="s">
        <v>103</v>
      </c>
    </row>
    <row r="1423" spans="3:17" s="22" customFormat="1" x14ac:dyDescent="0.15">
      <c r="C1423" s="22" t="str">
        <f>IF(INDEX(個人!$C$6:$AH$125,$N1423,$C$3)&lt;&gt;"",DBCS(TRIM(INDEX(個人!$C$6:$AH$125,$N1423,$C$3))),"")</f>
        <v/>
      </c>
      <c r="D1423" s="22" t="str">
        <f t="shared" si="192"/>
        <v>○</v>
      </c>
      <c r="E1423" s="22">
        <f>IF(AND(INDEX(個人!$C$6:$AH$125,$N1422,$C$3)&lt;&gt;"",INDEX(個人!$C$6:$AH$125,$N1423,$O1423)&lt;&gt;""),E1422+1,E1422)</f>
        <v>0</v>
      </c>
      <c r="F1423" s="22" t="str">
        <f t="shared" si="193"/>
        <v>@0</v>
      </c>
      <c r="H1423" s="22" t="str">
        <f>IF(AND(INDEX(個人!$C$6:$AH$125,$N1423,$C$3)&lt;&gt;"",INDEX(個人!$C$6:$AH$125,$N1423,$O1423)&lt;&gt;""),IF(INDEX(個人!$C$6:$AH$125,$N1423,$H$3)&lt;20,11,ROUNDDOWN(INDEX(個人!$C$6:$AH$125,$N1423,$H$3)/5,0)+7),"")</f>
        <v/>
      </c>
      <c r="I1423" s="22" t="str">
        <f>IF(AND(INDEX(個人!$C$6:$AH$125,$N1423,$C$3)&lt;&gt;"",INDEX(個人!$C$6:$AH$125,$N1423,$O1423)&lt;&gt;""),IF(ISERROR(VLOOKUP(DBCS($Q1423),コード一覧!$E$1:$F$6,2,FALSE)),1,VLOOKUP(DBCS($Q1423),コード一覧!$E$1:$F$6,2,FALSE)),"")</f>
        <v/>
      </c>
      <c r="J1423" s="22" t="str">
        <f>IF(AND(INDEX(個人!$C$6:$AH$125,$N1423,$C$3)&lt;&gt;"",INDEX(個人!$C$6:$AH$125,$N1423,$O1423)&lt;&gt;""),VLOOKUP($P1423,コード一覧!$G$1:$H$10,2,FALSE),"")</f>
        <v/>
      </c>
      <c r="K1423" s="22" t="str">
        <f>IF(AND(INDEX(個人!$C$6:$AH$125,$N1423,$C$3)&lt;&gt;"",INDEX(個人!$C$6:$AH$125,$N1423,$O1423)&lt;&gt;""),LEFT(TEXT(INDEX(個人!$C$6:$AH$125,$N1423,$O1423),"mm:ss.00"),2),"")</f>
        <v/>
      </c>
      <c r="L1423" s="22" t="str">
        <f>IF(AND(INDEX(個人!$C$6:$AH$125,$N1423,$C$3)&lt;&gt;"",INDEX(個人!$C$6:$AH$125,$N1423,$O1423)&lt;&gt;""),MID(TEXT(INDEX(個人!$C$6:$AH$125,$N1423,$O1423),"mm:ss.00"),4,2),"")</f>
        <v/>
      </c>
      <c r="M1423" s="22" t="str">
        <f>IF(AND(INDEX(個人!$C$6:$AH$125,$N1423,$C$3)&lt;&gt;"",INDEX(個人!$C$6:$AH$125,$N1423,$O1423)&lt;&gt;""),RIGHT(TEXT(INDEX(個人!$C$6:$AH$125,$N1423,$O1423),"mm:ss.00"),2),"")</f>
        <v/>
      </c>
      <c r="N1423" s="22">
        <f t="shared" si="194"/>
        <v>65</v>
      </c>
      <c r="O1423" s="22">
        <v>20</v>
      </c>
      <c r="P1423" s="24" t="s">
        <v>37</v>
      </c>
      <c r="Q1423" s="22" t="s">
        <v>103</v>
      </c>
    </row>
    <row r="1424" spans="3:17" s="22" customFormat="1" x14ac:dyDescent="0.15">
      <c r="C1424" s="22" t="str">
        <f>IF(INDEX(個人!$C$6:$AH$125,$N1424,$C$3)&lt;&gt;"",DBCS(TRIM(INDEX(個人!$C$6:$AH$125,$N1424,$C$3))),"")</f>
        <v/>
      </c>
      <c r="D1424" s="22" t="str">
        <f t="shared" si="192"/>
        <v>○</v>
      </c>
      <c r="E1424" s="22">
        <f>IF(AND(INDEX(個人!$C$6:$AH$125,$N1423,$C$3)&lt;&gt;"",INDEX(個人!$C$6:$AH$125,$N1424,$O1424)&lt;&gt;""),E1423+1,E1423)</f>
        <v>0</v>
      </c>
      <c r="F1424" s="22" t="str">
        <f t="shared" si="193"/>
        <v>@0</v>
      </c>
      <c r="H1424" s="22" t="str">
        <f>IF(AND(INDEX(個人!$C$6:$AH$125,$N1424,$C$3)&lt;&gt;"",INDEX(個人!$C$6:$AH$125,$N1424,$O1424)&lt;&gt;""),IF(INDEX(個人!$C$6:$AH$125,$N1424,$H$3)&lt;20,11,ROUNDDOWN(INDEX(個人!$C$6:$AH$125,$N1424,$H$3)/5,0)+7),"")</f>
        <v/>
      </c>
      <c r="I1424" s="22" t="str">
        <f>IF(AND(INDEX(個人!$C$6:$AH$125,$N1424,$C$3)&lt;&gt;"",INDEX(個人!$C$6:$AH$125,$N1424,$O1424)&lt;&gt;""),IF(ISERROR(VLOOKUP(DBCS($Q1424),コード一覧!$E$1:$F$6,2,FALSE)),1,VLOOKUP(DBCS($Q1424),コード一覧!$E$1:$F$6,2,FALSE)),"")</f>
        <v/>
      </c>
      <c r="J1424" s="22" t="str">
        <f>IF(AND(INDEX(個人!$C$6:$AH$125,$N1424,$C$3)&lt;&gt;"",INDEX(個人!$C$6:$AH$125,$N1424,$O1424)&lt;&gt;""),VLOOKUP($P1424,コード一覧!$G$1:$H$10,2,FALSE),"")</f>
        <v/>
      </c>
      <c r="K1424" s="22" t="str">
        <f>IF(AND(INDEX(個人!$C$6:$AH$125,$N1424,$C$3)&lt;&gt;"",INDEX(個人!$C$6:$AH$125,$N1424,$O1424)&lt;&gt;""),LEFT(TEXT(INDEX(個人!$C$6:$AH$125,$N1424,$O1424),"mm:ss.00"),2),"")</f>
        <v/>
      </c>
      <c r="L1424" s="22" t="str">
        <f>IF(AND(INDEX(個人!$C$6:$AH$125,$N1424,$C$3)&lt;&gt;"",INDEX(個人!$C$6:$AH$125,$N1424,$O1424)&lt;&gt;""),MID(TEXT(INDEX(個人!$C$6:$AH$125,$N1424,$O1424),"mm:ss.00"),4,2),"")</f>
        <v/>
      </c>
      <c r="M1424" s="22" t="str">
        <f>IF(AND(INDEX(個人!$C$6:$AH$125,$N1424,$C$3)&lt;&gt;"",INDEX(個人!$C$6:$AH$125,$N1424,$O1424)&lt;&gt;""),RIGHT(TEXT(INDEX(個人!$C$6:$AH$125,$N1424,$O1424),"mm:ss.00"),2),"")</f>
        <v/>
      </c>
      <c r="N1424" s="22">
        <f t="shared" si="194"/>
        <v>65</v>
      </c>
      <c r="O1424" s="22">
        <v>21</v>
      </c>
      <c r="P1424" s="24" t="s">
        <v>47</v>
      </c>
      <c r="Q1424" s="22" t="s">
        <v>103</v>
      </c>
    </row>
    <row r="1425" spans="3:17" s="22" customFormat="1" x14ac:dyDescent="0.15">
      <c r="C1425" s="22" t="str">
        <f>IF(INDEX(個人!$C$6:$AH$125,$N1425,$C$3)&lt;&gt;"",DBCS(TRIM(INDEX(個人!$C$6:$AH$125,$N1425,$C$3))),"")</f>
        <v/>
      </c>
      <c r="D1425" s="22" t="str">
        <f t="shared" si="192"/>
        <v>○</v>
      </c>
      <c r="E1425" s="22">
        <f>IF(AND(INDEX(個人!$C$6:$AH$125,$N1424,$C$3)&lt;&gt;"",INDEX(個人!$C$6:$AH$125,$N1425,$O1425)&lt;&gt;""),E1424+1,E1424)</f>
        <v>0</v>
      </c>
      <c r="F1425" s="22" t="str">
        <f t="shared" si="193"/>
        <v>@0</v>
      </c>
      <c r="H1425" s="22" t="str">
        <f>IF(AND(INDEX(個人!$C$6:$AH$125,$N1425,$C$3)&lt;&gt;"",INDEX(個人!$C$6:$AH$125,$N1425,$O1425)&lt;&gt;""),IF(INDEX(個人!$C$6:$AH$125,$N1425,$H$3)&lt;20,11,ROUNDDOWN(INDEX(個人!$C$6:$AH$125,$N1425,$H$3)/5,0)+7),"")</f>
        <v/>
      </c>
      <c r="I1425" s="22" t="str">
        <f>IF(AND(INDEX(個人!$C$6:$AH$125,$N1425,$C$3)&lt;&gt;"",INDEX(個人!$C$6:$AH$125,$N1425,$O1425)&lt;&gt;""),IF(ISERROR(VLOOKUP(DBCS($Q1425),コード一覧!$E$1:$F$6,2,FALSE)),1,VLOOKUP(DBCS($Q1425),コード一覧!$E$1:$F$6,2,FALSE)),"")</f>
        <v/>
      </c>
      <c r="J1425" s="22" t="str">
        <f>IF(AND(INDEX(個人!$C$6:$AH$125,$N1425,$C$3)&lt;&gt;"",INDEX(個人!$C$6:$AH$125,$N1425,$O1425)&lt;&gt;""),VLOOKUP($P1425,コード一覧!$G$1:$H$10,2,FALSE),"")</f>
        <v/>
      </c>
      <c r="K1425" s="22" t="str">
        <f>IF(AND(INDEX(個人!$C$6:$AH$125,$N1425,$C$3)&lt;&gt;"",INDEX(個人!$C$6:$AH$125,$N1425,$O1425)&lt;&gt;""),LEFT(TEXT(INDEX(個人!$C$6:$AH$125,$N1425,$O1425),"mm:ss.00"),2),"")</f>
        <v/>
      </c>
      <c r="L1425" s="22" t="str">
        <f>IF(AND(INDEX(個人!$C$6:$AH$125,$N1425,$C$3)&lt;&gt;"",INDEX(個人!$C$6:$AH$125,$N1425,$O1425)&lt;&gt;""),MID(TEXT(INDEX(個人!$C$6:$AH$125,$N1425,$O1425),"mm:ss.00"),4,2),"")</f>
        <v/>
      </c>
      <c r="M1425" s="22" t="str">
        <f>IF(AND(INDEX(個人!$C$6:$AH$125,$N1425,$C$3)&lt;&gt;"",INDEX(個人!$C$6:$AH$125,$N1425,$O1425)&lt;&gt;""),RIGHT(TEXT(INDEX(個人!$C$6:$AH$125,$N1425,$O1425),"mm:ss.00"),2),"")</f>
        <v/>
      </c>
      <c r="N1425" s="22">
        <f t="shared" si="194"/>
        <v>65</v>
      </c>
      <c r="O1425" s="22">
        <v>22</v>
      </c>
      <c r="P1425" s="24" t="s">
        <v>70</v>
      </c>
      <c r="Q1425" s="22" t="s">
        <v>104</v>
      </c>
    </row>
    <row r="1426" spans="3:17" s="22" customFormat="1" x14ac:dyDescent="0.15">
      <c r="C1426" s="22" t="str">
        <f>IF(INDEX(個人!$C$6:$AH$125,$N1426,$C$3)&lt;&gt;"",DBCS(TRIM(INDEX(個人!$C$6:$AH$125,$N1426,$C$3))),"")</f>
        <v/>
      </c>
      <c r="D1426" s="22" t="str">
        <f t="shared" si="192"/>
        <v>○</v>
      </c>
      <c r="E1426" s="22">
        <f>IF(AND(INDEX(個人!$C$6:$AH$125,$N1425,$C$3)&lt;&gt;"",INDEX(個人!$C$6:$AH$125,$N1426,$O1426)&lt;&gt;""),E1425+1,E1425)</f>
        <v>0</v>
      </c>
      <c r="F1426" s="22" t="str">
        <f t="shared" si="193"/>
        <v>@0</v>
      </c>
      <c r="H1426" s="22" t="str">
        <f>IF(AND(INDEX(個人!$C$6:$AH$125,$N1426,$C$3)&lt;&gt;"",INDEX(個人!$C$6:$AH$125,$N1426,$O1426)&lt;&gt;""),IF(INDEX(個人!$C$6:$AH$125,$N1426,$H$3)&lt;20,11,ROUNDDOWN(INDEX(個人!$C$6:$AH$125,$N1426,$H$3)/5,0)+7),"")</f>
        <v/>
      </c>
      <c r="I1426" s="22" t="str">
        <f>IF(AND(INDEX(個人!$C$6:$AH$125,$N1426,$C$3)&lt;&gt;"",INDEX(個人!$C$6:$AH$125,$N1426,$O1426)&lt;&gt;""),IF(ISERROR(VLOOKUP(DBCS($Q1426),コード一覧!$E$1:$F$6,2,FALSE)),1,VLOOKUP(DBCS($Q1426),コード一覧!$E$1:$F$6,2,FALSE)),"")</f>
        <v/>
      </c>
      <c r="J1426" s="22" t="str">
        <f>IF(AND(INDEX(個人!$C$6:$AH$125,$N1426,$C$3)&lt;&gt;"",INDEX(個人!$C$6:$AH$125,$N1426,$O1426)&lt;&gt;""),VLOOKUP($P1426,コード一覧!$G$1:$H$10,2,FALSE),"")</f>
        <v/>
      </c>
      <c r="K1426" s="22" t="str">
        <f>IF(AND(INDEX(個人!$C$6:$AH$125,$N1426,$C$3)&lt;&gt;"",INDEX(個人!$C$6:$AH$125,$N1426,$O1426)&lt;&gt;""),LEFT(TEXT(INDEX(個人!$C$6:$AH$125,$N1426,$O1426),"mm:ss.00"),2),"")</f>
        <v/>
      </c>
      <c r="L1426" s="22" t="str">
        <f>IF(AND(INDEX(個人!$C$6:$AH$125,$N1426,$C$3)&lt;&gt;"",INDEX(個人!$C$6:$AH$125,$N1426,$O1426)&lt;&gt;""),MID(TEXT(INDEX(個人!$C$6:$AH$125,$N1426,$O1426),"mm:ss.00"),4,2),"")</f>
        <v/>
      </c>
      <c r="M1426" s="22" t="str">
        <f>IF(AND(INDEX(個人!$C$6:$AH$125,$N1426,$C$3)&lt;&gt;"",INDEX(個人!$C$6:$AH$125,$N1426,$O1426)&lt;&gt;""),RIGHT(TEXT(INDEX(個人!$C$6:$AH$125,$N1426,$O1426),"mm:ss.00"),2),"")</f>
        <v/>
      </c>
      <c r="N1426" s="22">
        <f t="shared" si="194"/>
        <v>65</v>
      </c>
      <c r="O1426" s="22">
        <v>23</v>
      </c>
      <c r="P1426" s="24" t="s">
        <v>24</v>
      </c>
      <c r="Q1426" s="22" t="s">
        <v>104</v>
      </c>
    </row>
    <row r="1427" spans="3:17" s="22" customFormat="1" x14ac:dyDescent="0.15">
      <c r="C1427" s="22" t="str">
        <f>IF(INDEX(個人!$C$6:$AH$125,$N1427,$C$3)&lt;&gt;"",DBCS(TRIM(INDEX(個人!$C$6:$AH$125,$N1427,$C$3))),"")</f>
        <v/>
      </c>
      <c r="D1427" s="22" t="str">
        <f t="shared" si="192"/>
        <v>○</v>
      </c>
      <c r="E1427" s="22">
        <f>IF(AND(INDEX(個人!$C$6:$AH$125,$N1426,$C$3)&lt;&gt;"",INDEX(個人!$C$6:$AH$125,$N1427,$O1427)&lt;&gt;""),E1426+1,E1426)</f>
        <v>0</v>
      </c>
      <c r="F1427" s="22" t="str">
        <f t="shared" si="193"/>
        <v>@0</v>
      </c>
      <c r="H1427" s="22" t="str">
        <f>IF(AND(INDEX(個人!$C$6:$AH$125,$N1427,$C$3)&lt;&gt;"",INDEX(個人!$C$6:$AH$125,$N1427,$O1427)&lt;&gt;""),IF(INDEX(個人!$C$6:$AH$125,$N1427,$H$3)&lt;20,11,ROUNDDOWN(INDEX(個人!$C$6:$AH$125,$N1427,$H$3)/5,0)+7),"")</f>
        <v/>
      </c>
      <c r="I1427" s="22" t="str">
        <f>IF(AND(INDEX(個人!$C$6:$AH$125,$N1427,$C$3)&lt;&gt;"",INDEX(個人!$C$6:$AH$125,$N1427,$O1427)&lt;&gt;""),IF(ISERROR(VLOOKUP(DBCS($Q1427),コード一覧!$E$1:$F$6,2,FALSE)),1,VLOOKUP(DBCS($Q1427),コード一覧!$E$1:$F$6,2,FALSE)),"")</f>
        <v/>
      </c>
      <c r="J1427" s="22" t="str">
        <f>IF(AND(INDEX(個人!$C$6:$AH$125,$N1427,$C$3)&lt;&gt;"",INDEX(個人!$C$6:$AH$125,$N1427,$O1427)&lt;&gt;""),VLOOKUP($P1427,コード一覧!$G$1:$H$10,2,FALSE),"")</f>
        <v/>
      </c>
      <c r="K1427" s="22" t="str">
        <f>IF(AND(INDEX(個人!$C$6:$AH$125,$N1427,$C$3)&lt;&gt;"",INDEX(個人!$C$6:$AH$125,$N1427,$O1427)&lt;&gt;""),LEFT(TEXT(INDEX(個人!$C$6:$AH$125,$N1427,$O1427),"mm:ss.00"),2),"")</f>
        <v/>
      </c>
      <c r="L1427" s="22" t="str">
        <f>IF(AND(INDEX(個人!$C$6:$AH$125,$N1427,$C$3)&lt;&gt;"",INDEX(個人!$C$6:$AH$125,$N1427,$O1427)&lt;&gt;""),MID(TEXT(INDEX(個人!$C$6:$AH$125,$N1427,$O1427),"mm:ss.00"),4,2),"")</f>
        <v/>
      </c>
      <c r="M1427" s="22" t="str">
        <f>IF(AND(INDEX(個人!$C$6:$AH$125,$N1427,$C$3)&lt;&gt;"",INDEX(個人!$C$6:$AH$125,$N1427,$O1427)&lt;&gt;""),RIGHT(TEXT(INDEX(個人!$C$6:$AH$125,$N1427,$O1427),"mm:ss.00"),2),"")</f>
        <v/>
      </c>
      <c r="N1427" s="22">
        <f t="shared" si="194"/>
        <v>65</v>
      </c>
      <c r="O1427" s="22">
        <v>24</v>
      </c>
      <c r="P1427" s="24" t="s">
        <v>37</v>
      </c>
      <c r="Q1427" s="22" t="s">
        <v>104</v>
      </c>
    </row>
    <row r="1428" spans="3:17" s="22" customFormat="1" x14ac:dyDescent="0.15">
      <c r="C1428" s="22" t="str">
        <f>IF(INDEX(個人!$C$6:$AH$125,$N1428,$C$3)&lt;&gt;"",DBCS(TRIM(INDEX(個人!$C$6:$AH$125,$N1428,$C$3))),"")</f>
        <v/>
      </c>
      <c r="D1428" s="22" t="str">
        <f t="shared" si="192"/>
        <v>○</v>
      </c>
      <c r="E1428" s="22">
        <f>IF(AND(INDEX(個人!$C$6:$AH$125,$N1427,$C$3)&lt;&gt;"",INDEX(個人!$C$6:$AH$125,$N1428,$O1428)&lt;&gt;""),E1427+1,E1427)</f>
        <v>0</v>
      </c>
      <c r="F1428" s="22" t="str">
        <f t="shared" si="193"/>
        <v>@0</v>
      </c>
      <c r="H1428" s="22" t="str">
        <f>IF(AND(INDEX(個人!$C$6:$AH$125,$N1428,$C$3)&lt;&gt;"",INDEX(個人!$C$6:$AH$125,$N1428,$O1428)&lt;&gt;""),IF(INDEX(個人!$C$6:$AH$125,$N1428,$H$3)&lt;20,11,ROUNDDOWN(INDEX(個人!$C$6:$AH$125,$N1428,$H$3)/5,0)+7),"")</f>
        <v/>
      </c>
      <c r="I1428" s="22" t="str">
        <f>IF(AND(INDEX(個人!$C$6:$AH$125,$N1428,$C$3)&lt;&gt;"",INDEX(個人!$C$6:$AH$125,$N1428,$O1428)&lt;&gt;""),IF(ISERROR(VLOOKUP(DBCS($Q1428),コード一覧!$E$1:$F$6,2,FALSE)),1,VLOOKUP(DBCS($Q1428),コード一覧!$E$1:$F$6,2,FALSE)),"")</f>
        <v/>
      </c>
      <c r="J1428" s="22" t="str">
        <f>IF(AND(INDEX(個人!$C$6:$AH$125,$N1428,$C$3)&lt;&gt;"",INDEX(個人!$C$6:$AH$125,$N1428,$O1428)&lt;&gt;""),VLOOKUP($P1428,コード一覧!$G$1:$H$10,2,FALSE),"")</f>
        <v/>
      </c>
      <c r="K1428" s="22" t="str">
        <f>IF(AND(INDEX(個人!$C$6:$AH$125,$N1428,$C$3)&lt;&gt;"",INDEX(個人!$C$6:$AH$125,$N1428,$O1428)&lt;&gt;""),LEFT(TEXT(INDEX(個人!$C$6:$AH$125,$N1428,$O1428),"mm:ss.00"),2),"")</f>
        <v/>
      </c>
      <c r="L1428" s="22" t="str">
        <f>IF(AND(INDEX(個人!$C$6:$AH$125,$N1428,$C$3)&lt;&gt;"",INDEX(個人!$C$6:$AH$125,$N1428,$O1428)&lt;&gt;""),MID(TEXT(INDEX(個人!$C$6:$AH$125,$N1428,$O1428),"mm:ss.00"),4,2),"")</f>
        <v/>
      </c>
      <c r="M1428" s="22" t="str">
        <f>IF(AND(INDEX(個人!$C$6:$AH$125,$N1428,$C$3)&lt;&gt;"",INDEX(個人!$C$6:$AH$125,$N1428,$O1428)&lt;&gt;""),RIGHT(TEXT(INDEX(個人!$C$6:$AH$125,$N1428,$O1428),"mm:ss.00"),2),"")</f>
        <v/>
      </c>
      <c r="N1428" s="22">
        <f t="shared" si="194"/>
        <v>65</v>
      </c>
      <c r="O1428" s="22">
        <v>25</v>
      </c>
      <c r="P1428" s="24" t="s">
        <v>47</v>
      </c>
      <c r="Q1428" s="22" t="s">
        <v>104</v>
      </c>
    </row>
    <row r="1429" spans="3:17" s="22" customFormat="1" x14ac:dyDescent="0.15">
      <c r="C1429" s="22" t="str">
        <f>IF(INDEX(個人!$C$6:$AH$125,$N1429,$C$3)&lt;&gt;"",DBCS(TRIM(INDEX(個人!$C$6:$AH$125,$N1429,$C$3))),"")</f>
        <v/>
      </c>
      <c r="D1429" s="22" t="str">
        <f t="shared" si="192"/>
        <v>○</v>
      </c>
      <c r="E1429" s="22">
        <f>IF(AND(INDEX(個人!$C$6:$AH$125,$N1428,$C$3)&lt;&gt;"",INDEX(個人!$C$6:$AH$125,$N1429,$O1429)&lt;&gt;""),E1428+1,E1428)</f>
        <v>0</v>
      </c>
      <c r="F1429" s="22" t="str">
        <f t="shared" si="193"/>
        <v>@0</v>
      </c>
      <c r="H1429" s="22" t="str">
        <f>IF(AND(INDEX(個人!$C$6:$AH$125,$N1429,$C$3)&lt;&gt;"",INDEX(個人!$C$6:$AH$125,$N1429,$O1429)&lt;&gt;""),IF(INDEX(個人!$C$6:$AH$125,$N1429,$H$3)&lt;20,11,ROUNDDOWN(INDEX(個人!$C$6:$AH$125,$N1429,$H$3)/5,0)+7),"")</f>
        <v/>
      </c>
      <c r="I1429" s="22" t="str">
        <f>IF(AND(INDEX(個人!$C$6:$AH$125,$N1429,$C$3)&lt;&gt;"",INDEX(個人!$C$6:$AH$125,$N1429,$O1429)&lt;&gt;""),IF(ISERROR(VLOOKUP(DBCS($Q1429),コード一覧!$E$1:$F$6,2,FALSE)),1,VLOOKUP(DBCS($Q1429),コード一覧!$E$1:$F$6,2,FALSE)),"")</f>
        <v/>
      </c>
      <c r="J1429" s="22" t="str">
        <f>IF(AND(INDEX(個人!$C$6:$AH$125,$N1429,$C$3)&lt;&gt;"",INDEX(個人!$C$6:$AH$125,$N1429,$O1429)&lt;&gt;""),VLOOKUP($P1429,コード一覧!$G$1:$H$10,2,FALSE),"")</f>
        <v/>
      </c>
      <c r="K1429" s="22" t="str">
        <f>IF(AND(INDEX(個人!$C$6:$AH$125,$N1429,$C$3)&lt;&gt;"",INDEX(個人!$C$6:$AH$125,$N1429,$O1429)&lt;&gt;""),LEFT(TEXT(INDEX(個人!$C$6:$AH$125,$N1429,$O1429),"mm:ss.00"),2),"")</f>
        <v/>
      </c>
      <c r="L1429" s="22" t="str">
        <f>IF(AND(INDEX(個人!$C$6:$AH$125,$N1429,$C$3)&lt;&gt;"",INDEX(個人!$C$6:$AH$125,$N1429,$O1429)&lt;&gt;""),MID(TEXT(INDEX(個人!$C$6:$AH$125,$N1429,$O1429),"mm:ss.00"),4,2),"")</f>
        <v/>
      </c>
      <c r="M1429" s="22" t="str">
        <f>IF(AND(INDEX(個人!$C$6:$AH$125,$N1429,$C$3)&lt;&gt;"",INDEX(個人!$C$6:$AH$125,$N1429,$O1429)&lt;&gt;""),RIGHT(TEXT(INDEX(個人!$C$6:$AH$125,$N1429,$O1429),"mm:ss.00"),2),"")</f>
        <v/>
      </c>
      <c r="N1429" s="22">
        <f t="shared" si="194"/>
        <v>65</v>
      </c>
      <c r="O1429" s="22">
        <v>26</v>
      </c>
      <c r="P1429" s="24" t="s">
        <v>70</v>
      </c>
      <c r="Q1429" s="22" t="s">
        <v>55</v>
      </c>
    </row>
    <row r="1430" spans="3:17" s="22" customFormat="1" x14ac:dyDescent="0.15">
      <c r="C1430" s="22" t="str">
        <f>IF(INDEX(個人!$C$6:$AH$125,$N1430,$C$3)&lt;&gt;"",DBCS(TRIM(INDEX(個人!$C$6:$AH$125,$N1430,$C$3))),"")</f>
        <v/>
      </c>
      <c r="D1430" s="22" t="str">
        <f t="shared" si="192"/>
        <v>○</v>
      </c>
      <c r="E1430" s="22">
        <f>IF(AND(INDEX(個人!$C$6:$AH$125,$N1429,$C$3)&lt;&gt;"",INDEX(個人!$C$6:$AH$125,$N1430,$O1430)&lt;&gt;""),E1429+1,E1429)</f>
        <v>0</v>
      </c>
      <c r="F1430" s="22" t="str">
        <f t="shared" si="193"/>
        <v>@0</v>
      </c>
      <c r="H1430" s="22" t="str">
        <f>IF(AND(INDEX(個人!$C$6:$AH$125,$N1430,$C$3)&lt;&gt;"",INDEX(個人!$C$6:$AH$125,$N1430,$O1430)&lt;&gt;""),IF(INDEX(個人!$C$6:$AH$125,$N1430,$H$3)&lt;20,11,ROUNDDOWN(INDEX(個人!$C$6:$AH$125,$N1430,$H$3)/5,0)+7),"")</f>
        <v/>
      </c>
      <c r="I1430" s="22" t="str">
        <f>IF(AND(INDEX(個人!$C$6:$AH$125,$N1430,$C$3)&lt;&gt;"",INDEX(個人!$C$6:$AH$125,$N1430,$O1430)&lt;&gt;""),IF(ISERROR(VLOOKUP(DBCS($Q1430),コード一覧!$E$1:$F$6,2,FALSE)),1,VLOOKUP(DBCS($Q1430),コード一覧!$E$1:$F$6,2,FALSE)),"")</f>
        <v/>
      </c>
      <c r="J1430" s="22" t="str">
        <f>IF(AND(INDEX(個人!$C$6:$AH$125,$N1430,$C$3)&lt;&gt;"",INDEX(個人!$C$6:$AH$125,$N1430,$O1430)&lt;&gt;""),VLOOKUP($P1430,コード一覧!$G$1:$H$10,2,FALSE),"")</f>
        <v/>
      </c>
      <c r="K1430" s="22" t="str">
        <f>IF(AND(INDEX(個人!$C$6:$AH$125,$N1430,$C$3)&lt;&gt;"",INDEX(個人!$C$6:$AH$125,$N1430,$O1430)&lt;&gt;""),LEFT(TEXT(INDEX(個人!$C$6:$AH$125,$N1430,$O1430),"mm:ss.00"),2),"")</f>
        <v/>
      </c>
      <c r="L1430" s="22" t="str">
        <f>IF(AND(INDEX(個人!$C$6:$AH$125,$N1430,$C$3)&lt;&gt;"",INDEX(個人!$C$6:$AH$125,$N1430,$O1430)&lt;&gt;""),MID(TEXT(INDEX(個人!$C$6:$AH$125,$N1430,$O1430),"mm:ss.00"),4,2),"")</f>
        <v/>
      </c>
      <c r="M1430" s="22" t="str">
        <f>IF(AND(INDEX(個人!$C$6:$AH$125,$N1430,$C$3)&lt;&gt;"",INDEX(個人!$C$6:$AH$125,$N1430,$O1430)&lt;&gt;""),RIGHT(TEXT(INDEX(個人!$C$6:$AH$125,$N1430,$O1430),"mm:ss.00"),2),"")</f>
        <v/>
      </c>
      <c r="N1430" s="22">
        <f t="shared" si="194"/>
        <v>65</v>
      </c>
      <c r="O1430" s="22">
        <v>27</v>
      </c>
      <c r="P1430" s="24" t="s">
        <v>24</v>
      </c>
      <c r="Q1430" s="22" t="s">
        <v>55</v>
      </c>
    </row>
    <row r="1431" spans="3:17" s="22" customFormat="1" x14ac:dyDescent="0.15">
      <c r="C1431" s="22" t="str">
        <f>IF(INDEX(個人!$C$6:$AH$125,$N1431,$C$3)&lt;&gt;"",DBCS(TRIM(INDEX(個人!$C$6:$AH$125,$N1431,$C$3))),"")</f>
        <v/>
      </c>
      <c r="D1431" s="22" t="str">
        <f t="shared" si="192"/>
        <v>○</v>
      </c>
      <c r="E1431" s="22">
        <f>IF(AND(INDEX(個人!$C$6:$AH$125,$N1430,$C$3)&lt;&gt;"",INDEX(個人!$C$6:$AH$125,$N1431,$O1431)&lt;&gt;""),E1430+1,E1430)</f>
        <v>0</v>
      </c>
      <c r="F1431" s="22" t="str">
        <f t="shared" si="193"/>
        <v>@0</v>
      </c>
      <c r="H1431" s="22" t="str">
        <f>IF(AND(INDEX(個人!$C$6:$AH$125,$N1431,$C$3)&lt;&gt;"",INDEX(個人!$C$6:$AH$125,$N1431,$O1431)&lt;&gt;""),IF(INDEX(個人!$C$6:$AH$125,$N1431,$H$3)&lt;20,11,ROUNDDOWN(INDEX(個人!$C$6:$AH$125,$N1431,$H$3)/5,0)+7),"")</f>
        <v/>
      </c>
      <c r="I1431" s="22" t="str">
        <f>IF(AND(INDEX(個人!$C$6:$AH$125,$N1431,$C$3)&lt;&gt;"",INDEX(個人!$C$6:$AH$125,$N1431,$O1431)&lt;&gt;""),IF(ISERROR(VLOOKUP(DBCS($Q1431),コード一覧!$E$1:$F$6,2,FALSE)),1,VLOOKUP(DBCS($Q1431),コード一覧!$E$1:$F$6,2,FALSE)),"")</f>
        <v/>
      </c>
      <c r="J1431" s="22" t="str">
        <f>IF(AND(INDEX(個人!$C$6:$AH$125,$N1431,$C$3)&lt;&gt;"",INDEX(個人!$C$6:$AH$125,$N1431,$O1431)&lt;&gt;""),VLOOKUP($P1431,コード一覧!$G$1:$H$10,2,FALSE),"")</f>
        <v/>
      </c>
      <c r="K1431" s="22" t="str">
        <f>IF(AND(INDEX(個人!$C$6:$AH$125,$N1431,$C$3)&lt;&gt;"",INDEX(個人!$C$6:$AH$125,$N1431,$O1431)&lt;&gt;""),LEFT(TEXT(INDEX(個人!$C$6:$AH$125,$N1431,$O1431),"mm:ss.00"),2),"")</f>
        <v/>
      </c>
      <c r="L1431" s="22" t="str">
        <f>IF(AND(INDEX(個人!$C$6:$AH$125,$N1431,$C$3)&lt;&gt;"",INDEX(個人!$C$6:$AH$125,$N1431,$O1431)&lt;&gt;""),MID(TEXT(INDEX(個人!$C$6:$AH$125,$N1431,$O1431),"mm:ss.00"),4,2),"")</f>
        <v/>
      </c>
      <c r="M1431" s="22" t="str">
        <f>IF(AND(INDEX(個人!$C$6:$AH$125,$N1431,$C$3)&lt;&gt;"",INDEX(個人!$C$6:$AH$125,$N1431,$O1431)&lt;&gt;""),RIGHT(TEXT(INDEX(個人!$C$6:$AH$125,$N1431,$O1431),"mm:ss.00"),2),"")</f>
        <v/>
      </c>
      <c r="N1431" s="22">
        <f t="shared" si="194"/>
        <v>65</v>
      </c>
      <c r="O1431" s="22">
        <v>28</v>
      </c>
      <c r="P1431" s="24" t="s">
        <v>37</v>
      </c>
      <c r="Q1431" s="22" t="s">
        <v>55</v>
      </c>
    </row>
    <row r="1432" spans="3:17" s="22" customFormat="1" x14ac:dyDescent="0.15">
      <c r="C1432" s="22" t="str">
        <f>IF(INDEX(個人!$C$6:$AH$125,$N1432,$C$3)&lt;&gt;"",DBCS(TRIM(INDEX(個人!$C$6:$AH$125,$N1432,$C$3))),"")</f>
        <v/>
      </c>
      <c r="D1432" s="22" t="str">
        <f t="shared" si="192"/>
        <v>○</v>
      </c>
      <c r="E1432" s="22">
        <f>IF(AND(INDEX(個人!$C$6:$AH$125,$N1431,$C$3)&lt;&gt;"",INDEX(個人!$C$6:$AH$125,$N1432,$O1432)&lt;&gt;""),E1431+1,E1431)</f>
        <v>0</v>
      </c>
      <c r="F1432" s="22" t="str">
        <f t="shared" si="193"/>
        <v>@0</v>
      </c>
      <c r="H1432" s="22" t="str">
        <f>IF(AND(INDEX(個人!$C$6:$AH$125,$N1432,$C$3)&lt;&gt;"",INDEX(個人!$C$6:$AH$125,$N1432,$O1432)&lt;&gt;""),IF(INDEX(個人!$C$6:$AH$125,$N1432,$H$3)&lt;20,11,ROUNDDOWN(INDEX(個人!$C$6:$AH$125,$N1432,$H$3)/5,0)+7),"")</f>
        <v/>
      </c>
      <c r="I1432" s="22" t="str">
        <f>IF(AND(INDEX(個人!$C$6:$AH$125,$N1432,$C$3)&lt;&gt;"",INDEX(個人!$C$6:$AH$125,$N1432,$O1432)&lt;&gt;""),IF(ISERROR(VLOOKUP(DBCS($Q1432),コード一覧!$E$1:$F$6,2,FALSE)),1,VLOOKUP(DBCS($Q1432),コード一覧!$E$1:$F$6,2,FALSE)),"")</f>
        <v/>
      </c>
      <c r="J1432" s="22" t="str">
        <f>IF(AND(INDEX(個人!$C$6:$AH$125,$N1432,$C$3)&lt;&gt;"",INDEX(個人!$C$6:$AH$125,$N1432,$O1432)&lt;&gt;""),VLOOKUP($P1432,コード一覧!$G$1:$H$10,2,FALSE),"")</f>
        <v/>
      </c>
      <c r="K1432" s="22" t="str">
        <f>IF(AND(INDEX(個人!$C$6:$AH$125,$N1432,$C$3)&lt;&gt;"",INDEX(個人!$C$6:$AH$125,$N1432,$O1432)&lt;&gt;""),LEFT(TEXT(INDEX(個人!$C$6:$AH$125,$N1432,$O1432),"mm:ss.00"),2),"")</f>
        <v/>
      </c>
      <c r="L1432" s="22" t="str">
        <f>IF(AND(INDEX(個人!$C$6:$AH$125,$N1432,$C$3)&lt;&gt;"",INDEX(個人!$C$6:$AH$125,$N1432,$O1432)&lt;&gt;""),MID(TEXT(INDEX(個人!$C$6:$AH$125,$N1432,$O1432),"mm:ss.00"),4,2),"")</f>
        <v/>
      </c>
      <c r="M1432" s="22" t="str">
        <f>IF(AND(INDEX(個人!$C$6:$AH$125,$N1432,$C$3)&lt;&gt;"",INDEX(個人!$C$6:$AH$125,$N1432,$O1432)&lt;&gt;""),RIGHT(TEXT(INDEX(個人!$C$6:$AH$125,$N1432,$O1432),"mm:ss.00"),2),"")</f>
        <v/>
      </c>
      <c r="N1432" s="22">
        <f t="shared" si="194"/>
        <v>65</v>
      </c>
      <c r="O1432" s="22">
        <v>29</v>
      </c>
      <c r="P1432" s="24" t="s">
        <v>47</v>
      </c>
      <c r="Q1432" s="22" t="s">
        <v>55</v>
      </c>
    </row>
    <row r="1433" spans="3:17" s="22" customFormat="1" x14ac:dyDescent="0.15">
      <c r="C1433" s="22" t="str">
        <f>IF(INDEX(個人!$C$6:$AH$125,$N1433,$C$3)&lt;&gt;"",DBCS(TRIM(INDEX(個人!$C$6:$AH$125,$N1433,$C$3))),"")</f>
        <v/>
      </c>
      <c r="D1433" s="22" t="str">
        <f t="shared" si="192"/>
        <v>○</v>
      </c>
      <c r="E1433" s="22">
        <f>IF(AND(INDEX(個人!$C$6:$AH$125,$N1432,$C$3)&lt;&gt;"",INDEX(個人!$C$6:$AH$125,$N1433,$O1433)&lt;&gt;""),E1432+1,E1432)</f>
        <v>0</v>
      </c>
      <c r="F1433" s="22" t="str">
        <f t="shared" si="193"/>
        <v>@0</v>
      </c>
      <c r="H1433" s="22" t="str">
        <f>IF(AND(INDEX(個人!$C$6:$AH$125,$N1433,$C$3)&lt;&gt;"",INDEX(個人!$C$6:$AH$125,$N1433,$O1433)&lt;&gt;""),IF(INDEX(個人!$C$6:$AH$125,$N1433,$H$3)&lt;20,11,ROUNDDOWN(INDEX(個人!$C$6:$AH$125,$N1433,$H$3)/5,0)+7),"")</f>
        <v/>
      </c>
      <c r="I1433" s="22" t="str">
        <f>IF(AND(INDEX(個人!$C$6:$AH$125,$N1433,$C$3)&lt;&gt;"",INDEX(個人!$C$6:$AH$125,$N1433,$O1433)&lt;&gt;""),IF(ISERROR(VLOOKUP(DBCS($Q1433),コード一覧!$E$1:$F$6,2,FALSE)),1,VLOOKUP(DBCS($Q1433),コード一覧!$E$1:$F$6,2,FALSE)),"")</f>
        <v/>
      </c>
      <c r="J1433" s="22" t="str">
        <f>IF(AND(INDEX(個人!$C$6:$AH$125,$N1433,$C$3)&lt;&gt;"",INDEX(個人!$C$6:$AH$125,$N1433,$O1433)&lt;&gt;""),VLOOKUP($P1433,コード一覧!$G$1:$H$10,2,FALSE),"")</f>
        <v/>
      </c>
      <c r="K1433" s="22" t="str">
        <f>IF(AND(INDEX(個人!$C$6:$AH$125,$N1433,$C$3)&lt;&gt;"",INDEX(個人!$C$6:$AH$125,$N1433,$O1433)&lt;&gt;""),LEFT(TEXT(INDEX(個人!$C$6:$AH$125,$N1433,$O1433),"mm:ss.00"),2),"")</f>
        <v/>
      </c>
      <c r="L1433" s="22" t="str">
        <f>IF(AND(INDEX(個人!$C$6:$AH$125,$N1433,$C$3)&lt;&gt;"",INDEX(個人!$C$6:$AH$125,$N1433,$O1433)&lt;&gt;""),MID(TEXT(INDEX(個人!$C$6:$AH$125,$N1433,$O1433),"mm:ss.00"),4,2),"")</f>
        <v/>
      </c>
      <c r="M1433" s="22" t="str">
        <f>IF(AND(INDEX(個人!$C$6:$AH$125,$N1433,$C$3)&lt;&gt;"",INDEX(個人!$C$6:$AH$125,$N1433,$O1433)&lt;&gt;""),RIGHT(TEXT(INDEX(個人!$C$6:$AH$125,$N1433,$O1433),"mm:ss.00"),2),"")</f>
        <v/>
      </c>
      <c r="N1433" s="22">
        <f t="shared" si="194"/>
        <v>65</v>
      </c>
      <c r="O1433" s="22">
        <v>30</v>
      </c>
      <c r="P1433" s="24" t="s">
        <v>37</v>
      </c>
      <c r="Q1433" s="22" t="s">
        <v>101</v>
      </c>
    </row>
    <row r="1434" spans="3:17" s="22" customFormat="1" x14ac:dyDescent="0.15">
      <c r="C1434" s="22" t="str">
        <f>IF(INDEX(個人!$C$6:$AH$125,$N1434,$C$3)&lt;&gt;"",DBCS(TRIM(INDEX(個人!$C$6:$AH$125,$N1434,$C$3))),"")</f>
        <v/>
      </c>
      <c r="D1434" s="22" t="str">
        <f t="shared" si="192"/>
        <v>○</v>
      </c>
      <c r="E1434" s="22">
        <f>IF(AND(INDEX(個人!$C$6:$AH$125,$N1433,$C$3)&lt;&gt;"",INDEX(個人!$C$6:$AH$125,$N1434,$O1434)&lt;&gt;""),E1433+1,E1433)</f>
        <v>0</v>
      </c>
      <c r="F1434" s="22" t="str">
        <f t="shared" si="193"/>
        <v>@0</v>
      </c>
      <c r="H1434" s="22" t="str">
        <f>IF(AND(INDEX(個人!$C$6:$AH$125,$N1434,$C$3)&lt;&gt;"",INDEX(個人!$C$6:$AH$125,$N1434,$O1434)&lt;&gt;""),IF(INDEX(個人!$C$6:$AH$125,$N1434,$H$3)&lt;20,11,ROUNDDOWN(INDEX(個人!$C$6:$AH$125,$N1434,$H$3)/5,0)+7),"")</f>
        <v/>
      </c>
      <c r="I1434" s="22" t="str">
        <f>IF(AND(INDEX(個人!$C$6:$AH$125,$N1434,$C$3)&lt;&gt;"",INDEX(個人!$C$6:$AH$125,$N1434,$O1434)&lt;&gt;""),IF(ISERROR(VLOOKUP(DBCS($Q1434),コード一覧!$E$1:$F$6,2,FALSE)),1,VLOOKUP(DBCS($Q1434),コード一覧!$E$1:$F$6,2,FALSE)),"")</f>
        <v/>
      </c>
      <c r="J1434" s="22" t="str">
        <f>IF(AND(INDEX(個人!$C$6:$AH$125,$N1434,$C$3)&lt;&gt;"",INDEX(個人!$C$6:$AH$125,$N1434,$O1434)&lt;&gt;""),VLOOKUP($P1434,コード一覧!$G$1:$H$10,2,FALSE),"")</f>
        <v/>
      </c>
      <c r="K1434" s="22" t="str">
        <f>IF(AND(INDEX(個人!$C$6:$AH$125,$N1434,$C$3)&lt;&gt;"",INDEX(個人!$C$6:$AH$125,$N1434,$O1434)&lt;&gt;""),LEFT(TEXT(INDEX(個人!$C$6:$AH$125,$N1434,$O1434),"mm:ss.00"),2),"")</f>
        <v/>
      </c>
      <c r="L1434" s="22" t="str">
        <f>IF(AND(INDEX(個人!$C$6:$AH$125,$N1434,$C$3)&lt;&gt;"",INDEX(個人!$C$6:$AH$125,$N1434,$O1434)&lt;&gt;""),MID(TEXT(INDEX(個人!$C$6:$AH$125,$N1434,$O1434),"mm:ss.00"),4,2),"")</f>
        <v/>
      </c>
      <c r="M1434" s="22" t="str">
        <f>IF(AND(INDEX(個人!$C$6:$AH$125,$N1434,$C$3)&lt;&gt;"",INDEX(個人!$C$6:$AH$125,$N1434,$O1434)&lt;&gt;""),RIGHT(TEXT(INDEX(個人!$C$6:$AH$125,$N1434,$O1434),"mm:ss.00"),2),"")</f>
        <v/>
      </c>
      <c r="N1434" s="22">
        <f t="shared" si="194"/>
        <v>65</v>
      </c>
      <c r="O1434" s="22">
        <v>31</v>
      </c>
      <c r="P1434" s="24" t="s">
        <v>47</v>
      </c>
      <c r="Q1434" s="22" t="s">
        <v>101</v>
      </c>
    </row>
    <row r="1435" spans="3:17" s="22" customFormat="1" x14ac:dyDescent="0.15">
      <c r="C1435" s="22" t="str">
        <f>IF(INDEX(個人!$C$6:$AH$125,$N1435,$C$3)&lt;&gt;"",DBCS(TRIM(INDEX(個人!$C$6:$AH$125,$N1435,$C$3))),"")</f>
        <v/>
      </c>
      <c r="D1435" s="22" t="str">
        <f t="shared" si="192"/>
        <v>○</v>
      </c>
      <c r="E1435" s="22">
        <f>IF(AND(INDEX(個人!$C$6:$AH$125,$N1434,$C$3)&lt;&gt;"",INDEX(個人!$C$6:$AH$125,$N1435,$O1435)&lt;&gt;""),E1434+1,E1434)</f>
        <v>0</v>
      </c>
      <c r="F1435" s="22" t="str">
        <f t="shared" si="193"/>
        <v>@0</v>
      </c>
      <c r="H1435" s="22" t="str">
        <f>IF(AND(INDEX(個人!$C$6:$AH$125,$N1435,$C$3)&lt;&gt;"",INDEX(個人!$C$6:$AH$125,$N1435,$O1435)&lt;&gt;""),IF(INDEX(個人!$C$6:$AH$125,$N1435,$H$3)&lt;20,11,ROUNDDOWN(INDEX(個人!$C$6:$AH$125,$N1435,$H$3)/5,0)+7),"")</f>
        <v/>
      </c>
      <c r="I1435" s="22" t="str">
        <f>IF(AND(INDEX(個人!$C$6:$AH$125,$N1435,$C$3)&lt;&gt;"",INDEX(個人!$C$6:$AH$125,$N1435,$O1435)&lt;&gt;""),IF(ISERROR(VLOOKUP(DBCS($Q1435),コード一覧!$E$1:$F$6,2,FALSE)),1,VLOOKUP(DBCS($Q1435),コード一覧!$E$1:$F$6,2,FALSE)),"")</f>
        <v/>
      </c>
      <c r="J1435" s="22" t="str">
        <f>IF(AND(INDEX(個人!$C$6:$AH$125,$N1435,$C$3)&lt;&gt;"",INDEX(個人!$C$6:$AH$125,$N1435,$O1435)&lt;&gt;""),VLOOKUP($P1435,コード一覧!$G$1:$H$10,2,FALSE),"")</f>
        <v/>
      </c>
      <c r="K1435" s="22" t="str">
        <f>IF(AND(INDEX(個人!$C$6:$AH$125,$N1435,$C$3)&lt;&gt;"",INDEX(個人!$C$6:$AH$125,$N1435,$O1435)&lt;&gt;""),LEFT(TEXT(INDEX(個人!$C$6:$AH$125,$N1435,$O1435),"mm:ss.00"),2),"")</f>
        <v/>
      </c>
      <c r="L1435" s="22" t="str">
        <f>IF(AND(INDEX(個人!$C$6:$AH$125,$N1435,$C$3)&lt;&gt;"",INDEX(個人!$C$6:$AH$125,$N1435,$O1435)&lt;&gt;""),MID(TEXT(INDEX(個人!$C$6:$AH$125,$N1435,$O1435),"mm:ss.00"),4,2),"")</f>
        <v/>
      </c>
      <c r="M1435" s="22" t="str">
        <f>IF(AND(INDEX(個人!$C$6:$AH$125,$N1435,$C$3)&lt;&gt;"",INDEX(個人!$C$6:$AH$125,$N1435,$O1435)&lt;&gt;""),RIGHT(TEXT(INDEX(個人!$C$6:$AH$125,$N1435,$O1435),"mm:ss.00"),2),"")</f>
        <v/>
      </c>
      <c r="N1435" s="22">
        <f t="shared" si="194"/>
        <v>65</v>
      </c>
      <c r="O1435" s="22">
        <v>32</v>
      </c>
      <c r="P1435" s="24" t="s">
        <v>73</v>
      </c>
      <c r="Q1435" s="22" t="s">
        <v>101</v>
      </c>
    </row>
    <row r="1436" spans="3:17" s="23" customFormat="1" x14ac:dyDescent="0.15">
      <c r="C1436" s="23" t="str">
        <f>IF(INDEX(個人!$C$6:$AH$125,$N1436,$C$3)&lt;&gt;"",DBCS(TRIM(INDEX(個人!$C$6:$AH$125,$N1436,$C$3))),"")</f>
        <v/>
      </c>
      <c r="D1436" s="23" t="str">
        <f>IF(C1435=C1436,"○","×")</f>
        <v>○</v>
      </c>
      <c r="E1436" s="23">
        <f>IF(AND(INDEX(個人!$C$6:$AH$125,$N1436,$C$3)&lt;&gt;"",INDEX(個人!$C$6:$AH$125,$N1436,$O1436)&lt;&gt;""),1,0)</f>
        <v>0</v>
      </c>
      <c r="F1436" s="23" t="str">
        <f>C1436&amp;"@"&amp;E1436</f>
        <v>@0</v>
      </c>
      <c r="H1436" s="23" t="str">
        <f>IF(AND(INDEX(個人!$C$6:$AH$125,$N1436,$C$3)&lt;&gt;"",INDEX(個人!$C$6:$AH$125,$N1436,$O1436)&lt;&gt;""),IF(INDEX(個人!$C$6:$AH$125,$N1436,$H$3)&lt;20,11,ROUNDDOWN(INDEX(個人!$C$6:$AH$125,$N1436,$H$3)/5,0)+7),"")</f>
        <v/>
      </c>
      <c r="I1436" s="23" t="str">
        <f>IF(AND(INDEX(個人!$C$6:$AH$125,$N1436,$C$3)&lt;&gt;"",INDEX(個人!$C$6:$AH$125,$N1436,$O1436)&lt;&gt;""),IF(ISERROR(VLOOKUP(DBCS($Q1436),コード一覧!$E$1:$F$6,2,FALSE)),1,VLOOKUP(DBCS($Q1436),コード一覧!$E$1:$F$6,2,FALSE)),"")</f>
        <v/>
      </c>
      <c r="J1436" s="23" t="str">
        <f>IF(AND(INDEX(個人!$C$6:$AH$125,$N1436,$C$3)&lt;&gt;"",INDEX(個人!$C$6:$AH$125,$N1436,$O1436)&lt;&gt;""),VLOOKUP($P1436,コード一覧!$G$1:$H$10,2,FALSE),"")</f>
        <v/>
      </c>
      <c r="K1436" s="23" t="str">
        <f>IF(AND(INDEX(個人!$C$6:$AH$125,$N1436,$C$3)&lt;&gt;"",INDEX(個人!$C$6:$AH$125,$N1436,$O1436)&lt;&gt;""),LEFT(TEXT(INDEX(個人!$C$6:$AH$125,$N1436,$O1436),"mm:ss.00"),2),"")</f>
        <v/>
      </c>
      <c r="L1436" s="23" t="str">
        <f>IF(AND(INDEX(個人!$C$6:$AH$125,$N1436,$C$3)&lt;&gt;"",INDEX(個人!$C$6:$AH$125,$N1436,$O1436)&lt;&gt;""),MID(TEXT(INDEX(個人!$C$6:$AH$125,$N1436,$O1436),"mm:ss.00"),4,2),"")</f>
        <v/>
      </c>
      <c r="M1436" s="23" t="str">
        <f>IF(AND(INDEX(個人!$C$6:$AH$125,$N1436,$C$3)&lt;&gt;"",INDEX(個人!$C$6:$AH$125,$N1436,$O1436)&lt;&gt;""),RIGHT(TEXT(INDEX(個人!$C$6:$AH$125,$N1436,$O1436),"mm:ss.00"),2),"")</f>
        <v/>
      </c>
      <c r="N1436" s="23">
        <f>N1414+1</f>
        <v>66</v>
      </c>
      <c r="O1436" s="23">
        <v>11</v>
      </c>
      <c r="P1436" s="200" t="s">
        <v>70</v>
      </c>
      <c r="Q1436" s="23" t="s">
        <v>318</v>
      </c>
    </row>
    <row r="1437" spans="3:17" s="23" customFormat="1" x14ac:dyDescent="0.15">
      <c r="C1437" s="23" t="str">
        <f>IF(INDEX(個人!$C$6:$AH$125,$N1437,$C$3)&lt;&gt;"",DBCS(TRIM(INDEX(個人!$C$6:$AH$125,$N1437,$C$3))),"")</f>
        <v/>
      </c>
      <c r="D1437" s="23" t="str">
        <f>IF(C1436=C1437,"○","×")</f>
        <v>○</v>
      </c>
      <c r="E1437" s="23">
        <f>IF(AND(INDEX(個人!$C$6:$AH$125,$N1436,$C$3)&lt;&gt;"",INDEX(個人!$C$6:$AH$125,$N1437,$O1437)&lt;&gt;""),E1436+1,E1436)</f>
        <v>0</v>
      </c>
      <c r="F1437" s="23" t="str">
        <f>C1437&amp;"@"&amp;E1437</f>
        <v>@0</v>
      </c>
      <c r="H1437" s="23" t="str">
        <f>IF(AND(INDEX(個人!$C$6:$AH$125,$N1437,$C$3)&lt;&gt;"",INDEX(個人!$C$6:$AH$125,$N1437,$O1437)&lt;&gt;""),IF(INDEX(個人!$C$6:$AH$125,$N1437,$H$3)&lt;20,11,ROUNDDOWN(INDEX(個人!$C$6:$AH$125,$N1437,$H$3)/5,0)+7),"")</f>
        <v/>
      </c>
      <c r="I1437" s="23" t="str">
        <f>IF(AND(INDEX(個人!$C$6:$AH$125,$N1437,$C$3)&lt;&gt;"",INDEX(個人!$C$6:$AH$125,$N1437,$O1437)&lt;&gt;""),IF(ISERROR(VLOOKUP(DBCS($Q1437),コード一覧!$E$1:$F$6,2,FALSE)),1,VLOOKUP(DBCS($Q1437),コード一覧!$E$1:$F$6,2,FALSE)),"")</f>
        <v/>
      </c>
      <c r="J1437" s="23" t="str">
        <f>IF(AND(INDEX(個人!$C$6:$AH$125,$N1437,$C$3)&lt;&gt;"",INDEX(個人!$C$6:$AH$125,$N1437,$O1437)&lt;&gt;""),VLOOKUP($P1437,コード一覧!$G$1:$H$10,2,FALSE),"")</f>
        <v/>
      </c>
      <c r="K1437" s="23" t="str">
        <f>IF(AND(INDEX(個人!$C$6:$AH$125,$N1437,$C$3)&lt;&gt;"",INDEX(個人!$C$6:$AH$125,$N1437,$O1437)&lt;&gt;""),LEFT(TEXT(INDEX(個人!$C$6:$AH$125,$N1437,$O1437),"mm:ss.00"),2),"")</f>
        <v/>
      </c>
      <c r="L1437" s="23" t="str">
        <f>IF(AND(INDEX(個人!$C$6:$AH$125,$N1437,$C$3)&lt;&gt;"",INDEX(個人!$C$6:$AH$125,$N1437,$O1437)&lt;&gt;""),MID(TEXT(INDEX(個人!$C$6:$AH$125,$N1437,$O1437),"mm:ss.00"),4,2),"")</f>
        <v/>
      </c>
      <c r="M1437" s="23" t="str">
        <f>IF(AND(INDEX(個人!$C$6:$AH$125,$N1437,$C$3)&lt;&gt;"",INDEX(個人!$C$6:$AH$125,$N1437,$O1437)&lt;&gt;""),RIGHT(TEXT(INDEX(個人!$C$6:$AH$125,$N1437,$O1437),"mm:ss.00"),2),"")</f>
        <v/>
      </c>
      <c r="N1437" s="23">
        <f>$N1436</f>
        <v>66</v>
      </c>
      <c r="O1437" s="23">
        <v>12</v>
      </c>
      <c r="P1437" s="200" t="s">
        <v>24</v>
      </c>
      <c r="Q1437" s="23" t="s">
        <v>318</v>
      </c>
    </row>
    <row r="1438" spans="3:17" s="23" customFormat="1" x14ac:dyDescent="0.15">
      <c r="C1438" s="23" t="str">
        <f>IF(INDEX(個人!$C$6:$AH$125,$N1438,$C$3)&lt;&gt;"",DBCS(TRIM(INDEX(個人!$C$6:$AH$125,$N1438,$C$3))),"")</f>
        <v/>
      </c>
      <c r="D1438" s="23" t="str">
        <f t="shared" ref="D1438:D1457" si="195">IF(C1437=C1438,"○","×")</f>
        <v>○</v>
      </c>
      <c r="E1438" s="23">
        <f>IF(AND(INDEX(個人!$C$6:$AH$125,$N1437,$C$3)&lt;&gt;"",INDEX(個人!$C$6:$AH$125,$N1438,$O1438)&lt;&gt;""),E1437+1,E1437)</f>
        <v>0</v>
      </c>
      <c r="F1438" s="23" t="str">
        <f t="shared" ref="F1438:F1457" si="196">C1438&amp;"@"&amp;E1438</f>
        <v>@0</v>
      </c>
      <c r="H1438" s="23" t="str">
        <f>IF(AND(INDEX(個人!$C$6:$AH$125,$N1438,$C$3)&lt;&gt;"",INDEX(個人!$C$6:$AH$125,$N1438,$O1438)&lt;&gt;""),IF(INDEX(個人!$C$6:$AH$125,$N1438,$H$3)&lt;20,11,ROUNDDOWN(INDEX(個人!$C$6:$AH$125,$N1438,$H$3)/5,0)+7),"")</f>
        <v/>
      </c>
      <c r="I1438" s="23" t="str">
        <f>IF(AND(INDEX(個人!$C$6:$AH$125,$N1438,$C$3)&lt;&gt;"",INDEX(個人!$C$6:$AH$125,$N1438,$O1438)&lt;&gt;""),IF(ISERROR(VLOOKUP(DBCS($Q1438),コード一覧!$E$1:$F$6,2,FALSE)),1,VLOOKUP(DBCS($Q1438),コード一覧!$E$1:$F$6,2,FALSE)),"")</f>
        <v/>
      </c>
      <c r="J1438" s="23" t="str">
        <f>IF(AND(INDEX(個人!$C$6:$AH$125,$N1438,$C$3)&lt;&gt;"",INDEX(個人!$C$6:$AH$125,$N1438,$O1438)&lt;&gt;""),VLOOKUP($P1438,コード一覧!$G$1:$H$10,2,FALSE),"")</f>
        <v/>
      </c>
      <c r="K1438" s="23" t="str">
        <f>IF(AND(INDEX(個人!$C$6:$AH$125,$N1438,$C$3)&lt;&gt;"",INDEX(個人!$C$6:$AH$125,$N1438,$O1438)&lt;&gt;""),LEFT(TEXT(INDEX(個人!$C$6:$AH$125,$N1438,$O1438),"mm:ss.00"),2),"")</f>
        <v/>
      </c>
      <c r="L1438" s="23" t="str">
        <f>IF(AND(INDEX(個人!$C$6:$AH$125,$N1438,$C$3)&lt;&gt;"",INDEX(個人!$C$6:$AH$125,$N1438,$O1438)&lt;&gt;""),MID(TEXT(INDEX(個人!$C$6:$AH$125,$N1438,$O1438),"mm:ss.00"),4,2),"")</f>
        <v/>
      </c>
      <c r="M1438" s="23" t="str">
        <f>IF(AND(INDEX(個人!$C$6:$AH$125,$N1438,$C$3)&lt;&gt;"",INDEX(個人!$C$6:$AH$125,$N1438,$O1438)&lt;&gt;""),RIGHT(TEXT(INDEX(個人!$C$6:$AH$125,$N1438,$O1438),"mm:ss.00"),2),"")</f>
        <v/>
      </c>
      <c r="N1438" s="23">
        <f t="shared" ref="N1438:N1457" si="197">$N1437</f>
        <v>66</v>
      </c>
      <c r="O1438" s="23">
        <v>13</v>
      </c>
      <c r="P1438" s="200" t="s">
        <v>37</v>
      </c>
      <c r="Q1438" s="23" t="s">
        <v>318</v>
      </c>
    </row>
    <row r="1439" spans="3:17" s="23" customFormat="1" x14ac:dyDescent="0.15">
      <c r="C1439" s="23" t="str">
        <f>IF(INDEX(個人!$C$6:$AH$125,$N1439,$C$3)&lt;&gt;"",DBCS(TRIM(INDEX(個人!$C$6:$AH$125,$N1439,$C$3))),"")</f>
        <v/>
      </c>
      <c r="D1439" s="23" t="str">
        <f t="shared" si="195"/>
        <v>○</v>
      </c>
      <c r="E1439" s="23">
        <f>IF(AND(INDEX(個人!$C$6:$AH$125,$N1438,$C$3)&lt;&gt;"",INDEX(個人!$C$6:$AH$125,$N1439,$O1439)&lt;&gt;""),E1438+1,E1438)</f>
        <v>0</v>
      </c>
      <c r="F1439" s="23" t="str">
        <f t="shared" si="196"/>
        <v>@0</v>
      </c>
      <c r="H1439" s="23" t="str">
        <f>IF(AND(INDEX(個人!$C$6:$AH$125,$N1439,$C$3)&lt;&gt;"",INDEX(個人!$C$6:$AH$125,$N1439,$O1439)&lt;&gt;""),IF(INDEX(個人!$C$6:$AH$125,$N1439,$H$3)&lt;20,11,ROUNDDOWN(INDEX(個人!$C$6:$AH$125,$N1439,$H$3)/5,0)+7),"")</f>
        <v/>
      </c>
      <c r="I1439" s="23" t="str">
        <f>IF(AND(INDEX(個人!$C$6:$AH$125,$N1439,$C$3)&lt;&gt;"",INDEX(個人!$C$6:$AH$125,$N1439,$O1439)&lt;&gt;""),IF(ISERROR(VLOOKUP(DBCS($Q1439),コード一覧!$E$1:$F$6,2,FALSE)),1,VLOOKUP(DBCS($Q1439),コード一覧!$E$1:$F$6,2,FALSE)),"")</f>
        <v/>
      </c>
      <c r="J1439" s="23" t="str">
        <f>IF(AND(INDEX(個人!$C$6:$AH$125,$N1439,$C$3)&lt;&gt;"",INDEX(個人!$C$6:$AH$125,$N1439,$O1439)&lt;&gt;""),VLOOKUP($P1439,コード一覧!$G$1:$H$10,2,FALSE),"")</f>
        <v/>
      </c>
      <c r="K1439" s="23" t="str">
        <f>IF(AND(INDEX(個人!$C$6:$AH$125,$N1439,$C$3)&lt;&gt;"",INDEX(個人!$C$6:$AH$125,$N1439,$O1439)&lt;&gt;""),LEFT(TEXT(INDEX(個人!$C$6:$AH$125,$N1439,$O1439),"mm:ss.00"),2),"")</f>
        <v/>
      </c>
      <c r="L1439" s="23" t="str">
        <f>IF(AND(INDEX(個人!$C$6:$AH$125,$N1439,$C$3)&lt;&gt;"",INDEX(個人!$C$6:$AH$125,$N1439,$O1439)&lt;&gt;""),MID(TEXT(INDEX(個人!$C$6:$AH$125,$N1439,$O1439),"mm:ss.00"),4,2),"")</f>
        <v/>
      </c>
      <c r="M1439" s="23" t="str">
        <f>IF(AND(INDEX(個人!$C$6:$AH$125,$N1439,$C$3)&lt;&gt;"",INDEX(個人!$C$6:$AH$125,$N1439,$O1439)&lt;&gt;""),RIGHT(TEXT(INDEX(個人!$C$6:$AH$125,$N1439,$O1439),"mm:ss.00"),2),"")</f>
        <v/>
      </c>
      <c r="N1439" s="23">
        <f t="shared" si="197"/>
        <v>66</v>
      </c>
      <c r="O1439" s="23">
        <v>14</v>
      </c>
      <c r="P1439" s="200" t="s">
        <v>47</v>
      </c>
      <c r="Q1439" s="23" t="s">
        <v>318</v>
      </c>
    </row>
    <row r="1440" spans="3:17" s="23" customFormat="1" x14ac:dyDescent="0.15">
      <c r="C1440" s="23" t="str">
        <f>IF(INDEX(個人!$C$6:$AH$125,$N1440,$C$3)&lt;&gt;"",DBCS(TRIM(INDEX(個人!$C$6:$AH$125,$N1440,$C$3))),"")</f>
        <v/>
      </c>
      <c r="D1440" s="23" t="str">
        <f t="shared" si="195"/>
        <v>○</v>
      </c>
      <c r="E1440" s="23">
        <f>IF(AND(INDEX(個人!$C$6:$AH$125,$N1439,$C$3)&lt;&gt;"",INDEX(個人!$C$6:$AH$125,$N1440,$O1440)&lt;&gt;""),E1439+1,E1439)</f>
        <v>0</v>
      </c>
      <c r="F1440" s="23" t="str">
        <f t="shared" si="196"/>
        <v>@0</v>
      </c>
      <c r="H1440" s="23" t="str">
        <f>IF(AND(INDEX(個人!$C$6:$AH$125,$N1440,$C$3)&lt;&gt;"",INDEX(個人!$C$6:$AH$125,$N1440,$O1440)&lt;&gt;""),IF(INDEX(個人!$C$6:$AH$125,$N1440,$H$3)&lt;20,11,ROUNDDOWN(INDEX(個人!$C$6:$AH$125,$N1440,$H$3)/5,0)+7),"")</f>
        <v/>
      </c>
      <c r="I1440" s="23" t="str">
        <f>IF(AND(INDEX(個人!$C$6:$AH$125,$N1440,$C$3)&lt;&gt;"",INDEX(個人!$C$6:$AH$125,$N1440,$O1440)&lt;&gt;""),IF(ISERROR(VLOOKUP(DBCS($Q1440),コード一覧!$E$1:$F$6,2,FALSE)),1,VLOOKUP(DBCS($Q1440),コード一覧!$E$1:$F$6,2,FALSE)),"")</f>
        <v/>
      </c>
      <c r="J1440" s="23" t="str">
        <f>IF(AND(INDEX(個人!$C$6:$AH$125,$N1440,$C$3)&lt;&gt;"",INDEX(個人!$C$6:$AH$125,$N1440,$O1440)&lt;&gt;""),VLOOKUP($P1440,コード一覧!$G$1:$H$10,2,FALSE),"")</f>
        <v/>
      </c>
      <c r="K1440" s="23" t="str">
        <f>IF(AND(INDEX(個人!$C$6:$AH$125,$N1440,$C$3)&lt;&gt;"",INDEX(個人!$C$6:$AH$125,$N1440,$O1440)&lt;&gt;""),LEFT(TEXT(INDEX(個人!$C$6:$AH$125,$N1440,$O1440),"mm:ss.00"),2),"")</f>
        <v/>
      </c>
      <c r="L1440" s="23" t="str">
        <f>IF(AND(INDEX(個人!$C$6:$AH$125,$N1440,$C$3)&lt;&gt;"",INDEX(個人!$C$6:$AH$125,$N1440,$O1440)&lt;&gt;""),MID(TEXT(INDEX(個人!$C$6:$AH$125,$N1440,$O1440),"mm:ss.00"),4,2),"")</f>
        <v/>
      </c>
      <c r="M1440" s="23" t="str">
        <f>IF(AND(INDEX(個人!$C$6:$AH$125,$N1440,$C$3)&lt;&gt;"",INDEX(個人!$C$6:$AH$125,$N1440,$O1440)&lt;&gt;""),RIGHT(TEXT(INDEX(個人!$C$6:$AH$125,$N1440,$O1440),"mm:ss.00"),2),"")</f>
        <v/>
      </c>
      <c r="N1440" s="23">
        <f t="shared" si="197"/>
        <v>66</v>
      </c>
      <c r="O1440" s="23">
        <v>15</v>
      </c>
      <c r="P1440" s="200" t="s">
        <v>73</v>
      </c>
      <c r="Q1440" s="23" t="s">
        <v>318</v>
      </c>
    </row>
    <row r="1441" spans="3:17" s="23" customFormat="1" x14ac:dyDescent="0.15">
      <c r="C1441" s="23" t="str">
        <f>IF(INDEX(個人!$C$6:$AH$125,$N1441,$C$3)&lt;&gt;"",DBCS(TRIM(INDEX(個人!$C$6:$AH$125,$N1441,$C$3))),"")</f>
        <v/>
      </c>
      <c r="D1441" s="23" t="str">
        <f t="shared" si="195"/>
        <v>○</v>
      </c>
      <c r="E1441" s="23">
        <f>IF(AND(INDEX(個人!$C$6:$AH$125,$N1440,$C$3)&lt;&gt;"",INDEX(個人!$C$6:$AH$125,$N1441,$O1441)&lt;&gt;""),E1440+1,E1440)</f>
        <v>0</v>
      </c>
      <c r="F1441" s="23" t="str">
        <f t="shared" si="196"/>
        <v>@0</v>
      </c>
      <c r="H1441" s="23" t="str">
        <f>IF(AND(INDEX(個人!$C$6:$AH$125,$N1441,$C$3)&lt;&gt;"",INDEX(個人!$C$6:$AH$125,$N1441,$O1441)&lt;&gt;""),IF(INDEX(個人!$C$6:$AH$125,$N1441,$H$3)&lt;20,11,ROUNDDOWN(INDEX(個人!$C$6:$AH$125,$N1441,$H$3)/5,0)+7),"")</f>
        <v/>
      </c>
      <c r="I1441" s="23" t="str">
        <f>IF(AND(INDEX(個人!$C$6:$AH$125,$N1441,$C$3)&lt;&gt;"",INDEX(個人!$C$6:$AH$125,$N1441,$O1441)&lt;&gt;""),IF(ISERROR(VLOOKUP(DBCS($Q1441),コード一覧!$E$1:$F$6,2,FALSE)),1,VLOOKUP(DBCS($Q1441),コード一覧!$E$1:$F$6,2,FALSE)),"")</f>
        <v/>
      </c>
      <c r="J1441" s="23" t="str">
        <f>IF(AND(INDEX(個人!$C$6:$AH$125,$N1441,$C$3)&lt;&gt;"",INDEX(個人!$C$6:$AH$125,$N1441,$O1441)&lt;&gt;""),VLOOKUP($P1441,コード一覧!$G$1:$H$10,2,FALSE),"")</f>
        <v/>
      </c>
      <c r="K1441" s="23" t="str">
        <f>IF(AND(INDEX(個人!$C$6:$AH$125,$N1441,$C$3)&lt;&gt;"",INDEX(個人!$C$6:$AH$125,$N1441,$O1441)&lt;&gt;""),LEFT(TEXT(INDEX(個人!$C$6:$AH$125,$N1441,$O1441),"mm:ss.00"),2),"")</f>
        <v/>
      </c>
      <c r="L1441" s="23" t="str">
        <f>IF(AND(INDEX(個人!$C$6:$AH$125,$N1441,$C$3)&lt;&gt;"",INDEX(個人!$C$6:$AH$125,$N1441,$O1441)&lt;&gt;""),MID(TEXT(INDEX(個人!$C$6:$AH$125,$N1441,$O1441),"mm:ss.00"),4,2),"")</f>
        <v/>
      </c>
      <c r="M1441" s="23" t="str">
        <f>IF(AND(INDEX(個人!$C$6:$AH$125,$N1441,$C$3)&lt;&gt;"",INDEX(個人!$C$6:$AH$125,$N1441,$O1441)&lt;&gt;""),RIGHT(TEXT(INDEX(個人!$C$6:$AH$125,$N1441,$O1441),"mm:ss.00"),2),"")</f>
        <v/>
      </c>
      <c r="N1441" s="23">
        <f t="shared" si="197"/>
        <v>66</v>
      </c>
      <c r="O1441" s="23">
        <v>16</v>
      </c>
      <c r="P1441" s="200" t="s">
        <v>75</v>
      </c>
      <c r="Q1441" s="23" t="s">
        <v>318</v>
      </c>
    </row>
    <row r="1442" spans="3:17" s="23" customFormat="1" x14ac:dyDescent="0.15">
      <c r="C1442" s="23" t="str">
        <f>IF(INDEX(個人!$C$6:$AH$125,$N1442,$C$3)&lt;&gt;"",DBCS(TRIM(INDEX(個人!$C$6:$AH$125,$N1442,$C$3))),"")</f>
        <v/>
      </c>
      <c r="D1442" s="23" t="str">
        <f t="shared" si="195"/>
        <v>○</v>
      </c>
      <c r="E1442" s="23">
        <f>IF(AND(INDEX(個人!$C$6:$AH$125,$N1441,$C$3)&lt;&gt;"",INDEX(個人!$C$6:$AH$125,$N1442,$O1442)&lt;&gt;""),E1441+1,E1441)</f>
        <v>0</v>
      </c>
      <c r="F1442" s="23" t="str">
        <f t="shared" si="196"/>
        <v>@0</v>
      </c>
      <c r="H1442" s="23" t="str">
        <f>IF(AND(INDEX(個人!$C$6:$AH$125,$N1442,$C$3)&lt;&gt;"",INDEX(個人!$C$6:$AH$125,$N1442,$O1442)&lt;&gt;""),IF(INDEX(個人!$C$6:$AH$125,$N1442,$H$3)&lt;20,11,ROUNDDOWN(INDEX(個人!$C$6:$AH$125,$N1442,$H$3)/5,0)+7),"")</f>
        <v/>
      </c>
      <c r="I1442" s="23" t="str">
        <f>IF(AND(INDEX(個人!$C$6:$AH$125,$N1442,$C$3)&lt;&gt;"",INDEX(個人!$C$6:$AH$125,$N1442,$O1442)&lt;&gt;""),IF(ISERROR(VLOOKUP(DBCS($Q1442),コード一覧!$E$1:$F$6,2,FALSE)),1,VLOOKUP(DBCS($Q1442),コード一覧!$E$1:$F$6,2,FALSE)),"")</f>
        <v/>
      </c>
      <c r="J1442" s="23" t="str">
        <f>IF(AND(INDEX(個人!$C$6:$AH$125,$N1442,$C$3)&lt;&gt;"",INDEX(個人!$C$6:$AH$125,$N1442,$O1442)&lt;&gt;""),VLOOKUP($P1442,コード一覧!$G$1:$H$10,2,FALSE),"")</f>
        <v/>
      </c>
      <c r="K1442" s="23" t="str">
        <f>IF(AND(INDEX(個人!$C$6:$AH$125,$N1442,$C$3)&lt;&gt;"",INDEX(個人!$C$6:$AH$125,$N1442,$O1442)&lt;&gt;""),LEFT(TEXT(INDEX(個人!$C$6:$AH$125,$N1442,$O1442),"mm:ss.00"),2),"")</f>
        <v/>
      </c>
      <c r="L1442" s="23" t="str">
        <f>IF(AND(INDEX(個人!$C$6:$AH$125,$N1442,$C$3)&lt;&gt;"",INDEX(個人!$C$6:$AH$125,$N1442,$O1442)&lt;&gt;""),MID(TEXT(INDEX(個人!$C$6:$AH$125,$N1442,$O1442),"mm:ss.00"),4,2),"")</f>
        <v/>
      </c>
      <c r="M1442" s="23" t="str">
        <f>IF(AND(INDEX(個人!$C$6:$AH$125,$N1442,$C$3)&lt;&gt;"",INDEX(個人!$C$6:$AH$125,$N1442,$O1442)&lt;&gt;""),RIGHT(TEXT(INDEX(個人!$C$6:$AH$125,$N1442,$O1442),"mm:ss.00"),2),"")</f>
        <v/>
      </c>
      <c r="N1442" s="23">
        <f t="shared" si="197"/>
        <v>66</v>
      </c>
      <c r="O1442" s="23">
        <v>17</v>
      </c>
      <c r="P1442" s="200" t="s">
        <v>77</v>
      </c>
      <c r="Q1442" s="23" t="s">
        <v>318</v>
      </c>
    </row>
    <row r="1443" spans="3:17" s="23" customFormat="1" x14ac:dyDescent="0.15">
      <c r="C1443" s="23" t="str">
        <f>IF(INDEX(個人!$C$6:$AH$125,$N1443,$C$3)&lt;&gt;"",DBCS(TRIM(INDEX(個人!$C$6:$AH$125,$N1443,$C$3))),"")</f>
        <v/>
      </c>
      <c r="D1443" s="23" t="str">
        <f t="shared" si="195"/>
        <v>○</v>
      </c>
      <c r="E1443" s="23">
        <f>IF(AND(INDEX(個人!$C$6:$AH$125,$N1442,$C$3)&lt;&gt;"",INDEX(個人!$C$6:$AH$125,$N1443,$O1443)&lt;&gt;""),E1442+1,E1442)</f>
        <v>0</v>
      </c>
      <c r="F1443" s="23" t="str">
        <f t="shared" si="196"/>
        <v>@0</v>
      </c>
      <c r="H1443" s="23" t="str">
        <f>IF(AND(INDEX(個人!$C$6:$AH$125,$N1443,$C$3)&lt;&gt;"",INDEX(個人!$C$6:$AH$125,$N1443,$O1443)&lt;&gt;""),IF(INDEX(個人!$C$6:$AH$125,$N1443,$H$3)&lt;20,11,ROUNDDOWN(INDEX(個人!$C$6:$AH$125,$N1443,$H$3)/5,0)+7),"")</f>
        <v/>
      </c>
      <c r="I1443" s="23" t="str">
        <f>IF(AND(INDEX(個人!$C$6:$AH$125,$N1443,$C$3)&lt;&gt;"",INDEX(個人!$C$6:$AH$125,$N1443,$O1443)&lt;&gt;""),IF(ISERROR(VLOOKUP(DBCS($Q1443),コード一覧!$E$1:$F$6,2,FALSE)),1,VLOOKUP(DBCS($Q1443),コード一覧!$E$1:$F$6,2,FALSE)),"")</f>
        <v/>
      </c>
      <c r="J1443" s="23" t="str">
        <f>IF(AND(INDEX(個人!$C$6:$AH$125,$N1443,$C$3)&lt;&gt;"",INDEX(個人!$C$6:$AH$125,$N1443,$O1443)&lt;&gt;""),VLOOKUP($P1443,コード一覧!$G$1:$H$10,2,FALSE),"")</f>
        <v/>
      </c>
      <c r="K1443" s="23" t="str">
        <f>IF(AND(INDEX(個人!$C$6:$AH$125,$N1443,$C$3)&lt;&gt;"",INDEX(個人!$C$6:$AH$125,$N1443,$O1443)&lt;&gt;""),LEFT(TEXT(INDEX(個人!$C$6:$AH$125,$N1443,$O1443),"mm:ss.00"),2),"")</f>
        <v/>
      </c>
      <c r="L1443" s="23" t="str">
        <f>IF(AND(INDEX(個人!$C$6:$AH$125,$N1443,$C$3)&lt;&gt;"",INDEX(個人!$C$6:$AH$125,$N1443,$O1443)&lt;&gt;""),MID(TEXT(INDEX(個人!$C$6:$AH$125,$N1443,$O1443),"mm:ss.00"),4,2),"")</f>
        <v/>
      </c>
      <c r="M1443" s="23" t="str">
        <f>IF(AND(INDEX(個人!$C$6:$AH$125,$N1443,$C$3)&lt;&gt;"",INDEX(個人!$C$6:$AH$125,$N1443,$O1443)&lt;&gt;""),RIGHT(TEXT(INDEX(個人!$C$6:$AH$125,$N1443,$O1443),"mm:ss.00"),2),"")</f>
        <v/>
      </c>
      <c r="N1443" s="23">
        <f t="shared" si="197"/>
        <v>66</v>
      </c>
      <c r="O1443" s="23">
        <v>18</v>
      </c>
      <c r="P1443" s="200" t="s">
        <v>70</v>
      </c>
      <c r="Q1443" s="23" t="s">
        <v>319</v>
      </c>
    </row>
    <row r="1444" spans="3:17" s="23" customFormat="1" x14ac:dyDescent="0.15">
      <c r="C1444" s="23" t="str">
        <f>IF(INDEX(個人!$C$6:$AH$125,$N1444,$C$3)&lt;&gt;"",DBCS(TRIM(INDEX(個人!$C$6:$AH$125,$N1444,$C$3))),"")</f>
        <v/>
      </c>
      <c r="D1444" s="23" t="str">
        <f t="shared" si="195"/>
        <v>○</v>
      </c>
      <c r="E1444" s="23">
        <f>IF(AND(INDEX(個人!$C$6:$AH$125,$N1443,$C$3)&lt;&gt;"",INDEX(個人!$C$6:$AH$125,$N1444,$O1444)&lt;&gt;""),E1443+1,E1443)</f>
        <v>0</v>
      </c>
      <c r="F1444" s="23" t="str">
        <f t="shared" si="196"/>
        <v>@0</v>
      </c>
      <c r="H1444" s="23" t="str">
        <f>IF(AND(INDEX(個人!$C$6:$AH$125,$N1444,$C$3)&lt;&gt;"",INDEX(個人!$C$6:$AH$125,$N1444,$O1444)&lt;&gt;""),IF(INDEX(個人!$C$6:$AH$125,$N1444,$H$3)&lt;20,11,ROUNDDOWN(INDEX(個人!$C$6:$AH$125,$N1444,$H$3)/5,0)+7),"")</f>
        <v/>
      </c>
      <c r="I1444" s="23" t="str">
        <f>IF(AND(INDEX(個人!$C$6:$AH$125,$N1444,$C$3)&lt;&gt;"",INDEX(個人!$C$6:$AH$125,$N1444,$O1444)&lt;&gt;""),IF(ISERROR(VLOOKUP(DBCS($Q1444),コード一覧!$E$1:$F$6,2,FALSE)),1,VLOOKUP(DBCS($Q1444),コード一覧!$E$1:$F$6,2,FALSE)),"")</f>
        <v/>
      </c>
      <c r="J1444" s="23" t="str">
        <f>IF(AND(INDEX(個人!$C$6:$AH$125,$N1444,$C$3)&lt;&gt;"",INDEX(個人!$C$6:$AH$125,$N1444,$O1444)&lt;&gt;""),VLOOKUP($P1444,コード一覧!$G$1:$H$10,2,FALSE),"")</f>
        <v/>
      </c>
      <c r="K1444" s="23" t="str">
        <f>IF(AND(INDEX(個人!$C$6:$AH$125,$N1444,$C$3)&lt;&gt;"",INDEX(個人!$C$6:$AH$125,$N1444,$O1444)&lt;&gt;""),LEFT(TEXT(INDEX(個人!$C$6:$AH$125,$N1444,$O1444),"mm:ss.00"),2),"")</f>
        <v/>
      </c>
      <c r="L1444" s="23" t="str">
        <f>IF(AND(INDEX(個人!$C$6:$AH$125,$N1444,$C$3)&lt;&gt;"",INDEX(個人!$C$6:$AH$125,$N1444,$O1444)&lt;&gt;""),MID(TEXT(INDEX(個人!$C$6:$AH$125,$N1444,$O1444),"mm:ss.00"),4,2),"")</f>
        <v/>
      </c>
      <c r="M1444" s="23" t="str">
        <f>IF(AND(INDEX(個人!$C$6:$AH$125,$N1444,$C$3)&lt;&gt;"",INDEX(個人!$C$6:$AH$125,$N1444,$O1444)&lt;&gt;""),RIGHT(TEXT(INDEX(個人!$C$6:$AH$125,$N1444,$O1444),"mm:ss.00"),2),"")</f>
        <v/>
      </c>
      <c r="N1444" s="23">
        <f t="shared" si="197"/>
        <v>66</v>
      </c>
      <c r="O1444" s="23">
        <v>19</v>
      </c>
      <c r="P1444" s="200" t="s">
        <v>24</v>
      </c>
      <c r="Q1444" s="23" t="s">
        <v>319</v>
      </c>
    </row>
    <row r="1445" spans="3:17" s="23" customFormat="1" x14ac:dyDescent="0.15">
      <c r="C1445" s="23" t="str">
        <f>IF(INDEX(個人!$C$6:$AH$125,$N1445,$C$3)&lt;&gt;"",DBCS(TRIM(INDEX(個人!$C$6:$AH$125,$N1445,$C$3))),"")</f>
        <v/>
      </c>
      <c r="D1445" s="23" t="str">
        <f t="shared" si="195"/>
        <v>○</v>
      </c>
      <c r="E1445" s="23">
        <f>IF(AND(INDEX(個人!$C$6:$AH$125,$N1444,$C$3)&lt;&gt;"",INDEX(個人!$C$6:$AH$125,$N1445,$O1445)&lt;&gt;""),E1444+1,E1444)</f>
        <v>0</v>
      </c>
      <c r="F1445" s="23" t="str">
        <f t="shared" si="196"/>
        <v>@0</v>
      </c>
      <c r="H1445" s="23" t="str">
        <f>IF(AND(INDEX(個人!$C$6:$AH$125,$N1445,$C$3)&lt;&gt;"",INDEX(個人!$C$6:$AH$125,$N1445,$O1445)&lt;&gt;""),IF(INDEX(個人!$C$6:$AH$125,$N1445,$H$3)&lt;20,11,ROUNDDOWN(INDEX(個人!$C$6:$AH$125,$N1445,$H$3)/5,0)+7),"")</f>
        <v/>
      </c>
      <c r="I1445" s="23" t="str">
        <f>IF(AND(INDEX(個人!$C$6:$AH$125,$N1445,$C$3)&lt;&gt;"",INDEX(個人!$C$6:$AH$125,$N1445,$O1445)&lt;&gt;""),IF(ISERROR(VLOOKUP(DBCS($Q1445),コード一覧!$E$1:$F$6,2,FALSE)),1,VLOOKUP(DBCS($Q1445),コード一覧!$E$1:$F$6,2,FALSE)),"")</f>
        <v/>
      </c>
      <c r="J1445" s="23" t="str">
        <f>IF(AND(INDEX(個人!$C$6:$AH$125,$N1445,$C$3)&lt;&gt;"",INDEX(個人!$C$6:$AH$125,$N1445,$O1445)&lt;&gt;""),VLOOKUP($P1445,コード一覧!$G$1:$H$10,2,FALSE),"")</f>
        <v/>
      </c>
      <c r="K1445" s="23" t="str">
        <f>IF(AND(INDEX(個人!$C$6:$AH$125,$N1445,$C$3)&lt;&gt;"",INDEX(個人!$C$6:$AH$125,$N1445,$O1445)&lt;&gt;""),LEFT(TEXT(INDEX(個人!$C$6:$AH$125,$N1445,$O1445),"mm:ss.00"),2),"")</f>
        <v/>
      </c>
      <c r="L1445" s="23" t="str">
        <f>IF(AND(INDEX(個人!$C$6:$AH$125,$N1445,$C$3)&lt;&gt;"",INDEX(個人!$C$6:$AH$125,$N1445,$O1445)&lt;&gt;""),MID(TEXT(INDEX(個人!$C$6:$AH$125,$N1445,$O1445),"mm:ss.00"),4,2),"")</f>
        <v/>
      </c>
      <c r="M1445" s="23" t="str">
        <f>IF(AND(INDEX(個人!$C$6:$AH$125,$N1445,$C$3)&lt;&gt;"",INDEX(個人!$C$6:$AH$125,$N1445,$O1445)&lt;&gt;""),RIGHT(TEXT(INDEX(個人!$C$6:$AH$125,$N1445,$O1445),"mm:ss.00"),2),"")</f>
        <v/>
      </c>
      <c r="N1445" s="23">
        <f t="shared" si="197"/>
        <v>66</v>
      </c>
      <c r="O1445" s="23">
        <v>20</v>
      </c>
      <c r="P1445" s="200" t="s">
        <v>37</v>
      </c>
      <c r="Q1445" s="23" t="s">
        <v>319</v>
      </c>
    </row>
    <row r="1446" spans="3:17" s="23" customFormat="1" x14ac:dyDescent="0.15">
      <c r="C1446" s="23" t="str">
        <f>IF(INDEX(個人!$C$6:$AH$125,$N1446,$C$3)&lt;&gt;"",DBCS(TRIM(INDEX(個人!$C$6:$AH$125,$N1446,$C$3))),"")</f>
        <v/>
      </c>
      <c r="D1446" s="23" t="str">
        <f t="shared" si="195"/>
        <v>○</v>
      </c>
      <c r="E1446" s="23">
        <f>IF(AND(INDEX(個人!$C$6:$AH$125,$N1445,$C$3)&lt;&gt;"",INDEX(個人!$C$6:$AH$125,$N1446,$O1446)&lt;&gt;""),E1445+1,E1445)</f>
        <v>0</v>
      </c>
      <c r="F1446" s="23" t="str">
        <f t="shared" si="196"/>
        <v>@0</v>
      </c>
      <c r="H1446" s="23" t="str">
        <f>IF(AND(INDEX(個人!$C$6:$AH$125,$N1446,$C$3)&lt;&gt;"",INDEX(個人!$C$6:$AH$125,$N1446,$O1446)&lt;&gt;""),IF(INDEX(個人!$C$6:$AH$125,$N1446,$H$3)&lt;20,11,ROUNDDOWN(INDEX(個人!$C$6:$AH$125,$N1446,$H$3)/5,0)+7),"")</f>
        <v/>
      </c>
      <c r="I1446" s="23" t="str">
        <f>IF(AND(INDEX(個人!$C$6:$AH$125,$N1446,$C$3)&lt;&gt;"",INDEX(個人!$C$6:$AH$125,$N1446,$O1446)&lt;&gt;""),IF(ISERROR(VLOOKUP(DBCS($Q1446),コード一覧!$E$1:$F$6,2,FALSE)),1,VLOOKUP(DBCS($Q1446),コード一覧!$E$1:$F$6,2,FALSE)),"")</f>
        <v/>
      </c>
      <c r="J1446" s="23" t="str">
        <f>IF(AND(INDEX(個人!$C$6:$AH$125,$N1446,$C$3)&lt;&gt;"",INDEX(個人!$C$6:$AH$125,$N1446,$O1446)&lt;&gt;""),VLOOKUP($P1446,コード一覧!$G$1:$H$10,2,FALSE),"")</f>
        <v/>
      </c>
      <c r="K1446" s="23" t="str">
        <f>IF(AND(INDEX(個人!$C$6:$AH$125,$N1446,$C$3)&lt;&gt;"",INDEX(個人!$C$6:$AH$125,$N1446,$O1446)&lt;&gt;""),LEFT(TEXT(INDEX(個人!$C$6:$AH$125,$N1446,$O1446),"mm:ss.00"),2),"")</f>
        <v/>
      </c>
      <c r="L1446" s="23" t="str">
        <f>IF(AND(INDEX(個人!$C$6:$AH$125,$N1446,$C$3)&lt;&gt;"",INDEX(個人!$C$6:$AH$125,$N1446,$O1446)&lt;&gt;""),MID(TEXT(INDEX(個人!$C$6:$AH$125,$N1446,$O1446),"mm:ss.00"),4,2),"")</f>
        <v/>
      </c>
      <c r="M1446" s="23" t="str">
        <f>IF(AND(INDEX(個人!$C$6:$AH$125,$N1446,$C$3)&lt;&gt;"",INDEX(個人!$C$6:$AH$125,$N1446,$O1446)&lt;&gt;""),RIGHT(TEXT(INDEX(個人!$C$6:$AH$125,$N1446,$O1446),"mm:ss.00"),2),"")</f>
        <v/>
      </c>
      <c r="N1446" s="23">
        <f t="shared" si="197"/>
        <v>66</v>
      </c>
      <c r="O1446" s="23">
        <v>21</v>
      </c>
      <c r="P1446" s="200" t="s">
        <v>47</v>
      </c>
      <c r="Q1446" s="23" t="s">
        <v>319</v>
      </c>
    </row>
    <row r="1447" spans="3:17" s="23" customFormat="1" x14ac:dyDescent="0.15">
      <c r="C1447" s="23" t="str">
        <f>IF(INDEX(個人!$C$6:$AH$125,$N1447,$C$3)&lt;&gt;"",DBCS(TRIM(INDEX(個人!$C$6:$AH$125,$N1447,$C$3))),"")</f>
        <v/>
      </c>
      <c r="D1447" s="23" t="str">
        <f t="shared" si="195"/>
        <v>○</v>
      </c>
      <c r="E1447" s="23">
        <f>IF(AND(INDEX(個人!$C$6:$AH$125,$N1446,$C$3)&lt;&gt;"",INDEX(個人!$C$6:$AH$125,$N1447,$O1447)&lt;&gt;""),E1446+1,E1446)</f>
        <v>0</v>
      </c>
      <c r="F1447" s="23" t="str">
        <f t="shared" si="196"/>
        <v>@0</v>
      </c>
      <c r="H1447" s="23" t="str">
        <f>IF(AND(INDEX(個人!$C$6:$AH$125,$N1447,$C$3)&lt;&gt;"",INDEX(個人!$C$6:$AH$125,$N1447,$O1447)&lt;&gt;""),IF(INDEX(個人!$C$6:$AH$125,$N1447,$H$3)&lt;20,11,ROUNDDOWN(INDEX(個人!$C$6:$AH$125,$N1447,$H$3)/5,0)+7),"")</f>
        <v/>
      </c>
      <c r="I1447" s="23" t="str">
        <f>IF(AND(INDEX(個人!$C$6:$AH$125,$N1447,$C$3)&lt;&gt;"",INDEX(個人!$C$6:$AH$125,$N1447,$O1447)&lt;&gt;""),IF(ISERROR(VLOOKUP(DBCS($Q1447),コード一覧!$E$1:$F$6,2,FALSE)),1,VLOOKUP(DBCS($Q1447),コード一覧!$E$1:$F$6,2,FALSE)),"")</f>
        <v/>
      </c>
      <c r="J1447" s="23" t="str">
        <f>IF(AND(INDEX(個人!$C$6:$AH$125,$N1447,$C$3)&lt;&gt;"",INDEX(個人!$C$6:$AH$125,$N1447,$O1447)&lt;&gt;""),VLOOKUP($P1447,コード一覧!$G$1:$H$10,2,FALSE),"")</f>
        <v/>
      </c>
      <c r="K1447" s="23" t="str">
        <f>IF(AND(INDEX(個人!$C$6:$AH$125,$N1447,$C$3)&lt;&gt;"",INDEX(個人!$C$6:$AH$125,$N1447,$O1447)&lt;&gt;""),LEFT(TEXT(INDEX(個人!$C$6:$AH$125,$N1447,$O1447),"mm:ss.00"),2),"")</f>
        <v/>
      </c>
      <c r="L1447" s="23" t="str">
        <f>IF(AND(INDEX(個人!$C$6:$AH$125,$N1447,$C$3)&lt;&gt;"",INDEX(個人!$C$6:$AH$125,$N1447,$O1447)&lt;&gt;""),MID(TEXT(INDEX(個人!$C$6:$AH$125,$N1447,$O1447),"mm:ss.00"),4,2),"")</f>
        <v/>
      </c>
      <c r="M1447" s="23" t="str">
        <f>IF(AND(INDEX(個人!$C$6:$AH$125,$N1447,$C$3)&lt;&gt;"",INDEX(個人!$C$6:$AH$125,$N1447,$O1447)&lt;&gt;""),RIGHT(TEXT(INDEX(個人!$C$6:$AH$125,$N1447,$O1447),"mm:ss.00"),2),"")</f>
        <v/>
      </c>
      <c r="N1447" s="23">
        <f t="shared" si="197"/>
        <v>66</v>
      </c>
      <c r="O1447" s="23">
        <v>22</v>
      </c>
      <c r="P1447" s="200" t="s">
        <v>70</v>
      </c>
      <c r="Q1447" s="23" t="s">
        <v>320</v>
      </c>
    </row>
    <row r="1448" spans="3:17" s="23" customFormat="1" x14ac:dyDescent="0.15">
      <c r="C1448" s="23" t="str">
        <f>IF(INDEX(個人!$C$6:$AH$125,$N1448,$C$3)&lt;&gt;"",DBCS(TRIM(INDEX(個人!$C$6:$AH$125,$N1448,$C$3))),"")</f>
        <v/>
      </c>
      <c r="D1448" s="23" t="str">
        <f t="shared" si="195"/>
        <v>○</v>
      </c>
      <c r="E1448" s="23">
        <f>IF(AND(INDEX(個人!$C$6:$AH$125,$N1447,$C$3)&lt;&gt;"",INDEX(個人!$C$6:$AH$125,$N1448,$O1448)&lt;&gt;""),E1447+1,E1447)</f>
        <v>0</v>
      </c>
      <c r="F1448" s="23" t="str">
        <f t="shared" si="196"/>
        <v>@0</v>
      </c>
      <c r="H1448" s="23" t="str">
        <f>IF(AND(INDEX(個人!$C$6:$AH$125,$N1448,$C$3)&lt;&gt;"",INDEX(個人!$C$6:$AH$125,$N1448,$O1448)&lt;&gt;""),IF(INDEX(個人!$C$6:$AH$125,$N1448,$H$3)&lt;20,11,ROUNDDOWN(INDEX(個人!$C$6:$AH$125,$N1448,$H$3)/5,0)+7),"")</f>
        <v/>
      </c>
      <c r="I1448" s="23" t="str">
        <f>IF(AND(INDEX(個人!$C$6:$AH$125,$N1448,$C$3)&lt;&gt;"",INDEX(個人!$C$6:$AH$125,$N1448,$O1448)&lt;&gt;""),IF(ISERROR(VLOOKUP(DBCS($Q1448),コード一覧!$E$1:$F$6,2,FALSE)),1,VLOOKUP(DBCS($Q1448),コード一覧!$E$1:$F$6,2,FALSE)),"")</f>
        <v/>
      </c>
      <c r="J1448" s="23" t="str">
        <f>IF(AND(INDEX(個人!$C$6:$AH$125,$N1448,$C$3)&lt;&gt;"",INDEX(個人!$C$6:$AH$125,$N1448,$O1448)&lt;&gt;""),VLOOKUP($P1448,コード一覧!$G$1:$H$10,2,FALSE),"")</f>
        <v/>
      </c>
      <c r="K1448" s="23" t="str">
        <f>IF(AND(INDEX(個人!$C$6:$AH$125,$N1448,$C$3)&lt;&gt;"",INDEX(個人!$C$6:$AH$125,$N1448,$O1448)&lt;&gt;""),LEFT(TEXT(INDEX(個人!$C$6:$AH$125,$N1448,$O1448),"mm:ss.00"),2),"")</f>
        <v/>
      </c>
      <c r="L1448" s="23" t="str">
        <f>IF(AND(INDEX(個人!$C$6:$AH$125,$N1448,$C$3)&lt;&gt;"",INDEX(個人!$C$6:$AH$125,$N1448,$O1448)&lt;&gt;""),MID(TEXT(INDEX(個人!$C$6:$AH$125,$N1448,$O1448),"mm:ss.00"),4,2),"")</f>
        <v/>
      </c>
      <c r="M1448" s="23" t="str">
        <f>IF(AND(INDEX(個人!$C$6:$AH$125,$N1448,$C$3)&lt;&gt;"",INDEX(個人!$C$6:$AH$125,$N1448,$O1448)&lt;&gt;""),RIGHT(TEXT(INDEX(個人!$C$6:$AH$125,$N1448,$O1448),"mm:ss.00"),2),"")</f>
        <v/>
      </c>
      <c r="N1448" s="23">
        <f t="shared" si="197"/>
        <v>66</v>
      </c>
      <c r="O1448" s="23">
        <v>23</v>
      </c>
      <c r="P1448" s="200" t="s">
        <v>24</v>
      </c>
      <c r="Q1448" s="23" t="s">
        <v>320</v>
      </c>
    </row>
    <row r="1449" spans="3:17" s="23" customFormat="1" x14ac:dyDescent="0.15">
      <c r="C1449" s="23" t="str">
        <f>IF(INDEX(個人!$C$6:$AH$125,$N1449,$C$3)&lt;&gt;"",DBCS(TRIM(INDEX(個人!$C$6:$AH$125,$N1449,$C$3))),"")</f>
        <v/>
      </c>
      <c r="D1449" s="23" t="str">
        <f t="shared" si="195"/>
        <v>○</v>
      </c>
      <c r="E1449" s="23">
        <f>IF(AND(INDEX(個人!$C$6:$AH$125,$N1448,$C$3)&lt;&gt;"",INDEX(個人!$C$6:$AH$125,$N1449,$O1449)&lt;&gt;""),E1448+1,E1448)</f>
        <v>0</v>
      </c>
      <c r="F1449" s="23" t="str">
        <f t="shared" si="196"/>
        <v>@0</v>
      </c>
      <c r="H1449" s="23" t="str">
        <f>IF(AND(INDEX(個人!$C$6:$AH$125,$N1449,$C$3)&lt;&gt;"",INDEX(個人!$C$6:$AH$125,$N1449,$O1449)&lt;&gt;""),IF(INDEX(個人!$C$6:$AH$125,$N1449,$H$3)&lt;20,11,ROUNDDOWN(INDEX(個人!$C$6:$AH$125,$N1449,$H$3)/5,0)+7),"")</f>
        <v/>
      </c>
      <c r="I1449" s="23" t="str">
        <f>IF(AND(INDEX(個人!$C$6:$AH$125,$N1449,$C$3)&lt;&gt;"",INDEX(個人!$C$6:$AH$125,$N1449,$O1449)&lt;&gt;""),IF(ISERROR(VLOOKUP(DBCS($Q1449),コード一覧!$E$1:$F$6,2,FALSE)),1,VLOOKUP(DBCS($Q1449),コード一覧!$E$1:$F$6,2,FALSE)),"")</f>
        <v/>
      </c>
      <c r="J1449" s="23" t="str">
        <f>IF(AND(INDEX(個人!$C$6:$AH$125,$N1449,$C$3)&lt;&gt;"",INDEX(個人!$C$6:$AH$125,$N1449,$O1449)&lt;&gt;""),VLOOKUP($P1449,コード一覧!$G$1:$H$10,2,FALSE),"")</f>
        <v/>
      </c>
      <c r="K1449" s="23" t="str">
        <f>IF(AND(INDEX(個人!$C$6:$AH$125,$N1449,$C$3)&lt;&gt;"",INDEX(個人!$C$6:$AH$125,$N1449,$O1449)&lt;&gt;""),LEFT(TEXT(INDEX(個人!$C$6:$AH$125,$N1449,$O1449),"mm:ss.00"),2),"")</f>
        <v/>
      </c>
      <c r="L1449" s="23" t="str">
        <f>IF(AND(INDEX(個人!$C$6:$AH$125,$N1449,$C$3)&lt;&gt;"",INDEX(個人!$C$6:$AH$125,$N1449,$O1449)&lt;&gt;""),MID(TEXT(INDEX(個人!$C$6:$AH$125,$N1449,$O1449),"mm:ss.00"),4,2),"")</f>
        <v/>
      </c>
      <c r="M1449" s="23" t="str">
        <f>IF(AND(INDEX(個人!$C$6:$AH$125,$N1449,$C$3)&lt;&gt;"",INDEX(個人!$C$6:$AH$125,$N1449,$O1449)&lt;&gt;""),RIGHT(TEXT(INDEX(個人!$C$6:$AH$125,$N1449,$O1449),"mm:ss.00"),2),"")</f>
        <v/>
      </c>
      <c r="N1449" s="23">
        <f t="shared" si="197"/>
        <v>66</v>
      </c>
      <c r="O1449" s="23">
        <v>24</v>
      </c>
      <c r="P1449" s="200" t="s">
        <v>37</v>
      </c>
      <c r="Q1449" s="23" t="s">
        <v>320</v>
      </c>
    </row>
    <row r="1450" spans="3:17" s="23" customFormat="1" x14ac:dyDescent="0.15">
      <c r="C1450" s="23" t="str">
        <f>IF(INDEX(個人!$C$6:$AH$125,$N1450,$C$3)&lt;&gt;"",DBCS(TRIM(INDEX(個人!$C$6:$AH$125,$N1450,$C$3))),"")</f>
        <v/>
      </c>
      <c r="D1450" s="23" t="str">
        <f t="shared" si="195"/>
        <v>○</v>
      </c>
      <c r="E1450" s="23">
        <f>IF(AND(INDEX(個人!$C$6:$AH$125,$N1449,$C$3)&lt;&gt;"",INDEX(個人!$C$6:$AH$125,$N1450,$O1450)&lt;&gt;""),E1449+1,E1449)</f>
        <v>0</v>
      </c>
      <c r="F1450" s="23" t="str">
        <f t="shared" si="196"/>
        <v>@0</v>
      </c>
      <c r="H1450" s="23" t="str">
        <f>IF(AND(INDEX(個人!$C$6:$AH$125,$N1450,$C$3)&lt;&gt;"",INDEX(個人!$C$6:$AH$125,$N1450,$O1450)&lt;&gt;""),IF(INDEX(個人!$C$6:$AH$125,$N1450,$H$3)&lt;20,11,ROUNDDOWN(INDEX(個人!$C$6:$AH$125,$N1450,$H$3)/5,0)+7),"")</f>
        <v/>
      </c>
      <c r="I1450" s="23" t="str">
        <f>IF(AND(INDEX(個人!$C$6:$AH$125,$N1450,$C$3)&lt;&gt;"",INDEX(個人!$C$6:$AH$125,$N1450,$O1450)&lt;&gt;""),IF(ISERROR(VLOOKUP(DBCS($Q1450),コード一覧!$E$1:$F$6,2,FALSE)),1,VLOOKUP(DBCS($Q1450),コード一覧!$E$1:$F$6,2,FALSE)),"")</f>
        <v/>
      </c>
      <c r="J1450" s="23" t="str">
        <f>IF(AND(INDEX(個人!$C$6:$AH$125,$N1450,$C$3)&lt;&gt;"",INDEX(個人!$C$6:$AH$125,$N1450,$O1450)&lt;&gt;""),VLOOKUP($P1450,コード一覧!$G$1:$H$10,2,FALSE),"")</f>
        <v/>
      </c>
      <c r="K1450" s="23" t="str">
        <f>IF(AND(INDEX(個人!$C$6:$AH$125,$N1450,$C$3)&lt;&gt;"",INDEX(個人!$C$6:$AH$125,$N1450,$O1450)&lt;&gt;""),LEFT(TEXT(INDEX(個人!$C$6:$AH$125,$N1450,$O1450),"mm:ss.00"),2),"")</f>
        <v/>
      </c>
      <c r="L1450" s="23" t="str">
        <f>IF(AND(INDEX(個人!$C$6:$AH$125,$N1450,$C$3)&lt;&gt;"",INDEX(個人!$C$6:$AH$125,$N1450,$O1450)&lt;&gt;""),MID(TEXT(INDEX(個人!$C$6:$AH$125,$N1450,$O1450),"mm:ss.00"),4,2),"")</f>
        <v/>
      </c>
      <c r="M1450" s="23" t="str">
        <f>IF(AND(INDEX(個人!$C$6:$AH$125,$N1450,$C$3)&lt;&gt;"",INDEX(個人!$C$6:$AH$125,$N1450,$O1450)&lt;&gt;""),RIGHT(TEXT(INDEX(個人!$C$6:$AH$125,$N1450,$O1450),"mm:ss.00"),2),"")</f>
        <v/>
      </c>
      <c r="N1450" s="23">
        <f t="shared" si="197"/>
        <v>66</v>
      </c>
      <c r="O1450" s="23">
        <v>25</v>
      </c>
      <c r="P1450" s="200" t="s">
        <v>47</v>
      </c>
      <c r="Q1450" s="23" t="s">
        <v>320</v>
      </c>
    </row>
    <row r="1451" spans="3:17" s="23" customFormat="1" x14ac:dyDescent="0.15">
      <c r="C1451" s="23" t="str">
        <f>IF(INDEX(個人!$C$6:$AH$125,$N1451,$C$3)&lt;&gt;"",DBCS(TRIM(INDEX(個人!$C$6:$AH$125,$N1451,$C$3))),"")</f>
        <v/>
      </c>
      <c r="D1451" s="23" t="str">
        <f t="shared" si="195"/>
        <v>○</v>
      </c>
      <c r="E1451" s="23">
        <f>IF(AND(INDEX(個人!$C$6:$AH$125,$N1450,$C$3)&lt;&gt;"",INDEX(個人!$C$6:$AH$125,$N1451,$O1451)&lt;&gt;""),E1450+1,E1450)</f>
        <v>0</v>
      </c>
      <c r="F1451" s="23" t="str">
        <f t="shared" si="196"/>
        <v>@0</v>
      </c>
      <c r="H1451" s="23" t="str">
        <f>IF(AND(INDEX(個人!$C$6:$AH$125,$N1451,$C$3)&lt;&gt;"",INDEX(個人!$C$6:$AH$125,$N1451,$O1451)&lt;&gt;""),IF(INDEX(個人!$C$6:$AH$125,$N1451,$H$3)&lt;20,11,ROUNDDOWN(INDEX(個人!$C$6:$AH$125,$N1451,$H$3)/5,0)+7),"")</f>
        <v/>
      </c>
      <c r="I1451" s="23" t="str">
        <f>IF(AND(INDEX(個人!$C$6:$AH$125,$N1451,$C$3)&lt;&gt;"",INDEX(個人!$C$6:$AH$125,$N1451,$O1451)&lt;&gt;""),IF(ISERROR(VLOOKUP(DBCS($Q1451),コード一覧!$E$1:$F$6,2,FALSE)),1,VLOOKUP(DBCS($Q1451),コード一覧!$E$1:$F$6,2,FALSE)),"")</f>
        <v/>
      </c>
      <c r="J1451" s="23" t="str">
        <f>IF(AND(INDEX(個人!$C$6:$AH$125,$N1451,$C$3)&lt;&gt;"",INDEX(個人!$C$6:$AH$125,$N1451,$O1451)&lt;&gt;""),VLOOKUP($P1451,コード一覧!$G$1:$H$10,2,FALSE),"")</f>
        <v/>
      </c>
      <c r="K1451" s="23" t="str">
        <f>IF(AND(INDEX(個人!$C$6:$AH$125,$N1451,$C$3)&lt;&gt;"",INDEX(個人!$C$6:$AH$125,$N1451,$O1451)&lt;&gt;""),LEFT(TEXT(INDEX(個人!$C$6:$AH$125,$N1451,$O1451),"mm:ss.00"),2),"")</f>
        <v/>
      </c>
      <c r="L1451" s="23" t="str">
        <f>IF(AND(INDEX(個人!$C$6:$AH$125,$N1451,$C$3)&lt;&gt;"",INDEX(個人!$C$6:$AH$125,$N1451,$O1451)&lt;&gt;""),MID(TEXT(INDEX(個人!$C$6:$AH$125,$N1451,$O1451),"mm:ss.00"),4,2),"")</f>
        <v/>
      </c>
      <c r="M1451" s="23" t="str">
        <f>IF(AND(INDEX(個人!$C$6:$AH$125,$N1451,$C$3)&lt;&gt;"",INDEX(個人!$C$6:$AH$125,$N1451,$O1451)&lt;&gt;""),RIGHT(TEXT(INDEX(個人!$C$6:$AH$125,$N1451,$O1451),"mm:ss.00"),2),"")</f>
        <v/>
      </c>
      <c r="N1451" s="23">
        <f t="shared" si="197"/>
        <v>66</v>
      </c>
      <c r="O1451" s="23">
        <v>26</v>
      </c>
      <c r="P1451" s="200" t="s">
        <v>70</v>
      </c>
      <c r="Q1451" s="23" t="s">
        <v>321</v>
      </c>
    </row>
    <row r="1452" spans="3:17" s="23" customFormat="1" x14ac:dyDescent="0.15">
      <c r="C1452" s="23" t="str">
        <f>IF(INDEX(個人!$C$6:$AH$125,$N1452,$C$3)&lt;&gt;"",DBCS(TRIM(INDEX(個人!$C$6:$AH$125,$N1452,$C$3))),"")</f>
        <v/>
      </c>
      <c r="D1452" s="23" t="str">
        <f t="shared" si="195"/>
        <v>○</v>
      </c>
      <c r="E1452" s="23">
        <f>IF(AND(INDEX(個人!$C$6:$AH$125,$N1451,$C$3)&lt;&gt;"",INDEX(個人!$C$6:$AH$125,$N1452,$O1452)&lt;&gt;""),E1451+1,E1451)</f>
        <v>0</v>
      </c>
      <c r="F1452" s="23" t="str">
        <f t="shared" si="196"/>
        <v>@0</v>
      </c>
      <c r="H1452" s="23" t="str">
        <f>IF(AND(INDEX(個人!$C$6:$AH$125,$N1452,$C$3)&lt;&gt;"",INDEX(個人!$C$6:$AH$125,$N1452,$O1452)&lt;&gt;""),IF(INDEX(個人!$C$6:$AH$125,$N1452,$H$3)&lt;20,11,ROUNDDOWN(INDEX(個人!$C$6:$AH$125,$N1452,$H$3)/5,0)+7),"")</f>
        <v/>
      </c>
      <c r="I1452" s="23" t="str">
        <f>IF(AND(INDEX(個人!$C$6:$AH$125,$N1452,$C$3)&lt;&gt;"",INDEX(個人!$C$6:$AH$125,$N1452,$O1452)&lt;&gt;""),IF(ISERROR(VLOOKUP(DBCS($Q1452),コード一覧!$E$1:$F$6,2,FALSE)),1,VLOOKUP(DBCS($Q1452),コード一覧!$E$1:$F$6,2,FALSE)),"")</f>
        <v/>
      </c>
      <c r="J1452" s="23" t="str">
        <f>IF(AND(INDEX(個人!$C$6:$AH$125,$N1452,$C$3)&lt;&gt;"",INDEX(個人!$C$6:$AH$125,$N1452,$O1452)&lt;&gt;""),VLOOKUP($P1452,コード一覧!$G$1:$H$10,2,FALSE),"")</f>
        <v/>
      </c>
      <c r="K1452" s="23" t="str">
        <f>IF(AND(INDEX(個人!$C$6:$AH$125,$N1452,$C$3)&lt;&gt;"",INDEX(個人!$C$6:$AH$125,$N1452,$O1452)&lt;&gt;""),LEFT(TEXT(INDEX(個人!$C$6:$AH$125,$N1452,$O1452),"mm:ss.00"),2),"")</f>
        <v/>
      </c>
      <c r="L1452" s="23" t="str">
        <f>IF(AND(INDEX(個人!$C$6:$AH$125,$N1452,$C$3)&lt;&gt;"",INDEX(個人!$C$6:$AH$125,$N1452,$O1452)&lt;&gt;""),MID(TEXT(INDEX(個人!$C$6:$AH$125,$N1452,$O1452),"mm:ss.00"),4,2),"")</f>
        <v/>
      </c>
      <c r="M1452" s="23" t="str">
        <f>IF(AND(INDEX(個人!$C$6:$AH$125,$N1452,$C$3)&lt;&gt;"",INDEX(個人!$C$6:$AH$125,$N1452,$O1452)&lt;&gt;""),RIGHT(TEXT(INDEX(個人!$C$6:$AH$125,$N1452,$O1452),"mm:ss.00"),2),"")</f>
        <v/>
      </c>
      <c r="N1452" s="23">
        <f t="shared" si="197"/>
        <v>66</v>
      </c>
      <c r="O1452" s="23">
        <v>27</v>
      </c>
      <c r="P1452" s="200" t="s">
        <v>24</v>
      </c>
      <c r="Q1452" s="23" t="s">
        <v>321</v>
      </c>
    </row>
    <row r="1453" spans="3:17" s="23" customFormat="1" x14ac:dyDescent="0.15">
      <c r="C1453" s="23" t="str">
        <f>IF(INDEX(個人!$C$6:$AH$125,$N1453,$C$3)&lt;&gt;"",DBCS(TRIM(INDEX(個人!$C$6:$AH$125,$N1453,$C$3))),"")</f>
        <v/>
      </c>
      <c r="D1453" s="23" t="str">
        <f t="shared" si="195"/>
        <v>○</v>
      </c>
      <c r="E1453" s="23">
        <f>IF(AND(INDEX(個人!$C$6:$AH$125,$N1452,$C$3)&lt;&gt;"",INDEX(個人!$C$6:$AH$125,$N1453,$O1453)&lt;&gt;""),E1452+1,E1452)</f>
        <v>0</v>
      </c>
      <c r="F1453" s="23" t="str">
        <f t="shared" si="196"/>
        <v>@0</v>
      </c>
      <c r="H1453" s="23" t="str">
        <f>IF(AND(INDEX(個人!$C$6:$AH$125,$N1453,$C$3)&lt;&gt;"",INDEX(個人!$C$6:$AH$125,$N1453,$O1453)&lt;&gt;""),IF(INDEX(個人!$C$6:$AH$125,$N1453,$H$3)&lt;20,11,ROUNDDOWN(INDEX(個人!$C$6:$AH$125,$N1453,$H$3)/5,0)+7),"")</f>
        <v/>
      </c>
      <c r="I1453" s="23" t="str">
        <f>IF(AND(INDEX(個人!$C$6:$AH$125,$N1453,$C$3)&lt;&gt;"",INDEX(個人!$C$6:$AH$125,$N1453,$O1453)&lt;&gt;""),IF(ISERROR(VLOOKUP(DBCS($Q1453),コード一覧!$E$1:$F$6,2,FALSE)),1,VLOOKUP(DBCS($Q1453),コード一覧!$E$1:$F$6,2,FALSE)),"")</f>
        <v/>
      </c>
      <c r="J1453" s="23" t="str">
        <f>IF(AND(INDEX(個人!$C$6:$AH$125,$N1453,$C$3)&lt;&gt;"",INDEX(個人!$C$6:$AH$125,$N1453,$O1453)&lt;&gt;""),VLOOKUP($P1453,コード一覧!$G$1:$H$10,2,FALSE),"")</f>
        <v/>
      </c>
      <c r="K1453" s="23" t="str">
        <f>IF(AND(INDEX(個人!$C$6:$AH$125,$N1453,$C$3)&lt;&gt;"",INDEX(個人!$C$6:$AH$125,$N1453,$O1453)&lt;&gt;""),LEFT(TEXT(INDEX(個人!$C$6:$AH$125,$N1453,$O1453),"mm:ss.00"),2),"")</f>
        <v/>
      </c>
      <c r="L1453" s="23" t="str">
        <f>IF(AND(INDEX(個人!$C$6:$AH$125,$N1453,$C$3)&lt;&gt;"",INDEX(個人!$C$6:$AH$125,$N1453,$O1453)&lt;&gt;""),MID(TEXT(INDEX(個人!$C$6:$AH$125,$N1453,$O1453),"mm:ss.00"),4,2),"")</f>
        <v/>
      </c>
      <c r="M1453" s="23" t="str">
        <f>IF(AND(INDEX(個人!$C$6:$AH$125,$N1453,$C$3)&lt;&gt;"",INDEX(個人!$C$6:$AH$125,$N1453,$O1453)&lt;&gt;""),RIGHT(TEXT(INDEX(個人!$C$6:$AH$125,$N1453,$O1453),"mm:ss.00"),2),"")</f>
        <v/>
      </c>
      <c r="N1453" s="23">
        <f t="shared" si="197"/>
        <v>66</v>
      </c>
      <c r="O1453" s="23">
        <v>28</v>
      </c>
      <c r="P1453" s="200" t="s">
        <v>37</v>
      </c>
      <c r="Q1453" s="23" t="s">
        <v>321</v>
      </c>
    </row>
    <row r="1454" spans="3:17" s="23" customFormat="1" x14ac:dyDescent="0.15">
      <c r="C1454" s="23" t="str">
        <f>IF(INDEX(個人!$C$6:$AH$125,$N1454,$C$3)&lt;&gt;"",DBCS(TRIM(INDEX(個人!$C$6:$AH$125,$N1454,$C$3))),"")</f>
        <v/>
      </c>
      <c r="D1454" s="23" t="str">
        <f t="shared" si="195"/>
        <v>○</v>
      </c>
      <c r="E1454" s="23">
        <f>IF(AND(INDEX(個人!$C$6:$AH$125,$N1453,$C$3)&lt;&gt;"",INDEX(個人!$C$6:$AH$125,$N1454,$O1454)&lt;&gt;""),E1453+1,E1453)</f>
        <v>0</v>
      </c>
      <c r="F1454" s="23" t="str">
        <f t="shared" si="196"/>
        <v>@0</v>
      </c>
      <c r="H1454" s="23" t="str">
        <f>IF(AND(INDEX(個人!$C$6:$AH$125,$N1454,$C$3)&lt;&gt;"",INDEX(個人!$C$6:$AH$125,$N1454,$O1454)&lt;&gt;""),IF(INDEX(個人!$C$6:$AH$125,$N1454,$H$3)&lt;20,11,ROUNDDOWN(INDEX(個人!$C$6:$AH$125,$N1454,$H$3)/5,0)+7),"")</f>
        <v/>
      </c>
      <c r="I1454" s="23" t="str">
        <f>IF(AND(INDEX(個人!$C$6:$AH$125,$N1454,$C$3)&lt;&gt;"",INDEX(個人!$C$6:$AH$125,$N1454,$O1454)&lt;&gt;""),IF(ISERROR(VLOOKUP(DBCS($Q1454),コード一覧!$E$1:$F$6,2,FALSE)),1,VLOOKUP(DBCS($Q1454),コード一覧!$E$1:$F$6,2,FALSE)),"")</f>
        <v/>
      </c>
      <c r="J1454" s="23" t="str">
        <f>IF(AND(INDEX(個人!$C$6:$AH$125,$N1454,$C$3)&lt;&gt;"",INDEX(個人!$C$6:$AH$125,$N1454,$O1454)&lt;&gt;""),VLOOKUP($P1454,コード一覧!$G$1:$H$10,2,FALSE),"")</f>
        <v/>
      </c>
      <c r="K1454" s="23" t="str">
        <f>IF(AND(INDEX(個人!$C$6:$AH$125,$N1454,$C$3)&lt;&gt;"",INDEX(個人!$C$6:$AH$125,$N1454,$O1454)&lt;&gt;""),LEFT(TEXT(INDEX(個人!$C$6:$AH$125,$N1454,$O1454),"mm:ss.00"),2),"")</f>
        <v/>
      </c>
      <c r="L1454" s="23" t="str">
        <f>IF(AND(INDEX(個人!$C$6:$AH$125,$N1454,$C$3)&lt;&gt;"",INDEX(個人!$C$6:$AH$125,$N1454,$O1454)&lt;&gt;""),MID(TEXT(INDEX(個人!$C$6:$AH$125,$N1454,$O1454),"mm:ss.00"),4,2),"")</f>
        <v/>
      </c>
      <c r="M1454" s="23" t="str">
        <f>IF(AND(INDEX(個人!$C$6:$AH$125,$N1454,$C$3)&lt;&gt;"",INDEX(個人!$C$6:$AH$125,$N1454,$O1454)&lt;&gt;""),RIGHT(TEXT(INDEX(個人!$C$6:$AH$125,$N1454,$O1454),"mm:ss.00"),2),"")</f>
        <v/>
      </c>
      <c r="N1454" s="23">
        <f t="shared" si="197"/>
        <v>66</v>
      </c>
      <c r="O1454" s="23">
        <v>29</v>
      </c>
      <c r="P1454" s="200" t="s">
        <v>47</v>
      </c>
      <c r="Q1454" s="23" t="s">
        <v>321</v>
      </c>
    </row>
    <row r="1455" spans="3:17" s="23" customFormat="1" x14ac:dyDescent="0.15">
      <c r="C1455" s="23" t="str">
        <f>IF(INDEX(個人!$C$6:$AH$125,$N1455,$C$3)&lt;&gt;"",DBCS(TRIM(INDEX(個人!$C$6:$AH$125,$N1455,$C$3))),"")</f>
        <v/>
      </c>
      <c r="D1455" s="23" t="str">
        <f t="shared" si="195"/>
        <v>○</v>
      </c>
      <c r="E1455" s="23">
        <f>IF(AND(INDEX(個人!$C$6:$AH$125,$N1454,$C$3)&lt;&gt;"",INDEX(個人!$C$6:$AH$125,$N1455,$O1455)&lt;&gt;""),E1454+1,E1454)</f>
        <v>0</v>
      </c>
      <c r="F1455" s="23" t="str">
        <f t="shared" si="196"/>
        <v>@0</v>
      </c>
      <c r="H1455" s="23" t="str">
        <f>IF(AND(INDEX(個人!$C$6:$AH$125,$N1455,$C$3)&lt;&gt;"",INDEX(個人!$C$6:$AH$125,$N1455,$O1455)&lt;&gt;""),IF(INDEX(個人!$C$6:$AH$125,$N1455,$H$3)&lt;20,11,ROUNDDOWN(INDEX(個人!$C$6:$AH$125,$N1455,$H$3)/5,0)+7),"")</f>
        <v/>
      </c>
      <c r="I1455" s="23" t="str">
        <f>IF(AND(INDEX(個人!$C$6:$AH$125,$N1455,$C$3)&lt;&gt;"",INDEX(個人!$C$6:$AH$125,$N1455,$O1455)&lt;&gt;""),IF(ISERROR(VLOOKUP(DBCS($Q1455),コード一覧!$E$1:$F$6,2,FALSE)),1,VLOOKUP(DBCS($Q1455),コード一覧!$E$1:$F$6,2,FALSE)),"")</f>
        <v/>
      </c>
      <c r="J1455" s="23" t="str">
        <f>IF(AND(INDEX(個人!$C$6:$AH$125,$N1455,$C$3)&lt;&gt;"",INDEX(個人!$C$6:$AH$125,$N1455,$O1455)&lt;&gt;""),VLOOKUP($P1455,コード一覧!$G$1:$H$10,2,FALSE),"")</f>
        <v/>
      </c>
      <c r="K1455" s="23" t="str">
        <f>IF(AND(INDEX(個人!$C$6:$AH$125,$N1455,$C$3)&lt;&gt;"",INDEX(個人!$C$6:$AH$125,$N1455,$O1455)&lt;&gt;""),LEFT(TEXT(INDEX(個人!$C$6:$AH$125,$N1455,$O1455),"mm:ss.00"),2),"")</f>
        <v/>
      </c>
      <c r="L1455" s="23" t="str">
        <f>IF(AND(INDEX(個人!$C$6:$AH$125,$N1455,$C$3)&lt;&gt;"",INDEX(個人!$C$6:$AH$125,$N1455,$O1455)&lt;&gt;""),MID(TEXT(INDEX(個人!$C$6:$AH$125,$N1455,$O1455),"mm:ss.00"),4,2),"")</f>
        <v/>
      </c>
      <c r="M1455" s="23" t="str">
        <f>IF(AND(INDEX(個人!$C$6:$AH$125,$N1455,$C$3)&lt;&gt;"",INDEX(個人!$C$6:$AH$125,$N1455,$O1455)&lt;&gt;""),RIGHT(TEXT(INDEX(個人!$C$6:$AH$125,$N1455,$O1455),"mm:ss.00"),2),"")</f>
        <v/>
      </c>
      <c r="N1455" s="23">
        <f t="shared" si="197"/>
        <v>66</v>
      </c>
      <c r="O1455" s="23">
        <v>30</v>
      </c>
      <c r="P1455" s="200" t="s">
        <v>37</v>
      </c>
      <c r="Q1455" s="23" t="s">
        <v>101</v>
      </c>
    </row>
    <row r="1456" spans="3:17" s="23" customFormat="1" x14ac:dyDescent="0.15">
      <c r="C1456" s="23" t="str">
        <f>IF(INDEX(個人!$C$6:$AH$125,$N1456,$C$3)&lt;&gt;"",DBCS(TRIM(INDEX(個人!$C$6:$AH$125,$N1456,$C$3))),"")</f>
        <v/>
      </c>
      <c r="D1456" s="23" t="str">
        <f t="shared" si="195"/>
        <v>○</v>
      </c>
      <c r="E1456" s="23">
        <f>IF(AND(INDEX(個人!$C$6:$AH$125,$N1455,$C$3)&lt;&gt;"",INDEX(個人!$C$6:$AH$125,$N1456,$O1456)&lt;&gt;""),E1455+1,E1455)</f>
        <v>0</v>
      </c>
      <c r="F1456" s="23" t="str">
        <f t="shared" si="196"/>
        <v>@0</v>
      </c>
      <c r="H1456" s="23" t="str">
        <f>IF(AND(INDEX(個人!$C$6:$AH$125,$N1456,$C$3)&lt;&gt;"",INDEX(個人!$C$6:$AH$125,$N1456,$O1456)&lt;&gt;""),IF(INDEX(個人!$C$6:$AH$125,$N1456,$H$3)&lt;20,11,ROUNDDOWN(INDEX(個人!$C$6:$AH$125,$N1456,$H$3)/5,0)+7),"")</f>
        <v/>
      </c>
      <c r="I1456" s="23" t="str">
        <f>IF(AND(INDEX(個人!$C$6:$AH$125,$N1456,$C$3)&lt;&gt;"",INDEX(個人!$C$6:$AH$125,$N1456,$O1456)&lt;&gt;""),IF(ISERROR(VLOOKUP(DBCS($Q1456),コード一覧!$E$1:$F$6,2,FALSE)),1,VLOOKUP(DBCS($Q1456),コード一覧!$E$1:$F$6,2,FALSE)),"")</f>
        <v/>
      </c>
      <c r="J1456" s="23" t="str">
        <f>IF(AND(INDEX(個人!$C$6:$AH$125,$N1456,$C$3)&lt;&gt;"",INDEX(個人!$C$6:$AH$125,$N1456,$O1456)&lt;&gt;""),VLOOKUP($P1456,コード一覧!$G$1:$H$10,2,FALSE),"")</f>
        <v/>
      </c>
      <c r="K1456" s="23" t="str">
        <f>IF(AND(INDEX(個人!$C$6:$AH$125,$N1456,$C$3)&lt;&gt;"",INDEX(個人!$C$6:$AH$125,$N1456,$O1456)&lt;&gt;""),LEFT(TEXT(INDEX(個人!$C$6:$AH$125,$N1456,$O1456),"mm:ss.00"),2),"")</f>
        <v/>
      </c>
      <c r="L1456" s="23" t="str">
        <f>IF(AND(INDEX(個人!$C$6:$AH$125,$N1456,$C$3)&lt;&gt;"",INDEX(個人!$C$6:$AH$125,$N1456,$O1456)&lt;&gt;""),MID(TEXT(INDEX(個人!$C$6:$AH$125,$N1456,$O1456),"mm:ss.00"),4,2),"")</f>
        <v/>
      </c>
      <c r="M1456" s="23" t="str">
        <f>IF(AND(INDEX(個人!$C$6:$AH$125,$N1456,$C$3)&lt;&gt;"",INDEX(個人!$C$6:$AH$125,$N1456,$O1456)&lt;&gt;""),RIGHT(TEXT(INDEX(個人!$C$6:$AH$125,$N1456,$O1456),"mm:ss.00"),2),"")</f>
        <v/>
      </c>
      <c r="N1456" s="23">
        <f t="shared" si="197"/>
        <v>66</v>
      </c>
      <c r="O1456" s="23">
        <v>31</v>
      </c>
      <c r="P1456" s="200" t="s">
        <v>47</v>
      </c>
      <c r="Q1456" s="23" t="s">
        <v>101</v>
      </c>
    </row>
    <row r="1457" spans="3:17" s="23" customFormat="1" x14ac:dyDescent="0.15">
      <c r="C1457" s="23" t="str">
        <f>IF(INDEX(個人!$C$6:$AH$125,$N1457,$C$3)&lt;&gt;"",DBCS(TRIM(INDEX(個人!$C$6:$AH$125,$N1457,$C$3))),"")</f>
        <v/>
      </c>
      <c r="D1457" s="23" t="str">
        <f t="shared" si="195"/>
        <v>○</v>
      </c>
      <c r="E1457" s="23">
        <f>IF(AND(INDEX(個人!$C$6:$AH$125,$N1456,$C$3)&lt;&gt;"",INDEX(個人!$C$6:$AH$125,$N1457,$O1457)&lt;&gt;""),E1456+1,E1456)</f>
        <v>0</v>
      </c>
      <c r="F1457" s="23" t="str">
        <f t="shared" si="196"/>
        <v>@0</v>
      </c>
      <c r="H1457" s="23" t="str">
        <f>IF(AND(INDEX(個人!$C$6:$AH$125,$N1457,$C$3)&lt;&gt;"",INDEX(個人!$C$6:$AH$125,$N1457,$O1457)&lt;&gt;""),IF(INDEX(個人!$C$6:$AH$125,$N1457,$H$3)&lt;20,11,ROUNDDOWN(INDEX(個人!$C$6:$AH$125,$N1457,$H$3)/5,0)+7),"")</f>
        <v/>
      </c>
      <c r="I1457" s="23" t="str">
        <f>IF(AND(INDEX(個人!$C$6:$AH$125,$N1457,$C$3)&lt;&gt;"",INDEX(個人!$C$6:$AH$125,$N1457,$O1457)&lt;&gt;""),IF(ISERROR(VLOOKUP(DBCS($Q1457),コード一覧!$E$1:$F$6,2,FALSE)),1,VLOOKUP(DBCS($Q1457),コード一覧!$E$1:$F$6,2,FALSE)),"")</f>
        <v/>
      </c>
      <c r="J1457" s="23" t="str">
        <f>IF(AND(INDEX(個人!$C$6:$AH$125,$N1457,$C$3)&lt;&gt;"",INDEX(個人!$C$6:$AH$125,$N1457,$O1457)&lt;&gt;""),VLOOKUP($P1457,コード一覧!$G$1:$H$10,2,FALSE),"")</f>
        <v/>
      </c>
      <c r="K1457" s="23" t="str">
        <f>IF(AND(INDEX(個人!$C$6:$AH$125,$N1457,$C$3)&lt;&gt;"",INDEX(個人!$C$6:$AH$125,$N1457,$O1457)&lt;&gt;""),LEFT(TEXT(INDEX(個人!$C$6:$AH$125,$N1457,$O1457),"mm:ss.00"),2),"")</f>
        <v/>
      </c>
      <c r="L1457" s="23" t="str">
        <f>IF(AND(INDEX(個人!$C$6:$AH$125,$N1457,$C$3)&lt;&gt;"",INDEX(個人!$C$6:$AH$125,$N1457,$O1457)&lt;&gt;""),MID(TEXT(INDEX(個人!$C$6:$AH$125,$N1457,$O1457),"mm:ss.00"),4,2),"")</f>
        <v/>
      </c>
      <c r="M1457" s="23" t="str">
        <f>IF(AND(INDEX(個人!$C$6:$AH$125,$N1457,$C$3)&lt;&gt;"",INDEX(個人!$C$6:$AH$125,$N1457,$O1457)&lt;&gt;""),RIGHT(TEXT(INDEX(個人!$C$6:$AH$125,$N1457,$O1457),"mm:ss.00"),2),"")</f>
        <v/>
      </c>
      <c r="N1457" s="23">
        <f t="shared" si="197"/>
        <v>66</v>
      </c>
      <c r="O1457" s="23">
        <v>32</v>
      </c>
      <c r="P1457" s="200" t="s">
        <v>73</v>
      </c>
      <c r="Q1457" s="23" t="s">
        <v>101</v>
      </c>
    </row>
    <row r="1458" spans="3:17" s="22" customFormat="1" x14ac:dyDescent="0.15">
      <c r="C1458" s="22" t="str">
        <f>IF(INDEX(個人!$C$6:$AH$125,$N1458,$C$3)&lt;&gt;"",DBCS(TRIM(INDEX(個人!$C$6:$AH$125,$N1458,$C$3))),"")</f>
        <v/>
      </c>
      <c r="D1458" s="22" t="str">
        <f>IF(C1457=C1458,"○","×")</f>
        <v>○</v>
      </c>
      <c r="E1458" s="22">
        <f>IF(AND(INDEX(個人!$C$6:$AH$125,$N1458,$C$3)&lt;&gt;"",INDEX(個人!$C$6:$AH$125,$N1458,$O1458)&lt;&gt;""),1,0)</f>
        <v>0</v>
      </c>
      <c r="F1458" s="22" t="str">
        <f>C1458&amp;"@"&amp;E1458</f>
        <v>@0</v>
      </c>
      <c r="H1458" s="22" t="str">
        <f>IF(AND(INDEX(個人!$C$6:$AH$125,$N1458,$C$3)&lt;&gt;"",INDEX(個人!$C$6:$AH$125,$N1458,$O1458)&lt;&gt;""),IF(INDEX(個人!$C$6:$AH$125,$N1458,$H$3)&lt;20,11,ROUNDDOWN(INDEX(個人!$C$6:$AH$125,$N1458,$H$3)/5,0)+7),"")</f>
        <v/>
      </c>
      <c r="I1458" s="22" t="str">
        <f>IF(AND(INDEX(個人!$C$6:$AH$125,$N1458,$C$3)&lt;&gt;"",INDEX(個人!$C$6:$AH$125,$N1458,$O1458)&lt;&gt;""),IF(ISERROR(VLOOKUP(DBCS($Q1458),コード一覧!$E$1:$F$6,2,FALSE)),1,VLOOKUP(DBCS($Q1458),コード一覧!$E$1:$F$6,2,FALSE)),"")</f>
        <v/>
      </c>
      <c r="J1458" s="22" t="str">
        <f>IF(AND(INDEX(個人!$C$6:$AH$125,$N1458,$C$3)&lt;&gt;"",INDEX(個人!$C$6:$AH$125,$N1458,$O1458)&lt;&gt;""),VLOOKUP($P1458,コード一覧!$G$1:$H$10,2,FALSE),"")</f>
        <v/>
      </c>
      <c r="K1458" s="22" t="str">
        <f>IF(AND(INDEX(個人!$C$6:$AH$125,$N1458,$C$3)&lt;&gt;"",INDEX(個人!$C$6:$AH$125,$N1458,$O1458)&lt;&gt;""),LEFT(TEXT(INDEX(個人!$C$6:$AH$125,$N1458,$O1458),"mm:ss.00"),2),"")</f>
        <v/>
      </c>
      <c r="L1458" s="22" t="str">
        <f>IF(AND(INDEX(個人!$C$6:$AH$125,$N1458,$C$3)&lt;&gt;"",INDEX(個人!$C$6:$AH$125,$N1458,$O1458)&lt;&gt;""),MID(TEXT(INDEX(個人!$C$6:$AH$125,$N1458,$O1458),"mm:ss.00"),4,2),"")</f>
        <v/>
      </c>
      <c r="M1458" s="22" t="str">
        <f>IF(AND(INDEX(個人!$C$6:$AH$125,$N1458,$C$3)&lt;&gt;"",INDEX(個人!$C$6:$AH$125,$N1458,$O1458)&lt;&gt;""),RIGHT(TEXT(INDEX(個人!$C$6:$AH$125,$N1458,$O1458),"mm:ss.00"),2),"")</f>
        <v/>
      </c>
      <c r="N1458" s="22">
        <f>N1436+1</f>
        <v>67</v>
      </c>
      <c r="O1458" s="22">
        <v>11</v>
      </c>
      <c r="P1458" s="24" t="s">
        <v>70</v>
      </c>
      <c r="Q1458" s="22" t="s">
        <v>102</v>
      </c>
    </row>
    <row r="1459" spans="3:17" s="22" customFormat="1" x14ac:dyDescent="0.15">
      <c r="C1459" s="22" t="str">
        <f>IF(INDEX(個人!$C$6:$AH$125,$N1459,$C$3)&lt;&gt;"",DBCS(TRIM(INDEX(個人!$C$6:$AH$125,$N1459,$C$3))),"")</f>
        <v/>
      </c>
      <c r="D1459" s="22" t="str">
        <f>IF(C1458=C1459,"○","×")</f>
        <v>○</v>
      </c>
      <c r="E1459" s="22">
        <f>IF(AND(INDEX(個人!$C$6:$AH$125,$N1458,$C$3)&lt;&gt;"",INDEX(個人!$C$6:$AH$125,$N1459,$O1459)&lt;&gt;""),E1458+1,E1458)</f>
        <v>0</v>
      </c>
      <c r="F1459" s="22" t="str">
        <f>C1459&amp;"@"&amp;E1459</f>
        <v>@0</v>
      </c>
      <c r="H1459" s="22" t="str">
        <f>IF(AND(INDEX(個人!$C$6:$AH$125,$N1459,$C$3)&lt;&gt;"",INDEX(個人!$C$6:$AH$125,$N1459,$O1459)&lt;&gt;""),IF(INDEX(個人!$C$6:$AH$125,$N1459,$H$3)&lt;20,11,ROUNDDOWN(INDEX(個人!$C$6:$AH$125,$N1459,$H$3)/5,0)+7),"")</f>
        <v/>
      </c>
      <c r="I1459" s="22" t="str">
        <f>IF(AND(INDEX(個人!$C$6:$AH$125,$N1459,$C$3)&lt;&gt;"",INDEX(個人!$C$6:$AH$125,$N1459,$O1459)&lt;&gt;""),IF(ISERROR(VLOOKUP(DBCS($Q1459),コード一覧!$E$1:$F$6,2,FALSE)),1,VLOOKUP(DBCS($Q1459),コード一覧!$E$1:$F$6,2,FALSE)),"")</f>
        <v/>
      </c>
      <c r="J1459" s="22" t="str">
        <f>IF(AND(INDEX(個人!$C$6:$AH$125,$N1459,$C$3)&lt;&gt;"",INDEX(個人!$C$6:$AH$125,$N1459,$O1459)&lt;&gt;""),VLOOKUP($P1459,コード一覧!$G$1:$H$10,2,FALSE),"")</f>
        <v/>
      </c>
      <c r="K1459" s="22" t="str">
        <f>IF(AND(INDEX(個人!$C$6:$AH$125,$N1459,$C$3)&lt;&gt;"",INDEX(個人!$C$6:$AH$125,$N1459,$O1459)&lt;&gt;""),LEFT(TEXT(INDEX(個人!$C$6:$AH$125,$N1459,$O1459),"mm:ss.00"),2),"")</f>
        <v/>
      </c>
      <c r="L1459" s="22" t="str">
        <f>IF(AND(INDEX(個人!$C$6:$AH$125,$N1459,$C$3)&lt;&gt;"",INDEX(個人!$C$6:$AH$125,$N1459,$O1459)&lt;&gt;""),MID(TEXT(INDEX(個人!$C$6:$AH$125,$N1459,$O1459),"mm:ss.00"),4,2),"")</f>
        <v/>
      </c>
      <c r="M1459" s="22" t="str">
        <f>IF(AND(INDEX(個人!$C$6:$AH$125,$N1459,$C$3)&lt;&gt;"",INDEX(個人!$C$6:$AH$125,$N1459,$O1459)&lt;&gt;""),RIGHT(TEXT(INDEX(個人!$C$6:$AH$125,$N1459,$O1459),"mm:ss.00"),2),"")</f>
        <v/>
      </c>
      <c r="N1459" s="22">
        <f>$N1458</f>
        <v>67</v>
      </c>
      <c r="O1459" s="22">
        <v>12</v>
      </c>
      <c r="P1459" s="24" t="s">
        <v>24</v>
      </c>
      <c r="Q1459" s="22" t="s">
        <v>102</v>
      </c>
    </row>
    <row r="1460" spans="3:17" s="22" customFormat="1" x14ac:dyDescent="0.15">
      <c r="C1460" s="22" t="str">
        <f>IF(INDEX(個人!$C$6:$AH$125,$N1460,$C$3)&lt;&gt;"",DBCS(TRIM(INDEX(個人!$C$6:$AH$125,$N1460,$C$3))),"")</f>
        <v/>
      </c>
      <c r="D1460" s="22" t="str">
        <f t="shared" ref="D1460:D1479" si="198">IF(C1459=C1460,"○","×")</f>
        <v>○</v>
      </c>
      <c r="E1460" s="22">
        <f>IF(AND(INDEX(個人!$C$6:$AH$125,$N1459,$C$3)&lt;&gt;"",INDEX(個人!$C$6:$AH$125,$N1460,$O1460)&lt;&gt;""),E1459+1,E1459)</f>
        <v>0</v>
      </c>
      <c r="F1460" s="22" t="str">
        <f t="shared" ref="F1460:F1479" si="199">C1460&amp;"@"&amp;E1460</f>
        <v>@0</v>
      </c>
      <c r="H1460" s="22" t="str">
        <f>IF(AND(INDEX(個人!$C$6:$AH$125,$N1460,$C$3)&lt;&gt;"",INDEX(個人!$C$6:$AH$125,$N1460,$O1460)&lt;&gt;""),IF(INDEX(個人!$C$6:$AH$125,$N1460,$H$3)&lt;20,11,ROUNDDOWN(INDEX(個人!$C$6:$AH$125,$N1460,$H$3)/5,0)+7),"")</f>
        <v/>
      </c>
      <c r="I1460" s="22" t="str">
        <f>IF(AND(INDEX(個人!$C$6:$AH$125,$N1460,$C$3)&lt;&gt;"",INDEX(個人!$C$6:$AH$125,$N1460,$O1460)&lt;&gt;""),IF(ISERROR(VLOOKUP(DBCS($Q1460),コード一覧!$E$1:$F$6,2,FALSE)),1,VLOOKUP(DBCS($Q1460),コード一覧!$E$1:$F$6,2,FALSE)),"")</f>
        <v/>
      </c>
      <c r="J1460" s="22" t="str">
        <f>IF(AND(INDEX(個人!$C$6:$AH$125,$N1460,$C$3)&lt;&gt;"",INDEX(個人!$C$6:$AH$125,$N1460,$O1460)&lt;&gt;""),VLOOKUP($P1460,コード一覧!$G$1:$H$10,2,FALSE),"")</f>
        <v/>
      </c>
      <c r="K1460" s="22" t="str">
        <f>IF(AND(INDEX(個人!$C$6:$AH$125,$N1460,$C$3)&lt;&gt;"",INDEX(個人!$C$6:$AH$125,$N1460,$O1460)&lt;&gt;""),LEFT(TEXT(INDEX(個人!$C$6:$AH$125,$N1460,$O1460),"mm:ss.00"),2),"")</f>
        <v/>
      </c>
      <c r="L1460" s="22" t="str">
        <f>IF(AND(INDEX(個人!$C$6:$AH$125,$N1460,$C$3)&lt;&gt;"",INDEX(個人!$C$6:$AH$125,$N1460,$O1460)&lt;&gt;""),MID(TEXT(INDEX(個人!$C$6:$AH$125,$N1460,$O1460),"mm:ss.00"),4,2),"")</f>
        <v/>
      </c>
      <c r="M1460" s="22" t="str">
        <f>IF(AND(INDEX(個人!$C$6:$AH$125,$N1460,$C$3)&lt;&gt;"",INDEX(個人!$C$6:$AH$125,$N1460,$O1460)&lt;&gt;""),RIGHT(TEXT(INDEX(個人!$C$6:$AH$125,$N1460,$O1460),"mm:ss.00"),2),"")</f>
        <v/>
      </c>
      <c r="N1460" s="22">
        <f t="shared" ref="N1460:N1479" si="200">$N1459</f>
        <v>67</v>
      </c>
      <c r="O1460" s="22">
        <v>13</v>
      </c>
      <c r="P1460" s="24" t="s">
        <v>37</v>
      </c>
      <c r="Q1460" s="22" t="s">
        <v>102</v>
      </c>
    </row>
    <row r="1461" spans="3:17" s="22" customFormat="1" x14ac:dyDescent="0.15">
      <c r="C1461" s="22" t="str">
        <f>IF(INDEX(個人!$C$6:$AH$125,$N1461,$C$3)&lt;&gt;"",DBCS(TRIM(INDEX(個人!$C$6:$AH$125,$N1461,$C$3))),"")</f>
        <v/>
      </c>
      <c r="D1461" s="22" t="str">
        <f t="shared" si="198"/>
        <v>○</v>
      </c>
      <c r="E1461" s="22">
        <f>IF(AND(INDEX(個人!$C$6:$AH$125,$N1460,$C$3)&lt;&gt;"",INDEX(個人!$C$6:$AH$125,$N1461,$O1461)&lt;&gt;""),E1460+1,E1460)</f>
        <v>0</v>
      </c>
      <c r="F1461" s="22" t="str">
        <f t="shared" si="199"/>
        <v>@0</v>
      </c>
      <c r="H1461" s="22" t="str">
        <f>IF(AND(INDEX(個人!$C$6:$AH$125,$N1461,$C$3)&lt;&gt;"",INDEX(個人!$C$6:$AH$125,$N1461,$O1461)&lt;&gt;""),IF(INDEX(個人!$C$6:$AH$125,$N1461,$H$3)&lt;20,11,ROUNDDOWN(INDEX(個人!$C$6:$AH$125,$N1461,$H$3)/5,0)+7),"")</f>
        <v/>
      </c>
      <c r="I1461" s="22" t="str">
        <f>IF(AND(INDEX(個人!$C$6:$AH$125,$N1461,$C$3)&lt;&gt;"",INDEX(個人!$C$6:$AH$125,$N1461,$O1461)&lt;&gt;""),IF(ISERROR(VLOOKUP(DBCS($Q1461),コード一覧!$E$1:$F$6,2,FALSE)),1,VLOOKUP(DBCS($Q1461),コード一覧!$E$1:$F$6,2,FALSE)),"")</f>
        <v/>
      </c>
      <c r="J1461" s="22" t="str">
        <f>IF(AND(INDEX(個人!$C$6:$AH$125,$N1461,$C$3)&lt;&gt;"",INDEX(個人!$C$6:$AH$125,$N1461,$O1461)&lt;&gt;""),VLOOKUP($P1461,コード一覧!$G$1:$H$10,2,FALSE),"")</f>
        <v/>
      </c>
      <c r="K1461" s="22" t="str">
        <f>IF(AND(INDEX(個人!$C$6:$AH$125,$N1461,$C$3)&lt;&gt;"",INDEX(個人!$C$6:$AH$125,$N1461,$O1461)&lt;&gt;""),LEFT(TEXT(INDEX(個人!$C$6:$AH$125,$N1461,$O1461),"mm:ss.00"),2),"")</f>
        <v/>
      </c>
      <c r="L1461" s="22" t="str">
        <f>IF(AND(INDEX(個人!$C$6:$AH$125,$N1461,$C$3)&lt;&gt;"",INDEX(個人!$C$6:$AH$125,$N1461,$O1461)&lt;&gt;""),MID(TEXT(INDEX(個人!$C$6:$AH$125,$N1461,$O1461),"mm:ss.00"),4,2),"")</f>
        <v/>
      </c>
      <c r="M1461" s="22" t="str">
        <f>IF(AND(INDEX(個人!$C$6:$AH$125,$N1461,$C$3)&lt;&gt;"",INDEX(個人!$C$6:$AH$125,$N1461,$O1461)&lt;&gt;""),RIGHT(TEXT(INDEX(個人!$C$6:$AH$125,$N1461,$O1461),"mm:ss.00"),2),"")</f>
        <v/>
      </c>
      <c r="N1461" s="22">
        <f t="shared" si="200"/>
        <v>67</v>
      </c>
      <c r="O1461" s="22">
        <v>14</v>
      </c>
      <c r="P1461" s="24" t="s">
        <v>47</v>
      </c>
      <c r="Q1461" s="22" t="s">
        <v>102</v>
      </c>
    </row>
    <row r="1462" spans="3:17" s="22" customFormat="1" x14ac:dyDescent="0.15">
      <c r="C1462" s="22" t="str">
        <f>IF(INDEX(個人!$C$6:$AH$125,$N1462,$C$3)&lt;&gt;"",DBCS(TRIM(INDEX(個人!$C$6:$AH$125,$N1462,$C$3))),"")</f>
        <v/>
      </c>
      <c r="D1462" s="22" t="str">
        <f t="shared" si="198"/>
        <v>○</v>
      </c>
      <c r="E1462" s="22">
        <f>IF(AND(INDEX(個人!$C$6:$AH$125,$N1461,$C$3)&lt;&gt;"",INDEX(個人!$C$6:$AH$125,$N1462,$O1462)&lt;&gt;""),E1461+1,E1461)</f>
        <v>0</v>
      </c>
      <c r="F1462" s="22" t="str">
        <f t="shared" si="199"/>
        <v>@0</v>
      </c>
      <c r="H1462" s="22" t="str">
        <f>IF(AND(INDEX(個人!$C$6:$AH$125,$N1462,$C$3)&lt;&gt;"",INDEX(個人!$C$6:$AH$125,$N1462,$O1462)&lt;&gt;""),IF(INDEX(個人!$C$6:$AH$125,$N1462,$H$3)&lt;20,11,ROUNDDOWN(INDEX(個人!$C$6:$AH$125,$N1462,$H$3)/5,0)+7),"")</f>
        <v/>
      </c>
      <c r="I1462" s="22" t="str">
        <f>IF(AND(INDEX(個人!$C$6:$AH$125,$N1462,$C$3)&lt;&gt;"",INDEX(個人!$C$6:$AH$125,$N1462,$O1462)&lt;&gt;""),IF(ISERROR(VLOOKUP(DBCS($Q1462),コード一覧!$E$1:$F$6,2,FALSE)),1,VLOOKUP(DBCS($Q1462),コード一覧!$E$1:$F$6,2,FALSE)),"")</f>
        <v/>
      </c>
      <c r="J1462" s="22" t="str">
        <f>IF(AND(INDEX(個人!$C$6:$AH$125,$N1462,$C$3)&lt;&gt;"",INDEX(個人!$C$6:$AH$125,$N1462,$O1462)&lt;&gt;""),VLOOKUP($P1462,コード一覧!$G$1:$H$10,2,FALSE),"")</f>
        <v/>
      </c>
      <c r="K1462" s="22" t="str">
        <f>IF(AND(INDEX(個人!$C$6:$AH$125,$N1462,$C$3)&lt;&gt;"",INDEX(個人!$C$6:$AH$125,$N1462,$O1462)&lt;&gt;""),LEFT(TEXT(INDEX(個人!$C$6:$AH$125,$N1462,$O1462),"mm:ss.00"),2),"")</f>
        <v/>
      </c>
      <c r="L1462" s="22" t="str">
        <f>IF(AND(INDEX(個人!$C$6:$AH$125,$N1462,$C$3)&lt;&gt;"",INDEX(個人!$C$6:$AH$125,$N1462,$O1462)&lt;&gt;""),MID(TEXT(INDEX(個人!$C$6:$AH$125,$N1462,$O1462),"mm:ss.00"),4,2),"")</f>
        <v/>
      </c>
      <c r="M1462" s="22" t="str">
        <f>IF(AND(INDEX(個人!$C$6:$AH$125,$N1462,$C$3)&lt;&gt;"",INDEX(個人!$C$6:$AH$125,$N1462,$O1462)&lt;&gt;""),RIGHT(TEXT(INDEX(個人!$C$6:$AH$125,$N1462,$O1462),"mm:ss.00"),2),"")</f>
        <v/>
      </c>
      <c r="N1462" s="22">
        <f t="shared" si="200"/>
        <v>67</v>
      </c>
      <c r="O1462" s="22">
        <v>15</v>
      </c>
      <c r="P1462" s="24" t="s">
        <v>73</v>
      </c>
      <c r="Q1462" s="22" t="s">
        <v>102</v>
      </c>
    </row>
    <row r="1463" spans="3:17" s="22" customFormat="1" x14ac:dyDescent="0.15">
      <c r="C1463" s="22" t="str">
        <f>IF(INDEX(個人!$C$6:$AH$125,$N1463,$C$3)&lt;&gt;"",DBCS(TRIM(INDEX(個人!$C$6:$AH$125,$N1463,$C$3))),"")</f>
        <v/>
      </c>
      <c r="D1463" s="22" t="str">
        <f t="shared" si="198"/>
        <v>○</v>
      </c>
      <c r="E1463" s="22">
        <f>IF(AND(INDEX(個人!$C$6:$AH$125,$N1462,$C$3)&lt;&gt;"",INDEX(個人!$C$6:$AH$125,$N1463,$O1463)&lt;&gt;""),E1462+1,E1462)</f>
        <v>0</v>
      </c>
      <c r="F1463" s="22" t="str">
        <f t="shared" si="199"/>
        <v>@0</v>
      </c>
      <c r="H1463" s="22" t="str">
        <f>IF(AND(INDEX(個人!$C$6:$AH$125,$N1463,$C$3)&lt;&gt;"",INDEX(個人!$C$6:$AH$125,$N1463,$O1463)&lt;&gt;""),IF(INDEX(個人!$C$6:$AH$125,$N1463,$H$3)&lt;20,11,ROUNDDOWN(INDEX(個人!$C$6:$AH$125,$N1463,$H$3)/5,0)+7),"")</f>
        <v/>
      </c>
      <c r="I1463" s="22" t="str">
        <f>IF(AND(INDEX(個人!$C$6:$AH$125,$N1463,$C$3)&lt;&gt;"",INDEX(個人!$C$6:$AH$125,$N1463,$O1463)&lt;&gt;""),IF(ISERROR(VLOOKUP(DBCS($Q1463),コード一覧!$E$1:$F$6,2,FALSE)),1,VLOOKUP(DBCS($Q1463),コード一覧!$E$1:$F$6,2,FALSE)),"")</f>
        <v/>
      </c>
      <c r="J1463" s="22" t="str">
        <f>IF(AND(INDEX(個人!$C$6:$AH$125,$N1463,$C$3)&lt;&gt;"",INDEX(個人!$C$6:$AH$125,$N1463,$O1463)&lt;&gt;""),VLOOKUP($P1463,コード一覧!$G$1:$H$10,2,FALSE),"")</f>
        <v/>
      </c>
      <c r="K1463" s="22" t="str">
        <f>IF(AND(INDEX(個人!$C$6:$AH$125,$N1463,$C$3)&lt;&gt;"",INDEX(個人!$C$6:$AH$125,$N1463,$O1463)&lt;&gt;""),LEFT(TEXT(INDEX(個人!$C$6:$AH$125,$N1463,$O1463),"mm:ss.00"),2),"")</f>
        <v/>
      </c>
      <c r="L1463" s="22" t="str">
        <f>IF(AND(INDEX(個人!$C$6:$AH$125,$N1463,$C$3)&lt;&gt;"",INDEX(個人!$C$6:$AH$125,$N1463,$O1463)&lt;&gt;""),MID(TEXT(INDEX(個人!$C$6:$AH$125,$N1463,$O1463),"mm:ss.00"),4,2),"")</f>
        <v/>
      </c>
      <c r="M1463" s="22" t="str">
        <f>IF(AND(INDEX(個人!$C$6:$AH$125,$N1463,$C$3)&lt;&gt;"",INDEX(個人!$C$6:$AH$125,$N1463,$O1463)&lt;&gt;""),RIGHT(TEXT(INDEX(個人!$C$6:$AH$125,$N1463,$O1463),"mm:ss.00"),2),"")</f>
        <v/>
      </c>
      <c r="N1463" s="22">
        <f t="shared" si="200"/>
        <v>67</v>
      </c>
      <c r="O1463" s="22">
        <v>16</v>
      </c>
      <c r="P1463" s="24" t="s">
        <v>75</v>
      </c>
      <c r="Q1463" s="22" t="s">
        <v>102</v>
      </c>
    </row>
    <row r="1464" spans="3:17" s="22" customFormat="1" x14ac:dyDescent="0.15">
      <c r="C1464" s="22" t="str">
        <f>IF(INDEX(個人!$C$6:$AH$125,$N1464,$C$3)&lt;&gt;"",DBCS(TRIM(INDEX(個人!$C$6:$AH$125,$N1464,$C$3))),"")</f>
        <v/>
      </c>
      <c r="D1464" s="22" t="str">
        <f t="shared" si="198"/>
        <v>○</v>
      </c>
      <c r="E1464" s="22">
        <f>IF(AND(INDEX(個人!$C$6:$AH$125,$N1463,$C$3)&lt;&gt;"",INDEX(個人!$C$6:$AH$125,$N1464,$O1464)&lt;&gt;""),E1463+1,E1463)</f>
        <v>0</v>
      </c>
      <c r="F1464" s="22" t="str">
        <f t="shared" si="199"/>
        <v>@0</v>
      </c>
      <c r="H1464" s="22" t="str">
        <f>IF(AND(INDEX(個人!$C$6:$AH$125,$N1464,$C$3)&lt;&gt;"",INDEX(個人!$C$6:$AH$125,$N1464,$O1464)&lt;&gt;""),IF(INDEX(個人!$C$6:$AH$125,$N1464,$H$3)&lt;20,11,ROUNDDOWN(INDEX(個人!$C$6:$AH$125,$N1464,$H$3)/5,0)+7),"")</f>
        <v/>
      </c>
      <c r="I1464" s="22" t="str">
        <f>IF(AND(INDEX(個人!$C$6:$AH$125,$N1464,$C$3)&lt;&gt;"",INDEX(個人!$C$6:$AH$125,$N1464,$O1464)&lt;&gt;""),IF(ISERROR(VLOOKUP(DBCS($Q1464),コード一覧!$E$1:$F$6,2,FALSE)),1,VLOOKUP(DBCS($Q1464),コード一覧!$E$1:$F$6,2,FALSE)),"")</f>
        <v/>
      </c>
      <c r="J1464" s="22" t="str">
        <f>IF(AND(INDEX(個人!$C$6:$AH$125,$N1464,$C$3)&lt;&gt;"",INDEX(個人!$C$6:$AH$125,$N1464,$O1464)&lt;&gt;""),VLOOKUP($P1464,コード一覧!$G$1:$H$10,2,FALSE),"")</f>
        <v/>
      </c>
      <c r="K1464" s="22" t="str">
        <f>IF(AND(INDEX(個人!$C$6:$AH$125,$N1464,$C$3)&lt;&gt;"",INDEX(個人!$C$6:$AH$125,$N1464,$O1464)&lt;&gt;""),LEFT(TEXT(INDEX(個人!$C$6:$AH$125,$N1464,$O1464),"mm:ss.00"),2),"")</f>
        <v/>
      </c>
      <c r="L1464" s="22" t="str">
        <f>IF(AND(INDEX(個人!$C$6:$AH$125,$N1464,$C$3)&lt;&gt;"",INDEX(個人!$C$6:$AH$125,$N1464,$O1464)&lt;&gt;""),MID(TEXT(INDEX(個人!$C$6:$AH$125,$N1464,$O1464),"mm:ss.00"),4,2),"")</f>
        <v/>
      </c>
      <c r="M1464" s="22" t="str">
        <f>IF(AND(INDEX(個人!$C$6:$AH$125,$N1464,$C$3)&lt;&gt;"",INDEX(個人!$C$6:$AH$125,$N1464,$O1464)&lt;&gt;""),RIGHT(TEXT(INDEX(個人!$C$6:$AH$125,$N1464,$O1464),"mm:ss.00"),2),"")</f>
        <v/>
      </c>
      <c r="N1464" s="22">
        <f t="shared" si="200"/>
        <v>67</v>
      </c>
      <c r="O1464" s="22">
        <v>17</v>
      </c>
      <c r="P1464" s="24" t="s">
        <v>77</v>
      </c>
      <c r="Q1464" s="22" t="s">
        <v>102</v>
      </c>
    </row>
    <row r="1465" spans="3:17" s="22" customFormat="1" x14ac:dyDescent="0.15">
      <c r="C1465" s="22" t="str">
        <f>IF(INDEX(個人!$C$6:$AH$125,$N1465,$C$3)&lt;&gt;"",DBCS(TRIM(INDEX(個人!$C$6:$AH$125,$N1465,$C$3))),"")</f>
        <v/>
      </c>
      <c r="D1465" s="22" t="str">
        <f t="shared" si="198"/>
        <v>○</v>
      </c>
      <c r="E1465" s="22">
        <f>IF(AND(INDEX(個人!$C$6:$AH$125,$N1464,$C$3)&lt;&gt;"",INDEX(個人!$C$6:$AH$125,$N1465,$O1465)&lt;&gt;""),E1464+1,E1464)</f>
        <v>0</v>
      </c>
      <c r="F1465" s="22" t="str">
        <f t="shared" si="199"/>
        <v>@0</v>
      </c>
      <c r="H1465" s="22" t="str">
        <f>IF(AND(INDEX(個人!$C$6:$AH$125,$N1465,$C$3)&lt;&gt;"",INDEX(個人!$C$6:$AH$125,$N1465,$O1465)&lt;&gt;""),IF(INDEX(個人!$C$6:$AH$125,$N1465,$H$3)&lt;20,11,ROUNDDOWN(INDEX(個人!$C$6:$AH$125,$N1465,$H$3)/5,0)+7),"")</f>
        <v/>
      </c>
      <c r="I1465" s="22" t="str">
        <f>IF(AND(INDEX(個人!$C$6:$AH$125,$N1465,$C$3)&lt;&gt;"",INDEX(個人!$C$6:$AH$125,$N1465,$O1465)&lt;&gt;""),IF(ISERROR(VLOOKUP(DBCS($Q1465),コード一覧!$E$1:$F$6,2,FALSE)),1,VLOOKUP(DBCS($Q1465),コード一覧!$E$1:$F$6,2,FALSE)),"")</f>
        <v/>
      </c>
      <c r="J1465" s="22" t="str">
        <f>IF(AND(INDEX(個人!$C$6:$AH$125,$N1465,$C$3)&lt;&gt;"",INDEX(個人!$C$6:$AH$125,$N1465,$O1465)&lt;&gt;""),VLOOKUP($P1465,コード一覧!$G$1:$H$10,2,FALSE),"")</f>
        <v/>
      </c>
      <c r="K1465" s="22" t="str">
        <f>IF(AND(INDEX(個人!$C$6:$AH$125,$N1465,$C$3)&lt;&gt;"",INDEX(個人!$C$6:$AH$125,$N1465,$O1465)&lt;&gt;""),LEFT(TEXT(INDEX(個人!$C$6:$AH$125,$N1465,$O1465),"mm:ss.00"),2),"")</f>
        <v/>
      </c>
      <c r="L1465" s="22" t="str">
        <f>IF(AND(INDEX(個人!$C$6:$AH$125,$N1465,$C$3)&lt;&gt;"",INDEX(個人!$C$6:$AH$125,$N1465,$O1465)&lt;&gt;""),MID(TEXT(INDEX(個人!$C$6:$AH$125,$N1465,$O1465),"mm:ss.00"),4,2),"")</f>
        <v/>
      </c>
      <c r="M1465" s="22" t="str">
        <f>IF(AND(INDEX(個人!$C$6:$AH$125,$N1465,$C$3)&lt;&gt;"",INDEX(個人!$C$6:$AH$125,$N1465,$O1465)&lt;&gt;""),RIGHT(TEXT(INDEX(個人!$C$6:$AH$125,$N1465,$O1465),"mm:ss.00"),2),"")</f>
        <v/>
      </c>
      <c r="N1465" s="22">
        <f t="shared" si="200"/>
        <v>67</v>
      </c>
      <c r="O1465" s="22">
        <v>18</v>
      </c>
      <c r="P1465" s="24" t="s">
        <v>70</v>
      </c>
      <c r="Q1465" s="22" t="s">
        <v>103</v>
      </c>
    </row>
    <row r="1466" spans="3:17" s="22" customFormat="1" x14ac:dyDescent="0.15">
      <c r="C1466" s="22" t="str">
        <f>IF(INDEX(個人!$C$6:$AH$125,$N1466,$C$3)&lt;&gt;"",DBCS(TRIM(INDEX(個人!$C$6:$AH$125,$N1466,$C$3))),"")</f>
        <v/>
      </c>
      <c r="D1466" s="22" t="str">
        <f t="shared" si="198"/>
        <v>○</v>
      </c>
      <c r="E1466" s="22">
        <f>IF(AND(INDEX(個人!$C$6:$AH$125,$N1465,$C$3)&lt;&gt;"",INDEX(個人!$C$6:$AH$125,$N1466,$O1466)&lt;&gt;""),E1465+1,E1465)</f>
        <v>0</v>
      </c>
      <c r="F1466" s="22" t="str">
        <f t="shared" si="199"/>
        <v>@0</v>
      </c>
      <c r="H1466" s="22" t="str">
        <f>IF(AND(INDEX(個人!$C$6:$AH$125,$N1466,$C$3)&lt;&gt;"",INDEX(個人!$C$6:$AH$125,$N1466,$O1466)&lt;&gt;""),IF(INDEX(個人!$C$6:$AH$125,$N1466,$H$3)&lt;20,11,ROUNDDOWN(INDEX(個人!$C$6:$AH$125,$N1466,$H$3)/5,0)+7),"")</f>
        <v/>
      </c>
      <c r="I1466" s="22" t="str">
        <f>IF(AND(INDEX(個人!$C$6:$AH$125,$N1466,$C$3)&lt;&gt;"",INDEX(個人!$C$6:$AH$125,$N1466,$O1466)&lt;&gt;""),IF(ISERROR(VLOOKUP(DBCS($Q1466),コード一覧!$E$1:$F$6,2,FALSE)),1,VLOOKUP(DBCS($Q1466),コード一覧!$E$1:$F$6,2,FALSE)),"")</f>
        <v/>
      </c>
      <c r="J1466" s="22" t="str">
        <f>IF(AND(INDEX(個人!$C$6:$AH$125,$N1466,$C$3)&lt;&gt;"",INDEX(個人!$C$6:$AH$125,$N1466,$O1466)&lt;&gt;""),VLOOKUP($P1466,コード一覧!$G$1:$H$10,2,FALSE),"")</f>
        <v/>
      </c>
      <c r="K1466" s="22" t="str">
        <f>IF(AND(INDEX(個人!$C$6:$AH$125,$N1466,$C$3)&lt;&gt;"",INDEX(個人!$C$6:$AH$125,$N1466,$O1466)&lt;&gt;""),LEFT(TEXT(INDEX(個人!$C$6:$AH$125,$N1466,$O1466),"mm:ss.00"),2),"")</f>
        <v/>
      </c>
      <c r="L1466" s="22" t="str">
        <f>IF(AND(INDEX(個人!$C$6:$AH$125,$N1466,$C$3)&lt;&gt;"",INDEX(個人!$C$6:$AH$125,$N1466,$O1466)&lt;&gt;""),MID(TEXT(INDEX(個人!$C$6:$AH$125,$N1466,$O1466),"mm:ss.00"),4,2),"")</f>
        <v/>
      </c>
      <c r="M1466" s="22" t="str">
        <f>IF(AND(INDEX(個人!$C$6:$AH$125,$N1466,$C$3)&lt;&gt;"",INDEX(個人!$C$6:$AH$125,$N1466,$O1466)&lt;&gt;""),RIGHT(TEXT(INDEX(個人!$C$6:$AH$125,$N1466,$O1466),"mm:ss.00"),2),"")</f>
        <v/>
      </c>
      <c r="N1466" s="22">
        <f t="shared" si="200"/>
        <v>67</v>
      </c>
      <c r="O1466" s="22">
        <v>19</v>
      </c>
      <c r="P1466" s="24" t="s">
        <v>24</v>
      </c>
      <c r="Q1466" s="22" t="s">
        <v>103</v>
      </c>
    </row>
    <row r="1467" spans="3:17" s="22" customFormat="1" x14ac:dyDescent="0.15">
      <c r="C1467" s="22" t="str">
        <f>IF(INDEX(個人!$C$6:$AH$125,$N1467,$C$3)&lt;&gt;"",DBCS(TRIM(INDEX(個人!$C$6:$AH$125,$N1467,$C$3))),"")</f>
        <v/>
      </c>
      <c r="D1467" s="22" t="str">
        <f t="shared" si="198"/>
        <v>○</v>
      </c>
      <c r="E1467" s="22">
        <f>IF(AND(INDEX(個人!$C$6:$AH$125,$N1466,$C$3)&lt;&gt;"",INDEX(個人!$C$6:$AH$125,$N1467,$O1467)&lt;&gt;""),E1466+1,E1466)</f>
        <v>0</v>
      </c>
      <c r="F1467" s="22" t="str">
        <f t="shared" si="199"/>
        <v>@0</v>
      </c>
      <c r="H1467" s="22" t="str">
        <f>IF(AND(INDEX(個人!$C$6:$AH$125,$N1467,$C$3)&lt;&gt;"",INDEX(個人!$C$6:$AH$125,$N1467,$O1467)&lt;&gt;""),IF(INDEX(個人!$C$6:$AH$125,$N1467,$H$3)&lt;20,11,ROUNDDOWN(INDEX(個人!$C$6:$AH$125,$N1467,$H$3)/5,0)+7),"")</f>
        <v/>
      </c>
      <c r="I1467" s="22" t="str">
        <f>IF(AND(INDEX(個人!$C$6:$AH$125,$N1467,$C$3)&lt;&gt;"",INDEX(個人!$C$6:$AH$125,$N1467,$O1467)&lt;&gt;""),IF(ISERROR(VLOOKUP(DBCS($Q1467),コード一覧!$E$1:$F$6,2,FALSE)),1,VLOOKUP(DBCS($Q1467),コード一覧!$E$1:$F$6,2,FALSE)),"")</f>
        <v/>
      </c>
      <c r="J1467" s="22" t="str">
        <f>IF(AND(INDEX(個人!$C$6:$AH$125,$N1467,$C$3)&lt;&gt;"",INDEX(個人!$C$6:$AH$125,$N1467,$O1467)&lt;&gt;""),VLOOKUP($P1467,コード一覧!$G$1:$H$10,2,FALSE),"")</f>
        <v/>
      </c>
      <c r="K1467" s="22" t="str">
        <f>IF(AND(INDEX(個人!$C$6:$AH$125,$N1467,$C$3)&lt;&gt;"",INDEX(個人!$C$6:$AH$125,$N1467,$O1467)&lt;&gt;""),LEFT(TEXT(INDEX(個人!$C$6:$AH$125,$N1467,$O1467),"mm:ss.00"),2),"")</f>
        <v/>
      </c>
      <c r="L1467" s="22" t="str">
        <f>IF(AND(INDEX(個人!$C$6:$AH$125,$N1467,$C$3)&lt;&gt;"",INDEX(個人!$C$6:$AH$125,$N1467,$O1467)&lt;&gt;""),MID(TEXT(INDEX(個人!$C$6:$AH$125,$N1467,$O1467),"mm:ss.00"),4,2),"")</f>
        <v/>
      </c>
      <c r="M1467" s="22" t="str">
        <f>IF(AND(INDEX(個人!$C$6:$AH$125,$N1467,$C$3)&lt;&gt;"",INDEX(個人!$C$6:$AH$125,$N1467,$O1467)&lt;&gt;""),RIGHT(TEXT(INDEX(個人!$C$6:$AH$125,$N1467,$O1467),"mm:ss.00"),2),"")</f>
        <v/>
      </c>
      <c r="N1467" s="22">
        <f t="shared" si="200"/>
        <v>67</v>
      </c>
      <c r="O1467" s="22">
        <v>20</v>
      </c>
      <c r="P1467" s="24" t="s">
        <v>37</v>
      </c>
      <c r="Q1467" s="22" t="s">
        <v>103</v>
      </c>
    </row>
    <row r="1468" spans="3:17" s="22" customFormat="1" x14ac:dyDescent="0.15">
      <c r="C1468" s="22" t="str">
        <f>IF(INDEX(個人!$C$6:$AH$125,$N1468,$C$3)&lt;&gt;"",DBCS(TRIM(INDEX(個人!$C$6:$AH$125,$N1468,$C$3))),"")</f>
        <v/>
      </c>
      <c r="D1468" s="22" t="str">
        <f t="shared" si="198"/>
        <v>○</v>
      </c>
      <c r="E1468" s="22">
        <f>IF(AND(INDEX(個人!$C$6:$AH$125,$N1467,$C$3)&lt;&gt;"",INDEX(個人!$C$6:$AH$125,$N1468,$O1468)&lt;&gt;""),E1467+1,E1467)</f>
        <v>0</v>
      </c>
      <c r="F1468" s="22" t="str">
        <f t="shared" si="199"/>
        <v>@0</v>
      </c>
      <c r="H1468" s="22" t="str">
        <f>IF(AND(INDEX(個人!$C$6:$AH$125,$N1468,$C$3)&lt;&gt;"",INDEX(個人!$C$6:$AH$125,$N1468,$O1468)&lt;&gt;""),IF(INDEX(個人!$C$6:$AH$125,$N1468,$H$3)&lt;20,11,ROUNDDOWN(INDEX(個人!$C$6:$AH$125,$N1468,$H$3)/5,0)+7),"")</f>
        <v/>
      </c>
      <c r="I1468" s="22" t="str">
        <f>IF(AND(INDEX(個人!$C$6:$AH$125,$N1468,$C$3)&lt;&gt;"",INDEX(個人!$C$6:$AH$125,$N1468,$O1468)&lt;&gt;""),IF(ISERROR(VLOOKUP(DBCS($Q1468),コード一覧!$E$1:$F$6,2,FALSE)),1,VLOOKUP(DBCS($Q1468),コード一覧!$E$1:$F$6,2,FALSE)),"")</f>
        <v/>
      </c>
      <c r="J1468" s="22" t="str">
        <f>IF(AND(INDEX(個人!$C$6:$AH$125,$N1468,$C$3)&lt;&gt;"",INDEX(個人!$C$6:$AH$125,$N1468,$O1468)&lt;&gt;""),VLOOKUP($P1468,コード一覧!$G$1:$H$10,2,FALSE),"")</f>
        <v/>
      </c>
      <c r="K1468" s="22" t="str">
        <f>IF(AND(INDEX(個人!$C$6:$AH$125,$N1468,$C$3)&lt;&gt;"",INDEX(個人!$C$6:$AH$125,$N1468,$O1468)&lt;&gt;""),LEFT(TEXT(INDEX(個人!$C$6:$AH$125,$N1468,$O1468),"mm:ss.00"),2),"")</f>
        <v/>
      </c>
      <c r="L1468" s="22" t="str">
        <f>IF(AND(INDEX(個人!$C$6:$AH$125,$N1468,$C$3)&lt;&gt;"",INDEX(個人!$C$6:$AH$125,$N1468,$O1468)&lt;&gt;""),MID(TEXT(INDEX(個人!$C$6:$AH$125,$N1468,$O1468),"mm:ss.00"),4,2),"")</f>
        <v/>
      </c>
      <c r="M1468" s="22" t="str">
        <f>IF(AND(INDEX(個人!$C$6:$AH$125,$N1468,$C$3)&lt;&gt;"",INDEX(個人!$C$6:$AH$125,$N1468,$O1468)&lt;&gt;""),RIGHT(TEXT(INDEX(個人!$C$6:$AH$125,$N1468,$O1468),"mm:ss.00"),2),"")</f>
        <v/>
      </c>
      <c r="N1468" s="22">
        <f t="shared" si="200"/>
        <v>67</v>
      </c>
      <c r="O1468" s="22">
        <v>21</v>
      </c>
      <c r="P1468" s="24" t="s">
        <v>47</v>
      </c>
      <c r="Q1468" s="22" t="s">
        <v>103</v>
      </c>
    </row>
    <row r="1469" spans="3:17" s="22" customFormat="1" x14ac:dyDescent="0.15">
      <c r="C1469" s="22" t="str">
        <f>IF(INDEX(個人!$C$6:$AH$125,$N1469,$C$3)&lt;&gt;"",DBCS(TRIM(INDEX(個人!$C$6:$AH$125,$N1469,$C$3))),"")</f>
        <v/>
      </c>
      <c r="D1469" s="22" t="str">
        <f t="shared" si="198"/>
        <v>○</v>
      </c>
      <c r="E1469" s="22">
        <f>IF(AND(INDEX(個人!$C$6:$AH$125,$N1468,$C$3)&lt;&gt;"",INDEX(個人!$C$6:$AH$125,$N1469,$O1469)&lt;&gt;""),E1468+1,E1468)</f>
        <v>0</v>
      </c>
      <c r="F1469" s="22" t="str">
        <f t="shared" si="199"/>
        <v>@0</v>
      </c>
      <c r="H1469" s="22" t="str">
        <f>IF(AND(INDEX(個人!$C$6:$AH$125,$N1469,$C$3)&lt;&gt;"",INDEX(個人!$C$6:$AH$125,$N1469,$O1469)&lt;&gt;""),IF(INDEX(個人!$C$6:$AH$125,$N1469,$H$3)&lt;20,11,ROUNDDOWN(INDEX(個人!$C$6:$AH$125,$N1469,$H$3)/5,0)+7),"")</f>
        <v/>
      </c>
      <c r="I1469" s="22" t="str">
        <f>IF(AND(INDEX(個人!$C$6:$AH$125,$N1469,$C$3)&lt;&gt;"",INDEX(個人!$C$6:$AH$125,$N1469,$O1469)&lt;&gt;""),IF(ISERROR(VLOOKUP(DBCS($Q1469),コード一覧!$E$1:$F$6,2,FALSE)),1,VLOOKUP(DBCS($Q1469),コード一覧!$E$1:$F$6,2,FALSE)),"")</f>
        <v/>
      </c>
      <c r="J1469" s="22" t="str">
        <f>IF(AND(INDEX(個人!$C$6:$AH$125,$N1469,$C$3)&lt;&gt;"",INDEX(個人!$C$6:$AH$125,$N1469,$O1469)&lt;&gt;""),VLOOKUP($P1469,コード一覧!$G$1:$H$10,2,FALSE),"")</f>
        <v/>
      </c>
      <c r="K1469" s="22" t="str">
        <f>IF(AND(INDEX(個人!$C$6:$AH$125,$N1469,$C$3)&lt;&gt;"",INDEX(個人!$C$6:$AH$125,$N1469,$O1469)&lt;&gt;""),LEFT(TEXT(INDEX(個人!$C$6:$AH$125,$N1469,$O1469),"mm:ss.00"),2),"")</f>
        <v/>
      </c>
      <c r="L1469" s="22" t="str">
        <f>IF(AND(INDEX(個人!$C$6:$AH$125,$N1469,$C$3)&lt;&gt;"",INDEX(個人!$C$6:$AH$125,$N1469,$O1469)&lt;&gt;""),MID(TEXT(INDEX(個人!$C$6:$AH$125,$N1469,$O1469),"mm:ss.00"),4,2),"")</f>
        <v/>
      </c>
      <c r="M1469" s="22" t="str">
        <f>IF(AND(INDEX(個人!$C$6:$AH$125,$N1469,$C$3)&lt;&gt;"",INDEX(個人!$C$6:$AH$125,$N1469,$O1469)&lt;&gt;""),RIGHT(TEXT(INDEX(個人!$C$6:$AH$125,$N1469,$O1469),"mm:ss.00"),2),"")</f>
        <v/>
      </c>
      <c r="N1469" s="22">
        <f t="shared" si="200"/>
        <v>67</v>
      </c>
      <c r="O1469" s="22">
        <v>22</v>
      </c>
      <c r="P1469" s="24" t="s">
        <v>70</v>
      </c>
      <c r="Q1469" s="22" t="s">
        <v>104</v>
      </c>
    </row>
    <row r="1470" spans="3:17" s="22" customFormat="1" x14ac:dyDescent="0.15">
      <c r="C1470" s="22" t="str">
        <f>IF(INDEX(個人!$C$6:$AH$125,$N1470,$C$3)&lt;&gt;"",DBCS(TRIM(INDEX(個人!$C$6:$AH$125,$N1470,$C$3))),"")</f>
        <v/>
      </c>
      <c r="D1470" s="22" t="str">
        <f t="shared" si="198"/>
        <v>○</v>
      </c>
      <c r="E1470" s="22">
        <f>IF(AND(INDEX(個人!$C$6:$AH$125,$N1469,$C$3)&lt;&gt;"",INDEX(個人!$C$6:$AH$125,$N1470,$O1470)&lt;&gt;""),E1469+1,E1469)</f>
        <v>0</v>
      </c>
      <c r="F1470" s="22" t="str">
        <f t="shared" si="199"/>
        <v>@0</v>
      </c>
      <c r="H1470" s="22" t="str">
        <f>IF(AND(INDEX(個人!$C$6:$AH$125,$N1470,$C$3)&lt;&gt;"",INDEX(個人!$C$6:$AH$125,$N1470,$O1470)&lt;&gt;""),IF(INDEX(個人!$C$6:$AH$125,$N1470,$H$3)&lt;20,11,ROUNDDOWN(INDEX(個人!$C$6:$AH$125,$N1470,$H$3)/5,0)+7),"")</f>
        <v/>
      </c>
      <c r="I1470" s="22" t="str">
        <f>IF(AND(INDEX(個人!$C$6:$AH$125,$N1470,$C$3)&lt;&gt;"",INDEX(個人!$C$6:$AH$125,$N1470,$O1470)&lt;&gt;""),IF(ISERROR(VLOOKUP(DBCS($Q1470),コード一覧!$E$1:$F$6,2,FALSE)),1,VLOOKUP(DBCS($Q1470),コード一覧!$E$1:$F$6,2,FALSE)),"")</f>
        <v/>
      </c>
      <c r="J1470" s="22" t="str">
        <f>IF(AND(INDEX(個人!$C$6:$AH$125,$N1470,$C$3)&lt;&gt;"",INDEX(個人!$C$6:$AH$125,$N1470,$O1470)&lt;&gt;""),VLOOKUP($P1470,コード一覧!$G$1:$H$10,2,FALSE),"")</f>
        <v/>
      </c>
      <c r="K1470" s="22" t="str">
        <f>IF(AND(INDEX(個人!$C$6:$AH$125,$N1470,$C$3)&lt;&gt;"",INDEX(個人!$C$6:$AH$125,$N1470,$O1470)&lt;&gt;""),LEFT(TEXT(INDEX(個人!$C$6:$AH$125,$N1470,$O1470),"mm:ss.00"),2),"")</f>
        <v/>
      </c>
      <c r="L1470" s="22" t="str">
        <f>IF(AND(INDEX(個人!$C$6:$AH$125,$N1470,$C$3)&lt;&gt;"",INDEX(個人!$C$6:$AH$125,$N1470,$O1470)&lt;&gt;""),MID(TEXT(INDEX(個人!$C$6:$AH$125,$N1470,$O1470),"mm:ss.00"),4,2),"")</f>
        <v/>
      </c>
      <c r="M1470" s="22" t="str">
        <f>IF(AND(INDEX(個人!$C$6:$AH$125,$N1470,$C$3)&lt;&gt;"",INDEX(個人!$C$6:$AH$125,$N1470,$O1470)&lt;&gt;""),RIGHT(TEXT(INDEX(個人!$C$6:$AH$125,$N1470,$O1470),"mm:ss.00"),2),"")</f>
        <v/>
      </c>
      <c r="N1470" s="22">
        <f t="shared" si="200"/>
        <v>67</v>
      </c>
      <c r="O1470" s="22">
        <v>23</v>
      </c>
      <c r="P1470" s="24" t="s">
        <v>24</v>
      </c>
      <c r="Q1470" s="22" t="s">
        <v>104</v>
      </c>
    </row>
    <row r="1471" spans="3:17" s="22" customFormat="1" x14ac:dyDescent="0.15">
      <c r="C1471" s="22" t="str">
        <f>IF(INDEX(個人!$C$6:$AH$125,$N1471,$C$3)&lt;&gt;"",DBCS(TRIM(INDEX(個人!$C$6:$AH$125,$N1471,$C$3))),"")</f>
        <v/>
      </c>
      <c r="D1471" s="22" t="str">
        <f t="shared" si="198"/>
        <v>○</v>
      </c>
      <c r="E1471" s="22">
        <f>IF(AND(INDEX(個人!$C$6:$AH$125,$N1470,$C$3)&lt;&gt;"",INDEX(個人!$C$6:$AH$125,$N1471,$O1471)&lt;&gt;""),E1470+1,E1470)</f>
        <v>0</v>
      </c>
      <c r="F1471" s="22" t="str">
        <f t="shared" si="199"/>
        <v>@0</v>
      </c>
      <c r="H1471" s="22" t="str">
        <f>IF(AND(INDEX(個人!$C$6:$AH$125,$N1471,$C$3)&lt;&gt;"",INDEX(個人!$C$6:$AH$125,$N1471,$O1471)&lt;&gt;""),IF(INDEX(個人!$C$6:$AH$125,$N1471,$H$3)&lt;20,11,ROUNDDOWN(INDEX(個人!$C$6:$AH$125,$N1471,$H$3)/5,0)+7),"")</f>
        <v/>
      </c>
      <c r="I1471" s="22" t="str">
        <f>IF(AND(INDEX(個人!$C$6:$AH$125,$N1471,$C$3)&lt;&gt;"",INDEX(個人!$C$6:$AH$125,$N1471,$O1471)&lt;&gt;""),IF(ISERROR(VLOOKUP(DBCS($Q1471),コード一覧!$E$1:$F$6,2,FALSE)),1,VLOOKUP(DBCS($Q1471),コード一覧!$E$1:$F$6,2,FALSE)),"")</f>
        <v/>
      </c>
      <c r="J1471" s="22" t="str">
        <f>IF(AND(INDEX(個人!$C$6:$AH$125,$N1471,$C$3)&lt;&gt;"",INDEX(個人!$C$6:$AH$125,$N1471,$O1471)&lt;&gt;""),VLOOKUP($P1471,コード一覧!$G$1:$H$10,2,FALSE),"")</f>
        <v/>
      </c>
      <c r="K1471" s="22" t="str">
        <f>IF(AND(INDEX(個人!$C$6:$AH$125,$N1471,$C$3)&lt;&gt;"",INDEX(個人!$C$6:$AH$125,$N1471,$O1471)&lt;&gt;""),LEFT(TEXT(INDEX(個人!$C$6:$AH$125,$N1471,$O1471),"mm:ss.00"),2),"")</f>
        <v/>
      </c>
      <c r="L1471" s="22" t="str">
        <f>IF(AND(INDEX(個人!$C$6:$AH$125,$N1471,$C$3)&lt;&gt;"",INDEX(個人!$C$6:$AH$125,$N1471,$O1471)&lt;&gt;""),MID(TEXT(INDEX(個人!$C$6:$AH$125,$N1471,$O1471),"mm:ss.00"),4,2),"")</f>
        <v/>
      </c>
      <c r="M1471" s="22" t="str">
        <f>IF(AND(INDEX(個人!$C$6:$AH$125,$N1471,$C$3)&lt;&gt;"",INDEX(個人!$C$6:$AH$125,$N1471,$O1471)&lt;&gt;""),RIGHT(TEXT(INDEX(個人!$C$6:$AH$125,$N1471,$O1471),"mm:ss.00"),2),"")</f>
        <v/>
      </c>
      <c r="N1471" s="22">
        <f t="shared" si="200"/>
        <v>67</v>
      </c>
      <c r="O1471" s="22">
        <v>24</v>
      </c>
      <c r="P1471" s="24" t="s">
        <v>37</v>
      </c>
      <c r="Q1471" s="22" t="s">
        <v>104</v>
      </c>
    </row>
    <row r="1472" spans="3:17" s="22" customFormat="1" x14ac:dyDescent="0.15">
      <c r="C1472" s="22" t="str">
        <f>IF(INDEX(個人!$C$6:$AH$125,$N1472,$C$3)&lt;&gt;"",DBCS(TRIM(INDEX(個人!$C$6:$AH$125,$N1472,$C$3))),"")</f>
        <v/>
      </c>
      <c r="D1472" s="22" t="str">
        <f t="shared" si="198"/>
        <v>○</v>
      </c>
      <c r="E1472" s="22">
        <f>IF(AND(INDEX(個人!$C$6:$AH$125,$N1471,$C$3)&lt;&gt;"",INDEX(個人!$C$6:$AH$125,$N1472,$O1472)&lt;&gt;""),E1471+1,E1471)</f>
        <v>0</v>
      </c>
      <c r="F1472" s="22" t="str">
        <f t="shared" si="199"/>
        <v>@0</v>
      </c>
      <c r="H1472" s="22" t="str">
        <f>IF(AND(INDEX(個人!$C$6:$AH$125,$N1472,$C$3)&lt;&gt;"",INDEX(個人!$C$6:$AH$125,$N1472,$O1472)&lt;&gt;""),IF(INDEX(個人!$C$6:$AH$125,$N1472,$H$3)&lt;20,11,ROUNDDOWN(INDEX(個人!$C$6:$AH$125,$N1472,$H$3)/5,0)+7),"")</f>
        <v/>
      </c>
      <c r="I1472" s="22" t="str">
        <f>IF(AND(INDEX(個人!$C$6:$AH$125,$N1472,$C$3)&lt;&gt;"",INDEX(個人!$C$6:$AH$125,$N1472,$O1472)&lt;&gt;""),IF(ISERROR(VLOOKUP(DBCS($Q1472),コード一覧!$E$1:$F$6,2,FALSE)),1,VLOOKUP(DBCS($Q1472),コード一覧!$E$1:$F$6,2,FALSE)),"")</f>
        <v/>
      </c>
      <c r="J1472" s="22" t="str">
        <f>IF(AND(INDEX(個人!$C$6:$AH$125,$N1472,$C$3)&lt;&gt;"",INDEX(個人!$C$6:$AH$125,$N1472,$O1472)&lt;&gt;""),VLOOKUP($P1472,コード一覧!$G$1:$H$10,2,FALSE),"")</f>
        <v/>
      </c>
      <c r="K1472" s="22" t="str">
        <f>IF(AND(INDEX(個人!$C$6:$AH$125,$N1472,$C$3)&lt;&gt;"",INDEX(個人!$C$6:$AH$125,$N1472,$O1472)&lt;&gt;""),LEFT(TEXT(INDEX(個人!$C$6:$AH$125,$N1472,$O1472),"mm:ss.00"),2),"")</f>
        <v/>
      </c>
      <c r="L1472" s="22" t="str">
        <f>IF(AND(INDEX(個人!$C$6:$AH$125,$N1472,$C$3)&lt;&gt;"",INDEX(個人!$C$6:$AH$125,$N1472,$O1472)&lt;&gt;""),MID(TEXT(INDEX(個人!$C$6:$AH$125,$N1472,$O1472),"mm:ss.00"),4,2),"")</f>
        <v/>
      </c>
      <c r="M1472" s="22" t="str">
        <f>IF(AND(INDEX(個人!$C$6:$AH$125,$N1472,$C$3)&lt;&gt;"",INDEX(個人!$C$6:$AH$125,$N1472,$O1472)&lt;&gt;""),RIGHT(TEXT(INDEX(個人!$C$6:$AH$125,$N1472,$O1472),"mm:ss.00"),2),"")</f>
        <v/>
      </c>
      <c r="N1472" s="22">
        <f t="shared" si="200"/>
        <v>67</v>
      </c>
      <c r="O1472" s="22">
        <v>25</v>
      </c>
      <c r="P1472" s="24" t="s">
        <v>47</v>
      </c>
      <c r="Q1472" s="22" t="s">
        <v>104</v>
      </c>
    </row>
    <row r="1473" spans="3:17" s="22" customFormat="1" x14ac:dyDescent="0.15">
      <c r="C1473" s="22" t="str">
        <f>IF(INDEX(個人!$C$6:$AH$125,$N1473,$C$3)&lt;&gt;"",DBCS(TRIM(INDEX(個人!$C$6:$AH$125,$N1473,$C$3))),"")</f>
        <v/>
      </c>
      <c r="D1473" s="22" t="str">
        <f t="shared" si="198"/>
        <v>○</v>
      </c>
      <c r="E1473" s="22">
        <f>IF(AND(INDEX(個人!$C$6:$AH$125,$N1472,$C$3)&lt;&gt;"",INDEX(個人!$C$6:$AH$125,$N1473,$O1473)&lt;&gt;""),E1472+1,E1472)</f>
        <v>0</v>
      </c>
      <c r="F1473" s="22" t="str">
        <f t="shared" si="199"/>
        <v>@0</v>
      </c>
      <c r="H1473" s="22" t="str">
        <f>IF(AND(INDEX(個人!$C$6:$AH$125,$N1473,$C$3)&lt;&gt;"",INDEX(個人!$C$6:$AH$125,$N1473,$O1473)&lt;&gt;""),IF(INDEX(個人!$C$6:$AH$125,$N1473,$H$3)&lt;20,11,ROUNDDOWN(INDEX(個人!$C$6:$AH$125,$N1473,$H$3)/5,0)+7),"")</f>
        <v/>
      </c>
      <c r="I1473" s="22" t="str">
        <f>IF(AND(INDEX(個人!$C$6:$AH$125,$N1473,$C$3)&lt;&gt;"",INDEX(個人!$C$6:$AH$125,$N1473,$O1473)&lt;&gt;""),IF(ISERROR(VLOOKUP(DBCS($Q1473),コード一覧!$E$1:$F$6,2,FALSE)),1,VLOOKUP(DBCS($Q1473),コード一覧!$E$1:$F$6,2,FALSE)),"")</f>
        <v/>
      </c>
      <c r="J1473" s="22" t="str">
        <f>IF(AND(INDEX(個人!$C$6:$AH$125,$N1473,$C$3)&lt;&gt;"",INDEX(個人!$C$6:$AH$125,$N1473,$O1473)&lt;&gt;""),VLOOKUP($P1473,コード一覧!$G$1:$H$10,2,FALSE),"")</f>
        <v/>
      </c>
      <c r="K1473" s="22" t="str">
        <f>IF(AND(INDEX(個人!$C$6:$AH$125,$N1473,$C$3)&lt;&gt;"",INDEX(個人!$C$6:$AH$125,$N1473,$O1473)&lt;&gt;""),LEFT(TEXT(INDEX(個人!$C$6:$AH$125,$N1473,$O1473),"mm:ss.00"),2),"")</f>
        <v/>
      </c>
      <c r="L1473" s="22" t="str">
        <f>IF(AND(INDEX(個人!$C$6:$AH$125,$N1473,$C$3)&lt;&gt;"",INDEX(個人!$C$6:$AH$125,$N1473,$O1473)&lt;&gt;""),MID(TEXT(INDEX(個人!$C$6:$AH$125,$N1473,$O1473),"mm:ss.00"),4,2),"")</f>
        <v/>
      </c>
      <c r="M1473" s="22" t="str">
        <f>IF(AND(INDEX(個人!$C$6:$AH$125,$N1473,$C$3)&lt;&gt;"",INDEX(個人!$C$6:$AH$125,$N1473,$O1473)&lt;&gt;""),RIGHT(TEXT(INDEX(個人!$C$6:$AH$125,$N1473,$O1473),"mm:ss.00"),2),"")</f>
        <v/>
      </c>
      <c r="N1473" s="22">
        <f t="shared" si="200"/>
        <v>67</v>
      </c>
      <c r="O1473" s="22">
        <v>26</v>
      </c>
      <c r="P1473" s="24" t="s">
        <v>70</v>
      </c>
      <c r="Q1473" s="22" t="s">
        <v>55</v>
      </c>
    </row>
    <row r="1474" spans="3:17" s="22" customFormat="1" x14ac:dyDescent="0.15">
      <c r="C1474" s="22" t="str">
        <f>IF(INDEX(個人!$C$6:$AH$125,$N1474,$C$3)&lt;&gt;"",DBCS(TRIM(INDEX(個人!$C$6:$AH$125,$N1474,$C$3))),"")</f>
        <v/>
      </c>
      <c r="D1474" s="22" t="str">
        <f t="shared" si="198"/>
        <v>○</v>
      </c>
      <c r="E1474" s="22">
        <f>IF(AND(INDEX(個人!$C$6:$AH$125,$N1473,$C$3)&lt;&gt;"",INDEX(個人!$C$6:$AH$125,$N1474,$O1474)&lt;&gt;""),E1473+1,E1473)</f>
        <v>0</v>
      </c>
      <c r="F1474" s="22" t="str">
        <f t="shared" si="199"/>
        <v>@0</v>
      </c>
      <c r="H1474" s="22" t="str">
        <f>IF(AND(INDEX(個人!$C$6:$AH$125,$N1474,$C$3)&lt;&gt;"",INDEX(個人!$C$6:$AH$125,$N1474,$O1474)&lt;&gt;""),IF(INDEX(個人!$C$6:$AH$125,$N1474,$H$3)&lt;20,11,ROUNDDOWN(INDEX(個人!$C$6:$AH$125,$N1474,$H$3)/5,0)+7),"")</f>
        <v/>
      </c>
      <c r="I1474" s="22" t="str">
        <f>IF(AND(INDEX(個人!$C$6:$AH$125,$N1474,$C$3)&lt;&gt;"",INDEX(個人!$C$6:$AH$125,$N1474,$O1474)&lt;&gt;""),IF(ISERROR(VLOOKUP(DBCS($Q1474),コード一覧!$E$1:$F$6,2,FALSE)),1,VLOOKUP(DBCS($Q1474),コード一覧!$E$1:$F$6,2,FALSE)),"")</f>
        <v/>
      </c>
      <c r="J1474" s="22" t="str">
        <f>IF(AND(INDEX(個人!$C$6:$AH$125,$N1474,$C$3)&lt;&gt;"",INDEX(個人!$C$6:$AH$125,$N1474,$O1474)&lt;&gt;""),VLOOKUP($P1474,コード一覧!$G$1:$H$10,2,FALSE),"")</f>
        <v/>
      </c>
      <c r="K1474" s="22" t="str">
        <f>IF(AND(INDEX(個人!$C$6:$AH$125,$N1474,$C$3)&lt;&gt;"",INDEX(個人!$C$6:$AH$125,$N1474,$O1474)&lt;&gt;""),LEFT(TEXT(INDEX(個人!$C$6:$AH$125,$N1474,$O1474),"mm:ss.00"),2),"")</f>
        <v/>
      </c>
      <c r="L1474" s="22" t="str">
        <f>IF(AND(INDEX(個人!$C$6:$AH$125,$N1474,$C$3)&lt;&gt;"",INDEX(個人!$C$6:$AH$125,$N1474,$O1474)&lt;&gt;""),MID(TEXT(INDEX(個人!$C$6:$AH$125,$N1474,$O1474),"mm:ss.00"),4,2),"")</f>
        <v/>
      </c>
      <c r="M1474" s="22" t="str">
        <f>IF(AND(INDEX(個人!$C$6:$AH$125,$N1474,$C$3)&lt;&gt;"",INDEX(個人!$C$6:$AH$125,$N1474,$O1474)&lt;&gt;""),RIGHT(TEXT(INDEX(個人!$C$6:$AH$125,$N1474,$O1474),"mm:ss.00"),2),"")</f>
        <v/>
      </c>
      <c r="N1474" s="22">
        <f t="shared" si="200"/>
        <v>67</v>
      </c>
      <c r="O1474" s="22">
        <v>27</v>
      </c>
      <c r="P1474" s="24" t="s">
        <v>24</v>
      </c>
      <c r="Q1474" s="22" t="s">
        <v>55</v>
      </c>
    </row>
    <row r="1475" spans="3:17" s="22" customFormat="1" x14ac:dyDescent="0.15">
      <c r="C1475" s="22" t="str">
        <f>IF(INDEX(個人!$C$6:$AH$125,$N1475,$C$3)&lt;&gt;"",DBCS(TRIM(INDEX(個人!$C$6:$AH$125,$N1475,$C$3))),"")</f>
        <v/>
      </c>
      <c r="D1475" s="22" t="str">
        <f t="shared" si="198"/>
        <v>○</v>
      </c>
      <c r="E1475" s="22">
        <f>IF(AND(INDEX(個人!$C$6:$AH$125,$N1474,$C$3)&lt;&gt;"",INDEX(個人!$C$6:$AH$125,$N1475,$O1475)&lt;&gt;""),E1474+1,E1474)</f>
        <v>0</v>
      </c>
      <c r="F1475" s="22" t="str">
        <f t="shared" si="199"/>
        <v>@0</v>
      </c>
      <c r="H1475" s="22" t="str">
        <f>IF(AND(INDEX(個人!$C$6:$AH$125,$N1475,$C$3)&lt;&gt;"",INDEX(個人!$C$6:$AH$125,$N1475,$O1475)&lt;&gt;""),IF(INDEX(個人!$C$6:$AH$125,$N1475,$H$3)&lt;20,11,ROUNDDOWN(INDEX(個人!$C$6:$AH$125,$N1475,$H$3)/5,0)+7),"")</f>
        <v/>
      </c>
      <c r="I1475" s="22" t="str">
        <f>IF(AND(INDEX(個人!$C$6:$AH$125,$N1475,$C$3)&lt;&gt;"",INDEX(個人!$C$6:$AH$125,$N1475,$O1475)&lt;&gt;""),IF(ISERROR(VLOOKUP(DBCS($Q1475),コード一覧!$E$1:$F$6,2,FALSE)),1,VLOOKUP(DBCS($Q1475),コード一覧!$E$1:$F$6,2,FALSE)),"")</f>
        <v/>
      </c>
      <c r="J1475" s="22" t="str">
        <f>IF(AND(INDEX(個人!$C$6:$AH$125,$N1475,$C$3)&lt;&gt;"",INDEX(個人!$C$6:$AH$125,$N1475,$O1475)&lt;&gt;""),VLOOKUP($P1475,コード一覧!$G$1:$H$10,2,FALSE),"")</f>
        <v/>
      </c>
      <c r="K1475" s="22" t="str">
        <f>IF(AND(INDEX(個人!$C$6:$AH$125,$N1475,$C$3)&lt;&gt;"",INDEX(個人!$C$6:$AH$125,$N1475,$O1475)&lt;&gt;""),LEFT(TEXT(INDEX(個人!$C$6:$AH$125,$N1475,$O1475),"mm:ss.00"),2),"")</f>
        <v/>
      </c>
      <c r="L1475" s="22" t="str">
        <f>IF(AND(INDEX(個人!$C$6:$AH$125,$N1475,$C$3)&lt;&gt;"",INDEX(個人!$C$6:$AH$125,$N1475,$O1475)&lt;&gt;""),MID(TEXT(INDEX(個人!$C$6:$AH$125,$N1475,$O1475),"mm:ss.00"),4,2),"")</f>
        <v/>
      </c>
      <c r="M1475" s="22" t="str">
        <f>IF(AND(INDEX(個人!$C$6:$AH$125,$N1475,$C$3)&lt;&gt;"",INDEX(個人!$C$6:$AH$125,$N1475,$O1475)&lt;&gt;""),RIGHT(TEXT(INDEX(個人!$C$6:$AH$125,$N1475,$O1475),"mm:ss.00"),2),"")</f>
        <v/>
      </c>
      <c r="N1475" s="22">
        <f t="shared" si="200"/>
        <v>67</v>
      </c>
      <c r="O1475" s="22">
        <v>28</v>
      </c>
      <c r="P1475" s="24" t="s">
        <v>37</v>
      </c>
      <c r="Q1475" s="22" t="s">
        <v>55</v>
      </c>
    </row>
    <row r="1476" spans="3:17" s="22" customFormat="1" x14ac:dyDescent="0.15">
      <c r="C1476" s="22" t="str">
        <f>IF(INDEX(個人!$C$6:$AH$125,$N1476,$C$3)&lt;&gt;"",DBCS(TRIM(INDEX(個人!$C$6:$AH$125,$N1476,$C$3))),"")</f>
        <v/>
      </c>
      <c r="D1476" s="22" t="str">
        <f t="shared" si="198"/>
        <v>○</v>
      </c>
      <c r="E1476" s="22">
        <f>IF(AND(INDEX(個人!$C$6:$AH$125,$N1475,$C$3)&lt;&gt;"",INDEX(個人!$C$6:$AH$125,$N1476,$O1476)&lt;&gt;""),E1475+1,E1475)</f>
        <v>0</v>
      </c>
      <c r="F1476" s="22" t="str">
        <f t="shared" si="199"/>
        <v>@0</v>
      </c>
      <c r="H1476" s="22" t="str">
        <f>IF(AND(INDEX(個人!$C$6:$AH$125,$N1476,$C$3)&lt;&gt;"",INDEX(個人!$C$6:$AH$125,$N1476,$O1476)&lt;&gt;""),IF(INDEX(個人!$C$6:$AH$125,$N1476,$H$3)&lt;20,11,ROUNDDOWN(INDEX(個人!$C$6:$AH$125,$N1476,$H$3)/5,0)+7),"")</f>
        <v/>
      </c>
      <c r="I1476" s="22" t="str">
        <f>IF(AND(INDEX(個人!$C$6:$AH$125,$N1476,$C$3)&lt;&gt;"",INDEX(個人!$C$6:$AH$125,$N1476,$O1476)&lt;&gt;""),IF(ISERROR(VLOOKUP(DBCS($Q1476),コード一覧!$E$1:$F$6,2,FALSE)),1,VLOOKUP(DBCS($Q1476),コード一覧!$E$1:$F$6,2,FALSE)),"")</f>
        <v/>
      </c>
      <c r="J1476" s="22" t="str">
        <f>IF(AND(INDEX(個人!$C$6:$AH$125,$N1476,$C$3)&lt;&gt;"",INDEX(個人!$C$6:$AH$125,$N1476,$O1476)&lt;&gt;""),VLOOKUP($P1476,コード一覧!$G$1:$H$10,2,FALSE),"")</f>
        <v/>
      </c>
      <c r="K1476" s="22" t="str">
        <f>IF(AND(INDEX(個人!$C$6:$AH$125,$N1476,$C$3)&lt;&gt;"",INDEX(個人!$C$6:$AH$125,$N1476,$O1476)&lt;&gt;""),LEFT(TEXT(INDEX(個人!$C$6:$AH$125,$N1476,$O1476),"mm:ss.00"),2),"")</f>
        <v/>
      </c>
      <c r="L1476" s="22" t="str">
        <f>IF(AND(INDEX(個人!$C$6:$AH$125,$N1476,$C$3)&lt;&gt;"",INDEX(個人!$C$6:$AH$125,$N1476,$O1476)&lt;&gt;""),MID(TEXT(INDEX(個人!$C$6:$AH$125,$N1476,$O1476),"mm:ss.00"),4,2),"")</f>
        <v/>
      </c>
      <c r="M1476" s="22" t="str">
        <f>IF(AND(INDEX(個人!$C$6:$AH$125,$N1476,$C$3)&lt;&gt;"",INDEX(個人!$C$6:$AH$125,$N1476,$O1476)&lt;&gt;""),RIGHT(TEXT(INDEX(個人!$C$6:$AH$125,$N1476,$O1476),"mm:ss.00"),2),"")</f>
        <v/>
      </c>
      <c r="N1476" s="22">
        <f t="shared" si="200"/>
        <v>67</v>
      </c>
      <c r="O1476" s="22">
        <v>29</v>
      </c>
      <c r="P1476" s="24" t="s">
        <v>47</v>
      </c>
      <c r="Q1476" s="22" t="s">
        <v>55</v>
      </c>
    </row>
    <row r="1477" spans="3:17" s="22" customFormat="1" x14ac:dyDescent="0.15">
      <c r="C1477" s="22" t="str">
        <f>IF(INDEX(個人!$C$6:$AH$125,$N1477,$C$3)&lt;&gt;"",DBCS(TRIM(INDEX(個人!$C$6:$AH$125,$N1477,$C$3))),"")</f>
        <v/>
      </c>
      <c r="D1477" s="22" t="str">
        <f t="shared" si="198"/>
        <v>○</v>
      </c>
      <c r="E1477" s="22">
        <f>IF(AND(INDEX(個人!$C$6:$AH$125,$N1476,$C$3)&lt;&gt;"",INDEX(個人!$C$6:$AH$125,$N1477,$O1477)&lt;&gt;""),E1476+1,E1476)</f>
        <v>0</v>
      </c>
      <c r="F1477" s="22" t="str">
        <f t="shared" si="199"/>
        <v>@0</v>
      </c>
      <c r="H1477" s="22" t="str">
        <f>IF(AND(INDEX(個人!$C$6:$AH$125,$N1477,$C$3)&lt;&gt;"",INDEX(個人!$C$6:$AH$125,$N1477,$O1477)&lt;&gt;""),IF(INDEX(個人!$C$6:$AH$125,$N1477,$H$3)&lt;20,11,ROUNDDOWN(INDEX(個人!$C$6:$AH$125,$N1477,$H$3)/5,0)+7),"")</f>
        <v/>
      </c>
      <c r="I1477" s="22" t="str">
        <f>IF(AND(INDEX(個人!$C$6:$AH$125,$N1477,$C$3)&lt;&gt;"",INDEX(個人!$C$6:$AH$125,$N1477,$O1477)&lt;&gt;""),IF(ISERROR(VLOOKUP(DBCS($Q1477),コード一覧!$E$1:$F$6,2,FALSE)),1,VLOOKUP(DBCS($Q1477),コード一覧!$E$1:$F$6,2,FALSE)),"")</f>
        <v/>
      </c>
      <c r="J1477" s="22" t="str">
        <f>IF(AND(INDEX(個人!$C$6:$AH$125,$N1477,$C$3)&lt;&gt;"",INDEX(個人!$C$6:$AH$125,$N1477,$O1477)&lt;&gt;""),VLOOKUP($P1477,コード一覧!$G$1:$H$10,2,FALSE),"")</f>
        <v/>
      </c>
      <c r="K1477" s="22" t="str">
        <f>IF(AND(INDEX(個人!$C$6:$AH$125,$N1477,$C$3)&lt;&gt;"",INDEX(個人!$C$6:$AH$125,$N1477,$O1477)&lt;&gt;""),LEFT(TEXT(INDEX(個人!$C$6:$AH$125,$N1477,$O1477),"mm:ss.00"),2),"")</f>
        <v/>
      </c>
      <c r="L1477" s="22" t="str">
        <f>IF(AND(INDEX(個人!$C$6:$AH$125,$N1477,$C$3)&lt;&gt;"",INDEX(個人!$C$6:$AH$125,$N1477,$O1477)&lt;&gt;""),MID(TEXT(INDEX(個人!$C$6:$AH$125,$N1477,$O1477),"mm:ss.00"),4,2),"")</f>
        <v/>
      </c>
      <c r="M1477" s="22" t="str">
        <f>IF(AND(INDEX(個人!$C$6:$AH$125,$N1477,$C$3)&lt;&gt;"",INDEX(個人!$C$6:$AH$125,$N1477,$O1477)&lt;&gt;""),RIGHT(TEXT(INDEX(個人!$C$6:$AH$125,$N1477,$O1477),"mm:ss.00"),2),"")</f>
        <v/>
      </c>
      <c r="N1477" s="22">
        <f t="shared" si="200"/>
        <v>67</v>
      </c>
      <c r="O1477" s="22">
        <v>30</v>
      </c>
      <c r="P1477" s="24" t="s">
        <v>37</v>
      </c>
      <c r="Q1477" s="22" t="s">
        <v>101</v>
      </c>
    </row>
    <row r="1478" spans="3:17" s="22" customFormat="1" x14ac:dyDescent="0.15">
      <c r="C1478" s="22" t="str">
        <f>IF(INDEX(個人!$C$6:$AH$125,$N1478,$C$3)&lt;&gt;"",DBCS(TRIM(INDEX(個人!$C$6:$AH$125,$N1478,$C$3))),"")</f>
        <v/>
      </c>
      <c r="D1478" s="22" t="str">
        <f t="shared" si="198"/>
        <v>○</v>
      </c>
      <c r="E1478" s="22">
        <f>IF(AND(INDEX(個人!$C$6:$AH$125,$N1477,$C$3)&lt;&gt;"",INDEX(個人!$C$6:$AH$125,$N1478,$O1478)&lt;&gt;""),E1477+1,E1477)</f>
        <v>0</v>
      </c>
      <c r="F1478" s="22" t="str">
        <f t="shared" si="199"/>
        <v>@0</v>
      </c>
      <c r="H1478" s="22" t="str">
        <f>IF(AND(INDEX(個人!$C$6:$AH$125,$N1478,$C$3)&lt;&gt;"",INDEX(個人!$C$6:$AH$125,$N1478,$O1478)&lt;&gt;""),IF(INDEX(個人!$C$6:$AH$125,$N1478,$H$3)&lt;20,11,ROUNDDOWN(INDEX(個人!$C$6:$AH$125,$N1478,$H$3)/5,0)+7),"")</f>
        <v/>
      </c>
      <c r="I1478" s="22" t="str">
        <f>IF(AND(INDEX(個人!$C$6:$AH$125,$N1478,$C$3)&lt;&gt;"",INDEX(個人!$C$6:$AH$125,$N1478,$O1478)&lt;&gt;""),IF(ISERROR(VLOOKUP(DBCS($Q1478),コード一覧!$E$1:$F$6,2,FALSE)),1,VLOOKUP(DBCS($Q1478),コード一覧!$E$1:$F$6,2,FALSE)),"")</f>
        <v/>
      </c>
      <c r="J1478" s="22" t="str">
        <f>IF(AND(INDEX(個人!$C$6:$AH$125,$N1478,$C$3)&lt;&gt;"",INDEX(個人!$C$6:$AH$125,$N1478,$O1478)&lt;&gt;""),VLOOKUP($P1478,コード一覧!$G$1:$H$10,2,FALSE),"")</f>
        <v/>
      </c>
      <c r="K1478" s="22" t="str">
        <f>IF(AND(INDEX(個人!$C$6:$AH$125,$N1478,$C$3)&lt;&gt;"",INDEX(個人!$C$6:$AH$125,$N1478,$O1478)&lt;&gt;""),LEFT(TEXT(INDEX(個人!$C$6:$AH$125,$N1478,$O1478),"mm:ss.00"),2),"")</f>
        <v/>
      </c>
      <c r="L1478" s="22" t="str">
        <f>IF(AND(INDEX(個人!$C$6:$AH$125,$N1478,$C$3)&lt;&gt;"",INDEX(個人!$C$6:$AH$125,$N1478,$O1478)&lt;&gt;""),MID(TEXT(INDEX(個人!$C$6:$AH$125,$N1478,$O1478),"mm:ss.00"),4,2),"")</f>
        <v/>
      </c>
      <c r="M1478" s="22" t="str">
        <f>IF(AND(INDEX(個人!$C$6:$AH$125,$N1478,$C$3)&lt;&gt;"",INDEX(個人!$C$6:$AH$125,$N1478,$O1478)&lt;&gt;""),RIGHT(TEXT(INDEX(個人!$C$6:$AH$125,$N1478,$O1478),"mm:ss.00"),2),"")</f>
        <v/>
      </c>
      <c r="N1478" s="22">
        <f t="shared" si="200"/>
        <v>67</v>
      </c>
      <c r="O1478" s="22">
        <v>31</v>
      </c>
      <c r="P1478" s="24" t="s">
        <v>47</v>
      </c>
      <c r="Q1478" s="22" t="s">
        <v>101</v>
      </c>
    </row>
    <row r="1479" spans="3:17" s="22" customFormat="1" x14ac:dyDescent="0.15">
      <c r="C1479" s="22" t="str">
        <f>IF(INDEX(個人!$C$6:$AH$125,$N1479,$C$3)&lt;&gt;"",DBCS(TRIM(INDEX(個人!$C$6:$AH$125,$N1479,$C$3))),"")</f>
        <v/>
      </c>
      <c r="D1479" s="22" t="str">
        <f t="shared" si="198"/>
        <v>○</v>
      </c>
      <c r="E1479" s="22">
        <f>IF(AND(INDEX(個人!$C$6:$AH$125,$N1478,$C$3)&lt;&gt;"",INDEX(個人!$C$6:$AH$125,$N1479,$O1479)&lt;&gt;""),E1478+1,E1478)</f>
        <v>0</v>
      </c>
      <c r="F1479" s="22" t="str">
        <f t="shared" si="199"/>
        <v>@0</v>
      </c>
      <c r="H1479" s="22" t="str">
        <f>IF(AND(INDEX(個人!$C$6:$AH$125,$N1479,$C$3)&lt;&gt;"",INDEX(個人!$C$6:$AH$125,$N1479,$O1479)&lt;&gt;""),IF(INDEX(個人!$C$6:$AH$125,$N1479,$H$3)&lt;20,11,ROUNDDOWN(INDEX(個人!$C$6:$AH$125,$N1479,$H$3)/5,0)+7),"")</f>
        <v/>
      </c>
      <c r="I1479" s="22" t="str">
        <f>IF(AND(INDEX(個人!$C$6:$AH$125,$N1479,$C$3)&lt;&gt;"",INDEX(個人!$C$6:$AH$125,$N1479,$O1479)&lt;&gt;""),IF(ISERROR(VLOOKUP(DBCS($Q1479),コード一覧!$E$1:$F$6,2,FALSE)),1,VLOOKUP(DBCS($Q1479),コード一覧!$E$1:$F$6,2,FALSE)),"")</f>
        <v/>
      </c>
      <c r="J1479" s="22" t="str">
        <f>IF(AND(INDEX(個人!$C$6:$AH$125,$N1479,$C$3)&lt;&gt;"",INDEX(個人!$C$6:$AH$125,$N1479,$O1479)&lt;&gt;""),VLOOKUP($P1479,コード一覧!$G$1:$H$10,2,FALSE),"")</f>
        <v/>
      </c>
      <c r="K1479" s="22" t="str">
        <f>IF(AND(INDEX(個人!$C$6:$AH$125,$N1479,$C$3)&lt;&gt;"",INDEX(個人!$C$6:$AH$125,$N1479,$O1479)&lt;&gt;""),LEFT(TEXT(INDEX(個人!$C$6:$AH$125,$N1479,$O1479),"mm:ss.00"),2),"")</f>
        <v/>
      </c>
      <c r="L1479" s="22" t="str">
        <f>IF(AND(INDEX(個人!$C$6:$AH$125,$N1479,$C$3)&lt;&gt;"",INDEX(個人!$C$6:$AH$125,$N1479,$O1479)&lt;&gt;""),MID(TEXT(INDEX(個人!$C$6:$AH$125,$N1479,$O1479),"mm:ss.00"),4,2),"")</f>
        <v/>
      </c>
      <c r="M1479" s="22" t="str">
        <f>IF(AND(INDEX(個人!$C$6:$AH$125,$N1479,$C$3)&lt;&gt;"",INDEX(個人!$C$6:$AH$125,$N1479,$O1479)&lt;&gt;""),RIGHT(TEXT(INDEX(個人!$C$6:$AH$125,$N1479,$O1479),"mm:ss.00"),2),"")</f>
        <v/>
      </c>
      <c r="N1479" s="22">
        <f t="shared" si="200"/>
        <v>67</v>
      </c>
      <c r="O1479" s="22">
        <v>32</v>
      </c>
      <c r="P1479" s="24" t="s">
        <v>73</v>
      </c>
      <c r="Q1479" s="22" t="s">
        <v>101</v>
      </c>
    </row>
    <row r="1480" spans="3:17" s="23" customFormat="1" x14ac:dyDescent="0.15">
      <c r="C1480" s="23" t="str">
        <f>IF(INDEX(個人!$C$6:$AH$125,$N1480,$C$3)&lt;&gt;"",DBCS(TRIM(INDEX(個人!$C$6:$AH$125,$N1480,$C$3))),"")</f>
        <v/>
      </c>
      <c r="D1480" s="23" t="str">
        <f>IF(C1479=C1480,"○","×")</f>
        <v>○</v>
      </c>
      <c r="E1480" s="23">
        <f>IF(AND(INDEX(個人!$C$6:$AH$125,$N1480,$C$3)&lt;&gt;"",INDEX(個人!$C$6:$AH$125,$N1480,$O1480)&lt;&gt;""),1,0)</f>
        <v>0</v>
      </c>
      <c r="F1480" s="23" t="str">
        <f>C1480&amp;"@"&amp;E1480</f>
        <v>@0</v>
      </c>
      <c r="H1480" s="23" t="str">
        <f>IF(AND(INDEX(個人!$C$6:$AH$125,$N1480,$C$3)&lt;&gt;"",INDEX(個人!$C$6:$AH$125,$N1480,$O1480)&lt;&gt;""),IF(INDEX(個人!$C$6:$AH$125,$N1480,$H$3)&lt;20,11,ROUNDDOWN(INDEX(個人!$C$6:$AH$125,$N1480,$H$3)/5,0)+7),"")</f>
        <v/>
      </c>
      <c r="I1480" s="23" t="str">
        <f>IF(AND(INDEX(個人!$C$6:$AH$125,$N1480,$C$3)&lt;&gt;"",INDEX(個人!$C$6:$AH$125,$N1480,$O1480)&lt;&gt;""),IF(ISERROR(VLOOKUP(DBCS($Q1480),コード一覧!$E$1:$F$6,2,FALSE)),1,VLOOKUP(DBCS($Q1480),コード一覧!$E$1:$F$6,2,FALSE)),"")</f>
        <v/>
      </c>
      <c r="J1480" s="23" t="str">
        <f>IF(AND(INDEX(個人!$C$6:$AH$125,$N1480,$C$3)&lt;&gt;"",INDEX(個人!$C$6:$AH$125,$N1480,$O1480)&lt;&gt;""),VLOOKUP($P1480,コード一覧!$G$1:$H$10,2,FALSE),"")</f>
        <v/>
      </c>
      <c r="K1480" s="23" t="str">
        <f>IF(AND(INDEX(個人!$C$6:$AH$125,$N1480,$C$3)&lt;&gt;"",INDEX(個人!$C$6:$AH$125,$N1480,$O1480)&lt;&gt;""),LEFT(TEXT(INDEX(個人!$C$6:$AH$125,$N1480,$O1480),"mm:ss.00"),2),"")</f>
        <v/>
      </c>
      <c r="L1480" s="23" t="str">
        <f>IF(AND(INDEX(個人!$C$6:$AH$125,$N1480,$C$3)&lt;&gt;"",INDEX(個人!$C$6:$AH$125,$N1480,$O1480)&lt;&gt;""),MID(TEXT(INDEX(個人!$C$6:$AH$125,$N1480,$O1480),"mm:ss.00"),4,2),"")</f>
        <v/>
      </c>
      <c r="M1480" s="23" t="str">
        <f>IF(AND(INDEX(個人!$C$6:$AH$125,$N1480,$C$3)&lt;&gt;"",INDEX(個人!$C$6:$AH$125,$N1480,$O1480)&lt;&gt;""),RIGHT(TEXT(INDEX(個人!$C$6:$AH$125,$N1480,$O1480),"mm:ss.00"),2),"")</f>
        <v/>
      </c>
      <c r="N1480" s="23">
        <f>N1458+1</f>
        <v>68</v>
      </c>
      <c r="O1480" s="23">
        <v>11</v>
      </c>
      <c r="P1480" s="200" t="s">
        <v>70</v>
      </c>
      <c r="Q1480" s="23" t="s">
        <v>318</v>
      </c>
    </row>
    <row r="1481" spans="3:17" s="23" customFormat="1" x14ac:dyDescent="0.15">
      <c r="C1481" s="23" t="str">
        <f>IF(INDEX(個人!$C$6:$AH$125,$N1481,$C$3)&lt;&gt;"",DBCS(TRIM(INDEX(個人!$C$6:$AH$125,$N1481,$C$3))),"")</f>
        <v/>
      </c>
      <c r="D1481" s="23" t="str">
        <f>IF(C1480=C1481,"○","×")</f>
        <v>○</v>
      </c>
      <c r="E1481" s="23">
        <f>IF(AND(INDEX(個人!$C$6:$AH$125,$N1480,$C$3)&lt;&gt;"",INDEX(個人!$C$6:$AH$125,$N1481,$O1481)&lt;&gt;""),E1480+1,E1480)</f>
        <v>0</v>
      </c>
      <c r="F1481" s="23" t="str">
        <f>C1481&amp;"@"&amp;E1481</f>
        <v>@0</v>
      </c>
      <c r="H1481" s="23" t="str">
        <f>IF(AND(INDEX(個人!$C$6:$AH$125,$N1481,$C$3)&lt;&gt;"",INDEX(個人!$C$6:$AH$125,$N1481,$O1481)&lt;&gt;""),IF(INDEX(個人!$C$6:$AH$125,$N1481,$H$3)&lt;20,11,ROUNDDOWN(INDEX(個人!$C$6:$AH$125,$N1481,$H$3)/5,0)+7),"")</f>
        <v/>
      </c>
      <c r="I1481" s="23" t="str">
        <f>IF(AND(INDEX(個人!$C$6:$AH$125,$N1481,$C$3)&lt;&gt;"",INDEX(個人!$C$6:$AH$125,$N1481,$O1481)&lt;&gt;""),IF(ISERROR(VLOOKUP(DBCS($Q1481),コード一覧!$E$1:$F$6,2,FALSE)),1,VLOOKUP(DBCS($Q1481),コード一覧!$E$1:$F$6,2,FALSE)),"")</f>
        <v/>
      </c>
      <c r="J1481" s="23" t="str">
        <f>IF(AND(INDEX(個人!$C$6:$AH$125,$N1481,$C$3)&lt;&gt;"",INDEX(個人!$C$6:$AH$125,$N1481,$O1481)&lt;&gt;""),VLOOKUP($P1481,コード一覧!$G$1:$H$10,2,FALSE),"")</f>
        <v/>
      </c>
      <c r="K1481" s="23" t="str">
        <f>IF(AND(INDEX(個人!$C$6:$AH$125,$N1481,$C$3)&lt;&gt;"",INDEX(個人!$C$6:$AH$125,$N1481,$O1481)&lt;&gt;""),LEFT(TEXT(INDEX(個人!$C$6:$AH$125,$N1481,$O1481),"mm:ss.00"),2),"")</f>
        <v/>
      </c>
      <c r="L1481" s="23" t="str">
        <f>IF(AND(INDEX(個人!$C$6:$AH$125,$N1481,$C$3)&lt;&gt;"",INDEX(個人!$C$6:$AH$125,$N1481,$O1481)&lt;&gt;""),MID(TEXT(INDEX(個人!$C$6:$AH$125,$N1481,$O1481),"mm:ss.00"),4,2),"")</f>
        <v/>
      </c>
      <c r="M1481" s="23" t="str">
        <f>IF(AND(INDEX(個人!$C$6:$AH$125,$N1481,$C$3)&lt;&gt;"",INDEX(個人!$C$6:$AH$125,$N1481,$O1481)&lt;&gt;""),RIGHT(TEXT(INDEX(個人!$C$6:$AH$125,$N1481,$O1481),"mm:ss.00"),2),"")</f>
        <v/>
      </c>
      <c r="N1481" s="23">
        <f>$N1480</f>
        <v>68</v>
      </c>
      <c r="O1481" s="23">
        <v>12</v>
      </c>
      <c r="P1481" s="200" t="s">
        <v>24</v>
      </c>
      <c r="Q1481" s="23" t="s">
        <v>318</v>
      </c>
    </row>
    <row r="1482" spans="3:17" s="23" customFormat="1" x14ac:dyDescent="0.15">
      <c r="C1482" s="23" t="str">
        <f>IF(INDEX(個人!$C$6:$AH$125,$N1482,$C$3)&lt;&gt;"",DBCS(TRIM(INDEX(個人!$C$6:$AH$125,$N1482,$C$3))),"")</f>
        <v/>
      </c>
      <c r="D1482" s="23" t="str">
        <f t="shared" ref="D1482:D1501" si="201">IF(C1481=C1482,"○","×")</f>
        <v>○</v>
      </c>
      <c r="E1482" s="23">
        <f>IF(AND(INDEX(個人!$C$6:$AH$125,$N1481,$C$3)&lt;&gt;"",INDEX(個人!$C$6:$AH$125,$N1482,$O1482)&lt;&gt;""),E1481+1,E1481)</f>
        <v>0</v>
      </c>
      <c r="F1482" s="23" t="str">
        <f t="shared" ref="F1482:F1501" si="202">C1482&amp;"@"&amp;E1482</f>
        <v>@0</v>
      </c>
      <c r="H1482" s="23" t="str">
        <f>IF(AND(INDEX(個人!$C$6:$AH$125,$N1482,$C$3)&lt;&gt;"",INDEX(個人!$C$6:$AH$125,$N1482,$O1482)&lt;&gt;""),IF(INDEX(個人!$C$6:$AH$125,$N1482,$H$3)&lt;20,11,ROUNDDOWN(INDEX(個人!$C$6:$AH$125,$N1482,$H$3)/5,0)+7),"")</f>
        <v/>
      </c>
      <c r="I1482" s="23" t="str">
        <f>IF(AND(INDEX(個人!$C$6:$AH$125,$N1482,$C$3)&lt;&gt;"",INDEX(個人!$C$6:$AH$125,$N1482,$O1482)&lt;&gt;""),IF(ISERROR(VLOOKUP(DBCS($Q1482),コード一覧!$E$1:$F$6,2,FALSE)),1,VLOOKUP(DBCS($Q1482),コード一覧!$E$1:$F$6,2,FALSE)),"")</f>
        <v/>
      </c>
      <c r="J1482" s="23" t="str">
        <f>IF(AND(INDEX(個人!$C$6:$AH$125,$N1482,$C$3)&lt;&gt;"",INDEX(個人!$C$6:$AH$125,$N1482,$O1482)&lt;&gt;""),VLOOKUP($P1482,コード一覧!$G$1:$H$10,2,FALSE),"")</f>
        <v/>
      </c>
      <c r="K1482" s="23" t="str">
        <f>IF(AND(INDEX(個人!$C$6:$AH$125,$N1482,$C$3)&lt;&gt;"",INDEX(個人!$C$6:$AH$125,$N1482,$O1482)&lt;&gt;""),LEFT(TEXT(INDEX(個人!$C$6:$AH$125,$N1482,$O1482),"mm:ss.00"),2),"")</f>
        <v/>
      </c>
      <c r="L1482" s="23" t="str">
        <f>IF(AND(INDEX(個人!$C$6:$AH$125,$N1482,$C$3)&lt;&gt;"",INDEX(個人!$C$6:$AH$125,$N1482,$O1482)&lt;&gt;""),MID(TEXT(INDEX(個人!$C$6:$AH$125,$N1482,$O1482),"mm:ss.00"),4,2),"")</f>
        <v/>
      </c>
      <c r="M1482" s="23" t="str">
        <f>IF(AND(INDEX(個人!$C$6:$AH$125,$N1482,$C$3)&lt;&gt;"",INDEX(個人!$C$6:$AH$125,$N1482,$O1482)&lt;&gt;""),RIGHT(TEXT(INDEX(個人!$C$6:$AH$125,$N1482,$O1482),"mm:ss.00"),2),"")</f>
        <v/>
      </c>
      <c r="N1482" s="23">
        <f t="shared" ref="N1482:N1501" si="203">$N1481</f>
        <v>68</v>
      </c>
      <c r="O1482" s="23">
        <v>13</v>
      </c>
      <c r="P1482" s="200" t="s">
        <v>37</v>
      </c>
      <c r="Q1482" s="23" t="s">
        <v>318</v>
      </c>
    </row>
    <row r="1483" spans="3:17" s="23" customFormat="1" x14ac:dyDescent="0.15">
      <c r="C1483" s="23" t="str">
        <f>IF(INDEX(個人!$C$6:$AH$125,$N1483,$C$3)&lt;&gt;"",DBCS(TRIM(INDEX(個人!$C$6:$AH$125,$N1483,$C$3))),"")</f>
        <v/>
      </c>
      <c r="D1483" s="23" t="str">
        <f t="shared" si="201"/>
        <v>○</v>
      </c>
      <c r="E1483" s="23">
        <f>IF(AND(INDEX(個人!$C$6:$AH$125,$N1482,$C$3)&lt;&gt;"",INDEX(個人!$C$6:$AH$125,$N1483,$O1483)&lt;&gt;""),E1482+1,E1482)</f>
        <v>0</v>
      </c>
      <c r="F1483" s="23" t="str">
        <f t="shared" si="202"/>
        <v>@0</v>
      </c>
      <c r="H1483" s="23" t="str">
        <f>IF(AND(INDEX(個人!$C$6:$AH$125,$N1483,$C$3)&lt;&gt;"",INDEX(個人!$C$6:$AH$125,$N1483,$O1483)&lt;&gt;""),IF(INDEX(個人!$C$6:$AH$125,$N1483,$H$3)&lt;20,11,ROUNDDOWN(INDEX(個人!$C$6:$AH$125,$N1483,$H$3)/5,0)+7),"")</f>
        <v/>
      </c>
      <c r="I1483" s="23" t="str">
        <f>IF(AND(INDEX(個人!$C$6:$AH$125,$N1483,$C$3)&lt;&gt;"",INDEX(個人!$C$6:$AH$125,$N1483,$O1483)&lt;&gt;""),IF(ISERROR(VLOOKUP(DBCS($Q1483),コード一覧!$E$1:$F$6,2,FALSE)),1,VLOOKUP(DBCS($Q1483),コード一覧!$E$1:$F$6,2,FALSE)),"")</f>
        <v/>
      </c>
      <c r="J1483" s="23" t="str">
        <f>IF(AND(INDEX(個人!$C$6:$AH$125,$N1483,$C$3)&lt;&gt;"",INDEX(個人!$C$6:$AH$125,$N1483,$O1483)&lt;&gt;""),VLOOKUP($P1483,コード一覧!$G$1:$H$10,2,FALSE),"")</f>
        <v/>
      </c>
      <c r="K1483" s="23" t="str">
        <f>IF(AND(INDEX(個人!$C$6:$AH$125,$N1483,$C$3)&lt;&gt;"",INDEX(個人!$C$6:$AH$125,$N1483,$O1483)&lt;&gt;""),LEFT(TEXT(INDEX(個人!$C$6:$AH$125,$N1483,$O1483),"mm:ss.00"),2),"")</f>
        <v/>
      </c>
      <c r="L1483" s="23" t="str">
        <f>IF(AND(INDEX(個人!$C$6:$AH$125,$N1483,$C$3)&lt;&gt;"",INDEX(個人!$C$6:$AH$125,$N1483,$O1483)&lt;&gt;""),MID(TEXT(INDEX(個人!$C$6:$AH$125,$N1483,$O1483),"mm:ss.00"),4,2),"")</f>
        <v/>
      </c>
      <c r="M1483" s="23" t="str">
        <f>IF(AND(INDEX(個人!$C$6:$AH$125,$N1483,$C$3)&lt;&gt;"",INDEX(個人!$C$6:$AH$125,$N1483,$O1483)&lt;&gt;""),RIGHT(TEXT(INDEX(個人!$C$6:$AH$125,$N1483,$O1483),"mm:ss.00"),2),"")</f>
        <v/>
      </c>
      <c r="N1483" s="23">
        <f t="shared" si="203"/>
        <v>68</v>
      </c>
      <c r="O1483" s="23">
        <v>14</v>
      </c>
      <c r="P1483" s="200" t="s">
        <v>47</v>
      </c>
      <c r="Q1483" s="23" t="s">
        <v>318</v>
      </c>
    </row>
    <row r="1484" spans="3:17" s="23" customFormat="1" x14ac:dyDescent="0.15">
      <c r="C1484" s="23" t="str">
        <f>IF(INDEX(個人!$C$6:$AH$125,$N1484,$C$3)&lt;&gt;"",DBCS(TRIM(INDEX(個人!$C$6:$AH$125,$N1484,$C$3))),"")</f>
        <v/>
      </c>
      <c r="D1484" s="23" t="str">
        <f t="shared" si="201"/>
        <v>○</v>
      </c>
      <c r="E1484" s="23">
        <f>IF(AND(INDEX(個人!$C$6:$AH$125,$N1483,$C$3)&lt;&gt;"",INDEX(個人!$C$6:$AH$125,$N1484,$O1484)&lt;&gt;""),E1483+1,E1483)</f>
        <v>0</v>
      </c>
      <c r="F1484" s="23" t="str">
        <f t="shared" si="202"/>
        <v>@0</v>
      </c>
      <c r="H1484" s="23" t="str">
        <f>IF(AND(INDEX(個人!$C$6:$AH$125,$N1484,$C$3)&lt;&gt;"",INDEX(個人!$C$6:$AH$125,$N1484,$O1484)&lt;&gt;""),IF(INDEX(個人!$C$6:$AH$125,$N1484,$H$3)&lt;20,11,ROUNDDOWN(INDEX(個人!$C$6:$AH$125,$N1484,$H$3)/5,0)+7),"")</f>
        <v/>
      </c>
      <c r="I1484" s="23" t="str">
        <f>IF(AND(INDEX(個人!$C$6:$AH$125,$N1484,$C$3)&lt;&gt;"",INDEX(個人!$C$6:$AH$125,$N1484,$O1484)&lt;&gt;""),IF(ISERROR(VLOOKUP(DBCS($Q1484),コード一覧!$E$1:$F$6,2,FALSE)),1,VLOOKUP(DBCS($Q1484),コード一覧!$E$1:$F$6,2,FALSE)),"")</f>
        <v/>
      </c>
      <c r="J1484" s="23" t="str">
        <f>IF(AND(INDEX(個人!$C$6:$AH$125,$N1484,$C$3)&lt;&gt;"",INDEX(個人!$C$6:$AH$125,$N1484,$O1484)&lt;&gt;""),VLOOKUP($P1484,コード一覧!$G$1:$H$10,2,FALSE),"")</f>
        <v/>
      </c>
      <c r="K1484" s="23" t="str">
        <f>IF(AND(INDEX(個人!$C$6:$AH$125,$N1484,$C$3)&lt;&gt;"",INDEX(個人!$C$6:$AH$125,$N1484,$O1484)&lt;&gt;""),LEFT(TEXT(INDEX(個人!$C$6:$AH$125,$N1484,$O1484),"mm:ss.00"),2),"")</f>
        <v/>
      </c>
      <c r="L1484" s="23" t="str">
        <f>IF(AND(INDEX(個人!$C$6:$AH$125,$N1484,$C$3)&lt;&gt;"",INDEX(個人!$C$6:$AH$125,$N1484,$O1484)&lt;&gt;""),MID(TEXT(INDEX(個人!$C$6:$AH$125,$N1484,$O1484),"mm:ss.00"),4,2),"")</f>
        <v/>
      </c>
      <c r="M1484" s="23" t="str">
        <f>IF(AND(INDEX(個人!$C$6:$AH$125,$N1484,$C$3)&lt;&gt;"",INDEX(個人!$C$6:$AH$125,$N1484,$O1484)&lt;&gt;""),RIGHT(TEXT(INDEX(個人!$C$6:$AH$125,$N1484,$O1484),"mm:ss.00"),2),"")</f>
        <v/>
      </c>
      <c r="N1484" s="23">
        <f t="shared" si="203"/>
        <v>68</v>
      </c>
      <c r="O1484" s="23">
        <v>15</v>
      </c>
      <c r="P1484" s="200" t="s">
        <v>73</v>
      </c>
      <c r="Q1484" s="23" t="s">
        <v>318</v>
      </c>
    </row>
    <row r="1485" spans="3:17" s="23" customFormat="1" x14ac:dyDescent="0.15">
      <c r="C1485" s="23" t="str">
        <f>IF(INDEX(個人!$C$6:$AH$125,$N1485,$C$3)&lt;&gt;"",DBCS(TRIM(INDEX(個人!$C$6:$AH$125,$N1485,$C$3))),"")</f>
        <v/>
      </c>
      <c r="D1485" s="23" t="str">
        <f t="shared" si="201"/>
        <v>○</v>
      </c>
      <c r="E1485" s="23">
        <f>IF(AND(INDEX(個人!$C$6:$AH$125,$N1484,$C$3)&lt;&gt;"",INDEX(個人!$C$6:$AH$125,$N1485,$O1485)&lt;&gt;""),E1484+1,E1484)</f>
        <v>0</v>
      </c>
      <c r="F1485" s="23" t="str">
        <f t="shared" si="202"/>
        <v>@0</v>
      </c>
      <c r="H1485" s="23" t="str">
        <f>IF(AND(INDEX(個人!$C$6:$AH$125,$N1485,$C$3)&lt;&gt;"",INDEX(個人!$C$6:$AH$125,$N1485,$O1485)&lt;&gt;""),IF(INDEX(個人!$C$6:$AH$125,$N1485,$H$3)&lt;20,11,ROUNDDOWN(INDEX(個人!$C$6:$AH$125,$N1485,$H$3)/5,0)+7),"")</f>
        <v/>
      </c>
      <c r="I1485" s="23" t="str">
        <f>IF(AND(INDEX(個人!$C$6:$AH$125,$N1485,$C$3)&lt;&gt;"",INDEX(個人!$C$6:$AH$125,$N1485,$O1485)&lt;&gt;""),IF(ISERROR(VLOOKUP(DBCS($Q1485),コード一覧!$E$1:$F$6,2,FALSE)),1,VLOOKUP(DBCS($Q1485),コード一覧!$E$1:$F$6,2,FALSE)),"")</f>
        <v/>
      </c>
      <c r="J1485" s="23" t="str">
        <f>IF(AND(INDEX(個人!$C$6:$AH$125,$N1485,$C$3)&lt;&gt;"",INDEX(個人!$C$6:$AH$125,$N1485,$O1485)&lt;&gt;""),VLOOKUP($P1485,コード一覧!$G$1:$H$10,2,FALSE),"")</f>
        <v/>
      </c>
      <c r="K1485" s="23" t="str">
        <f>IF(AND(INDEX(個人!$C$6:$AH$125,$N1485,$C$3)&lt;&gt;"",INDEX(個人!$C$6:$AH$125,$N1485,$O1485)&lt;&gt;""),LEFT(TEXT(INDEX(個人!$C$6:$AH$125,$N1485,$O1485),"mm:ss.00"),2),"")</f>
        <v/>
      </c>
      <c r="L1485" s="23" t="str">
        <f>IF(AND(INDEX(個人!$C$6:$AH$125,$N1485,$C$3)&lt;&gt;"",INDEX(個人!$C$6:$AH$125,$N1485,$O1485)&lt;&gt;""),MID(TEXT(INDEX(個人!$C$6:$AH$125,$N1485,$O1485),"mm:ss.00"),4,2),"")</f>
        <v/>
      </c>
      <c r="M1485" s="23" t="str">
        <f>IF(AND(INDEX(個人!$C$6:$AH$125,$N1485,$C$3)&lt;&gt;"",INDEX(個人!$C$6:$AH$125,$N1485,$O1485)&lt;&gt;""),RIGHT(TEXT(INDEX(個人!$C$6:$AH$125,$N1485,$O1485),"mm:ss.00"),2),"")</f>
        <v/>
      </c>
      <c r="N1485" s="23">
        <f t="shared" si="203"/>
        <v>68</v>
      </c>
      <c r="O1485" s="23">
        <v>16</v>
      </c>
      <c r="P1485" s="200" t="s">
        <v>75</v>
      </c>
      <c r="Q1485" s="23" t="s">
        <v>318</v>
      </c>
    </row>
    <row r="1486" spans="3:17" s="23" customFormat="1" x14ac:dyDescent="0.15">
      <c r="C1486" s="23" t="str">
        <f>IF(INDEX(個人!$C$6:$AH$125,$N1486,$C$3)&lt;&gt;"",DBCS(TRIM(INDEX(個人!$C$6:$AH$125,$N1486,$C$3))),"")</f>
        <v/>
      </c>
      <c r="D1486" s="23" t="str">
        <f t="shared" si="201"/>
        <v>○</v>
      </c>
      <c r="E1486" s="23">
        <f>IF(AND(INDEX(個人!$C$6:$AH$125,$N1485,$C$3)&lt;&gt;"",INDEX(個人!$C$6:$AH$125,$N1486,$O1486)&lt;&gt;""),E1485+1,E1485)</f>
        <v>0</v>
      </c>
      <c r="F1486" s="23" t="str">
        <f t="shared" si="202"/>
        <v>@0</v>
      </c>
      <c r="H1486" s="23" t="str">
        <f>IF(AND(INDEX(個人!$C$6:$AH$125,$N1486,$C$3)&lt;&gt;"",INDEX(個人!$C$6:$AH$125,$N1486,$O1486)&lt;&gt;""),IF(INDEX(個人!$C$6:$AH$125,$N1486,$H$3)&lt;20,11,ROUNDDOWN(INDEX(個人!$C$6:$AH$125,$N1486,$H$3)/5,0)+7),"")</f>
        <v/>
      </c>
      <c r="I1486" s="23" t="str">
        <f>IF(AND(INDEX(個人!$C$6:$AH$125,$N1486,$C$3)&lt;&gt;"",INDEX(個人!$C$6:$AH$125,$N1486,$O1486)&lt;&gt;""),IF(ISERROR(VLOOKUP(DBCS($Q1486),コード一覧!$E$1:$F$6,2,FALSE)),1,VLOOKUP(DBCS($Q1486),コード一覧!$E$1:$F$6,2,FALSE)),"")</f>
        <v/>
      </c>
      <c r="J1486" s="23" t="str">
        <f>IF(AND(INDEX(個人!$C$6:$AH$125,$N1486,$C$3)&lt;&gt;"",INDEX(個人!$C$6:$AH$125,$N1486,$O1486)&lt;&gt;""),VLOOKUP($P1486,コード一覧!$G$1:$H$10,2,FALSE),"")</f>
        <v/>
      </c>
      <c r="K1486" s="23" t="str">
        <f>IF(AND(INDEX(個人!$C$6:$AH$125,$N1486,$C$3)&lt;&gt;"",INDEX(個人!$C$6:$AH$125,$N1486,$O1486)&lt;&gt;""),LEFT(TEXT(INDEX(個人!$C$6:$AH$125,$N1486,$O1486),"mm:ss.00"),2),"")</f>
        <v/>
      </c>
      <c r="L1486" s="23" t="str">
        <f>IF(AND(INDEX(個人!$C$6:$AH$125,$N1486,$C$3)&lt;&gt;"",INDEX(個人!$C$6:$AH$125,$N1486,$O1486)&lt;&gt;""),MID(TEXT(INDEX(個人!$C$6:$AH$125,$N1486,$O1486),"mm:ss.00"),4,2),"")</f>
        <v/>
      </c>
      <c r="M1486" s="23" t="str">
        <f>IF(AND(INDEX(個人!$C$6:$AH$125,$N1486,$C$3)&lt;&gt;"",INDEX(個人!$C$6:$AH$125,$N1486,$O1486)&lt;&gt;""),RIGHT(TEXT(INDEX(個人!$C$6:$AH$125,$N1486,$O1486),"mm:ss.00"),2),"")</f>
        <v/>
      </c>
      <c r="N1486" s="23">
        <f t="shared" si="203"/>
        <v>68</v>
      </c>
      <c r="O1486" s="23">
        <v>17</v>
      </c>
      <c r="P1486" s="200" t="s">
        <v>77</v>
      </c>
      <c r="Q1486" s="23" t="s">
        <v>318</v>
      </c>
    </row>
    <row r="1487" spans="3:17" s="23" customFormat="1" x14ac:dyDescent="0.15">
      <c r="C1487" s="23" t="str">
        <f>IF(INDEX(個人!$C$6:$AH$125,$N1487,$C$3)&lt;&gt;"",DBCS(TRIM(INDEX(個人!$C$6:$AH$125,$N1487,$C$3))),"")</f>
        <v/>
      </c>
      <c r="D1487" s="23" t="str">
        <f t="shared" si="201"/>
        <v>○</v>
      </c>
      <c r="E1487" s="23">
        <f>IF(AND(INDEX(個人!$C$6:$AH$125,$N1486,$C$3)&lt;&gt;"",INDEX(個人!$C$6:$AH$125,$N1487,$O1487)&lt;&gt;""),E1486+1,E1486)</f>
        <v>0</v>
      </c>
      <c r="F1487" s="23" t="str">
        <f t="shared" si="202"/>
        <v>@0</v>
      </c>
      <c r="H1487" s="23" t="str">
        <f>IF(AND(INDEX(個人!$C$6:$AH$125,$N1487,$C$3)&lt;&gt;"",INDEX(個人!$C$6:$AH$125,$N1487,$O1487)&lt;&gt;""),IF(INDEX(個人!$C$6:$AH$125,$N1487,$H$3)&lt;20,11,ROUNDDOWN(INDEX(個人!$C$6:$AH$125,$N1487,$H$3)/5,0)+7),"")</f>
        <v/>
      </c>
      <c r="I1487" s="23" t="str">
        <f>IF(AND(INDEX(個人!$C$6:$AH$125,$N1487,$C$3)&lt;&gt;"",INDEX(個人!$C$6:$AH$125,$N1487,$O1487)&lt;&gt;""),IF(ISERROR(VLOOKUP(DBCS($Q1487),コード一覧!$E$1:$F$6,2,FALSE)),1,VLOOKUP(DBCS($Q1487),コード一覧!$E$1:$F$6,2,FALSE)),"")</f>
        <v/>
      </c>
      <c r="J1487" s="23" t="str">
        <f>IF(AND(INDEX(個人!$C$6:$AH$125,$N1487,$C$3)&lt;&gt;"",INDEX(個人!$C$6:$AH$125,$N1487,$O1487)&lt;&gt;""),VLOOKUP($P1487,コード一覧!$G$1:$H$10,2,FALSE),"")</f>
        <v/>
      </c>
      <c r="K1487" s="23" t="str">
        <f>IF(AND(INDEX(個人!$C$6:$AH$125,$N1487,$C$3)&lt;&gt;"",INDEX(個人!$C$6:$AH$125,$N1487,$O1487)&lt;&gt;""),LEFT(TEXT(INDEX(個人!$C$6:$AH$125,$N1487,$O1487),"mm:ss.00"),2),"")</f>
        <v/>
      </c>
      <c r="L1487" s="23" t="str">
        <f>IF(AND(INDEX(個人!$C$6:$AH$125,$N1487,$C$3)&lt;&gt;"",INDEX(個人!$C$6:$AH$125,$N1487,$O1487)&lt;&gt;""),MID(TEXT(INDEX(個人!$C$6:$AH$125,$N1487,$O1487),"mm:ss.00"),4,2),"")</f>
        <v/>
      </c>
      <c r="M1487" s="23" t="str">
        <f>IF(AND(INDEX(個人!$C$6:$AH$125,$N1487,$C$3)&lt;&gt;"",INDEX(個人!$C$6:$AH$125,$N1487,$O1487)&lt;&gt;""),RIGHT(TEXT(INDEX(個人!$C$6:$AH$125,$N1487,$O1487),"mm:ss.00"),2),"")</f>
        <v/>
      </c>
      <c r="N1487" s="23">
        <f t="shared" si="203"/>
        <v>68</v>
      </c>
      <c r="O1487" s="23">
        <v>18</v>
      </c>
      <c r="P1487" s="200" t="s">
        <v>70</v>
      </c>
      <c r="Q1487" s="23" t="s">
        <v>319</v>
      </c>
    </row>
    <row r="1488" spans="3:17" s="23" customFormat="1" x14ac:dyDescent="0.15">
      <c r="C1488" s="23" t="str">
        <f>IF(INDEX(個人!$C$6:$AH$125,$N1488,$C$3)&lt;&gt;"",DBCS(TRIM(INDEX(個人!$C$6:$AH$125,$N1488,$C$3))),"")</f>
        <v/>
      </c>
      <c r="D1488" s="23" t="str">
        <f t="shared" si="201"/>
        <v>○</v>
      </c>
      <c r="E1488" s="23">
        <f>IF(AND(INDEX(個人!$C$6:$AH$125,$N1487,$C$3)&lt;&gt;"",INDEX(個人!$C$6:$AH$125,$N1488,$O1488)&lt;&gt;""),E1487+1,E1487)</f>
        <v>0</v>
      </c>
      <c r="F1488" s="23" t="str">
        <f t="shared" si="202"/>
        <v>@0</v>
      </c>
      <c r="H1488" s="23" t="str">
        <f>IF(AND(INDEX(個人!$C$6:$AH$125,$N1488,$C$3)&lt;&gt;"",INDEX(個人!$C$6:$AH$125,$N1488,$O1488)&lt;&gt;""),IF(INDEX(個人!$C$6:$AH$125,$N1488,$H$3)&lt;20,11,ROUNDDOWN(INDEX(個人!$C$6:$AH$125,$N1488,$H$3)/5,0)+7),"")</f>
        <v/>
      </c>
      <c r="I1488" s="23" t="str">
        <f>IF(AND(INDEX(個人!$C$6:$AH$125,$N1488,$C$3)&lt;&gt;"",INDEX(個人!$C$6:$AH$125,$N1488,$O1488)&lt;&gt;""),IF(ISERROR(VLOOKUP(DBCS($Q1488),コード一覧!$E$1:$F$6,2,FALSE)),1,VLOOKUP(DBCS($Q1488),コード一覧!$E$1:$F$6,2,FALSE)),"")</f>
        <v/>
      </c>
      <c r="J1488" s="23" t="str">
        <f>IF(AND(INDEX(個人!$C$6:$AH$125,$N1488,$C$3)&lt;&gt;"",INDEX(個人!$C$6:$AH$125,$N1488,$O1488)&lt;&gt;""),VLOOKUP($P1488,コード一覧!$G$1:$H$10,2,FALSE),"")</f>
        <v/>
      </c>
      <c r="K1488" s="23" t="str">
        <f>IF(AND(INDEX(個人!$C$6:$AH$125,$N1488,$C$3)&lt;&gt;"",INDEX(個人!$C$6:$AH$125,$N1488,$O1488)&lt;&gt;""),LEFT(TEXT(INDEX(個人!$C$6:$AH$125,$N1488,$O1488),"mm:ss.00"),2),"")</f>
        <v/>
      </c>
      <c r="L1488" s="23" t="str">
        <f>IF(AND(INDEX(個人!$C$6:$AH$125,$N1488,$C$3)&lt;&gt;"",INDEX(個人!$C$6:$AH$125,$N1488,$O1488)&lt;&gt;""),MID(TEXT(INDEX(個人!$C$6:$AH$125,$N1488,$O1488),"mm:ss.00"),4,2),"")</f>
        <v/>
      </c>
      <c r="M1488" s="23" t="str">
        <f>IF(AND(INDEX(個人!$C$6:$AH$125,$N1488,$C$3)&lt;&gt;"",INDEX(個人!$C$6:$AH$125,$N1488,$O1488)&lt;&gt;""),RIGHT(TEXT(INDEX(個人!$C$6:$AH$125,$N1488,$O1488),"mm:ss.00"),2),"")</f>
        <v/>
      </c>
      <c r="N1488" s="23">
        <f t="shared" si="203"/>
        <v>68</v>
      </c>
      <c r="O1488" s="23">
        <v>19</v>
      </c>
      <c r="P1488" s="200" t="s">
        <v>24</v>
      </c>
      <c r="Q1488" s="23" t="s">
        <v>319</v>
      </c>
    </row>
    <row r="1489" spans="3:17" s="23" customFormat="1" x14ac:dyDescent="0.15">
      <c r="C1489" s="23" t="str">
        <f>IF(INDEX(個人!$C$6:$AH$125,$N1489,$C$3)&lt;&gt;"",DBCS(TRIM(INDEX(個人!$C$6:$AH$125,$N1489,$C$3))),"")</f>
        <v/>
      </c>
      <c r="D1489" s="23" t="str">
        <f t="shared" si="201"/>
        <v>○</v>
      </c>
      <c r="E1489" s="23">
        <f>IF(AND(INDEX(個人!$C$6:$AH$125,$N1488,$C$3)&lt;&gt;"",INDEX(個人!$C$6:$AH$125,$N1489,$O1489)&lt;&gt;""),E1488+1,E1488)</f>
        <v>0</v>
      </c>
      <c r="F1489" s="23" t="str">
        <f t="shared" si="202"/>
        <v>@0</v>
      </c>
      <c r="H1489" s="23" t="str">
        <f>IF(AND(INDEX(個人!$C$6:$AH$125,$N1489,$C$3)&lt;&gt;"",INDEX(個人!$C$6:$AH$125,$N1489,$O1489)&lt;&gt;""),IF(INDEX(個人!$C$6:$AH$125,$N1489,$H$3)&lt;20,11,ROUNDDOWN(INDEX(個人!$C$6:$AH$125,$N1489,$H$3)/5,0)+7),"")</f>
        <v/>
      </c>
      <c r="I1489" s="23" t="str">
        <f>IF(AND(INDEX(個人!$C$6:$AH$125,$N1489,$C$3)&lt;&gt;"",INDEX(個人!$C$6:$AH$125,$N1489,$O1489)&lt;&gt;""),IF(ISERROR(VLOOKUP(DBCS($Q1489),コード一覧!$E$1:$F$6,2,FALSE)),1,VLOOKUP(DBCS($Q1489),コード一覧!$E$1:$F$6,2,FALSE)),"")</f>
        <v/>
      </c>
      <c r="J1489" s="23" t="str">
        <f>IF(AND(INDEX(個人!$C$6:$AH$125,$N1489,$C$3)&lt;&gt;"",INDEX(個人!$C$6:$AH$125,$N1489,$O1489)&lt;&gt;""),VLOOKUP($P1489,コード一覧!$G$1:$H$10,2,FALSE),"")</f>
        <v/>
      </c>
      <c r="K1489" s="23" t="str">
        <f>IF(AND(INDEX(個人!$C$6:$AH$125,$N1489,$C$3)&lt;&gt;"",INDEX(個人!$C$6:$AH$125,$N1489,$O1489)&lt;&gt;""),LEFT(TEXT(INDEX(個人!$C$6:$AH$125,$N1489,$O1489),"mm:ss.00"),2),"")</f>
        <v/>
      </c>
      <c r="L1489" s="23" t="str">
        <f>IF(AND(INDEX(個人!$C$6:$AH$125,$N1489,$C$3)&lt;&gt;"",INDEX(個人!$C$6:$AH$125,$N1489,$O1489)&lt;&gt;""),MID(TEXT(INDEX(個人!$C$6:$AH$125,$N1489,$O1489),"mm:ss.00"),4,2),"")</f>
        <v/>
      </c>
      <c r="M1489" s="23" t="str">
        <f>IF(AND(INDEX(個人!$C$6:$AH$125,$N1489,$C$3)&lt;&gt;"",INDEX(個人!$C$6:$AH$125,$N1489,$O1489)&lt;&gt;""),RIGHT(TEXT(INDEX(個人!$C$6:$AH$125,$N1489,$O1489),"mm:ss.00"),2),"")</f>
        <v/>
      </c>
      <c r="N1489" s="23">
        <f t="shared" si="203"/>
        <v>68</v>
      </c>
      <c r="O1489" s="23">
        <v>20</v>
      </c>
      <c r="P1489" s="200" t="s">
        <v>37</v>
      </c>
      <c r="Q1489" s="23" t="s">
        <v>319</v>
      </c>
    </row>
    <row r="1490" spans="3:17" s="23" customFormat="1" x14ac:dyDescent="0.15">
      <c r="C1490" s="23" t="str">
        <f>IF(INDEX(個人!$C$6:$AH$125,$N1490,$C$3)&lt;&gt;"",DBCS(TRIM(INDEX(個人!$C$6:$AH$125,$N1490,$C$3))),"")</f>
        <v/>
      </c>
      <c r="D1490" s="23" t="str">
        <f t="shared" si="201"/>
        <v>○</v>
      </c>
      <c r="E1490" s="23">
        <f>IF(AND(INDEX(個人!$C$6:$AH$125,$N1489,$C$3)&lt;&gt;"",INDEX(個人!$C$6:$AH$125,$N1490,$O1490)&lt;&gt;""),E1489+1,E1489)</f>
        <v>0</v>
      </c>
      <c r="F1490" s="23" t="str">
        <f t="shared" si="202"/>
        <v>@0</v>
      </c>
      <c r="H1490" s="23" t="str">
        <f>IF(AND(INDEX(個人!$C$6:$AH$125,$N1490,$C$3)&lt;&gt;"",INDEX(個人!$C$6:$AH$125,$N1490,$O1490)&lt;&gt;""),IF(INDEX(個人!$C$6:$AH$125,$N1490,$H$3)&lt;20,11,ROUNDDOWN(INDEX(個人!$C$6:$AH$125,$N1490,$H$3)/5,0)+7),"")</f>
        <v/>
      </c>
      <c r="I1490" s="23" t="str">
        <f>IF(AND(INDEX(個人!$C$6:$AH$125,$N1490,$C$3)&lt;&gt;"",INDEX(個人!$C$6:$AH$125,$N1490,$O1490)&lt;&gt;""),IF(ISERROR(VLOOKUP(DBCS($Q1490),コード一覧!$E$1:$F$6,2,FALSE)),1,VLOOKUP(DBCS($Q1490),コード一覧!$E$1:$F$6,2,FALSE)),"")</f>
        <v/>
      </c>
      <c r="J1490" s="23" t="str">
        <f>IF(AND(INDEX(個人!$C$6:$AH$125,$N1490,$C$3)&lt;&gt;"",INDEX(個人!$C$6:$AH$125,$N1490,$O1490)&lt;&gt;""),VLOOKUP($P1490,コード一覧!$G$1:$H$10,2,FALSE),"")</f>
        <v/>
      </c>
      <c r="K1490" s="23" t="str">
        <f>IF(AND(INDEX(個人!$C$6:$AH$125,$N1490,$C$3)&lt;&gt;"",INDEX(個人!$C$6:$AH$125,$N1490,$O1490)&lt;&gt;""),LEFT(TEXT(INDEX(個人!$C$6:$AH$125,$N1490,$O1490),"mm:ss.00"),2),"")</f>
        <v/>
      </c>
      <c r="L1490" s="23" t="str">
        <f>IF(AND(INDEX(個人!$C$6:$AH$125,$N1490,$C$3)&lt;&gt;"",INDEX(個人!$C$6:$AH$125,$N1490,$O1490)&lt;&gt;""),MID(TEXT(INDEX(個人!$C$6:$AH$125,$N1490,$O1490),"mm:ss.00"),4,2),"")</f>
        <v/>
      </c>
      <c r="M1490" s="23" t="str">
        <f>IF(AND(INDEX(個人!$C$6:$AH$125,$N1490,$C$3)&lt;&gt;"",INDEX(個人!$C$6:$AH$125,$N1490,$O1490)&lt;&gt;""),RIGHT(TEXT(INDEX(個人!$C$6:$AH$125,$N1490,$O1490),"mm:ss.00"),2),"")</f>
        <v/>
      </c>
      <c r="N1490" s="23">
        <f t="shared" si="203"/>
        <v>68</v>
      </c>
      <c r="O1490" s="23">
        <v>21</v>
      </c>
      <c r="P1490" s="200" t="s">
        <v>47</v>
      </c>
      <c r="Q1490" s="23" t="s">
        <v>319</v>
      </c>
    </row>
    <row r="1491" spans="3:17" s="23" customFormat="1" x14ac:dyDescent="0.15">
      <c r="C1491" s="23" t="str">
        <f>IF(INDEX(個人!$C$6:$AH$125,$N1491,$C$3)&lt;&gt;"",DBCS(TRIM(INDEX(個人!$C$6:$AH$125,$N1491,$C$3))),"")</f>
        <v/>
      </c>
      <c r="D1491" s="23" t="str">
        <f t="shared" si="201"/>
        <v>○</v>
      </c>
      <c r="E1491" s="23">
        <f>IF(AND(INDEX(個人!$C$6:$AH$125,$N1490,$C$3)&lt;&gt;"",INDEX(個人!$C$6:$AH$125,$N1491,$O1491)&lt;&gt;""),E1490+1,E1490)</f>
        <v>0</v>
      </c>
      <c r="F1491" s="23" t="str">
        <f t="shared" si="202"/>
        <v>@0</v>
      </c>
      <c r="H1491" s="23" t="str">
        <f>IF(AND(INDEX(個人!$C$6:$AH$125,$N1491,$C$3)&lt;&gt;"",INDEX(個人!$C$6:$AH$125,$N1491,$O1491)&lt;&gt;""),IF(INDEX(個人!$C$6:$AH$125,$N1491,$H$3)&lt;20,11,ROUNDDOWN(INDEX(個人!$C$6:$AH$125,$N1491,$H$3)/5,0)+7),"")</f>
        <v/>
      </c>
      <c r="I1491" s="23" t="str">
        <f>IF(AND(INDEX(個人!$C$6:$AH$125,$N1491,$C$3)&lt;&gt;"",INDEX(個人!$C$6:$AH$125,$N1491,$O1491)&lt;&gt;""),IF(ISERROR(VLOOKUP(DBCS($Q1491),コード一覧!$E$1:$F$6,2,FALSE)),1,VLOOKUP(DBCS($Q1491),コード一覧!$E$1:$F$6,2,FALSE)),"")</f>
        <v/>
      </c>
      <c r="J1491" s="23" t="str">
        <f>IF(AND(INDEX(個人!$C$6:$AH$125,$N1491,$C$3)&lt;&gt;"",INDEX(個人!$C$6:$AH$125,$N1491,$O1491)&lt;&gt;""),VLOOKUP($P1491,コード一覧!$G$1:$H$10,2,FALSE),"")</f>
        <v/>
      </c>
      <c r="K1491" s="23" t="str">
        <f>IF(AND(INDEX(個人!$C$6:$AH$125,$N1491,$C$3)&lt;&gt;"",INDEX(個人!$C$6:$AH$125,$N1491,$O1491)&lt;&gt;""),LEFT(TEXT(INDEX(個人!$C$6:$AH$125,$N1491,$O1491),"mm:ss.00"),2),"")</f>
        <v/>
      </c>
      <c r="L1491" s="23" t="str">
        <f>IF(AND(INDEX(個人!$C$6:$AH$125,$N1491,$C$3)&lt;&gt;"",INDEX(個人!$C$6:$AH$125,$N1491,$O1491)&lt;&gt;""),MID(TEXT(INDEX(個人!$C$6:$AH$125,$N1491,$O1491),"mm:ss.00"),4,2),"")</f>
        <v/>
      </c>
      <c r="M1491" s="23" t="str">
        <f>IF(AND(INDEX(個人!$C$6:$AH$125,$N1491,$C$3)&lt;&gt;"",INDEX(個人!$C$6:$AH$125,$N1491,$O1491)&lt;&gt;""),RIGHT(TEXT(INDEX(個人!$C$6:$AH$125,$N1491,$O1491),"mm:ss.00"),2),"")</f>
        <v/>
      </c>
      <c r="N1491" s="23">
        <f t="shared" si="203"/>
        <v>68</v>
      </c>
      <c r="O1491" s="23">
        <v>22</v>
      </c>
      <c r="P1491" s="200" t="s">
        <v>70</v>
      </c>
      <c r="Q1491" s="23" t="s">
        <v>320</v>
      </c>
    </row>
    <row r="1492" spans="3:17" s="23" customFormat="1" x14ac:dyDescent="0.15">
      <c r="C1492" s="23" t="str">
        <f>IF(INDEX(個人!$C$6:$AH$125,$N1492,$C$3)&lt;&gt;"",DBCS(TRIM(INDEX(個人!$C$6:$AH$125,$N1492,$C$3))),"")</f>
        <v/>
      </c>
      <c r="D1492" s="23" t="str">
        <f t="shared" si="201"/>
        <v>○</v>
      </c>
      <c r="E1492" s="23">
        <f>IF(AND(INDEX(個人!$C$6:$AH$125,$N1491,$C$3)&lt;&gt;"",INDEX(個人!$C$6:$AH$125,$N1492,$O1492)&lt;&gt;""),E1491+1,E1491)</f>
        <v>0</v>
      </c>
      <c r="F1492" s="23" t="str">
        <f t="shared" si="202"/>
        <v>@0</v>
      </c>
      <c r="H1492" s="23" t="str">
        <f>IF(AND(INDEX(個人!$C$6:$AH$125,$N1492,$C$3)&lt;&gt;"",INDEX(個人!$C$6:$AH$125,$N1492,$O1492)&lt;&gt;""),IF(INDEX(個人!$C$6:$AH$125,$N1492,$H$3)&lt;20,11,ROUNDDOWN(INDEX(個人!$C$6:$AH$125,$N1492,$H$3)/5,0)+7),"")</f>
        <v/>
      </c>
      <c r="I1492" s="23" t="str">
        <f>IF(AND(INDEX(個人!$C$6:$AH$125,$N1492,$C$3)&lt;&gt;"",INDEX(個人!$C$6:$AH$125,$N1492,$O1492)&lt;&gt;""),IF(ISERROR(VLOOKUP(DBCS($Q1492),コード一覧!$E$1:$F$6,2,FALSE)),1,VLOOKUP(DBCS($Q1492),コード一覧!$E$1:$F$6,2,FALSE)),"")</f>
        <v/>
      </c>
      <c r="J1492" s="23" t="str">
        <f>IF(AND(INDEX(個人!$C$6:$AH$125,$N1492,$C$3)&lt;&gt;"",INDEX(個人!$C$6:$AH$125,$N1492,$O1492)&lt;&gt;""),VLOOKUP($P1492,コード一覧!$G$1:$H$10,2,FALSE),"")</f>
        <v/>
      </c>
      <c r="K1492" s="23" t="str">
        <f>IF(AND(INDEX(個人!$C$6:$AH$125,$N1492,$C$3)&lt;&gt;"",INDEX(個人!$C$6:$AH$125,$N1492,$O1492)&lt;&gt;""),LEFT(TEXT(INDEX(個人!$C$6:$AH$125,$N1492,$O1492),"mm:ss.00"),2),"")</f>
        <v/>
      </c>
      <c r="L1492" s="23" t="str">
        <f>IF(AND(INDEX(個人!$C$6:$AH$125,$N1492,$C$3)&lt;&gt;"",INDEX(個人!$C$6:$AH$125,$N1492,$O1492)&lt;&gt;""),MID(TEXT(INDEX(個人!$C$6:$AH$125,$N1492,$O1492),"mm:ss.00"),4,2),"")</f>
        <v/>
      </c>
      <c r="M1492" s="23" t="str">
        <f>IF(AND(INDEX(個人!$C$6:$AH$125,$N1492,$C$3)&lt;&gt;"",INDEX(個人!$C$6:$AH$125,$N1492,$O1492)&lt;&gt;""),RIGHT(TEXT(INDEX(個人!$C$6:$AH$125,$N1492,$O1492),"mm:ss.00"),2),"")</f>
        <v/>
      </c>
      <c r="N1492" s="23">
        <f t="shared" si="203"/>
        <v>68</v>
      </c>
      <c r="O1492" s="23">
        <v>23</v>
      </c>
      <c r="P1492" s="200" t="s">
        <v>24</v>
      </c>
      <c r="Q1492" s="23" t="s">
        <v>320</v>
      </c>
    </row>
    <row r="1493" spans="3:17" s="23" customFormat="1" x14ac:dyDescent="0.15">
      <c r="C1493" s="23" t="str">
        <f>IF(INDEX(個人!$C$6:$AH$125,$N1493,$C$3)&lt;&gt;"",DBCS(TRIM(INDEX(個人!$C$6:$AH$125,$N1493,$C$3))),"")</f>
        <v/>
      </c>
      <c r="D1493" s="23" t="str">
        <f t="shared" si="201"/>
        <v>○</v>
      </c>
      <c r="E1493" s="23">
        <f>IF(AND(INDEX(個人!$C$6:$AH$125,$N1492,$C$3)&lt;&gt;"",INDEX(個人!$C$6:$AH$125,$N1493,$O1493)&lt;&gt;""),E1492+1,E1492)</f>
        <v>0</v>
      </c>
      <c r="F1493" s="23" t="str">
        <f t="shared" si="202"/>
        <v>@0</v>
      </c>
      <c r="H1493" s="23" t="str">
        <f>IF(AND(INDEX(個人!$C$6:$AH$125,$N1493,$C$3)&lt;&gt;"",INDEX(個人!$C$6:$AH$125,$N1493,$O1493)&lt;&gt;""),IF(INDEX(個人!$C$6:$AH$125,$N1493,$H$3)&lt;20,11,ROUNDDOWN(INDEX(個人!$C$6:$AH$125,$N1493,$H$3)/5,0)+7),"")</f>
        <v/>
      </c>
      <c r="I1493" s="23" t="str">
        <f>IF(AND(INDEX(個人!$C$6:$AH$125,$N1493,$C$3)&lt;&gt;"",INDEX(個人!$C$6:$AH$125,$N1493,$O1493)&lt;&gt;""),IF(ISERROR(VLOOKUP(DBCS($Q1493),コード一覧!$E$1:$F$6,2,FALSE)),1,VLOOKUP(DBCS($Q1493),コード一覧!$E$1:$F$6,2,FALSE)),"")</f>
        <v/>
      </c>
      <c r="J1493" s="23" t="str">
        <f>IF(AND(INDEX(個人!$C$6:$AH$125,$N1493,$C$3)&lt;&gt;"",INDEX(個人!$C$6:$AH$125,$N1493,$O1493)&lt;&gt;""),VLOOKUP($P1493,コード一覧!$G$1:$H$10,2,FALSE),"")</f>
        <v/>
      </c>
      <c r="K1493" s="23" t="str">
        <f>IF(AND(INDEX(個人!$C$6:$AH$125,$N1493,$C$3)&lt;&gt;"",INDEX(個人!$C$6:$AH$125,$N1493,$O1493)&lt;&gt;""),LEFT(TEXT(INDEX(個人!$C$6:$AH$125,$N1493,$O1493),"mm:ss.00"),2),"")</f>
        <v/>
      </c>
      <c r="L1493" s="23" t="str">
        <f>IF(AND(INDEX(個人!$C$6:$AH$125,$N1493,$C$3)&lt;&gt;"",INDEX(個人!$C$6:$AH$125,$N1493,$O1493)&lt;&gt;""),MID(TEXT(INDEX(個人!$C$6:$AH$125,$N1493,$O1493),"mm:ss.00"),4,2),"")</f>
        <v/>
      </c>
      <c r="M1493" s="23" t="str">
        <f>IF(AND(INDEX(個人!$C$6:$AH$125,$N1493,$C$3)&lt;&gt;"",INDEX(個人!$C$6:$AH$125,$N1493,$O1493)&lt;&gt;""),RIGHT(TEXT(INDEX(個人!$C$6:$AH$125,$N1493,$O1493),"mm:ss.00"),2),"")</f>
        <v/>
      </c>
      <c r="N1493" s="23">
        <f t="shared" si="203"/>
        <v>68</v>
      </c>
      <c r="O1493" s="23">
        <v>24</v>
      </c>
      <c r="P1493" s="200" t="s">
        <v>37</v>
      </c>
      <c r="Q1493" s="23" t="s">
        <v>320</v>
      </c>
    </row>
    <row r="1494" spans="3:17" s="23" customFormat="1" x14ac:dyDescent="0.15">
      <c r="C1494" s="23" t="str">
        <f>IF(INDEX(個人!$C$6:$AH$125,$N1494,$C$3)&lt;&gt;"",DBCS(TRIM(INDEX(個人!$C$6:$AH$125,$N1494,$C$3))),"")</f>
        <v/>
      </c>
      <c r="D1494" s="23" t="str">
        <f t="shared" si="201"/>
        <v>○</v>
      </c>
      <c r="E1494" s="23">
        <f>IF(AND(INDEX(個人!$C$6:$AH$125,$N1493,$C$3)&lt;&gt;"",INDEX(個人!$C$6:$AH$125,$N1494,$O1494)&lt;&gt;""),E1493+1,E1493)</f>
        <v>0</v>
      </c>
      <c r="F1494" s="23" t="str">
        <f t="shared" si="202"/>
        <v>@0</v>
      </c>
      <c r="H1494" s="23" t="str">
        <f>IF(AND(INDEX(個人!$C$6:$AH$125,$N1494,$C$3)&lt;&gt;"",INDEX(個人!$C$6:$AH$125,$N1494,$O1494)&lt;&gt;""),IF(INDEX(個人!$C$6:$AH$125,$N1494,$H$3)&lt;20,11,ROUNDDOWN(INDEX(個人!$C$6:$AH$125,$N1494,$H$3)/5,0)+7),"")</f>
        <v/>
      </c>
      <c r="I1494" s="23" t="str">
        <f>IF(AND(INDEX(個人!$C$6:$AH$125,$N1494,$C$3)&lt;&gt;"",INDEX(個人!$C$6:$AH$125,$N1494,$O1494)&lt;&gt;""),IF(ISERROR(VLOOKUP(DBCS($Q1494),コード一覧!$E$1:$F$6,2,FALSE)),1,VLOOKUP(DBCS($Q1494),コード一覧!$E$1:$F$6,2,FALSE)),"")</f>
        <v/>
      </c>
      <c r="J1494" s="23" t="str">
        <f>IF(AND(INDEX(個人!$C$6:$AH$125,$N1494,$C$3)&lt;&gt;"",INDEX(個人!$C$6:$AH$125,$N1494,$O1494)&lt;&gt;""),VLOOKUP($P1494,コード一覧!$G$1:$H$10,2,FALSE),"")</f>
        <v/>
      </c>
      <c r="K1494" s="23" t="str">
        <f>IF(AND(INDEX(個人!$C$6:$AH$125,$N1494,$C$3)&lt;&gt;"",INDEX(個人!$C$6:$AH$125,$N1494,$O1494)&lt;&gt;""),LEFT(TEXT(INDEX(個人!$C$6:$AH$125,$N1494,$O1494),"mm:ss.00"),2),"")</f>
        <v/>
      </c>
      <c r="L1494" s="23" t="str">
        <f>IF(AND(INDEX(個人!$C$6:$AH$125,$N1494,$C$3)&lt;&gt;"",INDEX(個人!$C$6:$AH$125,$N1494,$O1494)&lt;&gt;""),MID(TEXT(INDEX(個人!$C$6:$AH$125,$N1494,$O1494),"mm:ss.00"),4,2),"")</f>
        <v/>
      </c>
      <c r="M1494" s="23" t="str">
        <f>IF(AND(INDEX(個人!$C$6:$AH$125,$N1494,$C$3)&lt;&gt;"",INDEX(個人!$C$6:$AH$125,$N1494,$O1494)&lt;&gt;""),RIGHT(TEXT(INDEX(個人!$C$6:$AH$125,$N1494,$O1494),"mm:ss.00"),2),"")</f>
        <v/>
      </c>
      <c r="N1494" s="23">
        <f t="shared" si="203"/>
        <v>68</v>
      </c>
      <c r="O1494" s="23">
        <v>25</v>
      </c>
      <c r="P1494" s="200" t="s">
        <v>47</v>
      </c>
      <c r="Q1494" s="23" t="s">
        <v>320</v>
      </c>
    </row>
    <row r="1495" spans="3:17" s="23" customFormat="1" x14ac:dyDescent="0.15">
      <c r="C1495" s="23" t="str">
        <f>IF(INDEX(個人!$C$6:$AH$125,$N1495,$C$3)&lt;&gt;"",DBCS(TRIM(INDEX(個人!$C$6:$AH$125,$N1495,$C$3))),"")</f>
        <v/>
      </c>
      <c r="D1495" s="23" t="str">
        <f t="shared" si="201"/>
        <v>○</v>
      </c>
      <c r="E1495" s="23">
        <f>IF(AND(INDEX(個人!$C$6:$AH$125,$N1494,$C$3)&lt;&gt;"",INDEX(個人!$C$6:$AH$125,$N1495,$O1495)&lt;&gt;""),E1494+1,E1494)</f>
        <v>0</v>
      </c>
      <c r="F1495" s="23" t="str">
        <f t="shared" si="202"/>
        <v>@0</v>
      </c>
      <c r="H1495" s="23" t="str">
        <f>IF(AND(INDEX(個人!$C$6:$AH$125,$N1495,$C$3)&lt;&gt;"",INDEX(個人!$C$6:$AH$125,$N1495,$O1495)&lt;&gt;""),IF(INDEX(個人!$C$6:$AH$125,$N1495,$H$3)&lt;20,11,ROUNDDOWN(INDEX(個人!$C$6:$AH$125,$N1495,$H$3)/5,0)+7),"")</f>
        <v/>
      </c>
      <c r="I1495" s="23" t="str">
        <f>IF(AND(INDEX(個人!$C$6:$AH$125,$N1495,$C$3)&lt;&gt;"",INDEX(個人!$C$6:$AH$125,$N1495,$O1495)&lt;&gt;""),IF(ISERROR(VLOOKUP(DBCS($Q1495),コード一覧!$E$1:$F$6,2,FALSE)),1,VLOOKUP(DBCS($Q1495),コード一覧!$E$1:$F$6,2,FALSE)),"")</f>
        <v/>
      </c>
      <c r="J1495" s="23" t="str">
        <f>IF(AND(INDEX(個人!$C$6:$AH$125,$N1495,$C$3)&lt;&gt;"",INDEX(個人!$C$6:$AH$125,$N1495,$O1495)&lt;&gt;""),VLOOKUP($P1495,コード一覧!$G$1:$H$10,2,FALSE),"")</f>
        <v/>
      </c>
      <c r="K1495" s="23" t="str">
        <f>IF(AND(INDEX(個人!$C$6:$AH$125,$N1495,$C$3)&lt;&gt;"",INDEX(個人!$C$6:$AH$125,$N1495,$O1495)&lt;&gt;""),LEFT(TEXT(INDEX(個人!$C$6:$AH$125,$N1495,$O1495),"mm:ss.00"),2),"")</f>
        <v/>
      </c>
      <c r="L1495" s="23" t="str">
        <f>IF(AND(INDEX(個人!$C$6:$AH$125,$N1495,$C$3)&lt;&gt;"",INDEX(個人!$C$6:$AH$125,$N1495,$O1495)&lt;&gt;""),MID(TEXT(INDEX(個人!$C$6:$AH$125,$N1495,$O1495),"mm:ss.00"),4,2),"")</f>
        <v/>
      </c>
      <c r="M1495" s="23" t="str">
        <f>IF(AND(INDEX(個人!$C$6:$AH$125,$N1495,$C$3)&lt;&gt;"",INDEX(個人!$C$6:$AH$125,$N1495,$O1495)&lt;&gt;""),RIGHT(TEXT(INDEX(個人!$C$6:$AH$125,$N1495,$O1495),"mm:ss.00"),2),"")</f>
        <v/>
      </c>
      <c r="N1495" s="23">
        <f t="shared" si="203"/>
        <v>68</v>
      </c>
      <c r="O1495" s="23">
        <v>26</v>
      </c>
      <c r="P1495" s="200" t="s">
        <v>70</v>
      </c>
      <c r="Q1495" s="23" t="s">
        <v>321</v>
      </c>
    </row>
    <row r="1496" spans="3:17" s="23" customFormat="1" x14ac:dyDescent="0.15">
      <c r="C1496" s="23" t="str">
        <f>IF(INDEX(個人!$C$6:$AH$125,$N1496,$C$3)&lt;&gt;"",DBCS(TRIM(INDEX(個人!$C$6:$AH$125,$N1496,$C$3))),"")</f>
        <v/>
      </c>
      <c r="D1496" s="23" t="str">
        <f t="shared" si="201"/>
        <v>○</v>
      </c>
      <c r="E1496" s="23">
        <f>IF(AND(INDEX(個人!$C$6:$AH$125,$N1495,$C$3)&lt;&gt;"",INDEX(個人!$C$6:$AH$125,$N1496,$O1496)&lt;&gt;""),E1495+1,E1495)</f>
        <v>0</v>
      </c>
      <c r="F1496" s="23" t="str">
        <f t="shared" si="202"/>
        <v>@0</v>
      </c>
      <c r="H1496" s="23" t="str">
        <f>IF(AND(INDEX(個人!$C$6:$AH$125,$N1496,$C$3)&lt;&gt;"",INDEX(個人!$C$6:$AH$125,$N1496,$O1496)&lt;&gt;""),IF(INDEX(個人!$C$6:$AH$125,$N1496,$H$3)&lt;20,11,ROUNDDOWN(INDEX(個人!$C$6:$AH$125,$N1496,$H$3)/5,0)+7),"")</f>
        <v/>
      </c>
      <c r="I1496" s="23" t="str">
        <f>IF(AND(INDEX(個人!$C$6:$AH$125,$N1496,$C$3)&lt;&gt;"",INDEX(個人!$C$6:$AH$125,$N1496,$O1496)&lt;&gt;""),IF(ISERROR(VLOOKUP(DBCS($Q1496),コード一覧!$E$1:$F$6,2,FALSE)),1,VLOOKUP(DBCS($Q1496),コード一覧!$E$1:$F$6,2,FALSE)),"")</f>
        <v/>
      </c>
      <c r="J1496" s="23" t="str">
        <f>IF(AND(INDEX(個人!$C$6:$AH$125,$N1496,$C$3)&lt;&gt;"",INDEX(個人!$C$6:$AH$125,$N1496,$O1496)&lt;&gt;""),VLOOKUP($P1496,コード一覧!$G$1:$H$10,2,FALSE),"")</f>
        <v/>
      </c>
      <c r="K1496" s="23" t="str">
        <f>IF(AND(INDEX(個人!$C$6:$AH$125,$N1496,$C$3)&lt;&gt;"",INDEX(個人!$C$6:$AH$125,$N1496,$O1496)&lt;&gt;""),LEFT(TEXT(INDEX(個人!$C$6:$AH$125,$N1496,$O1496),"mm:ss.00"),2),"")</f>
        <v/>
      </c>
      <c r="L1496" s="23" t="str">
        <f>IF(AND(INDEX(個人!$C$6:$AH$125,$N1496,$C$3)&lt;&gt;"",INDEX(個人!$C$6:$AH$125,$N1496,$O1496)&lt;&gt;""),MID(TEXT(INDEX(個人!$C$6:$AH$125,$N1496,$O1496),"mm:ss.00"),4,2),"")</f>
        <v/>
      </c>
      <c r="M1496" s="23" t="str">
        <f>IF(AND(INDEX(個人!$C$6:$AH$125,$N1496,$C$3)&lt;&gt;"",INDEX(個人!$C$6:$AH$125,$N1496,$O1496)&lt;&gt;""),RIGHT(TEXT(INDEX(個人!$C$6:$AH$125,$N1496,$O1496),"mm:ss.00"),2),"")</f>
        <v/>
      </c>
      <c r="N1496" s="23">
        <f t="shared" si="203"/>
        <v>68</v>
      </c>
      <c r="O1496" s="23">
        <v>27</v>
      </c>
      <c r="P1496" s="200" t="s">
        <v>24</v>
      </c>
      <c r="Q1496" s="23" t="s">
        <v>321</v>
      </c>
    </row>
    <row r="1497" spans="3:17" s="23" customFormat="1" x14ac:dyDescent="0.15">
      <c r="C1497" s="23" t="str">
        <f>IF(INDEX(個人!$C$6:$AH$125,$N1497,$C$3)&lt;&gt;"",DBCS(TRIM(INDEX(個人!$C$6:$AH$125,$N1497,$C$3))),"")</f>
        <v/>
      </c>
      <c r="D1497" s="23" t="str">
        <f t="shared" si="201"/>
        <v>○</v>
      </c>
      <c r="E1497" s="23">
        <f>IF(AND(INDEX(個人!$C$6:$AH$125,$N1496,$C$3)&lt;&gt;"",INDEX(個人!$C$6:$AH$125,$N1497,$O1497)&lt;&gt;""),E1496+1,E1496)</f>
        <v>0</v>
      </c>
      <c r="F1497" s="23" t="str">
        <f t="shared" si="202"/>
        <v>@0</v>
      </c>
      <c r="H1497" s="23" t="str">
        <f>IF(AND(INDEX(個人!$C$6:$AH$125,$N1497,$C$3)&lt;&gt;"",INDEX(個人!$C$6:$AH$125,$N1497,$O1497)&lt;&gt;""),IF(INDEX(個人!$C$6:$AH$125,$N1497,$H$3)&lt;20,11,ROUNDDOWN(INDEX(個人!$C$6:$AH$125,$N1497,$H$3)/5,0)+7),"")</f>
        <v/>
      </c>
      <c r="I1497" s="23" t="str">
        <f>IF(AND(INDEX(個人!$C$6:$AH$125,$N1497,$C$3)&lt;&gt;"",INDEX(個人!$C$6:$AH$125,$N1497,$O1497)&lt;&gt;""),IF(ISERROR(VLOOKUP(DBCS($Q1497),コード一覧!$E$1:$F$6,2,FALSE)),1,VLOOKUP(DBCS($Q1497),コード一覧!$E$1:$F$6,2,FALSE)),"")</f>
        <v/>
      </c>
      <c r="J1497" s="23" t="str">
        <f>IF(AND(INDEX(個人!$C$6:$AH$125,$N1497,$C$3)&lt;&gt;"",INDEX(個人!$C$6:$AH$125,$N1497,$O1497)&lt;&gt;""),VLOOKUP($P1497,コード一覧!$G$1:$H$10,2,FALSE),"")</f>
        <v/>
      </c>
      <c r="K1497" s="23" t="str">
        <f>IF(AND(INDEX(個人!$C$6:$AH$125,$N1497,$C$3)&lt;&gt;"",INDEX(個人!$C$6:$AH$125,$N1497,$O1497)&lt;&gt;""),LEFT(TEXT(INDEX(個人!$C$6:$AH$125,$N1497,$O1497),"mm:ss.00"),2),"")</f>
        <v/>
      </c>
      <c r="L1497" s="23" t="str">
        <f>IF(AND(INDEX(個人!$C$6:$AH$125,$N1497,$C$3)&lt;&gt;"",INDEX(個人!$C$6:$AH$125,$N1497,$O1497)&lt;&gt;""),MID(TEXT(INDEX(個人!$C$6:$AH$125,$N1497,$O1497),"mm:ss.00"),4,2),"")</f>
        <v/>
      </c>
      <c r="M1497" s="23" t="str">
        <f>IF(AND(INDEX(個人!$C$6:$AH$125,$N1497,$C$3)&lt;&gt;"",INDEX(個人!$C$6:$AH$125,$N1497,$O1497)&lt;&gt;""),RIGHT(TEXT(INDEX(個人!$C$6:$AH$125,$N1497,$O1497),"mm:ss.00"),2),"")</f>
        <v/>
      </c>
      <c r="N1497" s="23">
        <f t="shared" si="203"/>
        <v>68</v>
      </c>
      <c r="O1497" s="23">
        <v>28</v>
      </c>
      <c r="P1497" s="200" t="s">
        <v>37</v>
      </c>
      <c r="Q1497" s="23" t="s">
        <v>321</v>
      </c>
    </row>
    <row r="1498" spans="3:17" s="23" customFormat="1" x14ac:dyDescent="0.15">
      <c r="C1498" s="23" t="str">
        <f>IF(INDEX(個人!$C$6:$AH$125,$N1498,$C$3)&lt;&gt;"",DBCS(TRIM(INDEX(個人!$C$6:$AH$125,$N1498,$C$3))),"")</f>
        <v/>
      </c>
      <c r="D1498" s="23" t="str">
        <f t="shared" si="201"/>
        <v>○</v>
      </c>
      <c r="E1498" s="23">
        <f>IF(AND(INDEX(個人!$C$6:$AH$125,$N1497,$C$3)&lt;&gt;"",INDEX(個人!$C$6:$AH$125,$N1498,$O1498)&lt;&gt;""),E1497+1,E1497)</f>
        <v>0</v>
      </c>
      <c r="F1498" s="23" t="str">
        <f t="shared" si="202"/>
        <v>@0</v>
      </c>
      <c r="H1498" s="23" t="str">
        <f>IF(AND(INDEX(個人!$C$6:$AH$125,$N1498,$C$3)&lt;&gt;"",INDEX(個人!$C$6:$AH$125,$N1498,$O1498)&lt;&gt;""),IF(INDEX(個人!$C$6:$AH$125,$N1498,$H$3)&lt;20,11,ROUNDDOWN(INDEX(個人!$C$6:$AH$125,$N1498,$H$3)/5,0)+7),"")</f>
        <v/>
      </c>
      <c r="I1498" s="23" t="str">
        <f>IF(AND(INDEX(個人!$C$6:$AH$125,$N1498,$C$3)&lt;&gt;"",INDEX(個人!$C$6:$AH$125,$N1498,$O1498)&lt;&gt;""),IF(ISERROR(VLOOKUP(DBCS($Q1498),コード一覧!$E$1:$F$6,2,FALSE)),1,VLOOKUP(DBCS($Q1498),コード一覧!$E$1:$F$6,2,FALSE)),"")</f>
        <v/>
      </c>
      <c r="J1498" s="23" t="str">
        <f>IF(AND(INDEX(個人!$C$6:$AH$125,$N1498,$C$3)&lt;&gt;"",INDEX(個人!$C$6:$AH$125,$N1498,$O1498)&lt;&gt;""),VLOOKUP($P1498,コード一覧!$G$1:$H$10,2,FALSE),"")</f>
        <v/>
      </c>
      <c r="K1498" s="23" t="str">
        <f>IF(AND(INDEX(個人!$C$6:$AH$125,$N1498,$C$3)&lt;&gt;"",INDEX(個人!$C$6:$AH$125,$N1498,$O1498)&lt;&gt;""),LEFT(TEXT(INDEX(個人!$C$6:$AH$125,$N1498,$O1498),"mm:ss.00"),2),"")</f>
        <v/>
      </c>
      <c r="L1498" s="23" t="str">
        <f>IF(AND(INDEX(個人!$C$6:$AH$125,$N1498,$C$3)&lt;&gt;"",INDEX(個人!$C$6:$AH$125,$N1498,$O1498)&lt;&gt;""),MID(TEXT(INDEX(個人!$C$6:$AH$125,$N1498,$O1498),"mm:ss.00"),4,2),"")</f>
        <v/>
      </c>
      <c r="M1498" s="23" t="str">
        <f>IF(AND(INDEX(個人!$C$6:$AH$125,$N1498,$C$3)&lt;&gt;"",INDEX(個人!$C$6:$AH$125,$N1498,$O1498)&lt;&gt;""),RIGHT(TEXT(INDEX(個人!$C$6:$AH$125,$N1498,$O1498),"mm:ss.00"),2),"")</f>
        <v/>
      </c>
      <c r="N1498" s="23">
        <f t="shared" si="203"/>
        <v>68</v>
      </c>
      <c r="O1498" s="23">
        <v>29</v>
      </c>
      <c r="P1498" s="200" t="s">
        <v>47</v>
      </c>
      <c r="Q1498" s="23" t="s">
        <v>321</v>
      </c>
    </row>
    <row r="1499" spans="3:17" s="23" customFormat="1" x14ac:dyDescent="0.15">
      <c r="C1499" s="23" t="str">
        <f>IF(INDEX(個人!$C$6:$AH$125,$N1499,$C$3)&lt;&gt;"",DBCS(TRIM(INDEX(個人!$C$6:$AH$125,$N1499,$C$3))),"")</f>
        <v/>
      </c>
      <c r="D1499" s="23" t="str">
        <f t="shared" si="201"/>
        <v>○</v>
      </c>
      <c r="E1499" s="23">
        <f>IF(AND(INDEX(個人!$C$6:$AH$125,$N1498,$C$3)&lt;&gt;"",INDEX(個人!$C$6:$AH$125,$N1499,$O1499)&lt;&gt;""),E1498+1,E1498)</f>
        <v>0</v>
      </c>
      <c r="F1499" s="23" t="str">
        <f t="shared" si="202"/>
        <v>@0</v>
      </c>
      <c r="H1499" s="23" t="str">
        <f>IF(AND(INDEX(個人!$C$6:$AH$125,$N1499,$C$3)&lt;&gt;"",INDEX(個人!$C$6:$AH$125,$N1499,$O1499)&lt;&gt;""),IF(INDEX(個人!$C$6:$AH$125,$N1499,$H$3)&lt;20,11,ROUNDDOWN(INDEX(個人!$C$6:$AH$125,$N1499,$H$3)/5,0)+7),"")</f>
        <v/>
      </c>
      <c r="I1499" s="23" t="str">
        <f>IF(AND(INDEX(個人!$C$6:$AH$125,$N1499,$C$3)&lt;&gt;"",INDEX(個人!$C$6:$AH$125,$N1499,$O1499)&lt;&gt;""),IF(ISERROR(VLOOKUP(DBCS($Q1499),コード一覧!$E$1:$F$6,2,FALSE)),1,VLOOKUP(DBCS($Q1499),コード一覧!$E$1:$F$6,2,FALSE)),"")</f>
        <v/>
      </c>
      <c r="J1499" s="23" t="str">
        <f>IF(AND(INDEX(個人!$C$6:$AH$125,$N1499,$C$3)&lt;&gt;"",INDEX(個人!$C$6:$AH$125,$N1499,$O1499)&lt;&gt;""),VLOOKUP($P1499,コード一覧!$G$1:$H$10,2,FALSE),"")</f>
        <v/>
      </c>
      <c r="K1499" s="23" t="str">
        <f>IF(AND(INDEX(個人!$C$6:$AH$125,$N1499,$C$3)&lt;&gt;"",INDEX(個人!$C$6:$AH$125,$N1499,$O1499)&lt;&gt;""),LEFT(TEXT(INDEX(個人!$C$6:$AH$125,$N1499,$O1499),"mm:ss.00"),2),"")</f>
        <v/>
      </c>
      <c r="L1499" s="23" t="str">
        <f>IF(AND(INDEX(個人!$C$6:$AH$125,$N1499,$C$3)&lt;&gt;"",INDEX(個人!$C$6:$AH$125,$N1499,$O1499)&lt;&gt;""),MID(TEXT(INDEX(個人!$C$6:$AH$125,$N1499,$O1499),"mm:ss.00"),4,2),"")</f>
        <v/>
      </c>
      <c r="M1499" s="23" t="str">
        <f>IF(AND(INDEX(個人!$C$6:$AH$125,$N1499,$C$3)&lt;&gt;"",INDEX(個人!$C$6:$AH$125,$N1499,$O1499)&lt;&gt;""),RIGHT(TEXT(INDEX(個人!$C$6:$AH$125,$N1499,$O1499),"mm:ss.00"),2),"")</f>
        <v/>
      </c>
      <c r="N1499" s="23">
        <f t="shared" si="203"/>
        <v>68</v>
      </c>
      <c r="O1499" s="23">
        <v>30</v>
      </c>
      <c r="P1499" s="200" t="s">
        <v>37</v>
      </c>
      <c r="Q1499" s="23" t="s">
        <v>101</v>
      </c>
    </row>
    <row r="1500" spans="3:17" s="23" customFormat="1" x14ac:dyDescent="0.15">
      <c r="C1500" s="23" t="str">
        <f>IF(INDEX(個人!$C$6:$AH$125,$N1500,$C$3)&lt;&gt;"",DBCS(TRIM(INDEX(個人!$C$6:$AH$125,$N1500,$C$3))),"")</f>
        <v/>
      </c>
      <c r="D1500" s="23" t="str">
        <f t="shared" si="201"/>
        <v>○</v>
      </c>
      <c r="E1500" s="23">
        <f>IF(AND(INDEX(個人!$C$6:$AH$125,$N1499,$C$3)&lt;&gt;"",INDEX(個人!$C$6:$AH$125,$N1500,$O1500)&lt;&gt;""),E1499+1,E1499)</f>
        <v>0</v>
      </c>
      <c r="F1500" s="23" t="str">
        <f t="shared" si="202"/>
        <v>@0</v>
      </c>
      <c r="H1500" s="23" t="str">
        <f>IF(AND(INDEX(個人!$C$6:$AH$125,$N1500,$C$3)&lt;&gt;"",INDEX(個人!$C$6:$AH$125,$N1500,$O1500)&lt;&gt;""),IF(INDEX(個人!$C$6:$AH$125,$N1500,$H$3)&lt;20,11,ROUNDDOWN(INDEX(個人!$C$6:$AH$125,$N1500,$H$3)/5,0)+7),"")</f>
        <v/>
      </c>
      <c r="I1500" s="23" t="str">
        <f>IF(AND(INDEX(個人!$C$6:$AH$125,$N1500,$C$3)&lt;&gt;"",INDEX(個人!$C$6:$AH$125,$N1500,$O1500)&lt;&gt;""),IF(ISERROR(VLOOKUP(DBCS($Q1500),コード一覧!$E$1:$F$6,2,FALSE)),1,VLOOKUP(DBCS($Q1500),コード一覧!$E$1:$F$6,2,FALSE)),"")</f>
        <v/>
      </c>
      <c r="J1500" s="23" t="str">
        <f>IF(AND(INDEX(個人!$C$6:$AH$125,$N1500,$C$3)&lt;&gt;"",INDEX(個人!$C$6:$AH$125,$N1500,$O1500)&lt;&gt;""),VLOOKUP($P1500,コード一覧!$G$1:$H$10,2,FALSE),"")</f>
        <v/>
      </c>
      <c r="K1500" s="23" t="str">
        <f>IF(AND(INDEX(個人!$C$6:$AH$125,$N1500,$C$3)&lt;&gt;"",INDEX(個人!$C$6:$AH$125,$N1500,$O1500)&lt;&gt;""),LEFT(TEXT(INDEX(個人!$C$6:$AH$125,$N1500,$O1500),"mm:ss.00"),2),"")</f>
        <v/>
      </c>
      <c r="L1500" s="23" t="str">
        <f>IF(AND(INDEX(個人!$C$6:$AH$125,$N1500,$C$3)&lt;&gt;"",INDEX(個人!$C$6:$AH$125,$N1500,$O1500)&lt;&gt;""),MID(TEXT(INDEX(個人!$C$6:$AH$125,$N1500,$O1500),"mm:ss.00"),4,2),"")</f>
        <v/>
      </c>
      <c r="M1500" s="23" t="str">
        <f>IF(AND(INDEX(個人!$C$6:$AH$125,$N1500,$C$3)&lt;&gt;"",INDEX(個人!$C$6:$AH$125,$N1500,$O1500)&lt;&gt;""),RIGHT(TEXT(INDEX(個人!$C$6:$AH$125,$N1500,$O1500),"mm:ss.00"),2),"")</f>
        <v/>
      </c>
      <c r="N1500" s="23">
        <f t="shared" si="203"/>
        <v>68</v>
      </c>
      <c r="O1500" s="23">
        <v>31</v>
      </c>
      <c r="P1500" s="200" t="s">
        <v>47</v>
      </c>
      <c r="Q1500" s="23" t="s">
        <v>101</v>
      </c>
    </row>
    <row r="1501" spans="3:17" s="23" customFormat="1" x14ac:dyDescent="0.15">
      <c r="C1501" s="23" t="str">
        <f>IF(INDEX(個人!$C$6:$AH$125,$N1501,$C$3)&lt;&gt;"",DBCS(TRIM(INDEX(個人!$C$6:$AH$125,$N1501,$C$3))),"")</f>
        <v/>
      </c>
      <c r="D1501" s="23" t="str">
        <f t="shared" si="201"/>
        <v>○</v>
      </c>
      <c r="E1501" s="23">
        <f>IF(AND(INDEX(個人!$C$6:$AH$125,$N1500,$C$3)&lt;&gt;"",INDEX(個人!$C$6:$AH$125,$N1501,$O1501)&lt;&gt;""),E1500+1,E1500)</f>
        <v>0</v>
      </c>
      <c r="F1501" s="23" t="str">
        <f t="shared" si="202"/>
        <v>@0</v>
      </c>
      <c r="H1501" s="23" t="str">
        <f>IF(AND(INDEX(個人!$C$6:$AH$125,$N1501,$C$3)&lt;&gt;"",INDEX(個人!$C$6:$AH$125,$N1501,$O1501)&lt;&gt;""),IF(INDEX(個人!$C$6:$AH$125,$N1501,$H$3)&lt;20,11,ROUNDDOWN(INDEX(個人!$C$6:$AH$125,$N1501,$H$3)/5,0)+7),"")</f>
        <v/>
      </c>
      <c r="I1501" s="23" t="str">
        <f>IF(AND(INDEX(個人!$C$6:$AH$125,$N1501,$C$3)&lt;&gt;"",INDEX(個人!$C$6:$AH$125,$N1501,$O1501)&lt;&gt;""),IF(ISERROR(VLOOKUP(DBCS($Q1501),コード一覧!$E$1:$F$6,2,FALSE)),1,VLOOKUP(DBCS($Q1501),コード一覧!$E$1:$F$6,2,FALSE)),"")</f>
        <v/>
      </c>
      <c r="J1501" s="23" t="str">
        <f>IF(AND(INDEX(個人!$C$6:$AH$125,$N1501,$C$3)&lt;&gt;"",INDEX(個人!$C$6:$AH$125,$N1501,$O1501)&lt;&gt;""),VLOOKUP($P1501,コード一覧!$G$1:$H$10,2,FALSE),"")</f>
        <v/>
      </c>
      <c r="K1501" s="23" t="str">
        <f>IF(AND(INDEX(個人!$C$6:$AH$125,$N1501,$C$3)&lt;&gt;"",INDEX(個人!$C$6:$AH$125,$N1501,$O1501)&lt;&gt;""),LEFT(TEXT(INDEX(個人!$C$6:$AH$125,$N1501,$O1501),"mm:ss.00"),2),"")</f>
        <v/>
      </c>
      <c r="L1501" s="23" t="str">
        <f>IF(AND(INDEX(個人!$C$6:$AH$125,$N1501,$C$3)&lt;&gt;"",INDEX(個人!$C$6:$AH$125,$N1501,$O1501)&lt;&gt;""),MID(TEXT(INDEX(個人!$C$6:$AH$125,$N1501,$O1501),"mm:ss.00"),4,2),"")</f>
        <v/>
      </c>
      <c r="M1501" s="23" t="str">
        <f>IF(AND(INDEX(個人!$C$6:$AH$125,$N1501,$C$3)&lt;&gt;"",INDEX(個人!$C$6:$AH$125,$N1501,$O1501)&lt;&gt;""),RIGHT(TEXT(INDEX(個人!$C$6:$AH$125,$N1501,$O1501),"mm:ss.00"),2),"")</f>
        <v/>
      </c>
      <c r="N1501" s="23">
        <f t="shared" si="203"/>
        <v>68</v>
      </c>
      <c r="O1501" s="23">
        <v>32</v>
      </c>
      <c r="P1501" s="200" t="s">
        <v>73</v>
      </c>
      <c r="Q1501" s="23" t="s">
        <v>101</v>
      </c>
    </row>
    <row r="1502" spans="3:17" s="22" customFormat="1" x14ac:dyDescent="0.15">
      <c r="C1502" s="22" t="str">
        <f>IF(INDEX(個人!$C$6:$AH$125,$N1502,$C$3)&lt;&gt;"",DBCS(TRIM(INDEX(個人!$C$6:$AH$125,$N1502,$C$3))),"")</f>
        <v/>
      </c>
      <c r="D1502" s="22" t="str">
        <f>IF(C1501=C1502,"○","×")</f>
        <v>○</v>
      </c>
      <c r="E1502" s="22">
        <f>IF(AND(INDEX(個人!$C$6:$AH$125,$N1502,$C$3)&lt;&gt;"",INDEX(個人!$C$6:$AH$125,$N1502,$O1502)&lt;&gt;""),1,0)</f>
        <v>0</v>
      </c>
      <c r="F1502" s="22" t="str">
        <f>C1502&amp;"@"&amp;E1502</f>
        <v>@0</v>
      </c>
      <c r="H1502" s="22" t="str">
        <f>IF(AND(INDEX(個人!$C$6:$AH$125,$N1502,$C$3)&lt;&gt;"",INDEX(個人!$C$6:$AH$125,$N1502,$O1502)&lt;&gt;""),IF(INDEX(個人!$C$6:$AH$125,$N1502,$H$3)&lt;20,11,ROUNDDOWN(INDEX(個人!$C$6:$AH$125,$N1502,$H$3)/5,0)+7),"")</f>
        <v/>
      </c>
      <c r="I1502" s="22" t="str">
        <f>IF(AND(INDEX(個人!$C$6:$AH$125,$N1502,$C$3)&lt;&gt;"",INDEX(個人!$C$6:$AH$125,$N1502,$O1502)&lt;&gt;""),IF(ISERROR(VLOOKUP(DBCS($Q1502),コード一覧!$E$1:$F$6,2,FALSE)),1,VLOOKUP(DBCS($Q1502),コード一覧!$E$1:$F$6,2,FALSE)),"")</f>
        <v/>
      </c>
      <c r="J1502" s="22" t="str">
        <f>IF(AND(INDEX(個人!$C$6:$AH$125,$N1502,$C$3)&lt;&gt;"",INDEX(個人!$C$6:$AH$125,$N1502,$O1502)&lt;&gt;""),VLOOKUP($P1502,コード一覧!$G$1:$H$10,2,FALSE),"")</f>
        <v/>
      </c>
      <c r="K1502" s="22" t="str">
        <f>IF(AND(INDEX(個人!$C$6:$AH$125,$N1502,$C$3)&lt;&gt;"",INDEX(個人!$C$6:$AH$125,$N1502,$O1502)&lt;&gt;""),LEFT(TEXT(INDEX(個人!$C$6:$AH$125,$N1502,$O1502),"mm:ss.00"),2),"")</f>
        <v/>
      </c>
      <c r="L1502" s="22" t="str">
        <f>IF(AND(INDEX(個人!$C$6:$AH$125,$N1502,$C$3)&lt;&gt;"",INDEX(個人!$C$6:$AH$125,$N1502,$O1502)&lt;&gt;""),MID(TEXT(INDEX(個人!$C$6:$AH$125,$N1502,$O1502),"mm:ss.00"),4,2),"")</f>
        <v/>
      </c>
      <c r="M1502" s="22" t="str">
        <f>IF(AND(INDEX(個人!$C$6:$AH$125,$N1502,$C$3)&lt;&gt;"",INDEX(個人!$C$6:$AH$125,$N1502,$O1502)&lt;&gt;""),RIGHT(TEXT(INDEX(個人!$C$6:$AH$125,$N1502,$O1502),"mm:ss.00"),2),"")</f>
        <v/>
      </c>
      <c r="N1502" s="22">
        <f>N1480+1</f>
        <v>69</v>
      </c>
      <c r="O1502" s="22">
        <v>11</v>
      </c>
      <c r="P1502" s="24" t="s">
        <v>70</v>
      </c>
      <c r="Q1502" s="22" t="s">
        <v>102</v>
      </c>
    </row>
    <row r="1503" spans="3:17" s="22" customFormat="1" x14ac:dyDescent="0.15">
      <c r="C1503" s="22" t="str">
        <f>IF(INDEX(個人!$C$6:$AH$125,$N1503,$C$3)&lt;&gt;"",DBCS(TRIM(INDEX(個人!$C$6:$AH$125,$N1503,$C$3))),"")</f>
        <v/>
      </c>
      <c r="D1503" s="22" t="str">
        <f>IF(C1502=C1503,"○","×")</f>
        <v>○</v>
      </c>
      <c r="E1503" s="22">
        <f>IF(AND(INDEX(個人!$C$6:$AH$125,$N1502,$C$3)&lt;&gt;"",INDEX(個人!$C$6:$AH$125,$N1503,$O1503)&lt;&gt;""),E1502+1,E1502)</f>
        <v>0</v>
      </c>
      <c r="F1503" s="22" t="str">
        <f>C1503&amp;"@"&amp;E1503</f>
        <v>@0</v>
      </c>
      <c r="H1503" s="22" t="str">
        <f>IF(AND(INDEX(個人!$C$6:$AH$125,$N1503,$C$3)&lt;&gt;"",INDEX(個人!$C$6:$AH$125,$N1503,$O1503)&lt;&gt;""),IF(INDEX(個人!$C$6:$AH$125,$N1503,$H$3)&lt;20,11,ROUNDDOWN(INDEX(個人!$C$6:$AH$125,$N1503,$H$3)/5,0)+7),"")</f>
        <v/>
      </c>
      <c r="I1503" s="22" t="str">
        <f>IF(AND(INDEX(個人!$C$6:$AH$125,$N1503,$C$3)&lt;&gt;"",INDEX(個人!$C$6:$AH$125,$N1503,$O1503)&lt;&gt;""),IF(ISERROR(VLOOKUP(DBCS($Q1503),コード一覧!$E$1:$F$6,2,FALSE)),1,VLOOKUP(DBCS($Q1503),コード一覧!$E$1:$F$6,2,FALSE)),"")</f>
        <v/>
      </c>
      <c r="J1503" s="22" t="str">
        <f>IF(AND(INDEX(個人!$C$6:$AH$125,$N1503,$C$3)&lt;&gt;"",INDEX(個人!$C$6:$AH$125,$N1503,$O1503)&lt;&gt;""),VLOOKUP($P1503,コード一覧!$G$1:$H$10,2,FALSE),"")</f>
        <v/>
      </c>
      <c r="K1503" s="22" t="str">
        <f>IF(AND(INDEX(個人!$C$6:$AH$125,$N1503,$C$3)&lt;&gt;"",INDEX(個人!$C$6:$AH$125,$N1503,$O1503)&lt;&gt;""),LEFT(TEXT(INDEX(個人!$C$6:$AH$125,$N1503,$O1503),"mm:ss.00"),2),"")</f>
        <v/>
      </c>
      <c r="L1503" s="22" t="str">
        <f>IF(AND(INDEX(個人!$C$6:$AH$125,$N1503,$C$3)&lt;&gt;"",INDEX(個人!$C$6:$AH$125,$N1503,$O1503)&lt;&gt;""),MID(TEXT(INDEX(個人!$C$6:$AH$125,$N1503,$O1503),"mm:ss.00"),4,2),"")</f>
        <v/>
      </c>
      <c r="M1503" s="22" t="str">
        <f>IF(AND(INDEX(個人!$C$6:$AH$125,$N1503,$C$3)&lt;&gt;"",INDEX(個人!$C$6:$AH$125,$N1503,$O1503)&lt;&gt;""),RIGHT(TEXT(INDEX(個人!$C$6:$AH$125,$N1503,$O1503),"mm:ss.00"),2),"")</f>
        <v/>
      </c>
      <c r="N1503" s="22">
        <f>$N1502</f>
        <v>69</v>
      </c>
      <c r="O1503" s="22">
        <v>12</v>
      </c>
      <c r="P1503" s="24" t="s">
        <v>24</v>
      </c>
      <c r="Q1503" s="22" t="s">
        <v>102</v>
      </c>
    </row>
    <row r="1504" spans="3:17" s="22" customFormat="1" x14ac:dyDescent="0.15">
      <c r="C1504" s="22" t="str">
        <f>IF(INDEX(個人!$C$6:$AH$125,$N1504,$C$3)&lt;&gt;"",DBCS(TRIM(INDEX(個人!$C$6:$AH$125,$N1504,$C$3))),"")</f>
        <v/>
      </c>
      <c r="D1504" s="22" t="str">
        <f t="shared" ref="D1504:D1523" si="204">IF(C1503=C1504,"○","×")</f>
        <v>○</v>
      </c>
      <c r="E1504" s="22">
        <f>IF(AND(INDEX(個人!$C$6:$AH$125,$N1503,$C$3)&lt;&gt;"",INDEX(個人!$C$6:$AH$125,$N1504,$O1504)&lt;&gt;""),E1503+1,E1503)</f>
        <v>0</v>
      </c>
      <c r="F1504" s="22" t="str">
        <f t="shared" ref="F1504:F1523" si="205">C1504&amp;"@"&amp;E1504</f>
        <v>@0</v>
      </c>
      <c r="H1504" s="22" t="str">
        <f>IF(AND(INDEX(個人!$C$6:$AH$125,$N1504,$C$3)&lt;&gt;"",INDEX(個人!$C$6:$AH$125,$N1504,$O1504)&lt;&gt;""),IF(INDEX(個人!$C$6:$AH$125,$N1504,$H$3)&lt;20,11,ROUNDDOWN(INDEX(個人!$C$6:$AH$125,$N1504,$H$3)/5,0)+7),"")</f>
        <v/>
      </c>
      <c r="I1504" s="22" t="str">
        <f>IF(AND(INDEX(個人!$C$6:$AH$125,$N1504,$C$3)&lt;&gt;"",INDEX(個人!$C$6:$AH$125,$N1504,$O1504)&lt;&gt;""),IF(ISERROR(VLOOKUP(DBCS($Q1504),コード一覧!$E$1:$F$6,2,FALSE)),1,VLOOKUP(DBCS($Q1504),コード一覧!$E$1:$F$6,2,FALSE)),"")</f>
        <v/>
      </c>
      <c r="J1504" s="22" t="str">
        <f>IF(AND(INDEX(個人!$C$6:$AH$125,$N1504,$C$3)&lt;&gt;"",INDEX(個人!$C$6:$AH$125,$N1504,$O1504)&lt;&gt;""),VLOOKUP($P1504,コード一覧!$G$1:$H$10,2,FALSE),"")</f>
        <v/>
      </c>
      <c r="K1504" s="22" t="str">
        <f>IF(AND(INDEX(個人!$C$6:$AH$125,$N1504,$C$3)&lt;&gt;"",INDEX(個人!$C$6:$AH$125,$N1504,$O1504)&lt;&gt;""),LEFT(TEXT(INDEX(個人!$C$6:$AH$125,$N1504,$O1504),"mm:ss.00"),2),"")</f>
        <v/>
      </c>
      <c r="L1504" s="22" t="str">
        <f>IF(AND(INDEX(個人!$C$6:$AH$125,$N1504,$C$3)&lt;&gt;"",INDEX(個人!$C$6:$AH$125,$N1504,$O1504)&lt;&gt;""),MID(TEXT(INDEX(個人!$C$6:$AH$125,$N1504,$O1504),"mm:ss.00"),4,2),"")</f>
        <v/>
      </c>
      <c r="M1504" s="22" t="str">
        <f>IF(AND(INDEX(個人!$C$6:$AH$125,$N1504,$C$3)&lt;&gt;"",INDEX(個人!$C$6:$AH$125,$N1504,$O1504)&lt;&gt;""),RIGHT(TEXT(INDEX(個人!$C$6:$AH$125,$N1504,$O1504),"mm:ss.00"),2),"")</f>
        <v/>
      </c>
      <c r="N1504" s="22">
        <f t="shared" ref="N1504:N1523" si="206">$N1503</f>
        <v>69</v>
      </c>
      <c r="O1504" s="22">
        <v>13</v>
      </c>
      <c r="P1504" s="24" t="s">
        <v>37</v>
      </c>
      <c r="Q1504" s="22" t="s">
        <v>102</v>
      </c>
    </row>
    <row r="1505" spans="3:17" s="22" customFormat="1" x14ac:dyDescent="0.15">
      <c r="C1505" s="22" t="str">
        <f>IF(INDEX(個人!$C$6:$AH$125,$N1505,$C$3)&lt;&gt;"",DBCS(TRIM(INDEX(個人!$C$6:$AH$125,$N1505,$C$3))),"")</f>
        <v/>
      </c>
      <c r="D1505" s="22" t="str">
        <f t="shared" si="204"/>
        <v>○</v>
      </c>
      <c r="E1505" s="22">
        <f>IF(AND(INDEX(個人!$C$6:$AH$125,$N1504,$C$3)&lt;&gt;"",INDEX(個人!$C$6:$AH$125,$N1505,$O1505)&lt;&gt;""),E1504+1,E1504)</f>
        <v>0</v>
      </c>
      <c r="F1505" s="22" t="str">
        <f t="shared" si="205"/>
        <v>@0</v>
      </c>
      <c r="H1505" s="22" t="str">
        <f>IF(AND(INDEX(個人!$C$6:$AH$125,$N1505,$C$3)&lt;&gt;"",INDEX(個人!$C$6:$AH$125,$N1505,$O1505)&lt;&gt;""),IF(INDEX(個人!$C$6:$AH$125,$N1505,$H$3)&lt;20,11,ROUNDDOWN(INDEX(個人!$C$6:$AH$125,$N1505,$H$3)/5,0)+7),"")</f>
        <v/>
      </c>
      <c r="I1505" s="22" t="str">
        <f>IF(AND(INDEX(個人!$C$6:$AH$125,$N1505,$C$3)&lt;&gt;"",INDEX(個人!$C$6:$AH$125,$N1505,$O1505)&lt;&gt;""),IF(ISERROR(VLOOKUP(DBCS($Q1505),コード一覧!$E$1:$F$6,2,FALSE)),1,VLOOKUP(DBCS($Q1505),コード一覧!$E$1:$F$6,2,FALSE)),"")</f>
        <v/>
      </c>
      <c r="J1505" s="22" t="str">
        <f>IF(AND(INDEX(個人!$C$6:$AH$125,$N1505,$C$3)&lt;&gt;"",INDEX(個人!$C$6:$AH$125,$N1505,$O1505)&lt;&gt;""),VLOOKUP($P1505,コード一覧!$G$1:$H$10,2,FALSE),"")</f>
        <v/>
      </c>
      <c r="K1505" s="22" t="str">
        <f>IF(AND(INDEX(個人!$C$6:$AH$125,$N1505,$C$3)&lt;&gt;"",INDEX(個人!$C$6:$AH$125,$N1505,$O1505)&lt;&gt;""),LEFT(TEXT(INDEX(個人!$C$6:$AH$125,$N1505,$O1505),"mm:ss.00"),2),"")</f>
        <v/>
      </c>
      <c r="L1505" s="22" t="str">
        <f>IF(AND(INDEX(個人!$C$6:$AH$125,$N1505,$C$3)&lt;&gt;"",INDEX(個人!$C$6:$AH$125,$N1505,$O1505)&lt;&gt;""),MID(TEXT(INDEX(個人!$C$6:$AH$125,$N1505,$O1505),"mm:ss.00"),4,2),"")</f>
        <v/>
      </c>
      <c r="M1505" s="22" t="str">
        <f>IF(AND(INDEX(個人!$C$6:$AH$125,$N1505,$C$3)&lt;&gt;"",INDEX(個人!$C$6:$AH$125,$N1505,$O1505)&lt;&gt;""),RIGHT(TEXT(INDEX(個人!$C$6:$AH$125,$N1505,$O1505),"mm:ss.00"),2),"")</f>
        <v/>
      </c>
      <c r="N1505" s="22">
        <f t="shared" si="206"/>
        <v>69</v>
      </c>
      <c r="O1505" s="22">
        <v>14</v>
      </c>
      <c r="P1505" s="24" t="s">
        <v>47</v>
      </c>
      <c r="Q1505" s="22" t="s">
        <v>102</v>
      </c>
    </row>
    <row r="1506" spans="3:17" s="22" customFormat="1" x14ac:dyDescent="0.15">
      <c r="C1506" s="22" t="str">
        <f>IF(INDEX(個人!$C$6:$AH$125,$N1506,$C$3)&lt;&gt;"",DBCS(TRIM(INDEX(個人!$C$6:$AH$125,$N1506,$C$3))),"")</f>
        <v/>
      </c>
      <c r="D1506" s="22" t="str">
        <f t="shared" si="204"/>
        <v>○</v>
      </c>
      <c r="E1506" s="22">
        <f>IF(AND(INDEX(個人!$C$6:$AH$125,$N1505,$C$3)&lt;&gt;"",INDEX(個人!$C$6:$AH$125,$N1506,$O1506)&lt;&gt;""),E1505+1,E1505)</f>
        <v>0</v>
      </c>
      <c r="F1506" s="22" t="str">
        <f t="shared" si="205"/>
        <v>@0</v>
      </c>
      <c r="H1506" s="22" t="str">
        <f>IF(AND(INDEX(個人!$C$6:$AH$125,$N1506,$C$3)&lt;&gt;"",INDEX(個人!$C$6:$AH$125,$N1506,$O1506)&lt;&gt;""),IF(INDEX(個人!$C$6:$AH$125,$N1506,$H$3)&lt;20,11,ROUNDDOWN(INDEX(個人!$C$6:$AH$125,$N1506,$H$3)/5,0)+7),"")</f>
        <v/>
      </c>
      <c r="I1506" s="22" t="str">
        <f>IF(AND(INDEX(個人!$C$6:$AH$125,$N1506,$C$3)&lt;&gt;"",INDEX(個人!$C$6:$AH$125,$N1506,$O1506)&lt;&gt;""),IF(ISERROR(VLOOKUP(DBCS($Q1506),コード一覧!$E$1:$F$6,2,FALSE)),1,VLOOKUP(DBCS($Q1506),コード一覧!$E$1:$F$6,2,FALSE)),"")</f>
        <v/>
      </c>
      <c r="J1506" s="22" t="str">
        <f>IF(AND(INDEX(個人!$C$6:$AH$125,$N1506,$C$3)&lt;&gt;"",INDEX(個人!$C$6:$AH$125,$N1506,$O1506)&lt;&gt;""),VLOOKUP($P1506,コード一覧!$G$1:$H$10,2,FALSE),"")</f>
        <v/>
      </c>
      <c r="K1506" s="22" t="str">
        <f>IF(AND(INDEX(個人!$C$6:$AH$125,$N1506,$C$3)&lt;&gt;"",INDEX(個人!$C$6:$AH$125,$N1506,$O1506)&lt;&gt;""),LEFT(TEXT(INDEX(個人!$C$6:$AH$125,$N1506,$O1506),"mm:ss.00"),2),"")</f>
        <v/>
      </c>
      <c r="L1506" s="22" t="str">
        <f>IF(AND(INDEX(個人!$C$6:$AH$125,$N1506,$C$3)&lt;&gt;"",INDEX(個人!$C$6:$AH$125,$N1506,$O1506)&lt;&gt;""),MID(TEXT(INDEX(個人!$C$6:$AH$125,$N1506,$O1506),"mm:ss.00"),4,2),"")</f>
        <v/>
      </c>
      <c r="M1506" s="22" t="str">
        <f>IF(AND(INDEX(個人!$C$6:$AH$125,$N1506,$C$3)&lt;&gt;"",INDEX(個人!$C$6:$AH$125,$N1506,$O1506)&lt;&gt;""),RIGHT(TEXT(INDEX(個人!$C$6:$AH$125,$N1506,$O1506),"mm:ss.00"),2),"")</f>
        <v/>
      </c>
      <c r="N1506" s="22">
        <f t="shared" si="206"/>
        <v>69</v>
      </c>
      <c r="O1506" s="22">
        <v>15</v>
      </c>
      <c r="P1506" s="24" t="s">
        <v>73</v>
      </c>
      <c r="Q1506" s="22" t="s">
        <v>102</v>
      </c>
    </row>
    <row r="1507" spans="3:17" s="22" customFormat="1" x14ac:dyDescent="0.15">
      <c r="C1507" s="22" t="str">
        <f>IF(INDEX(個人!$C$6:$AH$125,$N1507,$C$3)&lt;&gt;"",DBCS(TRIM(INDEX(個人!$C$6:$AH$125,$N1507,$C$3))),"")</f>
        <v/>
      </c>
      <c r="D1507" s="22" t="str">
        <f t="shared" si="204"/>
        <v>○</v>
      </c>
      <c r="E1507" s="22">
        <f>IF(AND(INDEX(個人!$C$6:$AH$125,$N1506,$C$3)&lt;&gt;"",INDEX(個人!$C$6:$AH$125,$N1507,$O1507)&lt;&gt;""),E1506+1,E1506)</f>
        <v>0</v>
      </c>
      <c r="F1507" s="22" t="str">
        <f t="shared" si="205"/>
        <v>@0</v>
      </c>
      <c r="H1507" s="22" t="str">
        <f>IF(AND(INDEX(個人!$C$6:$AH$125,$N1507,$C$3)&lt;&gt;"",INDEX(個人!$C$6:$AH$125,$N1507,$O1507)&lt;&gt;""),IF(INDEX(個人!$C$6:$AH$125,$N1507,$H$3)&lt;20,11,ROUNDDOWN(INDEX(個人!$C$6:$AH$125,$N1507,$H$3)/5,0)+7),"")</f>
        <v/>
      </c>
      <c r="I1507" s="22" t="str">
        <f>IF(AND(INDEX(個人!$C$6:$AH$125,$N1507,$C$3)&lt;&gt;"",INDEX(個人!$C$6:$AH$125,$N1507,$O1507)&lt;&gt;""),IF(ISERROR(VLOOKUP(DBCS($Q1507),コード一覧!$E$1:$F$6,2,FALSE)),1,VLOOKUP(DBCS($Q1507),コード一覧!$E$1:$F$6,2,FALSE)),"")</f>
        <v/>
      </c>
      <c r="J1507" s="22" t="str">
        <f>IF(AND(INDEX(個人!$C$6:$AH$125,$N1507,$C$3)&lt;&gt;"",INDEX(個人!$C$6:$AH$125,$N1507,$O1507)&lt;&gt;""),VLOOKUP($P1507,コード一覧!$G$1:$H$10,2,FALSE),"")</f>
        <v/>
      </c>
      <c r="K1507" s="22" t="str">
        <f>IF(AND(INDEX(個人!$C$6:$AH$125,$N1507,$C$3)&lt;&gt;"",INDEX(個人!$C$6:$AH$125,$N1507,$O1507)&lt;&gt;""),LEFT(TEXT(INDEX(個人!$C$6:$AH$125,$N1507,$O1507),"mm:ss.00"),2),"")</f>
        <v/>
      </c>
      <c r="L1507" s="22" t="str">
        <f>IF(AND(INDEX(個人!$C$6:$AH$125,$N1507,$C$3)&lt;&gt;"",INDEX(個人!$C$6:$AH$125,$N1507,$O1507)&lt;&gt;""),MID(TEXT(INDEX(個人!$C$6:$AH$125,$N1507,$O1507),"mm:ss.00"),4,2),"")</f>
        <v/>
      </c>
      <c r="M1507" s="22" t="str">
        <f>IF(AND(INDEX(個人!$C$6:$AH$125,$N1507,$C$3)&lt;&gt;"",INDEX(個人!$C$6:$AH$125,$N1507,$O1507)&lt;&gt;""),RIGHT(TEXT(INDEX(個人!$C$6:$AH$125,$N1507,$O1507),"mm:ss.00"),2),"")</f>
        <v/>
      </c>
      <c r="N1507" s="22">
        <f t="shared" si="206"/>
        <v>69</v>
      </c>
      <c r="O1507" s="22">
        <v>16</v>
      </c>
      <c r="P1507" s="24" t="s">
        <v>75</v>
      </c>
      <c r="Q1507" s="22" t="s">
        <v>102</v>
      </c>
    </row>
    <row r="1508" spans="3:17" s="22" customFormat="1" x14ac:dyDescent="0.15">
      <c r="C1508" s="22" t="str">
        <f>IF(INDEX(個人!$C$6:$AH$125,$N1508,$C$3)&lt;&gt;"",DBCS(TRIM(INDEX(個人!$C$6:$AH$125,$N1508,$C$3))),"")</f>
        <v/>
      </c>
      <c r="D1508" s="22" t="str">
        <f t="shared" si="204"/>
        <v>○</v>
      </c>
      <c r="E1508" s="22">
        <f>IF(AND(INDEX(個人!$C$6:$AH$125,$N1507,$C$3)&lt;&gt;"",INDEX(個人!$C$6:$AH$125,$N1508,$O1508)&lt;&gt;""),E1507+1,E1507)</f>
        <v>0</v>
      </c>
      <c r="F1508" s="22" t="str">
        <f t="shared" si="205"/>
        <v>@0</v>
      </c>
      <c r="H1508" s="22" t="str">
        <f>IF(AND(INDEX(個人!$C$6:$AH$125,$N1508,$C$3)&lt;&gt;"",INDEX(個人!$C$6:$AH$125,$N1508,$O1508)&lt;&gt;""),IF(INDEX(個人!$C$6:$AH$125,$N1508,$H$3)&lt;20,11,ROUNDDOWN(INDEX(個人!$C$6:$AH$125,$N1508,$H$3)/5,0)+7),"")</f>
        <v/>
      </c>
      <c r="I1508" s="22" t="str">
        <f>IF(AND(INDEX(個人!$C$6:$AH$125,$N1508,$C$3)&lt;&gt;"",INDEX(個人!$C$6:$AH$125,$N1508,$O1508)&lt;&gt;""),IF(ISERROR(VLOOKUP(DBCS($Q1508),コード一覧!$E$1:$F$6,2,FALSE)),1,VLOOKUP(DBCS($Q1508),コード一覧!$E$1:$F$6,2,FALSE)),"")</f>
        <v/>
      </c>
      <c r="J1508" s="22" t="str">
        <f>IF(AND(INDEX(個人!$C$6:$AH$125,$N1508,$C$3)&lt;&gt;"",INDEX(個人!$C$6:$AH$125,$N1508,$O1508)&lt;&gt;""),VLOOKUP($P1508,コード一覧!$G$1:$H$10,2,FALSE),"")</f>
        <v/>
      </c>
      <c r="K1508" s="22" t="str">
        <f>IF(AND(INDEX(個人!$C$6:$AH$125,$N1508,$C$3)&lt;&gt;"",INDEX(個人!$C$6:$AH$125,$N1508,$O1508)&lt;&gt;""),LEFT(TEXT(INDEX(個人!$C$6:$AH$125,$N1508,$O1508),"mm:ss.00"),2),"")</f>
        <v/>
      </c>
      <c r="L1508" s="22" t="str">
        <f>IF(AND(INDEX(個人!$C$6:$AH$125,$N1508,$C$3)&lt;&gt;"",INDEX(個人!$C$6:$AH$125,$N1508,$O1508)&lt;&gt;""),MID(TEXT(INDEX(個人!$C$6:$AH$125,$N1508,$O1508),"mm:ss.00"),4,2),"")</f>
        <v/>
      </c>
      <c r="M1508" s="22" t="str">
        <f>IF(AND(INDEX(個人!$C$6:$AH$125,$N1508,$C$3)&lt;&gt;"",INDEX(個人!$C$6:$AH$125,$N1508,$O1508)&lt;&gt;""),RIGHT(TEXT(INDEX(個人!$C$6:$AH$125,$N1508,$O1508),"mm:ss.00"),2),"")</f>
        <v/>
      </c>
      <c r="N1508" s="22">
        <f t="shared" si="206"/>
        <v>69</v>
      </c>
      <c r="O1508" s="22">
        <v>17</v>
      </c>
      <c r="P1508" s="24" t="s">
        <v>77</v>
      </c>
      <c r="Q1508" s="22" t="s">
        <v>102</v>
      </c>
    </row>
    <row r="1509" spans="3:17" s="22" customFormat="1" x14ac:dyDescent="0.15">
      <c r="C1509" s="22" t="str">
        <f>IF(INDEX(個人!$C$6:$AH$125,$N1509,$C$3)&lt;&gt;"",DBCS(TRIM(INDEX(個人!$C$6:$AH$125,$N1509,$C$3))),"")</f>
        <v/>
      </c>
      <c r="D1509" s="22" t="str">
        <f t="shared" si="204"/>
        <v>○</v>
      </c>
      <c r="E1509" s="22">
        <f>IF(AND(INDEX(個人!$C$6:$AH$125,$N1508,$C$3)&lt;&gt;"",INDEX(個人!$C$6:$AH$125,$N1509,$O1509)&lt;&gt;""),E1508+1,E1508)</f>
        <v>0</v>
      </c>
      <c r="F1509" s="22" t="str">
        <f t="shared" si="205"/>
        <v>@0</v>
      </c>
      <c r="H1509" s="22" t="str">
        <f>IF(AND(INDEX(個人!$C$6:$AH$125,$N1509,$C$3)&lt;&gt;"",INDEX(個人!$C$6:$AH$125,$N1509,$O1509)&lt;&gt;""),IF(INDEX(個人!$C$6:$AH$125,$N1509,$H$3)&lt;20,11,ROUNDDOWN(INDEX(個人!$C$6:$AH$125,$N1509,$H$3)/5,0)+7),"")</f>
        <v/>
      </c>
      <c r="I1509" s="22" t="str">
        <f>IF(AND(INDEX(個人!$C$6:$AH$125,$N1509,$C$3)&lt;&gt;"",INDEX(個人!$C$6:$AH$125,$N1509,$O1509)&lt;&gt;""),IF(ISERROR(VLOOKUP(DBCS($Q1509),コード一覧!$E$1:$F$6,2,FALSE)),1,VLOOKUP(DBCS($Q1509),コード一覧!$E$1:$F$6,2,FALSE)),"")</f>
        <v/>
      </c>
      <c r="J1509" s="22" t="str">
        <f>IF(AND(INDEX(個人!$C$6:$AH$125,$N1509,$C$3)&lt;&gt;"",INDEX(個人!$C$6:$AH$125,$N1509,$O1509)&lt;&gt;""),VLOOKUP($P1509,コード一覧!$G$1:$H$10,2,FALSE),"")</f>
        <v/>
      </c>
      <c r="K1509" s="22" t="str">
        <f>IF(AND(INDEX(個人!$C$6:$AH$125,$N1509,$C$3)&lt;&gt;"",INDEX(個人!$C$6:$AH$125,$N1509,$O1509)&lt;&gt;""),LEFT(TEXT(INDEX(個人!$C$6:$AH$125,$N1509,$O1509),"mm:ss.00"),2),"")</f>
        <v/>
      </c>
      <c r="L1509" s="22" t="str">
        <f>IF(AND(INDEX(個人!$C$6:$AH$125,$N1509,$C$3)&lt;&gt;"",INDEX(個人!$C$6:$AH$125,$N1509,$O1509)&lt;&gt;""),MID(TEXT(INDEX(個人!$C$6:$AH$125,$N1509,$O1509),"mm:ss.00"),4,2),"")</f>
        <v/>
      </c>
      <c r="M1509" s="22" t="str">
        <f>IF(AND(INDEX(個人!$C$6:$AH$125,$N1509,$C$3)&lt;&gt;"",INDEX(個人!$C$6:$AH$125,$N1509,$O1509)&lt;&gt;""),RIGHT(TEXT(INDEX(個人!$C$6:$AH$125,$N1509,$O1509),"mm:ss.00"),2),"")</f>
        <v/>
      </c>
      <c r="N1509" s="22">
        <f t="shared" si="206"/>
        <v>69</v>
      </c>
      <c r="O1509" s="22">
        <v>18</v>
      </c>
      <c r="P1509" s="24" t="s">
        <v>70</v>
      </c>
      <c r="Q1509" s="22" t="s">
        <v>103</v>
      </c>
    </row>
    <row r="1510" spans="3:17" s="22" customFormat="1" x14ac:dyDescent="0.15">
      <c r="C1510" s="22" t="str">
        <f>IF(INDEX(個人!$C$6:$AH$125,$N1510,$C$3)&lt;&gt;"",DBCS(TRIM(INDEX(個人!$C$6:$AH$125,$N1510,$C$3))),"")</f>
        <v/>
      </c>
      <c r="D1510" s="22" t="str">
        <f t="shared" si="204"/>
        <v>○</v>
      </c>
      <c r="E1510" s="22">
        <f>IF(AND(INDEX(個人!$C$6:$AH$125,$N1509,$C$3)&lt;&gt;"",INDEX(個人!$C$6:$AH$125,$N1510,$O1510)&lt;&gt;""),E1509+1,E1509)</f>
        <v>0</v>
      </c>
      <c r="F1510" s="22" t="str">
        <f t="shared" si="205"/>
        <v>@0</v>
      </c>
      <c r="H1510" s="22" t="str">
        <f>IF(AND(INDEX(個人!$C$6:$AH$125,$N1510,$C$3)&lt;&gt;"",INDEX(個人!$C$6:$AH$125,$N1510,$O1510)&lt;&gt;""),IF(INDEX(個人!$C$6:$AH$125,$N1510,$H$3)&lt;20,11,ROUNDDOWN(INDEX(個人!$C$6:$AH$125,$N1510,$H$3)/5,0)+7),"")</f>
        <v/>
      </c>
      <c r="I1510" s="22" t="str">
        <f>IF(AND(INDEX(個人!$C$6:$AH$125,$N1510,$C$3)&lt;&gt;"",INDEX(個人!$C$6:$AH$125,$N1510,$O1510)&lt;&gt;""),IF(ISERROR(VLOOKUP(DBCS($Q1510),コード一覧!$E$1:$F$6,2,FALSE)),1,VLOOKUP(DBCS($Q1510),コード一覧!$E$1:$F$6,2,FALSE)),"")</f>
        <v/>
      </c>
      <c r="J1510" s="22" t="str">
        <f>IF(AND(INDEX(個人!$C$6:$AH$125,$N1510,$C$3)&lt;&gt;"",INDEX(個人!$C$6:$AH$125,$N1510,$O1510)&lt;&gt;""),VLOOKUP($P1510,コード一覧!$G$1:$H$10,2,FALSE),"")</f>
        <v/>
      </c>
      <c r="K1510" s="22" t="str">
        <f>IF(AND(INDEX(個人!$C$6:$AH$125,$N1510,$C$3)&lt;&gt;"",INDEX(個人!$C$6:$AH$125,$N1510,$O1510)&lt;&gt;""),LEFT(TEXT(INDEX(個人!$C$6:$AH$125,$N1510,$O1510),"mm:ss.00"),2),"")</f>
        <v/>
      </c>
      <c r="L1510" s="22" t="str">
        <f>IF(AND(INDEX(個人!$C$6:$AH$125,$N1510,$C$3)&lt;&gt;"",INDEX(個人!$C$6:$AH$125,$N1510,$O1510)&lt;&gt;""),MID(TEXT(INDEX(個人!$C$6:$AH$125,$N1510,$O1510),"mm:ss.00"),4,2),"")</f>
        <v/>
      </c>
      <c r="M1510" s="22" t="str">
        <f>IF(AND(INDEX(個人!$C$6:$AH$125,$N1510,$C$3)&lt;&gt;"",INDEX(個人!$C$6:$AH$125,$N1510,$O1510)&lt;&gt;""),RIGHT(TEXT(INDEX(個人!$C$6:$AH$125,$N1510,$O1510),"mm:ss.00"),2),"")</f>
        <v/>
      </c>
      <c r="N1510" s="22">
        <f t="shared" si="206"/>
        <v>69</v>
      </c>
      <c r="O1510" s="22">
        <v>19</v>
      </c>
      <c r="P1510" s="24" t="s">
        <v>24</v>
      </c>
      <c r="Q1510" s="22" t="s">
        <v>103</v>
      </c>
    </row>
    <row r="1511" spans="3:17" s="22" customFormat="1" x14ac:dyDescent="0.15">
      <c r="C1511" s="22" t="str">
        <f>IF(INDEX(個人!$C$6:$AH$125,$N1511,$C$3)&lt;&gt;"",DBCS(TRIM(INDEX(個人!$C$6:$AH$125,$N1511,$C$3))),"")</f>
        <v/>
      </c>
      <c r="D1511" s="22" t="str">
        <f t="shared" si="204"/>
        <v>○</v>
      </c>
      <c r="E1511" s="22">
        <f>IF(AND(INDEX(個人!$C$6:$AH$125,$N1510,$C$3)&lt;&gt;"",INDEX(個人!$C$6:$AH$125,$N1511,$O1511)&lt;&gt;""),E1510+1,E1510)</f>
        <v>0</v>
      </c>
      <c r="F1511" s="22" t="str">
        <f t="shared" si="205"/>
        <v>@0</v>
      </c>
      <c r="H1511" s="22" t="str">
        <f>IF(AND(INDEX(個人!$C$6:$AH$125,$N1511,$C$3)&lt;&gt;"",INDEX(個人!$C$6:$AH$125,$N1511,$O1511)&lt;&gt;""),IF(INDEX(個人!$C$6:$AH$125,$N1511,$H$3)&lt;20,11,ROUNDDOWN(INDEX(個人!$C$6:$AH$125,$N1511,$H$3)/5,0)+7),"")</f>
        <v/>
      </c>
      <c r="I1511" s="22" t="str">
        <f>IF(AND(INDEX(個人!$C$6:$AH$125,$N1511,$C$3)&lt;&gt;"",INDEX(個人!$C$6:$AH$125,$N1511,$O1511)&lt;&gt;""),IF(ISERROR(VLOOKUP(DBCS($Q1511),コード一覧!$E$1:$F$6,2,FALSE)),1,VLOOKUP(DBCS($Q1511),コード一覧!$E$1:$F$6,2,FALSE)),"")</f>
        <v/>
      </c>
      <c r="J1511" s="22" t="str">
        <f>IF(AND(INDEX(個人!$C$6:$AH$125,$N1511,$C$3)&lt;&gt;"",INDEX(個人!$C$6:$AH$125,$N1511,$O1511)&lt;&gt;""),VLOOKUP($P1511,コード一覧!$G$1:$H$10,2,FALSE),"")</f>
        <v/>
      </c>
      <c r="K1511" s="22" t="str">
        <f>IF(AND(INDEX(個人!$C$6:$AH$125,$N1511,$C$3)&lt;&gt;"",INDEX(個人!$C$6:$AH$125,$N1511,$O1511)&lt;&gt;""),LEFT(TEXT(INDEX(個人!$C$6:$AH$125,$N1511,$O1511),"mm:ss.00"),2),"")</f>
        <v/>
      </c>
      <c r="L1511" s="22" t="str">
        <f>IF(AND(INDEX(個人!$C$6:$AH$125,$N1511,$C$3)&lt;&gt;"",INDEX(個人!$C$6:$AH$125,$N1511,$O1511)&lt;&gt;""),MID(TEXT(INDEX(個人!$C$6:$AH$125,$N1511,$O1511),"mm:ss.00"),4,2),"")</f>
        <v/>
      </c>
      <c r="M1511" s="22" t="str">
        <f>IF(AND(INDEX(個人!$C$6:$AH$125,$N1511,$C$3)&lt;&gt;"",INDEX(個人!$C$6:$AH$125,$N1511,$O1511)&lt;&gt;""),RIGHT(TEXT(INDEX(個人!$C$6:$AH$125,$N1511,$O1511),"mm:ss.00"),2),"")</f>
        <v/>
      </c>
      <c r="N1511" s="22">
        <f t="shared" si="206"/>
        <v>69</v>
      </c>
      <c r="O1511" s="22">
        <v>20</v>
      </c>
      <c r="P1511" s="24" t="s">
        <v>37</v>
      </c>
      <c r="Q1511" s="22" t="s">
        <v>103</v>
      </c>
    </row>
    <row r="1512" spans="3:17" s="22" customFormat="1" x14ac:dyDescent="0.15">
      <c r="C1512" s="22" t="str">
        <f>IF(INDEX(個人!$C$6:$AH$125,$N1512,$C$3)&lt;&gt;"",DBCS(TRIM(INDEX(個人!$C$6:$AH$125,$N1512,$C$3))),"")</f>
        <v/>
      </c>
      <c r="D1512" s="22" t="str">
        <f t="shared" si="204"/>
        <v>○</v>
      </c>
      <c r="E1512" s="22">
        <f>IF(AND(INDEX(個人!$C$6:$AH$125,$N1511,$C$3)&lt;&gt;"",INDEX(個人!$C$6:$AH$125,$N1512,$O1512)&lt;&gt;""),E1511+1,E1511)</f>
        <v>0</v>
      </c>
      <c r="F1512" s="22" t="str">
        <f t="shared" si="205"/>
        <v>@0</v>
      </c>
      <c r="H1512" s="22" t="str">
        <f>IF(AND(INDEX(個人!$C$6:$AH$125,$N1512,$C$3)&lt;&gt;"",INDEX(個人!$C$6:$AH$125,$N1512,$O1512)&lt;&gt;""),IF(INDEX(個人!$C$6:$AH$125,$N1512,$H$3)&lt;20,11,ROUNDDOWN(INDEX(個人!$C$6:$AH$125,$N1512,$H$3)/5,0)+7),"")</f>
        <v/>
      </c>
      <c r="I1512" s="22" t="str">
        <f>IF(AND(INDEX(個人!$C$6:$AH$125,$N1512,$C$3)&lt;&gt;"",INDEX(個人!$C$6:$AH$125,$N1512,$O1512)&lt;&gt;""),IF(ISERROR(VLOOKUP(DBCS($Q1512),コード一覧!$E$1:$F$6,2,FALSE)),1,VLOOKUP(DBCS($Q1512),コード一覧!$E$1:$F$6,2,FALSE)),"")</f>
        <v/>
      </c>
      <c r="J1512" s="22" t="str">
        <f>IF(AND(INDEX(個人!$C$6:$AH$125,$N1512,$C$3)&lt;&gt;"",INDEX(個人!$C$6:$AH$125,$N1512,$O1512)&lt;&gt;""),VLOOKUP($P1512,コード一覧!$G$1:$H$10,2,FALSE),"")</f>
        <v/>
      </c>
      <c r="K1512" s="22" t="str">
        <f>IF(AND(INDEX(個人!$C$6:$AH$125,$N1512,$C$3)&lt;&gt;"",INDEX(個人!$C$6:$AH$125,$N1512,$O1512)&lt;&gt;""),LEFT(TEXT(INDEX(個人!$C$6:$AH$125,$N1512,$O1512),"mm:ss.00"),2),"")</f>
        <v/>
      </c>
      <c r="L1512" s="22" t="str">
        <f>IF(AND(INDEX(個人!$C$6:$AH$125,$N1512,$C$3)&lt;&gt;"",INDEX(個人!$C$6:$AH$125,$N1512,$O1512)&lt;&gt;""),MID(TEXT(INDEX(個人!$C$6:$AH$125,$N1512,$O1512),"mm:ss.00"),4,2),"")</f>
        <v/>
      </c>
      <c r="M1512" s="22" t="str">
        <f>IF(AND(INDEX(個人!$C$6:$AH$125,$N1512,$C$3)&lt;&gt;"",INDEX(個人!$C$6:$AH$125,$N1512,$O1512)&lt;&gt;""),RIGHT(TEXT(INDEX(個人!$C$6:$AH$125,$N1512,$O1512),"mm:ss.00"),2),"")</f>
        <v/>
      </c>
      <c r="N1512" s="22">
        <f t="shared" si="206"/>
        <v>69</v>
      </c>
      <c r="O1512" s="22">
        <v>21</v>
      </c>
      <c r="P1512" s="24" t="s">
        <v>47</v>
      </c>
      <c r="Q1512" s="22" t="s">
        <v>103</v>
      </c>
    </row>
    <row r="1513" spans="3:17" s="22" customFormat="1" x14ac:dyDescent="0.15">
      <c r="C1513" s="22" t="str">
        <f>IF(INDEX(個人!$C$6:$AH$125,$N1513,$C$3)&lt;&gt;"",DBCS(TRIM(INDEX(個人!$C$6:$AH$125,$N1513,$C$3))),"")</f>
        <v/>
      </c>
      <c r="D1513" s="22" t="str">
        <f t="shared" si="204"/>
        <v>○</v>
      </c>
      <c r="E1513" s="22">
        <f>IF(AND(INDEX(個人!$C$6:$AH$125,$N1512,$C$3)&lt;&gt;"",INDEX(個人!$C$6:$AH$125,$N1513,$O1513)&lt;&gt;""),E1512+1,E1512)</f>
        <v>0</v>
      </c>
      <c r="F1513" s="22" t="str">
        <f t="shared" si="205"/>
        <v>@0</v>
      </c>
      <c r="H1513" s="22" t="str">
        <f>IF(AND(INDEX(個人!$C$6:$AH$125,$N1513,$C$3)&lt;&gt;"",INDEX(個人!$C$6:$AH$125,$N1513,$O1513)&lt;&gt;""),IF(INDEX(個人!$C$6:$AH$125,$N1513,$H$3)&lt;20,11,ROUNDDOWN(INDEX(個人!$C$6:$AH$125,$N1513,$H$3)/5,0)+7),"")</f>
        <v/>
      </c>
      <c r="I1513" s="22" t="str">
        <f>IF(AND(INDEX(個人!$C$6:$AH$125,$N1513,$C$3)&lt;&gt;"",INDEX(個人!$C$6:$AH$125,$N1513,$O1513)&lt;&gt;""),IF(ISERROR(VLOOKUP(DBCS($Q1513),コード一覧!$E$1:$F$6,2,FALSE)),1,VLOOKUP(DBCS($Q1513),コード一覧!$E$1:$F$6,2,FALSE)),"")</f>
        <v/>
      </c>
      <c r="J1513" s="22" t="str">
        <f>IF(AND(INDEX(個人!$C$6:$AH$125,$N1513,$C$3)&lt;&gt;"",INDEX(個人!$C$6:$AH$125,$N1513,$O1513)&lt;&gt;""),VLOOKUP($P1513,コード一覧!$G$1:$H$10,2,FALSE),"")</f>
        <v/>
      </c>
      <c r="K1513" s="22" t="str">
        <f>IF(AND(INDEX(個人!$C$6:$AH$125,$N1513,$C$3)&lt;&gt;"",INDEX(個人!$C$6:$AH$125,$N1513,$O1513)&lt;&gt;""),LEFT(TEXT(INDEX(個人!$C$6:$AH$125,$N1513,$O1513),"mm:ss.00"),2),"")</f>
        <v/>
      </c>
      <c r="L1513" s="22" t="str">
        <f>IF(AND(INDEX(個人!$C$6:$AH$125,$N1513,$C$3)&lt;&gt;"",INDEX(個人!$C$6:$AH$125,$N1513,$O1513)&lt;&gt;""),MID(TEXT(INDEX(個人!$C$6:$AH$125,$N1513,$O1513),"mm:ss.00"),4,2),"")</f>
        <v/>
      </c>
      <c r="M1513" s="22" t="str">
        <f>IF(AND(INDEX(個人!$C$6:$AH$125,$N1513,$C$3)&lt;&gt;"",INDEX(個人!$C$6:$AH$125,$N1513,$O1513)&lt;&gt;""),RIGHT(TEXT(INDEX(個人!$C$6:$AH$125,$N1513,$O1513),"mm:ss.00"),2),"")</f>
        <v/>
      </c>
      <c r="N1513" s="22">
        <f t="shared" si="206"/>
        <v>69</v>
      </c>
      <c r="O1513" s="22">
        <v>22</v>
      </c>
      <c r="P1513" s="24" t="s">
        <v>70</v>
      </c>
      <c r="Q1513" s="22" t="s">
        <v>104</v>
      </c>
    </row>
    <row r="1514" spans="3:17" s="22" customFormat="1" x14ac:dyDescent="0.15">
      <c r="C1514" s="22" t="str">
        <f>IF(INDEX(個人!$C$6:$AH$125,$N1514,$C$3)&lt;&gt;"",DBCS(TRIM(INDEX(個人!$C$6:$AH$125,$N1514,$C$3))),"")</f>
        <v/>
      </c>
      <c r="D1514" s="22" t="str">
        <f t="shared" si="204"/>
        <v>○</v>
      </c>
      <c r="E1514" s="22">
        <f>IF(AND(INDEX(個人!$C$6:$AH$125,$N1513,$C$3)&lt;&gt;"",INDEX(個人!$C$6:$AH$125,$N1514,$O1514)&lt;&gt;""),E1513+1,E1513)</f>
        <v>0</v>
      </c>
      <c r="F1514" s="22" t="str">
        <f t="shared" si="205"/>
        <v>@0</v>
      </c>
      <c r="H1514" s="22" t="str">
        <f>IF(AND(INDEX(個人!$C$6:$AH$125,$N1514,$C$3)&lt;&gt;"",INDEX(個人!$C$6:$AH$125,$N1514,$O1514)&lt;&gt;""),IF(INDEX(個人!$C$6:$AH$125,$N1514,$H$3)&lt;20,11,ROUNDDOWN(INDEX(個人!$C$6:$AH$125,$N1514,$H$3)/5,0)+7),"")</f>
        <v/>
      </c>
      <c r="I1514" s="22" t="str">
        <f>IF(AND(INDEX(個人!$C$6:$AH$125,$N1514,$C$3)&lt;&gt;"",INDEX(個人!$C$6:$AH$125,$N1514,$O1514)&lt;&gt;""),IF(ISERROR(VLOOKUP(DBCS($Q1514),コード一覧!$E$1:$F$6,2,FALSE)),1,VLOOKUP(DBCS($Q1514),コード一覧!$E$1:$F$6,2,FALSE)),"")</f>
        <v/>
      </c>
      <c r="J1514" s="22" t="str">
        <f>IF(AND(INDEX(個人!$C$6:$AH$125,$N1514,$C$3)&lt;&gt;"",INDEX(個人!$C$6:$AH$125,$N1514,$O1514)&lt;&gt;""),VLOOKUP($P1514,コード一覧!$G$1:$H$10,2,FALSE),"")</f>
        <v/>
      </c>
      <c r="K1514" s="22" t="str">
        <f>IF(AND(INDEX(個人!$C$6:$AH$125,$N1514,$C$3)&lt;&gt;"",INDEX(個人!$C$6:$AH$125,$N1514,$O1514)&lt;&gt;""),LEFT(TEXT(INDEX(個人!$C$6:$AH$125,$N1514,$O1514),"mm:ss.00"),2),"")</f>
        <v/>
      </c>
      <c r="L1514" s="22" t="str">
        <f>IF(AND(INDEX(個人!$C$6:$AH$125,$N1514,$C$3)&lt;&gt;"",INDEX(個人!$C$6:$AH$125,$N1514,$O1514)&lt;&gt;""),MID(TEXT(INDEX(個人!$C$6:$AH$125,$N1514,$O1514),"mm:ss.00"),4,2),"")</f>
        <v/>
      </c>
      <c r="M1514" s="22" t="str">
        <f>IF(AND(INDEX(個人!$C$6:$AH$125,$N1514,$C$3)&lt;&gt;"",INDEX(個人!$C$6:$AH$125,$N1514,$O1514)&lt;&gt;""),RIGHT(TEXT(INDEX(個人!$C$6:$AH$125,$N1514,$O1514),"mm:ss.00"),2),"")</f>
        <v/>
      </c>
      <c r="N1514" s="22">
        <f t="shared" si="206"/>
        <v>69</v>
      </c>
      <c r="O1514" s="22">
        <v>23</v>
      </c>
      <c r="P1514" s="24" t="s">
        <v>24</v>
      </c>
      <c r="Q1514" s="22" t="s">
        <v>104</v>
      </c>
    </row>
    <row r="1515" spans="3:17" s="22" customFormat="1" x14ac:dyDescent="0.15">
      <c r="C1515" s="22" t="str">
        <f>IF(INDEX(個人!$C$6:$AH$125,$N1515,$C$3)&lt;&gt;"",DBCS(TRIM(INDEX(個人!$C$6:$AH$125,$N1515,$C$3))),"")</f>
        <v/>
      </c>
      <c r="D1515" s="22" t="str">
        <f t="shared" si="204"/>
        <v>○</v>
      </c>
      <c r="E1515" s="22">
        <f>IF(AND(INDEX(個人!$C$6:$AH$125,$N1514,$C$3)&lt;&gt;"",INDEX(個人!$C$6:$AH$125,$N1515,$O1515)&lt;&gt;""),E1514+1,E1514)</f>
        <v>0</v>
      </c>
      <c r="F1515" s="22" t="str">
        <f t="shared" si="205"/>
        <v>@0</v>
      </c>
      <c r="H1515" s="22" t="str">
        <f>IF(AND(INDEX(個人!$C$6:$AH$125,$N1515,$C$3)&lt;&gt;"",INDEX(個人!$C$6:$AH$125,$N1515,$O1515)&lt;&gt;""),IF(INDEX(個人!$C$6:$AH$125,$N1515,$H$3)&lt;20,11,ROUNDDOWN(INDEX(個人!$C$6:$AH$125,$N1515,$H$3)/5,0)+7),"")</f>
        <v/>
      </c>
      <c r="I1515" s="22" t="str">
        <f>IF(AND(INDEX(個人!$C$6:$AH$125,$N1515,$C$3)&lt;&gt;"",INDEX(個人!$C$6:$AH$125,$N1515,$O1515)&lt;&gt;""),IF(ISERROR(VLOOKUP(DBCS($Q1515),コード一覧!$E$1:$F$6,2,FALSE)),1,VLOOKUP(DBCS($Q1515),コード一覧!$E$1:$F$6,2,FALSE)),"")</f>
        <v/>
      </c>
      <c r="J1515" s="22" t="str">
        <f>IF(AND(INDEX(個人!$C$6:$AH$125,$N1515,$C$3)&lt;&gt;"",INDEX(個人!$C$6:$AH$125,$N1515,$O1515)&lt;&gt;""),VLOOKUP($P1515,コード一覧!$G$1:$H$10,2,FALSE),"")</f>
        <v/>
      </c>
      <c r="K1515" s="22" t="str">
        <f>IF(AND(INDEX(個人!$C$6:$AH$125,$N1515,$C$3)&lt;&gt;"",INDEX(個人!$C$6:$AH$125,$N1515,$O1515)&lt;&gt;""),LEFT(TEXT(INDEX(個人!$C$6:$AH$125,$N1515,$O1515),"mm:ss.00"),2),"")</f>
        <v/>
      </c>
      <c r="L1515" s="22" t="str">
        <f>IF(AND(INDEX(個人!$C$6:$AH$125,$N1515,$C$3)&lt;&gt;"",INDEX(個人!$C$6:$AH$125,$N1515,$O1515)&lt;&gt;""),MID(TEXT(INDEX(個人!$C$6:$AH$125,$N1515,$O1515),"mm:ss.00"),4,2),"")</f>
        <v/>
      </c>
      <c r="M1515" s="22" t="str">
        <f>IF(AND(INDEX(個人!$C$6:$AH$125,$N1515,$C$3)&lt;&gt;"",INDEX(個人!$C$6:$AH$125,$N1515,$O1515)&lt;&gt;""),RIGHT(TEXT(INDEX(個人!$C$6:$AH$125,$N1515,$O1515),"mm:ss.00"),2),"")</f>
        <v/>
      </c>
      <c r="N1515" s="22">
        <f t="shared" si="206"/>
        <v>69</v>
      </c>
      <c r="O1515" s="22">
        <v>24</v>
      </c>
      <c r="P1515" s="24" t="s">
        <v>37</v>
      </c>
      <c r="Q1515" s="22" t="s">
        <v>104</v>
      </c>
    </row>
    <row r="1516" spans="3:17" s="22" customFormat="1" x14ac:dyDescent="0.15">
      <c r="C1516" s="22" t="str">
        <f>IF(INDEX(個人!$C$6:$AH$125,$N1516,$C$3)&lt;&gt;"",DBCS(TRIM(INDEX(個人!$C$6:$AH$125,$N1516,$C$3))),"")</f>
        <v/>
      </c>
      <c r="D1516" s="22" t="str">
        <f t="shared" si="204"/>
        <v>○</v>
      </c>
      <c r="E1516" s="22">
        <f>IF(AND(INDEX(個人!$C$6:$AH$125,$N1515,$C$3)&lt;&gt;"",INDEX(個人!$C$6:$AH$125,$N1516,$O1516)&lt;&gt;""),E1515+1,E1515)</f>
        <v>0</v>
      </c>
      <c r="F1516" s="22" t="str">
        <f t="shared" si="205"/>
        <v>@0</v>
      </c>
      <c r="H1516" s="22" t="str">
        <f>IF(AND(INDEX(個人!$C$6:$AH$125,$N1516,$C$3)&lt;&gt;"",INDEX(個人!$C$6:$AH$125,$N1516,$O1516)&lt;&gt;""),IF(INDEX(個人!$C$6:$AH$125,$N1516,$H$3)&lt;20,11,ROUNDDOWN(INDEX(個人!$C$6:$AH$125,$N1516,$H$3)/5,0)+7),"")</f>
        <v/>
      </c>
      <c r="I1516" s="22" t="str">
        <f>IF(AND(INDEX(個人!$C$6:$AH$125,$N1516,$C$3)&lt;&gt;"",INDEX(個人!$C$6:$AH$125,$N1516,$O1516)&lt;&gt;""),IF(ISERROR(VLOOKUP(DBCS($Q1516),コード一覧!$E$1:$F$6,2,FALSE)),1,VLOOKUP(DBCS($Q1516),コード一覧!$E$1:$F$6,2,FALSE)),"")</f>
        <v/>
      </c>
      <c r="J1516" s="22" t="str">
        <f>IF(AND(INDEX(個人!$C$6:$AH$125,$N1516,$C$3)&lt;&gt;"",INDEX(個人!$C$6:$AH$125,$N1516,$O1516)&lt;&gt;""),VLOOKUP($P1516,コード一覧!$G$1:$H$10,2,FALSE),"")</f>
        <v/>
      </c>
      <c r="K1516" s="22" t="str">
        <f>IF(AND(INDEX(個人!$C$6:$AH$125,$N1516,$C$3)&lt;&gt;"",INDEX(個人!$C$6:$AH$125,$N1516,$O1516)&lt;&gt;""),LEFT(TEXT(INDEX(個人!$C$6:$AH$125,$N1516,$O1516),"mm:ss.00"),2),"")</f>
        <v/>
      </c>
      <c r="L1516" s="22" t="str">
        <f>IF(AND(INDEX(個人!$C$6:$AH$125,$N1516,$C$3)&lt;&gt;"",INDEX(個人!$C$6:$AH$125,$N1516,$O1516)&lt;&gt;""),MID(TEXT(INDEX(個人!$C$6:$AH$125,$N1516,$O1516),"mm:ss.00"),4,2),"")</f>
        <v/>
      </c>
      <c r="M1516" s="22" t="str">
        <f>IF(AND(INDEX(個人!$C$6:$AH$125,$N1516,$C$3)&lt;&gt;"",INDEX(個人!$C$6:$AH$125,$N1516,$O1516)&lt;&gt;""),RIGHT(TEXT(INDEX(個人!$C$6:$AH$125,$N1516,$O1516),"mm:ss.00"),2),"")</f>
        <v/>
      </c>
      <c r="N1516" s="22">
        <f t="shared" si="206"/>
        <v>69</v>
      </c>
      <c r="O1516" s="22">
        <v>25</v>
      </c>
      <c r="P1516" s="24" t="s">
        <v>47</v>
      </c>
      <c r="Q1516" s="22" t="s">
        <v>104</v>
      </c>
    </row>
    <row r="1517" spans="3:17" s="22" customFormat="1" x14ac:dyDescent="0.15">
      <c r="C1517" s="22" t="str">
        <f>IF(INDEX(個人!$C$6:$AH$125,$N1517,$C$3)&lt;&gt;"",DBCS(TRIM(INDEX(個人!$C$6:$AH$125,$N1517,$C$3))),"")</f>
        <v/>
      </c>
      <c r="D1517" s="22" t="str">
        <f t="shared" si="204"/>
        <v>○</v>
      </c>
      <c r="E1517" s="22">
        <f>IF(AND(INDEX(個人!$C$6:$AH$125,$N1516,$C$3)&lt;&gt;"",INDEX(個人!$C$6:$AH$125,$N1517,$O1517)&lt;&gt;""),E1516+1,E1516)</f>
        <v>0</v>
      </c>
      <c r="F1517" s="22" t="str">
        <f t="shared" si="205"/>
        <v>@0</v>
      </c>
      <c r="H1517" s="22" t="str">
        <f>IF(AND(INDEX(個人!$C$6:$AH$125,$N1517,$C$3)&lt;&gt;"",INDEX(個人!$C$6:$AH$125,$N1517,$O1517)&lt;&gt;""),IF(INDEX(個人!$C$6:$AH$125,$N1517,$H$3)&lt;20,11,ROUNDDOWN(INDEX(個人!$C$6:$AH$125,$N1517,$H$3)/5,0)+7),"")</f>
        <v/>
      </c>
      <c r="I1517" s="22" t="str">
        <f>IF(AND(INDEX(個人!$C$6:$AH$125,$N1517,$C$3)&lt;&gt;"",INDEX(個人!$C$6:$AH$125,$N1517,$O1517)&lt;&gt;""),IF(ISERROR(VLOOKUP(DBCS($Q1517),コード一覧!$E$1:$F$6,2,FALSE)),1,VLOOKUP(DBCS($Q1517),コード一覧!$E$1:$F$6,2,FALSE)),"")</f>
        <v/>
      </c>
      <c r="J1517" s="22" t="str">
        <f>IF(AND(INDEX(個人!$C$6:$AH$125,$N1517,$C$3)&lt;&gt;"",INDEX(個人!$C$6:$AH$125,$N1517,$O1517)&lt;&gt;""),VLOOKUP($P1517,コード一覧!$G$1:$H$10,2,FALSE),"")</f>
        <v/>
      </c>
      <c r="K1517" s="22" t="str">
        <f>IF(AND(INDEX(個人!$C$6:$AH$125,$N1517,$C$3)&lt;&gt;"",INDEX(個人!$C$6:$AH$125,$N1517,$O1517)&lt;&gt;""),LEFT(TEXT(INDEX(個人!$C$6:$AH$125,$N1517,$O1517),"mm:ss.00"),2),"")</f>
        <v/>
      </c>
      <c r="L1517" s="22" t="str">
        <f>IF(AND(INDEX(個人!$C$6:$AH$125,$N1517,$C$3)&lt;&gt;"",INDEX(個人!$C$6:$AH$125,$N1517,$O1517)&lt;&gt;""),MID(TEXT(INDEX(個人!$C$6:$AH$125,$N1517,$O1517),"mm:ss.00"),4,2),"")</f>
        <v/>
      </c>
      <c r="M1517" s="22" t="str">
        <f>IF(AND(INDEX(個人!$C$6:$AH$125,$N1517,$C$3)&lt;&gt;"",INDEX(個人!$C$6:$AH$125,$N1517,$O1517)&lt;&gt;""),RIGHT(TEXT(INDEX(個人!$C$6:$AH$125,$N1517,$O1517),"mm:ss.00"),2),"")</f>
        <v/>
      </c>
      <c r="N1517" s="22">
        <f t="shared" si="206"/>
        <v>69</v>
      </c>
      <c r="O1517" s="22">
        <v>26</v>
      </c>
      <c r="P1517" s="24" t="s">
        <v>70</v>
      </c>
      <c r="Q1517" s="22" t="s">
        <v>55</v>
      </c>
    </row>
    <row r="1518" spans="3:17" s="22" customFormat="1" x14ac:dyDescent="0.15">
      <c r="C1518" s="22" t="str">
        <f>IF(INDEX(個人!$C$6:$AH$125,$N1518,$C$3)&lt;&gt;"",DBCS(TRIM(INDEX(個人!$C$6:$AH$125,$N1518,$C$3))),"")</f>
        <v/>
      </c>
      <c r="D1518" s="22" t="str">
        <f t="shared" si="204"/>
        <v>○</v>
      </c>
      <c r="E1518" s="22">
        <f>IF(AND(INDEX(個人!$C$6:$AH$125,$N1517,$C$3)&lt;&gt;"",INDEX(個人!$C$6:$AH$125,$N1518,$O1518)&lt;&gt;""),E1517+1,E1517)</f>
        <v>0</v>
      </c>
      <c r="F1518" s="22" t="str">
        <f t="shared" si="205"/>
        <v>@0</v>
      </c>
      <c r="H1518" s="22" t="str">
        <f>IF(AND(INDEX(個人!$C$6:$AH$125,$N1518,$C$3)&lt;&gt;"",INDEX(個人!$C$6:$AH$125,$N1518,$O1518)&lt;&gt;""),IF(INDEX(個人!$C$6:$AH$125,$N1518,$H$3)&lt;20,11,ROUNDDOWN(INDEX(個人!$C$6:$AH$125,$N1518,$H$3)/5,0)+7),"")</f>
        <v/>
      </c>
      <c r="I1518" s="22" t="str">
        <f>IF(AND(INDEX(個人!$C$6:$AH$125,$N1518,$C$3)&lt;&gt;"",INDEX(個人!$C$6:$AH$125,$N1518,$O1518)&lt;&gt;""),IF(ISERROR(VLOOKUP(DBCS($Q1518),コード一覧!$E$1:$F$6,2,FALSE)),1,VLOOKUP(DBCS($Q1518),コード一覧!$E$1:$F$6,2,FALSE)),"")</f>
        <v/>
      </c>
      <c r="J1518" s="22" t="str">
        <f>IF(AND(INDEX(個人!$C$6:$AH$125,$N1518,$C$3)&lt;&gt;"",INDEX(個人!$C$6:$AH$125,$N1518,$O1518)&lt;&gt;""),VLOOKUP($P1518,コード一覧!$G$1:$H$10,2,FALSE),"")</f>
        <v/>
      </c>
      <c r="K1518" s="22" t="str">
        <f>IF(AND(INDEX(個人!$C$6:$AH$125,$N1518,$C$3)&lt;&gt;"",INDEX(個人!$C$6:$AH$125,$N1518,$O1518)&lt;&gt;""),LEFT(TEXT(INDEX(個人!$C$6:$AH$125,$N1518,$O1518),"mm:ss.00"),2),"")</f>
        <v/>
      </c>
      <c r="L1518" s="22" t="str">
        <f>IF(AND(INDEX(個人!$C$6:$AH$125,$N1518,$C$3)&lt;&gt;"",INDEX(個人!$C$6:$AH$125,$N1518,$O1518)&lt;&gt;""),MID(TEXT(INDEX(個人!$C$6:$AH$125,$N1518,$O1518),"mm:ss.00"),4,2),"")</f>
        <v/>
      </c>
      <c r="M1518" s="22" t="str">
        <f>IF(AND(INDEX(個人!$C$6:$AH$125,$N1518,$C$3)&lt;&gt;"",INDEX(個人!$C$6:$AH$125,$N1518,$O1518)&lt;&gt;""),RIGHT(TEXT(INDEX(個人!$C$6:$AH$125,$N1518,$O1518),"mm:ss.00"),2),"")</f>
        <v/>
      </c>
      <c r="N1518" s="22">
        <f t="shared" si="206"/>
        <v>69</v>
      </c>
      <c r="O1518" s="22">
        <v>27</v>
      </c>
      <c r="P1518" s="24" t="s">
        <v>24</v>
      </c>
      <c r="Q1518" s="22" t="s">
        <v>55</v>
      </c>
    </row>
    <row r="1519" spans="3:17" s="22" customFormat="1" x14ac:dyDescent="0.15">
      <c r="C1519" s="22" t="str">
        <f>IF(INDEX(個人!$C$6:$AH$125,$N1519,$C$3)&lt;&gt;"",DBCS(TRIM(INDEX(個人!$C$6:$AH$125,$N1519,$C$3))),"")</f>
        <v/>
      </c>
      <c r="D1519" s="22" t="str">
        <f t="shared" si="204"/>
        <v>○</v>
      </c>
      <c r="E1519" s="22">
        <f>IF(AND(INDEX(個人!$C$6:$AH$125,$N1518,$C$3)&lt;&gt;"",INDEX(個人!$C$6:$AH$125,$N1519,$O1519)&lt;&gt;""),E1518+1,E1518)</f>
        <v>0</v>
      </c>
      <c r="F1519" s="22" t="str">
        <f t="shared" si="205"/>
        <v>@0</v>
      </c>
      <c r="H1519" s="22" t="str">
        <f>IF(AND(INDEX(個人!$C$6:$AH$125,$N1519,$C$3)&lt;&gt;"",INDEX(個人!$C$6:$AH$125,$N1519,$O1519)&lt;&gt;""),IF(INDEX(個人!$C$6:$AH$125,$N1519,$H$3)&lt;20,11,ROUNDDOWN(INDEX(個人!$C$6:$AH$125,$N1519,$H$3)/5,0)+7),"")</f>
        <v/>
      </c>
      <c r="I1519" s="22" t="str">
        <f>IF(AND(INDEX(個人!$C$6:$AH$125,$N1519,$C$3)&lt;&gt;"",INDEX(個人!$C$6:$AH$125,$N1519,$O1519)&lt;&gt;""),IF(ISERROR(VLOOKUP(DBCS($Q1519),コード一覧!$E$1:$F$6,2,FALSE)),1,VLOOKUP(DBCS($Q1519),コード一覧!$E$1:$F$6,2,FALSE)),"")</f>
        <v/>
      </c>
      <c r="J1519" s="22" t="str">
        <f>IF(AND(INDEX(個人!$C$6:$AH$125,$N1519,$C$3)&lt;&gt;"",INDEX(個人!$C$6:$AH$125,$N1519,$O1519)&lt;&gt;""),VLOOKUP($P1519,コード一覧!$G$1:$H$10,2,FALSE),"")</f>
        <v/>
      </c>
      <c r="K1519" s="22" t="str">
        <f>IF(AND(INDEX(個人!$C$6:$AH$125,$N1519,$C$3)&lt;&gt;"",INDEX(個人!$C$6:$AH$125,$N1519,$O1519)&lt;&gt;""),LEFT(TEXT(INDEX(個人!$C$6:$AH$125,$N1519,$O1519),"mm:ss.00"),2),"")</f>
        <v/>
      </c>
      <c r="L1519" s="22" t="str">
        <f>IF(AND(INDEX(個人!$C$6:$AH$125,$N1519,$C$3)&lt;&gt;"",INDEX(個人!$C$6:$AH$125,$N1519,$O1519)&lt;&gt;""),MID(TEXT(INDEX(個人!$C$6:$AH$125,$N1519,$O1519),"mm:ss.00"),4,2),"")</f>
        <v/>
      </c>
      <c r="M1519" s="22" t="str">
        <f>IF(AND(INDEX(個人!$C$6:$AH$125,$N1519,$C$3)&lt;&gt;"",INDEX(個人!$C$6:$AH$125,$N1519,$O1519)&lt;&gt;""),RIGHT(TEXT(INDEX(個人!$C$6:$AH$125,$N1519,$O1519),"mm:ss.00"),2),"")</f>
        <v/>
      </c>
      <c r="N1519" s="22">
        <f t="shared" si="206"/>
        <v>69</v>
      </c>
      <c r="O1519" s="22">
        <v>28</v>
      </c>
      <c r="P1519" s="24" t="s">
        <v>37</v>
      </c>
      <c r="Q1519" s="22" t="s">
        <v>55</v>
      </c>
    </row>
    <row r="1520" spans="3:17" s="22" customFormat="1" x14ac:dyDescent="0.15">
      <c r="C1520" s="22" t="str">
        <f>IF(INDEX(個人!$C$6:$AH$125,$N1520,$C$3)&lt;&gt;"",DBCS(TRIM(INDEX(個人!$C$6:$AH$125,$N1520,$C$3))),"")</f>
        <v/>
      </c>
      <c r="D1520" s="22" t="str">
        <f t="shared" si="204"/>
        <v>○</v>
      </c>
      <c r="E1520" s="22">
        <f>IF(AND(INDEX(個人!$C$6:$AH$125,$N1519,$C$3)&lt;&gt;"",INDEX(個人!$C$6:$AH$125,$N1520,$O1520)&lt;&gt;""),E1519+1,E1519)</f>
        <v>0</v>
      </c>
      <c r="F1520" s="22" t="str">
        <f t="shared" si="205"/>
        <v>@0</v>
      </c>
      <c r="H1520" s="22" t="str">
        <f>IF(AND(INDEX(個人!$C$6:$AH$125,$N1520,$C$3)&lt;&gt;"",INDEX(個人!$C$6:$AH$125,$N1520,$O1520)&lt;&gt;""),IF(INDEX(個人!$C$6:$AH$125,$N1520,$H$3)&lt;20,11,ROUNDDOWN(INDEX(個人!$C$6:$AH$125,$N1520,$H$3)/5,0)+7),"")</f>
        <v/>
      </c>
      <c r="I1520" s="22" t="str">
        <f>IF(AND(INDEX(個人!$C$6:$AH$125,$N1520,$C$3)&lt;&gt;"",INDEX(個人!$C$6:$AH$125,$N1520,$O1520)&lt;&gt;""),IF(ISERROR(VLOOKUP(DBCS($Q1520),コード一覧!$E$1:$F$6,2,FALSE)),1,VLOOKUP(DBCS($Q1520),コード一覧!$E$1:$F$6,2,FALSE)),"")</f>
        <v/>
      </c>
      <c r="J1520" s="22" t="str">
        <f>IF(AND(INDEX(個人!$C$6:$AH$125,$N1520,$C$3)&lt;&gt;"",INDEX(個人!$C$6:$AH$125,$N1520,$O1520)&lt;&gt;""),VLOOKUP($P1520,コード一覧!$G$1:$H$10,2,FALSE),"")</f>
        <v/>
      </c>
      <c r="K1520" s="22" t="str">
        <f>IF(AND(INDEX(個人!$C$6:$AH$125,$N1520,$C$3)&lt;&gt;"",INDEX(個人!$C$6:$AH$125,$N1520,$O1520)&lt;&gt;""),LEFT(TEXT(INDEX(個人!$C$6:$AH$125,$N1520,$O1520),"mm:ss.00"),2),"")</f>
        <v/>
      </c>
      <c r="L1520" s="22" t="str">
        <f>IF(AND(INDEX(個人!$C$6:$AH$125,$N1520,$C$3)&lt;&gt;"",INDEX(個人!$C$6:$AH$125,$N1520,$O1520)&lt;&gt;""),MID(TEXT(INDEX(個人!$C$6:$AH$125,$N1520,$O1520),"mm:ss.00"),4,2),"")</f>
        <v/>
      </c>
      <c r="M1520" s="22" t="str">
        <f>IF(AND(INDEX(個人!$C$6:$AH$125,$N1520,$C$3)&lt;&gt;"",INDEX(個人!$C$6:$AH$125,$N1520,$O1520)&lt;&gt;""),RIGHT(TEXT(INDEX(個人!$C$6:$AH$125,$N1520,$O1520),"mm:ss.00"),2),"")</f>
        <v/>
      </c>
      <c r="N1520" s="22">
        <f t="shared" si="206"/>
        <v>69</v>
      </c>
      <c r="O1520" s="22">
        <v>29</v>
      </c>
      <c r="P1520" s="24" t="s">
        <v>47</v>
      </c>
      <c r="Q1520" s="22" t="s">
        <v>55</v>
      </c>
    </row>
    <row r="1521" spans="3:17" s="22" customFormat="1" x14ac:dyDescent="0.15">
      <c r="C1521" s="22" t="str">
        <f>IF(INDEX(個人!$C$6:$AH$125,$N1521,$C$3)&lt;&gt;"",DBCS(TRIM(INDEX(個人!$C$6:$AH$125,$N1521,$C$3))),"")</f>
        <v/>
      </c>
      <c r="D1521" s="22" t="str">
        <f t="shared" si="204"/>
        <v>○</v>
      </c>
      <c r="E1521" s="22">
        <f>IF(AND(INDEX(個人!$C$6:$AH$125,$N1520,$C$3)&lt;&gt;"",INDEX(個人!$C$6:$AH$125,$N1521,$O1521)&lt;&gt;""),E1520+1,E1520)</f>
        <v>0</v>
      </c>
      <c r="F1521" s="22" t="str">
        <f t="shared" si="205"/>
        <v>@0</v>
      </c>
      <c r="H1521" s="22" t="str">
        <f>IF(AND(INDEX(個人!$C$6:$AH$125,$N1521,$C$3)&lt;&gt;"",INDEX(個人!$C$6:$AH$125,$N1521,$O1521)&lt;&gt;""),IF(INDEX(個人!$C$6:$AH$125,$N1521,$H$3)&lt;20,11,ROUNDDOWN(INDEX(個人!$C$6:$AH$125,$N1521,$H$3)/5,0)+7),"")</f>
        <v/>
      </c>
      <c r="I1521" s="22" t="str">
        <f>IF(AND(INDEX(個人!$C$6:$AH$125,$N1521,$C$3)&lt;&gt;"",INDEX(個人!$C$6:$AH$125,$N1521,$O1521)&lt;&gt;""),IF(ISERROR(VLOOKUP(DBCS($Q1521),コード一覧!$E$1:$F$6,2,FALSE)),1,VLOOKUP(DBCS($Q1521),コード一覧!$E$1:$F$6,2,FALSE)),"")</f>
        <v/>
      </c>
      <c r="J1521" s="22" t="str">
        <f>IF(AND(INDEX(個人!$C$6:$AH$125,$N1521,$C$3)&lt;&gt;"",INDEX(個人!$C$6:$AH$125,$N1521,$O1521)&lt;&gt;""),VLOOKUP($P1521,コード一覧!$G$1:$H$10,2,FALSE),"")</f>
        <v/>
      </c>
      <c r="K1521" s="22" t="str">
        <f>IF(AND(INDEX(個人!$C$6:$AH$125,$N1521,$C$3)&lt;&gt;"",INDEX(個人!$C$6:$AH$125,$N1521,$O1521)&lt;&gt;""),LEFT(TEXT(INDEX(個人!$C$6:$AH$125,$N1521,$O1521),"mm:ss.00"),2),"")</f>
        <v/>
      </c>
      <c r="L1521" s="22" t="str">
        <f>IF(AND(INDEX(個人!$C$6:$AH$125,$N1521,$C$3)&lt;&gt;"",INDEX(個人!$C$6:$AH$125,$N1521,$O1521)&lt;&gt;""),MID(TEXT(INDEX(個人!$C$6:$AH$125,$N1521,$O1521),"mm:ss.00"),4,2),"")</f>
        <v/>
      </c>
      <c r="M1521" s="22" t="str">
        <f>IF(AND(INDEX(個人!$C$6:$AH$125,$N1521,$C$3)&lt;&gt;"",INDEX(個人!$C$6:$AH$125,$N1521,$O1521)&lt;&gt;""),RIGHT(TEXT(INDEX(個人!$C$6:$AH$125,$N1521,$O1521),"mm:ss.00"),2),"")</f>
        <v/>
      </c>
      <c r="N1521" s="22">
        <f t="shared" si="206"/>
        <v>69</v>
      </c>
      <c r="O1521" s="22">
        <v>30</v>
      </c>
      <c r="P1521" s="24" t="s">
        <v>37</v>
      </c>
      <c r="Q1521" s="22" t="s">
        <v>101</v>
      </c>
    </row>
    <row r="1522" spans="3:17" s="22" customFormat="1" x14ac:dyDescent="0.15">
      <c r="C1522" s="22" t="str">
        <f>IF(INDEX(個人!$C$6:$AH$125,$N1522,$C$3)&lt;&gt;"",DBCS(TRIM(INDEX(個人!$C$6:$AH$125,$N1522,$C$3))),"")</f>
        <v/>
      </c>
      <c r="D1522" s="22" t="str">
        <f t="shared" si="204"/>
        <v>○</v>
      </c>
      <c r="E1522" s="22">
        <f>IF(AND(INDEX(個人!$C$6:$AH$125,$N1521,$C$3)&lt;&gt;"",INDEX(個人!$C$6:$AH$125,$N1522,$O1522)&lt;&gt;""),E1521+1,E1521)</f>
        <v>0</v>
      </c>
      <c r="F1522" s="22" t="str">
        <f t="shared" si="205"/>
        <v>@0</v>
      </c>
      <c r="H1522" s="22" t="str">
        <f>IF(AND(INDEX(個人!$C$6:$AH$125,$N1522,$C$3)&lt;&gt;"",INDEX(個人!$C$6:$AH$125,$N1522,$O1522)&lt;&gt;""),IF(INDEX(個人!$C$6:$AH$125,$N1522,$H$3)&lt;20,11,ROUNDDOWN(INDEX(個人!$C$6:$AH$125,$N1522,$H$3)/5,0)+7),"")</f>
        <v/>
      </c>
      <c r="I1522" s="22" t="str">
        <f>IF(AND(INDEX(個人!$C$6:$AH$125,$N1522,$C$3)&lt;&gt;"",INDEX(個人!$C$6:$AH$125,$N1522,$O1522)&lt;&gt;""),IF(ISERROR(VLOOKUP(DBCS($Q1522),コード一覧!$E$1:$F$6,2,FALSE)),1,VLOOKUP(DBCS($Q1522),コード一覧!$E$1:$F$6,2,FALSE)),"")</f>
        <v/>
      </c>
      <c r="J1522" s="22" t="str">
        <f>IF(AND(INDEX(個人!$C$6:$AH$125,$N1522,$C$3)&lt;&gt;"",INDEX(個人!$C$6:$AH$125,$N1522,$O1522)&lt;&gt;""),VLOOKUP($P1522,コード一覧!$G$1:$H$10,2,FALSE),"")</f>
        <v/>
      </c>
      <c r="K1522" s="22" t="str">
        <f>IF(AND(INDEX(個人!$C$6:$AH$125,$N1522,$C$3)&lt;&gt;"",INDEX(個人!$C$6:$AH$125,$N1522,$O1522)&lt;&gt;""),LEFT(TEXT(INDEX(個人!$C$6:$AH$125,$N1522,$O1522),"mm:ss.00"),2),"")</f>
        <v/>
      </c>
      <c r="L1522" s="22" t="str">
        <f>IF(AND(INDEX(個人!$C$6:$AH$125,$N1522,$C$3)&lt;&gt;"",INDEX(個人!$C$6:$AH$125,$N1522,$O1522)&lt;&gt;""),MID(TEXT(INDEX(個人!$C$6:$AH$125,$N1522,$O1522),"mm:ss.00"),4,2),"")</f>
        <v/>
      </c>
      <c r="M1522" s="22" t="str">
        <f>IF(AND(INDEX(個人!$C$6:$AH$125,$N1522,$C$3)&lt;&gt;"",INDEX(個人!$C$6:$AH$125,$N1522,$O1522)&lt;&gt;""),RIGHT(TEXT(INDEX(個人!$C$6:$AH$125,$N1522,$O1522),"mm:ss.00"),2),"")</f>
        <v/>
      </c>
      <c r="N1522" s="22">
        <f t="shared" si="206"/>
        <v>69</v>
      </c>
      <c r="O1522" s="22">
        <v>31</v>
      </c>
      <c r="P1522" s="24" t="s">
        <v>47</v>
      </c>
      <c r="Q1522" s="22" t="s">
        <v>101</v>
      </c>
    </row>
    <row r="1523" spans="3:17" s="22" customFormat="1" x14ac:dyDescent="0.15">
      <c r="C1523" s="22" t="str">
        <f>IF(INDEX(個人!$C$6:$AH$125,$N1523,$C$3)&lt;&gt;"",DBCS(TRIM(INDEX(個人!$C$6:$AH$125,$N1523,$C$3))),"")</f>
        <v/>
      </c>
      <c r="D1523" s="22" t="str">
        <f t="shared" si="204"/>
        <v>○</v>
      </c>
      <c r="E1523" s="22">
        <f>IF(AND(INDEX(個人!$C$6:$AH$125,$N1522,$C$3)&lt;&gt;"",INDEX(個人!$C$6:$AH$125,$N1523,$O1523)&lt;&gt;""),E1522+1,E1522)</f>
        <v>0</v>
      </c>
      <c r="F1523" s="22" t="str">
        <f t="shared" si="205"/>
        <v>@0</v>
      </c>
      <c r="H1523" s="22" t="str">
        <f>IF(AND(INDEX(個人!$C$6:$AH$125,$N1523,$C$3)&lt;&gt;"",INDEX(個人!$C$6:$AH$125,$N1523,$O1523)&lt;&gt;""),IF(INDEX(個人!$C$6:$AH$125,$N1523,$H$3)&lt;20,11,ROUNDDOWN(INDEX(個人!$C$6:$AH$125,$N1523,$H$3)/5,0)+7),"")</f>
        <v/>
      </c>
      <c r="I1523" s="22" t="str">
        <f>IF(AND(INDEX(個人!$C$6:$AH$125,$N1523,$C$3)&lt;&gt;"",INDEX(個人!$C$6:$AH$125,$N1523,$O1523)&lt;&gt;""),IF(ISERROR(VLOOKUP(DBCS($Q1523),コード一覧!$E$1:$F$6,2,FALSE)),1,VLOOKUP(DBCS($Q1523),コード一覧!$E$1:$F$6,2,FALSE)),"")</f>
        <v/>
      </c>
      <c r="J1523" s="22" t="str">
        <f>IF(AND(INDEX(個人!$C$6:$AH$125,$N1523,$C$3)&lt;&gt;"",INDEX(個人!$C$6:$AH$125,$N1523,$O1523)&lt;&gt;""),VLOOKUP($P1523,コード一覧!$G$1:$H$10,2,FALSE),"")</f>
        <v/>
      </c>
      <c r="K1523" s="22" t="str">
        <f>IF(AND(INDEX(個人!$C$6:$AH$125,$N1523,$C$3)&lt;&gt;"",INDEX(個人!$C$6:$AH$125,$N1523,$O1523)&lt;&gt;""),LEFT(TEXT(INDEX(個人!$C$6:$AH$125,$N1523,$O1523),"mm:ss.00"),2),"")</f>
        <v/>
      </c>
      <c r="L1523" s="22" t="str">
        <f>IF(AND(INDEX(個人!$C$6:$AH$125,$N1523,$C$3)&lt;&gt;"",INDEX(個人!$C$6:$AH$125,$N1523,$O1523)&lt;&gt;""),MID(TEXT(INDEX(個人!$C$6:$AH$125,$N1523,$O1523),"mm:ss.00"),4,2),"")</f>
        <v/>
      </c>
      <c r="M1523" s="22" t="str">
        <f>IF(AND(INDEX(個人!$C$6:$AH$125,$N1523,$C$3)&lt;&gt;"",INDEX(個人!$C$6:$AH$125,$N1523,$O1523)&lt;&gt;""),RIGHT(TEXT(INDEX(個人!$C$6:$AH$125,$N1523,$O1523),"mm:ss.00"),2),"")</f>
        <v/>
      </c>
      <c r="N1523" s="22">
        <f t="shared" si="206"/>
        <v>69</v>
      </c>
      <c r="O1523" s="22">
        <v>32</v>
      </c>
      <c r="P1523" s="24" t="s">
        <v>73</v>
      </c>
      <c r="Q1523" s="22" t="s">
        <v>101</v>
      </c>
    </row>
    <row r="1524" spans="3:17" s="23" customFormat="1" x14ac:dyDescent="0.15">
      <c r="C1524" s="23" t="str">
        <f>IF(INDEX(個人!$C$6:$AH$125,$N1524,$C$3)&lt;&gt;"",DBCS(TRIM(INDEX(個人!$C$6:$AH$125,$N1524,$C$3))),"")</f>
        <v/>
      </c>
      <c r="D1524" s="23" t="str">
        <f>IF(C1523=C1524,"○","×")</f>
        <v>○</v>
      </c>
      <c r="E1524" s="23">
        <f>IF(AND(INDEX(個人!$C$6:$AH$125,$N1524,$C$3)&lt;&gt;"",INDEX(個人!$C$6:$AH$125,$N1524,$O1524)&lt;&gt;""),1,0)</f>
        <v>0</v>
      </c>
      <c r="F1524" s="23" t="str">
        <f>C1524&amp;"@"&amp;E1524</f>
        <v>@0</v>
      </c>
      <c r="H1524" s="23" t="str">
        <f>IF(AND(INDEX(個人!$C$6:$AH$125,$N1524,$C$3)&lt;&gt;"",INDEX(個人!$C$6:$AH$125,$N1524,$O1524)&lt;&gt;""),IF(INDEX(個人!$C$6:$AH$125,$N1524,$H$3)&lt;20,11,ROUNDDOWN(INDEX(個人!$C$6:$AH$125,$N1524,$H$3)/5,0)+7),"")</f>
        <v/>
      </c>
      <c r="I1524" s="23" t="str">
        <f>IF(AND(INDEX(個人!$C$6:$AH$125,$N1524,$C$3)&lt;&gt;"",INDEX(個人!$C$6:$AH$125,$N1524,$O1524)&lt;&gt;""),IF(ISERROR(VLOOKUP(DBCS($Q1524),コード一覧!$E$1:$F$6,2,FALSE)),1,VLOOKUP(DBCS($Q1524),コード一覧!$E$1:$F$6,2,FALSE)),"")</f>
        <v/>
      </c>
      <c r="J1524" s="23" t="str">
        <f>IF(AND(INDEX(個人!$C$6:$AH$125,$N1524,$C$3)&lt;&gt;"",INDEX(個人!$C$6:$AH$125,$N1524,$O1524)&lt;&gt;""),VLOOKUP($P1524,コード一覧!$G$1:$H$10,2,FALSE),"")</f>
        <v/>
      </c>
      <c r="K1524" s="23" t="str">
        <f>IF(AND(INDEX(個人!$C$6:$AH$125,$N1524,$C$3)&lt;&gt;"",INDEX(個人!$C$6:$AH$125,$N1524,$O1524)&lt;&gt;""),LEFT(TEXT(INDEX(個人!$C$6:$AH$125,$N1524,$O1524),"mm:ss.00"),2),"")</f>
        <v/>
      </c>
      <c r="L1524" s="23" t="str">
        <f>IF(AND(INDEX(個人!$C$6:$AH$125,$N1524,$C$3)&lt;&gt;"",INDEX(個人!$C$6:$AH$125,$N1524,$O1524)&lt;&gt;""),MID(TEXT(INDEX(個人!$C$6:$AH$125,$N1524,$O1524),"mm:ss.00"),4,2),"")</f>
        <v/>
      </c>
      <c r="M1524" s="23" t="str">
        <f>IF(AND(INDEX(個人!$C$6:$AH$125,$N1524,$C$3)&lt;&gt;"",INDEX(個人!$C$6:$AH$125,$N1524,$O1524)&lt;&gt;""),RIGHT(TEXT(INDEX(個人!$C$6:$AH$125,$N1524,$O1524),"mm:ss.00"),2),"")</f>
        <v/>
      </c>
      <c r="N1524" s="23">
        <f>N1502+1</f>
        <v>70</v>
      </c>
      <c r="O1524" s="23">
        <v>11</v>
      </c>
      <c r="P1524" s="200" t="s">
        <v>70</v>
      </c>
      <c r="Q1524" s="23" t="s">
        <v>318</v>
      </c>
    </row>
    <row r="1525" spans="3:17" s="23" customFormat="1" x14ac:dyDescent="0.15">
      <c r="C1525" s="23" t="str">
        <f>IF(INDEX(個人!$C$6:$AH$125,$N1525,$C$3)&lt;&gt;"",DBCS(TRIM(INDEX(個人!$C$6:$AH$125,$N1525,$C$3))),"")</f>
        <v/>
      </c>
      <c r="D1525" s="23" t="str">
        <f>IF(C1524=C1525,"○","×")</f>
        <v>○</v>
      </c>
      <c r="E1525" s="23">
        <f>IF(AND(INDEX(個人!$C$6:$AH$125,$N1524,$C$3)&lt;&gt;"",INDEX(個人!$C$6:$AH$125,$N1525,$O1525)&lt;&gt;""),E1524+1,E1524)</f>
        <v>0</v>
      </c>
      <c r="F1525" s="23" t="str">
        <f>C1525&amp;"@"&amp;E1525</f>
        <v>@0</v>
      </c>
      <c r="H1525" s="23" t="str">
        <f>IF(AND(INDEX(個人!$C$6:$AH$125,$N1525,$C$3)&lt;&gt;"",INDEX(個人!$C$6:$AH$125,$N1525,$O1525)&lt;&gt;""),IF(INDEX(個人!$C$6:$AH$125,$N1525,$H$3)&lt;20,11,ROUNDDOWN(INDEX(個人!$C$6:$AH$125,$N1525,$H$3)/5,0)+7),"")</f>
        <v/>
      </c>
      <c r="I1525" s="23" t="str">
        <f>IF(AND(INDEX(個人!$C$6:$AH$125,$N1525,$C$3)&lt;&gt;"",INDEX(個人!$C$6:$AH$125,$N1525,$O1525)&lt;&gt;""),IF(ISERROR(VLOOKUP(DBCS($Q1525),コード一覧!$E$1:$F$6,2,FALSE)),1,VLOOKUP(DBCS($Q1525),コード一覧!$E$1:$F$6,2,FALSE)),"")</f>
        <v/>
      </c>
      <c r="J1525" s="23" t="str">
        <f>IF(AND(INDEX(個人!$C$6:$AH$125,$N1525,$C$3)&lt;&gt;"",INDEX(個人!$C$6:$AH$125,$N1525,$O1525)&lt;&gt;""),VLOOKUP($P1525,コード一覧!$G$1:$H$10,2,FALSE),"")</f>
        <v/>
      </c>
      <c r="K1525" s="23" t="str">
        <f>IF(AND(INDEX(個人!$C$6:$AH$125,$N1525,$C$3)&lt;&gt;"",INDEX(個人!$C$6:$AH$125,$N1525,$O1525)&lt;&gt;""),LEFT(TEXT(INDEX(個人!$C$6:$AH$125,$N1525,$O1525),"mm:ss.00"),2),"")</f>
        <v/>
      </c>
      <c r="L1525" s="23" t="str">
        <f>IF(AND(INDEX(個人!$C$6:$AH$125,$N1525,$C$3)&lt;&gt;"",INDEX(個人!$C$6:$AH$125,$N1525,$O1525)&lt;&gt;""),MID(TEXT(INDEX(個人!$C$6:$AH$125,$N1525,$O1525),"mm:ss.00"),4,2),"")</f>
        <v/>
      </c>
      <c r="M1525" s="23" t="str">
        <f>IF(AND(INDEX(個人!$C$6:$AH$125,$N1525,$C$3)&lt;&gt;"",INDEX(個人!$C$6:$AH$125,$N1525,$O1525)&lt;&gt;""),RIGHT(TEXT(INDEX(個人!$C$6:$AH$125,$N1525,$O1525),"mm:ss.00"),2),"")</f>
        <v/>
      </c>
      <c r="N1525" s="23">
        <f>$N1524</f>
        <v>70</v>
      </c>
      <c r="O1525" s="23">
        <v>12</v>
      </c>
      <c r="P1525" s="200" t="s">
        <v>24</v>
      </c>
      <c r="Q1525" s="23" t="s">
        <v>318</v>
      </c>
    </row>
    <row r="1526" spans="3:17" s="23" customFormat="1" x14ac:dyDescent="0.15">
      <c r="C1526" s="23" t="str">
        <f>IF(INDEX(個人!$C$6:$AH$125,$N1526,$C$3)&lt;&gt;"",DBCS(TRIM(INDEX(個人!$C$6:$AH$125,$N1526,$C$3))),"")</f>
        <v/>
      </c>
      <c r="D1526" s="23" t="str">
        <f t="shared" ref="D1526:D1545" si="207">IF(C1525=C1526,"○","×")</f>
        <v>○</v>
      </c>
      <c r="E1526" s="23">
        <f>IF(AND(INDEX(個人!$C$6:$AH$125,$N1525,$C$3)&lt;&gt;"",INDEX(個人!$C$6:$AH$125,$N1526,$O1526)&lt;&gt;""),E1525+1,E1525)</f>
        <v>0</v>
      </c>
      <c r="F1526" s="23" t="str">
        <f t="shared" ref="F1526:F1545" si="208">C1526&amp;"@"&amp;E1526</f>
        <v>@0</v>
      </c>
      <c r="H1526" s="23" t="str">
        <f>IF(AND(INDEX(個人!$C$6:$AH$125,$N1526,$C$3)&lt;&gt;"",INDEX(個人!$C$6:$AH$125,$N1526,$O1526)&lt;&gt;""),IF(INDEX(個人!$C$6:$AH$125,$N1526,$H$3)&lt;20,11,ROUNDDOWN(INDEX(個人!$C$6:$AH$125,$N1526,$H$3)/5,0)+7),"")</f>
        <v/>
      </c>
      <c r="I1526" s="23" t="str">
        <f>IF(AND(INDEX(個人!$C$6:$AH$125,$N1526,$C$3)&lt;&gt;"",INDEX(個人!$C$6:$AH$125,$N1526,$O1526)&lt;&gt;""),IF(ISERROR(VLOOKUP(DBCS($Q1526),コード一覧!$E$1:$F$6,2,FALSE)),1,VLOOKUP(DBCS($Q1526),コード一覧!$E$1:$F$6,2,FALSE)),"")</f>
        <v/>
      </c>
      <c r="J1526" s="23" t="str">
        <f>IF(AND(INDEX(個人!$C$6:$AH$125,$N1526,$C$3)&lt;&gt;"",INDEX(個人!$C$6:$AH$125,$N1526,$O1526)&lt;&gt;""),VLOOKUP($P1526,コード一覧!$G$1:$H$10,2,FALSE),"")</f>
        <v/>
      </c>
      <c r="K1526" s="23" t="str">
        <f>IF(AND(INDEX(個人!$C$6:$AH$125,$N1526,$C$3)&lt;&gt;"",INDEX(個人!$C$6:$AH$125,$N1526,$O1526)&lt;&gt;""),LEFT(TEXT(INDEX(個人!$C$6:$AH$125,$N1526,$O1526),"mm:ss.00"),2),"")</f>
        <v/>
      </c>
      <c r="L1526" s="23" t="str">
        <f>IF(AND(INDEX(個人!$C$6:$AH$125,$N1526,$C$3)&lt;&gt;"",INDEX(個人!$C$6:$AH$125,$N1526,$O1526)&lt;&gt;""),MID(TEXT(INDEX(個人!$C$6:$AH$125,$N1526,$O1526),"mm:ss.00"),4,2),"")</f>
        <v/>
      </c>
      <c r="M1526" s="23" t="str">
        <f>IF(AND(INDEX(個人!$C$6:$AH$125,$N1526,$C$3)&lt;&gt;"",INDEX(個人!$C$6:$AH$125,$N1526,$O1526)&lt;&gt;""),RIGHT(TEXT(INDEX(個人!$C$6:$AH$125,$N1526,$O1526),"mm:ss.00"),2),"")</f>
        <v/>
      </c>
      <c r="N1526" s="23">
        <f t="shared" ref="N1526:N1545" si="209">$N1525</f>
        <v>70</v>
      </c>
      <c r="O1526" s="23">
        <v>13</v>
      </c>
      <c r="P1526" s="200" t="s">
        <v>37</v>
      </c>
      <c r="Q1526" s="23" t="s">
        <v>318</v>
      </c>
    </row>
    <row r="1527" spans="3:17" s="23" customFormat="1" x14ac:dyDescent="0.15">
      <c r="C1527" s="23" t="str">
        <f>IF(INDEX(個人!$C$6:$AH$125,$N1527,$C$3)&lt;&gt;"",DBCS(TRIM(INDEX(個人!$C$6:$AH$125,$N1527,$C$3))),"")</f>
        <v/>
      </c>
      <c r="D1527" s="23" t="str">
        <f t="shared" si="207"/>
        <v>○</v>
      </c>
      <c r="E1527" s="23">
        <f>IF(AND(INDEX(個人!$C$6:$AH$125,$N1526,$C$3)&lt;&gt;"",INDEX(個人!$C$6:$AH$125,$N1527,$O1527)&lt;&gt;""),E1526+1,E1526)</f>
        <v>0</v>
      </c>
      <c r="F1527" s="23" t="str">
        <f t="shared" si="208"/>
        <v>@0</v>
      </c>
      <c r="H1527" s="23" t="str">
        <f>IF(AND(INDEX(個人!$C$6:$AH$125,$N1527,$C$3)&lt;&gt;"",INDEX(個人!$C$6:$AH$125,$N1527,$O1527)&lt;&gt;""),IF(INDEX(個人!$C$6:$AH$125,$N1527,$H$3)&lt;20,11,ROUNDDOWN(INDEX(個人!$C$6:$AH$125,$N1527,$H$3)/5,0)+7),"")</f>
        <v/>
      </c>
      <c r="I1527" s="23" t="str">
        <f>IF(AND(INDEX(個人!$C$6:$AH$125,$N1527,$C$3)&lt;&gt;"",INDEX(個人!$C$6:$AH$125,$N1527,$O1527)&lt;&gt;""),IF(ISERROR(VLOOKUP(DBCS($Q1527),コード一覧!$E$1:$F$6,2,FALSE)),1,VLOOKUP(DBCS($Q1527),コード一覧!$E$1:$F$6,2,FALSE)),"")</f>
        <v/>
      </c>
      <c r="J1527" s="23" t="str">
        <f>IF(AND(INDEX(個人!$C$6:$AH$125,$N1527,$C$3)&lt;&gt;"",INDEX(個人!$C$6:$AH$125,$N1527,$O1527)&lt;&gt;""),VLOOKUP($P1527,コード一覧!$G$1:$H$10,2,FALSE),"")</f>
        <v/>
      </c>
      <c r="K1527" s="23" t="str">
        <f>IF(AND(INDEX(個人!$C$6:$AH$125,$N1527,$C$3)&lt;&gt;"",INDEX(個人!$C$6:$AH$125,$N1527,$O1527)&lt;&gt;""),LEFT(TEXT(INDEX(個人!$C$6:$AH$125,$N1527,$O1527),"mm:ss.00"),2),"")</f>
        <v/>
      </c>
      <c r="L1527" s="23" t="str">
        <f>IF(AND(INDEX(個人!$C$6:$AH$125,$N1527,$C$3)&lt;&gt;"",INDEX(個人!$C$6:$AH$125,$N1527,$O1527)&lt;&gt;""),MID(TEXT(INDEX(個人!$C$6:$AH$125,$N1527,$O1527),"mm:ss.00"),4,2),"")</f>
        <v/>
      </c>
      <c r="M1527" s="23" t="str">
        <f>IF(AND(INDEX(個人!$C$6:$AH$125,$N1527,$C$3)&lt;&gt;"",INDEX(個人!$C$6:$AH$125,$N1527,$O1527)&lt;&gt;""),RIGHT(TEXT(INDEX(個人!$C$6:$AH$125,$N1527,$O1527),"mm:ss.00"),2),"")</f>
        <v/>
      </c>
      <c r="N1527" s="23">
        <f t="shared" si="209"/>
        <v>70</v>
      </c>
      <c r="O1527" s="23">
        <v>14</v>
      </c>
      <c r="P1527" s="200" t="s">
        <v>47</v>
      </c>
      <c r="Q1527" s="23" t="s">
        <v>318</v>
      </c>
    </row>
    <row r="1528" spans="3:17" s="23" customFormat="1" x14ac:dyDescent="0.15">
      <c r="C1528" s="23" t="str">
        <f>IF(INDEX(個人!$C$6:$AH$125,$N1528,$C$3)&lt;&gt;"",DBCS(TRIM(INDEX(個人!$C$6:$AH$125,$N1528,$C$3))),"")</f>
        <v/>
      </c>
      <c r="D1528" s="23" t="str">
        <f t="shared" si="207"/>
        <v>○</v>
      </c>
      <c r="E1528" s="23">
        <f>IF(AND(INDEX(個人!$C$6:$AH$125,$N1527,$C$3)&lt;&gt;"",INDEX(個人!$C$6:$AH$125,$N1528,$O1528)&lt;&gt;""),E1527+1,E1527)</f>
        <v>0</v>
      </c>
      <c r="F1528" s="23" t="str">
        <f t="shared" si="208"/>
        <v>@0</v>
      </c>
      <c r="H1528" s="23" t="str">
        <f>IF(AND(INDEX(個人!$C$6:$AH$125,$N1528,$C$3)&lt;&gt;"",INDEX(個人!$C$6:$AH$125,$N1528,$O1528)&lt;&gt;""),IF(INDEX(個人!$C$6:$AH$125,$N1528,$H$3)&lt;20,11,ROUNDDOWN(INDEX(個人!$C$6:$AH$125,$N1528,$H$3)/5,0)+7),"")</f>
        <v/>
      </c>
      <c r="I1528" s="23" t="str">
        <f>IF(AND(INDEX(個人!$C$6:$AH$125,$N1528,$C$3)&lt;&gt;"",INDEX(個人!$C$6:$AH$125,$N1528,$O1528)&lt;&gt;""),IF(ISERROR(VLOOKUP(DBCS($Q1528),コード一覧!$E$1:$F$6,2,FALSE)),1,VLOOKUP(DBCS($Q1528),コード一覧!$E$1:$F$6,2,FALSE)),"")</f>
        <v/>
      </c>
      <c r="J1528" s="23" t="str">
        <f>IF(AND(INDEX(個人!$C$6:$AH$125,$N1528,$C$3)&lt;&gt;"",INDEX(個人!$C$6:$AH$125,$N1528,$O1528)&lt;&gt;""),VLOOKUP($P1528,コード一覧!$G$1:$H$10,2,FALSE),"")</f>
        <v/>
      </c>
      <c r="K1528" s="23" t="str">
        <f>IF(AND(INDEX(個人!$C$6:$AH$125,$N1528,$C$3)&lt;&gt;"",INDEX(個人!$C$6:$AH$125,$N1528,$O1528)&lt;&gt;""),LEFT(TEXT(INDEX(個人!$C$6:$AH$125,$N1528,$O1528),"mm:ss.00"),2),"")</f>
        <v/>
      </c>
      <c r="L1528" s="23" t="str">
        <f>IF(AND(INDEX(個人!$C$6:$AH$125,$N1528,$C$3)&lt;&gt;"",INDEX(個人!$C$6:$AH$125,$N1528,$O1528)&lt;&gt;""),MID(TEXT(INDEX(個人!$C$6:$AH$125,$N1528,$O1528),"mm:ss.00"),4,2),"")</f>
        <v/>
      </c>
      <c r="M1528" s="23" t="str">
        <f>IF(AND(INDEX(個人!$C$6:$AH$125,$N1528,$C$3)&lt;&gt;"",INDEX(個人!$C$6:$AH$125,$N1528,$O1528)&lt;&gt;""),RIGHT(TEXT(INDEX(個人!$C$6:$AH$125,$N1528,$O1528),"mm:ss.00"),2),"")</f>
        <v/>
      </c>
      <c r="N1528" s="23">
        <f t="shared" si="209"/>
        <v>70</v>
      </c>
      <c r="O1528" s="23">
        <v>15</v>
      </c>
      <c r="P1528" s="200" t="s">
        <v>73</v>
      </c>
      <c r="Q1528" s="23" t="s">
        <v>318</v>
      </c>
    </row>
    <row r="1529" spans="3:17" s="23" customFormat="1" x14ac:dyDescent="0.15">
      <c r="C1529" s="23" t="str">
        <f>IF(INDEX(個人!$C$6:$AH$125,$N1529,$C$3)&lt;&gt;"",DBCS(TRIM(INDEX(個人!$C$6:$AH$125,$N1529,$C$3))),"")</f>
        <v/>
      </c>
      <c r="D1529" s="23" t="str">
        <f t="shared" si="207"/>
        <v>○</v>
      </c>
      <c r="E1529" s="23">
        <f>IF(AND(INDEX(個人!$C$6:$AH$125,$N1528,$C$3)&lt;&gt;"",INDEX(個人!$C$6:$AH$125,$N1529,$O1529)&lt;&gt;""),E1528+1,E1528)</f>
        <v>0</v>
      </c>
      <c r="F1529" s="23" t="str">
        <f t="shared" si="208"/>
        <v>@0</v>
      </c>
      <c r="H1529" s="23" t="str">
        <f>IF(AND(INDEX(個人!$C$6:$AH$125,$N1529,$C$3)&lt;&gt;"",INDEX(個人!$C$6:$AH$125,$N1529,$O1529)&lt;&gt;""),IF(INDEX(個人!$C$6:$AH$125,$N1529,$H$3)&lt;20,11,ROUNDDOWN(INDEX(個人!$C$6:$AH$125,$N1529,$H$3)/5,0)+7),"")</f>
        <v/>
      </c>
      <c r="I1529" s="23" t="str">
        <f>IF(AND(INDEX(個人!$C$6:$AH$125,$N1529,$C$3)&lt;&gt;"",INDEX(個人!$C$6:$AH$125,$N1529,$O1529)&lt;&gt;""),IF(ISERROR(VLOOKUP(DBCS($Q1529),コード一覧!$E$1:$F$6,2,FALSE)),1,VLOOKUP(DBCS($Q1529),コード一覧!$E$1:$F$6,2,FALSE)),"")</f>
        <v/>
      </c>
      <c r="J1529" s="23" t="str">
        <f>IF(AND(INDEX(個人!$C$6:$AH$125,$N1529,$C$3)&lt;&gt;"",INDEX(個人!$C$6:$AH$125,$N1529,$O1529)&lt;&gt;""),VLOOKUP($P1529,コード一覧!$G$1:$H$10,2,FALSE),"")</f>
        <v/>
      </c>
      <c r="K1529" s="23" t="str">
        <f>IF(AND(INDEX(個人!$C$6:$AH$125,$N1529,$C$3)&lt;&gt;"",INDEX(個人!$C$6:$AH$125,$N1529,$O1529)&lt;&gt;""),LEFT(TEXT(INDEX(個人!$C$6:$AH$125,$N1529,$O1529),"mm:ss.00"),2),"")</f>
        <v/>
      </c>
      <c r="L1529" s="23" t="str">
        <f>IF(AND(INDEX(個人!$C$6:$AH$125,$N1529,$C$3)&lt;&gt;"",INDEX(個人!$C$6:$AH$125,$N1529,$O1529)&lt;&gt;""),MID(TEXT(INDEX(個人!$C$6:$AH$125,$N1529,$O1529),"mm:ss.00"),4,2),"")</f>
        <v/>
      </c>
      <c r="M1529" s="23" t="str">
        <f>IF(AND(INDEX(個人!$C$6:$AH$125,$N1529,$C$3)&lt;&gt;"",INDEX(個人!$C$6:$AH$125,$N1529,$O1529)&lt;&gt;""),RIGHT(TEXT(INDEX(個人!$C$6:$AH$125,$N1529,$O1529),"mm:ss.00"),2),"")</f>
        <v/>
      </c>
      <c r="N1529" s="23">
        <f t="shared" si="209"/>
        <v>70</v>
      </c>
      <c r="O1529" s="23">
        <v>16</v>
      </c>
      <c r="P1529" s="200" t="s">
        <v>75</v>
      </c>
      <c r="Q1529" s="23" t="s">
        <v>318</v>
      </c>
    </row>
    <row r="1530" spans="3:17" s="23" customFormat="1" x14ac:dyDescent="0.15">
      <c r="C1530" s="23" t="str">
        <f>IF(INDEX(個人!$C$6:$AH$125,$N1530,$C$3)&lt;&gt;"",DBCS(TRIM(INDEX(個人!$C$6:$AH$125,$N1530,$C$3))),"")</f>
        <v/>
      </c>
      <c r="D1530" s="23" t="str">
        <f t="shared" si="207"/>
        <v>○</v>
      </c>
      <c r="E1530" s="23">
        <f>IF(AND(INDEX(個人!$C$6:$AH$125,$N1529,$C$3)&lt;&gt;"",INDEX(個人!$C$6:$AH$125,$N1530,$O1530)&lt;&gt;""),E1529+1,E1529)</f>
        <v>0</v>
      </c>
      <c r="F1530" s="23" t="str">
        <f t="shared" si="208"/>
        <v>@0</v>
      </c>
      <c r="H1530" s="23" t="str">
        <f>IF(AND(INDEX(個人!$C$6:$AH$125,$N1530,$C$3)&lt;&gt;"",INDEX(個人!$C$6:$AH$125,$N1530,$O1530)&lt;&gt;""),IF(INDEX(個人!$C$6:$AH$125,$N1530,$H$3)&lt;20,11,ROUNDDOWN(INDEX(個人!$C$6:$AH$125,$N1530,$H$3)/5,0)+7),"")</f>
        <v/>
      </c>
      <c r="I1530" s="23" t="str">
        <f>IF(AND(INDEX(個人!$C$6:$AH$125,$N1530,$C$3)&lt;&gt;"",INDEX(個人!$C$6:$AH$125,$N1530,$O1530)&lt;&gt;""),IF(ISERROR(VLOOKUP(DBCS($Q1530),コード一覧!$E$1:$F$6,2,FALSE)),1,VLOOKUP(DBCS($Q1530),コード一覧!$E$1:$F$6,2,FALSE)),"")</f>
        <v/>
      </c>
      <c r="J1530" s="23" t="str">
        <f>IF(AND(INDEX(個人!$C$6:$AH$125,$N1530,$C$3)&lt;&gt;"",INDEX(個人!$C$6:$AH$125,$N1530,$O1530)&lt;&gt;""),VLOOKUP($P1530,コード一覧!$G$1:$H$10,2,FALSE),"")</f>
        <v/>
      </c>
      <c r="K1530" s="23" t="str">
        <f>IF(AND(INDEX(個人!$C$6:$AH$125,$N1530,$C$3)&lt;&gt;"",INDEX(個人!$C$6:$AH$125,$N1530,$O1530)&lt;&gt;""),LEFT(TEXT(INDEX(個人!$C$6:$AH$125,$N1530,$O1530),"mm:ss.00"),2),"")</f>
        <v/>
      </c>
      <c r="L1530" s="23" t="str">
        <f>IF(AND(INDEX(個人!$C$6:$AH$125,$N1530,$C$3)&lt;&gt;"",INDEX(個人!$C$6:$AH$125,$N1530,$O1530)&lt;&gt;""),MID(TEXT(INDEX(個人!$C$6:$AH$125,$N1530,$O1530),"mm:ss.00"),4,2),"")</f>
        <v/>
      </c>
      <c r="M1530" s="23" t="str">
        <f>IF(AND(INDEX(個人!$C$6:$AH$125,$N1530,$C$3)&lt;&gt;"",INDEX(個人!$C$6:$AH$125,$N1530,$O1530)&lt;&gt;""),RIGHT(TEXT(INDEX(個人!$C$6:$AH$125,$N1530,$O1530),"mm:ss.00"),2),"")</f>
        <v/>
      </c>
      <c r="N1530" s="23">
        <f t="shared" si="209"/>
        <v>70</v>
      </c>
      <c r="O1530" s="23">
        <v>17</v>
      </c>
      <c r="P1530" s="200" t="s">
        <v>77</v>
      </c>
      <c r="Q1530" s="23" t="s">
        <v>318</v>
      </c>
    </row>
    <row r="1531" spans="3:17" s="23" customFormat="1" x14ac:dyDescent="0.15">
      <c r="C1531" s="23" t="str">
        <f>IF(INDEX(個人!$C$6:$AH$125,$N1531,$C$3)&lt;&gt;"",DBCS(TRIM(INDEX(個人!$C$6:$AH$125,$N1531,$C$3))),"")</f>
        <v/>
      </c>
      <c r="D1531" s="23" t="str">
        <f t="shared" si="207"/>
        <v>○</v>
      </c>
      <c r="E1531" s="23">
        <f>IF(AND(INDEX(個人!$C$6:$AH$125,$N1530,$C$3)&lt;&gt;"",INDEX(個人!$C$6:$AH$125,$N1531,$O1531)&lt;&gt;""),E1530+1,E1530)</f>
        <v>0</v>
      </c>
      <c r="F1531" s="23" t="str">
        <f t="shared" si="208"/>
        <v>@0</v>
      </c>
      <c r="H1531" s="23" t="str">
        <f>IF(AND(INDEX(個人!$C$6:$AH$125,$N1531,$C$3)&lt;&gt;"",INDEX(個人!$C$6:$AH$125,$N1531,$O1531)&lt;&gt;""),IF(INDEX(個人!$C$6:$AH$125,$N1531,$H$3)&lt;20,11,ROUNDDOWN(INDEX(個人!$C$6:$AH$125,$N1531,$H$3)/5,0)+7),"")</f>
        <v/>
      </c>
      <c r="I1531" s="23" t="str">
        <f>IF(AND(INDEX(個人!$C$6:$AH$125,$N1531,$C$3)&lt;&gt;"",INDEX(個人!$C$6:$AH$125,$N1531,$O1531)&lt;&gt;""),IF(ISERROR(VLOOKUP(DBCS($Q1531),コード一覧!$E$1:$F$6,2,FALSE)),1,VLOOKUP(DBCS($Q1531),コード一覧!$E$1:$F$6,2,FALSE)),"")</f>
        <v/>
      </c>
      <c r="J1531" s="23" t="str">
        <f>IF(AND(INDEX(個人!$C$6:$AH$125,$N1531,$C$3)&lt;&gt;"",INDEX(個人!$C$6:$AH$125,$N1531,$O1531)&lt;&gt;""),VLOOKUP($P1531,コード一覧!$G$1:$H$10,2,FALSE),"")</f>
        <v/>
      </c>
      <c r="K1531" s="23" t="str">
        <f>IF(AND(INDEX(個人!$C$6:$AH$125,$N1531,$C$3)&lt;&gt;"",INDEX(個人!$C$6:$AH$125,$N1531,$O1531)&lt;&gt;""),LEFT(TEXT(INDEX(個人!$C$6:$AH$125,$N1531,$O1531),"mm:ss.00"),2),"")</f>
        <v/>
      </c>
      <c r="L1531" s="23" t="str">
        <f>IF(AND(INDEX(個人!$C$6:$AH$125,$N1531,$C$3)&lt;&gt;"",INDEX(個人!$C$6:$AH$125,$N1531,$O1531)&lt;&gt;""),MID(TEXT(INDEX(個人!$C$6:$AH$125,$N1531,$O1531),"mm:ss.00"),4,2),"")</f>
        <v/>
      </c>
      <c r="M1531" s="23" t="str">
        <f>IF(AND(INDEX(個人!$C$6:$AH$125,$N1531,$C$3)&lt;&gt;"",INDEX(個人!$C$6:$AH$125,$N1531,$O1531)&lt;&gt;""),RIGHT(TEXT(INDEX(個人!$C$6:$AH$125,$N1531,$O1531),"mm:ss.00"),2),"")</f>
        <v/>
      </c>
      <c r="N1531" s="23">
        <f t="shared" si="209"/>
        <v>70</v>
      </c>
      <c r="O1531" s="23">
        <v>18</v>
      </c>
      <c r="P1531" s="200" t="s">
        <v>70</v>
      </c>
      <c r="Q1531" s="23" t="s">
        <v>319</v>
      </c>
    </row>
    <row r="1532" spans="3:17" s="23" customFormat="1" x14ac:dyDescent="0.15">
      <c r="C1532" s="23" t="str">
        <f>IF(INDEX(個人!$C$6:$AH$125,$N1532,$C$3)&lt;&gt;"",DBCS(TRIM(INDEX(個人!$C$6:$AH$125,$N1532,$C$3))),"")</f>
        <v/>
      </c>
      <c r="D1532" s="23" t="str">
        <f t="shared" si="207"/>
        <v>○</v>
      </c>
      <c r="E1532" s="23">
        <f>IF(AND(INDEX(個人!$C$6:$AH$125,$N1531,$C$3)&lt;&gt;"",INDEX(個人!$C$6:$AH$125,$N1532,$O1532)&lt;&gt;""),E1531+1,E1531)</f>
        <v>0</v>
      </c>
      <c r="F1532" s="23" t="str">
        <f t="shared" si="208"/>
        <v>@0</v>
      </c>
      <c r="H1532" s="23" t="str">
        <f>IF(AND(INDEX(個人!$C$6:$AH$125,$N1532,$C$3)&lt;&gt;"",INDEX(個人!$C$6:$AH$125,$N1532,$O1532)&lt;&gt;""),IF(INDEX(個人!$C$6:$AH$125,$N1532,$H$3)&lt;20,11,ROUNDDOWN(INDEX(個人!$C$6:$AH$125,$N1532,$H$3)/5,0)+7),"")</f>
        <v/>
      </c>
      <c r="I1532" s="23" t="str">
        <f>IF(AND(INDEX(個人!$C$6:$AH$125,$N1532,$C$3)&lt;&gt;"",INDEX(個人!$C$6:$AH$125,$N1532,$O1532)&lt;&gt;""),IF(ISERROR(VLOOKUP(DBCS($Q1532),コード一覧!$E$1:$F$6,2,FALSE)),1,VLOOKUP(DBCS($Q1532),コード一覧!$E$1:$F$6,2,FALSE)),"")</f>
        <v/>
      </c>
      <c r="J1532" s="23" t="str">
        <f>IF(AND(INDEX(個人!$C$6:$AH$125,$N1532,$C$3)&lt;&gt;"",INDEX(個人!$C$6:$AH$125,$N1532,$O1532)&lt;&gt;""),VLOOKUP($P1532,コード一覧!$G$1:$H$10,2,FALSE),"")</f>
        <v/>
      </c>
      <c r="K1532" s="23" t="str">
        <f>IF(AND(INDEX(個人!$C$6:$AH$125,$N1532,$C$3)&lt;&gt;"",INDEX(個人!$C$6:$AH$125,$N1532,$O1532)&lt;&gt;""),LEFT(TEXT(INDEX(個人!$C$6:$AH$125,$N1532,$O1532),"mm:ss.00"),2),"")</f>
        <v/>
      </c>
      <c r="L1532" s="23" t="str">
        <f>IF(AND(INDEX(個人!$C$6:$AH$125,$N1532,$C$3)&lt;&gt;"",INDEX(個人!$C$6:$AH$125,$N1532,$O1532)&lt;&gt;""),MID(TEXT(INDEX(個人!$C$6:$AH$125,$N1532,$O1532),"mm:ss.00"),4,2),"")</f>
        <v/>
      </c>
      <c r="M1532" s="23" t="str">
        <f>IF(AND(INDEX(個人!$C$6:$AH$125,$N1532,$C$3)&lt;&gt;"",INDEX(個人!$C$6:$AH$125,$N1532,$O1532)&lt;&gt;""),RIGHT(TEXT(INDEX(個人!$C$6:$AH$125,$N1532,$O1532),"mm:ss.00"),2),"")</f>
        <v/>
      </c>
      <c r="N1532" s="23">
        <f t="shared" si="209"/>
        <v>70</v>
      </c>
      <c r="O1532" s="23">
        <v>19</v>
      </c>
      <c r="P1532" s="200" t="s">
        <v>24</v>
      </c>
      <c r="Q1532" s="23" t="s">
        <v>319</v>
      </c>
    </row>
    <row r="1533" spans="3:17" s="23" customFormat="1" x14ac:dyDescent="0.15">
      <c r="C1533" s="23" t="str">
        <f>IF(INDEX(個人!$C$6:$AH$125,$N1533,$C$3)&lt;&gt;"",DBCS(TRIM(INDEX(個人!$C$6:$AH$125,$N1533,$C$3))),"")</f>
        <v/>
      </c>
      <c r="D1533" s="23" t="str">
        <f t="shared" si="207"/>
        <v>○</v>
      </c>
      <c r="E1533" s="23">
        <f>IF(AND(INDEX(個人!$C$6:$AH$125,$N1532,$C$3)&lt;&gt;"",INDEX(個人!$C$6:$AH$125,$N1533,$O1533)&lt;&gt;""),E1532+1,E1532)</f>
        <v>0</v>
      </c>
      <c r="F1533" s="23" t="str">
        <f t="shared" si="208"/>
        <v>@0</v>
      </c>
      <c r="H1533" s="23" t="str">
        <f>IF(AND(INDEX(個人!$C$6:$AH$125,$N1533,$C$3)&lt;&gt;"",INDEX(個人!$C$6:$AH$125,$N1533,$O1533)&lt;&gt;""),IF(INDEX(個人!$C$6:$AH$125,$N1533,$H$3)&lt;20,11,ROUNDDOWN(INDEX(個人!$C$6:$AH$125,$N1533,$H$3)/5,0)+7),"")</f>
        <v/>
      </c>
      <c r="I1533" s="23" t="str">
        <f>IF(AND(INDEX(個人!$C$6:$AH$125,$N1533,$C$3)&lt;&gt;"",INDEX(個人!$C$6:$AH$125,$N1533,$O1533)&lt;&gt;""),IF(ISERROR(VLOOKUP(DBCS($Q1533),コード一覧!$E$1:$F$6,2,FALSE)),1,VLOOKUP(DBCS($Q1533),コード一覧!$E$1:$F$6,2,FALSE)),"")</f>
        <v/>
      </c>
      <c r="J1533" s="23" t="str">
        <f>IF(AND(INDEX(個人!$C$6:$AH$125,$N1533,$C$3)&lt;&gt;"",INDEX(個人!$C$6:$AH$125,$N1533,$O1533)&lt;&gt;""),VLOOKUP($P1533,コード一覧!$G$1:$H$10,2,FALSE),"")</f>
        <v/>
      </c>
      <c r="K1533" s="23" t="str">
        <f>IF(AND(INDEX(個人!$C$6:$AH$125,$N1533,$C$3)&lt;&gt;"",INDEX(個人!$C$6:$AH$125,$N1533,$O1533)&lt;&gt;""),LEFT(TEXT(INDEX(個人!$C$6:$AH$125,$N1533,$O1533),"mm:ss.00"),2),"")</f>
        <v/>
      </c>
      <c r="L1533" s="23" t="str">
        <f>IF(AND(INDEX(個人!$C$6:$AH$125,$N1533,$C$3)&lt;&gt;"",INDEX(個人!$C$6:$AH$125,$N1533,$O1533)&lt;&gt;""),MID(TEXT(INDEX(個人!$C$6:$AH$125,$N1533,$O1533),"mm:ss.00"),4,2),"")</f>
        <v/>
      </c>
      <c r="M1533" s="23" t="str">
        <f>IF(AND(INDEX(個人!$C$6:$AH$125,$N1533,$C$3)&lt;&gt;"",INDEX(個人!$C$6:$AH$125,$N1533,$O1533)&lt;&gt;""),RIGHT(TEXT(INDEX(個人!$C$6:$AH$125,$N1533,$O1533),"mm:ss.00"),2),"")</f>
        <v/>
      </c>
      <c r="N1533" s="23">
        <f t="shared" si="209"/>
        <v>70</v>
      </c>
      <c r="O1533" s="23">
        <v>20</v>
      </c>
      <c r="P1533" s="200" t="s">
        <v>37</v>
      </c>
      <c r="Q1533" s="23" t="s">
        <v>319</v>
      </c>
    </row>
    <row r="1534" spans="3:17" s="23" customFormat="1" x14ac:dyDescent="0.15">
      <c r="C1534" s="23" t="str">
        <f>IF(INDEX(個人!$C$6:$AH$125,$N1534,$C$3)&lt;&gt;"",DBCS(TRIM(INDEX(個人!$C$6:$AH$125,$N1534,$C$3))),"")</f>
        <v/>
      </c>
      <c r="D1534" s="23" t="str">
        <f t="shared" si="207"/>
        <v>○</v>
      </c>
      <c r="E1534" s="23">
        <f>IF(AND(INDEX(個人!$C$6:$AH$125,$N1533,$C$3)&lt;&gt;"",INDEX(個人!$C$6:$AH$125,$N1534,$O1534)&lt;&gt;""),E1533+1,E1533)</f>
        <v>0</v>
      </c>
      <c r="F1534" s="23" t="str">
        <f t="shared" si="208"/>
        <v>@0</v>
      </c>
      <c r="H1534" s="23" t="str">
        <f>IF(AND(INDEX(個人!$C$6:$AH$125,$N1534,$C$3)&lt;&gt;"",INDEX(個人!$C$6:$AH$125,$N1534,$O1534)&lt;&gt;""),IF(INDEX(個人!$C$6:$AH$125,$N1534,$H$3)&lt;20,11,ROUNDDOWN(INDEX(個人!$C$6:$AH$125,$N1534,$H$3)/5,0)+7),"")</f>
        <v/>
      </c>
      <c r="I1534" s="23" t="str">
        <f>IF(AND(INDEX(個人!$C$6:$AH$125,$N1534,$C$3)&lt;&gt;"",INDEX(個人!$C$6:$AH$125,$N1534,$O1534)&lt;&gt;""),IF(ISERROR(VLOOKUP(DBCS($Q1534),コード一覧!$E$1:$F$6,2,FALSE)),1,VLOOKUP(DBCS($Q1534),コード一覧!$E$1:$F$6,2,FALSE)),"")</f>
        <v/>
      </c>
      <c r="J1534" s="23" t="str">
        <f>IF(AND(INDEX(個人!$C$6:$AH$125,$N1534,$C$3)&lt;&gt;"",INDEX(個人!$C$6:$AH$125,$N1534,$O1534)&lt;&gt;""),VLOOKUP($P1534,コード一覧!$G$1:$H$10,2,FALSE),"")</f>
        <v/>
      </c>
      <c r="K1534" s="23" t="str">
        <f>IF(AND(INDEX(個人!$C$6:$AH$125,$N1534,$C$3)&lt;&gt;"",INDEX(個人!$C$6:$AH$125,$N1534,$O1534)&lt;&gt;""),LEFT(TEXT(INDEX(個人!$C$6:$AH$125,$N1534,$O1534),"mm:ss.00"),2),"")</f>
        <v/>
      </c>
      <c r="L1534" s="23" t="str">
        <f>IF(AND(INDEX(個人!$C$6:$AH$125,$N1534,$C$3)&lt;&gt;"",INDEX(個人!$C$6:$AH$125,$N1534,$O1534)&lt;&gt;""),MID(TEXT(INDEX(個人!$C$6:$AH$125,$N1534,$O1534),"mm:ss.00"),4,2),"")</f>
        <v/>
      </c>
      <c r="M1534" s="23" t="str">
        <f>IF(AND(INDEX(個人!$C$6:$AH$125,$N1534,$C$3)&lt;&gt;"",INDEX(個人!$C$6:$AH$125,$N1534,$O1534)&lt;&gt;""),RIGHT(TEXT(INDEX(個人!$C$6:$AH$125,$N1534,$O1534),"mm:ss.00"),2),"")</f>
        <v/>
      </c>
      <c r="N1534" s="23">
        <f t="shared" si="209"/>
        <v>70</v>
      </c>
      <c r="O1534" s="23">
        <v>21</v>
      </c>
      <c r="P1534" s="200" t="s">
        <v>47</v>
      </c>
      <c r="Q1534" s="23" t="s">
        <v>319</v>
      </c>
    </row>
    <row r="1535" spans="3:17" s="23" customFormat="1" x14ac:dyDescent="0.15">
      <c r="C1535" s="23" t="str">
        <f>IF(INDEX(個人!$C$6:$AH$125,$N1535,$C$3)&lt;&gt;"",DBCS(TRIM(INDEX(個人!$C$6:$AH$125,$N1535,$C$3))),"")</f>
        <v/>
      </c>
      <c r="D1535" s="23" t="str">
        <f t="shared" si="207"/>
        <v>○</v>
      </c>
      <c r="E1535" s="23">
        <f>IF(AND(INDEX(個人!$C$6:$AH$125,$N1534,$C$3)&lt;&gt;"",INDEX(個人!$C$6:$AH$125,$N1535,$O1535)&lt;&gt;""),E1534+1,E1534)</f>
        <v>0</v>
      </c>
      <c r="F1535" s="23" t="str">
        <f t="shared" si="208"/>
        <v>@0</v>
      </c>
      <c r="H1535" s="23" t="str">
        <f>IF(AND(INDEX(個人!$C$6:$AH$125,$N1535,$C$3)&lt;&gt;"",INDEX(個人!$C$6:$AH$125,$N1535,$O1535)&lt;&gt;""),IF(INDEX(個人!$C$6:$AH$125,$N1535,$H$3)&lt;20,11,ROUNDDOWN(INDEX(個人!$C$6:$AH$125,$N1535,$H$3)/5,0)+7),"")</f>
        <v/>
      </c>
      <c r="I1535" s="23" t="str">
        <f>IF(AND(INDEX(個人!$C$6:$AH$125,$N1535,$C$3)&lt;&gt;"",INDEX(個人!$C$6:$AH$125,$N1535,$O1535)&lt;&gt;""),IF(ISERROR(VLOOKUP(DBCS($Q1535),コード一覧!$E$1:$F$6,2,FALSE)),1,VLOOKUP(DBCS($Q1535),コード一覧!$E$1:$F$6,2,FALSE)),"")</f>
        <v/>
      </c>
      <c r="J1535" s="23" t="str">
        <f>IF(AND(INDEX(個人!$C$6:$AH$125,$N1535,$C$3)&lt;&gt;"",INDEX(個人!$C$6:$AH$125,$N1535,$O1535)&lt;&gt;""),VLOOKUP($P1535,コード一覧!$G$1:$H$10,2,FALSE),"")</f>
        <v/>
      </c>
      <c r="K1535" s="23" t="str">
        <f>IF(AND(INDEX(個人!$C$6:$AH$125,$N1535,$C$3)&lt;&gt;"",INDEX(個人!$C$6:$AH$125,$N1535,$O1535)&lt;&gt;""),LEFT(TEXT(INDEX(個人!$C$6:$AH$125,$N1535,$O1535),"mm:ss.00"),2),"")</f>
        <v/>
      </c>
      <c r="L1535" s="23" t="str">
        <f>IF(AND(INDEX(個人!$C$6:$AH$125,$N1535,$C$3)&lt;&gt;"",INDEX(個人!$C$6:$AH$125,$N1535,$O1535)&lt;&gt;""),MID(TEXT(INDEX(個人!$C$6:$AH$125,$N1535,$O1535),"mm:ss.00"),4,2),"")</f>
        <v/>
      </c>
      <c r="M1535" s="23" t="str">
        <f>IF(AND(INDEX(個人!$C$6:$AH$125,$N1535,$C$3)&lt;&gt;"",INDEX(個人!$C$6:$AH$125,$N1535,$O1535)&lt;&gt;""),RIGHT(TEXT(INDEX(個人!$C$6:$AH$125,$N1535,$O1535),"mm:ss.00"),2),"")</f>
        <v/>
      </c>
      <c r="N1535" s="23">
        <f t="shared" si="209"/>
        <v>70</v>
      </c>
      <c r="O1535" s="23">
        <v>22</v>
      </c>
      <c r="P1535" s="200" t="s">
        <v>70</v>
      </c>
      <c r="Q1535" s="23" t="s">
        <v>320</v>
      </c>
    </row>
    <row r="1536" spans="3:17" s="23" customFormat="1" x14ac:dyDescent="0.15">
      <c r="C1536" s="23" t="str">
        <f>IF(INDEX(個人!$C$6:$AH$125,$N1536,$C$3)&lt;&gt;"",DBCS(TRIM(INDEX(個人!$C$6:$AH$125,$N1536,$C$3))),"")</f>
        <v/>
      </c>
      <c r="D1536" s="23" t="str">
        <f t="shared" si="207"/>
        <v>○</v>
      </c>
      <c r="E1536" s="23">
        <f>IF(AND(INDEX(個人!$C$6:$AH$125,$N1535,$C$3)&lt;&gt;"",INDEX(個人!$C$6:$AH$125,$N1536,$O1536)&lt;&gt;""),E1535+1,E1535)</f>
        <v>0</v>
      </c>
      <c r="F1536" s="23" t="str">
        <f t="shared" si="208"/>
        <v>@0</v>
      </c>
      <c r="H1536" s="23" t="str">
        <f>IF(AND(INDEX(個人!$C$6:$AH$125,$N1536,$C$3)&lt;&gt;"",INDEX(個人!$C$6:$AH$125,$N1536,$O1536)&lt;&gt;""),IF(INDEX(個人!$C$6:$AH$125,$N1536,$H$3)&lt;20,11,ROUNDDOWN(INDEX(個人!$C$6:$AH$125,$N1536,$H$3)/5,0)+7),"")</f>
        <v/>
      </c>
      <c r="I1536" s="23" t="str">
        <f>IF(AND(INDEX(個人!$C$6:$AH$125,$N1536,$C$3)&lt;&gt;"",INDEX(個人!$C$6:$AH$125,$N1536,$O1536)&lt;&gt;""),IF(ISERROR(VLOOKUP(DBCS($Q1536),コード一覧!$E$1:$F$6,2,FALSE)),1,VLOOKUP(DBCS($Q1536),コード一覧!$E$1:$F$6,2,FALSE)),"")</f>
        <v/>
      </c>
      <c r="J1536" s="23" t="str">
        <f>IF(AND(INDEX(個人!$C$6:$AH$125,$N1536,$C$3)&lt;&gt;"",INDEX(個人!$C$6:$AH$125,$N1536,$O1536)&lt;&gt;""),VLOOKUP($P1536,コード一覧!$G$1:$H$10,2,FALSE),"")</f>
        <v/>
      </c>
      <c r="K1536" s="23" t="str">
        <f>IF(AND(INDEX(個人!$C$6:$AH$125,$N1536,$C$3)&lt;&gt;"",INDEX(個人!$C$6:$AH$125,$N1536,$O1536)&lt;&gt;""),LEFT(TEXT(INDEX(個人!$C$6:$AH$125,$N1536,$O1536),"mm:ss.00"),2),"")</f>
        <v/>
      </c>
      <c r="L1536" s="23" t="str">
        <f>IF(AND(INDEX(個人!$C$6:$AH$125,$N1536,$C$3)&lt;&gt;"",INDEX(個人!$C$6:$AH$125,$N1536,$O1536)&lt;&gt;""),MID(TEXT(INDEX(個人!$C$6:$AH$125,$N1536,$O1536),"mm:ss.00"),4,2),"")</f>
        <v/>
      </c>
      <c r="M1536" s="23" t="str">
        <f>IF(AND(INDEX(個人!$C$6:$AH$125,$N1536,$C$3)&lt;&gt;"",INDEX(個人!$C$6:$AH$125,$N1536,$O1536)&lt;&gt;""),RIGHT(TEXT(INDEX(個人!$C$6:$AH$125,$N1536,$O1536),"mm:ss.00"),2),"")</f>
        <v/>
      </c>
      <c r="N1536" s="23">
        <f t="shared" si="209"/>
        <v>70</v>
      </c>
      <c r="O1536" s="23">
        <v>23</v>
      </c>
      <c r="P1536" s="200" t="s">
        <v>24</v>
      </c>
      <c r="Q1536" s="23" t="s">
        <v>320</v>
      </c>
    </row>
    <row r="1537" spans="3:17" s="23" customFormat="1" x14ac:dyDescent="0.15">
      <c r="C1537" s="23" t="str">
        <f>IF(INDEX(個人!$C$6:$AH$125,$N1537,$C$3)&lt;&gt;"",DBCS(TRIM(INDEX(個人!$C$6:$AH$125,$N1537,$C$3))),"")</f>
        <v/>
      </c>
      <c r="D1537" s="23" t="str">
        <f t="shared" si="207"/>
        <v>○</v>
      </c>
      <c r="E1537" s="23">
        <f>IF(AND(INDEX(個人!$C$6:$AH$125,$N1536,$C$3)&lt;&gt;"",INDEX(個人!$C$6:$AH$125,$N1537,$O1537)&lt;&gt;""),E1536+1,E1536)</f>
        <v>0</v>
      </c>
      <c r="F1537" s="23" t="str">
        <f t="shared" si="208"/>
        <v>@0</v>
      </c>
      <c r="H1537" s="23" t="str">
        <f>IF(AND(INDEX(個人!$C$6:$AH$125,$N1537,$C$3)&lt;&gt;"",INDEX(個人!$C$6:$AH$125,$N1537,$O1537)&lt;&gt;""),IF(INDEX(個人!$C$6:$AH$125,$N1537,$H$3)&lt;20,11,ROUNDDOWN(INDEX(個人!$C$6:$AH$125,$N1537,$H$3)/5,0)+7),"")</f>
        <v/>
      </c>
      <c r="I1537" s="23" t="str">
        <f>IF(AND(INDEX(個人!$C$6:$AH$125,$N1537,$C$3)&lt;&gt;"",INDEX(個人!$C$6:$AH$125,$N1537,$O1537)&lt;&gt;""),IF(ISERROR(VLOOKUP(DBCS($Q1537),コード一覧!$E$1:$F$6,2,FALSE)),1,VLOOKUP(DBCS($Q1537),コード一覧!$E$1:$F$6,2,FALSE)),"")</f>
        <v/>
      </c>
      <c r="J1537" s="23" t="str">
        <f>IF(AND(INDEX(個人!$C$6:$AH$125,$N1537,$C$3)&lt;&gt;"",INDEX(個人!$C$6:$AH$125,$N1537,$O1537)&lt;&gt;""),VLOOKUP($P1537,コード一覧!$G$1:$H$10,2,FALSE),"")</f>
        <v/>
      </c>
      <c r="K1537" s="23" t="str">
        <f>IF(AND(INDEX(個人!$C$6:$AH$125,$N1537,$C$3)&lt;&gt;"",INDEX(個人!$C$6:$AH$125,$N1537,$O1537)&lt;&gt;""),LEFT(TEXT(INDEX(個人!$C$6:$AH$125,$N1537,$O1537),"mm:ss.00"),2),"")</f>
        <v/>
      </c>
      <c r="L1537" s="23" t="str">
        <f>IF(AND(INDEX(個人!$C$6:$AH$125,$N1537,$C$3)&lt;&gt;"",INDEX(個人!$C$6:$AH$125,$N1537,$O1537)&lt;&gt;""),MID(TEXT(INDEX(個人!$C$6:$AH$125,$N1537,$O1537),"mm:ss.00"),4,2),"")</f>
        <v/>
      </c>
      <c r="M1537" s="23" t="str">
        <f>IF(AND(INDEX(個人!$C$6:$AH$125,$N1537,$C$3)&lt;&gt;"",INDEX(個人!$C$6:$AH$125,$N1537,$O1537)&lt;&gt;""),RIGHT(TEXT(INDEX(個人!$C$6:$AH$125,$N1537,$O1537),"mm:ss.00"),2),"")</f>
        <v/>
      </c>
      <c r="N1537" s="23">
        <f t="shared" si="209"/>
        <v>70</v>
      </c>
      <c r="O1537" s="23">
        <v>24</v>
      </c>
      <c r="P1537" s="200" t="s">
        <v>37</v>
      </c>
      <c r="Q1537" s="23" t="s">
        <v>320</v>
      </c>
    </row>
    <row r="1538" spans="3:17" s="23" customFormat="1" x14ac:dyDescent="0.15">
      <c r="C1538" s="23" t="str">
        <f>IF(INDEX(個人!$C$6:$AH$125,$N1538,$C$3)&lt;&gt;"",DBCS(TRIM(INDEX(個人!$C$6:$AH$125,$N1538,$C$3))),"")</f>
        <v/>
      </c>
      <c r="D1538" s="23" t="str">
        <f t="shared" si="207"/>
        <v>○</v>
      </c>
      <c r="E1538" s="23">
        <f>IF(AND(INDEX(個人!$C$6:$AH$125,$N1537,$C$3)&lt;&gt;"",INDEX(個人!$C$6:$AH$125,$N1538,$O1538)&lt;&gt;""),E1537+1,E1537)</f>
        <v>0</v>
      </c>
      <c r="F1538" s="23" t="str">
        <f t="shared" si="208"/>
        <v>@0</v>
      </c>
      <c r="H1538" s="23" t="str">
        <f>IF(AND(INDEX(個人!$C$6:$AH$125,$N1538,$C$3)&lt;&gt;"",INDEX(個人!$C$6:$AH$125,$N1538,$O1538)&lt;&gt;""),IF(INDEX(個人!$C$6:$AH$125,$N1538,$H$3)&lt;20,11,ROUNDDOWN(INDEX(個人!$C$6:$AH$125,$N1538,$H$3)/5,0)+7),"")</f>
        <v/>
      </c>
      <c r="I1538" s="23" t="str">
        <f>IF(AND(INDEX(個人!$C$6:$AH$125,$N1538,$C$3)&lt;&gt;"",INDEX(個人!$C$6:$AH$125,$N1538,$O1538)&lt;&gt;""),IF(ISERROR(VLOOKUP(DBCS($Q1538),コード一覧!$E$1:$F$6,2,FALSE)),1,VLOOKUP(DBCS($Q1538),コード一覧!$E$1:$F$6,2,FALSE)),"")</f>
        <v/>
      </c>
      <c r="J1538" s="23" t="str">
        <f>IF(AND(INDEX(個人!$C$6:$AH$125,$N1538,$C$3)&lt;&gt;"",INDEX(個人!$C$6:$AH$125,$N1538,$O1538)&lt;&gt;""),VLOOKUP($P1538,コード一覧!$G$1:$H$10,2,FALSE),"")</f>
        <v/>
      </c>
      <c r="K1538" s="23" t="str">
        <f>IF(AND(INDEX(個人!$C$6:$AH$125,$N1538,$C$3)&lt;&gt;"",INDEX(個人!$C$6:$AH$125,$N1538,$O1538)&lt;&gt;""),LEFT(TEXT(INDEX(個人!$C$6:$AH$125,$N1538,$O1538),"mm:ss.00"),2),"")</f>
        <v/>
      </c>
      <c r="L1538" s="23" t="str">
        <f>IF(AND(INDEX(個人!$C$6:$AH$125,$N1538,$C$3)&lt;&gt;"",INDEX(個人!$C$6:$AH$125,$N1538,$O1538)&lt;&gt;""),MID(TEXT(INDEX(個人!$C$6:$AH$125,$N1538,$O1538),"mm:ss.00"),4,2),"")</f>
        <v/>
      </c>
      <c r="M1538" s="23" t="str">
        <f>IF(AND(INDEX(個人!$C$6:$AH$125,$N1538,$C$3)&lt;&gt;"",INDEX(個人!$C$6:$AH$125,$N1538,$O1538)&lt;&gt;""),RIGHT(TEXT(INDEX(個人!$C$6:$AH$125,$N1538,$O1538),"mm:ss.00"),2),"")</f>
        <v/>
      </c>
      <c r="N1538" s="23">
        <f t="shared" si="209"/>
        <v>70</v>
      </c>
      <c r="O1538" s="23">
        <v>25</v>
      </c>
      <c r="P1538" s="200" t="s">
        <v>47</v>
      </c>
      <c r="Q1538" s="23" t="s">
        <v>320</v>
      </c>
    </row>
    <row r="1539" spans="3:17" s="23" customFormat="1" x14ac:dyDescent="0.15">
      <c r="C1539" s="23" t="str">
        <f>IF(INDEX(個人!$C$6:$AH$125,$N1539,$C$3)&lt;&gt;"",DBCS(TRIM(INDEX(個人!$C$6:$AH$125,$N1539,$C$3))),"")</f>
        <v/>
      </c>
      <c r="D1539" s="23" t="str">
        <f t="shared" si="207"/>
        <v>○</v>
      </c>
      <c r="E1539" s="23">
        <f>IF(AND(INDEX(個人!$C$6:$AH$125,$N1538,$C$3)&lt;&gt;"",INDEX(個人!$C$6:$AH$125,$N1539,$O1539)&lt;&gt;""),E1538+1,E1538)</f>
        <v>0</v>
      </c>
      <c r="F1539" s="23" t="str">
        <f t="shared" si="208"/>
        <v>@0</v>
      </c>
      <c r="H1539" s="23" t="str">
        <f>IF(AND(INDEX(個人!$C$6:$AH$125,$N1539,$C$3)&lt;&gt;"",INDEX(個人!$C$6:$AH$125,$N1539,$O1539)&lt;&gt;""),IF(INDEX(個人!$C$6:$AH$125,$N1539,$H$3)&lt;20,11,ROUNDDOWN(INDEX(個人!$C$6:$AH$125,$N1539,$H$3)/5,0)+7),"")</f>
        <v/>
      </c>
      <c r="I1539" s="23" t="str">
        <f>IF(AND(INDEX(個人!$C$6:$AH$125,$N1539,$C$3)&lt;&gt;"",INDEX(個人!$C$6:$AH$125,$N1539,$O1539)&lt;&gt;""),IF(ISERROR(VLOOKUP(DBCS($Q1539),コード一覧!$E$1:$F$6,2,FALSE)),1,VLOOKUP(DBCS($Q1539),コード一覧!$E$1:$F$6,2,FALSE)),"")</f>
        <v/>
      </c>
      <c r="J1539" s="23" t="str">
        <f>IF(AND(INDEX(個人!$C$6:$AH$125,$N1539,$C$3)&lt;&gt;"",INDEX(個人!$C$6:$AH$125,$N1539,$O1539)&lt;&gt;""),VLOOKUP($P1539,コード一覧!$G$1:$H$10,2,FALSE),"")</f>
        <v/>
      </c>
      <c r="K1539" s="23" t="str">
        <f>IF(AND(INDEX(個人!$C$6:$AH$125,$N1539,$C$3)&lt;&gt;"",INDEX(個人!$C$6:$AH$125,$N1539,$O1539)&lt;&gt;""),LEFT(TEXT(INDEX(個人!$C$6:$AH$125,$N1539,$O1539),"mm:ss.00"),2),"")</f>
        <v/>
      </c>
      <c r="L1539" s="23" t="str">
        <f>IF(AND(INDEX(個人!$C$6:$AH$125,$N1539,$C$3)&lt;&gt;"",INDEX(個人!$C$6:$AH$125,$N1539,$O1539)&lt;&gt;""),MID(TEXT(INDEX(個人!$C$6:$AH$125,$N1539,$O1539),"mm:ss.00"),4,2),"")</f>
        <v/>
      </c>
      <c r="M1539" s="23" t="str">
        <f>IF(AND(INDEX(個人!$C$6:$AH$125,$N1539,$C$3)&lt;&gt;"",INDEX(個人!$C$6:$AH$125,$N1539,$O1539)&lt;&gt;""),RIGHT(TEXT(INDEX(個人!$C$6:$AH$125,$N1539,$O1539),"mm:ss.00"),2),"")</f>
        <v/>
      </c>
      <c r="N1539" s="23">
        <f t="shared" si="209"/>
        <v>70</v>
      </c>
      <c r="O1539" s="23">
        <v>26</v>
      </c>
      <c r="P1539" s="200" t="s">
        <v>70</v>
      </c>
      <c r="Q1539" s="23" t="s">
        <v>321</v>
      </c>
    </row>
    <row r="1540" spans="3:17" s="23" customFormat="1" x14ac:dyDescent="0.15">
      <c r="C1540" s="23" t="str">
        <f>IF(INDEX(個人!$C$6:$AH$125,$N1540,$C$3)&lt;&gt;"",DBCS(TRIM(INDEX(個人!$C$6:$AH$125,$N1540,$C$3))),"")</f>
        <v/>
      </c>
      <c r="D1540" s="23" t="str">
        <f t="shared" si="207"/>
        <v>○</v>
      </c>
      <c r="E1540" s="23">
        <f>IF(AND(INDEX(個人!$C$6:$AH$125,$N1539,$C$3)&lt;&gt;"",INDEX(個人!$C$6:$AH$125,$N1540,$O1540)&lt;&gt;""),E1539+1,E1539)</f>
        <v>0</v>
      </c>
      <c r="F1540" s="23" t="str">
        <f t="shared" si="208"/>
        <v>@0</v>
      </c>
      <c r="H1540" s="23" t="str">
        <f>IF(AND(INDEX(個人!$C$6:$AH$125,$N1540,$C$3)&lt;&gt;"",INDEX(個人!$C$6:$AH$125,$N1540,$O1540)&lt;&gt;""),IF(INDEX(個人!$C$6:$AH$125,$N1540,$H$3)&lt;20,11,ROUNDDOWN(INDEX(個人!$C$6:$AH$125,$N1540,$H$3)/5,0)+7),"")</f>
        <v/>
      </c>
      <c r="I1540" s="23" t="str">
        <f>IF(AND(INDEX(個人!$C$6:$AH$125,$N1540,$C$3)&lt;&gt;"",INDEX(個人!$C$6:$AH$125,$N1540,$O1540)&lt;&gt;""),IF(ISERROR(VLOOKUP(DBCS($Q1540),コード一覧!$E$1:$F$6,2,FALSE)),1,VLOOKUP(DBCS($Q1540),コード一覧!$E$1:$F$6,2,FALSE)),"")</f>
        <v/>
      </c>
      <c r="J1540" s="23" t="str">
        <f>IF(AND(INDEX(個人!$C$6:$AH$125,$N1540,$C$3)&lt;&gt;"",INDEX(個人!$C$6:$AH$125,$N1540,$O1540)&lt;&gt;""),VLOOKUP($P1540,コード一覧!$G$1:$H$10,2,FALSE),"")</f>
        <v/>
      </c>
      <c r="K1540" s="23" t="str">
        <f>IF(AND(INDEX(個人!$C$6:$AH$125,$N1540,$C$3)&lt;&gt;"",INDEX(個人!$C$6:$AH$125,$N1540,$O1540)&lt;&gt;""),LEFT(TEXT(INDEX(個人!$C$6:$AH$125,$N1540,$O1540),"mm:ss.00"),2),"")</f>
        <v/>
      </c>
      <c r="L1540" s="23" t="str">
        <f>IF(AND(INDEX(個人!$C$6:$AH$125,$N1540,$C$3)&lt;&gt;"",INDEX(個人!$C$6:$AH$125,$N1540,$O1540)&lt;&gt;""),MID(TEXT(INDEX(個人!$C$6:$AH$125,$N1540,$O1540),"mm:ss.00"),4,2),"")</f>
        <v/>
      </c>
      <c r="M1540" s="23" t="str">
        <f>IF(AND(INDEX(個人!$C$6:$AH$125,$N1540,$C$3)&lt;&gt;"",INDEX(個人!$C$6:$AH$125,$N1540,$O1540)&lt;&gt;""),RIGHT(TEXT(INDEX(個人!$C$6:$AH$125,$N1540,$O1540),"mm:ss.00"),2),"")</f>
        <v/>
      </c>
      <c r="N1540" s="23">
        <f t="shared" si="209"/>
        <v>70</v>
      </c>
      <c r="O1540" s="23">
        <v>27</v>
      </c>
      <c r="P1540" s="200" t="s">
        <v>24</v>
      </c>
      <c r="Q1540" s="23" t="s">
        <v>321</v>
      </c>
    </row>
    <row r="1541" spans="3:17" s="23" customFormat="1" x14ac:dyDescent="0.15">
      <c r="C1541" s="23" t="str">
        <f>IF(INDEX(個人!$C$6:$AH$125,$N1541,$C$3)&lt;&gt;"",DBCS(TRIM(INDEX(個人!$C$6:$AH$125,$N1541,$C$3))),"")</f>
        <v/>
      </c>
      <c r="D1541" s="23" t="str">
        <f t="shared" si="207"/>
        <v>○</v>
      </c>
      <c r="E1541" s="23">
        <f>IF(AND(INDEX(個人!$C$6:$AH$125,$N1540,$C$3)&lt;&gt;"",INDEX(個人!$C$6:$AH$125,$N1541,$O1541)&lt;&gt;""),E1540+1,E1540)</f>
        <v>0</v>
      </c>
      <c r="F1541" s="23" t="str">
        <f t="shared" si="208"/>
        <v>@0</v>
      </c>
      <c r="H1541" s="23" t="str">
        <f>IF(AND(INDEX(個人!$C$6:$AH$125,$N1541,$C$3)&lt;&gt;"",INDEX(個人!$C$6:$AH$125,$N1541,$O1541)&lt;&gt;""),IF(INDEX(個人!$C$6:$AH$125,$N1541,$H$3)&lt;20,11,ROUNDDOWN(INDEX(個人!$C$6:$AH$125,$N1541,$H$3)/5,0)+7),"")</f>
        <v/>
      </c>
      <c r="I1541" s="23" t="str">
        <f>IF(AND(INDEX(個人!$C$6:$AH$125,$N1541,$C$3)&lt;&gt;"",INDEX(個人!$C$6:$AH$125,$N1541,$O1541)&lt;&gt;""),IF(ISERROR(VLOOKUP(DBCS($Q1541),コード一覧!$E$1:$F$6,2,FALSE)),1,VLOOKUP(DBCS($Q1541),コード一覧!$E$1:$F$6,2,FALSE)),"")</f>
        <v/>
      </c>
      <c r="J1541" s="23" t="str">
        <f>IF(AND(INDEX(個人!$C$6:$AH$125,$N1541,$C$3)&lt;&gt;"",INDEX(個人!$C$6:$AH$125,$N1541,$O1541)&lt;&gt;""),VLOOKUP($P1541,コード一覧!$G$1:$H$10,2,FALSE),"")</f>
        <v/>
      </c>
      <c r="K1541" s="23" t="str">
        <f>IF(AND(INDEX(個人!$C$6:$AH$125,$N1541,$C$3)&lt;&gt;"",INDEX(個人!$C$6:$AH$125,$N1541,$O1541)&lt;&gt;""),LEFT(TEXT(INDEX(個人!$C$6:$AH$125,$N1541,$O1541),"mm:ss.00"),2),"")</f>
        <v/>
      </c>
      <c r="L1541" s="23" t="str">
        <f>IF(AND(INDEX(個人!$C$6:$AH$125,$N1541,$C$3)&lt;&gt;"",INDEX(個人!$C$6:$AH$125,$N1541,$O1541)&lt;&gt;""),MID(TEXT(INDEX(個人!$C$6:$AH$125,$N1541,$O1541),"mm:ss.00"),4,2),"")</f>
        <v/>
      </c>
      <c r="M1541" s="23" t="str">
        <f>IF(AND(INDEX(個人!$C$6:$AH$125,$N1541,$C$3)&lt;&gt;"",INDEX(個人!$C$6:$AH$125,$N1541,$O1541)&lt;&gt;""),RIGHT(TEXT(INDEX(個人!$C$6:$AH$125,$N1541,$O1541),"mm:ss.00"),2),"")</f>
        <v/>
      </c>
      <c r="N1541" s="23">
        <f t="shared" si="209"/>
        <v>70</v>
      </c>
      <c r="O1541" s="23">
        <v>28</v>
      </c>
      <c r="P1541" s="200" t="s">
        <v>37</v>
      </c>
      <c r="Q1541" s="23" t="s">
        <v>321</v>
      </c>
    </row>
    <row r="1542" spans="3:17" s="23" customFormat="1" x14ac:dyDescent="0.15">
      <c r="C1542" s="23" t="str">
        <f>IF(INDEX(個人!$C$6:$AH$125,$N1542,$C$3)&lt;&gt;"",DBCS(TRIM(INDEX(個人!$C$6:$AH$125,$N1542,$C$3))),"")</f>
        <v/>
      </c>
      <c r="D1542" s="23" t="str">
        <f t="shared" si="207"/>
        <v>○</v>
      </c>
      <c r="E1542" s="23">
        <f>IF(AND(INDEX(個人!$C$6:$AH$125,$N1541,$C$3)&lt;&gt;"",INDEX(個人!$C$6:$AH$125,$N1542,$O1542)&lt;&gt;""),E1541+1,E1541)</f>
        <v>0</v>
      </c>
      <c r="F1542" s="23" t="str">
        <f t="shared" si="208"/>
        <v>@0</v>
      </c>
      <c r="H1542" s="23" t="str">
        <f>IF(AND(INDEX(個人!$C$6:$AH$125,$N1542,$C$3)&lt;&gt;"",INDEX(個人!$C$6:$AH$125,$N1542,$O1542)&lt;&gt;""),IF(INDEX(個人!$C$6:$AH$125,$N1542,$H$3)&lt;20,11,ROUNDDOWN(INDEX(個人!$C$6:$AH$125,$N1542,$H$3)/5,0)+7),"")</f>
        <v/>
      </c>
      <c r="I1542" s="23" t="str">
        <f>IF(AND(INDEX(個人!$C$6:$AH$125,$N1542,$C$3)&lt;&gt;"",INDEX(個人!$C$6:$AH$125,$N1542,$O1542)&lt;&gt;""),IF(ISERROR(VLOOKUP(DBCS($Q1542),コード一覧!$E$1:$F$6,2,FALSE)),1,VLOOKUP(DBCS($Q1542),コード一覧!$E$1:$F$6,2,FALSE)),"")</f>
        <v/>
      </c>
      <c r="J1542" s="23" t="str">
        <f>IF(AND(INDEX(個人!$C$6:$AH$125,$N1542,$C$3)&lt;&gt;"",INDEX(個人!$C$6:$AH$125,$N1542,$O1542)&lt;&gt;""),VLOOKUP($P1542,コード一覧!$G$1:$H$10,2,FALSE),"")</f>
        <v/>
      </c>
      <c r="K1542" s="23" t="str">
        <f>IF(AND(INDEX(個人!$C$6:$AH$125,$N1542,$C$3)&lt;&gt;"",INDEX(個人!$C$6:$AH$125,$N1542,$O1542)&lt;&gt;""),LEFT(TEXT(INDEX(個人!$C$6:$AH$125,$N1542,$O1542),"mm:ss.00"),2),"")</f>
        <v/>
      </c>
      <c r="L1542" s="23" t="str">
        <f>IF(AND(INDEX(個人!$C$6:$AH$125,$N1542,$C$3)&lt;&gt;"",INDEX(個人!$C$6:$AH$125,$N1542,$O1542)&lt;&gt;""),MID(TEXT(INDEX(個人!$C$6:$AH$125,$N1542,$O1542),"mm:ss.00"),4,2),"")</f>
        <v/>
      </c>
      <c r="M1542" s="23" t="str">
        <f>IF(AND(INDEX(個人!$C$6:$AH$125,$N1542,$C$3)&lt;&gt;"",INDEX(個人!$C$6:$AH$125,$N1542,$O1542)&lt;&gt;""),RIGHT(TEXT(INDEX(個人!$C$6:$AH$125,$N1542,$O1542),"mm:ss.00"),2),"")</f>
        <v/>
      </c>
      <c r="N1542" s="23">
        <f t="shared" si="209"/>
        <v>70</v>
      </c>
      <c r="O1542" s="23">
        <v>29</v>
      </c>
      <c r="P1542" s="200" t="s">
        <v>47</v>
      </c>
      <c r="Q1542" s="23" t="s">
        <v>321</v>
      </c>
    </row>
    <row r="1543" spans="3:17" s="23" customFormat="1" x14ac:dyDescent="0.15">
      <c r="C1543" s="23" t="str">
        <f>IF(INDEX(個人!$C$6:$AH$125,$N1543,$C$3)&lt;&gt;"",DBCS(TRIM(INDEX(個人!$C$6:$AH$125,$N1543,$C$3))),"")</f>
        <v/>
      </c>
      <c r="D1543" s="23" t="str">
        <f t="shared" si="207"/>
        <v>○</v>
      </c>
      <c r="E1543" s="23">
        <f>IF(AND(INDEX(個人!$C$6:$AH$125,$N1542,$C$3)&lt;&gt;"",INDEX(個人!$C$6:$AH$125,$N1543,$O1543)&lt;&gt;""),E1542+1,E1542)</f>
        <v>0</v>
      </c>
      <c r="F1543" s="23" t="str">
        <f t="shared" si="208"/>
        <v>@0</v>
      </c>
      <c r="H1543" s="23" t="str">
        <f>IF(AND(INDEX(個人!$C$6:$AH$125,$N1543,$C$3)&lt;&gt;"",INDEX(個人!$C$6:$AH$125,$N1543,$O1543)&lt;&gt;""),IF(INDEX(個人!$C$6:$AH$125,$N1543,$H$3)&lt;20,11,ROUNDDOWN(INDEX(個人!$C$6:$AH$125,$N1543,$H$3)/5,0)+7),"")</f>
        <v/>
      </c>
      <c r="I1543" s="23" t="str">
        <f>IF(AND(INDEX(個人!$C$6:$AH$125,$N1543,$C$3)&lt;&gt;"",INDEX(個人!$C$6:$AH$125,$N1543,$O1543)&lt;&gt;""),IF(ISERROR(VLOOKUP(DBCS($Q1543),コード一覧!$E$1:$F$6,2,FALSE)),1,VLOOKUP(DBCS($Q1543),コード一覧!$E$1:$F$6,2,FALSE)),"")</f>
        <v/>
      </c>
      <c r="J1543" s="23" t="str">
        <f>IF(AND(INDEX(個人!$C$6:$AH$125,$N1543,$C$3)&lt;&gt;"",INDEX(個人!$C$6:$AH$125,$N1543,$O1543)&lt;&gt;""),VLOOKUP($P1543,コード一覧!$G$1:$H$10,2,FALSE),"")</f>
        <v/>
      </c>
      <c r="K1543" s="23" t="str">
        <f>IF(AND(INDEX(個人!$C$6:$AH$125,$N1543,$C$3)&lt;&gt;"",INDEX(個人!$C$6:$AH$125,$N1543,$O1543)&lt;&gt;""),LEFT(TEXT(INDEX(個人!$C$6:$AH$125,$N1543,$O1543),"mm:ss.00"),2),"")</f>
        <v/>
      </c>
      <c r="L1543" s="23" t="str">
        <f>IF(AND(INDEX(個人!$C$6:$AH$125,$N1543,$C$3)&lt;&gt;"",INDEX(個人!$C$6:$AH$125,$N1543,$O1543)&lt;&gt;""),MID(TEXT(INDEX(個人!$C$6:$AH$125,$N1543,$O1543),"mm:ss.00"),4,2),"")</f>
        <v/>
      </c>
      <c r="M1543" s="23" t="str">
        <f>IF(AND(INDEX(個人!$C$6:$AH$125,$N1543,$C$3)&lt;&gt;"",INDEX(個人!$C$6:$AH$125,$N1543,$O1543)&lt;&gt;""),RIGHT(TEXT(INDEX(個人!$C$6:$AH$125,$N1543,$O1543),"mm:ss.00"),2),"")</f>
        <v/>
      </c>
      <c r="N1543" s="23">
        <f t="shared" si="209"/>
        <v>70</v>
      </c>
      <c r="O1543" s="23">
        <v>30</v>
      </c>
      <c r="P1543" s="200" t="s">
        <v>37</v>
      </c>
      <c r="Q1543" s="23" t="s">
        <v>101</v>
      </c>
    </row>
    <row r="1544" spans="3:17" s="23" customFormat="1" x14ac:dyDescent="0.15">
      <c r="C1544" s="23" t="str">
        <f>IF(INDEX(個人!$C$6:$AH$125,$N1544,$C$3)&lt;&gt;"",DBCS(TRIM(INDEX(個人!$C$6:$AH$125,$N1544,$C$3))),"")</f>
        <v/>
      </c>
      <c r="D1544" s="23" t="str">
        <f t="shared" si="207"/>
        <v>○</v>
      </c>
      <c r="E1544" s="23">
        <f>IF(AND(INDEX(個人!$C$6:$AH$125,$N1543,$C$3)&lt;&gt;"",INDEX(個人!$C$6:$AH$125,$N1544,$O1544)&lt;&gt;""),E1543+1,E1543)</f>
        <v>0</v>
      </c>
      <c r="F1544" s="23" t="str">
        <f t="shared" si="208"/>
        <v>@0</v>
      </c>
      <c r="H1544" s="23" t="str">
        <f>IF(AND(INDEX(個人!$C$6:$AH$125,$N1544,$C$3)&lt;&gt;"",INDEX(個人!$C$6:$AH$125,$N1544,$O1544)&lt;&gt;""),IF(INDEX(個人!$C$6:$AH$125,$N1544,$H$3)&lt;20,11,ROUNDDOWN(INDEX(個人!$C$6:$AH$125,$N1544,$H$3)/5,0)+7),"")</f>
        <v/>
      </c>
      <c r="I1544" s="23" t="str">
        <f>IF(AND(INDEX(個人!$C$6:$AH$125,$N1544,$C$3)&lt;&gt;"",INDEX(個人!$C$6:$AH$125,$N1544,$O1544)&lt;&gt;""),IF(ISERROR(VLOOKUP(DBCS($Q1544),コード一覧!$E$1:$F$6,2,FALSE)),1,VLOOKUP(DBCS($Q1544),コード一覧!$E$1:$F$6,2,FALSE)),"")</f>
        <v/>
      </c>
      <c r="J1544" s="23" t="str">
        <f>IF(AND(INDEX(個人!$C$6:$AH$125,$N1544,$C$3)&lt;&gt;"",INDEX(個人!$C$6:$AH$125,$N1544,$O1544)&lt;&gt;""),VLOOKUP($P1544,コード一覧!$G$1:$H$10,2,FALSE),"")</f>
        <v/>
      </c>
      <c r="K1544" s="23" t="str">
        <f>IF(AND(INDEX(個人!$C$6:$AH$125,$N1544,$C$3)&lt;&gt;"",INDEX(個人!$C$6:$AH$125,$N1544,$O1544)&lt;&gt;""),LEFT(TEXT(INDEX(個人!$C$6:$AH$125,$N1544,$O1544),"mm:ss.00"),2),"")</f>
        <v/>
      </c>
      <c r="L1544" s="23" t="str">
        <f>IF(AND(INDEX(個人!$C$6:$AH$125,$N1544,$C$3)&lt;&gt;"",INDEX(個人!$C$6:$AH$125,$N1544,$O1544)&lt;&gt;""),MID(TEXT(INDEX(個人!$C$6:$AH$125,$N1544,$O1544),"mm:ss.00"),4,2),"")</f>
        <v/>
      </c>
      <c r="M1544" s="23" t="str">
        <f>IF(AND(INDEX(個人!$C$6:$AH$125,$N1544,$C$3)&lt;&gt;"",INDEX(個人!$C$6:$AH$125,$N1544,$O1544)&lt;&gt;""),RIGHT(TEXT(INDEX(個人!$C$6:$AH$125,$N1544,$O1544),"mm:ss.00"),2),"")</f>
        <v/>
      </c>
      <c r="N1544" s="23">
        <f t="shared" si="209"/>
        <v>70</v>
      </c>
      <c r="O1544" s="23">
        <v>31</v>
      </c>
      <c r="P1544" s="200" t="s">
        <v>47</v>
      </c>
      <c r="Q1544" s="23" t="s">
        <v>101</v>
      </c>
    </row>
    <row r="1545" spans="3:17" s="23" customFormat="1" x14ac:dyDescent="0.15">
      <c r="C1545" s="23" t="str">
        <f>IF(INDEX(個人!$C$6:$AH$125,$N1545,$C$3)&lt;&gt;"",DBCS(TRIM(INDEX(個人!$C$6:$AH$125,$N1545,$C$3))),"")</f>
        <v/>
      </c>
      <c r="D1545" s="23" t="str">
        <f t="shared" si="207"/>
        <v>○</v>
      </c>
      <c r="E1545" s="23">
        <f>IF(AND(INDEX(個人!$C$6:$AH$125,$N1544,$C$3)&lt;&gt;"",INDEX(個人!$C$6:$AH$125,$N1545,$O1545)&lt;&gt;""),E1544+1,E1544)</f>
        <v>0</v>
      </c>
      <c r="F1545" s="23" t="str">
        <f t="shared" si="208"/>
        <v>@0</v>
      </c>
      <c r="H1545" s="23" t="str">
        <f>IF(AND(INDEX(個人!$C$6:$AH$125,$N1545,$C$3)&lt;&gt;"",INDEX(個人!$C$6:$AH$125,$N1545,$O1545)&lt;&gt;""),IF(INDEX(個人!$C$6:$AH$125,$N1545,$H$3)&lt;20,11,ROUNDDOWN(INDEX(個人!$C$6:$AH$125,$N1545,$H$3)/5,0)+7),"")</f>
        <v/>
      </c>
      <c r="I1545" s="23" t="str">
        <f>IF(AND(INDEX(個人!$C$6:$AH$125,$N1545,$C$3)&lt;&gt;"",INDEX(個人!$C$6:$AH$125,$N1545,$O1545)&lt;&gt;""),IF(ISERROR(VLOOKUP(DBCS($Q1545),コード一覧!$E$1:$F$6,2,FALSE)),1,VLOOKUP(DBCS($Q1545),コード一覧!$E$1:$F$6,2,FALSE)),"")</f>
        <v/>
      </c>
      <c r="J1545" s="23" t="str">
        <f>IF(AND(INDEX(個人!$C$6:$AH$125,$N1545,$C$3)&lt;&gt;"",INDEX(個人!$C$6:$AH$125,$N1545,$O1545)&lt;&gt;""),VLOOKUP($P1545,コード一覧!$G$1:$H$10,2,FALSE),"")</f>
        <v/>
      </c>
      <c r="K1545" s="23" t="str">
        <f>IF(AND(INDEX(個人!$C$6:$AH$125,$N1545,$C$3)&lt;&gt;"",INDEX(個人!$C$6:$AH$125,$N1545,$O1545)&lt;&gt;""),LEFT(TEXT(INDEX(個人!$C$6:$AH$125,$N1545,$O1545),"mm:ss.00"),2),"")</f>
        <v/>
      </c>
      <c r="L1545" s="23" t="str">
        <f>IF(AND(INDEX(個人!$C$6:$AH$125,$N1545,$C$3)&lt;&gt;"",INDEX(個人!$C$6:$AH$125,$N1545,$O1545)&lt;&gt;""),MID(TEXT(INDEX(個人!$C$6:$AH$125,$N1545,$O1545),"mm:ss.00"),4,2),"")</f>
        <v/>
      </c>
      <c r="M1545" s="23" t="str">
        <f>IF(AND(INDEX(個人!$C$6:$AH$125,$N1545,$C$3)&lt;&gt;"",INDEX(個人!$C$6:$AH$125,$N1545,$O1545)&lt;&gt;""),RIGHT(TEXT(INDEX(個人!$C$6:$AH$125,$N1545,$O1545),"mm:ss.00"),2),"")</f>
        <v/>
      </c>
      <c r="N1545" s="23">
        <f t="shared" si="209"/>
        <v>70</v>
      </c>
      <c r="O1545" s="23">
        <v>32</v>
      </c>
      <c r="P1545" s="200" t="s">
        <v>73</v>
      </c>
      <c r="Q1545" s="23" t="s">
        <v>101</v>
      </c>
    </row>
    <row r="1546" spans="3:17" s="22" customFormat="1" x14ac:dyDescent="0.15">
      <c r="C1546" s="22" t="str">
        <f>IF(INDEX(個人!$C$6:$AH$125,$N1546,$C$3)&lt;&gt;"",DBCS(TRIM(INDEX(個人!$C$6:$AH$125,$N1546,$C$3))),"")</f>
        <v/>
      </c>
      <c r="D1546" s="22" t="str">
        <f>IF(C1545=C1546,"○","×")</f>
        <v>○</v>
      </c>
      <c r="E1546" s="22">
        <f>IF(AND(INDEX(個人!$C$6:$AH$125,$N1546,$C$3)&lt;&gt;"",INDEX(個人!$C$6:$AH$125,$N1546,$O1546)&lt;&gt;""),1,0)</f>
        <v>0</v>
      </c>
      <c r="F1546" s="22" t="str">
        <f>C1546&amp;"@"&amp;E1546</f>
        <v>@0</v>
      </c>
      <c r="H1546" s="22" t="str">
        <f>IF(AND(INDEX(個人!$C$6:$AH$125,$N1546,$C$3)&lt;&gt;"",INDEX(個人!$C$6:$AH$125,$N1546,$O1546)&lt;&gt;""),IF(INDEX(個人!$C$6:$AH$125,$N1546,$H$3)&lt;20,11,ROUNDDOWN(INDEX(個人!$C$6:$AH$125,$N1546,$H$3)/5,0)+7),"")</f>
        <v/>
      </c>
      <c r="I1546" s="22" t="str">
        <f>IF(AND(INDEX(個人!$C$6:$AH$125,$N1546,$C$3)&lt;&gt;"",INDEX(個人!$C$6:$AH$125,$N1546,$O1546)&lt;&gt;""),IF(ISERROR(VLOOKUP(DBCS($Q1546),コード一覧!$E$1:$F$6,2,FALSE)),1,VLOOKUP(DBCS($Q1546),コード一覧!$E$1:$F$6,2,FALSE)),"")</f>
        <v/>
      </c>
      <c r="J1546" s="22" t="str">
        <f>IF(AND(INDEX(個人!$C$6:$AH$125,$N1546,$C$3)&lt;&gt;"",INDEX(個人!$C$6:$AH$125,$N1546,$O1546)&lt;&gt;""),VLOOKUP($P1546,コード一覧!$G$1:$H$10,2,FALSE),"")</f>
        <v/>
      </c>
      <c r="K1546" s="22" t="str">
        <f>IF(AND(INDEX(個人!$C$6:$AH$125,$N1546,$C$3)&lt;&gt;"",INDEX(個人!$C$6:$AH$125,$N1546,$O1546)&lt;&gt;""),LEFT(TEXT(INDEX(個人!$C$6:$AH$125,$N1546,$O1546),"mm:ss.00"),2),"")</f>
        <v/>
      </c>
      <c r="L1546" s="22" t="str">
        <f>IF(AND(INDEX(個人!$C$6:$AH$125,$N1546,$C$3)&lt;&gt;"",INDEX(個人!$C$6:$AH$125,$N1546,$O1546)&lt;&gt;""),MID(TEXT(INDEX(個人!$C$6:$AH$125,$N1546,$O1546),"mm:ss.00"),4,2),"")</f>
        <v/>
      </c>
      <c r="M1546" s="22" t="str">
        <f>IF(AND(INDEX(個人!$C$6:$AH$125,$N1546,$C$3)&lt;&gt;"",INDEX(個人!$C$6:$AH$125,$N1546,$O1546)&lt;&gt;""),RIGHT(TEXT(INDEX(個人!$C$6:$AH$125,$N1546,$O1546),"mm:ss.00"),2),"")</f>
        <v/>
      </c>
      <c r="N1546" s="22">
        <f>N1524+1</f>
        <v>71</v>
      </c>
      <c r="O1546" s="22">
        <v>11</v>
      </c>
      <c r="P1546" s="24" t="s">
        <v>70</v>
      </c>
      <c r="Q1546" s="22" t="s">
        <v>102</v>
      </c>
    </row>
    <row r="1547" spans="3:17" s="22" customFormat="1" x14ac:dyDescent="0.15">
      <c r="C1547" s="22" t="str">
        <f>IF(INDEX(個人!$C$6:$AH$125,$N1547,$C$3)&lt;&gt;"",DBCS(TRIM(INDEX(個人!$C$6:$AH$125,$N1547,$C$3))),"")</f>
        <v/>
      </c>
      <c r="D1547" s="22" t="str">
        <f>IF(C1546=C1547,"○","×")</f>
        <v>○</v>
      </c>
      <c r="E1547" s="22">
        <f>IF(AND(INDEX(個人!$C$6:$AH$125,$N1546,$C$3)&lt;&gt;"",INDEX(個人!$C$6:$AH$125,$N1547,$O1547)&lt;&gt;""),E1546+1,E1546)</f>
        <v>0</v>
      </c>
      <c r="F1547" s="22" t="str">
        <f>C1547&amp;"@"&amp;E1547</f>
        <v>@0</v>
      </c>
      <c r="H1547" s="22" t="str">
        <f>IF(AND(INDEX(個人!$C$6:$AH$125,$N1547,$C$3)&lt;&gt;"",INDEX(個人!$C$6:$AH$125,$N1547,$O1547)&lt;&gt;""),IF(INDEX(個人!$C$6:$AH$125,$N1547,$H$3)&lt;20,11,ROUNDDOWN(INDEX(個人!$C$6:$AH$125,$N1547,$H$3)/5,0)+7),"")</f>
        <v/>
      </c>
      <c r="I1547" s="22" t="str">
        <f>IF(AND(INDEX(個人!$C$6:$AH$125,$N1547,$C$3)&lt;&gt;"",INDEX(個人!$C$6:$AH$125,$N1547,$O1547)&lt;&gt;""),IF(ISERROR(VLOOKUP(DBCS($Q1547),コード一覧!$E$1:$F$6,2,FALSE)),1,VLOOKUP(DBCS($Q1547),コード一覧!$E$1:$F$6,2,FALSE)),"")</f>
        <v/>
      </c>
      <c r="J1547" s="22" t="str">
        <f>IF(AND(INDEX(個人!$C$6:$AH$125,$N1547,$C$3)&lt;&gt;"",INDEX(個人!$C$6:$AH$125,$N1547,$O1547)&lt;&gt;""),VLOOKUP($P1547,コード一覧!$G$1:$H$10,2,FALSE),"")</f>
        <v/>
      </c>
      <c r="K1547" s="22" t="str">
        <f>IF(AND(INDEX(個人!$C$6:$AH$125,$N1547,$C$3)&lt;&gt;"",INDEX(個人!$C$6:$AH$125,$N1547,$O1547)&lt;&gt;""),LEFT(TEXT(INDEX(個人!$C$6:$AH$125,$N1547,$O1547),"mm:ss.00"),2),"")</f>
        <v/>
      </c>
      <c r="L1547" s="22" t="str">
        <f>IF(AND(INDEX(個人!$C$6:$AH$125,$N1547,$C$3)&lt;&gt;"",INDEX(個人!$C$6:$AH$125,$N1547,$O1547)&lt;&gt;""),MID(TEXT(INDEX(個人!$C$6:$AH$125,$N1547,$O1547),"mm:ss.00"),4,2),"")</f>
        <v/>
      </c>
      <c r="M1547" s="22" t="str">
        <f>IF(AND(INDEX(個人!$C$6:$AH$125,$N1547,$C$3)&lt;&gt;"",INDEX(個人!$C$6:$AH$125,$N1547,$O1547)&lt;&gt;""),RIGHT(TEXT(INDEX(個人!$C$6:$AH$125,$N1547,$O1547),"mm:ss.00"),2),"")</f>
        <v/>
      </c>
      <c r="N1547" s="22">
        <f>$N1546</f>
        <v>71</v>
      </c>
      <c r="O1547" s="22">
        <v>12</v>
      </c>
      <c r="P1547" s="24" t="s">
        <v>24</v>
      </c>
      <c r="Q1547" s="22" t="s">
        <v>102</v>
      </c>
    </row>
    <row r="1548" spans="3:17" s="22" customFormat="1" x14ac:dyDescent="0.15">
      <c r="C1548" s="22" t="str">
        <f>IF(INDEX(個人!$C$6:$AH$125,$N1548,$C$3)&lt;&gt;"",DBCS(TRIM(INDEX(個人!$C$6:$AH$125,$N1548,$C$3))),"")</f>
        <v/>
      </c>
      <c r="D1548" s="22" t="str">
        <f t="shared" ref="D1548:D1567" si="210">IF(C1547=C1548,"○","×")</f>
        <v>○</v>
      </c>
      <c r="E1548" s="22">
        <f>IF(AND(INDEX(個人!$C$6:$AH$125,$N1547,$C$3)&lt;&gt;"",INDEX(個人!$C$6:$AH$125,$N1548,$O1548)&lt;&gt;""),E1547+1,E1547)</f>
        <v>0</v>
      </c>
      <c r="F1548" s="22" t="str">
        <f t="shared" ref="F1548:F1567" si="211">C1548&amp;"@"&amp;E1548</f>
        <v>@0</v>
      </c>
      <c r="H1548" s="22" t="str">
        <f>IF(AND(INDEX(個人!$C$6:$AH$125,$N1548,$C$3)&lt;&gt;"",INDEX(個人!$C$6:$AH$125,$N1548,$O1548)&lt;&gt;""),IF(INDEX(個人!$C$6:$AH$125,$N1548,$H$3)&lt;20,11,ROUNDDOWN(INDEX(個人!$C$6:$AH$125,$N1548,$H$3)/5,0)+7),"")</f>
        <v/>
      </c>
      <c r="I1548" s="22" t="str">
        <f>IF(AND(INDEX(個人!$C$6:$AH$125,$N1548,$C$3)&lt;&gt;"",INDEX(個人!$C$6:$AH$125,$N1548,$O1548)&lt;&gt;""),IF(ISERROR(VLOOKUP(DBCS($Q1548),コード一覧!$E$1:$F$6,2,FALSE)),1,VLOOKUP(DBCS($Q1548),コード一覧!$E$1:$F$6,2,FALSE)),"")</f>
        <v/>
      </c>
      <c r="J1548" s="22" t="str">
        <f>IF(AND(INDEX(個人!$C$6:$AH$125,$N1548,$C$3)&lt;&gt;"",INDEX(個人!$C$6:$AH$125,$N1548,$O1548)&lt;&gt;""),VLOOKUP($P1548,コード一覧!$G$1:$H$10,2,FALSE),"")</f>
        <v/>
      </c>
      <c r="K1548" s="22" t="str">
        <f>IF(AND(INDEX(個人!$C$6:$AH$125,$N1548,$C$3)&lt;&gt;"",INDEX(個人!$C$6:$AH$125,$N1548,$O1548)&lt;&gt;""),LEFT(TEXT(INDEX(個人!$C$6:$AH$125,$N1548,$O1548),"mm:ss.00"),2),"")</f>
        <v/>
      </c>
      <c r="L1548" s="22" t="str">
        <f>IF(AND(INDEX(個人!$C$6:$AH$125,$N1548,$C$3)&lt;&gt;"",INDEX(個人!$C$6:$AH$125,$N1548,$O1548)&lt;&gt;""),MID(TEXT(INDEX(個人!$C$6:$AH$125,$N1548,$O1548),"mm:ss.00"),4,2),"")</f>
        <v/>
      </c>
      <c r="M1548" s="22" t="str">
        <f>IF(AND(INDEX(個人!$C$6:$AH$125,$N1548,$C$3)&lt;&gt;"",INDEX(個人!$C$6:$AH$125,$N1548,$O1548)&lt;&gt;""),RIGHT(TEXT(INDEX(個人!$C$6:$AH$125,$N1548,$O1548),"mm:ss.00"),2),"")</f>
        <v/>
      </c>
      <c r="N1548" s="22">
        <f t="shared" ref="N1548:N1567" si="212">$N1547</f>
        <v>71</v>
      </c>
      <c r="O1548" s="22">
        <v>13</v>
      </c>
      <c r="P1548" s="24" t="s">
        <v>37</v>
      </c>
      <c r="Q1548" s="22" t="s">
        <v>102</v>
      </c>
    </row>
    <row r="1549" spans="3:17" s="22" customFormat="1" x14ac:dyDescent="0.15">
      <c r="C1549" s="22" t="str">
        <f>IF(INDEX(個人!$C$6:$AH$125,$N1549,$C$3)&lt;&gt;"",DBCS(TRIM(INDEX(個人!$C$6:$AH$125,$N1549,$C$3))),"")</f>
        <v/>
      </c>
      <c r="D1549" s="22" t="str">
        <f t="shared" si="210"/>
        <v>○</v>
      </c>
      <c r="E1549" s="22">
        <f>IF(AND(INDEX(個人!$C$6:$AH$125,$N1548,$C$3)&lt;&gt;"",INDEX(個人!$C$6:$AH$125,$N1549,$O1549)&lt;&gt;""),E1548+1,E1548)</f>
        <v>0</v>
      </c>
      <c r="F1549" s="22" t="str">
        <f t="shared" si="211"/>
        <v>@0</v>
      </c>
      <c r="H1549" s="22" t="str">
        <f>IF(AND(INDEX(個人!$C$6:$AH$125,$N1549,$C$3)&lt;&gt;"",INDEX(個人!$C$6:$AH$125,$N1549,$O1549)&lt;&gt;""),IF(INDEX(個人!$C$6:$AH$125,$N1549,$H$3)&lt;20,11,ROUNDDOWN(INDEX(個人!$C$6:$AH$125,$N1549,$H$3)/5,0)+7),"")</f>
        <v/>
      </c>
      <c r="I1549" s="22" t="str">
        <f>IF(AND(INDEX(個人!$C$6:$AH$125,$N1549,$C$3)&lt;&gt;"",INDEX(個人!$C$6:$AH$125,$N1549,$O1549)&lt;&gt;""),IF(ISERROR(VLOOKUP(DBCS($Q1549),コード一覧!$E$1:$F$6,2,FALSE)),1,VLOOKUP(DBCS($Q1549),コード一覧!$E$1:$F$6,2,FALSE)),"")</f>
        <v/>
      </c>
      <c r="J1549" s="22" t="str">
        <f>IF(AND(INDEX(個人!$C$6:$AH$125,$N1549,$C$3)&lt;&gt;"",INDEX(個人!$C$6:$AH$125,$N1549,$O1549)&lt;&gt;""),VLOOKUP($P1549,コード一覧!$G$1:$H$10,2,FALSE),"")</f>
        <v/>
      </c>
      <c r="K1549" s="22" t="str">
        <f>IF(AND(INDEX(個人!$C$6:$AH$125,$N1549,$C$3)&lt;&gt;"",INDEX(個人!$C$6:$AH$125,$N1549,$O1549)&lt;&gt;""),LEFT(TEXT(INDEX(個人!$C$6:$AH$125,$N1549,$O1549),"mm:ss.00"),2),"")</f>
        <v/>
      </c>
      <c r="L1549" s="22" t="str">
        <f>IF(AND(INDEX(個人!$C$6:$AH$125,$N1549,$C$3)&lt;&gt;"",INDEX(個人!$C$6:$AH$125,$N1549,$O1549)&lt;&gt;""),MID(TEXT(INDEX(個人!$C$6:$AH$125,$N1549,$O1549),"mm:ss.00"),4,2),"")</f>
        <v/>
      </c>
      <c r="M1549" s="22" t="str">
        <f>IF(AND(INDEX(個人!$C$6:$AH$125,$N1549,$C$3)&lt;&gt;"",INDEX(個人!$C$6:$AH$125,$N1549,$O1549)&lt;&gt;""),RIGHT(TEXT(INDEX(個人!$C$6:$AH$125,$N1549,$O1549),"mm:ss.00"),2),"")</f>
        <v/>
      </c>
      <c r="N1549" s="22">
        <f t="shared" si="212"/>
        <v>71</v>
      </c>
      <c r="O1549" s="22">
        <v>14</v>
      </c>
      <c r="P1549" s="24" t="s">
        <v>47</v>
      </c>
      <c r="Q1549" s="22" t="s">
        <v>102</v>
      </c>
    </row>
    <row r="1550" spans="3:17" s="22" customFormat="1" x14ac:dyDescent="0.15">
      <c r="C1550" s="22" t="str">
        <f>IF(INDEX(個人!$C$6:$AH$125,$N1550,$C$3)&lt;&gt;"",DBCS(TRIM(INDEX(個人!$C$6:$AH$125,$N1550,$C$3))),"")</f>
        <v/>
      </c>
      <c r="D1550" s="22" t="str">
        <f t="shared" si="210"/>
        <v>○</v>
      </c>
      <c r="E1550" s="22">
        <f>IF(AND(INDEX(個人!$C$6:$AH$125,$N1549,$C$3)&lt;&gt;"",INDEX(個人!$C$6:$AH$125,$N1550,$O1550)&lt;&gt;""),E1549+1,E1549)</f>
        <v>0</v>
      </c>
      <c r="F1550" s="22" t="str">
        <f t="shared" si="211"/>
        <v>@0</v>
      </c>
      <c r="H1550" s="22" t="str">
        <f>IF(AND(INDEX(個人!$C$6:$AH$125,$N1550,$C$3)&lt;&gt;"",INDEX(個人!$C$6:$AH$125,$N1550,$O1550)&lt;&gt;""),IF(INDEX(個人!$C$6:$AH$125,$N1550,$H$3)&lt;20,11,ROUNDDOWN(INDEX(個人!$C$6:$AH$125,$N1550,$H$3)/5,0)+7),"")</f>
        <v/>
      </c>
      <c r="I1550" s="22" t="str">
        <f>IF(AND(INDEX(個人!$C$6:$AH$125,$N1550,$C$3)&lt;&gt;"",INDEX(個人!$C$6:$AH$125,$N1550,$O1550)&lt;&gt;""),IF(ISERROR(VLOOKUP(DBCS($Q1550),コード一覧!$E$1:$F$6,2,FALSE)),1,VLOOKUP(DBCS($Q1550),コード一覧!$E$1:$F$6,2,FALSE)),"")</f>
        <v/>
      </c>
      <c r="J1550" s="22" t="str">
        <f>IF(AND(INDEX(個人!$C$6:$AH$125,$N1550,$C$3)&lt;&gt;"",INDEX(個人!$C$6:$AH$125,$N1550,$O1550)&lt;&gt;""),VLOOKUP($P1550,コード一覧!$G$1:$H$10,2,FALSE),"")</f>
        <v/>
      </c>
      <c r="K1550" s="22" t="str">
        <f>IF(AND(INDEX(個人!$C$6:$AH$125,$N1550,$C$3)&lt;&gt;"",INDEX(個人!$C$6:$AH$125,$N1550,$O1550)&lt;&gt;""),LEFT(TEXT(INDEX(個人!$C$6:$AH$125,$N1550,$O1550),"mm:ss.00"),2),"")</f>
        <v/>
      </c>
      <c r="L1550" s="22" t="str">
        <f>IF(AND(INDEX(個人!$C$6:$AH$125,$N1550,$C$3)&lt;&gt;"",INDEX(個人!$C$6:$AH$125,$N1550,$O1550)&lt;&gt;""),MID(TEXT(INDEX(個人!$C$6:$AH$125,$N1550,$O1550),"mm:ss.00"),4,2),"")</f>
        <v/>
      </c>
      <c r="M1550" s="22" t="str">
        <f>IF(AND(INDEX(個人!$C$6:$AH$125,$N1550,$C$3)&lt;&gt;"",INDEX(個人!$C$6:$AH$125,$N1550,$O1550)&lt;&gt;""),RIGHT(TEXT(INDEX(個人!$C$6:$AH$125,$N1550,$O1550),"mm:ss.00"),2),"")</f>
        <v/>
      </c>
      <c r="N1550" s="22">
        <f t="shared" si="212"/>
        <v>71</v>
      </c>
      <c r="O1550" s="22">
        <v>15</v>
      </c>
      <c r="P1550" s="24" t="s">
        <v>73</v>
      </c>
      <c r="Q1550" s="22" t="s">
        <v>102</v>
      </c>
    </row>
    <row r="1551" spans="3:17" s="22" customFormat="1" x14ac:dyDescent="0.15">
      <c r="C1551" s="22" t="str">
        <f>IF(INDEX(個人!$C$6:$AH$125,$N1551,$C$3)&lt;&gt;"",DBCS(TRIM(INDEX(個人!$C$6:$AH$125,$N1551,$C$3))),"")</f>
        <v/>
      </c>
      <c r="D1551" s="22" t="str">
        <f t="shared" si="210"/>
        <v>○</v>
      </c>
      <c r="E1551" s="22">
        <f>IF(AND(INDEX(個人!$C$6:$AH$125,$N1550,$C$3)&lt;&gt;"",INDEX(個人!$C$6:$AH$125,$N1551,$O1551)&lt;&gt;""),E1550+1,E1550)</f>
        <v>0</v>
      </c>
      <c r="F1551" s="22" t="str">
        <f t="shared" si="211"/>
        <v>@0</v>
      </c>
      <c r="H1551" s="22" t="str">
        <f>IF(AND(INDEX(個人!$C$6:$AH$125,$N1551,$C$3)&lt;&gt;"",INDEX(個人!$C$6:$AH$125,$N1551,$O1551)&lt;&gt;""),IF(INDEX(個人!$C$6:$AH$125,$N1551,$H$3)&lt;20,11,ROUNDDOWN(INDEX(個人!$C$6:$AH$125,$N1551,$H$3)/5,0)+7),"")</f>
        <v/>
      </c>
      <c r="I1551" s="22" t="str">
        <f>IF(AND(INDEX(個人!$C$6:$AH$125,$N1551,$C$3)&lt;&gt;"",INDEX(個人!$C$6:$AH$125,$N1551,$O1551)&lt;&gt;""),IF(ISERROR(VLOOKUP(DBCS($Q1551),コード一覧!$E$1:$F$6,2,FALSE)),1,VLOOKUP(DBCS($Q1551),コード一覧!$E$1:$F$6,2,FALSE)),"")</f>
        <v/>
      </c>
      <c r="J1551" s="22" t="str">
        <f>IF(AND(INDEX(個人!$C$6:$AH$125,$N1551,$C$3)&lt;&gt;"",INDEX(個人!$C$6:$AH$125,$N1551,$O1551)&lt;&gt;""),VLOOKUP($P1551,コード一覧!$G$1:$H$10,2,FALSE),"")</f>
        <v/>
      </c>
      <c r="K1551" s="22" t="str">
        <f>IF(AND(INDEX(個人!$C$6:$AH$125,$N1551,$C$3)&lt;&gt;"",INDEX(個人!$C$6:$AH$125,$N1551,$O1551)&lt;&gt;""),LEFT(TEXT(INDEX(個人!$C$6:$AH$125,$N1551,$O1551),"mm:ss.00"),2),"")</f>
        <v/>
      </c>
      <c r="L1551" s="22" t="str">
        <f>IF(AND(INDEX(個人!$C$6:$AH$125,$N1551,$C$3)&lt;&gt;"",INDEX(個人!$C$6:$AH$125,$N1551,$O1551)&lt;&gt;""),MID(TEXT(INDEX(個人!$C$6:$AH$125,$N1551,$O1551),"mm:ss.00"),4,2),"")</f>
        <v/>
      </c>
      <c r="M1551" s="22" t="str">
        <f>IF(AND(INDEX(個人!$C$6:$AH$125,$N1551,$C$3)&lt;&gt;"",INDEX(個人!$C$6:$AH$125,$N1551,$O1551)&lt;&gt;""),RIGHT(TEXT(INDEX(個人!$C$6:$AH$125,$N1551,$O1551),"mm:ss.00"),2),"")</f>
        <v/>
      </c>
      <c r="N1551" s="22">
        <f t="shared" si="212"/>
        <v>71</v>
      </c>
      <c r="O1551" s="22">
        <v>16</v>
      </c>
      <c r="P1551" s="24" t="s">
        <v>75</v>
      </c>
      <c r="Q1551" s="22" t="s">
        <v>102</v>
      </c>
    </row>
    <row r="1552" spans="3:17" s="22" customFormat="1" x14ac:dyDescent="0.15">
      <c r="C1552" s="22" t="str">
        <f>IF(INDEX(個人!$C$6:$AH$125,$N1552,$C$3)&lt;&gt;"",DBCS(TRIM(INDEX(個人!$C$6:$AH$125,$N1552,$C$3))),"")</f>
        <v/>
      </c>
      <c r="D1552" s="22" t="str">
        <f t="shared" si="210"/>
        <v>○</v>
      </c>
      <c r="E1552" s="22">
        <f>IF(AND(INDEX(個人!$C$6:$AH$125,$N1551,$C$3)&lt;&gt;"",INDEX(個人!$C$6:$AH$125,$N1552,$O1552)&lt;&gt;""),E1551+1,E1551)</f>
        <v>0</v>
      </c>
      <c r="F1552" s="22" t="str">
        <f t="shared" si="211"/>
        <v>@0</v>
      </c>
      <c r="H1552" s="22" t="str">
        <f>IF(AND(INDEX(個人!$C$6:$AH$125,$N1552,$C$3)&lt;&gt;"",INDEX(個人!$C$6:$AH$125,$N1552,$O1552)&lt;&gt;""),IF(INDEX(個人!$C$6:$AH$125,$N1552,$H$3)&lt;20,11,ROUNDDOWN(INDEX(個人!$C$6:$AH$125,$N1552,$H$3)/5,0)+7),"")</f>
        <v/>
      </c>
      <c r="I1552" s="22" t="str">
        <f>IF(AND(INDEX(個人!$C$6:$AH$125,$N1552,$C$3)&lt;&gt;"",INDEX(個人!$C$6:$AH$125,$N1552,$O1552)&lt;&gt;""),IF(ISERROR(VLOOKUP(DBCS($Q1552),コード一覧!$E$1:$F$6,2,FALSE)),1,VLOOKUP(DBCS($Q1552),コード一覧!$E$1:$F$6,2,FALSE)),"")</f>
        <v/>
      </c>
      <c r="J1552" s="22" t="str">
        <f>IF(AND(INDEX(個人!$C$6:$AH$125,$N1552,$C$3)&lt;&gt;"",INDEX(個人!$C$6:$AH$125,$N1552,$O1552)&lt;&gt;""),VLOOKUP($P1552,コード一覧!$G$1:$H$10,2,FALSE),"")</f>
        <v/>
      </c>
      <c r="K1552" s="22" t="str">
        <f>IF(AND(INDEX(個人!$C$6:$AH$125,$N1552,$C$3)&lt;&gt;"",INDEX(個人!$C$6:$AH$125,$N1552,$O1552)&lt;&gt;""),LEFT(TEXT(INDEX(個人!$C$6:$AH$125,$N1552,$O1552),"mm:ss.00"),2),"")</f>
        <v/>
      </c>
      <c r="L1552" s="22" t="str">
        <f>IF(AND(INDEX(個人!$C$6:$AH$125,$N1552,$C$3)&lt;&gt;"",INDEX(個人!$C$6:$AH$125,$N1552,$O1552)&lt;&gt;""),MID(TEXT(INDEX(個人!$C$6:$AH$125,$N1552,$O1552),"mm:ss.00"),4,2),"")</f>
        <v/>
      </c>
      <c r="M1552" s="22" t="str">
        <f>IF(AND(INDEX(個人!$C$6:$AH$125,$N1552,$C$3)&lt;&gt;"",INDEX(個人!$C$6:$AH$125,$N1552,$O1552)&lt;&gt;""),RIGHT(TEXT(INDEX(個人!$C$6:$AH$125,$N1552,$O1552),"mm:ss.00"),2),"")</f>
        <v/>
      </c>
      <c r="N1552" s="22">
        <f t="shared" si="212"/>
        <v>71</v>
      </c>
      <c r="O1552" s="22">
        <v>17</v>
      </c>
      <c r="P1552" s="24" t="s">
        <v>77</v>
      </c>
      <c r="Q1552" s="22" t="s">
        <v>102</v>
      </c>
    </row>
    <row r="1553" spans="3:17" s="22" customFormat="1" x14ac:dyDescent="0.15">
      <c r="C1553" s="22" t="str">
        <f>IF(INDEX(個人!$C$6:$AH$125,$N1553,$C$3)&lt;&gt;"",DBCS(TRIM(INDEX(個人!$C$6:$AH$125,$N1553,$C$3))),"")</f>
        <v/>
      </c>
      <c r="D1553" s="22" t="str">
        <f t="shared" si="210"/>
        <v>○</v>
      </c>
      <c r="E1553" s="22">
        <f>IF(AND(INDEX(個人!$C$6:$AH$125,$N1552,$C$3)&lt;&gt;"",INDEX(個人!$C$6:$AH$125,$N1553,$O1553)&lt;&gt;""),E1552+1,E1552)</f>
        <v>0</v>
      </c>
      <c r="F1553" s="22" t="str">
        <f t="shared" si="211"/>
        <v>@0</v>
      </c>
      <c r="H1553" s="22" t="str">
        <f>IF(AND(INDEX(個人!$C$6:$AH$125,$N1553,$C$3)&lt;&gt;"",INDEX(個人!$C$6:$AH$125,$N1553,$O1553)&lt;&gt;""),IF(INDEX(個人!$C$6:$AH$125,$N1553,$H$3)&lt;20,11,ROUNDDOWN(INDEX(個人!$C$6:$AH$125,$N1553,$H$3)/5,0)+7),"")</f>
        <v/>
      </c>
      <c r="I1553" s="22" t="str">
        <f>IF(AND(INDEX(個人!$C$6:$AH$125,$N1553,$C$3)&lt;&gt;"",INDEX(個人!$C$6:$AH$125,$N1553,$O1553)&lt;&gt;""),IF(ISERROR(VLOOKUP(DBCS($Q1553),コード一覧!$E$1:$F$6,2,FALSE)),1,VLOOKUP(DBCS($Q1553),コード一覧!$E$1:$F$6,2,FALSE)),"")</f>
        <v/>
      </c>
      <c r="J1553" s="22" t="str">
        <f>IF(AND(INDEX(個人!$C$6:$AH$125,$N1553,$C$3)&lt;&gt;"",INDEX(個人!$C$6:$AH$125,$N1553,$O1553)&lt;&gt;""),VLOOKUP($P1553,コード一覧!$G$1:$H$10,2,FALSE),"")</f>
        <v/>
      </c>
      <c r="K1553" s="22" t="str">
        <f>IF(AND(INDEX(個人!$C$6:$AH$125,$N1553,$C$3)&lt;&gt;"",INDEX(個人!$C$6:$AH$125,$N1553,$O1553)&lt;&gt;""),LEFT(TEXT(INDEX(個人!$C$6:$AH$125,$N1553,$O1553),"mm:ss.00"),2),"")</f>
        <v/>
      </c>
      <c r="L1553" s="22" t="str">
        <f>IF(AND(INDEX(個人!$C$6:$AH$125,$N1553,$C$3)&lt;&gt;"",INDEX(個人!$C$6:$AH$125,$N1553,$O1553)&lt;&gt;""),MID(TEXT(INDEX(個人!$C$6:$AH$125,$N1553,$O1553),"mm:ss.00"),4,2),"")</f>
        <v/>
      </c>
      <c r="M1553" s="22" t="str">
        <f>IF(AND(INDEX(個人!$C$6:$AH$125,$N1553,$C$3)&lt;&gt;"",INDEX(個人!$C$6:$AH$125,$N1553,$O1553)&lt;&gt;""),RIGHT(TEXT(INDEX(個人!$C$6:$AH$125,$N1553,$O1553),"mm:ss.00"),2),"")</f>
        <v/>
      </c>
      <c r="N1553" s="22">
        <f t="shared" si="212"/>
        <v>71</v>
      </c>
      <c r="O1553" s="22">
        <v>18</v>
      </c>
      <c r="P1553" s="24" t="s">
        <v>70</v>
      </c>
      <c r="Q1553" s="22" t="s">
        <v>103</v>
      </c>
    </row>
    <row r="1554" spans="3:17" s="22" customFormat="1" x14ac:dyDescent="0.15">
      <c r="C1554" s="22" t="str">
        <f>IF(INDEX(個人!$C$6:$AH$125,$N1554,$C$3)&lt;&gt;"",DBCS(TRIM(INDEX(個人!$C$6:$AH$125,$N1554,$C$3))),"")</f>
        <v/>
      </c>
      <c r="D1554" s="22" t="str">
        <f t="shared" si="210"/>
        <v>○</v>
      </c>
      <c r="E1554" s="22">
        <f>IF(AND(INDEX(個人!$C$6:$AH$125,$N1553,$C$3)&lt;&gt;"",INDEX(個人!$C$6:$AH$125,$N1554,$O1554)&lt;&gt;""),E1553+1,E1553)</f>
        <v>0</v>
      </c>
      <c r="F1554" s="22" t="str">
        <f t="shared" si="211"/>
        <v>@0</v>
      </c>
      <c r="H1554" s="22" t="str">
        <f>IF(AND(INDEX(個人!$C$6:$AH$125,$N1554,$C$3)&lt;&gt;"",INDEX(個人!$C$6:$AH$125,$N1554,$O1554)&lt;&gt;""),IF(INDEX(個人!$C$6:$AH$125,$N1554,$H$3)&lt;20,11,ROUNDDOWN(INDEX(個人!$C$6:$AH$125,$N1554,$H$3)/5,0)+7),"")</f>
        <v/>
      </c>
      <c r="I1554" s="22" t="str">
        <f>IF(AND(INDEX(個人!$C$6:$AH$125,$N1554,$C$3)&lt;&gt;"",INDEX(個人!$C$6:$AH$125,$N1554,$O1554)&lt;&gt;""),IF(ISERROR(VLOOKUP(DBCS($Q1554),コード一覧!$E$1:$F$6,2,FALSE)),1,VLOOKUP(DBCS($Q1554),コード一覧!$E$1:$F$6,2,FALSE)),"")</f>
        <v/>
      </c>
      <c r="J1554" s="22" t="str">
        <f>IF(AND(INDEX(個人!$C$6:$AH$125,$N1554,$C$3)&lt;&gt;"",INDEX(個人!$C$6:$AH$125,$N1554,$O1554)&lt;&gt;""),VLOOKUP($P1554,コード一覧!$G$1:$H$10,2,FALSE),"")</f>
        <v/>
      </c>
      <c r="K1554" s="22" t="str">
        <f>IF(AND(INDEX(個人!$C$6:$AH$125,$N1554,$C$3)&lt;&gt;"",INDEX(個人!$C$6:$AH$125,$N1554,$O1554)&lt;&gt;""),LEFT(TEXT(INDEX(個人!$C$6:$AH$125,$N1554,$O1554),"mm:ss.00"),2),"")</f>
        <v/>
      </c>
      <c r="L1554" s="22" t="str">
        <f>IF(AND(INDEX(個人!$C$6:$AH$125,$N1554,$C$3)&lt;&gt;"",INDEX(個人!$C$6:$AH$125,$N1554,$O1554)&lt;&gt;""),MID(TEXT(INDEX(個人!$C$6:$AH$125,$N1554,$O1554),"mm:ss.00"),4,2),"")</f>
        <v/>
      </c>
      <c r="M1554" s="22" t="str">
        <f>IF(AND(INDEX(個人!$C$6:$AH$125,$N1554,$C$3)&lt;&gt;"",INDEX(個人!$C$6:$AH$125,$N1554,$O1554)&lt;&gt;""),RIGHT(TEXT(INDEX(個人!$C$6:$AH$125,$N1554,$O1554),"mm:ss.00"),2),"")</f>
        <v/>
      </c>
      <c r="N1554" s="22">
        <f t="shared" si="212"/>
        <v>71</v>
      </c>
      <c r="O1554" s="22">
        <v>19</v>
      </c>
      <c r="P1554" s="24" t="s">
        <v>24</v>
      </c>
      <c r="Q1554" s="22" t="s">
        <v>103</v>
      </c>
    </row>
    <row r="1555" spans="3:17" s="22" customFormat="1" x14ac:dyDescent="0.15">
      <c r="C1555" s="22" t="str">
        <f>IF(INDEX(個人!$C$6:$AH$125,$N1555,$C$3)&lt;&gt;"",DBCS(TRIM(INDEX(個人!$C$6:$AH$125,$N1555,$C$3))),"")</f>
        <v/>
      </c>
      <c r="D1555" s="22" t="str">
        <f t="shared" si="210"/>
        <v>○</v>
      </c>
      <c r="E1555" s="22">
        <f>IF(AND(INDEX(個人!$C$6:$AH$125,$N1554,$C$3)&lt;&gt;"",INDEX(個人!$C$6:$AH$125,$N1555,$O1555)&lt;&gt;""),E1554+1,E1554)</f>
        <v>0</v>
      </c>
      <c r="F1555" s="22" t="str">
        <f t="shared" si="211"/>
        <v>@0</v>
      </c>
      <c r="H1555" s="22" t="str">
        <f>IF(AND(INDEX(個人!$C$6:$AH$125,$N1555,$C$3)&lt;&gt;"",INDEX(個人!$C$6:$AH$125,$N1555,$O1555)&lt;&gt;""),IF(INDEX(個人!$C$6:$AH$125,$N1555,$H$3)&lt;20,11,ROUNDDOWN(INDEX(個人!$C$6:$AH$125,$N1555,$H$3)/5,0)+7),"")</f>
        <v/>
      </c>
      <c r="I1555" s="22" t="str">
        <f>IF(AND(INDEX(個人!$C$6:$AH$125,$N1555,$C$3)&lt;&gt;"",INDEX(個人!$C$6:$AH$125,$N1555,$O1555)&lt;&gt;""),IF(ISERROR(VLOOKUP(DBCS($Q1555),コード一覧!$E$1:$F$6,2,FALSE)),1,VLOOKUP(DBCS($Q1555),コード一覧!$E$1:$F$6,2,FALSE)),"")</f>
        <v/>
      </c>
      <c r="J1555" s="22" t="str">
        <f>IF(AND(INDEX(個人!$C$6:$AH$125,$N1555,$C$3)&lt;&gt;"",INDEX(個人!$C$6:$AH$125,$N1555,$O1555)&lt;&gt;""),VLOOKUP($P1555,コード一覧!$G$1:$H$10,2,FALSE),"")</f>
        <v/>
      </c>
      <c r="K1555" s="22" t="str">
        <f>IF(AND(INDEX(個人!$C$6:$AH$125,$N1555,$C$3)&lt;&gt;"",INDEX(個人!$C$6:$AH$125,$N1555,$O1555)&lt;&gt;""),LEFT(TEXT(INDEX(個人!$C$6:$AH$125,$N1555,$O1555),"mm:ss.00"),2),"")</f>
        <v/>
      </c>
      <c r="L1555" s="22" t="str">
        <f>IF(AND(INDEX(個人!$C$6:$AH$125,$N1555,$C$3)&lt;&gt;"",INDEX(個人!$C$6:$AH$125,$N1555,$O1555)&lt;&gt;""),MID(TEXT(INDEX(個人!$C$6:$AH$125,$N1555,$O1555),"mm:ss.00"),4,2),"")</f>
        <v/>
      </c>
      <c r="M1555" s="22" t="str">
        <f>IF(AND(INDEX(個人!$C$6:$AH$125,$N1555,$C$3)&lt;&gt;"",INDEX(個人!$C$6:$AH$125,$N1555,$O1555)&lt;&gt;""),RIGHT(TEXT(INDEX(個人!$C$6:$AH$125,$N1555,$O1555),"mm:ss.00"),2),"")</f>
        <v/>
      </c>
      <c r="N1555" s="22">
        <f t="shared" si="212"/>
        <v>71</v>
      </c>
      <c r="O1555" s="22">
        <v>20</v>
      </c>
      <c r="P1555" s="24" t="s">
        <v>37</v>
      </c>
      <c r="Q1555" s="22" t="s">
        <v>103</v>
      </c>
    </row>
    <row r="1556" spans="3:17" s="22" customFormat="1" x14ac:dyDescent="0.15">
      <c r="C1556" s="22" t="str">
        <f>IF(INDEX(個人!$C$6:$AH$125,$N1556,$C$3)&lt;&gt;"",DBCS(TRIM(INDEX(個人!$C$6:$AH$125,$N1556,$C$3))),"")</f>
        <v/>
      </c>
      <c r="D1556" s="22" t="str">
        <f t="shared" si="210"/>
        <v>○</v>
      </c>
      <c r="E1556" s="22">
        <f>IF(AND(INDEX(個人!$C$6:$AH$125,$N1555,$C$3)&lt;&gt;"",INDEX(個人!$C$6:$AH$125,$N1556,$O1556)&lt;&gt;""),E1555+1,E1555)</f>
        <v>0</v>
      </c>
      <c r="F1556" s="22" t="str">
        <f t="shared" si="211"/>
        <v>@0</v>
      </c>
      <c r="H1556" s="22" t="str">
        <f>IF(AND(INDEX(個人!$C$6:$AH$125,$N1556,$C$3)&lt;&gt;"",INDEX(個人!$C$6:$AH$125,$N1556,$O1556)&lt;&gt;""),IF(INDEX(個人!$C$6:$AH$125,$N1556,$H$3)&lt;20,11,ROUNDDOWN(INDEX(個人!$C$6:$AH$125,$N1556,$H$3)/5,0)+7),"")</f>
        <v/>
      </c>
      <c r="I1556" s="22" t="str">
        <f>IF(AND(INDEX(個人!$C$6:$AH$125,$N1556,$C$3)&lt;&gt;"",INDEX(個人!$C$6:$AH$125,$N1556,$O1556)&lt;&gt;""),IF(ISERROR(VLOOKUP(DBCS($Q1556),コード一覧!$E$1:$F$6,2,FALSE)),1,VLOOKUP(DBCS($Q1556),コード一覧!$E$1:$F$6,2,FALSE)),"")</f>
        <v/>
      </c>
      <c r="J1556" s="22" t="str">
        <f>IF(AND(INDEX(個人!$C$6:$AH$125,$N1556,$C$3)&lt;&gt;"",INDEX(個人!$C$6:$AH$125,$N1556,$O1556)&lt;&gt;""),VLOOKUP($P1556,コード一覧!$G$1:$H$10,2,FALSE),"")</f>
        <v/>
      </c>
      <c r="K1556" s="22" t="str">
        <f>IF(AND(INDEX(個人!$C$6:$AH$125,$N1556,$C$3)&lt;&gt;"",INDEX(個人!$C$6:$AH$125,$N1556,$O1556)&lt;&gt;""),LEFT(TEXT(INDEX(個人!$C$6:$AH$125,$N1556,$O1556),"mm:ss.00"),2),"")</f>
        <v/>
      </c>
      <c r="L1556" s="22" t="str">
        <f>IF(AND(INDEX(個人!$C$6:$AH$125,$N1556,$C$3)&lt;&gt;"",INDEX(個人!$C$6:$AH$125,$N1556,$O1556)&lt;&gt;""),MID(TEXT(INDEX(個人!$C$6:$AH$125,$N1556,$O1556),"mm:ss.00"),4,2),"")</f>
        <v/>
      </c>
      <c r="M1556" s="22" t="str">
        <f>IF(AND(INDEX(個人!$C$6:$AH$125,$N1556,$C$3)&lt;&gt;"",INDEX(個人!$C$6:$AH$125,$N1556,$O1556)&lt;&gt;""),RIGHT(TEXT(INDEX(個人!$C$6:$AH$125,$N1556,$O1556),"mm:ss.00"),2),"")</f>
        <v/>
      </c>
      <c r="N1556" s="22">
        <f t="shared" si="212"/>
        <v>71</v>
      </c>
      <c r="O1556" s="22">
        <v>21</v>
      </c>
      <c r="P1556" s="24" t="s">
        <v>47</v>
      </c>
      <c r="Q1556" s="22" t="s">
        <v>103</v>
      </c>
    </row>
    <row r="1557" spans="3:17" s="22" customFormat="1" x14ac:dyDescent="0.15">
      <c r="C1557" s="22" t="str">
        <f>IF(INDEX(個人!$C$6:$AH$125,$N1557,$C$3)&lt;&gt;"",DBCS(TRIM(INDEX(個人!$C$6:$AH$125,$N1557,$C$3))),"")</f>
        <v/>
      </c>
      <c r="D1557" s="22" t="str">
        <f t="shared" si="210"/>
        <v>○</v>
      </c>
      <c r="E1557" s="22">
        <f>IF(AND(INDEX(個人!$C$6:$AH$125,$N1556,$C$3)&lt;&gt;"",INDEX(個人!$C$6:$AH$125,$N1557,$O1557)&lt;&gt;""),E1556+1,E1556)</f>
        <v>0</v>
      </c>
      <c r="F1557" s="22" t="str">
        <f t="shared" si="211"/>
        <v>@0</v>
      </c>
      <c r="H1557" s="22" t="str">
        <f>IF(AND(INDEX(個人!$C$6:$AH$125,$N1557,$C$3)&lt;&gt;"",INDEX(個人!$C$6:$AH$125,$N1557,$O1557)&lt;&gt;""),IF(INDEX(個人!$C$6:$AH$125,$N1557,$H$3)&lt;20,11,ROUNDDOWN(INDEX(個人!$C$6:$AH$125,$N1557,$H$3)/5,0)+7),"")</f>
        <v/>
      </c>
      <c r="I1557" s="22" t="str">
        <f>IF(AND(INDEX(個人!$C$6:$AH$125,$N1557,$C$3)&lt;&gt;"",INDEX(個人!$C$6:$AH$125,$N1557,$O1557)&lt;&gt;""),IF(ISERROR(VLOOKUP(DBCS($Q1557),コード一覧!$E$1:$F$6,2,FALSE)),1,VLOOKUP(DBCS($Q1557),コード一覧!$E$1:$F$6,2,FALSE)),"")</f>
        <v/>
      </c>
      <c r="J1557" s="22" t="str">
        <f>IF(AND(INDEX(個人!$C$6:$AH$125,$N1557,$C$3)&lt;&gt;"",INDEX(個人!$C$6:$AH$125,$N1557,$O1557)&lt;&gt;""),VLOOKUP($P1557,コード一覧!$G$1:$H$10,2,FALSE),"")</f>
        <v/>
      </c>
      <c r="K1557" s="22" t="str">
        <f>IF(AND(INDEX(個人!$C$6:$AH$125,$N1557,$C$3)&lt;&gt;"",INDEX(個人!$C$6:$AH$125,$N1557,$O1557)&lt;&gt;""),LEFT(TEXT(INDEX(個人!$C$6:$AH$125,$N1557,$O1557),"mm:ss.00"),2),"")</f>
        <v/>
      </c>
      <c r="L1557" s="22" t="str">
        <f>IF(AND(INDEX(個人!$C$6:$AH$125,$N1557,$C$3)&lt;&gt;"",INDEX(個人!$C$6:$AH$125,$N1557,$O1557)&lt;&gt;""),MID(TEXT(INDEX(個人!$C$6:$AH$125,$N1557,$O1557),"mm:ss.00"),4,2),"")</f>
        <v/>
      </c>
      <c r="M1557" s="22" t="str">
        <f>IF(AND(INDEX(個人!$C$6:$AH$125,$N1557,$C$3)&lt;&gt;"",INDEX(個人!$C$6:$AH$125,$N1557,$O1557)&lt;&gt;""),RIGHT(TEXT(INDEX(個人!$C$6:$AH$125,$N1557,$O1557),"mm:ss.00"),2),"")</f>
        <v/>
      </c>
      <c r="N1557" s="22">
        <f t="shared" si="212"/>
        <v>71</v>
      </c>
      <c r="O1557" s="22">
        <v>22</v>
      </c>
      <c r="P1557" s="24" t="s">
        <v>70</v>
      </c>
      <c r="Q1557" s="22" t="s">
        <v>104</v>
      </c>
    </row>
    <row r="1558" spans="3:17" s="22" customFormat="1" x14ac:dyDescent="0.15">
      <c r="C1558" s="22" t="str">
        <f>IF(INDEX(個人!$C$6:$AH$125,$N1558,$C$3)&lt;&gt;"",DBCS(TRIM(INDEX(個人!$C$6:$AH$125,$N1558,$C$3))),"")</f>
        <v/>
      </c>
      <c r="D1558" s="22" t="str">
        <f t="shared" si="210"/>
        <v>○</v>
      </c>
      <c r="E1558" s="22">
        <f>IF(AND(INDEX(個人!$C$6:$AH$125,$N1557,$C$3)&lt;&gt;"",INDEX(個人!$C$6:$AH$125,$N1558,$O1558)&lt;&gt;""),E1557+1,E1557)</f>
        <v>0</v>
      </c>
      <c r="F1558" s="22" t="str">
        <f t="shared" si="211"/>
        <v>@0</v>
      </c>
      <c r="H1558" s="22" t="str">
        <f>IF(AND(INDEX(個人!$C$6:$AH$125,$N1558,$C$3)&lt;&gt;"",INDEX(個人!$C$6:$AH$125,$N1558,$O1558)&lt;&gt;""),IF(INDEX(個人!$C$6:$AH$125,$N1558,$H$3)&lt;20,11,ROUNDDOWN(INDEX(個人!$C$6:$AH$125,$N1558,$H$3)/5,0)+7),"")</f>
        <v/>
      </c>
      <c r="I1558" s="22" t="str">
        <f>IF(AND(INDEX(個人!$C$6:$AH$125,$N1558,$C$3)&lt;&gt;"",INDEX(個人!$C$6:$AH$125,$N1558,$O1558)&lt;&gt;""),IF(ISERROR(VLOOKUP(DBCS($Q1558),コード一覧!$E$1:$F$6,2,FALSE)),1,VLOOKUP(DBCS($Q1558),コード一覧!$E$1:$F$6,2,FALSE)),"")</f>
        <v/>
      </c>
      <c r="J1558" s="22" t="str">
        <f>IF(AND(INDEX(個人!$C$6:$AH$125,$N1558,$C$3)&lt;&gt;"",INDEX(個人!$C$6:$AH$125,$N1558,$O1558)&lt;&gt;""),VLOOKUP($P1558,コード一覧!$G$1:$H$10,2,FALSE),"")</f>
        <v/>
      </c>
      <c r="K1558" s="22" t="str">
        <f>IF(AND(INDEX(個人!$C$6:$AH$125,$N1558,$C$3)&lt;&gt;"",INDEX(個人!$C$6:$AH$125,$N1558,$O1558)&lt;&gt;""),LEFT(TEXT(INDEX(個人!$C$6:$AH$125,$N1558,$O1558),"mm:ss.00"),2),"")</f>
        <v/>
      </c>
      <c r="L1558" s="22" t="str">
        <f>IF(AND(INDEX(個人!$C$6:$AH$125,$N1558,$C$3)&lt;&gt;"",INDEX(個人!$C$6:$AH$125,$N1558,$O1558)&lt;&gt;""),MID(TEXT(INDEX(個人!$C$6:$AH$125,$N1558,$O1558),"mm:ss.00"),4,2),"")</f>
        <v/>
      </c>
      <c r="M1558" s="22" t="str">
        <f>IF(AND(INDEX(個人!$C$6:$AH$125,$N1558,$C$3)&lt;&gt;"",INDEX(個人!$C$6:$AH$125,$N1558,$O1558)&lt;&gt;""),RIGHT(TEXT(INDEX(個人!$C$6:$AH$125,$N1558,$O1558),"mm:ss.00"),2),"")</f>
        <v/>
      </c>
      <c r="N1558" s="22">
        <f t="shared" si="212"/>
        <v>71</v>
      </c>
      <c r="O1558" s="22">
        <v>23</v>
      </c>
      <c r="P1558" s="24" t="s">
        <v>24</v>
      </c>
      <c r="Q1558" s="22" t="s">
        <v>104</v>
      </c>
    </row>
    <row r="1559" spans="3:17" s="22" customFormat="1" x14ac:dyDescent="0.15">
      <c r="C1559" s="22" t="str">
        <f>IF(INDEX(個人!$C$6:$AH$125,$N1559,$C$3)&lt;&gt;"",DBCS(TRIM(INDEX(個人!$C$6:$AH$125,$N1559,$C$3))),"")</f>
        <v/>
      </c>
      <c r="D1559" s="22" t="str">
        <f t="shared" si="210"/>
        <v>○</v>
      </c>
      <c r="E1559" s="22">
        <f>IF(AND(INDEX(個人!$C$6:$AH$125,$N1558,$C$3)&lt;&gt;"",INDEX(個人!$C$6:$AH$125,$N1559,$O1559)&lt;&gt;""),E1558+1,E1558)</f>
        <v>0</v>
      </c>
      <c r="F1559" s="22" t="str">
        <f t="shared" si="211"/>
        <v>@0</v>
      </c>
      <c r="H1559" s="22" t="str">
        <f>IF(AND(INDEX(個人!$C$6:$AH$125,$N1559,$C$3)&lt;&gt;"",INDEX(個人!$C$6:$AH$125,$N1559,$O1559)&lt;&gt;""),IF(INDEX(個人!$C$6:$AH$125,$N1559,$H$3)&lt;20,11,ROUNDDOWN(INDEX(個人!$C$6:$AH$125,$N1559,$H$3)/5,0)+7),"")</f>
        <v/>
      </c>
      <c r="I1559" s="22" t="str">
        <f>IF(AND(INDEX(個人!$C$6:$AH$125,$N1559,$C$3)&lt;&gt;"",INDEX(個人!$C$6:$AH$125,$N1559,$O1559)&lt;&gt;""),IF(ISERROR(VLOOKUP(DBCS($Q1559),コード一覧!$E$1:$F$6,2,FALSE)),1,VLOOKUP(DBCS($Q1559),コード一覧!$E$1:$F$6,2,FALSE)),"")</f>
        <v/>
      </c>
      <c r="J1559" s="22" t="str">
        <f>IF(AND(INDEX(個人!$C$6:$AH$125,$N1559,$C$3)&lt;&gt;"",INDEX(個人!$C$6:$AH$125,$N1559,$O1559)&lt;&gt;""),VLOOKUP($P1559,コード一覧!$G$1:$H$10,2,FALSE),"")</f>
        <v/>
      </c>
      <c r="K1559" s="22" t="str">
        <f>IF(AND(INDEX(個人!$C$6:$AH$125,$N1559,$C$3)&lt;&gt;"",INDEX(個人!$C$6:$AH$125,$N1559,$O1559)&lt;&gt;""),LEFT(TEXT(INDEX(個人!$C$6:$AH$125,$N1559,$O1559),"mm:ss.00"),2),"")</f>
        <v/>
      </c>
      <c r="L1559" s="22" t="str">
        <f>IF(AND(INDEX(個人!$C$6:$AH$125,$N1559,$C$3)&lt;&gt;"",INDEX(個人!$C$6:$AH$125,$N1559,$O1559)&lt;&gt;""),MID(TEXT(INDEX(個人!$C$6:$AH$125,$N1559,$O1559),"mm:ss.00"),4,2),"")</f>
        <v/>
      </c>
      <c r="M1559" s="22" t="str">
        <f>IF(AND(INDEX(個人!$C$6:$AH$125,$N1559,$C$3)&lt;&gt;"",INDEX(個人!$C$6:$AH$125,$N1559,$O1559)&lt;&gt;""),RIGHT(TEXT(INDEX(個人!$C$6:$AH$125,$N1559,$O1559),"mm:ss.00"),2),"")</f>
        <v/>
      </c>
      <c r="N1559" s="22">
        <f t="shared" si="212"/>
        <v>71</v>
      </c>
      <c r="O1559" s="22">
        <v>24</v>
      </c>
      <c r="P1559" s="24" t="s">
        <v>37</v>
      </c>
      <c r="Q1559" s="22" t="s">
        <v>104</v>
      </c>
    </row>
    <row r="1560" spans="3:17" s="22" customFormat="1" x14ac:dyDescent="0.15">
      <c r="C1560" s="22" t="str">
        <f>IF(INDEX(個人!$C$6:$AH$125,$N1560,$C$3)&lt;&gt;"",DBCS(TRIM(INDEX(個人!$C$6:$AH$125,$N1560,$C$3))),"")</f>
        <v/>
      </c>
      <c r="D1560" s="22" t="str">
        <f t="shared" si="210"/>
        <v>○</v>
      </c>
      <c r="E1560" s="22">
        <f>IF(AND(INDEX(個人!$C$6:$AH$125,$N1559,$C$3)&lt;&gt;"",INDEX(個人!$C$6:$AH$125,$N1560,$O1560)&lt;&gt;""),E1559+1,E1559)</f>
        <v>0</v>
      </c>
      <c r="F1560" s="22" t="str">
        <f t="shared" si="211"/>
        <v>@0</v>
      </c>
      <c r="H1560" s="22" t="str">
        <f>IF(AND(INDEX(個人!$C$6:$AH$125,$N1560,$C$3)&lt;&gt;"",INDEX(個人!$C$6:$AH$125,$N1560,$O1560)&lt;&gt;""),IF(INDEX(個人!$C$6:$AH$125,$N1560,$H$3)&lt;20,11,ROUNDDOWN(INDEX(個人!$C$6:$AH$125,$N1560,$H$3)/5,0)+7),"")</f>
        <v/>
      </c>
      <c r="I1560" s="22" t="str">
        <f>IF(AND(INDEX(個人!$C$6:$AH$125,$N1560,$C$3)&lt;&gt;"",INDEX(個人!$C$6:$AH$125,$N1560,$O1560)&lt;&gt;""),IF(ISERROR(VLOOKUP(DBCS($Q1560),コード一覧!$E$1:$F$6,2,FALSE)),1,VLOOKUP(DBCS($Q1560),コード一覧!$E$1:$F$6,2,FALSE)),"")</f>
        <v/>
      </c>
      <c r="J1560" s="22" t="str">
        <f>IF(AND(INDEX(個人!$C$6:$AH$125,$N1560,$C$3)&lt;&gt;"",INDEX(個人!$C$6:$AH$125,$N1560,$O1560)&lt;&gt;""),VLOOKUP($P1560,コード一覧!$G$1:$H$10,2,FALSE),"")</f>
        <v/>
      </c>
      <c r="K1560" s="22" t="str">
        <f>IF(AND(INDEX(個人!$C$6:$AH$125,$N1560,$C$3)&lt;&gt;"",INDEX(個人!$C$6:$AH$125,$N1560,$O1560)&lt;&gt;""),LEFT(TEXT(INDEX(個人!$C$6:$AH$125,$N1560,$O1560),"mm:ss.00"),2),"")</f>
        <v/>
      </c>
      <c r="L1560" s="22" t="str">
        <f>IF(AND(INDEX(個人!$C$6:$AH$125,$N1560,$C$3)&lt;&gt;"",INDEX(個人!$C$6:$AH$125,$N1560,$O1560)&lt;&gt;""),MID(TEXT(INDEX(個人!$C$6:$AH$125,$N1560,$O1560),"mm:ss.00"),4,2),"")</f>
        <v/>
      </c>
      <c r="M1560" s="22" t="str">
        <f>IF(AND(INDEX(個人!$C$6:$AH$125,$N1560,$C$3)&lt;&gt;"",INDEX(個人!$C$6:$AH$125,$N1560,$O1560)&lt;&gt;""),RIGHT(TEXT(INDEX(個人!$C$6:$AH$125,$N1560,$O1560),"mm:ss.00"),2),"")</f>
        <v/>
      </c>
      <c r="N1560" s="22">
        <f t="shared" si="212"/>
        <v>71</v>
      </c>
      <c r="O1560" s="22">
        <v>25</v>
      </c>
      <c r="P1560" s="24" t="s">
        <v>47</v>
      </c>
      <c r="Q1560" s="22" t="s">
        <v>104</v>
      </c>
    </row>
    <row r="1561" spans="3:17" s="22" customFormat="1" x14ac:dyDescent="0.15">
      <c r="C1561" s="22" t="str">
        <f>IF(INDEX(個人!$C$6:$AH$125,$N1561,$C$3)&lt;&gt;"",DBCS(TRIM(INDEX(個人!$C$6:$AH$125,$N1561,$C$3))),"")</f>
        <v/>
      </c>
      <c r="D1561" s="22" t="str">
        <f t="shared" si="210"/>
        <v>○</v>
      </c>
      <c r="E1561" s="22">
        <f>IF(AND(INDEX(個人!$C$6:$AH$125,$N1560,$C$3)&lt;&gt;"",INDEX(個人!$C$6:$AH$125,$N1561,$O1561)&lt;&gt;""),E1560+1,E1560)</f>
        <v>0</v>
      </c>
      <c r="F1561" s="22" t="str">
        <f t="shared" si="211"/>
        <v>@0</v>
      </c>
      <c r="H1561" s="22" t="str">
        <f>IF(AND(INDEX(個人!$C$6:$AH$125,$N1561,$C$3)&lt;&gt;"",INDEX(個人!$C$6:$AH$125,$N1561,$O1561)&lt;&gt;""),IF(INDEX(個人!$C$6:$AH$125,$N1561,$H$3)&lt;20,11,ROUNDDOWN(INDEX(個人!$C$6:$AH$125,$N1561,$H$3)/5,0)+7),"")</f>
        <v/>
      </c>
      <c r="I1561" s="22" t="str">
        <f>IF(AND(INDEX(個人!$C$6:$AH$125,$N1561,$C$3)&lt;&gt;"",INDEX(個人!$C$6:$AH$125,$N1561,$O1561)&lt;&gt;""),IF(ISERROR(VLOOKUP(DBCS($Q1561),コード一覧!$E$1:$F$6,2,FALSE)),1,VLOOKUP(DBCS($Q1561),コード一覧!$E$1:$F$6,2,FALSE)),"")</f>
        <v/>
      </c>
      <c r="J1561" s="22" t="str">
        <f>IF(AND(INDEX(個人!$C$6:$AH$125,$N1561,$C$3)&lt;&gt;"",INDEX(個人!$C$6:$AH$125,$N1561,$O1561)&lt;&gt;""),VLOOKUP($P1561,コード一覧!$G$1:$H$10,2,FALSE),"")</f>
        <v/>
      </c>
      <c r="K1561" s="22" t="str">
        <f>IF(AND(INDEX(個人!$C$6:$AH$125,$N1561,$C$3)&lt;&gt;"",INDEX(個人!$C$6:$AH$125,$N1561,$O1561)&lt;&gt;""),LEFT(TEXT(INDEX(個人!$C$6:$AH$125,$N1561,$O1561),"mm:ss.00"),2),"")</f>
        <v/>
      </c>
      <c r="L1561" s="22" t="str">
        <f>IF(AND(INDEX(個人!$C$6:$AH$125,$N1561,$C$3)&lt;&gt;"",INDEX(個人!$C$6:$AH$125,$N1561,$O1561)&lt;&gt;""),MID(TEXT(INDEX(個人!$C$6:$AH$125,$N1561,$O1561),"mm:ss.00"),4,2),"")</f>
        <v/>
      </c>
      <c r="M1561" s="22" t="str">
        <f>IF(AND(INDEX(個人!$C$6:$AH$125,$N1561,$C$3)&lt;&gt;"",INDEX(個人!$C$6:$AH$125,$N1561,$O1561)&lt;&gt;""),RIGHT(TEXT(INDEX(個人!$C$6:$AH$125,$N1561,$O1561),"mm:ss.00"),2),"")</f>
        <v/>
      </c>
      <c r="N1561" s="22">
        <f t="shared" si="212"/>
        <v>71</v>
      </c>
      <c r="O1561" s="22">
        <v>26</v>
      </c>
      <c r="P1561" s="24" t="s">
        <v>70</v>
      </c>
      <c r="Q1561" s="22" t="s">
        <v>55</v>
      </c>
    </row>
    <row r="1562" spans="3:17" s="22" customFormat="1" x14ac:dyDescent="0.15">
      <c r="C1562" s="22" t="str">
        <f>IF(INDEX(個人!$C$6:$AH$125,$N1562,$C$3)&lt;&gt;"",DBCS(TRIM(INDEX(個人!$C$6:$AH$125,$N1562,$C$3))),"")</f>
        <v/>
      </c>
      <c r="D1562" s="22" t="str">
        <f t="shared" si="210"/>
        <v>○</v>
      </c>
      <c r="E1562" s="22">
        <f>IF(AND(INDEX(個人!$C$6:$AH$125,$N1561,$C$3)&lt;&gt;"",INDEX(個人!$C$6:$AH$125,$N1562,$O1562)&lt;&gt;""),E1561+1,E1561)</f>
        <v>0</v>
      </c>
      <c r="F1562" s="22" t="str">
        <f t="shared" si="211"/>
        <v>@0</v>
      </c>
      <c r="H1562" s="22" t="str">
        <f>IF(AND(INDEX(個人!$C$6:$AH$125,$N1562,$C$3)&lt;&gt;"",INDEX(個人!$C$6:$AH$125,$N1562,$O1562)&lt;&gt;""),IF(INDEX(個人!$C$6:$AH$125,$N1562,$H$3)&lt;20,11,ROUNDDOWN(INDEX(個人!$C$6:$AH$125,$N1562,$H$3)/5,0)+7),"")</f>
        <v/>
      </c>
      <c r="I1562" s="22" t="str">
        <f>IF(AND(INDEX(個人!$C$6:$AH$125,$N1562,$C$3)&lt;&gt;"",INDEX(個人!$C$6:$AH$125,$N1562,$O1562)&lt;&gt;""),IF(ISERROR(VLOOKUP(DBCS($Q1562),コード一覧!$E$1:$F$6,2,FALSE)),1,VLOOKUP(DBCS($Q1562),コード一覧!$E$1:$F$6,2,FALSE)),"")</f>
        <v/>
      </c>
      <c r="J1562" s="22" t="str">
        <f>IF(AND(INDEX(個人!$C$6:$AH$125,$N1562,$C$3)&lt;&gt;"",INDEX(個人!$C$6:$AH$125,$N1562,$O1562)&lt;&gt;""),VLOOKUP($P1562,コード一覧!$G$1:$H$10,2,FALSE),"")</f>
        <v/>
      </c>
      <c r="K1562" s="22" t="str">
        <f>IF(AND(INDEX(個人!$C$6:$AH$125,$N1562,$C$3)&lt;&gt;"",INDEX(個人!$C$6:$AH$125,$N1562,$O1562)&lt;&gt;""),LEFT(TEXT(INDEX(個人!$C$6:$AH$125,$N1562,$O1562),"mm:ss.00"),2),"")</f>
        <v/>
      </c>
      <c r="L1562" s="22" t="str">
        <f>IF(AND(INDEX(個人!$C$6:$AH$125,$N1562,$C$3)&lt;&gt;"",INDEX(個人!$C$6:$AH$125,$N1562,$O1562)&lt;&gt;""),MID(TEXT(INDEX(個人!$C$6:$AH$125,$N1562,$O1562),"mm:ss.00"),4,2),"")</f>
        <v/>
      </c>
      <c r="M1562" s="22" t="str">
        <f>IF(AND(INDEX(個人!$C$6:$AH$125,$N1562,$C$3)&lt;&gt;"",INDEX(個人!$C$6:$AH$125,$N1562,$O1562)&lt;&gt;""),RIGHT(TEXT(INDEX(個人!$C$6:$AH$125,$N1562,$O1562),"mm:ss.00"),2),"")</f>
        <v/>
      </c>
      <c r="N1562" s="22">
        <f t="shared" si="212"/>
        <v>71</v>
      </c>
      <c r="O1562" s="22">
        <v>27</v>
      </c>
      <c r="P1562" s="24" t="s">
        <v>24</v>
      </c>
      <c r="Q1562" s="22" t="s">
        <v>55</v>
      </c>
    </row>
    <row r="1563" spans="3:17" s="22" customFormat="1" x14ac:dyDescent="0.15">
      <c r="C1563" s="22" t="str">
        <f>IF(INDEX(個人!$C$6:$AH$125,$N1563,$C$3)&lt;&gt;"",DBCS(TRIM(INDEX(個人!$C$6:$AH$125,$N1563,$C$3))),"")</f>
        <v/>
      </c>
      <c r="D1563" s="22" t="str">
        <f t="shared" si="210"/>
        <v>○</v>
      </c>
      <c r="E1563" s="22">
        <f>IF(AND(INDEX(個人!$C$6:$AH$125,$N1562,$C$3)&lt;&gt;"",INDEX(個人!$C$6:$AH$125,$N1563,$O1563)&lt;&gt;""),E1562+1,E1562)</f>
        <v>0</v>
      </c>
      <c r="F1563" s="22" t="str">
        <f t="shared" si="211"/>
        <v>@0</v>
      </c>
      <c r="H1563" s="22" t="str">
        <f>IF(AND(INDEX(個人!$C$6:$AH$125,$N1563,$C$3)&lt;&gt;"",INDEX(個人!$C$6:$AH$125,$N1563,$O1563)&lt;&gt;""),IF(INDEX(個人!$C$6:$AH$125,$N1563,$H$3)&lt;20,11,ROUNDDOWN(INDEX(個人!$C$6:$AH$125,$N1563,$H$3)/5,0)+7),"")</f>
        <v/>
      </c>
      <c r="I1563" s="22" t="str">
        <f>IF(AND(INDEX(個人!$C$6:$AH$125,$N1563,$C$3)&lt;&gt;"",INDEX(個人!$C$6:$AH$125,$N1563,$O1563)&lt;&gt;""),IF(ISERROR(VLOOKUP(DBCS($Q1563),コード一覧!$E$1:$F$6,2,FALSE)),1,VLOOKUP(DBCS($Q1563),コード一覧!$E$1:$F$6,2,FALSE)),"")</f>
        <v/>
      </c>
      <c r="J1563" s="22" t="str">
        <f>IF(AND(INDEX(個人!$C$6:$AH$125,$N1563,$C$3)&lt;&gt;"",INDEX(個人!$C$6:$AH$125,$N1563,$O1563)&lt;&gt;""),VLOOKUP($P1563,コード一覧!$G$1:$H$10,2,FALSE),"")</f>
        <v/>
      </c>
      <c r="K1563" s="22" t="str">
        <f>IF(AND(INDEX(個人!$C$6:$AH$125,$N1563,$C$3)&lt;&gt;"",INDEX(個人!$C$6:$AH$125,$N1563,$O1563)&lt;&gt;""),LEFT(TEXT(INDEX(個人!$C$6:$AH$125,$N1563,$O1563),"mm:ss.00"),2),"")</f>
        <v/>
      </c>
      <c r="L1563" s="22" t="str">
        <f>IF(AND(INDEX(個人!$C$6:$AH$125,$N1563,$C$3)&lt;&gt;"",INDEX(個人!$C$6:$AH$125,$N1563,$O1563)&lt;&gt;""),MID(TEXT(INDEX(個人!$C$6:$AH$125,$N1563,$O1563),"mm:ss.00"),4,2),"")</f>
        <v/>
      </c>
      <c r="M1563" s="22" t="str">
        <f>IF(AND(INDEX(個人!$C$6:$AH$125,$N1563,$C$3)&lt;&gt;"",INDEX(個人!$C$6:$AH$125,$N1563,$O1563)&lt;&gt;""),RIGHT(TEXT(INDEX(個人!$C$6:$AH$125,$N1563,$O1563),"mm:ss.00"),2),"")</f>
        <v/>
      </c>
      <c r="N1563" s="22">
        <f t="shared" si="212"/>
        <v>71</v>
      </c>
      <c r="O1563" s="22">
        <v>28</v>
      </c>
      <c r="P1563" s="24" t="s">
        <v>37</v>
      </c>
      <c r="Q1563" s="22" t="s">
        <v>55</v>
      </c>
    </row>
    <row r="1564" spans="3:17" s="22" customFormat="1" x14ac:dyDescent="0.15">
      <c r="C1564" s="22" t="str">
        <f>IF(INDEX(個人!$C$6:$AH$125,$N1564,$C$3)&lt;&gt;"",DBCS(TRIM(INDEX(個人!$C$6:$AH$125,$N1564,$C$3))),"")</f>
        <v/>
      </c>
      <c r="D1564" s="22" t="str">
        <f t="shared" si="210"/>
        <v>○</v>
      </c>
      <c r="E1564" s="22">
        <f>IF(AND(INDEX(個人!$C$6:$AH$125,$N1563,$C$3)&lt;&gt;"",INDEX(個人!$C$6:$AH$125,$N1564,$O1564)&lt;&gt;""),E1563+1,E1563)</f>
        <v>0</v>
      </c>
      <c r="F1564" s="22" t="str">
        <f t="shared" si="211"/>
        <v>@0</v>
      </c>
      <c r="H1564" s="22" t="str">
        <f>IF(AND(INDEX(個人!$C$6:$AH$125,$N1564,$C$3)&lt;&gt;"",INDEX(個人!$C$6:$AH$125,$N1564,$O1564)&lt;&gt;""),IF(INDEX(個人!$C$6:$AH$125,$N1564,$H$3)&lt;20,11,ROUNDDOWN(INDEX(個人!$C$6:$AH$125,$N1564,$H$3)/5,0)+7),"")</f>
        <v/>
      </c>
      <c r="I1564" s="22" t="str">
        <f>IF(AND(INDEX(個人!$C$6:$AH$125,$N1564,$C$3)&lt;&gt;"",INDEX(個人!$C$6:$AH$125,$N1564,$O1564)&lt;&gt;""),IF(ISERROR(VLOOKUP(DBCS($Q1564),コード一覧!$E$1:$F$6,2,FALSE)),1,VLOOKUP(DBCS($Q1564),コード一覧!$E$1:$F$6,2,FALSE)),"")</f>
        <v/>
      </c>
      <c r="J1564" s="22" t="str">
        <f>IF(AND(INDEX(個人!$C$6:$AH$125,$N1564,$C$3)&lt;&gt;"",INDEX(個人!$C$6:$AH$125,$N1564,$O1564)&lt;&gt;""),VLOOKUP($P1564,コード一覧!$G$1:$H$10,2,FALSE),"")</f>
        <v/>
      </c>
      <c r="K1564" s="22" t="str">
        <f>IF(AND(INDEX(個人!$C$6:$AH$125,$N1564,$C$3)&lt;&gt;"",INDEX(個人!$C$6:$AH$125,$N1564,$O1564)&lt;&gt;""),LEFT(TEXT(INDEX(個人!$C$6:$AH$125,$N1564,$O1564),"mm:ss.00"),2),"")</f>
        <v/>
      </c>
      <c r="L1564" s="22" t="str">
        <f>IF(AND(INDEX(個人!$C$6:$AH$125,$N1564,$C$3)&lt;&gt;"",INDEX(個人!$C$6:$AH$125,$N1564,$O1564)&lt;&gt;""),MID(TEXT(INDEX(個人!$C$6:$AH$125,$N1564,$O1564),"mm:ss.00"),4,2),"")</f>
        <v/>
      </c>
      <c r="M1564" s="22" t="str">
        <f>IF(AND(INDEX(個人!$C$6:$AH$125,$N1564,$C$3)&lt;&gt;"",INDEX(個人!$C$6:$AH$125,$N1564,$O1564)&lt;&gt;""),RIGHT(TEXT(INDEX(個人!$C$6:$AH$125,$N1564,$O1564),"mm:ss.00"),2),"")</f>
        <v/>
      </c>
      <c r="N1564" s="22">
        <f t="shared" si="212"/>
        <v>71</v>
      </c>
      <c r="O1564" s="22">
        <v>29</v>
      </c>
      <c r="P1564" s="24" t="s">
        <v>47</v>
      </c>
      <c r="Q1564" s="22" t="s">
        <v>55</v>
      </c>
    </row>
    <row r="1565" spans="3:17" s="22" customFormat="1" x14ac:dyDescent="0.15">
      <c r="C1565" s="22" t="str">
        <f>IF(INDEX(個人!$C$6:$AH$125,$N1565,$C$3)&lt;&gt;"",DBCS(TRIM(INDEX(個人!$C$6:$AH$125,$N1565,$C$3))),"")</f>
        <v/>
      </c>
      <c r="D1565" s="22" t="str">
        <f t="shared" si="210"/>
        <v>○</v>
      </c>
      <c r="E1565" s="22">
        <f>IF(AND(INDEX(個人!$C$6:$AH$125,$N1564,$C$3)&lt;&gt;"",INDEX(個人!$C$6:$AH$125,$N1565,$O1565)&lt;&gt;""),E1564+1,E1564)</f>
        <v>0</v>
      </c>
      <c r="F1565" s="22" t="str">
        <f t="shared" si="211"/>
        <v>@0</v>
      </c>
      <c r="H1565" s="22" t="str">
        <f>IF(AND(INDEX(個人!$C$6:$AH$125,$N1565,$C$3)&lt;&gt;"",INDEX(個人!$C$6:$AH$125,$N1565,$O1565)&lt;&gt;""),IF(INDEX(個人!$C$6:$AH$125,$N1565,$H$3)&lt;20,11,ROUNDDOWN(INDEX(個人!$C$6:$AH$125,$N1565,$H$3)/5,0)+7),"")</f>
        <v/>
      </c>
      <c r="I1565" s="22" t="str">
        <f>IF(AND(INDEX(個人!$C$6:$AH$125,$N1565,$C$3)&lt;&gt;"",INDEX(個人!$C$6:$AH$125,$N1565,$O1565)&lt;&gt;""),IF(ISERROR(VLOOKUP(DBCS($Q1565),コード一覧!$E$1:$F$6,2,FALSE)),1,VLOOKUP(DBCS($Q1565),コード一覧!$E$1:$F$6,2,FALSE)),"")</f>
        <v/>
      </c>
      <c r="J1565" s="22" t="str">
        <f>IF(AND(INDEX(個人!$C$6:$AH$125,$N1565,$C$3)&lt;&gt;"",INDEX(個人!$C$6:$AH$125,$N1565,$O1565)&lt;&gt;""),VLOOKUP($P1565,コード一覧!$G$1:$H$10,2,FALSE),"")</f>
        <v/>
      </c>
      <c r="K1565" s="22" t="str">
        <f>IF(AND(INDEX(個人!$C$6:$AH$125,$N1565,$C$3)&lt;&gt;"",INDEX(個人!$C$6:$AH$125,$N1565,$O1565)&lt;&gt;""),LEFT(TEXT(INDEX(個人!$C$6:$AH$125,$N1565,$O1565),"mm:ss.00"),2),"")</f>
        <v/>
      </c>
      <c r="L1565" s="22" t="str">
        <f>IF(AND(INDEX(個人!$C$6:$AH$125,$N1565,$C$3)&lt;&gt;"",INDEX(個人!$C$6:$AH$125,$N1565,$O1565)&lt;&gt;""),MID(TEXT(INDEX(個人!$C$6:$AH$125,$N1565,$O1565),"mm:ss.00"),4,2),"")</f>
        <v/>
      </c>
      <c r="M1565" s="22" t="str">
        <f>IF(AND(INDEX(個人!$C$6:$AH$125,$N1565,$C$3)&lt;&gt;"",INDEX(個人!$C$6:$AH$125,$N1565,$O1565)&lt;&gt;""),RIGHT(TEXT(INDEX(個人!$C$6:$AH$125,$N1565,$O1565),"mm:ss.00"),2),"")</f>
        <v/>
      </c>
      <c r="N1565" s="22">
        <f t="shared" si="212"/>
        <v>71</v>
      </c>
      <c r="O1565" s="22">
        <v>30</v>
      </c>
      <c r="P1565" s="24" t="s">
        <v>37</v>
      </c>
      <c r="Q1565" s="22" t="s">
        <v>101</v>
      </c>
    </row>
    <row r="1566" spans="3:17" s="22" customFormat="1" x14ac:dyDescent="0.15">
      <c r="C1566" s="22" t="str">
        <f>IF(INDEX(個人!$C$6:$AH$125,$N1566,$C$3)&lt;&gt;"",DBCS(TRIM(INDEX(個人!$C$6:$AH$125,$N1566,$C$3))),"")</f>
        <v/>
      </c>
      <c r="D1566" s="22" t="str">
        <f t="shared" si="210"/>
        <v>○</v>
      </c>
      <c r="E1566" s="22">
        <f>IF(AND(INDEX(個人!$C$6:$AH$125,$N1565,$C$3)&lt;&gt;"",INDEX(個人!$C$6:$AH$125,$N1566,$O1566)&lt;&gt;""),E1565+1,E1565)</f>
        <v>0</v>
      </c>
      <c r="F1566" s="22" t="str">
        <f t="shared" si="211"/>
        <v>@0</v>
      </c>
      <c r="H1566" s="22" t="str">
        <f>IF(AND(INDEX(個人!$C$6:$AH$125,$N1566,$C$3)&lt;&gt;"",INDEX(個人!$C$6:$AH$125,$N1566,$O1566)&lt;&gt;""),IF(INDEX(個人!$C$6:$AH$125,$N1566,$H$3)&lt;20,11,ROUNDDOWN(INDEX(個人!$C$6:$AH$125,$N1566,$H$3)/5,0)+7),"")</f>
        <v/>
      </c>
      <c r="I1566" s="22" t="str">
        <f>IF(AND(INDEX(個人!$C$6:$AH$125,$N1566,$C$3)&lt;&gt;"",INDEX(個人!$C$6:$AH$125,$N1566,$O1566)&lt;&gt;""),IF(ISERROR(VLOOKUP(DBCS($Q1566),コード一覧!$E$1:$F$6,2,FALSE)),1,VLOOKUP(DBCS($Q1566),コード一覧!$E$1:$F$6,2,FALSE)),"")</f>
        <v/>
      </c>
      <c r="J1566" s="22" t="str">
        <f>IF(AND(INDEX(個人!$C$6:$AH$125,$N1566,$C$3)&lt;&gt;"",INDEX(個人!$C$6:$AH$125,$N1566,$O1566)&lt;&gt;""),VLOOKUP($P1566,コード一覧!$G$1:$H$10,2,FALSE),"")</f>
        <v/>
      </c>
      <c r="K1566" s="22" t="str">
        <f>IF(AND(INDEX(個人!$C$6:$AH$125,$N1566,$C$3)&lt;&gt;"",INDEX(個人!$C$6:$AH$125,$N1566,$O1566)&lt;&gt;""),LEFT(TEXT(INDEX(個人!$C$6:$AH$125,$N1566,$O1566),"mm:ss.00"),2),"")</f>
        <v/>
      </c>
      <c r="L1566" s="22" t="str">
        <f>IF(AND(INDEX(個人!$C$6:$AH$125,$N1566,$C$3)&lt;&gt;"",INDEX(個人!$C$6:$AH$125,$N1566,$O1566)&lt;&gt;""),MID(TEXT(INDEX(個人!$C$6:$AH$125,$N1566,$O1566),"mm:ss.00"),4,2),"")</f>
        <v/>
      </c>
      <c r="M1566" s="22" t="str">
        <f>IF(AND(INDEX(個人!$C$6:$AH$125,$N1566,$C$3)&lt;&gt;"",INDEX(個人!$C$6:$AH$125,$N1566,$O1566)&lt;&gt;""),RIGHT(TEXT(INDEX(個人!$C$6:$AH$125,$N1566,$O1566),"mm:ss.00"),2),"")</f>
        <v/>
      </c>
      <c r="N1566" s="22">
        <f t="shared" si="212"/>
        <v>71</v>
      </c>
      <c r="O1566" s="22">
        <v>31</v>
      </c>
      <c r="P1566" s="24" t="s">
        <v>47</v>
      </c>
      <c r="Q1566" s="22" t="s">
        <v>101</v>
      </c>
    </row>
    <row r="1567" spans="3:17" s="22" customFormat="1" x14ac:dyDescent="0.15">
      <c r="C1567" s="22" t="str">
        <f>IF(INDEX(個人!$C$6:$AH$125,$N1567,$C$3)&lt;&gt;"",DBCS(TRIM(INDEX(個人!$C$6:$AH$125,$N1567,$C$3))),"")</f>
        <v/>
      </c>
      <c r="D1567" s="22" t="str">
        <f t="shared" si="210"/>
        <v>○</v>
      </c>
      <c r="E1567" s="22">
        <f>IF(AND(INDEX(個人!$C$6:$AH$125,$N1566,$C$3)&lt;&gt;"",INDEX(個人!$C$6:$AH$125,$N1567,$O1567)&lt;&gt;""),E1566+1,E1566)</f>
        <v>0</v>
      </c>
      <c r="F1567" s="22" t="str">
        <f t="shared" si="211"/>
        <v>@0</v>
      </c>
      <c r="H1567" s="22" t="str">
        <f>IF(AND(INDEX(個人!$C$6:$AH$125,$N1567,$C$3)&lt;&gt;"",INDEX(個人!$C$6:$AH$125,$N1567,$O1567)&lt;&gt;""),IF(INDEX(個人!$C$6:$AH$125,$N1567,$H$3)&lt;20,11,ROUNDDOWN(INDEX(個人!$C$6:$AH$125,$N1567,$H$3)/5,0)+7),"")</f>
        <v/>
      </c>
      <c r="I1567" s="22" t="str">
        <f>IF(AND(INDEX(個人!$C$6:$AH$125,$N1567,$C$3)&lt;&gt;"",INDEX(個人!$C$6:$AH$125,$N1567,$O1567)&lt;&gt;""),IF(ISERROR(VLOOKUP(DBCS($Q1567),コード一覧!$E$1:$F$6,2,FALSE)),1,VLOOKUP(DBCS($Q1567),コード一覧!$E$1:$F$6,2,FALSE)),"")</f>
        <v/>
      </c>
      <c r="J1567" s="22" t="str">
        <f>IF(AND(INDEX(個人!$C$6:$AH$125,$N1567,$C$3)&lt;&gt;"",INDEX(個人!$C$6:$AH$125,$N1567,$O1567)&lt;&gt;""),VLOOKUP($P1567,コード一覧!$G$1:$H$10,2,FALSE),"")</f>
        <v/>
      </c>
      <c r="K1567" s="22" t="str">
        <f>IF(AND(INDEX(個人!$C$6:$AH$125,$N1567,$C$3)&lt;&gt;"",INDEX(個人!$C$6:$AH$125,$N1567,$O1567)&lt;&gt;""),LEFT(TEXT(INDEX(個人!$C$6:$AH$125,$N1567,$O1567),"mm:ss.00"),2),"")</f>
        <v/>
      </c>
      <c r="L1567" s="22" t="str">
        <f>IF(AND(INDEX(個人!$C$6:$AH$125,$N1567,$C$3)&lt;&gt;"",INDEX(個人!$C$6:$AH$125,$N1567,$O1567)&lt;&gt;""),MID(TEXT(INDEX(個人!$C$6:$AH$125,$N1567,$O1567),"mm:ss.00"),4,2),"")</f>
        <v/>
      </c>
      <c r="M1567" s="22" t="str">
        <f>IF(AND(INDEX(個人!$C$6:$AH$125,$N1567,$C$3)&lt;&gt;"",INDEX(個人!$C$6:$AH$125,$N1567,$O1567)&lt;&gt;""),RIGHT(TEXT(INDEX(個人!$C$6:$AH$125,$N1567,$O1567),"mm:ss.00"),2),"")</f>
        <v/>
      </c>
      <c r="N1567" s="22">
        <f t="shared" si="212"/>
        <v>71</v>
      </c>
      <c r="O1567" s="22">
        <v>32</v>
      </c>
      <c r="P1567" s="24" t="s">
        <v>73</v>
      </c>
      <c r="Q1567" s="22" t="s">
        <v>101</v>
      </c>
    </row>
    <row r="1568" spans="3:17" s="23" customFormat="1" x14ac:dyDescent="0.15">
      <c r="C1568" s="23" t="str">
        <f>IF(INDEX(個人!$C$6:$AH$125,$N1568,$C$3)&lt;&gt;"",DBCS(TRIM(INDEX(個人!$C$6:$AH$125,$N1568,$C$3))),"")</f>
        <v/>
      </c>
      <c r="D1568" s="23" t="str">
        <f>IF(C1567=C1568,"○","×")</f>
        <v>○</v>
      </c>
      <c r="E1568" s="23">
        <f>IF(AND(INDEX(個人!$C$6:$AH$125,$N1568,$C$3)&lt;&gt;"",INDEX(個人!$C$6:$AH$125,$N1568,$O1568)&lt;&gt;""),1,0)</f>
        <v>0</v>
      </c>
      <c r="F1568" s="23" t="str">
        <f>C1568&amp;"@"&amp;E1568</f>
        <v>@0</v>
      </c>
      <c r="H1568" s="23" t="str">
        <f>IF(AND(INDEX(個人!$C$6:$AH$125,$N1568,$C$3)&lt;&gt;"",INDEX(個人!$C$6:$AH$125,$N1568,$O1568)&lt;&gt;""),IF(INDEX(個人!$C$6:$AH$125,$N1568,$H$3)&lt;20,11,ROUNDDOWN(INDEX(個人!$C$6:$AH$125,$N1568,$H$3)/5,0)+7),"")</f>
        <v/>
      </c>
      <c r="I1568" s="23" t="str">
        <f>IF(AND(INDEX(個人!$C$6:$AH$125,$N1568,$C$3)&lt;&gt;"",INDEX(個人!$C$6:$AH$125,$N1568,$O1568)&lt;&gt;""),IF(ISERROR(VLOOKUP(DBCS($Q1568),コード一覧!$E$1:$F$6,2,FALSE)),1,VLOOKUP(DBCS($Q1568),コード一覧!$E$1:$F$6,2,FALSE)),"")</f>
        <v/>
      </c>
      <c r="J1568" s="23" t="str">
        <f>IF(AND(INDEX(個人!$C$6:$AH$125,$N1568,$C$3)&lt;&gt;"",INDEX(個人!$C$6:$AH$125,$N1568,$O1568)&lt;&gt;""),VLOOKUP($P1568,コード一覧!$G$1:$H$10,2,FALSE),"")</f>
        <v/>
      </c>
      <c r="K1568" s="23" t="str">
        <f>IF(AND(INDEX(個人!$C$6:$AH$125,$N1568,$C$3)&lt;&gt;"",INDEX(個人!$C$6:$AH$125,$N1568,$O1568)&lt;&gt;""),LEFT(TEXT(INDEX(個人!$C$6:$AH$125,$N1568,$O1568),"mm:ss.00"),2),"")</f>
        <v/>
      </c>
      <c r="L1568" s="23" t="str">
        <f>IF(AND(INDEX(個人!$C$6:$AH$125,$N1568,$C$3)&lt;&gt;"",INDEX(個人!$C$6:$AH$125,$N1568,$O1568)&lt;&gt;""),MID(TEXT(INDEX(個人!$C$6:$AH$125,$N1568,$O1568),"mm:ss.00"),4,2),"")</f>
        <v/>
      </c>
      <c r="M1568" s="23" t="str">
        <f>IF(AND(INDEX(個人!$C$6:$AH$125,$N1568,$C$3)&lt;&gt;"",INDEX(個人!$C$6:$AH$125,$N1568,$O1568)&lt;&gt;""),RIGHT(TEXT(INDEX(個人!$C$6:$AH$125,$N1568,$O1568),"mm:ss.00"),2),"")</f>
        <v/>
      </c>
      <c r="N1568" s="23">
        <f>N1546+1</f>
        <v>72</v>
      </c>
      <c r="O1568" s="23">
        <v>11</v>
      </c>
      <c r="P1568" s="200" t="s">
        <v>70</v>
      </c>
      <c r="Q1568" s="23" t="s">
        <v>318</v>
      </c>
    </row>
    <row r="1569" spans="3:17" s="23" customFormat="1" x14ac:dyDescent="0.15">
      <c r="C1569" s="23" t="str">
        <f>IF(INDEX(個人!$C$6:$AH$125,$N1569,$C$3)&lt;&gt;"",DBCS(TRIM(INDEX(個人!$C$6:$AH$125,$N1569,$C$3))),"")</f>
        <v/>
      </c>
      <c r="D1569" s="23" t="str">
        <f>IF(C1568=C1569,"○","×")</f>
        <v>○</v>
      </c>
      <c r="E1569" s="23">
        <f>IF(AND(INDEX(個人!$C$6:$AH$125,$N1568,$C$3)&lt;&gt;"",INDEX(個人!$C$6:$AH$125,$N1569,$O1569)&lt;&gt;""),E1568+1,E1568)</f>
        <v>0</v>
      </c>
      <c r="F1569" s="23" t="str">
        <f>C1569&amp;"@"&amp;E1569</f>
        <v>@0</v>
      </c>
      <c r="H1569" s="23" t="str">
        <f>IF(AND(INDEX(個人!$C$6:$AH$125,$N1569,$C$3)&lt;&gt;"",INDEX(個人!$C$6:$AH$125,$N1569,$O1569)&lt;&gt;""),IF(INDEX(個人!$C$6:$AH$125,$N1569,$H$3)&lt;20,11,ROUNDDOWN(INDEX(個人!$C$6:$AH$125,$N1569,$H$3)/5,0)+7),"")</f>
        <v/>
      </c>
      <c r="I1569" s="23" t="str">
        <f>IF(AND(INDEX(個人!$C$6:$AH$125,$N1569,$C$3)&lt;&gt;"",INDEX(個人!$C$6:$AH$125,$N1569,$O1569)&lt;&gt;""),IF(ISERROR(VLOOKUP(DBCS($Q1569),コード一覧!$E$1:$F$6,2,FALSE)),1,VLOOKUP(DBCS($Q1569),コード一覧!$E$1:$F$6,2,FALSE)),"")</f>
        <v/>
      </c>
      <c r="J1569" s="23" t="str">
        <f>IF(AND(INDEX(個人!$C$6:$AH$125,$N1569,$C$3)&lt;&gt;"",INDEX(個人!$C$6:$AH$125,$N1569,$O1569)&lt;&gt;""),VLOOKUP($P1569,コード一覧!$G$1:$H$10,2,FALSE),"")</f>
        <v/>
      </c>
      <c r="K1569" s="23" t="str">
        <f>IF(AND(INDEX(個人!$C$6:$AH$125,$N1569,$C$3)&lt;&gt;"",INDEX(個人!$C$6:$AH$125,$N1569,$O1569)&lt;&gt;""),LEFT(TEXT(INDEX(個人!$C$6:$AH$125,$N1569,$O1569),"mm:ss.00"),2),"")</f>
        <v/>
      </c>
      <c r="L1569" s="23" t="str">
        <f>IF(AND(INDEX(個人!$C$6:$AH$125,$N1569,$C$3)&lt;&gt;"",INDEX(個人!$C$6:$AH$125,$N1569,$O1569)&lt;&gt;""),MID(TEXT(INDEX(個人!$C$6:$AH$125,$N1569,$O1569),"mm:ss.00"),4,2),"")</f>
        <v/>
      </c>
      <c r="M1569" s="23" t="str">
        <f>IF(AND(INDEX(個人!$C$6:$AH$125,$N1569,$C$3)&lt;&gt;"",INDEX(個人!$C$6:$AH$125,$N1569,$O1569)&lt;&gt;""),RIGHT(TEXT(INDEX(個人!$C$6:$AH$125,$N1569,$O1569),"mm:ss.00"),2),"")</f>
        <v/>
      </c>
      <c r="N1569" s="23">
        <f>$N1568</f>
        <v>72</v>
      </c>
      <c r="O1569" s="23">
        <v>12</v>
      </c>
      <c r="P1569" s="200" t="s">
        <v>24</v>
      </c>
      <c r="Q1569" s="23" t="s">
        <v>318</v>
      </c>
    </row>
    <row r="1570" spans="3:17" s="23" customFormat="1" x14ac:dyDescent="0.15">
      <c r="C1570" s="23" t="str">
        <f>IF(INDEX(個人!$C$6:$AH$125,$N1570,$C$3)&lt;&gt;"",DBCS(TRIM(INDEX(個人!$C$6:$AH$125,$N1570,$C$3))),"")</f>
        <v/>
      </c>
      <c r="D1570" s="23" t="str">
        <f t="shared" ref="D1570:D1589" si="213">IF(C1569=C1570,"○","×")</f>
        <v>○</v>
      </c>
      <c r="E1570" s="23">
        <f>IF(AND(INDEX(個人!$C$6:$AH$125,$N1569,$C$3)&lt;&gt;"",INDEX(個人!$C$6:$AH$125,$N1570,$O1570)&lt;&gt;""),E1569+1,E1569)</f>
        <v>0</v>
      </c>
      <c r="F1570" s="23" t="str">
        <f t="shared" ref="F1570:F1589" si="214">C1570&amp;"@"&amp;E1570</f>
        <v>@0</v>
      </c>
      <c r="H1570" s="23" t="str">
        <f>IF(AND(INDEX(個人!$C$6:$AH$125,$N1570,$C$3)&lt;&gt;"",INDEX(個人!$C$6:$AH$125,$N1570,$O1570)&lt;&gt;""),IF(INDEX(個人!$C$6:$AH$125,$N1570,$H$3)&lt;20,11,ROUNDDOWN(INDEX(個人!$C$6:$AH$125,$N1570,$H$3)/5,0)+7),"")</f>
        <v/>
      </c>
      <c r="I1570" s="23" t="str">
        <f>IF(AND(INDEX(個人!$C$6:$AH$125,$N1570,$C$3)&lt;&gt;"",INDEX(個人!$C$6:$AH$125,$N1570,$O1570)&lt;&gt;""),IF(ISERROR(VLOOKUP(DBCS($Q1570),コード一覧!$E$1:$F$6,2,FALSE)),1,VLOOKUP(DBCS($Q1570),コード一覧!$E$1:$F$6,2,FALSE)),"")</f>
        <v/>
      </c>
      <c r="J1570" s="23" t="str">
        <f>IF(AND(INDEX(個人!$C$6:$AH$125,$N1570,$C$3)&lt;&gt;"",INDEX(個人!$C$6:$AH$125,$N1570,$O1570)&lt;&gt;""),VLOOKUP($P1570,コード一覧!$G$1:$H$10,2,FALSE),"")</f>
        <v/>
      </c>
      <c r="K1570" s="23" t="str">
        <f>IF(AND(INDEX(個人!$C$6:$AH$125,$N1570,$C$3)&lt;&gt;"",INDEX(個人!$C$6:$AH$125,$N1570,$O1570)&lt;&gt;""),LEFT(TEXT(INDEX(個人!$C$6:$AH$125,$N1570,$O1570),"mm:ss.00"),2),"")</f>
        <v/>
      </c>
      <c r="L1570" s="23" t="str">
        <f>IF(AND(INDEX(個人!$C$6:$AH$125,$N1570,$C$3)&lt;&gt;"",INDEX(個人!$C$6:$AH$125,$N1570,$O1570)&lt;&gt;""),MID(TEXT(INDEX(個人!$C$6:$AH$125,$N1570,$O1570),"mm:ss.00"),4,2),"")</f>
        <v/>
      </c>
      <c r="M1570" s="23" t="str">
        <f>IF(AND(INDEX(個人!$C$6:$AH$125,$N1570,$C$3)&lt;&gt;"",INDEX(個人!$C$6:$AH$125,$N1570,$O1570)&lt;&gt;""),RIGHT(TEXT(INDEX(個人!$C$6:$AH$125,$N1570,$O1570),"mm:ss.00"),2),"")</f>
        <v/>
      </c>
      <c r="N1570" s="23">
        <f t="shared" ref="N1570:N1589" si="215">$N1569</f>
        <v>72</v>
      </c>
      <c r="O1570" s="23">
        <v>13</v>
      </c>
      <c r="P1570" s="200" t="s">
        <v>37</v>
      </c>
      <c r="Q1570" s="23" t="s">
        <v>318</v>
      </c>
    </row>
    <row r="1571" spans="3:17" s="23" customFormat="1" x14ac:dyDescent="0.15">
      <c r="C1571" s="23" t="str">
        <f>IF(INDEX(個人!$C$6:$AH$125,$N1571,$C$3)&lt;&gt;"",DBCS(TRIM(INDEX(個人!$C$6:$AH$125,$N1571,$C$3))),"")</f>
        <v/>
      </c>
      <c r="D1571" s="23" t="str">
        <f t="shared" si="213"/>
        <v>○</v>
      </c>
      <c r="E1571" s="23">
        <f>IF(AND(INDEX(個人!$C$6:$AH$125,$N1570,$C$3)&lt;&gt;"",INDEX(個人!$C$6:$AH$125,$N1571,$O1571)&lt;&gt;""),E1570+1,E1570)</f>
        <v>0</v>
      </c>
      <c r="F1571" s="23" t="str">
        <f t="shared" si="214"/>
        <v>@0</v>
      </c>
      <c r="H1571" s="23" t="str">
        <f>IF(AND(INDEX(個人!$C$6:$AH$125,$N1571,$C$3)&lt;&gt;"",INDEX(個人!$C$6:$AH$125,$N1571,$O1571)&lt;&gt;""),IF(INDEX(個人!$C$6:$AH$125,$N1571,$H$3)&lt;20,11,ROUNDDOWN(INDEX(個人!$C$6:$AH$125,$N1571,$H$3)/5,0)+7),"")</f>
        <v/>
      </c>
      <c r="I1571" s="23" t="str">
        <f>IF(AND(INDEX(個人!$C$6:$AH$125,$N1571,$C$3)&lt;&gt;"",INDEX(個人!$C$6:$AH$125,$N1571,$O1571)&lt;&gt;""),IF(ISERROR(VLOOKUP(DBCS($Q1571),コード一覧!$E$1:$F$6,2,FALSE)),1,VLOOKUP(DBCS($Q1571),コード一覧!$E$1:$F$6,2,FALSE)),"")</f>
        <v/>
      </c>
      <c r="J1571" s="23" t="str">
        <f>IF(AND(INDEX(個人!$C$6:$AH$125,$N1571,$C$3)&lt;&gt;"",INDEX(個人!$C$6:$AH$125,$N1571,$O1571)&lt;&gt;""),VLOOKUP($P1571,コード一覧!$G$1:$H$10,2,FALSE),"")</f>
        <v/>
      </c>
      <c r="K1571" s="23" t="str">
        <f>IF(AND(INDEX(個人!$C$6:$AH$125,$N1571,$C$3)&lt;&gt;"",INDEX(個人!$C$6:$AH$125,$N1571,$O1571)&lt;&gt;""),LEFT(TEXT(INDEX(個人!$C$6:$AH$125,$N1571,$O1571),"mm:ss.00"),2),"")</f>
        <v/>
      </c>
      <c r="L1571" s="23" t="str">
        <f>IF(AND(INDEX(個人!$C$6:$AH$125,$N1571,$C$3)&lt;&gt;"",INDEX(個人!$C$6:$AH$125,$N1571,$O1571)&lt;&gt;""),MID(TEXT(INDEX(個人!$C$6:$AH$125,$N1571,$O1571),"mm:ss.00"),4,2),"")</f>
        <v/>
      </c>
      <c r="M1571" s="23" t="str">
        <f>IF(AND(INDEX(個人!$C$6:$AH$125,$N1571,$C$3)&lt;&gt;"",INDEX(個人!$C$6:$AH$125,$N1571,$O1571)&lt;&gt;""),RIGHT(TEXT(INDEX(個人!$C$6:$AH$125,$N1571,$O1571),"mm:ss.00"),2),"")</f>
        <v/>
      </c>
      <c r="N1571" s="23">
        <f t="shared" si="215"/>
        <v>72</v>
      </c>
      <c r="O1571" s="23">
        <v>14</v>
      </c>
      <c r="P1571" s="200" t="s">
        <v>47</v>
      </c>
      <c r="Q1571" s="23" t="s">
        <v>318</v>
      </c>
    </row>
    <row r="1572" spans="3:17" s="23" customFormat="1" x14ac:dyDescent="0.15">
      <c r="C1572" s="23" t="str">
        <f>IF(INDEX(個人!$C$6:$AH$125,$N1572,$C$3)&lt;&gt;"",DBCS(TRIM(INDEX(個人!$C$6:$AH$125,$N1572,$C$3))),"")</f>
        <v/>
      </c>
      <c r="D1572" s="23" t="str">
        <f t="shared" si="213"/>
        <v>○</v>
      </c>
      <c r="E1572" s="23">
        <f>IF(AND(INDEX(個人!$C$6:$AH$125,$N1571,$C$3)&lt;&gt;"",INDEX(個人!$C$6:$AH$125,$N1572,$O1572)&lt;&gt;""),E1571+1,E1571)</f>
        <v>0</v>
      </c>
      <c r="F1572" s="23" t="str">
        <f t="shared" si="214"/>
        <v>@0</v>
      </c>
      <c r="H1572" s="23" t="str">
        <f>IF(AND(INDEX(個人!$C$6:$AH$125,$N1572,$C$3)&lt;&gt;"",INDEX(個人!$C$6:$AH$125,$N1572,$O1572)&lt;&gt;""),IF(INDEX(個人!$C$6:$AH$125,$N1572,$H$3)&lt;20,11,ROUNDDOWN(INDEX(個人!$C$6:$AH$125,$N1572,$H$3)/5,0)+7),"")</f>
        <v/>
      </c>
      <c r="I1572" s="23" t="str">
        <f>IF(AND(INDEX(個人!$C$6:$AH$125,$N1572,$C$3)&lt;&gt;"",INDEX(個人!$C$6:$AH$125,$N1572,$O1572)&lt;&gt;""),IF(ISERROR(VLOOKUP(DBCS($Q1572),コード一覧!$E$1:$F$6,2,FALSE)),1,VLOOKUP(DBCS($Q1572),コード一覧!$E$1:$F$6,2,FALSE)),"")</f>
        <v/>
      </c>
      <c r="J1572" s="23" t="str">
        <f>IF(AND(INDEX(個人!$C$6:$AH$125,$N1572,$C$3)&lt;&gt;"",INDEX(個人!$C$6:$AH$125,$N1572,$O1572)&lt;&gt;""),VLOOKUP($P1572,コード一覧!$G$1:$H$10,2,FALSE),"")</f>
        <v/>
      </c>
      <c r="K1572" s="23" t="str">
        <f>IF(AND(INDEX(個人!$C$6:$AH$125,$N1572,$C$3)&lt;&gt;"",INDEX(個人!$C$6:$AH$125,$N1572,$O1572)&lt;&gt;""),LEFT(TEXT(INDEX(個人!$C$6:$AH$125,$N1572,$O1572),"mm:ss.00"),2),"")</f>
        <v/>
      </c>
      <c r="L1572" s="23" t="str">
        <f>IF(AND(INDEX(個人!$C$6:$AH$125,$N1572,$C$3)&lt;&gt;"",INDEX(個人!$C$6:$AH$125,$N1572,$O1572)&lt;&gt;""),MID(TEXT(INDEX(個人!$C$6:$AH$125,$N1572,$O1572),"mm:ss.00"),4,2),"")</f>
        <v/>
      </c>
      <c r="M1572" s="23" t="str">
        <f>IF(AND(INDEX(個人!$C$6:$AH$125,$N1572,$C$3)&lt;&gt;"",INDEX(個人!$C$6:$AH$125,$N1572,$O1572)&lt;&gt;""),RIGHT(TEXT(INDEX(個人!$C$6:$AH$125,$N1572,$O1572),"mm:ss.00"),2),"")</f>
        <v/>
      </c>
      <c r="N1572" s="23">
        <f t="shared" si="215"/>
        <v>72</v>
      </c>
      <c r="O1572" s="23">
        <v>15</v>
      </c>
      <c r="P1572" s="200" t="s">
        <v>73</v>
      </c>
      <c r="Q1572" s="23" t="s">
        <v>318</v>
      </c>
    </row>
    <row r="1573" spans="3:17" s="23" customFormat="1" x14ac:dyDescent="0.15">
      <c r="C1573" s="23" t="str">
        <f>IF(INDEX(個人!$C$6:$AH$125,$N1573,$C$3)&lt;&gt;"",DBCS(TRIM(INDEX(個人!$C$6:$AH$125,$N1573,$C$3))),"")</f>
        <v/>
      </c>
      <c r="D1573" s="23" t="str">
        <f t="shared" si="213"/>
        <v>○</v>
      </c>
      <c r="E1573" s="23">
        <f>IF(AND(INDEX(個人!$C$6:$AH$125,$N1572,$C$3)&lt;&gt;"",INDEX(個人!$C$6:$AH$125,$N1573,$O1573)&lt;&gt;""),E1572+1,E1572)</f>
        <v>0</v>
      </c>
      <c r="F1573" s="23" t="str">
        <f t="shared" si="214"/>
        <v>@0</v>
      </c>
      <c r="H1573" s="23" t="str">
        <f>IF(AND(INDEX(個人!$C$6:$AH$125,$N1573,$C$3)&lt;&gt;"",INDEX(個人!$C$6:$AH$125,$N1573,$O1573)&lt;&gt;""),IF(INDEX(個人!$C$6:$AH$125,$N1573,$H$3)&lt;20,11,ROUNDDOWN(INDEX(個人!$C$6:$AH$125,$N1573,$H$3)/5,0)+7),"")</f>
        <v/>
      </c>
      <c r="I1573" s="23" t="str">
        <f>IF(AND(INDEX(個人!$C$6:$AH$125,$N1573,$C$3)&lt;&gt;"",INDEX(個人!$C$6:$AH$125,$N1573,$O1573)&lt;&gt;""),IF(ISERROR(VLOOKUP(DBCS($Q1573),コード一覧!$E$1:$F$6,2,FALSE)),1,VLOOKUP(DBCS($Q1573),コード一覧!$E$1:$F$6,2,FALSE)),"")</f>
        <v/>
      </c>
      <c r="J1573" s="23" t="str">
        <f>IF(AND(INDEX(個人!$C$6:$AH$125,$N1573,$C$3)&lt;&gt;"",INDEX(個人!$C$6:$AH$125,$N1573,$O1573)&lt;&gt;""),VLOOKUP($P1573,コード一覧!$G$1:$H$10,2,FALSE),"")</f>
        <v/>
      </c>
      <c r="K1573" s="23" t="str">
        <f>IF(AND(INDEX(個人!$C$6:$AH$125,$N1573,$C$3)&lt;&gt;"",INDEX(個人!$C$6:$AH$125,$N1573,$O1573)&lt;&gt;""),LEFT(TEXT(INDEX(個人!$C$6:$AH$125,$N1573,$O1573),"mm:ss.00"),2),"")</f>
        <v/>
      </c>
      <c r="L1573" s="23" t="str">
        <f>IF(AND(INDEX(個人!$C$6:$AH$125,$N1573,$C$3)&lt;&gt;"",INDEX(個人!$C$6:$AH$125,$N1573,$O1573)&lt;&gt;""),MID(TEXT(INDEX(個人!$C$6:$AH$125,$N1573,$O1573),"mm:ss.00"),4,2),"")</f>
        <v/>
      </c>
      <c r="M1573" s="23" t="str">
        <f>IF(AND(INDEX(個人!$C$6:$AH$125,$N1573,$C$3)&lt;&gt;"",INDEX(個人!$C$6:$AH$125,$N1573,$O1573)&lt;&gt;""),RIGHT(TEXT(INDEX(個人!$C$6:$AH$125,$N1573,$O1573),"mm:ss.00"),2),"")</f>
        <v/>
      </c>
      <c r="N1573" s="23">
        <f t="shared" si="215"/>
        <v>72</v>
      </c>
      <c r="O1573" s="23">
        <v>16</v>
      </c>
      <c r="P1573" s="200" t="s">
        <v>75</v>
      </c>
      <c r="Q1573" s="23" t="s">
        <v>318</v>
      </c>
    </row>
    <row r="1574" spans="3:17" s="23" customFormat="1" x14ac:dyDescent="0.15">
      <c r="C1574" s="23" t="str">
        <f>IF(INDEX(個人!$C$6:$AH$125,$N1574,$C$3)&lt;&gt;"",DBCS(TRIM(INDEX(個人!$C$6:$AH$125,$N1574,$C$3))),"")</f>
        <v/>
      </c>
      <c r="D1574" s="23" t="str">
        <f t="shared" si="213"/>
        <v>○</v>
      </c>
      <c r="E1574" s="23">
        <f>IF(AND(INDEX(個人!$C$6:$AH$125,$N1573,$C$3)&lt;&gt;"",INDEX(個人!$C$6:$AH$125,$N1574,$O1574)&lt;&gt;""),E1573+1,E1573)</f>
        <v>0</v>
      </c>
      <c r="F1574" s="23" t="str">
        <f t="shared" si="214"/>
        <v>@0</v>
      </c>
      <c r="H1574" s="23" t="str">
        <f>IF(AND(INDEX(個人!$C$6:$AH$125,$N1574,$C$3)&lt;&gt;"",INDEX(個人!$C$6:$AH$125,$N1574,$O1574)&lt;&gt;""),IF(INDEX(個人!$C$6:$AH$125,$N1574,$H$3)&lt;20,11,ROUNDDOWN(INDEX(個人!$C$6:$AH$125,$N1574,$H$3)/5,0)+7),"")</f>
        <v/>
      </c>
      <c r="I1574" s="23" t="str">
        <f>IF(AND(INDEX(個人!$C$6:$AH$125,$N1574,$C$3)&lt;&gt;"",INDEX(個人!$C$6:$AH$125,$N1574,$O1574)&lt;&gt;""),IF(ISERROR(VLOOKUP(DBCS($Q1574),コード一覧!$E$1:$F$6,2,FALSE)),1,VLOOKUP(DBCS($Q1574),コード一覧!$E$1:$F$6,2,FALSE)),"")</f>
        <v/>
      </c>
      <c r="J1574" s="23" t="str">
        <f>IF(AND(INDEX(個人!$C$6:$AH$125,$N1574,$C$3)&lt;&gt;"",INDEX(個人!$C$6:$AH$125,$N1574,$O1574)&lt;&gt;""),VLOOKUP($P1574,コード一覧!$G$1:$H$10,2,FALSE),"")</f>
        <v/>
      </c>
      <c r="K1574" s="23" t="str">
        <f>IF(AND(INDEX(個人!$C$6:$AH$125,$N1574,$C$3)&lt;&gt;"",INDEX(個人!$C$6:$AH$125,$N1574,$O1574)&lt;&gt;""),LEFT(TEXT(INDEX(個人!$C$6:$AH$125,$N1574,$O1574),"mm:ss.00"),2),"")</f>
        <v/>
      </c>
      <c r="L1574" s="23" t="str">
        <f>IF(AND(INDEX(個人!$C$6:$AH$125,$N1574,$C$3)&lt;&gt;"",INDEX(個人!$C$6:$AH$125,$N1574,$O1574)&lt;&gt;""),MID(TEXT(INDEX(個人!$C$6:$AH$125,$N1574,$O1574),"mm:ss.00"),4,2),"")</f>
        <v/>
      </c>
      <c r="M1574" s="23" t="str">
        <f>IF(AND(INDEX(個人!$C$6:$AH$125,$N1574,$C$3)&lt;&gt;"",INDEX(個人!$C$6:$AH$125,$N1574,$O1574)&lt;&gt;""),RIGHT(TEXT(INDEX(個人!$C$6:$AH$125,$N1574,$O1574),"mm:ss.00"),2),"")</f>
        <v/>
      </c>
      <c r="N1574" s="23">
        <f t="shared" si="215"/>
        <v>72</v>
      </c>
      <c r="O1574" s="23">
        <v>17</v>
      </c>
      <c r="P1574" s="200" t="s">
        <v>77</v>
      </c>
      <c r="Q1574" s="23" t="s">
        <v>318</v>
      </c>
    </row>
    <row r="1575" spans="3:17" s="23" customFormat="1" x14ac:dyDescent="0.15">
      <c r="C1575" s="23" t="str">
        <f>IF(INDEX(個人!$C$6:$AH$125,$N1575,$C$3)&lt;&gt;"",DBCS(TRIM(INDEX(個人!$C$6:$AH$125,$N1575,$C$3))),"")</f>
        <v/>
      </c>
      <c r="D1575" s="23" t="str">
        <f t="shared" si="213"/>
        <v>○</v>
      </c>
      <c r="E1575" s="23">
        <f>IF(AND(INDEX(個人!$C$6:$AH$125,$N1574,$C$3)&lt;&gt;"",INDEX(個人!$C$6:$AH$125,$N1575,$O1575)&lt;&gt;""),E1574+1,E1574)</f>
        <v>0</v>
      </c>
      <c r="F1575" s="23" t="str">
        <f t="shared" si="214"/>
        <v>@0</v>
      </c>
      <c r="H1575" s="23" t="str">
        <f>IF(AND(INDEX(個人!$C$6:$AH$125,$N1575,$C$3)&lt;&gt;"",INDEX(個人!$C$6:$AH$125,$N1575,$O1575)&lt;&gt;""),IF(INDEX(個人!$C$6:$AH$125,$N1575,$H$3)&lt;20,11,ROUNDDOWN(INDEX(個人!$C$6:$AH$125,$N1575,$H$3)/5,0)+7),"")</f>
        <v/>
      </c>
      <c r="I1575" s="23" t="str">
        <f>IF(AND(INDEX(個人!$C$6:$AH$125,$N1575,$C$3)&lt;&gt;"",INDEX(個人!$C$6:$AH$125,$N1575,$O1575)&lt;&gt;""),IF(ISERROR(VLOOKUP(DBCS($Q1575),コード一覧!$E$1:$F$6,2,FALSE)),1,VLOOKUP(DBCS($Q1575),コード一覧!$E$1:$F$6,2,FALSE)),"")</f>
        <v/>
      </c>
      <c r="J1575" s="23" t="str">
        <f>IF(AND(INDEX(個人!$C$6:$AH$125,$N1575,$C$3)&lt;&gt;"",INDEX(個人!$C$6:$AH$125,$N1575,$O1575)&lt;&gt;""),VLOOKUP($P1575,コード一覧!$G$1:$H$10,2,FALSE),"")</f>
        <v/>
      </c>
      <c r="K1575" s="23" t="str">
        <f>IF(AND(INDEX(個人!$C$6:$AH$125,$N1575,$C$3)&lt;&gt;"",INDEX(個人!$C$6:$AH$125,$N1575,$O1575)&lt;&gt;""),LEFT(TEXT(INDEX(個人!$C$6:$AH$125,$N1575,$O1575),"mm:ss.00"),2),"")</f>
        <v/>
      </c>
      <c r="L1575" s="23" t="str">
        <f>IF(AND(INDEX(個人!$C$6:$AH$125,$N1575,$C$3)&lt;&gt;"",INDEX(個人!$C$6:$AH$125,$N1575,$O1575)&lt;&gt;""),MID(TEXT(INDEX(個人!$C$6:$AH$125,$N1575,$O1575),"mm:ss.00"),4,2),"")</f>
        <v/>
      </c>
      <c r="M1575" s="23" t="str">
        <f>IF(AND(INDEX(個人!$C$6:$AH$125,$N1575,$C$3)&lt;&gt;"",INDEX(個人!$C$6:$AH$125,$N1575,$O1575)&lt;&gt;""),RIGHT(TEXT(INDEX(個人!$C$6:$AH$125,$N1575,$O1575),"mm:ss.00"),2),"")</f>
        <v/>
      </c>
      <c r="N1575" s="23">
        <f t="shared" si="215"/>
        <v>72</v>
      </c>
      <c r="O1575" s="23">
        <v>18</v>
      </c>
      <c r="P1575" s="200" t="s">
        <v>70</v>
      </c>
      <c r="Q1575" s="23" t="s">
        <v>319</v>
      </c>
    </row>
    <row r="1576" spans="3:17" s="23" customFormat="1" x14ac:dyDescent="0.15">
      <c r="C1576" s="23" t="str">
        <f>IF(INDEX(個人!$C$6:$AH$125,$N1576,$C$3)&lt;&gt;"",DBCS(TRIM(INDEX(個人!$C$6:$AH$125,$N1576,$C$3))),"")</f>
        <v/>
      </c>
      <c r="D1576" s="23" t="str">
        <f t="shared" si="213"/>
        <v>○</v>
      </c>
      <c r="E1576" s="23">
        <f>IF(AND(INDEX(個人!$C$6:$AH$125,$N1575,$C$3)&lt;&gt;"",INDEX(個人!$C$6:$AH$125,$N1576,$O1576)&lt;&gt;""),E1575+1,E1575)</f>
        <v>0</v>
      </c>
      <c r="F1576" s="23" t="str">
        <f t="shared" si="214"/>
        <v>@0</v>
      </c>
      <c r="H1576" s="23" t="str">
        <f>IF(AND(INDEX(個人!$C$6:$AH$125,$N1576,$C$3)&lt;&gt;"",INDEX(個人!$C$6:$AH$125,$N1576,$O1576)&lt;&gt;""),IF(INDEX(個人!$C$6:$AH$125,$N1576,$H$3)&lt;20,11,ROUNDDOWN(INDEX(個人!$C$6:$AH$125,$N1576,$H$3)/5,0)+7),"")</f>
        <v/>
      </c>
      <c r="I1576" s="23" t="str">
        <f>IF(AND(INDEX(個人!$C$6:$AH$125,$N1576,$C$3)&lt;&gt;"",INDEX(個人!$C$6:$AH$125,$N1576,$O1576)&lt;&gt;""),IF(ISERROR(VLOOKUP(DBCS($Q1576),コード一覧!$E$1:$F$6,2,FALSE)),1,VLOOKUP(DBCS($Q1576),コード一覧!$E$1:$F$6,2,FALSE)),"")</f>
        <v/>
      </c>
      <c r="J1576" s="23" t="str">
        <f>IF(AND(INDEX(個人!$C$6:$AH$125,$N1576,$C$3)&lt;&gt;"",INDEX(個人!$C$6:$AH$125,$N1576,$O1576)&lt;&gt;""),VLOOKUP($P1576,コード一覧!$G$1:$H$10,2,FALSE),"")</f>
        <v/>
      </c>
      <c r="K1576" s="23" t="str">
        <f>IF(AND(INDEX(個人!$C$6:$AH$125,$N1576,$C$3)&lt;&gt;"",INDEX(個人!$C$6:$AH$125,$N1576,$O1576)&lt;&gt;""),LEFT(TEXT(INDEX(個人!$C$6:$AH$125,$N1576,$O1576),"mm:ss.00"),2),"")</f>
        <v/>
      </c>
      <c r="L1576" s="23" t="str">
        <f>IF(AND(INDEX(個人!$C$6:$AH$125,$N1576,$C$3)&lt;&gt;"",INDEX(個人!$C$6:$AH$125,$N1576,$O1576)&lt;&gt;""),MID(TEXT(INDEX(個人!$C$6:$AH$125,$N1576,$O1576),"mm:ss.00"),4,2),"")</f>
        <v/>
      </c>
      <c r="M1576" s="23" t="str">
        <f>IF(AND(INDEX(個人!$C$6:$AH$125,$N1576,$C$3)&lt;&gt;"",INDEX(個人!$C$6:$AH$125,$N1576,$O1576)&lt;&gt;""),RIGHT(TEXT(INDEX(個人!$C$6:$AH$125,$N1576,$O1576),"mm:ss.00"),2),"")</f>
        <v/>
      </c>
      <c r="N1576" s="23">
        <f t="shared" si="215"/>
        <v>72</v>
      </c>
      <c r="O1576" s="23">
        <v>19</v>
      </c>
      <c r="P1576" s="200" t="s">
        <v>24</v>
      </c>
      <c r="Q1576" s="23" t="s">
        <v>319</v>
      </c>
    </row>
    <row r="1577" spans="3:17" s="23" customFormat="1" x14ac:dyDescent="0.15">
      <c r="C1577" s="23" t="str">
        <f>IF(INDEX(個人!$C$6:$AH$125,$N1577,$C$3)&lt;&gt;"",DBCS(TRIM(INDEX(個人!$C$6:$AH$125,$N1577,$C$3))),"")</f>
        <v/>
      </c>
      <c r="D1577" s="23" t="str">
        <f t="shared" si="213"/>
        <v>○</v>
      </c>
      <c r="E1577" s="23">
        <f>IF(AND(INDEX(個人!$C$6:$AH$125,$N1576,$C$3)&lt;&gt;"",INDEX(個人!$C$6:$AH$125,$N1577,$O1577)&lt;&gt;""),E1576+1,E1576)</f>
        <v>0</v>
      </c>
      <c r="F1577" s="23" t="str">
        <f t="shared" si="214"/>
        <v>@0</v>
      </c>
      <c r="H1577" s="23" t="str">
        <f>IF(AND(INDEX(個人!$C$6:$AH$125,$N1577,$C$3)&lt;&gt;"",INDEX(個人!$C$6:$AH$125,$N1577,$O1577)&lt;&gt;""),IF(INDEX(個人!$C$6:$AH$125,$N1577,$H$3)&lt;20,11,ROUNDDOWN(INDEX(個人!$C$6:$AH$125,$N1577,$H$3)/5,0)+7),"")</f>
        <v/>
      </c>
      <c r="I1577" s="23" t="str">
        <f>IF(AND(INDEX(個人!$C$6:$AH$125,$N1577,$C$3)&lt;&gt;"",INDEX(個人!$C$6:$AH$125,$N1577,$O1577)&lt;&gt;""),IF(ISERROR(VLOOKUP(DBCS($Q1577),コード一覧!$E$1:$F$6,2,FALSE)),1,VLOOKUP(DBCS($Q1577),コード一覧!$E$1:$F$6,2,FALSE)),"")</f>
        <v/>
      </c>
      <c r="J1577" s="23" t="str">
        <f>IF(AND(INDEX(個人!$C$6:$AH$125,$N1577,$C$3)&lt;&gt;"",INDEX(個人!$C$6:$AH$125,$N1577,$O1577)&lt;&gt;""),VLOOKUP($P1577,コード一覧!$G$1:$H$10,2,FALSE),"")</f>
        <v/>
      </c>
      <c r="K1577" s="23" t="str">
        <f>IF(AND(INDEX(個人!$C$6:$AH$125,$N1577,$C$3)&lt;&gt;"",INDEX(個人!$C$6:$AH$125,$N1577,$O1577)&lt;&gt;""),LEFT(TEXT(INDEX(個人!$C$6:$AH$125,$N1577,$O1577),"mm:ss.00"),2),"")</f>
        <v/>
      </c>
      <c r="L1577" s="23" t="str">
        <f>IF(AND(INDEX(個人!$C$6:$AH$125,$N1577,$C$3)&lt;&gt;"",INDEX(個人!$C$6:$AH$125,$N1577,$O1577)&lt;&gt;""),MID(TEXT(INDEX(個人!$C$6:$AH$125,$N1577,$O1577),"mm:ss.00"),4,2),"")</f>
        <v/>
      </c>
      <c r="M1577" s="23" t="str">
        <f>IF(AND(INDEX(個人!$C$6:$AH$125,$N1577,$C$3)&lt;&gt;"",INDEX(個人!$C$6:$AH$125,$N1577,$O1577)&lt;&gt;""),RIGHT(TEXT(INDEX(個人!$C$6:$AH$125,$N1577,$O1577),"mm:ss.00"),2),"")</f>
        <v/>
      </c>
      <c r="N1577" s="23">
        <f t="shared" si="215"/>
        <v>72</v>
      </c>
      <c r="O1577" s="23">
        <v>20</v>
      </c>
      <c r="P1577" s="200" t="s">
        <v>37</v>
      </c>
      <c r="Q1577" s="23" t="s">
        <v>319</v>
      </c>
    </row>
    <row r="1578" spans="3:17" s="23" customFormat="1" x14ac:dyDescent="0.15">
      <c r="C1578" s="23" t="str">
        <f>IF(INDEX(個人!$C$6:$AH$125,$N1578,$C$3)&lt;&gt;"",DBCS(TRIM(INDEX(個人!$C$6:$AH$125,$N1578,$C$3))),"")</f>
        <v/>
      </c>
      <c r="D1578" s="23" t="str">
        <f t="shared" si="213"/>
        <v>○</v>
      </c>
      <c r="E1578" s="23">
        <f>IF(AND(INDEX(個人!$C$6:$AH$125,$N1577,$C$3)&lt;&gt;"",INDEX(個人!$C$6:$AH$125,$N1578,$O1578)&lt;&gt;""),E1577+1,E1577)</f>
        <v>0</v>
      </c>
      <c r="F1578" s="23" t="str">
        <f t="shared" si="214"/>
        <v>@0</v>
      </c>
      <c r="H1578" s="23" t="str">
        <f>IF(AND(INDEX(個人!$C$6:$AH$125,$N1578,$C$3)&lt;&gt;"",INDEX(個人!$C$6:$AH$125,$N1578,$O1578)&lt;&gt;""),IF(INDEX(個人!$C$6:$AH$125,$N1578,$H$3)&lt;20,11,ROUNDDOWN(INDEX(個人!$C$6:$AH$125,$N1578,$H$3)/5,0)+7),"")</f>
        <v/>
      </c>
      <c r="I1578" s="23" t="str">
        <f>IF(AND(INDEX(個人!$C$6:$AH$125,$N1578,$C$3)&lt;&gt;"",INDEX(個人!$C$6:$AH$125,$N1578,$O1578)&lt;&gt;""),IF(ISERROR(VLOOKUP(DBCS($Q1578),コード一覧!$E$1:$F$6,2,FALSE)),1,VLOOKUP(DBCS($Q1578),コード一覧!$E$1:$F$6,2,FALSE)),"")</f>
        <v/>
      </c>
      <c r="J1578" s="23" t="str">
        <f>IF(AND(INDEX(個人!$C$6:$AH$125,$N1578,$C$3)&lt;&gt;"",INDEX(個人!$C$6:$AH$125,$N1578,$O1578)&lt;&gt;""),VLOOKUP($P1578,コード一覧!$G$1:$H$10,2,FALSE),"")</f>
        <v/>
      </c>
      <c r="K1578" s="23" t="str">
        <f>IF(AND(INDEX(個人!$C$6:$AH$125,$N1578,$C$3)&lt;&gt;"",INDEX(個人!$C$6:$AH$125,$N1578,$O1578)&lt;&gt;""),LEFT(TEXT(INDEX(個人!$C$6:$AH$125,$N1578,$O1578),"mm:ss.00"),2),"")</f>
        <v/>
      </c>
      <c r="L1578" s="23" t="str">
        <f>IF(AND(INDEX(個人!$C$6:$AH$125,$N1578,$C$3)&lt;&gt;"",INDEX(個人!$C$6:$AH$125,$N1578,$O1578)&lt;&gt;""),MID(TEXT(INDEX(個人!$C$6:$AH$125,$N1578,$O1578),"mm:ss.00"),4,2),"")</f>
        <v/>
      </c>
      <c r="M1578" s="23" t="str">
        <f>IF(AND(INDEX(個人!$C$6:$AH$125,$N1578,$C$3)&lt;&gt;"",INDEX(個人!$C$6:$AH$125,$N1578,$O1578)&lt;&gt;""),RIGHT(TEXT(INDEX(個人!$C$6:$AH$125,$N1578,$O1578),"mm:ss.00"),2),"")</f>
        <v/>
      </c>
      <c r="N1578" s="23">
        <f t="shared" si="215"/>
        <v>72</v>
      </c>
      <c r="O1578" s="23">
        <v>21</v>
      </c>
      <c r="P1578" s="200" t="s">
        <v>47</v>
      </c>
      <c r="Q1578" s="23" t="s">
        <v>319</v>
      </c>
    </row>
    <row r="1579" spans="3:17" s="23" customFormat="1" x14ac:dyDescent="0.15">
      <c r="C1579" s="23" t="str">
        <f>IF(INDEX(個人!$C$6:$AH$125,$N1579,$C$3)&lt;&gt;"",DBCS(TRIM(INDEX(個人!$C$6:$AH$125,$N1579,$C$3))),"")</f>
        <v/>
      </c>
      <c r="D1579" s="23" t="str">
        <f t="shared" si="213"/>
        <v>○</v>
      </c>
      <c r="E1579" s="23">
        <f>IF(AND(INDEX(個人!$C$6:$AH$125,$N1578,$C$3)&lt;&gt;"",INDEX(個人!$C$6:$AH$125,$N1579,$O1579)&lt;&gt;""),E1578+1,E1578)</f>
        <v>0</v>
      </c>
      <c r="F1579" s="23" t="str">
        <f t="shared" si="214"/>
        <v>@0</v>
      </c>
      <c r="H1579" s="23" t="str">
        <f>IF(AND(INDEX(個人!$C$6:$AH$125,$N1579,$C$3)&lt;&gt;"",INDEX(個人!$C$6:$AH$125,$N1579,$O1579)&lt;&gt;""),IF(INDEX(個人!$C$6:$AH$125,$N1579,$H$3)&lt;20,11,ROUNDDOWN(INDEX(個人!$C$6:$AH$125,$N1579,$H$3)/5,0)+7),"")</f>
        <v/>
      </c>
      <c r="I1579" s="23" t="str">
        <f>IF(AND(INDEX(個人!$C$6:$AH$125,$N1579,$C$3)&lt;&gt;"",INDEX(個人!$C$6:$AH$125,$N1579,$O1579)&lt;&gt;""),IF(ISERROR(VLOOKUP(DBCS($Q1579),コード一覧!$E$1:$F$6,2,FALSE)),1,VLOOKUP(DBCS($Q1579),コード一覧!$E$1:$F$6,2,FALSE)),"")</f>
        <v/>
      </c>
      <c r="J1579" s="23" t="str">
        <f>IF(AND(INDEX(個人!$C$6:$AH$125,$N1579,$C$3)&lt;&gt;"",INDEX(個人!$C$6:$AH$125,$N1579,$O1579)&lt;&gt;""),VLOOKUP($P1579,コード一覧!$G$1:$H$10,2,FALSE),"")</f>
        <v/>
      </c>
      <c r="K1579" s="23" t="str">
        <f>IF(AND(INDEX(個人!$C$6:$AH$125,$N1579,$C$3)&lt;&gt;"",INDEX(個人!$C$6:$AH$125,$N1579,$O1579)&lt;&gt;""),LEFT(TEXT(INDEX(個人!$C$6:$AH$125,$N1579,$O1579),"mm:ss.00"),2),"")</f>
        <v/>
      </c>
      <c r="L1579" s="23" t="str">
        <f>IF(AND(INDEX(個人!$C$6:$AH$125,$N1579,$C$3)&lt;&gt;"",INDEX(個人!$C$6:$AH$125,$N1579,$O1579)&lt;&gt;""),MID(TEXT(INDEX(個人!$C$6:$AH$125,$N1579,$O1579),"mm:ss.00"),4,2),"")</f>
        <v/>
      </c>
      <c r="M1579" s="23" t="str">
        <f>IF(AND(INDEX(個人!$C$6:$AH$125,$N1579,$C$3)&lt;&gt;"",INDEX(個人!$C$6:$AH$125,$N1579,$O1579)&lt;&gt;""),RIGHT(TEXT(INDEX(個人!$C$6:$AH$125,$N1579,$O1579),"mm:ss.00"),2),"")</f>
        <v/>
      </c>
      <c r="N1579" s="23">
        <f t="shared" si="215"/>
        <v>72</v>
      </c>
      <c r="O1579" s="23">
        <v>22</v>
      </c>
      <c r="P1579" s="200" t="s">
        <v>70</v>
      </c>
      <c r="Q1579" s="23" t="s">
        <v>320</v>
      </c>
    </row>
    <row r="1580" spans="3:17" s="23" customFormat="1" x14ac:dyDescent="0.15">
      <c r="C1580" s="23" t="str">
        <f>IF(INDEX(個人!$C$6:$AH$125,$N1580,$C$3)&lt;&gt;"",DBCS(TRIM(INDEX(個人!$C$6:$AH$125,$N1580,$C$3))),"")</f>
        <v/>
      </c>
      <c r="D1580" s="23" t="str">
        <f t="shared" si="213"/>
        <v>○</v>
      </c>
      <c r="E1580" s="23">
        <f>IF(AND(INDEX(個人!$C$6:$AH$125,$N1579,$C$3)&lt;&gt;"",INDEX(個人!$C$6:$AH$125,$N1580,$O1580)&lt;&gt;""),E1579+1,E1579)</f>
        <v>0</v>
      </c>
      <c r="F1580" s="23" t="str">
        <f t="shared" si="214"/>
        <v>@0</v>
      </c>
      <c r="H1580" s="23" t="str">
        <f>IF(AND(INDEX(個人!$C$6:$AH$125,$N1580,$C$3)&lt;&gt;"",INDEX(個人!$C$6:$AH$125,$N1580,$O1580)&lt;&gt;""),IF(INDEX(個人!$C$6:$AH$125,$N1580,$H$3)&lt;20,11,ROUNDDOWN(INDEX(個人!$C$6:$AH$125,$N1580,$H$3)/5,0)+7),"")</f>
        <v/>
      </c>
      <c r="I1580" s="23" t="str">
        <f>IF(AND(INDEX(個人!$C$6:$AH$125,$N1580,$C$3)&lt;&gt;"",INDEX(個人!$C$6:$AH$125,$N1580,$O1580)&lt;&gt;""),IF(ISERROR(VLOOKUP(DBCS($Q1580),コード一覧!$E$1:$F$6,2,FALSE)),1,VLOOKUP(DBCS($Q1580),コード一覧!$E$1:$F$6,2,FALSE)),"")</f>
        <v/>
      </c>
      <c r="J1580" s="23" t="str">
        <f>IF(AND(INDEX(個人!$C$6:$AH$125,$N1580,$C$3)&lt;&gt;"",INDEX(個人!$C$6:$AH$125,$N1580,$O1580)&lt;&gt;""),VLOOKUP($P1580,コード一覧!$G$1:$H$10,2,FALSE),"")</f>
        <v/>
      </c>
      <c r="K1580" s="23" t="str">
        <f>IF(AND(INDEX(個人!$C$6:$AH$125,$N1580,$C$3)&lt;&gt;"",INDEX(個人!$C$6:$AH$125,$N1580,$O1580)&lt;&gt;""),LEFT(TEXT(INDEX(個人!$C$6:$AH$125,$N1580,$O1580),"mm:ss.00"),2),"")</f>
        <v/>
      </c>
      <c r="L1580" s="23" t="str">
        <f>IF(AND(INDEX(個人!$C$6:$AH$125,$N1580,$C$3)&lt;&gt;"",INDEX(個人!$C$6:$AH$125,$N1580,$O1580)&lt;&gt;""),MID(TEXT(INDEX(個人!$C$6:$AH$125,$N1580,$O1580),"mm:ss.00"),4,2),"")</f>
        <v/>
      </c>
      <c r="M1580" s="23" t="str">
        <f>IF(AND(INDEX(個人!$C$6:$AH$125,$N1580,$C$3)&lt;&gt;"",INDEX(個人!$C$6:$AH$125,$N1580,$O1580)&lt;&gt;""),RIGHT(TEXT(INDEX(個人!$C$6:$AH$125,$N1580,$O1580),"mm:ss.00"),2),"")</f>
        <v/>
      </c>
      <c r="N1580" s="23">
        <f t="shared" si="215"/>
        <v>72</v>
      </c>
      <c r="O1580" s="23">
        <v>23</v>
      </c>
      <c r="P1580" s="200" t="s">
        <v>24</v>
      </c>
      <c r="Q1580" s="23" t="s">
        <v>320</v>
      </c>
    </row>
    <row r="1581" spans="3:17" s="23" customFormat="1" x14ac:dyDescent="0.15">
      <c r="C1581" s="23" t="str">
        <f>IF(INDEX(個人!$C$6:$AH$125,$N1581,$C$3)&lt;&gt;"",DBCS(TRIM(INDEX(個人!$C$6:$AH$125,$N1581,$C$3))),"")</f>
        <v/>
      </c>
      <c r="D1581" s="23" t="str">
        <f t="shared" si="213"/>
        <v>○</v>
      </c>
      <c r="E1581" s="23">
        <f>IF(AND(INDEX(個人!$C$6:$AH$125,$N1580,$C$3)&lt;&gt;"",INDEX(個人!$C$6:$AH$125,$N1581,$O1581)&lt;&gt;""),E1580+1,E1580)</f>
        <v>0</v>
      </c>
      <c r="F1581" s="23" t="str">
        <f t="shared" si="214"/>
        <v>@0</v>
      </c>
      <c r="H1581" s="23" t="str">
        <f>IF(AND(INDEX(個人!$C$6:$AH$125,$N1581,$C$3)&lt;&gt;"",INDEX(個人!$C$6:$AH$125,$N1581,$O1581)&lt;&gt;""),IF(INDEX(個人!$C$6:$AH$125,$N1581,$H$3)&lt;20,11,ROUNDDOWN(INDEX(個人!$C$6:$AH$125,$N1581,$H$3)/5,0)+7),"")</f>
        <v/>
      </c>
      <c r="I1581" s="23" t="str">
        <f>IF(AND(INDEX(個人!$C$6:$AH$125,$N1581,$C$3)&lt;&gt;"",INDEX(個人!$C$6:$AH$125,$N1581,$O1581)&lt;&gt;""),IF(ISERROR(VLOOKUP(DBCS($Q1581),コード一覧!$E$1:$F$6,2,FALSE)),1,VLOOKUP(DBCS($Q1581),コード一覧!$E$1:$F$6,2,FALSE)),"")</f>
        <v/>
      </c>
      <c r="J1581" s="23" t="str">
        <f>IF(AND(INDEX(個人!$C$6:$AH$125,$N1581,$C$3)&lt;&gt;"",INDEX(個人!$C$6:$AH$125,$N1581,$O1581)&lt;&gt;""),VLOOKUP($P1581,コード一覧!$G$1:$H$10,2,FALSE),"")</f>
        <v/>
      </c>
      <c r="K1581" s="23" t="str">
        <f>IF(AND(INDEX(個人!$C$6:$AH$125,$N1581,$C$3)&lt;&gt;"",INDEX(個人!$C$6:$AH$125,$N1581,$O1581)&lt;&gt;""),LEFT(TEXT(INDEX(個人!$C$6:$AH$125,$N1581,$O1581),"mm:ss.00"),2),"")</f>
        <v/>
      </c>
      <c r="L1581" s="23" t="str">
        <f>IF(AND(INDEX(個人!$C$6:$AH$125,$N1581,$C$3)&lt;&gt;"",INDEX(個人!$C$6:$AH$125,$N1581,$O1581)&lt;&gt;""),MID(TEXT(INDEX(個人!$C$6:$AH$125,$N1581,$O1581),"mm:ss.00"),4,2),"")</f>
        <v/>
      </c>
      <c r="M1581" s="23" t="str">
        <f>IF(AND(INDEX(個人!$C$6:$AH$125,$N1581,$C$3)&lt;&gt;"",INDEX(個人!$C$6:$AH$125,$N1581,$O1581)&lt;&gt;""),RIGHT(TEXT(INDEX(個人!$C$6:$AH$125,$N1581,$O1581),"mm:ss.00"),2),"")</f>
        <v/>
      </c>
      <c r="N1581" s="23">
        <f t="shared" si="215"/>
        <v>72</v>
      </c>
      <c r="O1581" s="23">
        <v>24</v>
      </c>
      <c r="P1581" s="200" t="s">
        <v>37</v>
      </c>
      <c r="Q1581" s="23" t="s">
        <v>320</v>
      </c>
    </row>
    <row r="1582" spans="3:17" s="23" customFormat="1" x14ac:dyDescent="0.15">
      <c r="C1582" s="23" t="str">
        <f>IF(INDEX(個人!$C$6:$AH$125,$N1582,$C$3)&lt;&gt;"",DBCS(TRIM(INDEX(個人!$C$6:$AH$125,$N1582,$C$3))),"")</f>
        <v/>
      </c>
      <c r="D1582" s="23" t="str">
        <f t="shared" si="213"/>
        <v>○</v>
      </c>
      <c r="E1582" s="23">
        <f>IF(AND(INDEX(個人!$C$6:$AH$125,$N1581,$C$3)&lt;&gt;"",INDEX(個人!$C$6:$AH$125,$N1582,$O1582)&lt;&gt;""),E1581+1,E1581)</f>
        <v>0</v>
      </c>
      <c r="F1582" s="23" t="str">
        <f t="shared" si="214"/>
        <v>@0</v>
      </c>
      <c r="H1582" s="23" t="str">
        <f>IF(AND(INDEX(個人!$C$6:$AH$125,$N1582,$C$3)&lt;&gt;"",INDEX(個人!$C$6:$AH$125,$N1582,$O1582)&lt;&gt;""),IF(INDEX(個人!$C$6:$AH$125,$N1582,$H$3)&lt;20,11,ROUNDDOWN(INDEX(個人!$C$6:$AH$125,$N1582,$H$3)/5,0)+7),"")</f>
        <v/>
      </c>
      <c r="I1582" s="23" t="str">
        <f>IF(AND(INDEX(個人!$C$6:$AH$125,$N1582,$C$3)&lt;&gt;"",INDEX(個人!$C$6:$AH$125,$N1582,$O1582)&lt;&gt;""),IF(ISERROR(VLOOKUP(DBCS($Q1582),コード一覧!$E$1:$F$6,2,FALSE)),1,VLOOKUP(DBCS($Q1582),コード一覧!$E$1:$F$6,2,FALSE)),"")</f>
        <v/>
      </c>
      <c r="J1582" s="23" t="str">
        <f>IF(AND(INDEX(個人!$C$6:$AH$125,$N1582,$C$3)&lt;&gt;"",INDEX(個人!$C$6:$AH$125,$N1582,$O1582)&lt;&gt;""),VLOOKUP($P1582,コード一覧!$G$1:$H$10,2,FALSE),"")</f>
        <v/>
      </c>
      <c r="K1582" s="23" t="str">
        <f>IF(AND(INDEX(個人!$C$6:$AH$125,$N1582,$C$3)&lt;&gt;"",INDEX(個人!$C$6:$AH$125,$N1582,$O1582)&lt;&gt;""),LEFT(TEXT(INDEX(個人!$C$6:$AH$125,$N1582,$O1582),"mm:ss.00"),2),"")</f>
        <v/>
      </c>
      <c r="L1582" s="23" t="str">
        <f>IF(AND(INDEX(個人!$C$6:$AH$125,$N1582,$C$3)&lt;&gt;"",INDEX(個人!$C$6:$AH$125,$N1582,$O1582)&lt;&gt;""),MID(TEXT(INDEX(個人!$C$6:$AH$125,$N1582,$O1582),"mm:ss.00"),4,2),"")</f>
        <v/>
      </c>
      <c r="M1582" s="23" t="str">
        <f>IF(AND(INDEX(個人!$C$6:$AH$125,$N1582,$C$3)&lt;&gt;"",INDEX(個人!$C$6:$AH$125,$N1582,$O1582)&lt;&gt;""),RIGHT(TEXT(INDEX(個人!$C$6:$AH$125,$N1582,$O1582),"mm:ss.00"),2),"")</f>
        <v/>
      </c>
      <c r="N1582" s="23">
        <f t="shared" si="215"/>
        <v>72</v>
      </c>
      <c r="O1582" s="23">
        <v>25</v>
      </c>
      <c r="P1582" s="200" t="s">
        <v>47</v>
      </c>
      <c r="Q1582" s="23" t="s">
        <v>320</v>
      </c>
    </row>
    <row r="1583" spans="3:17" s="23" customFormat="1" x14ac:dyDescent="0.15">
      <c r="C1583" s="23" t="str">
        <f>IF(INDEX(個人!$C$6:$AH$125,$N1583,$C$3)&lt;&gt;"",DBCS(TRIM(INDEX(個人!$C$6:$AH$125,$N1583,$C$3))),"")</f>
        <v/>
      </c>
      <c r="D1583" s="23" t="str">
        <f t="shared" si="213"/>
        <v>○</v>
      </c>
      <c r="E1583" s="23">
        <f>IF(AND(INDEX(個人!$C$6:$AH$125,$N1582,$C$3)&lt;&gt;"",INDEX(個人!$C$6:$AH$125,$N1583,$O1583)&lt;&gt;""),E1582+1,E1582)</f>
        <v>0</v>
      </c>
      <c r="F1583" s="23" t="str">
        <f t="shared" si="214"/>
        <v>@0</v>
      </c>
      <c r="H1583" s="23" t="str">
        <f>IF(AND(INDEX(個人!$C$6:$AH$125,$N1583,$C$3)&lt;&gt;"",INDEX(個人!$C$6:$AH$125,$N1583,$O1583)&lt;&gt;""),IF(INDEX(個人!$C$6:$AH$125,$N1583,$H$3)&lt;20,11,ROUNDDOWN(INDEX(個人!$C$6:$AH$125,$N1583,$H$3)/5,0)+7),"")</f>
        <v/>
      </c>
      <c r="I1583" s="23" t="str">
        <f>IF(AND(INDEX(個人!$C$6:$AH$125,$N1583,$C$3)&lt;&gt;"",INDEX(個人!$C$6:$AH$125,$N1583,$O1583)&lt;&gt;""),IF(ISERROR(VLOOKUP(DBCS($Q1583),コード一覧!$E$1:$F$6,2,FALSE)),1,VLOOKUP(DBCS($Q1583),コード一覧!$E$1:$F$6,2,FALSE)),"")</f>
        <v/>
      </c>
      <c r="J1583" s="23" t="str">
        <f>IF(AND(INDEX(個人!$C$6:$AH$125,$N1583,$C$3)&lt;&gt;"",INDEX(個人!$C$6:$AH$125,$N1583,$O1583)&lt;&gt;""),VLOOKUP($P1583,コード一覧!$G$1:$H$10,2,FALSE),"")</f>
        <v/>
      </c>
      <c r="K1583" s="23" t="str">
        <f>IF(AND(INDEX(個人!$C$6:$AH$125,$N1583,$C$3)&lt;&gt;"",INDEX(個人!$C$6:$AH$125,$N1583,$O1583)&lt;&gt;""),LEFT(TEXT(INDEX(個人!$C$6:$AH$125,$N1583,$O1583),"mm:ss.00"),2),"")</f>
        <v/>
      </c>
      <c r="L1583" s="23" t="str">
        <f>IF(AND(INDEX(個人!$C$6:$AH$125,$N1583,$C$3)&lt;&gt;"",INDEX(個人!$C$6:$AH$125,$N1583,$O1583)&lt;&gt;""),MID(TEXT(INDEX(個人!$C$6:$AH$125,$N1583,$O1583),"mm:ss.00"),4,2),"")</f>
        <v/>
      </c>
      <c r="M1583" s="23" t="str">
        <f>IF(AND(INDEX(個人!$C$6:$AH$125,$N1583,$C$3)&lt;&gt;"",INDEX(個人!$C$6:$AH$125,$N1583,$O1583)&lt;&gt;""),RIGHT(TEXT(INDEX(個人!$C$6:$AH$125,$N1583,$O1583),"mm:ss.00"),2),"")</f>
        <v/>
      </c>
      <c r="N1583" s="23">
        <f t="shared" si="215"/>
        <v>72</v>
      </c>
      <c r="O1583" s="23">
        <v>26</v>
      </c>
      <c r="P1583" s="200" t="s">
        <v>70</v>
      </c>
      <c r="Q1583" s="23" t="s">
        <v>321</v>
      </c>
    </row>
    <row r="1584" spans="3:17" s="23" customFormat="1" x14ac:dyDescent="0.15">
      <c r="C1584" s="23" t="str">
        <f>IF(INDEX(個人!$C$6:$AH$125,$N1584,$C$3)&lt;&gt;"",DBCS(TRIM(INDEX(個人!$C$6:$AH$125,$N1584,$C$3))),"")</f>
        <v/>
      </c>
      <c r="D1584" s="23" t="str">
        <f t="shared" si="213"/>
        <v>○</v>
      </c>
      <c r="E1584" s="23">
        <f>IF(AND(INDEX(個人!$C$6:$AH$125,$N1583,$C$3)&lt;&gt;"",INDEX(個人!$C$6:$AH$125,$N1584,$O1584)&lt;&gt;""),E1583+1,E1583)</f>
        <v>0</v>
      </c>
      <c r="F1584" s="23" t="str">
        <f t="shared" si="214"/>
        <v>@0</v>
      </c>
      <c r="H1584" s="23" t="str">
        <f>IF(AND(INDEX(個人!$C$6:$AH$125,$N1584,$C$3)&lt;&gt;"",INDEX(個人!$C$6:$AH$125,$N1584,$O1584)&lt;&gt;""),IF(INDEX(個人!$C$6:$AH$125,$N1584,$H$3)&lt;20,11,ROUNDDOWN(INDEX(個人!$C$6:$AH$125,$N1584,$H$3)/5,0)+7),"")</f>
        <v/>
      </c>
      <c r="I1584" s="23" t="str">
        <f>IF(AND(INDEX(個人!$C$6:$AH$125,$N1584,$C$3)&lt;&gt;"",INDEX(個人!$C$6:$AH$125,$N1584,$O1584)&lt;&gt;""),IF(ISERROR(VLOOKUP(DBCS($Q1584),コード一覧!$E$1:$F$6,2,FALSE)),1,VLOOKUP(DBCS($Q1584),コード一覧!$E$1:$F$6,2,FALSE)),"")</f>
        <v/>
      </c>
      <c r="J1584" s="23" t="str">
        <f>IF(AND(INDEX(個人!$C$6:$AH$125,$N1584,$C$3)&lt;&gt;"",INDEX(個人!$C$6:$AH$125,$N1584,$O1584)&lt;&gt;""),VLOOKUP($P1584,コード一覧!$G$1:$H$10,2,FALSE),"")</f>
        <v/>
      </c>
      <c r="K1584" s="23" t="str">
        <f>IF(AND(INDEX(個人!$C$6:$AH$125,$N1584,$C$3)&lt;&gt;"",INDEX(個人!$C$6:$AH$125,$N1584,$O1584)&lt;&gt;""),LEFT(TEXT(INDEX(個人!$C$6:$AH$125,$N1584,$O1584),"mm:ss.00"),2),"")</f>
        <v/>
      </c>
      <c r="L1584" s="23" t="str">
        <f>IF(AND(INDEX(個人!$C$6:$AH$125,$N1584,$C$3)&lt;&gt;"",INDEX(個人!$C$6:$AH$125,$N1584,$O1584)&lt;&gt;""),MID(TEXT(INDEX(個人!$C$6:$AH$125,$N1584,$O1584),"mm:ss.00"),4,2),"")</f>
        <v/>
      </c>
      <c r="M1584" s="23" t="str">
        <f>IF(AND(INDEX(個人!$C$6:$AH$125,$N1584,$C$3)&lt;&gt;"",INDEX(個人!$C$6:$AH$125,$N1584,$O1584)&lt;&gt;""),RIGHT(TEXT(INDEX(個人!$C$6:$AH$125,$N1584,$O1584),"mm:ss.00"),2),"")</f>
        <v/>
      </c>
      <c r="N1584" s="23">
        <f t="shared" si="215"/>
        <v>72</v>
      </c>
      <c r="O1584" s="23">
        <v>27</v>
      </c>
      <c r="P1584" s="200" t="s">
        <v>24</v>
      </c>
      <c r="Q1584" s="23" t="s">
        <v>321</v>
      </c>
    </row>
    <row r="1585" spans="3:17" s="23" customFormat="1" x14ac:dyDescent="0.15">
      <c r="C1585" s="23" t="str">
        <f>IF(INDEX(個人!$C$6:$AH$125,$N1585,$C$3)&lt;&gt;"",DBCS(TRIM(INDEX(個人!$C$6:$AH$125,$N1585,$C$3))),"")</f>
        <v/>
      </c>
      <c r="D1585" s="23" t="str">
        <f t="shared" si="213"/>
        <v>○</v>
      </c>
      <c r="E1585" s="23">
        <f>IF(AND(INDEX(個人!$C$6:$AH$125,$N1584,$C$3)&lt;&gt;"",INDEX(個人!$C$6:$AH$125,$N1585,$O1585)&lt;&gt;""),E1584+1,E1584)</f>
        <v>0</v>
      </c>
      <c r="F1585" s="23" t="str">
        <f t="shared" si="214"/>
        <v>@0</v>
      </c>
      <c r="H1585" s="23" t="str">
        <f>IF(AND(INDEX(個人!$C$6:$AH$125,$N1585,$C$3)&lt;&gt;"",INDEX(個人!$C$6:$AH$125,$N1585,$O1585)&lt;&gt;""),IF(INDEX(個人!$C$6:$AH$125,$N1585,$H$3)&lt;20,11,ROUNDDOWN(INDEX(個人!$C$6:$AH$125,$N1585,$H$3)/5,0)+7),"")</f>
        <v/>
      </c>
      <c r="I1585" s="23" t="str">
        <f>IF(AND(INDEX(個人!$C$6:$AH$125,$N1585,$C$3)&lt;&gt;"",INDEX(個人!$C$6:$AH$125,$N1585,$O1585)&lt;&gt;""),IF(ISERROR(VLOOKUP(DBCS($Q1585),コード一覧!$E$1:$F$6,2,FALSE)),1,VLOOKUP(DBCS($Q1585),コード一覧!$E$1:$F$6,2,FALSE)),"")</f>
        <v/>
      </c>
      <c r="J1585" s="23" t="str">
        <f>IF(AND(INDEX(個人!$C$6:$AH$125,$N1585,$C$3)&lt;&gt;"",INDEX(個人!$C$6:$AH$125,$N1585,$O1585)&lt;&gt;""),VLOOKUP($P1585,コード一覧!$G$1:$H$10,2,FALSE),"")</f>
        <v/>
      </c>
      <c r="K1585" s="23" t="str">
        <f>IF(AND(INDEX(個人!$C$6:$AH$125,$N1585,$C$3)&lt;&gt;"",INDEX(個人!$C$6:$AH$125,$N1585,$O1585)&lt;&gt;""),LEFT(TEXT(INDEX(個人!$C$6:$AH$125,$N1585,$O1585),"mm:ss.00"),2),"")</f>
        <v/>
      </c>
      <c r="L1585" s="23" t="str">
        <f>IF(AND(INDEX(個人!$C$6:$AH$125,$N1585,$C$3)&lt;&gt;"",INDEX(個人!$C$6:$AH$125,$N1585,$O1585)&lt;&gt;""),MID(TEXT(INDEX(個人!$C$6:$AH$125,$N1585,$O1585),"mm:ss.00"),4,2),"")</f>
        <v/>
      </c>
      <c r="M1585" s="23" t="str">
        <f>IF(AND(INDEX(個人!$C$6:$AH$125,$N1585,$C$3)&lt;&gt;"",INDEX(個人!$C$6:$AH$125,$N1585,$O1585)&lt;&gt;""),RIGHT(TEXT(INDEX(個人!$C$6:$AH$125,$N1585,$O1585),"mm:ss.00"),2),"")</f>
        <v/>
      </c>
      <c r="N1585" s="23">
        <f t="shared" si="215"/>
        <v>72</v>
      </c>
      <c r="O1585" s="23">
        <v>28</v>
      </c>
      <c r="P1585" s="200" t="s">
        <v>37</v>
      </c>
      <c r="Q1585" s="23" t="s">
        <v>321</v>
      </c>
    </row>
    <row r="1586" spans="3:17" s="23" customFormat="1" x14ac:dyDescent="0.15">
      <c r="C1586" s="23" t="str">
        <f>IF(INDEX(個人!$C$6:$AH$125,$N1586,$C$3)&lt;&gt;"",DBCS(TRIM(INDEX(個人!$C$6:$AH$125,$N1586,$C$3))),"")</f>
        <v/>
      </c>
      <c r="D1586" s="23" t="str">
        <f t="shared" si="213"/>
        <v>○</v>
      </c>
      <c r="E1586" s="23">
        <f>IF(AND(INDEX(個人!$C$6:$AH$125,$N1585,$C$3)&lt;&gt;"",INDEX(個人!$C$6:$AH$125,$N1586,$O1586)&lt;&gt;""),E1585+1,E1585)</f>
        <v>0</v>
      </c>
      <c r="F1586" s="23" t="str">
        <f t="shared" si="214"/>
        <v>@0</v>
      </c>
      <c r="H1586" s="23" t="str">
        <f>IF(AND(INDEX(個人!$C$6:$AH$125,$N1586,$C$3)&lt;&gt;"",INDEX(個人!$C$6:$AH$125,$N1586,$O1586)&lt;&gt;""),IF(INDEX(個人!$C$6:$AH$125,$N1586,$H$3)&lt;20,11,ROUNDDOWN(INDEX(個人!$C$6:$AH$125,$N1586,$H$3)/5,0)+7),"")</f>
        <v/>
      </c>
      <c r="I1586" s="23" t="str">
        <f>IF(AND(INDEX(個人!$C$6:$AH$125,$N1586,$C$3)&lt;&gt;"",INDEX(個人!$C$6:$AH$125,$N1586,$O1586)&lt;&gt;""),IF(ISERROR(VLOOKUP(DBCS($Q1586),コード一覧!$E$1:$F$6,2,FALSE)),1,VLOOKUP(DBCS($Q1586),コード一覧!$E$1:$F$6,2,FALSE)),"")</f>
        <v/>
      </c>
      <c r="J1586" s="23" t="str">
        <f>IF(AND(INDEX(個人!$C$6:$AH$125,$N1586,$C$3)&lt;&gt;"",INDEX(個人!$C$6:$AH$125,$N1586,$O1586)&lt;&gt;""),VLOOKUP($P1586,コード一覧!$G$1:$H$10,2,FALSE),"")</f>
        <v/>
      </c>
      <c r="K1586" s="23" t="str">
        <f>IF(AND(INDEX(個人!$C$6:$AH$125,$N1586,$C$3)&lt;&gt;"",INDEX(個人!$C$6:$AH$125,$N1586,$O1586)&lt;&gt;""),LEFT(TEXT(INDEX(個人!$C$6:$AH$125,$N1586,$O1586),"mm:ss.00"),2),"")</f>
        <v/>
      </c>
      <c r="L1586" s="23" t="str">
        <f>IF(AND(INDEX(個人!$C$6:$AH$125,$N1586,$C$3)&lt;&gt;"",INDEX(個人!$C$6:$AH$125,$N1586,$O1586)&lt;&gt;""),MID(TEXT(INDEX(個人!$C$6:$AH$125,$N1586,$O1586),"mm:ss.00"),4,2),"")</f>
        <v/>
      </c>
      <c r="M1586" s="23" t="str">
        <f>IF(AND(INDEX(個人!$C$6:$AH$125,$N1586,$C$3)&lt;&gt;"",INDEX(個人!$C$6:$AH$125,$N1586,$O1586)&lt;&gt;""),RIGHT(TEXT(INDEX(個人!$C$6:$AH$125,$N1586,$O1586),"mm:ss.00"),2),"")</f>
        <v/>
      </c>
      <c r="N1586" s="23">
        <f t="shared" si="215"/>
        <v>72</v>
      </c>
      <c r="O1586" s="23">
        <v>29</v>
      </c>
      <c r="P1586" s="200" t="s">
        <v>47</v>
      </c>
      <c r="Q1586" s="23" t="s">
        <v>321</v>
      </c>
    </row>
    <row r="1587" spans="3:17" s="23" customFormat="1" x14ac:dyDescent="0.15">
      <c r="C1587" s="23" t="str">
        <f>IF(INDEX(個人!$C$6:$AH$125,$N1587,$C$3)&lt;&gt;"",DBCS(TRIM(INDEX(個人!$C$6:$AH$125,$N1587,$C$3))),"")</f>
        <v/>
      </c>
      <c r="D1587" s="23" t="str">
        <f t="shared" si="213"/>
        <v>○</v>
      </c>
      <c r="E1587" s="23">
        <f>IF(AND(INDEX(個人!$C$6:$AH$125,$N1586,$C$3)&lt;&gt;"",INDEX(個人!$C$6:$AH$125,$N1587,$O1587)&lt;&gt;""),E1586+1,E1586)</f>
        <v>0</v>
      </c>
      <c r="F1587" s="23" t="str">
        <f t="shared" si="214"/>
        <v>@0</v>
      </c>
      <c r="H1587" s="23" t="str">
        <f>IF(AND(INDEX(個人!$C$6:$AH$125,$N1587,$C$3)&lt;&gt;"",INDEX(個人!$C$6:$AH$125,$N1587,$O1587)&lt;&gt;""),IF(INDEX(個人!$C$6:$AH$125,$N1587,$H$3)&lt;20,11,ROUNDDOWN(INDEX(個人!$C$6:$AH$125,$N1587,$H$3)/5,0)+7),"")</f>
        <v/>
      </c>
      <c r="I1587" s="23" t="str">
        <f>IF(AND(INDEX(個人!$C$6:$AH$125,$N1587,$C$3)&lt;&gt;"",INDEX(個人!$C$6:$AH$125,$N1587,$O1587)&lt;&gt;""),IF(ISERROR(VLOOKUP(DBCS($Q1587),コード一覧!$E$1:$F$6,2,FALSE)),1,VLOOKUP(DBCS($Q1587),コード一覧!$E$1:$F$6,2,FALSE)),"")</f>
        <v/>
      </c>
      <c r="J1587" s="23" t="str">
        <f>IF(AND(INDEX(個人!$C$6:$AH$125,$N1587,$C$3)&lt;&gt;"",INDEX(個人!$C$6:$AH$125,$N1587,$O1587)&lt;&gt;""),VLOOKUP($P1587,コード一覧!$G$1:$H$10,2,FALSE),"")</f>
        <v/>
      </c>
      <c r="K1587" s="23" t="str">
        <f>IF(AND(INDEX(個人!$C$6:$AH$125,$N1587,$C$3)&lt;&gt;"",INDEX(個人!$C$6:$AH$125,$N1587,$O1587)&lt;&gt;""),LEFT(TEXT(INDEX(個人!$C$6:$AH$125,$N1587,$O1587),"mm:ss.00"),2),"")</f>
        <v/>
      </c>
      <c r="L1587" s="23" t="str">
        <f>IF(AND(INDEX(個人!$C$6:$AH$125,$N1587,$C$3)&lt;&gt;"",INDEX(個人!$C$6:$AH$125,$N1587,$O1587)&lt;&gt;""),MID(TEXT(INDEX(個人!$C$6:$AH$125,$N1587,$O1587),"mm:ss.00"),4,2),"")</f>
        <v/>
      </c>
      <c r="M1587" s="23" t="str">
        <f>IF(AND(INDEX(個人!$C$6:$AH$125,$N1587,$C$3)&lt;&gt;"",INDEX(個人!$C$6:$AH$125,$N1587,$O1587)&lt;&gt;""),RIGHT(TEXT(INDEX(個人!$C$6:$AH$125,$N1587,$O1587),"mm:ss.00"),2),"")</f>
        <v/>
      </c>
      <c r="N1587" s="23">
        <f t="shared" si="215"/>
        <v>72</v>
      </c>
      <c r="O1587" s="23">
        <v>30</v>
      </c>
      <c r="P1587" s="200" t="s">
        <v>37</v>
      </c>
      <c r="Q1587" s="23" t="s">
        <v>101</v>
      </c>
    </row>
    <row r="1588" spans="3:17" s="23" customFormat="1" x14ac:dyDescent="0.15">
      <c r="C1588" s="23" t="str">
        <f>IF(INDEX(個人!$C$6:$AH$125,$N1588,$C$3)&lt;&gt;"",DBCS(TRIM(INDEX(個人!$C$6:$AH$125,$N1588,$C$3))),"")</f>
        <v/>
      </c>
      <c r="D1588" s="23" t="str">
        <f t="shared" si="213"/>
        <v>○</v>
      </c>
      <c r="E1588" s="23">
        <f>IF(AND(INDEX(個人!$C$6:$AH$125,$N1587,$C$3)&lt;&gt;"",INDEX(個人!$C$6:$AH$125,$N1588,$O1588)&lt;&gt;""),E1587+1,E1587)</f>
        <v>0</v>
      </c>
      <c r="F1588" s="23" t="str">
        <f t="shared" si="214"/>
        <v>@0</v>
      </c>
      <c r="H1588" s="23" t="str">
        <f>IF(AND(INDEX(個人!$C$6:$AH$125,$N1588,$C$3)&lt;&gt;"",INDEX(個人!$C$6:$AH$125,$N1588,$O1588)&lt;&gt;""),IF(INDEX(個人!$C$6:$AH$125,$N1588,$H$3)&lt;20,11,ROUNDDOWN(INDEX(個人!$C$6:$AH$125,$N1588,$H$3)/5,0)+7),"")</f>
        <v/>
      </c>
      <c r="I1588" s="23" t="str">
        <f>IF(AND(INDEX(個人!$C$6:$AH$125,$N1588,$C$3)&lt;&gt;"",INDEX(個人!$C$6:$AH$125,$N1588,$O1588)&lt;&gt;""),IF(ISERROR(VLOOKUP(DBCS($Q1588),コード一覧!$E$1:$F$6,2,FALSE)),1,VLOOKUP(DBCS($Q1588),コード一覧!$E$1:$F$6,2,FALSE)),"")</f>
        <v/>
      </c>
      <c r="J1588" s="23" t="str">
        <f>IF(AND(INDEX(個人!$C$6:$AH$125,$N1588,$C$3)&lt;&gt;"",INDEX(個人!$C$6:$AH$125,$N1588,$O1588)&lt;&gt;""),VLOOKUP($P1588,コード一覧!$G$1:$H$10,2,FALSE),"")</f>
        <v/>
      </c>
      <c r="K1588" s="23" t="str">
        <f>IF(AND(INDEX(個人!$C$6:$AH$125,$N1588,$C$3)&lt;&gt;"",INDEX(個人!$C$6:$AH$125,$N1588,$O1588)&lt;&gt;""),LEFT(TEXT(INDEX(個人!$C$6:$AH$125,$N1588,$O1588),"mm:ss.00"),2),"")</f>
        <v/>
      </c>
      <c r="L1588" s="23" t="str">
        <f>IF(AND(INDEX(個人!$C$6:$AH$125,$N1588,$C$3)&lt;&gt;"",INDEX(個人!$C$6:$AH$125,$N1588,$O1588)&lt;&gt;""),MID(TEXT(INDEX(個人!$C$6:$AH$125,$N1588,$O1588),"mm:ss.00"),4,2),"")</f>
        <v/>
      </c>
      <c r="M1588" s="23" t="str">
        <f>IF(AND(INDEX(個人!$C$6:$AH$125,$N1588,$C$3)&lt;&gt;"",INDEX(個人!$C$6:$AH$125,$N1588,$O1588)&lt;&gt;""),RIGHT(TEXT(INDEX(個人!$C$6:$AH$125,$N1588,$O1588),"mm:ss.00"),2),"")</f>
        <v/>
      </c>
      <c r="N1588" s="23">
        <f t="shared" si="215"/>
        <v>72</v>
      </c>
      <c r="O1588" s="23">
        <v>31</v>
      </c>
      <c r="P1588" s="200" t="s">
        <v>47</v>
      </c>
      <c r="Q1588" s="23" t="s">
        <v>101</v>
      </c>
    </row>
    <row r="1589" spans="3:17" s="23" customFormat="1" x14ac:dyDescent="0.15">
      <c r="C1589" s="23" t="str">
        <f>IF(INDEX(個人!$C$6:$AH$125,$N1589,$C$3)&lt;&gt;"",DBCS(TRIM(INDEX(個人!$C$6:$AH$125,$N1589,$C$3))),"")</f>
        <v/>
      </c>
      <c r="D1589" s="23" t="str">
        <f t="shared" si="213"/>
        <v>○</v>
      </c>
      <c r="E1589" s="23">
        <f>IF(AND(INDEX(個人!$C$6:$AH$125,$N1588,$C$3)&lt;&gt;"",INDEX(個人!$C$6:$AH$125,$N1589,$O1589)&lt;&gt;""),E1588+1,E1588)</f>
        <v>0</v>
      </c>
      <c r="F1589" s="23" t="str">
        <f t="shared" si="214"/>
        <v>@0</v>
      </c>
      <c r="H1589" s="23" t="str">
        <f>IF(AND(INDEX(個人!$C$6:$AH$125,$N1589,$C$3)&lt;&gt;"",INDEX(個人!$C$6:$AH$125,$N1589,$O1589)&lt;&gt;""),IF(INDEX(個人!$C$6:$AH$125,$N1589,$H$3)&lt;20,11,ROUNDDOWN(INDEX(個人!$C$6:$AH$125,$N1589,$H$3)/5,0)+7),"")</f>
        <v/>
      </c>
      <c r="I1589" s="23" t="str">
        <f>IF(AND(INDEX(個人!$C$6:$AH$125,$N1589,$C$3)&lt;&gt;"",INDEX(個人!$C$6:$AH$125,$N1589,$O1589)&lt;&gt;""),IF(ISERROR(VLOOKUP(DBCS($Q1589),コード一覧!$E$1:$F$6,2,FALSE)),1,VLOOKUP(DBCS($Q1589),コード一覧!$E$1:$F$6,2,FALSE)),"")</f>
        <v/>
      </c>
      <c r="J1589" s="23" t="str">
        <f>IF(AND(INDEX(個人!$C$6:$AH$125,$N1589,$C$3)&lt;&gt;"",INDEX(個人!$C$6:$AH$125,$N1589,$O1589)&lt;&gt;""),VLOOKUP($P1589,コード一覧!$G$1:$H$10,2,FALSE),"")</f>
        <v/>
      </c>
      <c r="K1589" s="23" t="str">
        <f>IF(AND(INDEX(個人!$C$6:$AH$125,$N1589,$C$3)&lt;&gt;"",INDEX(個人!$C$6:$AH$125,$N1589,$O1589)&lt;&gt;""),LEFT(TEXT(INDEX(個人!$C$6:$AH$125,$N1589,$O1589),"mm:ss.00"),2),"")</f>
        <v/>
      </c>
      <c r="L1589" s="23" t="str">
        <f>IF(AND(INDEX(個人!$C$6:$AH$125,$N1589,$C$3)&lt;&gt;"",INDEX(個人!$C$6:$AH$125,$N1589,$O1589)&lt;&gt;""),MID(TEXT(INDEX(個人!$C$6:$AH$125,$N1589,$O1589),"mm:ss.00"),4,2),"")</f>
        <v/>
      </c>
      <c r="M1589" s="23" t="str">
        <f>IF(AND(INDEX(個人!$C$6:$AH$125,$N1589,$C$3)&lt;&gt;"",INDEX(個人!$C$6:$AH$125,$N1589,$O1589)&lt;&gt;""),RIGHT(TEXT(INDEX(個人!$C$6:$AH$125,$N1589,$O1589),"mm:ss.00"),2),"")</f>
        <v/>
      </c>
      <c r="N1589" s="23">
        <f t="shared" si="215"/>
        <v>72</v>
      </c>
      <c r="O1589" s="23">
        <v>32</v>
      </c>
      <c r="P1589" s="200" t="s">
        <v>73</v>
      </c>
      <c r="Q1589" s="23" t="s">
        <v>101</v>
      </c>
    </row>
    <row r="1590" spans="3:17" s="22" customFormat="1" x14ac:dyDescent="0.15">
      <c r="C1590" s="22" t="str">
        <f>IF(INDEX(個人!$C$6:$AH$125,$N1590,$C$3)&lt;&gt;"",DBCS(TRIM(INDEX(個人!$C$6:$AH$125,$N1590,$C$3))),"")</f>
        <v/>
      </c>
      <c r="D1590" s="22" t="str">
        <f>IF(C1589=C1590,"○","×")</f>
        <v>○</v>
      </c>
      <c r="E1590" s="22">
        <f>IF(AND(INDEX(個人!$C$6:$AH$125,$N1590,$C$3)&lt;&gt;"",INDEX(個人!$C$6:$AH$125,$N1590,$O1590)&lt;&gt;""),1,0)</f>
        <v>0</v>
      </c>
      <c r="F1590" s="22" t="str">
        <f>C1590&amp;"@"&amp;E1590</f>
        <v>@0</v>
      </c>
      <c r="H1590" s="22" t="str">
        <f>IF(AND(INDEX(個人!$C$6:$AH$125,$N1590,$C$3)&lt;&gt;"",INDEX(個人!$C$6:$AH$125,$N1590,$O1590)&lt;&gt;""),IF(INDEX(個人!$C$6:$AH$125,$N1590,$H$3)&lt;20,11,ROUNDDOWN(INDEX(個人!$C$6:$AH$125,$N1590,$H$3)/5,0)+7),"")</f>
        <v/>
      </c>
      <c r="I1590" s="22" t="str">
        <f>IF(AND(INDEX(個人!$C$6:$AH$125,$N1590,$C$3)&lt;&gt;"",INDEX(個人!$C$6:$AH$125,$N1590,$O1590)&lt;&gt;""),IF(ISERROR(VLOOKUP(DBCS($Q1590),コード一覧!$E$1:$F$6,2,FALSE)),1,VLOOKUP(DBCS($Q1590),コード一覧!$E$1:$F$6,2,FALSE)),"")</f>
        <v/>
      </c>
      <c r="J1590" s="22" t="str">
        <f>IF(AND(INDEX(個人!$C$6:$AH$125,$N1590,$C$3)&lt;&gt;"",INDEX(個人!$C$6:$AH$125,$N1590,$O1590)&lt;&gt;""),VLOOKUP($P1590,コード一覧!$G$1:$H$10,2,FALSE),"")</f>
        <v/>
      </c>
      <c r="K1590" s="22" t="str">
        <f>IF(AND(INDEX(個人!$C$6:$AH$125,$N1590,$C$3)&lt;&gt;"",INDEX(個人!$C$6:$AH$125,$N1590,$O1590)&lt;&gt;""),LEFT(TEXT(INDEX(個人!$C$6:$AH$125,$N1590,$O1590),"mm:ss.00"),2),"")</f>
        <v/>
      </c>
      <c r="L1590" s="22" t="str">
        <f>IF(AND(INDEX(個人!$C$6:$AH$125,$N1590,$C$3)&lt;&gt;"",INDEX(個人!$C$6:$AH$125,$N1590,$O1590)&lt;&gt;""),MID(TEXT(INDEX(個人!$C$6:$AH$125,$N1590,$O1590),"mm:ss.00"),4,2),"")</f>
        <v/>
      </c>
      <c r="M1590" s="22" t="str">
        <f>IF(AND(INDEX(個人!$C$6:$AH$125,$N1590,$C$3)&lt;&gt;"",INDEX(個人!$C$6:$AH$125,$N1590,$O1590)&lt;&gt;""),RIGHT(TEXT(INDEX(個人!$C$6:$AH$125,$N1590,$O1590),"mm:ss.00"),2),"")</f>
        <v/>
      </c>
      <c r="N1590" s="22">
        <f>N1568+1</f>
        <v>73</v>
      </c>
      <c r="O1590" s="22">
        <v>11</v>
      </c>
      <c r="P1590" s="24" t="s">
        <v>70</v>
      </c>
      <c r="Q1590" s="22" t="s">
        <v>102</v>
      </c>
    </row>
    <row r="1591" spans="3:17" s="22" customFormat="1" x14ac:dyDescent="0.15">
      <c r="C1591" s="22" t="str">
        <f>IF(INDEX(個人!$C$6:$AH$125,$N1591,$C$3)&lt;&gt;"",DBCS(TRIM(INDEX(個人!$C$6:$AH$125,$N1591,$C$3))),"")</f>
        <v/>
      </c>
      <c r="D1591" s="22" t="str">
        <f>IF(C1590=C1591,"○","×")</f>
        <v>○</v>
      </c>
      <c r="E1591" s="22">
        <f>IF(AND(INDEX(個人!$C$6:$AH$125,$N1590,$C$3)&lt;&gt;"",INDEX(個人!$C$6:$AH$125,$N1591,$O1591)&lt;&gt;""),E1590+1,E1590)</f>
        <v>0</v>
      </c>
      <c r="F1591" s="22" t="str">
        <f>C1591&amp;"@"&amp;E1591</f>
        <v>@0</v>
      </c>
      <c r="H1591" s="22" t="str">
        <f>IF(AND(INDEX(個人!$C$6:$AH$125,$N1591,$C$3)&lt;&gt;"",INDEX(個人!$C$6:$AH$125,$N1591,$O1591)&lt;&gt;""),IF(INDEX(個人!$C$6:$AH$125,$N1591,$H$3)&lt;20,11,ROUNDDOWN(INDEX(個人!$C$6:$AH$125,$N1591,$H$3)/5,0)+7),"")</f>
        <v/>
      </c>
      <c r="I1591" s="22" t="str">
        <f>IF(AND(INDEX(個人!$C$6:$AH$125,$N1591,$C$3)&lt;&gt;"",INDEX(個人!$C$6:$AH$125,$N1591,$O1591)&lt;&gt;""),IF(ISERROR(VLOOKUP(DBCS($Q1591),コード一覧!$E$1:$F$6,2,FALSE)),1,VLOOKUP(DBCS($Q1591),コード一覧!$E$1:$F$6,2,FALSE)),"")</f>
        <v/>
      </c>
      <c r="J1591" s="22" t="str">
        <f>IF(AND(INDEX(個人!$C$6:$AH$125,$N1591,$C$3)&lt;&gt;"",INDEX(個人!$C$6:$AH$125,$N1591,$O1591)&lt;&gt;""),VLOOKUP($P1591,コード一覧!$G$1:$H$10,2,FALSE),"")</f>
        <v/>
      </c>
      <c r="K1591" s="22" t="str">
        <f>IF(AND(INDEX(個人!$C$6:$AH$125,$N1591,$C$3)&lt;&gt;"",INDEX(個人!$C$6:$AH$125,$N1591,$O1591)&lt;&gt;""),LEFT(TEXT(INDEX(個人!$C$6:$AH$125,$N1591,$O1591),"mm:ss.00"),2),"")</f>
        <v/>
      </c>
      <c r="L1591" s="22" t="str">
        <f>IF(AND(INDEX(個人!$C$6:$AH$125,$N1591,$C$3)&lt;&gt;"",INDEX(個人!$C$6:$AH$125,$N1591,$O1591)&lt;&gt;""),MID(TEXT(INDEX(個人!$C$6:$AH$125,$N1591,$O1591),"mm:ss.00"),4,2),"")</f>
        <v/>
      </c>
      <c r="M1591" s="22" t="str">
        <f>IF(AND(INDEX(個人!$C$6:$AH$125,$N1591,$C$3)&lt;&gt;"",INDEX(個人!$C$6:$AH$125,$N1591,$O1591)&lt;&gt;""),RIGHT(TEXT(INDEX(個人!$C$6:$AH$125,$N1591,$O1591),"mm:ss.00"),2),"")</f>
        <v/>
      </c>
      <c r="N1591" s="22">
        <f>$N1590</f>
        <v>73</v>
      </c>
      <c r="O1591" s="22">
        <v>12</v>
      </c>
      <c r="P1591" s="24" t="s">
        <v>24</v>
      </c>
      <c r="Q1591" s="22" t="s">
        <v>102</v>
      </c>
    </row>
    <row r="1592" spans="3:17" s="22" customFormat="1" x14ac:dyDescent="0.15">
      <c r="C1592" s="22" t="str">
        <f>IF(INDEX(個人!$C$6:$AH$125,$N1592,$C$3)&lt;&gt;"",DBCS(TRIM(INDEX(個人!$C$6:$AH$125,$N1592,$C$3))),"")</f>
        <v/>
      </c>
      <c r="D1592" s="22" t="str">
        <f t="shared" ref="D1592:D1611" si="216">IF(C1591=C1592,"○","×")</f>
        <v>○</v>
      </c>
      <c r="E1592" s="22">
        <f>IF(AND(INDEX(個人!$C$6:$AH$125,$N1591,$C$3)&lt;&gt;"",INDEX(個人!$C$6:$AH$125,$N1592,$O1592)&lt;&gt;""),E1591+1,E1591)</f>
        <v>0</v>
      </c>
      <c r="F1592" s="22" t="str">
        <f t="shared" ref="F1592:F1611" si="217">C1592&amp;"@"&amp;E1592</f>
        <v>@0</v>
      </c>
      <c r="H1592" s="22" t="str">
        <f>IF(AND(INDEX(個人!$C$6:$AH$125,$N1592,$C$3)&lt;&gt;"",INDEX(個人!$C$6:$AH$125,$N1592,$O1592)&lt;&gt;""),IF(INDEX(個人!$C$6:$AH$125,$N1592,$H$3)&lt;20,11,ROUNDDOWN(INDEX(個人!$C$6:$AH$125,$N1592,$H$3)/5,0)+7),"")</f>
        <v/>
      </c>
      <c r="I1592" s="22" t="str">
        <f>IF(AND(INDEX(個人!$C$6:$AH$125,$N1592,$C$3)&lt;&gt;"",INDEX(個人!$C$6:$AH$125,$N1592,$O1592)&lt;&gt;""),IF(ISERROR(VLOOKUP(DBCS($Q1592),コード一覧!$E$1:$F$6,2,FALSE)),1,VLOOKUP(DBCS($Q1592),コード一覧!$E$1:$F$6,2,FALSE)),"")</f>
        <v/>
      </c>
      <c r="J1592" s="22" t="str">
        <f>IF(AND(INDEX(個人!$C$6:$AH$125,$N1592,$C$3)&lt;&gt;"",INDEX(個人!$C$6:$AH$125,$N1592,$O1592)&lt;&gt;""),VLOOKUP($P1592,コード一覧!$G$1:$H$10,2,FALSE),"")</f>
        <v/>
      </c>
      <c r="K1592" s="22" t="str">
        <f>IF(AND(INDEX(個人!$C$6:$AH$125,$N1592,$C$3)&lt;&gt;"",INDEX(個人!$C$6:$AH$125,$N1592,$O1592)&lt;&gt;""),LEFT(TEXT(INDEX(個人!$C$6:$AH$125,$N1592,$O1592),"mm:ss.00"),2),"")</f>
        <v/>
      </c>
      <c r="L1592" s="22" t="str">
        <f>IF(AND(INDEX(個人!$C$6:$AH$125,$N1592,$C$3)&lt;&gt;"",INDEX(個人!$C$6:$AH$125,$N1592,$O1592)&lt;&gt;""),MID(TEXT(INDEX(個人!$C$6:$AH$125,$N1592,$O1592),"mm:ss.00"),4,2),"")</f>
        <v/>
      </c>
      <c r="M1592" s="22" t="str">
        <f>IF(AND(INDEX(個人!$C$6:$AH$125,$N1592,$C$3)&lt;&gt;"",INDEX(個人!$C$6:$AH$125,$N1592,$O1592)&lt;&gt;""),RIGHT(TEXT(INDEX(個人!$C$6:$AH$125,$N1592,$O1592),"mm:ss.00"),2),"")</f>
        <v/>
      </c>
      <c r="N1592" s="22">
        <f t="shared" ref="N1592:N1611" si="218">$N1591</f>
        <v>73</v>
      </c>
      <c r="O1592" s="22">
        <v>13</v>
      </c>
      <c r="P1592" s="24" t="s">
        <v>37</v>
      </c>
      <c r="Q1592" s="22" t="s">
        <v>102</v>
      </c>
    </row>
    <row r="1593" spans="3:17" s="22" customFormat="1" x14ac:dyDescent="0.15">
      <c r="C1593" s="22" t="str">
        <f>IF(INDEX(個人!$C$6:$AH$125,$N1593,$C$3)&lt;&gt;"",DBCS(TRIM(INDEX(個人!$C$6:$AH$125,$N1593,$C$3))),"")</f>
        <v/>
      </c>
      <c r="D1593" s="22" t="str">
        <f t="shared" si="216"/>
        <v>○</v>
      </c>
      <c r="E1593" s="22">
        <f>IF(AND(INDEX(個人!$C$6:$AH$125,$N1592,$C$3)&lt;&gt;"",INDEX(個人!$C$6:$AH$125,$N1593,$O1593)&lt;&gt;""),E1592+1,E1592)</f>
        <v>0</v>
      </c>
      <c r="F1593" s="22" t="str">
        <f t="shared" si="217"/>
        <v>@0</v>
      </c>
      <c r="H1593" s="22" t="str">
        <f>IF(AND(INDEX(個人!$C$6:$AH$125,$N1593,$C$3)&lt;&gt;"",INDEX(個人!$C$6:$AH$125,$N1593,$O1593)&lt;&gt;""),IF(INDEX(個人!$C$6:$AH$125,$N1593,$H$3)&lt;20,11,ROUNDDOWN(INDEX(個人!$C$6:$AH$125,$N1593,$H$3)/5,0)+7),"")</f>
        <v/>
      </c>
      <c r="I1593" s="22" t="str">
        <f>IF(AND(INDEX(個人!$C$6:$AH$125,$N1593,$C$3)&lt;&gt;"",INDEX(個人!$C$6:$AH$125,$N1593,$O1593)&lt;&gt;""),IF(ISERROR(VLOOKUP(DBCS($Q1593),コード一覧!$E$1:$F$6,2,FALSE)),1,VLOOKUP(DBCS($Q1593),コード一覧!$E$1:$F$6,2,FALSE)),"")</f>
        <v/>
      </c>
      <c r="J1593" s="22" t="str">
        <f>IF(AND(INDEX(個人!$C$6:$AH$125,$N1593,$C$3)&lt;&gt;"",INDEX(個人!$C$6:$AH$125,$N1593,$O1593)&lt;&gt;""),VLOOKUP($P1593,コード一覧!$G$1:$H$10,2,FALSE),"")</f>
        <v/>
      </c>
      <c r="K1593" s="22" t="str">
        <f>IF(AND(INDEX(個人!$C$6:$AH$125,$N1593,$C$3)&lt;&gt;"",INDEX(個人!$C$6:$AH$125,$N1593,$O1593)&lt;&gt;""),LEFT(TEXT(INDEX(個人!$C$6:$AH$125,$N1593,$O1593),"mm:ss.00"),2),"")</f>
        <v/>
      </c>
      <c r="L1593" s="22" t="str">
        <f>IF(AND(INDEX(個人!$C$6:$AH$125,$N1593,$C$3)&lt;&gt;"",INDEX(個人!$C$6:$AH$125,$N1593,$O1593)&lt;&gt;""),MID(TEXT(INDEX(個人!$C$6:$AH$125,$N1593,$O1593),"mm:ss.00"),4,2),"")</f>
        <v/>
      </c>
      <c r="M1593" s="22" t="str">
        <f>IF(AND(INDEX(個人!$C$6:$AH$125,$N1593,$C$3)&lt;&gt;"",INDEX(個人!$C$6:$AH$125,$N1593,$O1593)&lt;&gt;""),RIGHT(TEXT(INDEX(個人!$C$6:$AH$125,$N1593,$O1593),"mm:ss.00"),2),"")</f>
        <v/>
      </c>
      <c r="N1593" s="22">
        <f t="shared" si="218"/>
        <v>73</v>
      </c>
      <c r="O1593" s="22">
        <v>14</v>
      </c>
      <c r="P1593" s="24" t="s">
        <v>47</v>
      </c>
      <c r="Q1593" s="22" t="s">
        <v>102</v>
      </c>
    </row>
    <row r="1594" spans="3:17" s="22" customFormat="1" x14ac:dyDescent="0.15">
      <c r="C1594" s="22" t="str">
        <f>IF(INDEX(個人!$C$6:$AH$125,$N1594,$C$3)&lt;&gt;"",DBCS(TRIM(INDEX(個人!$C$6:$AH$125,$N1594,$C$3))),"")</f>
        <v/>
      </c>
      <c r="D1594" s="22" t="str">
        <f t="shared" si="216"/>
        <v>○</v>
      </c>
      <c r="E1594" s="22">
        <f>IF(AND(INDEX(個人!$C$6:$AH$125,$N1593,$C$3)&lt;&gt;"",INDEX(個人!$C$6:$AH$125,$N1594,$O1594)&lt;&gt;""),E1593+1,E1593)</f>
        <v>0</v>
      </c>
      <c r="F1594" s="22" t="str">
        <f t="shared" si="217"/>
        <v>@0</v>
      </c>
      <c r="H1594" s="22" t="str">
        <f>IF(AND(INDEX(個人!$C$6:$AH$125,$N1594,$C$3)&lt;&gt;"",INDEX(個人!$C$6:$AH$125,$N1594,$O1594)&lt;&gt;""),IF(INDEX(個人!$C$6:$AH$125,$N1594,$H$3)&lt;20,11,ROUNDDOWN(INDEX(個人!$C$6:$AH$125,$N1594,$H$3)/5,0)+7),"")</f>
        <v/>
      </c>
      <c r="I1594" s="22" t="str">
        <f>IF(AND(INDEX(個人!$C$6:$AH$125,$N1594,$C$3)&lt;&gt;"",INDEX(個人!$C$6:$AH$125,$N1594,$O1594)&lt;&gt;""),IF(ISERROR(VLOOKUP(DBCS($Q1594),コード一覧!$E$1:$F$6,2,FALSE)),1,VLOOKUP(DBCS($Q1594),コード一覧!$E$1:$F$6,2,FALSE)),"")</f>
        <v/>
      </c>
      <c r="J1594" s="22" t="str">
        <f>IF(AND(INDEX(個人!$C$6:$AH$125,$N1594,$C$3)&lt;&gt;"",INDEX(個人!$C$6:$AH$125,$N1594,$O1594)&lt;&gt;""),VLOOKUP($P1594,コード一覧!$G$1:$H$10,2,FALSE),"")</f>
        <v/>
      </c>
      <c r="K1594" s="22" t="str">
        <f>IF(AND(INDEX(個人!$C$6:$AH$125,$N1594,$C$3)&lt;&gt;"",INDEX(個人!$C$6:$AH$125,$N1594,$O1594)&lt;&gt;""),LEFT(TEXT(INDEX(個人!$C$6:$AH$125,$N1594,$O1594),"mm:ss.00"),2),"")</f>
        <v/>
      </c>
      <c r="L1594" s="22" t="str">
        <f>IF(AND(INDEX(個人!$C$6:$AH$125,$N1594,$C$3)&lt;&gt;"",INDEX(個人!$C$6:$AH$125,$N1594,$O1594)&lt;&gt;""),MID(TEXT(INDEX(個人!$C$6:$AH$125,$N1594,$O1594),"mm:ss.00"),4,2),"")</f>
        <v/>
      </c>
      <c r="M1594" s="22" t="str">
        <f>IF(AND(INDEX(個人!$C$6:$AH$125,$N1594,$C$3)&lt;&gt;"",INDEX(個人!$C$6:$AH$125,$N1594,$O1594)&lt;&gt;""),RIGHT(TEXT(INDEX(個人!$C$6:$AH$125,$N1594,$O1594),"mm:ss.00"),2),"")</f>
        <v/>
      </c>
      <c r="N1594" s="22">
        <f t="shared" si="218"/>
        <v>73</v>
      </c>
      <c r="O1594" s="22">
        <v>15</v>
      </c>
      <c r="P1594" s="24" t="s">
        <v>73</v>
      </c>
      <c r="Q1594" s="22" t="s">
        <v>102</v>
      </c>
    </row>
    <row r="1595" spans="3:17" s="22" customFormat="1" x14ac:dyDescent="0.15">
      <c r="C1595" s="22" t="str">
        <f>IF(INDEX(個人!$C$6:$AH$125,$N1595,$C$3)&lt;&gt;"",DBCS(TRIM(INDEX(個人!$C$6:$AH$125,$N1595,$C$3))),"")</f>
        <v/>
      </c>
      <c r="D1595" s="22" t="str">
        <f t="shared" si="216"/>
        <v>○</v>
      </c>
      <c r="E1595" s="22">
        <f>IF(AND(INDEX(個人!$C$6:$AH$125,$N1594,$C$3)&lt;&gt;"",INDEX(個人!$C$6:$AH$125,$N1595,$O1595)&lt;&gt;""),E1594+1,E1594)</f>
        <v>0</v>
      </c>
      <c r="F1595" s="22" t="str">
        <f t="shared" si="217"/>
        <v>@0</v>
      </c>
      <c r="H1595" s="22" t="str">
        <f>IF(AND(INDEX(個人!$C$6:$AH$125,$N1595,$C$3)&lt;&gt;"",INDEX(個人!$C$6:$AH$125,$N1595,$O1595)&lt;&gt;""),IF(INDEX(個人!$C$6:$AH$125,$N1595,$H$3)&lt;20,11,ROUNDDOWN(INDEX(個人!$C$6:$AH$125,$N1595,$H$3)/5,0)+7),"")</f>
        <v/>
      </c>
      <c r="I1595" s="22" t="str">
        <f>IF(AND(INDEX(個人!$C$6:$AH$125,$N1595,$C$3)&lt;&gt;"",INDEX(個人!$C$6:$AH$125,$N1595,$O1595)&lt;&gt;""),IF(ISERROR(VLOOKUP(DBCS($Q1595),コード一覧!$E$1:$F$6,2,FALSE)),1,VLOOKUP(DBCS($Q1595),コード一覧!$E$1:$F$6,2,FALSE)),"")</f>
        <v/>
      </c>
      <c r="J1595" s="22" t="str">
        <f>IF(AND(INDEX(個人!$C$6:$AH$125,$N1595,$C$3)&lt;&gt;"",INDEX(個人!$C$6:$AH$125,$N1595,$O1595)&lt;&gt;""),VLOOKUP($P1595,コード一覧!$G$1:$H$10,2,FALSE),"")</f>
        <v/>
      </c>
      <c r="K1595" s="22" t="str">
        <f>IF(AND(INDEX(個人!$C$6:$AH$125,$N1595,$C$3)&lt;&gt;"",INDEX(個人!$C$6:$AH$125,$N1595,$O1595)&lt;&gt;""),LEFT(TEXT(INDEX(個人!$C$6:$AH$125,$N1595,$O1595),"mm:ss.00"),2),"")</f>
        <v/>
      </c>
      <c r="L1595" s="22" t="str">
        <f>IF(AND(INDEX(個人!$C$6:$AH$125,$N1595,$C$3)&lt;&gt;"",INDEX(個人!$C$6:$AH$125,$N1595,$O1595)&lt;&gt;""),MID(TEXT(INDEX(個人!$C$6:$AH$125,$N1595,$O1595),"mm:ss.00"),4,2),"")</f>
        <v/>
      </c>
      <c r="M1595" s="22" t="str">
        <f>IF(AND(INDEX(個人!$C$6:$AH$125,$N1595,$C$3)&lt;&gt;"",INDEX(個人!$C$6:$AH$125,$N1595,$O1595)&lt;&gt;""),RIGHT(TEXT(INDEX(個人!$C$6:$AH$125,$N1595,$O1595),"mm:ss.00"),2),"")</f>
        <v/>
      </c>
      <c r="N1595" s="22">
        <f t="shared" si="218"/>
        <v>73</v>
      </c>
      <c r="O1595" s="22">
        <v>16</v>
      </c>
      <c r="P1595" s="24" t="s">
        <v>75</v>
      </c>
      <c r="Q1595" s="22" t="s">
        <v>102</v>
      </c>
    </row>
    <row r="1596" spans="3:17" s="22" customFormat="1" x14ac:dyDescent="0.15">
      <c r="C1596" s="22" t="str">
        <f>IF(INDEX(個人!$C$6:$AH$125,$N1596,$C$3)&lt;&gt;"",DBCS(TRIM(INDEX(個人!$C$6:$AH$125,$N1596,$C$3))),"")</f>
        <v/>
      </c>
      <c r="D1596" s="22" t="str">
        <f t="shared" si="216"/>
        <v>○</v>
      </c>
      <c r="E1596" s="22">
        <f>IF(AND(INDEX(個人!$C$6:$AH$125,$N1595,$C$3)&lt;&gt;"",INDEX(個人!$C$6:$AH$125,$N1596,$O1596)&lt;&gt;""),E1595+1,E1595)</f>
        <v>0</v>
      </c>
      <c r="F1596" s="22" t="str">
        <f t="shared" si="217"/>
        <v>@0</v>
      </c>
      <c r="H1596" s="22" t="str">
        <f>IF(AND(INDEX(個人!$C$6:$AH$125,$N1596,$C$3)&lt;&gt;"",INDEX(個人!$C$6:$AH$125,$N1596,$O1596)&lt;&gt;""),IF(INDEX(個人!$C$6:$AH$125,$N1596,$H$3)&lt;20,11,ROUNDDOWN(INDEX(個人!$C$6:$AH$125,$N1596,$H$3)/5,0)+7),"")</f>
        <v/>
      </c>
      <c r="I1596" s="22" t="str">
        <f>IF(AND(INDEX(個人!$C$6:$AH$125,$N1596,$C$3)&lt;&gt;"",INDEX(個人!$C$6:$AH$125,$N1596,$O1596)&lt;&gt;""),IF(ISERROR(VLOOKUP(DBCS($Q1596),コード一覧!$E$1:$F$6,2,FALSE)),1,VLOOKUP(DBCS($Q1596),コード一覧!$E$1:$F$6,2,FALSE)),"")</f>
        <v/>
      </c>
      <c r="J1596" s="22" t="str">
        <f>IF(AND(INDEX(個人!$C$6:$AH$125,$N1596,$C$3)&lt;&gt;"",INDEX(個人!$C$6:$AH$125,$N1596,$O1596)&lt;&gt;""),VLOOKUP($P1596,コード一覧!$G$1:$H$10,2,FALSE),"")</f>
        <v/>
      </c>
      <c r="K1596" s="22" t="str">
        <f>IF(AND(INDEX(個人!$C$6:$AH$125,$N1596,$C$3)&lt;&gt;"",INDEX(個人!$C$6:$AH$125,$N1596,$O1596)&lt;&gt;""),LEFT(TEXT(INDEX(個人!$C$6:$AH$125,$N1596,$O1596),"mm:ss.00"),2),"")</f>
        <v/>
      </c>
      <c r="L1596" s="22" t="str">
        <f>IF(AND(INDEX(個人!$C$6:$AH$125,$N1596,$C$3)&lt;&gt;"",INDEX(個人!$C$6:$AH$125,$N1596,$O1596)&lt;&gt;""),MID(TEXT(INDEX(個人!$C$6:$AH$125,$N1596,$O1596),"mm:ss.00"),4,2),"")</f>
        <v/>
      </c>
      <c r="M1596" s="22" t="str">
        <f>IF(AND(INDEX(個人!$C$6:$AH$125,$N1596,$C$3)&lt;&gt;"",INDEX(個人!$C$6:$AH$125,$N1596,$O1596)&lt;&gt;""),RIGHT(TEXT(INDEX(個人!$C$6:$AH$125,$N1596,$O1596),"mm:ss.00"),2),"")</f>
        <v/>
      </c>
      <c r="N1596" s="22">
        <f t="shared" si="218"/>
        <v>73</v>
      </c>
      <c r="O1596" s="22">
        <v>17</v>
      </c>
      <c r="P1596" s="24" t="s">
        <v>77</v>
      </c>
      <c r="Q1596" s="22" t="s">
        <v>102</v>
      </c>
    </row>
    <row r="1597" spans="3:17" s="22" customFormat="1" x14ac:dyDescent="0.15">
      <c r="C1597" s="22" t="str">
        <f>IF(INDEX(個人!$C$6:$AH$125,$N1597,$C$3)&lt;&gt;"",DBCS(TRIM(INDEX(個人!$C$6:$AH$125,$N1597,$C$3))),"")</f>
        <v/>
      </c>
      <c r="D1597" s="22" t="str">
        <f t="shared" si="216"/>
        <v>○</v>
      </c>
      <c r="E1597" s="22">
        <f>IF(AND(INDEX(個人!$C$6:$AH$125,$N1596,$C$3)&lt;&gt;"",INDEX(個人!$C$6:$AH$125,$N1597,$O1597)&lt;&gt;""),E1596+1,E1596)</f>
        <v>0</v>
      </c>
      <c r="F1597" s="22" t="str">
        <f t="shared" si="217"/>
        <v>@0</v>
      </c>
      <c r="H1597" s="22" t="str">
        <f>IF(AND(INDEX(個人!$C$6:$AH$125,$N1597,$C$3)&lt;&gt;"",INDEX(個人!$C$6:$AH$125,$N1597,$O1597)&lt;&gt;""),IF(INDEX(個人!$C$6:$AH$125,$N1597,$H$3)&lt;20,11,ROUNDDOWN(INDEX(個人!$C$6:$AH$125,$N1597,$H$3)/5,0)+7),"")</f>
        <v/>
      </c>
      <c r="I1597" s="22" t="str">
        <f>IF(AND(INDEX(個人!$C$6:$AH$125,$N1597,$C$3)&lt;&gt;"",INDEX(個人!$C$6:$AH$125,$N1597,$O1597)&lt;&gt;""),IF(ISERROR(VLOOKUP(DBCS($Q1597),コード一覧!$E$1:$F$6,2,FALSE)),1,VLOOKUP(DBCS($Q1597),コード一覧!$E$1:$F$6,2,FALSE)),"")</f>
        <v/>
      </c>
      <c r="J1597" s="22" t="str">
        <f>IF(AND(INDEX(個人!$C$6:$AH$125,$N1597,$C$3)&lt;&gt;"",INDEX(個人!$C$6:$AH$125,$N1597,$O1597)&lt;&gt;""),VLOOKUP($P1597,コード一覧!$G$1:$H$10,2,FALSE),"")</f>
        <v/>
      </c>
      <c r="K1597" s="22" t="str">
        <f>IF(AND(INDEX(個人!$C$6:$AH$125,$N1597,$C$3)&lt;&gt;"",INDEX(個人!$C$6:$AH$125,$N1597,$O1597)&lt;&gt;""),LEFT(TEXT(INDEX(個人!$C$6:$AH$125,$N1597,$O1597),"mm:ss.00"),2),"")</f>
        <v/>
      </c>
      <c r="L1597" s="22" t="str">
        <f>IF(AND(INDEX(個人!$C$6:$AH$125,$N1597,$C$3)&lt;&gt;"",INDEX(個人!$C$6:$AH$125,$N1597,$O1597)&lt;&gt;""),MID(TEXT(INDEX(個人!$C$6:$AH$125,$N1597,$O1597),"mm:ss.00"),4,2),"")</f>
        <v/>
      </c>
      <c r="M1597" s="22" t="str">
        <f>IF(AND(INDEX(個人!$C$6:$AH$125,$N1597,$C$3)&lt;&gt;"",INDEX(個人!$C$6:$AH$125,$N1597,$O1597)&lt;&gt;""),RIGHT(TEXT(INDEX(個人!$C$6:$AH$125,$N1597,$O1597),"mm:ss.00"),2),"")</f>
        <v/>
      </c>
      <c r="N1597" s="22">
        <f t="shared" si="218"/>
        <v>73</v>
      </c>
      <c r="O1597" s="22">
        <v>18</v>
      </c>
      <c r="P1597" s="24" t="s">
        <v>70</v>
      </c>
      <c r="Q1597" s="22" t="s">
        <v>103</v>
      </c>
    </row>
    <row r="1598" spans="3:17" s="22" customFormat="1" x14ac:dyDescent="0.15">
      <c r="C1598" s="22" t="str">
        <f>IF(INDEX(個人!$C$6:$AH$125,$N1598,$C$3)&lt;&gt;"",DBCS(TRIM(INDEX(個人!$C$6:$AH$125,$N1598,$C$3))),"")</f>
        <v/>
      </c>
      <c r="D1598" s="22" t="str">
        <f t="shared" si="216"/>
        <v>○</v>
      </c>
      <c r="E1598" s="22">
        <f>IF(AND(INDEX(個人!$C$6:$AH$125,$N1597,$C$3)&lt;&gt;"",INDEX(個人!$C$6:$AH$125,$N1598,$O1598)&lt;&gt;""),E1597+1,E1597)</f>
        <v>0</v>
      </c>
      <c r="F1598" s="22" t="str">
        <f t="shared" si="217"/>
        <v>@0</v>
      </c>
      <c r="H1598" s="22" t="str">
        <f>IF(AND(INDEX(個人!$C$6:$AH$125,$N1598,$C$3)&lt;&gt;"",INDEX(個人!$C$6:$AH$125,$N1598,$O1598)&lt;&gt;""),IF(INDEX(個人!$C$6:$AH$125,$N1598,$H$3)&lt;20,11,ROUNDDOWN(INDEX(個人!$C$6:$AH$125,$N1598,$H$3)/5,0)+7),"")</f>
        <v/>
      </c>
      <c r="I1598" s="22" t="str">
        <f>IF(AND(INDEX(個人!$C$6:$AH$125,$N1598,$C$3)&lt;&gt;"",INDEX(個人!$C$6:$AH$125,$N1598,$O1598)&lt;&gt;""),IF(ISERROR(VLOOKUP(DBCS($Q1598),コード一覧!$E$1:$F$6,2,FALSE)),1,VLOOKUP(DBCS($Q1598),コード一覧!$E$1:$F$6,2,FALSE)),"")</f>
        <v/>
      </c>
      <c r="J1598" s="22" t="str">
        <f>IF(AND(INDEX(個人!$C$6:$AH$125,$N1598,$C$3)&lt;&gt;"",INDEX(個人!$C$6:$AH$125,$N1598,$O1598)&lt;&gt;""),VLOOKUP($P1598,コード一覧!$G$1:$H$10,2,FALSE),"")</f>
        <v/>
      </c>
      <c r="K1598" s="22" t="str">
        <f>IF(AND(INDEX(個人!$C$6:$AH$125,$N1598,$C$3)&lt;&gt;"",INDEX(個人!$C$6:$AH$125,$N1598,$O1598)&lt;&gt;""),LEFT(TEXT(INDEX(個人!$C$6:$AH$125,$N1598,$O1598),"mm:ss.00"),2),"")</f>
        <v/>
      </c>
      <c r="L1598" s="22" t="str">
        <f>IF(AND(INDEX(個人!$C$6:$AH$125,$N1598,$C$3)&lt;&gt;"",INDEX(個人!$C$6:$AH$125,$N1598,$O1598)&lt;&gt;""),MID(TEXT(INDEX(個人!$C$6:$AH$125,$N1598,$O1598),"mm:ss.00"),4,2),"")</f>
        <v/>
      </c>
      <c r="M1598" s="22" t="str">
        <f>IF(AND(INDEX(個人!$C$6:$AH$125,$N1598,$C$3)&lt;&gt;"",INDEX(個人!$C$6:$AH$125,$N1598,$O1598)&lt;&gt;""),RIGHT(TEXT(INDEX(個人!$C$6:$AH$125,$N1598,$O1598),"mm:ss.00"),2),"")</f>
        <v/>
      </c>
      <c r="N1598" s="22">
        <f t="shared" si="218"/>
        <v>73</v>
      </c>
      <c r="O1598" s="22">
        <v>19</v>
      </c>
      <c r="P1598" s="24" t="s">
        <v>24</v>
      </c>
      <c r="Q1598" s="22" t="s">
        <v>103</v>
      </c>
    </row>
    <row r="1599" spans="3:17" s="22" customFormat="1" x14ac:dyDescent="0.15">
      <c r="C1599" s="22" t="str">
        <f>IF(INDEX(個人!$C$6:$AH$125,$N1599,$C$3)&lt;&gt;"",DBCS(TRIM(INDEX(個人!$C$6:$AH$125,$N1599,$C$3))),"")</f>
        <v/>
      </c>
      <c r="D1599" s="22" t="str">
        <f t="shared" si="216"/>
        <v>○</v>
      </c>
      <c r="E1599" s="22">
        <f>IF(AND(INDEX(個人!$C$6:$AH$125,$N1598,$C$3)&lt;&gt;"",INDEX(個人!$C$6:$AH$125,$N1599,$O1599)&lt;&gt;""),E1598+1,E1598)</f>
        <v>0</v>
      </c>
      <c r="F1599" s="22" t="str">
        <f t="shared" si="217"/>
        <v>@0</v>
      </c>
      <c r="H1599" s="22" t="str">
        <f>IF(AND(INDEX(個人!$C$6:$AH$125,$N1599,$C$3)&lt;&gt;"",INDEX(個人!$C$6:$AH$125,$N1599,$O1599)&lt;&gt;""),IF(INDEX(個人!$C$6:$AH$125,$N1599,$H$3)&lt;20,11,ROUNDDOWN(INDEX(個人!$C$6:$AH$125,$N1599,$H$3)/5,0)+7),"")</f>
        <v/>
      </c>
      <c r="I1599" s="22" t="str">
        <f>IF(AND(INDEX(個人!$C$6:$AH$125,$N1599,$C$3)&lt;&gt;"",INDEX(個人!$C$6:$AH$125,$N1599,$O1599)&lt;&gt;""),IF(ISERROR(VLOOKUP(DBCS($Q1599),コード一覧!$E$1:$F$6,2,FALSE)),1,VLOOKUP(DBCS($Q1599),コード一覧!$E$1:$F$6,2,FALSE)),"")</f>
        <v/>
      </c>
      <c r="J1599" s="22" t="str">
        <f>IF(AND(INDEX(個人!$C$6:$AH$125,$N1599,$C$3)&lt;&gt;"",INDEX(個人!$C$6:$AH$125,$N1599,$O1599)&lt;&gt;""),VLOOKUP($P1599,コード一覧!$G$1:$H$10,2,FALSE),"")</f>
        <v/>
      </c>
      <c r="K1599" s="22" t="str">
        <f>IF(AND(INDEX(個人!$C$6:$AH$125,$N1599,$C$3)&lt;&gt;"",INDEX(個人!$C$6:$AH$125,$N1599,$O1599)&lt;&gt;""),LEFT(TEXT(INDEX(個人!$C$6:$AH$125,$N1599,$O1599),"mm:ss.00"),2),"")</f>
        <v/>
      </c>
      <c r="L1599" s="22" t="str">
        <f>IF(AND(INDEX(個人!$C$6:$AH$125,$N1599,$C$3)&lt;&gt;"",INDEX(個人!$C$6:$AH$125,$N1599,$O1599)&lt;&gt;""),MID(TEXT(INDEX(個人!$C$6:$AH$125,$N1599,$O1599),"mm:ss.00"),4,2),"")</f>
        <v/>
      </c>
      <c r="M1599" s="22" t="str">
        <f>IF(AND(INDEX(個人!$C$6:$AH$125,$N1599,$C$3)&lt;&gt;"",INDEX(個人!$C$6:$AH$125,$N1599,$O1599)&lt;&gt;""),RIGHT(TEXT(INDEX(個人!$C$6:$AH$125,$N1599,$O1599),"mm:ss.00"),2),"")</f>
        <v/>
      </c>
      <c r="N1599" s="22">
        <f t="shared" si="218"/>
        <v>73</v>
      </c>
      <c r="O1599" s="22">
        <v>20</v>
      </c>
      <c r="P1599" s="24" t="s">
        <v>37</v>
      </c>
      <c r="Q1599" s="22" t="s">
        <v>103</v>
      </c>
    </row>
    <row r="1600" spans="3:17" s="22" customFormat="1" x14ac:dyDescent="0.15">
      <c r="C1600" s="22" t="str">
        <f>IF(INDEX(個人!$C$6:$AH$125,$N1600,$C$3)&lt;&gt;"",DBCS(TRIM(INDEX(個人!$C$6:$AH$125,$N1600,$C$3))),"")</f>
        <v/>
      </c>
      <c r="D1600" s="22" t="str">
        <f t="shared" si="216"/>
        <v>○</v>
      </c>
      <c r="E1600" s="22">
        <f>IF(AND(INDEX(個人!$C$6:$AH$125,$N1599,$C$3)&lt;&gt;"",INDEX(個人!$C$6:$AH$125,$N1600,$O1600)&lt;&gt;""),E1599+1,E1599)</f>
        <v>0</v>
      </c>
      <c r="F1600" s="22" t="str">
        <f t="shared" si="217"/>
        <v>@0</v>
      </c>
      <c r="H1600" s="22" t="str">
        <f>IF(AND(INDEX(個人!$C$6:$AH$125,$N1600,$C$3)&lt;&gt;"",INDEX(個人!$C$6:$AH$125,$N1600,$O1600)&lt;&gt;""),IF(INDEX(個人!$C$6:$AH$125,$N1600,$H$3)&lt;20,11,ROUNDDOWN(INDEX(個人!$C$6:$AH$125,$N1600,$H$3)/5,0)+7),"")</f>
        <v/>
      </c>
      <c r="I1600" s="22" t="str">
        <f>IF(AND(INDEX(個人!$C$6:$AH$125,$N1600,$C$3)&lt;&gt;"",INDEX(個人!$C$6:$AH$125,$N1600,$O1600)&lt;&gt;""),IF(ISERROR(VLOOKUP(DBCS($Q1600),コード一覧!$E$1:$F$6,2,FALSE)),1,VLOOKUP(DBCS($Q1600),コード一覧!$E$1:$F$6,2,FALSE)),"")</f>
        <v/>
      </c>
      <c r="J1600" s="22" t="str">
        <f>IF(AND(INDEX(個人!$C$6:$AH$125,$N1600,$C$3)&lt;&gt;"",INDEX(個人!$C$6:$AH$125,$N1600,$O1600)&lt;&gt;""),VLOOKUP($P1600,コード一覧!$G$1:$H$10,2,FALSE),"")</f>
        <v/>
      </c>
      <c r="K1600" s="22" t="str">
        <f>IF(AND(INDEX(個人!$C$6:$AH$125,$N1600,$C$3)&lt;&gt;"",INDEX(個人!$C$6:$AH$125,$N1600,$O1600)&lt;&gt;""),LEFT(TEXT(INDEX(個人!$C$6:$AH$125,$N1600,$O1600),"mm:ss.00"),2),"")</f>
        <v/>
      </c>
      <c r="L1600" s="22" t="str">
        <f>IF(AND(INDEX(個人!$C$6:$AH$125,$N1600,$C$3)&lt;&gt;"",INDEX(個人!$C$6:$AH$125,$N1600,$O1600)&lt;&gt;""),MID(TEXT(INDEX(個人!$C$6:$AH$125,$N1600,$O1600),"mm:ss.00"),4,2),"")</f>
        <v/>
      </c>
      <c r="M1600" s="22" t="str">
        <f>IF(AND(INDEX(個人!$C$6:$AH$125,$N1600,$C$3)&lt;&gt;"",INDEX(個人!$C$6:$AH$125,$N1600,$O1600)&lt;&gt;""),RIGHT(TEXT(INDEX(個人!$C$6:$AH$125,$N1600,$O1600),"mm:ss.00"),2),"")</f>
        <v/>
      </c>
      <c r="N1600" s="22">
        <f t="shared" si="218"/>
        <v>73</v>
      </c>
      <c r="O1600" s="22">
        <v>21</v>
      </c>
      <c r="P1600" s="24" t="s">
        <v>47</v>
      </c>
      <c r="Q1600" s="22" t="s">
        <v>103</v>
      </c>
    </row>
    <row r="1601" spans="3:17" s="22" customFormat="1" x14ac:dyDescent="0.15">
      <c r="C1601" s="22" t="str">
        <f>IF(INDEX(個人!$C$6:$AH$125,$N1601,$C$3)&lt;&gt;"",DBCS(TRIM(INDEX(個人!$C$6:$AH$125,$N1601,$C$3))),"")</f>
        <v/>
      </c>
      <c r="D1601" s="22" t="str">
        <f t="shared" si="216"/>
        <v>○</v>
      </c>
      <c r="E1601" s="22">
        <f>IF(AND(INDEX(個人!$C$6:$AH$125,$N1600,$C$3)&lt;&gt;"",INDEX(個人!$C$6:$AH$125,$N1601,$O1601)&lt;&gt;""),E1600+1,E1600)</f>
        <v>0</v>
      </c>
      <c r="F1601" s="22" t="str">
        <f t="shared" si="217"/>
        <v>@0</v>
      </c>
      <c r="H1601" s="22" t="str">
        <f>IF(AND(INDEX(個人!$C$6:$AH$125,$N1601,$C$3)&lt;&gt;"",INDEX(個人!$C$6:$AH$125,$N1601,$O1601)&lt;&gt;""),IF(INDEX(個人!$C$6:$AH$125,$N1601,$H$3)&lt;20,11,ROUNDDOWN(INDEX(個人!$C$6:$AH$125,$N1601,$H$3)/5,0)+7),"")</f>
        <v/>
      </c>
      <c r="I1601" s="22" t="str">
        <f>IF(AND(INDEX(個人!$C$6:$AH$125,$N1601,$C$3)&lt;&gt;"",INDEX(個人!$C$6:$AH$125,$N1601,$O1601)&lt;&gt;""),IF(ISERROR(VLOOKUP(DBCS($Q1601),コード一覧!$E$1:$F$6,2,FALSE)),1,VLOOKUP(DBCS($Q1601),コード一覧!$E$1:$F$6,2,FALSE)),"")</f>
        <v/>
      </c>
      <c r="J1601" s="22" t="str">
        <f>IF(AND(INDEX(個人!$C$6:$AH$125,$N1601,$C$3)&lt;&gt;"",INDEX(個人!$C$6:$AH$125,$N1601,$O1601)&lt;&gt;""),VLOOKUP($P1601,コード一覧!$G$1:$H$10,2,FALSE),"")</f>
        <v/>
      </c>
      <c r="K1601" s="22" t="str">
        <f>IF(AND(INDEX(個人!$C$6:$AH$125,$N1601,$C$3)&lt;&gt;"",INDEX(個人!$C$6:$AH$125,$N1601,$O1601)&lt;&gt;""),LEFT(TEXT(INDEX(個人!$C$6:$AH$125,$N1601,$O1601),"mm:ss.00"),2),"")</f>
        <v/>
      </c>
      <c r="L1601" s="22" t="str">
        <f>IF(AND(INDEX(個人!$C$6:$AH$125,$N1601,$C$3)&lt;&gt;"",INDEX(個人!$C$6:$AH$125,$N1601,$O1601)&lt;&gt;""),MID(TEXT(INDEX(個人!$C$6:$AH$125,$N1601,$O1601),"mm:ss.00"),4,2),"")</f>
        <v/>
      </c>
      <c r="M1601" s="22" t="str">
        <f>IF(AND(INDEX(個人!$C$6:$AH$125,$N1601,$C$3)&lt;&gt;"",INDEX(個人!$C$6:$AH$125,$N1601,$O1601)&lt;&gt;""),RIGHT(TEXT(INDEX(個人!$C$6:$AH$125,$N1601,$O1601),"mm:ss.00"),2),"")</f>
        <v/>
      </c>
      <c r="N1601" s="22">
        <f t="shared" si="218"/>
        <v>73</v>
      </c>
      <c r="O1601" s="22">
        <v>22</v>
      </c>
      <c r="P1601" s="24" t="s">
        <v>70</v>
      </c>
      <c r="Q1601" s="22" t="s">
        <v>104</v>
      </c>
    </row>
    <row r="1602" spans="3:17" s="22" customFormat="1" x14ac:dyDescent="0.15">
      <c r="C1602" s="22" t="str">
        <f>IF(INDEX(個人!$C$6:$AH$125,$N1602,$C$3)&lt;&gt;"",DBCS(TRIM(INDEX(個人!$C$6:$AH$125,$N1602,$C$3))),"")</f>
        <v/>
      </c>
      <c r="D1602" s="22" t="str">
        <f t="shared" si="216"/>
        <v>○</v>
      </c>
      <c r="E1602" s="22">
        <f>IF(AND(INDEX(個人!$C$6:$AH$125,$N1601,$C$3)&lt;&gt;"",INDEX(個人!$C$6:$AH$125,$N1602,$O1602)&lt;&gt;""),E1601+1,E1601)</f>
        <v>0</v>
      </c>
      <c r="F1602" s="22" t="str">
        <f t="shared" si="217"/>
        <v>@0</v>
      </c>
      <c r="H1602" s="22" t="str">
        <f>IF(AND(INDEX(個人!$C$6:$AH$125,$N1602,$C$3)&lt;&gt;"",INDEX(個人!$C$6:$AH$125,$N1602,$O1602)&lt;&gt;""),IF(INDEX(個人!$C$6:$AH$125,$N1602,$H$3)&lt;20,11,ROUNDDOWN(INDEX(個人!$C$6:$AH$125,$N1602,$H$3)/5,0)+7),"")</f>
        <v/>
      </c>
      <c r="I1602" s="22" t="str">
        <f>IF(AND(INDEX(個人!$C$6:$AH$125,$N1602,$C$3)&lt;&gt;"",INDEX(個人!$C$6:$AH$125,$N1602,$O1602)&lt;&gt;""),IF(ISERROR(VLOOKUP(DBCS($Q1602),コード一覧!$E$1:$F$6,2,FALSE)),1,VLOOKUP(DBCS($Q1602),コード一覧!$E$1:$F$6,2,FALSE)),"")</f>
        <v/>
      </c>
      <c r="J1602" s="22" t="str">
        <f>IF(AND(INDEX(個人!$C$6:$AH$125,$N1602,$C$3)&lt;&gt;"",INDEX(個人!$C$6:$AH$125,$N1602,$O1602)&lt;&gt;""),VLOOKUP($P1602,コード一覧!$G$1:$H$10,2,FALSE),"")</f>
        <v/>
      </c>
      <c r="K1602" s="22" t="str">
        <f>IF(AND(INDEX(個人!$C$6:$AH$125,$N1602,$C$3)&lt;&gt;"",INDEX(個人!$C$6:$AH$125,$N1602,$O1602)&lt;&gt;""),LEFT(TEXT(INDEX(個人!$C$6:$AH$125,$N1602,$O1602),"mm:ss.00"),2),"")</f>
        <v/>
      </c>
      <c r="L1602" s="22" t="str">
        <f>IF(AND(INDEX(個人!$C$6:$AH$125,$N1602,$C$3)&lt;&gt;"",INDEX(個人!$C$6:$AH$125,$N1602,$O1602)&lt;&gt;""),MID(TEXT(INDEX(個人!$C$6:$AH$125,$N1602,$O1602),"mm:ss.00"),4,2),"")</f>
        <v/>
      </c>
      <c r="M1602" s="22" t="str">
        <f>IF(AND(INDEX(個人!$C$6:$AH$125,$N1602,$C$3)&lt;&gt;"",INDEX(個人!$C$6:$AH$125,$N1602,$O1602)&lt;&gt;""),RIGHT(TEXT(INDEX(個人!$C$6:$AH$125,$N1602,$O1602),"mm:ss.00"),2),"")</f>
        <v/>
      </c>
      <c r="N1602" s="22">
        <f t="shared" si="218"/>
        <v>73</v>
      </c>
      <c r="O1602" s="22">
        <v>23</v>
      </c>
      <c r="P1602" s="24" t="s">
        <v>24</v>
      </c>
      <c r="Q1602" s="22" t="s">
        <v>104</v>
      </c>
    </row>
    <row r="1603" spans="3:17" s="22" customFormat="1" x14ac:dyDescent="0.15">
      <c r="C1603" s="22" t="str">
        <f>IF(INDEX(個人!$C$6:$AH$125,$N1603,$C$3)&lt;&gt;"",DBCS(TRIM(INDEX(個人!$C$6:$AH$125,$N1603,$C$3))),"")</f>
        <v/>
      </c>
      <c r="D1603" s="22" t="str">
        <f t="shared" si="216"/>
        <v>○</v>
      </c>
      <c r="E1603" s="22">
        <f>IF(AND(INDEX(個人!$C$6:$AH$125,$N1602,$C$3)&lt;&gt;"",INDEX(個人!$C$6:$AH$125,$N1603,$O1603)&lt;&gt;""),E1602+1,E1602)</f>
        <v>0</v>
      </c>
      <c r="F1603" s="22" t="str">
        <f t="shared" si="217"/>
        <v>@0</v>
      </c>
      <c r="H1603" s="22" t="str">
        <f>IF(AND(INDEX(個人!$C$6:$AH$125,$N1603,$C$3)&lt;&gt;"",INDEX(個人!$C$6:$AH$125,$N1603,$O1603)&lt;&gt;""),IF(INDEX(個人!$C$6:$AH$125,$N1603,$H$3)&lt;20,11,ROUNDDOWN(INDEX(個人!$C$6:$AH$125,$N1603,$H$3)/5,0)+7),"")</f>
        <v/>
      </c>
      <c r="I1603" s="22" t="str">
        <f>IF(AND(INDEX(個人!$C$6:$AH$125,$N1603,$C$3)&lt;&gt;"",INDEX(個人!$C$6:$AH$125,$N1603,$O1603)&lt;&gt;""),IF(ISERROR(VLOOKUP(DBCS($Q1603),コード一覧!$E$1:$F$6,2,FALSE)),1,VLOOKUP(DBCS($Q1603),コード一覧!$E$1:$F$6,2,FALSE)),"")</f>
        <v/>
      </c>
      <c r="J1603" s="22" t="str">
        <f>IF(AND(INDEX(個人!$C$6:$AH$125,$N1603,$C$3)&lt;&gt;"",INDEX(個人!$C$6:$AH$125,$N1603,$O1603)&lt;&gt;""),VLOOKUP($P1603,コード一覧!$G$1:$H$10,2,FALSE),"")</f>
        <v/>
      </c>
      <c r="K1603" s="22" t="str">
        <f>IF(AND(INDEX(個人!$C$6:$AH$125,$N1603,$C$3)&lt;&gt;"",INDEX(個人!$C$6:$AH$125,$N1603,$O1603)&lt;&gt;""),LEFT(TEXT(INDEX(個人!$C$6:$AH$125,$N1603,$O1603),"mm:ss.00"),2),"")</f>
        <v/>
      </c>
      <c r="L1603" s="22" t="str">
        <f>IF(AND(INDEX(個人!$C$6:$AH$125,$N1603,$C$3)&lt;&gt;"",INDEX(個人!$C$6:$AH$125,$N1603,$O1603)&lt;&gt;""),MID(TEXT(INDEX(個人!$C$6:$AH$125,$N1603,$O1603),"mm:ss.00"),4,2),"")</f>
        <v/>
      </c>
      <c r="M1603" s="22" t="str">
        <f>IF(AND(INDEX(個人!$C$6:$AH$125,$N1603,$C$3)&lt;&gt;"",INDEX(個人!$C$6:$AH$125,$N1603,$O1603)&lt;&gt;""),RIGHT(TEXT(INDEX(個人!$C$6:$AH$125,$N1603,$O1603),"mm:ss.00"),2),"")</f>
        <v/>
      </c>
      <c r="N1603" s="22">
        <f t="shared" si="218"/>
        <v>73</v>
      </c>
      <c r="O1603" s="22">
        <v>24</v>
      </c>
      <c r="P1603" s="24" t="s">
        <v>37</v>
      </c>
      <c r="Q1603" s="22" t="s">
        <v>104</v>
      </c>
    </row>
    <row r="1604" spans="3:17" s="22" customFormat="1" x14ac:dyDescent="0.15">
      <c r="C1604" s="22" t="str">
        <f>IF(INDEX(個人!$C$6:$AH$125,$N1604,$C$3)&lt;&gt;"",DBCS(TRIM(INDEX(個人!$C$6:$AH$125,$N1604,$C$3))),"")</f>
        <v/>
      </c>
      <c r="D1604" s="22" t="str">
        <f t="shared" si="216"/>
        <v>○</v>
      </c>
      <c r="E1604" s="22">
        <f>IF(AND(INDEX(個人!$C$6:$AH$125,$N1603,$C$3)&lt;&gt;"",INDEX(個人!$C$6:$AH$125,$N1604,$O1604)&lt;&gt;""),E1603+1,E1603)</f>
        <v>0</v>
      </c>
      <c r="F1604" s="22" t="str">
        <f t="shared" si="217"/>
        <v>@0</v>
      </c>
      <c r="H1604" s="22" t="str">
        <f>IF(AND(INDEX(個人!$C$6:$AH$125,$N1604,$C$3)&lt;&gt;"",INDEX(個人!$C$6:$AH$125,$N1604,$O1604)&lt;&gt;""),IF(INDEX(個人!$C$6:$AH$125,$N1604,$H$3)&lt;20,11,ROUNDDOWN(INDEX(個人!$C$6:$AH$125,$N1604,$H$3)/5,0)+7),"")</f>
        <v/>
      </c>
      <c r="I1604" s="22" t="str">
        <f>IF(AND(INDEX(個人!$C$6:$AH$125,$N1604,$C$3)&lt;&gt;"",INDEX(個人!$C$6:$AH$125,$N1604,$O1604)&lt;&gt;""),IF(ISERROR(VLOOKUP(DBCS($Q1604),コード一覧!$E$1:$F$6,2,FALSE)),1,VLOOKUP(DBCS($Q1604),コード一覧!$E$1:$F$6,2,FALSE)),"")</f>
        <v/>
      </c>
      <c r="J1604" s="22" t="str">
        <f>IF(AND(INDEX(個人!$C$6:$AH$125,$N1604,$C$3)&lt;&gt;"",INDEX(個人!$C$6:$AH$125,$N1604,$O1604)&lt;&gt;""),VLOOKUP($P1604,コード一覧!$G$1:$H$10,2,FALSE),"")</f>
        <v/>
      </c>
      <c r="K1604" s="22" t="str">
        <f>IF(AND(INDEX(個人!$C$6:$AH$125,$N1604,$C$3)&lt;&gt;"",INDEX(個人!$C$6:$AH$125,$N1604,$O1604)&lt;&gt;""),LEFT(TEXT(INDEX(個人!$C$6:$AH$125,$N1604,$O1604),"mm:ss.00"),2),"")</f>
        <v/>
      </c>
      <c r="L1604" s="22" t="str">
        <f>IF(AND(INDEX(個人!$C$6:$AH$125,$N1604,$C$3)&lt;&gt;"",INDEX(個人!$C$6:$AH$125,$N1604,$O1604)&lt;&gt;""),MID(TEXT(INDEX(個人!$C$6:$AH$125,$N1604,$O1604),"mm:ss.00"),4,2),"")</f>
        <v/>
      </c>
      <c r="M1604" s="22" t="str">
        <f>IF(AND(INDEX(個人!$C$6:$AH$125,$N1604,$C$3)&lt;&gt;"",INDEX(個人!$C$6:$AH$125,$N1604,$O1604)&lt;&gt;""),RIGHT(TEXT(INDEX(個人!$C$6:$AH$125,$N1604,$O1604),"mm:ss.00"),2),"")</f>
        <v/>
      </c>
      <c r="N1604" s="22">
        <f t="shared" si="218"/>
        <v>73</v>
      </c>
      <c r="O1604" s="22">
        <v>25</v>
      </c>
      <c r="P1604" s="24" t="s">
        <v>47</v>
      </c>
      <c r="Q1604" s="22" t="s">
        <v>104</v>
      </c>
    </row>
    <row r="1605" spans="3:17" s="22" customFormat="1" x14ac:dyDescent="0.15">
      <c r="C1605" s="22" t="str">
        <f>IF(INDEX(個人!$C$6:$AH$125,$N1605,$C$3)&lt;&gt;"",DBCS(TRIM(INDEX(個人!$C$6:$AH$125,$N1605,$C$3))),"")</f>
        <v/>
      </c>
      <c r="D1605" s="22" t="str">
        <f t="shared" si="216"/>
        <v>○</v>
      </c>
      <c r="E1605" s="22">
        <f>IF(AND(INDEX(個人!$C$6:$AH$125,$N1604,$C$3)&lt;&gt;"",INDEX(個人!$C$6:$AH$125,$N1605,$O1605)&lt;&gt;""),E1604+1,E1604)</f>
        <v>0</v>
      </c>
      <c r="F1605" s="22" t="str">
        <f t="shared" si="217"/>
        <v>@0</v>
      </c>
      <c r="H1605" s="22" t="str">
        <f>IF(AND(INDEX(個人!$C$6:$AH$125,$N1605,$C$3)&lt;&gt;"",INDEX(個人!$C$6:$AH$125,$N1605,$O1605)&lt;&gt;""),IF(INDEX(個人!$C$6:$AH$125,$N1605,$H$3)&lt;20,11,ROUNDDOWN(INDEX(個人!$C$6:$AH$125,$N1605,$H$3)/5,0)+7),"")</f>
        <v/>
      </c>
      <c r="I1605" s="22" t="str">
        <f>IF(AND(INDEX(個人!$C$6:$AH$125,$N1605,$C$3)&lt;&gt;"",INDEX(個人!$C$6:$AH$125,$N1605,$O1605)&lt;&gt;""),IF(ISERROR(VLOOKUP(DBCS($Q1605),コード一覧!$E$1:$F$6,2,FALSE)),1,VLOOKUP(DBCS($Q1605),コード一覧!$E$1:$F$6,2,FALSE)),"")</f>
        <v/>
      </c>
      <c r="J1605" s="22" t="str">
        <f>IF(AND(INDEX(個人!$C$6:$AH$125,$N1605,$C$3)&lt;&gt;"",INDEX(個人!$C$6:$AH$125,$N1605,$O1605)&lt;&gt;""),VLOOKUP($P1605,コード一覧!$G$1:$H$10,2,FALSE),"")</f>
        <v/>
      </c>
      <c r="K1605" s="22" t="str">
        <f>IF(AND(INDEX(個人!$C$6:$AH$125,$N1605,$C$3)&lt;&gt;"",INDEX(個人!$C$6:$AH$125,$N1605,$O1605)&lt;&gt;""),LEFT(TEXT(INDEX(個人!$C$6:$AH$125,$N1605,$O1605),"mm:ss.00"),2),"")</f>
        <v/>
      </c>
      <c r="L1605" s="22" t="str">
        <f>IF(AND(INDEX(個人!$C$6:$AH$125,$N1605,$C$3)&lt;&gt;"",INDEX(個人!$C$6:$AH$125,$N1605,$O1605)&lt;&gt;""),MID(TEXT(INDEX(個人!$C$6:$AH$125,$N1605,$O1605),"mm:ss.00"),4,2),"")</f>
        <v/>
      </c>
      <c r="M1605" s="22" t="str">
        <f>IF(AND(INDEX(個人!$C$6:$AH$125,$N1605,$C$3)&lt;&gt;"",INDEX(個人!$C$6:$AH$125,$N1605,$O1605)&lt;&gt;""),RIGHT(TEXT(INDEX(個人!$C$6:$AH$125,$N1605,$O1605),"mm:ss.00"),2),"")</f>
        <v/>
      </c>
      <c r="N1605" s="22">
        <f t="shared" si="218"/>
        <v>73</v>
      </c>
      <c r="O1605" s="22">
        <v>26</v>
      </c>
      <c r="P1605" s="24" t="s">
        <v>70</v>
      </c>
      <c r="Q1605" s="22" t="s">
        <v>55</v>
      </c>
    </row>
    <row r="1606" spans="3:17" s="22" customFormat="1" x14ac:dyDescent="0.15">
      <c r="C1606" s="22" t="str">
        <f>IF(INDEX(個人!$C$6:$AH$125,$N1606,$C$3)&lt;&gt;"",DBCS(TRIM(INDEX(個人!$C$6:$AH$125,$N1606,$C$3))),"")</f>
        <v/>
      </c>
      <c r="D1606" s="22" t="str">
        <f t="shared" si="216"/>
        <v>○</v>
      </c>
      <c r="E1606" s="22">
        <f>IF(AND(INDEX(個人!$C$6:$AH$125,$N1605,$C$3)&lt;&gt;"",INDEX(個人!$C$6:$AH$125,$N1606,$O1606)&lt;&gt;""),E1605+1,E1605)</f>
        <v>0</v>
      </c>
      <c r="F1606" s="22" t="str">
        <f t="shared" si="217"/>
        <v>@0</v>
      </c>
      <c r="H1606" s="22" t="str">
        <f>IF(AND(INDEX(個人!$C$6:$AH$125,$N1606,$C$3)&lt;&gt;"",INDEX(個人!$C$6:$AH$125,$N1606,$O1606)&lt;&gt;""),IF(INDEX(個人!$C$6:$AH$125,$N1606,$H$3)&lt;20,11,ROUNDDOWN(INDEX(個人!$C$6:$AH$125,$N1606,$H$3)/5,0)+7),"")</f>
        <v/>
      </c>
      <c r="I1606" s="22" t="str">
        <f>IF(AND(INDEX(個人!$C$6:$AH$125,$N1606,$C$3)&lt;&gt;"",INDEX(個人!$C$6:$AH$125,$N1606,$O1606)&lt;&gt;""),IF(ISERROR(VLOOKUP(DBCS($Q1606),コード一覧!$E$1:$F$6,2,FALSE)),1,VLOOKUP(DBCS($Q1606),コード一覧!$E$1:$F$6,2,FALSE)),"")</f>
        <v/>
      </c>
      <c r="J1606" s="22" t="str">
        <f>IF(AND(INDEX(個人!$C$6:$AH$125,$N1606,$C$3)&lt;&gt;"",INDEX(個人!$C$6:$AH$125,$N1606,$O1606)&lt;&gt;""),VLOOKUP($P1606,コード一覧!$G$1:$H$10,2,FALSE),"")</f>
        <v/>
      </c>
      <c r="K1606" s="22" t="str">
        <f>IF(AND(INDEX(個人!$C$6:$AH$125,$N1606,$C$3)&lt;&gt;"",INDEX(個人!$C$6:$AH$125,$N1606,$O1606)&lt;&gt;""),LEFT(TEXT(INDEX(個人!$C$6:$AH$125,$N1606,$O1606),"mm:ss.00"),2),"")</f>
        <v/>
      </c>
      <c r="L1606" s="22" t="str">
        <f>IF(AND(INDEX(個人!$C$6:$AH$125,$N1606,$C$3)&lt;&gt;"",INDEX(個人!$C$6:$AH$125,$N1606,$O1606)&lt;&gt;""),MID(TEXT(INDEX(個人!$C$6:$AH$125,$N1606,$O1606),"mm:ss.00"),4,2),"")</f>
        <v/>
      </c>
      <c r="M1606" s="22" t="str">
        <f>IF(AND(INDEX(個人!$C$6:$AH$125,$N1606,$C$3)&lt;&gt;"",INDEX(個人!$C$6:$AH$125,$N1606,$O1606)&lt;&gt;""),RIGHT(TEXT(INDEX(個人!$C$6:$AH$125,$N1606,$O1606),"mm:ss.00"),2),"")</f>
        <v/>
      </c>
      <c r="N1606" s="22">
        <f t="shared" si="218"/>
        <v>73</v>
      </c>
      <c r="O1606" s="22">
        <v>27</v>
      </c>
      <c r="P1606" s="24" t="s">
        <v>24</v>
      </c>
      <c r="Q1606" s="22" t="s">
        <v>55</v>
      </c>
    </row>
    <row r="1607" spans="3:17" s="22" customFormat="1" x14ac:dyDescent="0.15">
      <c r="C1607" s="22" t="str">
        <f>IF(INDEX(個人!$C$6:$AH$125,$N1607,$C$3)&lt;&gt;"",DBCS(TRIM(INDEX(個人!$C$6:$AH$125,$N1607,$C$3))),"")</f>
        <v/>
      </c>
      <c r="D1607" s="22" t="str">
        <f t="shared" si="216"/>
        <v>○</v>
      </c>
      <c r="E1607" s="22">
        <f>IF(AND(INDEX(個人!$C$6:$AH$125,$N1606,$C$3)&lt;&gt;"",INDEX(個人!$C$6:$AH$125,$N1607,$O1607)&lt;&gt;""),E1606+1,E1606)</f>
        <v>0</v>
      </c>
      <c r="F1607" s="22" t="str">
        <f t="shared" si="217"/>
        <v>@0</v>
      </c>
      <c r="H1607" s="22" t="str">
        <f>IF(AND(INDEX(個人!$C$6:$AH$125,$N1607,$C$3)&lt;&gt;"",INDEX(個人!$C$6:$AH$125,$N1607,$O1607)&lt;&gt;""),IF(INDEX(個人!$C$6:$AH$125,$N1607,$H$3)&lt;20,11,ROUNDDOWN(INDEX(個人!$C$6:$AH$125,$N1607,$H$3)/5,0)+7),"")</f>
        <v/>
      </c>
      <c r="I1607" s="22" t="str">
        <f>IF(AND(INDEX(個人!$C$6:$AH$125,$N1607,$C$3)&lt;&gt;"",INDEX(個人!$C$6:$AH$125,$N1607,$O1607)&lt;&gt;""),IF(ISERROR(VLOOKUP(DBCS($Q1607),コード一覧!$E$1:$F$6,2,FALSE)),1,VLOOKUP(DBCS($Q1607),コード一覧!$E$1:$F$6,2,FALSE)),"")</f>
        <v/>
      </c>
      <c r="J1607" s="22" t="str">
        <f>IF(AND(INDEX(個人!$C$6:$AH$125,$N1607,$C$3)&lt;&gt;"",INDEX(個人!$C$6:$AH$125,$N1607,$O1607)&lt;&gt;""),VLOOKUP($P1607,コード一覧!$G$1:$H$10,2,FALSE),"")</f>
        <v/>
      </c>
      <c r="K1607" s="22" t="str">
        <f>IF(AND(INDEX(個人!$C$6:$AH$125,$N1607,$C$3)&lt;&gt;"",INDEX(個人!$C$6:$AH$125,$N1607,$O1607)&lt;&gt;""),LEFT(TEXT(INDEX(個人!$C$6:$AH$125,$N1607,$O1607),"mm:ss.00"),2),"")</f>
        <v/>
      </c>
      <c r="L1607" s="22" t="str">
        <f>IF(AND(INDEX(個人!$C$6:$AH$125,$N1607,$C$3)&lt;&gt;"",INDEX(個人!$C$6:$AH$125,$N1607,$O1607)&lt;&gt;""),MID(TEXT(INDEX(個人!$C$6:$AH$125,$N1607,$O1607),"mm:ss.00"),4,2),"")</f>
        <v/>
      </c>
      <c r="M1607" s="22" t="str">
        <f>IF(AND(INDEX(個人!$C$6:$AH$125,$N1607,$C$3)&lt;&gt;"",INDEX(個人!$C$6:$AH$125,$N1607,$O1607)&lt;&gt;""),RIGHT(TEXT(INDEX(個人!$C$6:$AH$125,$N1607,$O1607),"mm:ss.00"),2),"")</f>
        <v/>
      </c>
      <c r="N1607" s="22">
        <f t="shared" si="218"/>
        <v>73</v>
      </c>
      <c r="O1607" s="22">
        <v>28</v>
      </c>
      <c r="P1607" s="24" t="s">
        <v>37</v>
      </c>
      <c r="Q1607" s="22" t="s">
        <v>55</v>
      </c>
    </row>
    <row r="1608" spans="3:17" s="22" customFormat="1" x14ac:dyDescent="0.15">
      <c r="C1608" s="22" t="str">
        <f>IF(INDEX(個人!$C$6:$AH$125,$N1608,$C$3)&lt;&gt;"",DBCS(TRIM(INDEX(個人!$C$6:$AH$125,$N1608,$C$3))),"")</f>
        <v/>
      </c>
      <c r="D1608" s="22" t="str">
        <f t="shared" si="216"/>
        <v>○</v>
      </c>
      <c r="E1608" s="22">
        <f>IF(AND(INDEX(個人!$C$6:$AH$125,$N1607,$C$3)&lt;&gt;"",INDEX(個人!$C$6:$AH$125,$N1608,$O1608)&lt;&gt;""),E1607+1,E1607)</f>
        <v>0</v>
      </c>
      <c r="F1608" s="22" t="str">
        <f t="shared" si="217"/>
        <v>@0</v>
      </c>
      <c r="H1608" s="22" t="str">
        <f>IF(AND(INDEX(個人!$C$6:$AH$125,$N1608,$C$3)&lt;&gt;"",INDEX(個人!$C$6:$AH$125,$N1608,$O1608)&lt;&gt;""),IF(INDEX(個人!$C$6:$AH$125,$N1608,$H$3)&lt;20,11,ROUNDDOWN(INDEX(個人!$C$6:$AH$125,$N1608,$H$3)/5,0)+7),"")</f>
        <v/>
      </c>
      <c r="I1608" s="22" t="str">
        <f>IF(AND(INDEX(個人!$C$6:$AH$125,$N1608,$C$3)&lt;&gt;"",INDEX(個人!$C$6:$AH$125,$N1608,$O1608)&lt;&gt;""),IF(ISERROR(VLOOKUP(DBCS($Q1608),コード一覧!$E$1:$F$6,2,FALSE)),1,VLOOKUP(DBCS($Q1608),コード一覧!$E$1:$F$6,2,FALSE)),"")</f>
        <v/>
      </c>
      <c r="J1608" s="22" t="str">
        <f>IF(AND(INDEX(個人!$C$6:$AH$125,$N1608,$C$3)&lt;&gt;"",INDEX(個人!$C$6:$AH$125,$N1608,$O1608)&lt;&gt;""),VLOOKUP($P1608,コード一覧!$G$1:$H$10,2,FALSE),"")</f>
        <v/>
      </c>
      <c r="K1608" s="22" t="str">
        <f>IF(AND(INDEX(個人!$C$6:$AH$125,$N1608,$C$3)&lt;&gt;"",INDEX(個人!$C$6:$AH$125,$N1608,$O1608)&lt;&gt;""),LEFT(TEXT(INDEX(個人!$C$6:$AH$125,$N1608,$O1608),"mm:ss.00"),2),"")</f>
        <v/>
      </c>
      <c r="L1608" s="22" t="str">
        <f>IF(AND(INDEX(個人!$C$6:$AH$125,$N1608,$C$3)&lt;&gt;"",INDEX(個人!$C$6:$AH$125,$N1608,$O1608)&lt;&gt;""),MID(TEXT(INDEX(個人!$C$6:$AH$125,$N1608,$O1608),"mm:ss.00"),4,2),"")</f>
        <v/>
      </c>
      <c r="M1608" s="22" t="str">
        <f>IF(AND(INDEX(個人!$C$6:$AH$125,$N1608,$C$3)&lt;&gt;"",INDEX(個人!$C$6:$AH$125,$N1608,$O1608)&lt;&gt;""),RIGHT(TEXT(INDEX(個人!$C$6:$AH$125,$N1608,$O1608),"mm:ss.00"),2),"")</f>
        <v/>
      </c>
      <c r="N1608" s="22">
        <f t="shared" si="218"/>
        <v>73</v>
      </c>
      <c r="O1608" s="22">
        <v>29</v>
      </c>
      <c r="P1608" s="24" t="s">
        <v>47</v>
      </c>
      <c r="Q1608" s="22" t="s">
        <v>55</v>
      </c>
    </row>
    <row r="1609" spans="3:17" s="22" customFormat="1" x14ac:dyDescent="0.15">
      <c r="C1609" s="22" t="str">
        <f>IF(INDEX(個人!$C$6:$AH$125,$N1609,$C$3)&lt;&gt;"",DBCS(TRIM(INDEX(個人!$C$6:$AH$125,$N1609,$C$3))),"")</f>
        <v/>
      </c>
      <c r="D1609" s="22" t="str">
        <f t="shared" si="216"/>
        <v>○</v>
      </c>
      <c r="E1609" s="22">
        <f>IF(AND(INDEX(個人!$C$6:$AH$125,$N1608,$C$3)&lt;&gt;"",INDEX(個人!$C$6:$AH$125,$N1609,$O1609)&lt;&gt;""),E1608+1,E1608)</f>
        <v>0</v>
      </c>
      <c r="F1609" s="22" t="str">
        <f t="shared" si="217"/>
        <v>@0</v>
      </c>
      <c r="H1609" s="22" t="str">
        <f>IF(AND(INDEX(個人!$C$6:$AH$125,$N1609,$C$3)&lt;&gt;"",INDEX(個人!$C$6:$AH$125,$N1609,$O1609)&lt;&gt;""),IF(INDEX(個人!$C$6:$AH$125,$N1609,$H$3)&lt;20,11,ROUNDDOWN(INDEX(個人!$C$6:$AH$125,$N1609,$H$3)/5,0)+7),"")</f>
        <v/>
      </c>
      <c r="I1609" s="22" t="str">
        <f>IF(AND(INDEX(個人!$C$6:$AH$125,$N1609,$C$3)&lt;&gt;"",INDEX(個人!$C$6:$AH$125,$N1609,$O1609)&lt;&gt;""),IF(ISERROR(VLOOKUP(DBCS($Q1609),コード一覧!$E$1:$F$6,2,FALSE)),1,VLOOKUP(DBCS($Q1609),コード一覧!$E$1:$F$6,2,FALSE)),"")</f>
        <v/>
      </c>
      <c r="J1609" s="22" t="str">
        <f>IF(AND(INDEX(個人!$C$6:$AH$125,$N1609,$C$3)&lt;&gt;"",INDEX(個人!$C$6:$AH$125,$N1609,$O1609)&lt;&gt;""),VLOOKUP($P1609,コード一覧!$G$1:$H$10,2,FALSE),"")</f>
        <v/>
      </c>
      <c r="K1609" s="22" t="str">
        <f>IF(AND(INDEX(個人!$C$6:$AH$125,$N1609,$C$3)&lt;&gt;"",INDEX(個人!$C$6:$AH$125,$N1609,$O1609)&lt;&gt;""),LEFT(TEXT(INDEX(個人!$C$6:$AH$125,$N1609,$O1609),"mm:ss.00"),2),"")</f>
        <v/>
      </c>
      <c r="L1609" s="22" t="str">
        <f>IF(AND(INDEX(個人!$C$6:$AH$125,$N1609,$C$3)&lt;&gt;"",INDEX(個人!$C$6:$AH$125,$N1609,$O1609)&lt;&gt;""),MID(TEXT(INDEX(個人!$C$6:$AH$125,$N1609,$O1609),"mm:ss.00"),4,2),"")</f>
        <v/>
      </c>
      <c r="M1609" s="22" t="str">
        <f>IF(AND(INDEX(個人!$C$6:$AH$125,$N1609,$C$3)&lt;&gt;"",INDEX(個人!$C$6:$AH$125,$N1609,$O1609)&lt;&gt;""),RIGHT(TEXT(INDEX(個人!$C$6:$AH$125,$N1609,$O1609),"mm:ss.00"),2),"")</f>
        <v/>
      </c>
      <c r="N1609" s="22">
        <f t="shared" si="218"/>
        <v>73</v>
      </c>
      <c r="O1609" s="22">
        <v>30</v>
      </c>
      <c r="P1609" s="24" t="s">
        <v>37</v>
      </c>
      <c r="Q1609" s="22" t="s">
        <v>101</v>
      </c>
    </row>
    <row r="1610" spans="3:17" s="22" customFormat="1" x14ac:dyDescent="0.15">
      <c r="C1610" s="22" t="str">
        <f>IF(INDEX(個人!$C$6:$AH$125,$N1610,$C$3)&lt;&gt;"",DBCS(TRIM(INDEX(個人!$C$6:$AH$125,$N1610,$C$3))),"")</f>
        <v/>
      </c>
      <c r="D1610" s="22" t="str">
        <f t="shared" si="216"/>
        <v>○</v>
      </c>
      <c r="E1610" s="22">
        <f>IF(AND(INDEX(個人!$C$6:$AH$125,$N1609,$C$3)&lt;&gt;"",INDEX(個人!$C$6:$AH$125,$N1610,$O1610)&lt;&gt;""),E1609+1,E1609)</f>
        <v>0</v>
      </c>
      <c r="F1610" s="22" t="str">
        <f t="shared" si="217"/>
        <v>@0</v>
      </c>
      <c r="H1610" s="22" t="str">
        <f>IF(AND(INDEX(個人!$C$6:$AH$125,$N1610,$C$3)&lt;&gt;"",INDEX(個人!$C$6:$AH$125,$N1610,$O1610)&lt;&gt;""),IF(INDEX(個人!$C$6:$AH$125,$N1610,$H$3)&lt;20,11,ROUNDDOWN(INDEX(個人!$C$6:$AH$125,$N1610,$H$3)/5,0)+7),"")</f>
        <v/>
      </c>
      <c r="I1610" s="22" t="str">
        <f>IF(AND(INDEX(個人!$C$6:$AH$125,$N1610,$C$3)&lt;&gt;"",INDEX(個人!$C$6:$AH$125,$N1610,$O1610)&lt;&gt;""),IF(ISERROR(VLOOKUP(DBCS($Q1610),コード一覧!$E$1:$F$6,2,FALSE)),1,VLOOKUP(DBCS($Q1610),コード一覧!$E$1:$F$6,2,FALSE)),"")</f>
        <v/>
      </c>
      <c r="J1610" s="22" t="str">
        <f>IF(AND(INDEX(個人!$C$6:$AH$125,$N1610,$C$3)&lt;&gt;"",INDEX(個人!$C$6:$AH$125,$N1610,$O1610)&lt;&gt;""),VLOOKUP($P1610,コード一覧!$G$1:$H$10,2,FALSE),"")</f>
        <v/>
      </c>
      <c r="K1610" s="22" t="str">
        <f>IF(AND(INDEX(個人!$C$6:$AH$125,$N1610,$C$3)&lt;&gt;"",INDEX(個人!$C$6:$AH$125,$N1610,$O1610)&lt;&gt;""),LEFT(TEXT(INDEX(個人!$C$6:$AH$125,$N1610,$O1610),"mm:ss.00"),2),"")</f>
        <v/>
      </c>
      <c r="L1610" s="22" t="str">
        <f>IF(AND(INDEX(個人!$C$6:$AH$125,$N1610,$C$3)&lt;&gt;"",INDEX(個人!$C$6:$AH$125,$N1610,$O1610)&lt;&gt;""),MID(TEXT(INDEX(個人!$C$6:$AH$125,$N1610,$O1610),"mm:ss.00"),4,2),"")</f>
        <v/>
      </c>
      <c r="M1610" s="22" t="str">
        <f>IF(AND(INDEX(個人!$C$6:$AH$125,$N1610,$C$3)&lt;&gt;"",INDEX(個人!$C$6:$AH$125,$N1610,$O1610)&lt;&gt;""),RIGHT(TEXT(INDEX(個人!$C$6:$AH$125,$N1610,$O1610),"mm:ss.00"),2),"")</f>
        <v/>
      </c>
      <c r="N1610" s="22">
        <f t="shared" si="218"/>
        <v>73</v>
      </c>
      <c r="O1610" s="22">
        <v>31</v>
      </c>
      <c r="P1610" s="24" t="s">
        <v>47</v>
      </c>
      <c r="Q1610" s="22" t="s">
        <v>101</v>
      </c>
    </row>
    <row r="1611" spans="3:17" s="22" customFormat="1" x14ac:dyDescent="0.15">
      <c r="C1611" s="22" t="str">
        <f>IF(INDEX(個人!$C$6:$AH$125,$N1611,$C$3)&lt;&gt;"",DBCS(TRIM(INDEX(個人!$C$6:$AH$125,$N1611,$C$3))),"")</f>
        <v/>
      </c>
      <c r="D1611" s="22" t="str">
        <f t="shared" si="216"/>
        <v>○</v>
      </c>
      <c r="E1611" s="22">
        <f>IF(AND(INDEX(個人!$C$6:$AH$125,$N1610,$C$3)&lt;&gt;"",INDEX(個人!$C$6:$AH$125,$N1611,$O1611)&lt;&gt;""),E1610+1,E1610)</f>
        <v>0</v>
      </c>
      <c r="F1611" s="22" t="str">
        <f t="shared" si="217"/>
        <v>@0</v>
      </c>
      <c r="H1611" s="22" t="str">
        <f>IF(AND(INDEX(個人!$C$6:$AH$125,$N1611,$C$3)&lt;&gt;"",INDEX(個人!$C$6:$AH$125,$N1611,$O1611)&lt;&gt;""),IF(INDEX(個人!$C$6:$AH$125,$N1611,$H$3)&lt;20,11,ROUNDDOWN(INDEX(個人!$C$6:$AH$125,$N1611,$H$3)/5,0)+7),"")</f>
        <v/>
      </c>
      <c r="I1611" s="22" t="str">
        <f>IF(AND(INDEX(個人!$C$6:$AH$125,$N1611,$C$3)&lt;&gt;"",INDEX(個人!$C$6:$AH$125,$N1611,$O1611)&lt;&gt;""),IF(ISERROR(VLOOKUP(DBCS($Q1611),コード一覧!$E$1:$F$6,2,FALSE)),1,VLOOKUP(DBCS($Q1611),コード一覧!$E$1:$F$6,2,FALSE)),"")</f>
        <v/>
      </c>
      <c r="J1611" s="22" t="str">
        <f>IF(AND(INDEX(個人!$C$6:$AH$125,$N1611,$C$3)&lt;&gt;"",INDEX(個人!$C$6:$AH$125,$N1611,$O1611)&lt;&gt;""),VLOOKUP($P1611,コード一覧!$G$1:$H$10,2,FALSE),"")</f>
        <v/>
      </c>
      <c r="K1611" s="22" t="str">
        <f>IF(AND(INDEX(個人!$C$6:$AH$125,$N1611,$C$3)&lt;&gt;"",INDEX(個人!$C$6:$AH$125,$N1611,$O1611)&lt;&gt;""),LEFT(TEXT(INDEX(個人!$C$6:$AH$125,$N1611,$O1611),"mm:ss.00"),2),"")</f>
        <v/>
      </c>
      <c r="L1611" s="22" t="str">
        <f>IF(AND(INDEX(個人!$C$6:$AH$125,$N1611,$C$3)&lt;&gt;"",INDEX(個人!$C$6:$AH$125,$N1611,$O1611)&lt;&gt;""),MID(TEXT(INDEX(個人!$C$6:$AH$125,$N1611,$O1611),"mm:ss.00"),4,2),"")</f>
        <v/>
      </c>
      <c r="M1611" s="22" t="str">
        <f>IF(AND(INDEX(個人!$C$6:$AH$125,$N1611,$C$3)&lt;&gt;"",INDEX(個人!$C$6:$AH$125,$N1611,$O1611)&lt;&gt;""),RIGHT(TEXT(INDEX(個人!$C$6:$AH$125,$N1611,$O1611),"mm:ss.00"),2),"")</f>
        <v/>
      </c>
      <c r="N1611" s="22">
        <f t="shared" si="218"/>
        <v>73</v>
      </c>
      <c r="O1611" s="22">
        <v>32</v>
      </c>
      <c r="P1611" s="24" t="s">
        <v>73</v>
      </c>
      <c r="Q1611" s="22" t="s">
        <v>101</v>
      </c>
    </row>
    <row r="1612" spans="3:17" s="23" customFormat="1" x14ac:dyDescent="0.15">
      <c r="C1612" s="23" t="str">
        <f>IF(INDEX(個人!$C$6:$AH$125,$N1612,$C$3)&lt;&gt;"",DBCS(TRIM(INDEX(個人!$C$6:$AH$125,$N1612,$C$3))),"")</f>
        <v/>
      </c>
      <c r="D1612" s="23" t="str">
        <f>IF(C1611=C1612,"○","×")</f>
        <v>○</v>
      </c>
      <c r="E1612" s="23">
        <f>IF(AND(INDEX(個人!$C$6:$AH$125,$N1612,$C$3)&lt;&gt;"",INDEX(個人!$C$6:$AH$125,$N1612,$O1612)&lt;&gt;""),1,0)</f>
        <v>0</v>
      </c>
      <c r="F1612" s="23" t="str">
        <f>C1612&amp;"@"&amp;E1612</f>
        <v>@0</v>
      </c>
      <c r="H1612" s="23" t="str">
        <f>IF(AND(INDEX(個人!$C$6:$AH$125,$N1612,$C$3)&lt;&gt;"",INDEX(個人!$C$6:$AH$125,$N1612,$O1612)&lt;&gt;""),IF(INDEX(個人!$C$6:$AH$125,$N1612,$H$3)&lt;20,11,ROUNDDOWN(INDEX(個人!$C$6:$AH$125,$N1612,$H$3)/5,0)+7),"")</f>
        <v/>
      </c>
      <c r="I1612" s="23" t="str">
        <f>IF(AND(INDEX(個人!$C$6:$AH$125,$N1612,$C$3)&lt;&gt;"",INDEX(個人!$C$6:$AH$125,$N1612,$O1612)&lt;&gt;""),IF(ISERROR(VLOOKUP(DBCS($Q1612),コード一覧!$E$1:$F$6,2,FALSE)),1,VLOOKUP(DBCS($Q1612),コード一覧!$E$1:$F$6,2,FALSE)),"")</f>
        <v/>
      </c>
      <c r="J1612" s="23" t="str">
        <f>IF(AND(INDEX(個人!$C$6:$AH$125,$N1612,$C$3)&lt;&gt;"",INDEX(個人!$C$6:$AH$125,$N1612,$O1612)&lt;&gt;""),VLOOKUP($P1612,コード一覧!$G$1:$H$10,2,FALSE),"")</f>
        <v/>
      </c>
      <c r="K1612" s="23" t="str">
        <f>IF(AND(INDEX(個人!$C$6:$AH$125,$N1612,$C$3)&lt;&gt;"",INDEX(個人!$C$6:$AH$125,$N1612,$O1612)&lt;&gt;""),LEFT(TEXT(INDEX(個人!$C$6:$AH$125,$N1612,$O1612),"mm:ss.00"),2),"")</f>
        <v/>
      </c>
      <c r="L1612" s="23" t="str">
        <f>IF(AND(INDEX(個人!$C$6:$AH$125,$N1612,$C$3)&lt;&gt;"",INDEX(個人!$C$6:$AH$125,$N1612,$O1612)&lt;&gt;""),MID(TEXT(INDEX(個人!$C$6:$AH$125,$N1612,$O1612),"mm:ss.00"),4,2),"")</f>
        <v/>
      </c>
      <c r="M1612" s="23" t="str">
        <f>IF(AND(INDEX(個人!$C$6:$AH$125,$N1612,$C$3)&lt;&gt;"",INDEX(個人!$C$6:$AH$125,$N1612,$O1612)&lt;&gt;""),RIGHT(TEXT(INDEX(個人!$C$6:$AH$125,$N1612,$O1612),"mm:ss.00"),2),"")</f>
        <v/>
      </c>
      <c r="N1612" s="23">
        <f>N1590+1</f>
        <v>74</v>
      </c>
      <c r="O1612" s="23">
        <v>11</v>
      </c>
      <c r="P1612" s="200" t="s">
        <v>70</v>
      </c>
      <c r="Q1612" s="23" t="s">
        <v>318</v>
      </c>
    </row>
    <row r="1613" spans="3:17" s="23" customFormat="1" x14ac:dyDescent="0.15">
      <c r="C1613" s="23" t="str">
        <f>IF(INDEX(個人!$C$6:$AH$125,$N1613,$C$3)&lt;&gt;"",DBCS(TRIM(INDEX(個人!$C$6:$AH$125,$N1613,$C$3))),"")</f>
        <v/>
      </c>
      <c r="D1613" s="23" t="str">
        <f>IF(C1612=C1613,"○","×")</f>
        <v>○</v>
      </c>
      <c r="E1613" s="23">
        <f>IF(AND(INDEX(個人!$C$6:$AH$125,$N1612,$C$3)&lt;&gt;"",INDEX(個人!$C$6:$AH$125,$N1613,$O1613)&lt;&gt;""),E1612+1,E1612)</f>
        <v>0</v>
      </c>
      <c r="F1613" s="23" t="str">
        <f>C1613&amp;"@"&amp;E1613</f>
        <v>@0</v>
      </c>
      <c r="H1613" s="23" t="str">
        <f>IF(AND(INDEX(個人!$C$6:$AH$125,$N1613,$C$3)&lt;&gt;"",INDEX(個人!$C$6:$AH$125,$N1613,$O1613)&lt;&gt;""),IF(INDEX(個人!$C$6:$AH$125,$N1613,$H$3)&lt;20,11,ROUNDDOWN(INDEX(個人!$C$6:$AH$125,$N1613,$H$3)/5,0)+7),"")</f>
        <v/>
      </c>
      <c r="I1613" s="23" t="str">
        <f>IF(AND(INDEX(個人!$C$6:$AH$125,$N1613,$C$3)&lt;&gt;"",INDEX(個人!$C$6:$AH$125,$N1613,$O1613)&lt;&gt;""),IF(ISERROR(VLOOKUP(DBCS($Q1613),コード一覧!$E$1:$F$6,2,FALSE)),1,VLOOKUP(DBCS($Q1613),コード一覧!$E$1:$F$6,2,FALSE)),"")</f>
        <v/>
      </c>
      <c r="J1613" s="23" t="str">
        <f>IF(AND(INDEX(個人!$C$6:$AH$125,$N1613,$C$3)&lt;&gt;"",INDEX(個人!$C$6:$AH$125,$N1613,$O1613)&lt;&gt;""),VLOOKUP($P1613,コード一覧!$G$1:$H$10,2,FALSE),"")</f>
        <v/>
      </c>
      <c r="K1613" s="23" t="str">
        <f>IF(AND(INDEX(個人!$C$6:$AH$125,$N1613,$C$3)&lt;&gt;"",INDEX(個人!$C$6:$AH$125,$N1613,$O1613)&lt;&gt;""),LEFT(TEXT(INDEX(個人!$C$6:$AH$125,$N1613,$O1613),"mm:ss.00"),2),"")</f>
        <v/>
      </c>
      <c r="L1613" s="23" t="str">
        <f>IF(AND(INDEX(個人!$C$6:$AH$125,$N1613,$C$3)&lt;&gt;"",INDEX(個人!$C$6:$AH$125,$N1613,$O1613)&lt;&gt;""),MID(TEXT(INDEX(個人!$C$6:$AH$125,$N1613,$O1613),"mm:ss.00"),4,2),"")</f>
        <v/>
      </c>
      <c r="M1613" s="23" t="str">
        <f>IF(AND(INDEX(個人!$C$6:$AH$125,$N1613,$C$3)&lt;&gt;"",INDEX(個人!$C$6:$AH$125,$N1613,$O1613)&lt;&gt;""),RIGHT(TEXT(INDEX(個人!$C$6:$AH$125,$N1613,$O1613),"mm:ss.00"),2),"")</f>
        <v/>
      </c>
      <c r="N1613" s="23">
        <f>$N1612</f>
        <v>74</v>
      </c>
      <c r="O1613" s="23">
        <v>12</v>
      </c>
      <c r="P1613" s="200" t="s">
        <v>24</v>
      </c>
      <c r="Q1613" s="23" t="s">
        <v>318</v>
      </c>
    </row>
    <row r="1614" spans="3:17" s="23" customFormat="1" x14ac:dyDescent="0.15">
      <c r="C1614" s="23" t="str">
        <f>IF(INDEX(個人!$C$6:$AH$125,$N1614,$C$3)&lt;&gt;"",DBCS(TRIM(INDEX(個人!$C$6:$AH$125,$N1614,$C$3))),"")</f>
        <v/>
      </c>
      <c r="D1614" s="23" t="str">
        <f t="shared" ref="D1614:D1633" si="219">IF(C1613=C1614,"○","×")</f>
        <v>○</v>
      </c>
      <c r="E1614" s="23">
        <f>IF(AND(INDEX(個人!$C$6:$AH$125,$N1613,$C$3)&lt;&gt;"",INDEX(個人!$C$6:$AH$125,$N1614,$O1614)&lt;&gt;""),E1613+1,E1613)</f>
        <v>0</v>
      </c>
      <c r="F1614" s="23" t="str">
        <f t="shared" ref="F1614:F1633" si="220">C1614&amp;"@"&amp;E1614</f>
        <v>@0</v>
      </c>
      <c r="H1614" s="23" t="str">
        <f>IF(AND(INDEX(個人!$C$6:$AH$125,$N1614,$C$3)&lt;&gt;"",INDEX(個人!$C$6:$AH$125,$N1614,$O1614)&lt;&gt;""),IF(INDEX(個人!$C$6:$AH$125,$N1614,$H$3)&lt;20,11,ROUNDDOWN(INDEX(個人!$C$6:$AH$125,$N1614,$H$3)/5,0)+7),"")</f>
        <v/>
      </c>
      <c r="I1614" s="23" t="str">
        <f>IF(AND(INDEX(個人!$C$6:$AH$125,$N1614,$C$3)&lt;&gt;"",INDEX(個人!$C$6:$AH$125,$N1614,$O1614)&lt;&gt;""),IF(ISERROR(VLOOKUP(DBCS($Q1614),コード一覧!$E$1:$F$6,2,FALSE)),1,VLOOKUP(DBCS($Q1614),コード一覧!$E$1:$F$6,2,FALSE)),"")</f>
        <v/>
      </c>
      <c r="J1614" s="23" t="str">
        <f>IF(AND(INDEX(個人!$C$6:$AH$125,$N1614,$C$3)&lt;&gt;"",INDEX(個人!$C$6:$AH$125,$N1614,$O1614)&lt;&gt;""),VLOOKUP($P1614,コード一覧!$G$1:$H$10,2,FALSE),"")</f>
        <v/>
      </c>
      <c r="K1614" s="23" t="str">
        <f>IF(AND(INDEX(個人!$C$6:$AH$125,$N1614,$C$3)&lt;&gt;"",INDEX(個人!$C$6:$AH$125,$N1614,$O1614)&lt;&gt;""),LEFT(TEXT(INDEX(個人!$C$6:$AH$125,$N1614,$O1614),"mm:ss.00"),2),"")</f>
        <v/>
      </c>
      <c r="L1614" s="23" t="str">
        <f>IF(AND(INDEX(個人!$C$6:$AH$125,$N1614,$C$3)&lt;&gt;"",INDEX(個人!$C$6:$AH$125,$N1614,$O1614)&lt;&gt;""),MID(TEXT(INDEX(個人!$C$6:$AH$125,$N1614,$O1614),"mm:ss.00"),4,2),"")</f>
        <v/>
      </c>
      <c r="M1614" s="23" t="str">
        <f>IF(AND(INDEX(個人!$C$6:$AH$125,$N1614,$C$3)&lt;&gt;"",INDEX(個人!$C$6:$AH$125,$N1614,$O1614)&lt;&gt;""),RIGHT(TEXT(INDEX(個人!$C$6:$AH$125,$N1614,$O1614),"mm:ss.00"),2),"")</f>
        <v/>
      </c>
      <c r="N1614" s="23">
        <f t="shared" ref="N1614:N1633" si="221">$N1613</f>
        <v>74</v>
      </c>
      <c r="O1614" s="23">
        <v>13</v>
      </c>
      <c r="P1614" s="200" t="s">
        <v>37</v>
      </c>
      <c r="Q1614" s="23" t="s">
        <v>318</v>
      </c>
    </row>
    <row r="1615" spans="3:17" s="23" customFormat="1" x14ac:dyDescent="0.15">
      <c r="C1615" s="23" t="str">
        <f>IF(INDEX(個人!$C$6:$AH$125,$N1615,$C$3)&lt;&gt;"",DBCS(TRIM(INDEX(個人!$C$6:$AH$125,$N1615,$C$3))),"")</f>
        <v/>
      </c>
      <c r="D1615" s="23" t="str">
        <f t="shared" si="219"/>
        <v>○</v>
      </c>
      <c r="E1615" s="23">
        <f>IF(AND(INDEX(個人!$C$6:$AH$125,$N1614,$C$3)&lt;&gt;"",INDEX(個人!$C$6:$AH$125,$N1615,$O1615)&lt;&gt;""),E1614+1,E1614)</f>
        <v>0</v>
      </c>
      <c r="F1615" s="23" t="str">
        <f t="shared" si="220"/>
        <v>@0</v>
      </c>
      <c r="H1615" s="23" t="str">
        <f>IF(AND(INDEX(個人!$C$6:$AH$125,$N1615,$C$3)&lt;&gt;"",INDEX(個人!$C$6:$AH$125,$N1615,$O1615)&lt;&gt;""),IF(INDEX(個人!$C$6:$AH$125,$N1615,$H$3)&lt;20,11,ROUNDDOWN(INDEX(個人!$C$6:$AH$125,$N1615,$H$3)/5,0)+7),"")</f>
        <v/>
      </c>
      <c r="I1615" s="23" t="str">
        <f>IF(AND(INDEX(個人!$C$6:$AH$125,$N1615,$C$3)&lt;&gt;"",INDEX(個人!$C$6:$AH$125,$N1615,$O1615)&lt;&gt;""),IF(ISERROR(VLOOKUP(DBCS($Q1615),コード一覧!$E$1:$F$6,2,FALSE)),1,VLOOKUP(DBCS($Q1615),コード一覧!$E$1:$F$6,2,FALSE)),"")</f>
        <v/>
      </c>
      <c r="J1615" s="23" t="str">
        <f>IF(AND(INDEX(個人!$C$6:$AH$125,$N1615,$C$3)&lt;&gt;"",INDEX(個人!$C$6:$AH$125,$N1615,$O1615)&lt;&gt;""),VLOOKUP($P1615,コード一覧!$G$1:$H$10,2,FALSE),"")</f>
        <v/>
      </c>
      <c r="K1615" s="23" t="str">
        <f>IF(AND(INDEX(個人!$C$6:$AH$125,$N1615,$C$3)&lt;&gt;"",INDEX(個人!$C$6:$AH$125,$N1615,$O1615)&lt;&gt;""),LEFT(TEXT(INDEX(個人!$C$6:$AH$125,$N1615,$O1615),"mm:ss.00"),2),"")</f>
        <v/>
      </c>
      <c r="L1615" s="23" t="str">
        <f>IF(AND(INDEX(個人!$C$6:$AH$125,$N1615,$C$3)&lt;&gt;"",INDEX(個人!$C$6:$AH$125,$N1615,$O1615)&lt;&gt;""),MID(TEXT(INDEX(個人!$C$6:$AH$125,$N1615,$O1615),"mm:ss.00"),4,2),"")</f>
        <v/>
      </c>
      <c r="M1615" s="23" t="str">
        <f>IF(AND(INDEX(個人!$C$6:$AH$125,$N1615,$C$3)&lt;&gt;"",INDEX(個人!$C$6:$AH$125,$N1615,$O1615)&lt;&gt;""),RIGHT(TEXT(INDEX(個人!$C$6:$AH$125,$N1615,$O1615),"mm:ss.00"),2),"")</f>
        <v/>
      </c>
      <c r="N1615" s="23">
        <f t="shared" si="221"/>
        <v>74</v>
      </c>
      <c r="O1615" s="23">
        <v>14</v>
      </c>
      <c r="P1615" s="200" t="s">
        <v>47</v>
      </c>
      <c r="Q1615" s="23" t="s">
        <v>318</v>
      </c>
    </row>
    <row r="1616" spans="3:17" s="23" customFormat="1" x14ac:dyDescent="0.15">
      <c r="C1616" s="23" t="str">
        <f>IF(INDEX(個人!$C$6:$AH$125,$N1616,$C$3)&lt;&gt;"",DBCS(TRIM(INDEX(個人!$C$6:$AH$125,$N1616,$C$3))),"")</f>
        <v/>
      </c>
      <c r="D1616" s="23" t="str">
        <f t="shared" si="219"/>
        <v>○</v>
      </c>
      <c r="E1616" s="23">
        <f>IF(AND(INDEX(個人!$C$6:$AH$125,$N1615,$C$3)&lt;&gt;"",INDEX(個人!$C$6:$AH$125,$N1616,$O1616)&lt;&gt;""),E1615+1,E1615)</f>
        <v>0</v>
      </c>
      <c r="F1616" s="23" t="str">
        <f t="shared" si="220"/>
        <v>@0</v>
      </c>
      <c r="H1616" s="23" t="str">
        <f>IF(AND(INDEX(個人!$C$6:$AH$125,$N1616,$C$3)&lt;&gt;"",INDEX(個人!$C$6:$AH$125,$N1616,$O1616)&lt;&gt;""),IF(INDEX(個人!$C$6:$AH$125,$N1616,$H$3)&lt;20,11,ROUNDDOWN(INDEX(個人!$C$6:$AH$125,$N1616,$H$3)/5,0)+7),"")</f>
        <v/>
      </c>
      <c r="I1616" s="23" t="str">
        <f>IF(AND(INDEX(個人!$C$6:$AH$125,$N1616,$C$3)&lt;&gt;"",INDEX(個人!$C$6:$AH$125,$N1616,$O1616)&lt;&gt;""),IF(ISERROR(VLOOKUP(DBCS($Q1616),コード一覧!$E$1:$F$6,2,FALSE)),1,VLOOKUP(DBCS($Q1616),コード一覧!$E$1:$F$6,2,FALSE)),"")</f>
        <v/>
      </c>
      <c r="J1616" s="23" t="str">
        <f>IF(AND(INDEX(個人!$C$6:$AH$125,$N1616,$C$3)&lt;&gt;"",INDEX(個人!$C$6:$AH$125,$N1616,$O1616)&lt;&gt;""),VLOOKUP($P1616,コード一覧!$G$1:$H$10,2,FALSE),"")</f>
        <v/>
      </c>
      <c r="K1616" s="23" t="str">
        <f>IF(AND(INDEX(個人!$C$6:$AH$125,$N1616,$C$3)&lt;&gt;"",INDEX(個人!$C$6:$AH$125,$N1616,$O1616)&lt;&gt;""),LEFT(TEXT(INDEX(個人!$C$6:$AH$125,$N1616,$O1616),"mm:ss.00"),2),"")</f>
        <v/>
      </c>
      <c r="L1616" s="23" t="str">
        <f>IF(AND(INDEX(個人!$C$6:$AH$125,$N1616,$C$3)&lt;&gt;"",INDEX(個人!$C$6:$AH$125,$N1616,$O1616)&lt;&gt;""),MID(TEXT(INDEX(個人!$C$6:$AH$125,$N1616,$O1616),"mm:ss.00"),4,2),"")</f>
        <v/>
      </c>
      <c r="M1616" s="23" t="str">
        <f>IF(AND(INDEX(個人!$C$6:$AH$125,$N1616,$C$3)&lt;&gt;"",INDEX(個人!$C$6:$AH$125,$N1616,$O1616)&lt;&gt;""),RIGHT(TEXT(INDEX(個人!$C$6:$AH$125,$N1616,$O1616),"mm:ss.00"),2),"")</f>
        <v/>
      </c>
      <c r="N1616" s="23">
        <f t="shared" si="221"/>
        <v>74</v>
      </c>
      <c r="O1616" s="23">
        <v>15</v>
      </c>
      <c r="P1616" s="200" t="s">
        <v>73</v>
      </c>
      <c r="Q1616" s="23" t="s">
        <v>318</v>
      </c>
    </row>
    <row r="1617" spans="3:17" s="23" customFormat="1" x14ac:dyDescent="0.15">
      <c r="C1617" s="23" t="str">
        <f>IF(INDEX(個人!$C$6:$AH$125,$N1617,$C$3)&lt;&gt;"",DBCS(TRIM(INDEX(個人!$C$6:$AH$125,$N1617,$C$3))),"")</f>
        <v/>
      </c>
      <c r="D1617" s="23" t="str">
        <f t="shared" si="219"/>
        <v>○</v>
      </c>
      <c r="E1617" s="23">
        <f>IF(AND(INDEX(個人!$C$6:$AH$125,$N1616,$C$3)&lt;&gt;"",INDEX(個人!$C$6:$AH$125,$N1617,$O1617)&lt;&gt;""),E1616+1,E1616)</f>
        <v>0</v>
      </c>
      <c r="F1617" s="23" t="str">
        <f t="shared" si="220"/>
        <v>@0</v>
      </c>
      <c r="H1617" s="23" t="str">
        <f>IF(AND(INDEX(個人!$C$6:$AH$125,$N1617,$C$3)&lt;&gt;"",INDEX(個人!$C$6:$AH$125,$N1617,$O1617)&lt;&gt;""),IF(INDEX(個人!$C$6:$AH$125,$N1617,$H$3)&lt;20,11,ROUNDDOWN(INDEX(個人!$C$6:$AH$125,$N1617,$H$3)/5,0)+7),"")</f>
        <v/>
      </c>
      <c r="I1617" s="23" t="str">
        <f>IF(AND(INDEX(個人!$C$6:$AH$125,$N1617,$C$3)&lt;&gt;"",INDEX(個人!$C$6:$AH$125,$N1617,$O1617)&lt;&gt;""),IF(ISERROR(VLOOKUP(DBCS($Q1617),コード一覧!$E$1:$F$6,2,FALSE)),1,VLOOKUP(DBCS($Q1617),コード一覧!$E$1:$F$6,2,FALSE)),"")</f>
        <v/>
      </c>
      <c r="J1617" s="23" t="str">
        <f>IF(AND(INDEX(個人!$C$6:$AH$125,$N1617,$C$3)&lt;&gt;"",INDEX(個人!$C$6:$AH$125,$N1617,$O1617)&lt;&gt;""),VLOOKUP($P1617,コード一覧!$G$1:$H$10,2,FALSE),"")</f>
        <v/>
      </c>
      <c r="K1617" s="23" t="str">
        <f>IF(AND(INDEX(個人!$C$6:$AH$125,$N1617,$C$3)&lt;&gt;"",INDEX(個人!$C$6:$AH$125,$N1617,$O1617)&lt;&gt;""),LEFT(TEXT(INDEX(個人!$C$6:$AH$125,$N1617,$O1617),"mm:ss.00"),2),"")</f>
        <v/>
      </c>
      <c r="L1617" s="23" t="str">
        <f>IF(AND(INDEX(個人!$C$6:$AH$125,$N1617,$C$3)&lt;&gt;"",INDEX(個人!$C$6:$AH$125,$N1617,$O1617)&lt;&gt;""),MID(TEXT(INDEX(個人!$C$6:$AH$125,$N1617,$O1617),"mm:ss.00"),4,2),"")</f>
        <v/>
      </c>
      <c r="M1617" s="23" t="str">
        <f>IF(AND(INDEX(個人!$C$6:$AH$125,$N1617,$C$3)&lt;&gt;"",INDEX(個人!$C$6:$AH$125,$N1617,$O1617)&lt;&gt;""),RIGHT(TEXT(INDEX(個人!$C$6:$AH$125,$N1617,$O1617),"mm:ss.00"),2),"")</f>
        <v/>
      </c>
      <c r="N1617" s="23">
        <f t="shared" si="221"/>
        <v>74</v>
      </c>
      <c r="O1617" s="23">
        <v>16</v>
      </c>
      <c r="P1617" s="200" t="s">
        <v>75</v>
      </c>
      <c r="Q1617" s="23" t="s">
        <v>318</v>
      </c>
    </row>
    <row r="1618" spans="3:17" s="23" customFormat="1" x14ac:dyDescent="0.15">
      <c r="C1618" s="23" t="str">
        <f>IF(INDEX(個人!$C$6:$AH$125,$N1618,$C$3)&lt;&gt;"",DBCS(TRIM(INDEX(個人!$C$6:$AH$125,$N1618,$C$3))),"")</f>
        <v/>
      </c>
      <c r="D1618" s="23" t="str">
        <f t="shared" si="219"/>
        <v>○</v>
      </c>
      <c r="E1618" s="23">
        <f>IF(AND(INDEX(個人!$C$6:$AH$125,$N1617,$C$3)&lt;&gt;"",INDEX(個人!$C$6:$AH$125,$N1618,$O1618)&lt;&gt;""),E1617+1,E1617)</f>
        <v>0</v>
      </c>
      <c r="F1618" s="23" t="str">
        <f t="shared" si="220"/>
        <v>@0</v>
      </c>
      <c r="H1618" s="23" t="str">
        <f>IF(AND(INDEX(個人!$C$6:$AH$125,$N1618,$C$3)&lt;&gt;"",INDEX(個人!$C$6:$AH$125,$N1618,$O1618)&lt;&gt;""),IF(INDEX(個人!$C$6:$AH$125,$N1618,$H$3)&lt;20,11,ROUNDDOWN(INDEX(個人!$C$6:$AH$125,$N1618,$H$3)/5,0)+7),"")</f>
        <v/>
      </c>
      <c r="I1618" s="23" t="str">
        <f>IF(AND(INDEX(個人!$C$6:$AH$125,$N1618,$C$3)&lt;&gt;"",INDEX(個人!$C$6:$AH$125,$N1618,$O1618)&lt;&gt;""),IF(ISERROR(VLOOKUP(DBCS($Q1618),コード一覧!$E$1:$F$6,2,FALSE)),1,VLOOKUP(DBCS($Q1618),コード一覧!$E$1:$F$6,2,FALSE)),"")</f>
        <v/>
      </c>
      <c r="J1618" s="23" t="str">
        <f>IF(AND(INDEX(個人!$C$6:$AH$125,$N1618,$C$3)&lt;&gt;"",INDEX(個人!$C$6:$AH$125,$N1618,$O1618)&lt;&gt;""),VLOOKUP($P1618,コード一覧!$G$1:$H$10,2,FALSE),"")</f>
        <v/>
      </c>
      <c r="K1618" s="23" t="str">
        <f>IF(AND(INDEX(個人!$C$6:$AH$125,$N1618,$C$3)&lt;&gt;"",INDEX(個人!$C$6:$AH$125,$N1618,$O1618)&lt;&gt;""),LEFT(TEXT(INDEX(個人!$C$6:$AH$125,$N1618,$O1618),"mm:ss.00"),2),"")</f>
        <v/>
      </c>
      <c r="L1618" s="23" t="str">
        <f>IF(AND(INDEX(個人!$C$6:$AH$125,$N1618,$C$3)&lt;&gt;"",INDEX(個人!$C$6:$AH$125,$N1618,$O1618)&lt;&gt;""),MID(TEXT(INDEX(個人!$C$6:$AH$125,$N1618,$O1618),"mm:ss.00"),4,2),"")</f>
        <v/>
      </c>
      <c r="M1618" s="23" t="str">
        <f>IF(AND(INDEX(個人!$C$6:$AH$125,$N1618,$C$3)&lt;&gt;"",INDEX(個人!$C$6:$AH$125,$N1618,$O1618)&lt;&gt;""),RIGHT(TEXT(INDEX(個人!$C$6:$AH$125,$N1618,$O1618),"mm:ss.00"),2),"")</f>
        <v/>
      </c>
      <c r="N1618" s="23">
        <f t="shared" si="221"/>
        <v>74</v>
      </c>
      <c r="O1618" s="23">
        <v>17</v>
      </c>
      <c r="P1618" s="200" t="s">
        <v>77</v>
      </c>
      <c r="Q1618" s="23" t="s">
        <v>318</v>
      </c>
    </row>
    <row r="1619" spans="3:17" s="23" customFormat="1" x14ac:dyDescent="0.15">
      <c r="C1619" s="23" t="str">
        <f>IF(INDEX(個人!$C$6:$AH$125,$N1619,$C$3)&lt;&gt;"",DBCS(TRIM(INDEX(個人!$C$6:$AH$125,$N1619,$C$3))),"")</f>
        <v/>
      </c>
      <c r="D1619" s="23" t="str">
        <f t="shared" si="219"/>
        <v>○</v>
      </c>
      <c r="E1619" s="23">
        <f>IF(AND(INDEX(個人!$C$6:$AH$125,$N1618,$C$3)&lt;&gt;"",INDEX(個人!$C$6:$AH$125,$N1619,$O1619)&lt;&gt;""),E1618+1,E1618)</f>
        <v>0</v>
      </c>
      <c r="F1619" s="23" t="str">
        <f t="shared" si="220"/>
        <v>@0</v>
      </c>
      <c r="H1619" s="23" t="str">
        <f>IF(AND(INDEX(個人!$C$6:$AH$125,$N1619,$C$3)&lt;&gt;"",INDEX(個人!$C$6:$AH$125,$N1619,$O1619)&lt;&gt;""),IF(INDEX(個人!$C$6:$AH$125,$N1619,$H$3)&lt;20,11,ROUNDDOWN(INDEX(個人!$C$6:$AH$125,$N1619,$H$3)/5,0)+7),"")</f>
        <v/>
      </c>
      <c r="I1619" s="23" t="str">
        <f>IF(AND(INDEX(個人!$C$6:$AH$125,$N1619,$C$3)&lt;&gt;"",INDEX(個人!$C$6:$AH$125,$N1619,$O1619)&lt;&gt;""),IF(ISERROR(VLOOKUP(DBCS($Q1619),コード一覧!$E$1:$F$6,2,FALSE)),1,VLOOKUP(DBCS($Q1619),コード一覧!$E$1:$F$6,2,FALSE)),"")</f>
        <v/>
      </c>
      <c r="J1619" s="23" t="str">
        <f>IF(AND(INDEX(個人!$C$6:$AH$125,$N1619,$C$3)&lt;&gt;"",INDEX(個人!$C$6:$AH$125,$N1619,$O1619)&lt;&gt;""),VLOOKUP($P1619,コード一覧!$G$1:$H$10,2,FALSE),"")</f>
        <v/>
      </c>
      <c r="K1619" s="23" t="str">
        <f>IF(AND(INDEX(個人!$C$6:$AH$125,$N1619,$C$3)&lt;&gt;"",INDEX(個人!$C$6:$AH$125,$N1619,$O1619)&lt;&gt;""),LEFT(TEXT(INDEX(個人!$C$6:$AH$125,$N1619,$O1619),"mm:ss.00"),2),"")</f>
        <v/>
      </c>
      <c r="L1619" s="23" t="str">
        <f>IF(AND(INDEX(個人!$C$6:$AH$125,$N1619,$C$3)&lt;&gt;"",INDEX(個人!$C$6:$AH$125,$N1619,$O1619)&lt;&gt;""),MID(TEXT(INDEX(個人!$C$6:$AH$125,$N1619,$O1619),"mm:ss.00"),4,2),"")</f>
        <v/>
      </c>
      <c r="M1619" s="23" t="str">
        <f>IF(AND(INDEX(個人!$C$6:$AH$125,$N1619,$C$3)&lt;&gt;"",INDEX(個人!$C$6:$AH$125,$N1619,$O1619)&lt;&gt;""),RIGHT(TEXT(INDEX(個人!$C$6:$AH$125,$N1619,$O1619),"mm:ss.00"),2),"")</f>
        <v/>
      </c>
      <c r="N1619" s="23">
        <f t="shared" si="221"/>
        <v>74</v>
      </c>
      <c r="O1619" s="23">
        <v>18</v>
      </c>
      <c r="P1619" s="200" t="s">
        <v>70</v>
      </c>
      <c r="Q1619" s="23" t="s">
        <v>319</v>
      </c>
    </row>
    <row r="1620" spans="3:17" s="23" customFormat="1" x14ac:dyDescent="0.15">
      <c r="C1620" s="23" t="str">
        <f>IF(INDEX(個人!$C$6:$AH$125,$N1620,$C$3)&lt;&gt;"",DBCS(TRIM(INDEX(個人!$C$6:$AH$125,$N1620,$C$3))),"")</f>
        <v/>
      </c>
      <c r="D1620" s="23" t="str">
        <f t="shared" si="219"/>
        <v>○</v>
      </c>
      <c r="E1620" s="23">
        <f>IF(AND(INDEX(個人!$C$6:$AH$125,$N1619,$C$3)&lt;&gt;"",INDEX(個人!$C$6:$AH$125,$N1620,$O1620)&lt;&gt;""),E1619+1,E1619)</f>
        <v>0</v>
      </c>
      <c r="F1620" s="23" t="str">
        <f t="shared" si="220"/>
        <v>@0</v>
      </c>
      <c r="H1620" s="23" t="str">
        <f>IF(AND(INDEX(個人!$C$6:$AH$125,$N1620,$C$3)&lt;&gt;"",INDEX(個人!$C$6:$AH$125,$N1620,$O1620)&lt;&gt;""),IF(INDEX(個人!$C$6:$AH$125,$N1620,$H$3)&lt;20,11,ROUNDDOWN(INDEX(個人!$C$6:$AH$125,$N1620,$H$3)/5,0)+7),"")</f>
        <v/>
      </c>
      <c r="I1620" s="23" t="str">
        <f>IF(AND(INDEX(個人!$C$6:$AH$125,$N1620,$C$3)&lt;&gt;"",INDEX(個人!$C$6:$AH$125,$N1620,$O1620)&lt;&gt;""),IF(ISERROR(VLOOKUP(DBCS($Q1620),コード一覧!$E$1:$F$6,2,FALSE)),1,VLOOKUP(DBCS($Q1620),コード一覧!$E$1:$F$6,2,FALSE)),"")</f>
        <v/>
      </c>
      <c r="J1620" s="23" t="str">
        <f>IF(AND(INDEX(個人!$C$6:$AH$125,$N1620,$C$3)&lt;&gt;"",INDEX(個人!$C$6:$AH$125,$N1620,$O1620)&lt;&gt;""),VLOOKUP($P1620,コード一覧!$G$1:$H$10,2,FALSE),"")</f>
        <v/>
      </c>
      <c r="K1620" s="23" t="str">
        <f>IF(AND(INDEX(個人!$C$6:$AH$125,$N1620,$C$3)&lt;&gt;"",INDEX(個人!$C$6:$AH$125,$N1620,$O1620)&lt;&gt;""),LEFT(TEXT(INDEX(個人!$C$6:$AH$125,$N1620,$O1620),"mm:ss.00"),2),"")</f>
        <v/>
      </c>
      <c r="L1620" s="23" t="str">
        <f>IF(AND(INDEX(個人!$C$6:$AH$125,$N1620,$C$3)&lt;&gt;"",INDEX(個人!$C$6:$AH$125,$N1620,$O1620)&lt;&gt;""),MID(TEXT(INDEX(個人!$C$6:$AH$125,$N1620,$O1620),"mm:ss.00"),4,2),"")</f>
        <v/>
      </c>
      <c r="M1620" s="23" t="str">
        <f>IF(AND(INDEX(個人!$C$6:$AH$125,$N1620,$C$3)&lt;&gt;"",INDEX(個人!$C$6:$AH$125,$N1620,$O1620)&lt;&gt;""),RIGHT(TEXT(INDEX(個人!$C$6:$AH$125,$N1620,$O1620),"mm:ss.00"),2),"")</f>
        <v/>
      </c>
      <c r="N1620" s="23">
        <f t="shared" si="221"/>
        <v>74</v>
      </c>
      <c r="O1620" s="23">
        <v>19</v>
      </c>
      <c r="P1620" s="200" t="s">
        <v>24</v>
      </c>
      <c r="Q1620" s="23" t="s">
        <v>319</v>
      </c>
    </row>
    <row r="1621" spans="3:17" s="23" customFormat="1" x14ac:dyDescent="0.15">
      <c r="C1621" s="23" t="str">
        <f>IF(INDEX(個人!$C$6:$AH$125,$N1621,$C$3)&lt;&gt;"",DBCS(TRIM(INDEX(個人!$C$6:$AH$125,$N1621,$C$3))),"")</f>
        <v/>
      </c>
      <c r="D1621" s="23" t="str">
        <f t="shared" si="219"/>
        <v>○</v>
      </c>
      <c r="E1621" s="23">
        <f>IF(AND(INDEX(個人!$C$6:$AH$125,$N1620,$C$3)&lt;&gt;"",INDEX(個人!$C$6:$AH$125,$N1621,$O1621)&lt;&gt;""),E1620+1,E1620)</f>
        <v>0</v>
      </c>
      <c r="F1621" s="23" t="str">
        <f t="shared" si="220"/>
        <v>@0</v>
      </c>
      <c r="H1621" s="23" t="str">
        <f>IF(AND(INDEX(個人!$C$6:$AH$125,$N1621,$C$3)&lt;&gt;"",INDEX(個人!$C$6:$AH$125,$N1621,$O1621)&lt;&gt;""),IF(INDEX(個人!$C$6:$AH$125,$N1621,$H$3)&lt;20,11,ROUNDDOWN(INDEX(個人!$C$6:$AH$125,$N1621,$H$3)/5,0)+7),"")</f>
        <v/>
      </c>
      <c r="I1621" s="23" t="str">
        <f>IF(AND(INDEX(個人!$C$6:$AH$125,$N1621,$C$3)&lt;&gt;"",INDEX(個人!$C$6:$AH$125,$N1621,$O1621)&lt;&gt;""),IF(ISERROR(VLOOKUP(DBCS($Q1621),コード一覧!$E$1:$F$6,2,FALSE)),1,VLOOKUP(DBCS($Q1621),コード一覧!$E$1:$F$6,2,FALSE)),"")</f>
        <v/>
      </c>
      <c r="J1621" s="23" t="str">
        <f>IF(AND(INDEX(個人!$C$6:$AH$125,$N1621,$C$3)&lt;&gt;"",INDEX(個人!$C$6:$AH$125,$N1621,$O1621)&lt;&gt;""),VLOOKUP($P1621,コード一覧!$G$1:$H$10,2,FALSE),"")</f>
        <v/>
      </c>
      <c r="K1621" s="23" t="str">
        <f>IF(AND(INDEX(個人!$C$6:$AH$125,$N1621,$C$3)&lt;&gt;"",INDEX(個人!$C$6:$AH$125,$N1621,$O1621)&lt;&gt;""),LEFT(TEXT(INDEX(個人!$C$6:$AH$125,$N1621,$O1621),"mm:ss.00"),2),"")</f>
        <v/>
      </c>
      <c r="L1621" s="23" t="str">
        <f>IF(AND(INDEX(個人!$C$6:$AH$125,$N1621,$C$3)&lt;&gt;"",INDEX(個人!$C$6:$AH$125,$N1621,$O1621)&lt;&gt;""),MID(TEXT(INDEX(個人!$C$6:$AH$125,$N1621,$O1621),"mm:ss.00"),4,2),"")</f>
        <v/>
      </c>
      <c r="M1621" s="23" t="str">
        <f>IF(AND(INDEX(個人!$C$6:$AH$125,$N1621,$C$3)&lt;&gt;"",INDEX(個人!$C$6:$AH$125,$N1621,$O1621)&lt;&gt;""),RIGHT(TEXT(INDEX(個人!$C$6:$AH$125,$N1621,$O1621),"mm:ss.00"),2),"")</f>
        <v/>
      </c>
      <c r="N1621" s="23">
        <f t="shared" si="221"/>
        <v>74</v>
      </c>
      <c r="O1621" s="23">
        <v>20</v>
      </c>
      <c r="P1621" s="200" t="s">
        <v>37</v>
      </c>
      <c r="Q1621" s="23" t="s">
        <v>319</v>
      </c>
    </row>
    <row r="1622" spans="3:17" s="23" customFormat="1" x14ac:dyDescent="0.15">
      <c r="C1622" s="23" t="str">
        <f>IF(INDEX(個人!$C$6:$AH$125,$N1622,$C$3)&lt;&gt;"",DBCS(TRIM(INDEX(個人!$C$6:$AH$125,$N1622,$C$3))),"")</f>
        <v/>
      </c>
      <c r="D1622" s="23" t="str">
        <f t="shared" si="219"/>
        <v>○</v>
      </c>
      <c r="E1622" s="23">
        <f>IF(AND(INDEX(個人!$C$6:$AH$125,$N1621,$C$3)&lt;&gt;"",INDEX(個人!$C$6:$AH$125,$N1622,$O1622)&lt;&gt;""),E1621+1,E1621)</f>
        <v>0</v>
      </c>
      <c r="F1622" s="23" t="str">
        <f t="shared" si="220"/>
        <v>@0</v>
      </c>
      <c r="H1622" s="23" t="str">
        <f>IF(AND(INDEX(個人!$C$6:$AH$125,$N1622,$C$3)&lt;&gt;"",INDEX(個人!$C$6:$AH$125,$N1622,$O1622)&lt;&gt;""),IF(INDEX(個人!$C$6:$AH$125,$N1622,$H$3)&lt;20,11,ROUNDDOWN(INDEX(個人!$C$6:$AH$125,$N1622,$H$3)/5,0)+7),"")</f>
        <v/>
      </c>
      <c r="I1622" s="23" t="str">
        <f>IF(AND(INDEX(個人!$C$6:$AH$125,$N1622,$C$3)&lt;&gt;"",INDEX(個人!$C$6:$AH$125,$N1622,$O1622)&lt;&gt;""),IF(ISERROR(VLOOKUP(DBCS($Q1622),コード一覧!$E$1:$F$6,2,FALSE)),1,VLOOKUP(DBCS($Q1622),コード一覧!$E$1:$F$6,2,FALSE)),"")</f>
        <v/>
      </c>
      <c r="J1622" s="23" t="str">
        <f>IF(AND(INDEX(個人!$C$6:$AH$125,$N1622,$C$3)&lt;&gt;"",INDEX(個人!$C$6:$AH$125,$N1622,$O1622)&lt;&gt;""),VLOOKUP($P1622,コード一覧!$G$1:$H$10,2,FALSE),"")</f>
        <v/>
      </c>
      <c r="K1622" s="23" t="str">
        <f>IF(AND(INDEX(個人!$C$6:$AH$125,$N1622,$C$3)&lt;&gt;"",INDEX(個人!$C$6:$AH$125,$N1622,$O1622)&lt;&gt;""),LEFT(TEXT(INDEX(個人!$C$6:$AH$125,$N1622,$O1622),"mm:ss.00"),2),"")</f>
        <v/>
      </c>
      <c r="L1622" s="23" t="str">
        <f>IF(AND(INDEX(個人!$C$6:$AH$125,$N1622,$C$3)&lt;&gt;"",INDEX(個人!$C$6:$AH$125,$N1622,$O1622)&lt;&gt;""),MID(TEXT(INDEX(個人!$C$6:$AH$125,$N1622,$O1622),"mm:ss.00"),4,2),"")</f>
        <v/>
      </c>
      <c r="M1622" s="23" t="str">
        <f>IF(AND(INDEX(個人!$C$6:$AH$125,$N1622,$C$3)&lt;&gt;"",INDEX(個人!$C$6:$AH$125,$N1622,$O1622)&lt;&gt;""),RIGHT(TEXT(INDEX(個人!$C$6:$AH$125,$N1622,$O1622),"mm:ss.00"),2),"")</f>
        <v/>
      </c>
      <c r="N1622" s="23">
        <f t="shared" si="221"/>
        <v>74</v>
      </c>
      <c r="O1622" s="23">
        <v>21</v>
      </c>
      <c r="P1622" s="200" t="s">
        <v>47</v>
      </c>
      <c r="Q1622" s="23" t="s">
        <v>319</v>
      </c>
    </row>
    <row r="1623" spans="3:17" s="23" customFormat="1" x14ac:dyDescent="0.15">
      <c r="C1623" s="23" t="str">
        <f>IF(INDEX(個人!$C$6:$AH$125,$N1623,$C$3)&lt;&gt;"",DBCS(TRIM(INDEX(個人!$C$6:$AH$125,$N1623,$C$3))),"")</f>
        <v/>
      </c>
      <c r="D1623" s="23" t="str">
        <f t="shared" si="219"/>
        <v>○</v>
      </c>
      <c r="E1623" s="23">
        <f>IF(AND(INDEX(個人!$C$6:$AH$125,$N1622,$C$3)&lt;&gt;"",INDEX(個人!$C$6:$AH$125,$N1623,$O1623)&lt;&gt;""),E1622+1,E1622)</f>
        <v>0</v>
      </c>
      <c r="F1623" s="23" t="str">
        <f t="shared" si="220"/>
        <v>@0</v>
      </c>
      <c r="H1623" s="23" t="str">
        <f>IF(AND(INDEX(個人!$C$6:$AH$125,$N1623,$C$3)&lt;&gt;"",INDEX(個人!$C$6:$AH$125,$N1623,$O1623)&lt;&gt;""),IF(INDEX(個人!$C$6:$AH$125,$N1623,$H$3)&lt;20,11,ROUNDDOWN(INDEX(個人!$C$6:$AH$125,$N1623,$H$3)/5,0)+7),"")</f>
        <v/>
      </c>
      <c r="I1623" s="23" t="str">
        <f>IF(AND(INDEX(個人!$C$6:$AH$125,$N1623,$C$3)&lt;&gt;"",INDEX(個人!$C$6:$AH$125,$N1623,$O1623)&lt;&gt;""),IF(ISERROR(VLOOKUP(DBCS($Q1623),コード一覧!$E$1:$F$6,2,FALSE)),1,VLOOKUP(DBCS($Q1623),コード一覧!$E$1:$F$6,2,FALSE)),"")</f>
        <v/>
      </c>
      <c r="J1623" s="23" t="str">
        <f>IF(AND(INDEX(個人!$C$6:$AH$125,$N1623,$C$3)&lt;&gt;"",INDEX(個人!$C$6:$AH$125,$N1623,$O1623)&lt;&gt;""),VLOOKUP($P1623,コード一覧!$G$1:$H$10,2,FALSE),"")</f>
        <v/>
      </c>
      <c r="K1623" s="23" t="str">
        <f>IF(AND(INDEX(個人!$C$6:$AH$125,$N1623,$C$3)&lt;&gt;"",INDEX(個人!$C$6:$AH$125,$N1623,$O1623)&lt;&gt;""),LEFT(TEXT(INDEX(個人!$C$6:$AH$125,$N1623,$O1623),"mm:ss.00"),2),"")</f>
        <v/>
      </c>
      <c r="L1623" s="23" t="str">
        <f>IF(AND(INDEX(個人!$C$6:$AH$125,$N1623,$C$3)&lt;&gt;"",INDEX(個人!$C$6:$AH$125,$N1623,$O1623)&lt;&gt;""),MID(TEXT(INDEX(個人!$C$6:$AH$125,$N1623,$O1623),"mm:ss.00"),4,2),"")</f>
        <v/>
      </c>
      <c r="M1623" s="23" t="str">
        <f>IF(AND(INDEX(個人!$C$6:$AH$125,$N1623,$C$3)&lt;&gt;"",INDEX(個人!$C$6:$AH$125,$N1623,$O1623)&lt;&gt;""),RIGHT(TEXT(INDEX(個人!$C$6:$AH$125,$N1623,$O1623),"mm:ss.00"),2),"")</f>
        <v/>
      </c>
      <c r="N1623" s="23">
        <f t="shared" si="221"/>
        <v>74</v>
      </c>
      <c r="O1623" s="23">
        <v>22</v>
      </c>
      <c r="P1623" s="200" t="s">
        <v>70</v>
      </c>
      <c r="Q1623" s="23" t="s">
        <v>320</v>
      </c>
    </row>
    <row r="1624" spans="3:17" s="23" customFormat="1" x14ac:dyDescent="0.15">
      <c r="C1624" s="23" t="str">
        <f>IF(INDEX(個人!$C$6:$AH$125,$N1624,$C$3)&lt;&gt;"",DBCS(TRIM(INDEX(個人!$C$6:$AH$125,$N1624,$C$3))),"")</f>
        <v/>
      </c>
      <c r="D1624" s="23" t="str">
        <f t="shared" si="219"/>
        <v>○</v>
      </c>
      <c r="E1624" s="23">
        <f>IF(AND(INDEX(個人!$C$6:$AH$125,$N1623,$C$3)&lt;&gt;"",INDEX(個人!$C$6:$AH$125,$N1624,$O1624)&lt;&gt;""),E1623+1,E1623)</f>
        <v>0</v>
      </c>
      <c r="F1624" s="23" t="str">
        <f t="shared" si="220"/>
        <v>@0</v>
      </c>
      <c r="H1624" s="23" t="str">
        <f>IF(AND(INDEX(個人!$C$6:$AH$125,$N1624,$C$3)&lt;&gt;"",INDEX(個人!$C$6:$AH$125,$N1624,$O1624)&lt;&gt;""),IF(INDEX(個人!$C$6:$AH$125,$N1624,$H$3)&lt;20,11,ROUNDDOWN(INDEX(個人!$C$6:$AH$125,$N1624,$H$3)/5,0)+7),"")</f>
        <v/>
      </c>
      <c r="I1624" s="23" t="str">
        <f>IF(AND(INDEX(個人!$C$6:$AH$125,$N1624,$C$3)&lt;&gt;"",INDEX(個人!$C$6:$AH$125,$N1624,$O1624)&lt;&gt;""),IF(ISERROR(VLOOKUP(DBCS($Q1624),コード一覧!$E$1:$F$6,2,FALSE)),1,VLOOKUP(DBCS($Q1624),コード一覧!$E$1:$F$6,2,FALSE)),"")</f>
        <v/>
      </c>
      <c r="J1624" s="23" t="str">
        <f>IF(AND(INDEX(個人!$C$6:$AH$125,$N1624,$C$3)&lt;&gt;"",INDEX(個人!$C$6:$AH$125,$N1624,$O1624)&lt;&gt;""),VLOOKUP($P1624,コード一覧!$G$1:$H$10,2,FALSE),"")</f>
        <v/>
      </c>
      <c r="K1624" s="23" t="str">
        <f>IF(AND(INDEX(個人!$C$6:$AH$125,$N1624,$C$3)&lt;&gt;"",INDEX(個人!$C$6:$AH$125,$N1624,$O1624)&lt;&gt;""),LEFT(TEXT(INDEX(個人!$C$6:$AH$125,$N1624,$O1624),"mm:ss.00"),2),"")</f>
        <v/>
      </c>
      <c r="L1624" s="23" t="str">
        <f>IF(AND(INDEX(個人!$C$6:$AH$125,$N1624,$C$3)&lt;&gt;"",INDEX(個人!$C$6:$AH$125,$N1624,$O1624)&lt;&gt;""),MID(TEXT(INDEX(個人!$C$6:$AH$125,$N1624,$O1624),"mm:ss.00"),4,2),"")</f>
        <v/>
      </c>
      <c r="M1624" s="23" t="str">
        <f>IF(AND(INDEX(個人!$C$6:$AH$125,$N1624,$C$3)&lt;&gt;"",INDEX(個人!$C$6:$AH$125,$N1624,$O1624)&lt;&gt;""),RIGHT(TEXT(INDEX(個人!$C$6:$AH$125,$N1624,$O1624),"mm:ss.00"),2),"")</f>
        <v/>
      </c>
      <c r="N1624" s="23">
        <f t="shared" si="221"/>
        <v>74</v>
      </c>
      <c r="O1624" s="23">
        <v>23</v>
      </c>
      <c r="P1624" s="200" t="s">
        <v>24</v>
      </c>
      <c r="Q1624" s="23" t="s">
        <v>320</v>
      </c>
    </row>
    <row r="1625" spans="3:17" s="23" customFormat="1" x14ac:dyDescent="0.15">
      <c r="C1625" s="23" t="str">
        <f>IF(INDEX(個人!$C$6:$AH$125,$N1625,$C$3)&lt;&gt;"",DBCS(TRIM(INDEX(個人!$C$6:$AH$125,$N1625,$C$3))),"")</f>
        <v/>
      </c>
      <c r="D1625" s="23" t="str">
        <f t="shared" si="219"/>
        <v>○</v>
      </c>
      <c r="E1625" s="23">
        <f>IF(AND(INDEX(個人!$C$6:$AH$125,$N1624,$C$3)&lt;&gt;"",INDEX(個人!$C$6:$AH$125,$N1625,$O1625)&lt;&gt;""),E1624+1,E1624)</f>
        <v>0</v>
      </c>
      <c r="F1625" s="23" t="str">
        <f t="shared" si="220"/>
        <v>@0</v>
      </c>
      <c r="H1625" s="23" t="str">
        <f>IF(AND(INDEX(個人!$C$6:$AH$125,$N1625,$C$3)&lt;&gt;"",INDEX(個人!$C$6:$AH$125,$N1625,$O1625)&lt;&gt;""),IF(INDEX(個人!$C$6:$AH$125,$N1625,$H$3)&lt;20,11,ROUNDDOWN(INDEX(個人!$C$6:$AH$125,$N1625,$H$3)/5,0)+7),"")</f>
        <v/>
      </c>
      <c r="I1625" s="23" t="str">
        <f>IF(AND(INDEX(個人!$C$6:$AH$125,$N1625,$C$3)&lt;&gt;"",INDEX(個人!$C$6:$AH$125,$N1625,$O1625)&lt;&gt;""),IF(ISERROR(VLOOKUP(DBCS($Q1625),コード一覧!$E$1:$F$6,2,FALSE)),1,VLOOKUP(DBCS($Q1625),コード一覧!$E$1:$F$6,2,FALSE)),"")</f>
        <v/>
      </c>
      <c r="J1625" s="23" t="str">
        <f>IF(AND(INDEX(個人!$C$6:$AH$125,$N1625,$C$3)&lt;&gt;"",INDEX(個人!$C$6:$AH$125,$N1625,$O1625)&lt;&gt;""),VLOOKUP($P1625,コード一覧!$G$1:$H$10,2,FALSE),"")</f>
        <v/>
      </c>
      <c r="K1625" s="23" t="str">
        <f>IF(AND(INDEX(個人!$C$6:$AH$125,$N1625,$C$3)&lt;&gt;"",INDEX(個人!$C$6:$AH$125,$N1625,$O1625)&lt;&gt;""),LEFT(TEXT(INDEX(個人!$C$6:$AH$125,$N1625,$O1625),"mm:ss.00"),2),"")</f>
        <v/>
      </c>
      <c r="L1625" s="23" t="str">
        <f>IF(AND(INDEX(個人!$C$6:$AH$125,$N1625,$C$3)&lt;&gt;"",INDEX(個人!$C$6:$AH$125,$N1625,$O1625)&lt;&gt;""),MID(TEXT(INDEX(個人!$C$6:$AH$125,$N1625,$O1625),"mm:ss.00"),4,2),"")</f>
        <v/>
      </c>
      <c r="M1625" s="23" t="str">
        <f>IF(AND(INDEX(個人!$C$6:$AH$125,$N1625,$C$3)&lt;&gt;"",INDEX(個人!$C$6:$AH$125,$N1625,$O1625)&lt;&gt;""),RIGHT(TEXT(INDEX(個人!$C$6:$AH$125,$N1625,$O1625),"mm:ss.00"),2),"")</f>
        <v/>
      </c>
      <c r="N1625" s="23">
        <f t="shared" si="221"/>
        <v>74</v>
      </c>
      <c r="O1625" s="23">
        <v>24</v>
      </c>
      <c r="P1625" s="200" t="s">
        <v>37</v>
      </c>
      <c r="Q1625" s="23" t="s">
        <v>320</v>
      </c>
    </row>
    <row r="1626" spans="3:17" s="23" customFormat="1" x14ac:dyDescent="0.15">
      <c r="C1626" s="23" t="str">
        <f>IF(INDEX(個人!$C$6:$AH$125,$N1626,$C$3)&lt;&gt;"",DBCS(TRIM(INDEX(個人!$C$6:$AH$125,$N1626,$C$3))),"")</f>
        <v/>
      </c>
      <c r="D1626" s="23" t="str">
        <f t="shared" si="219"/>
        <v>○</v>
      </c>
      <c r="E1626" s="23">
        <f>IF(AND(INDEX(個人!$C$6:$AH$125,$N1625,$C$3)&lt;&gt;"",INDEX(個人!$C$6:$AH$125,$N1626,$O1626)&lt;&gt;""),E1625+1,E1625)</f>
        <v>0</v>
      </c>
      <c r="F1626" s="23" t="str">
        <f t="shared" si="220"/>
        <v>@0</v>
      </c>
      <c r="H1626" s="23" t="str">
        <f>IF(AND(INDEX(個人!$C$6:$AH$125,$N1626,$C$3)&lt;&gt;"",INDEX(個人!$C$6:$AH$125,$N1626,$O1626)&lt;&gt;""),IF(INDEX(個人!$C$6:$AH$125,$N1626,$H$3)&lt;20,11,ROUNDDOWN(INDEX(個人!$C$6:$AH$125,$N1626,$H$3)/5,0)+7),"")</f>
        <v/>
      </c>
      <c r="I1626" s="23" t="str">
        <f>IF(AND(INDEX(個人!$C$6:$AH$125,$N1626,$C$3)&lt;&gt;"",INDEX(個人!$C$6:$AH$125,$N1626,$O1626)&lt;&gt;""),IF(ISERROR(VLOOKUP(DBCS($Q1626),コード一覧!$E$1:$F$6,2,FALSE)),1,VLOOKUP(DBCS($Q1626),コード一覧!$E$1:$F$6,2,FALSE)),"")</f>
        <v/>
      </c>
      <c r="J1626" s="23" t="str">
        <f>IF(AND(INDEX(個人!$C$6:$AH$125,$N1626,$C$3)&lt;&gt;"",INDEX(個人!$C$6:$AH$125,$N1626,$O1626)&lt;&gt;""),VLOOKUP($P1626,コード一覧!$G$1:$H$10,2,FALSE),"")</f>
        <v/>
      </c>
      <c r="K1626" s="23" t="str">
        <f>IF(AND(INDEX(個人!$C$6:$AH$125,$N1626,$C$3)&lt;&gt;"",INDEX(個人!$C$6:$AH$125,$N1626,$O1626)&lt;&gt;""),LEFT(TEXT(INDEX(個人!$C$6:$AH$125,$N1626,$O1626),"mm:ss.00"),2),"")</f>
        <v/>
      </c>
      <c r="L1626" s="23" t="str">
        <f>IF(AND(INDEX(個人!$C$6:$AH$125,$N1626,$C$3)&lt;&gt;"",INDEX(個人!$C$6:$AH$125,$N1626,$O1626)&lt;&gt;""),MID(TEXT(INDEX(個人!$C$6:$AH$125,$N1626,$O1626),"mm:ss.00"),4,2),"")</f>
        <v/>
      </c>
      <c r="M1626" s="23" t="str">
        <f>IF(AND(INDEX(個人!$C$6:$AH$125,$N1626,$C$3)&lt;&gt;"",INDEX(個人!$C$6:$AH$125,$N1626,$O1626)&lt;&gt;""),RIGHT(TEXT(INDEX(個人!$C$6:$AH$125,$N1626,$O1626),"mm:ss.00"),2),"")</f>
        <v/>
      </c>
      <c r="N1626" s="23">
        <f t="shared" si="221"/>
        <v>74</v>
      </c>
      <c r="O1626" s="23">
        <v>25</v>
      </c>
      <c r="P1626" s="200" t="s">
        <v>47</v>
      </c>
      <c r="Q1626" s="23" t="s">
        <v>320</v>
      </c>
    </row>
    <row r="1627" spans="3:17" s="23" customFormat="1" x14ac:dyDescent="0.15">
      <c r="C1627" s="23" t="str">
        <f>IF(INDEX(個人!$C$6:$AH$125,$N1627,$C$3)&lt;&gt;"",DBCS(TRIM(INDEX(個人!$C$6:$AH$125,$N1627,$C$3))),"")</f>
        <v/>
      </c>
      <c r="D1627" s="23" t="str">
        <f t="shared" si="219"/>
        <v>○</v>
      </c>
      <c r="E1627" s="23">
        <f>IF(AND(INDEX(個人!$C$6:$AH$125,$N1626,$C$3)&lt;&gt;"",INDEX(個人!$C$6:$AH$125,$N1627,$O1627)&lt;&gt;""),E1626+1,E1626)</f>
        <v>0</v>
      </c>
      <c r="F1627" s="23" t="str">
        <f t="shared" si="220"/>
        <v>@0</v>
      </c>
      <c r="H1627" s="23" t="str">
        <f>IF(AND(INDEX(個人!$C$6:$AH$125,$N1627,$C$3)&lt;&gt;"",INDEX(個人!$C$6:$AH$125,$N1627,$O1627)&lt;&gt;""),IF(INDEX(個人!$C$6:$AH$125,$N1627,$H$3)&lt;20,11,ROUNDDOWN(INDEX(個人!$C$6:$AH$125,$N1627,$H$3)/5,0)+7),"")</f>
        <v/>
      </c>
      <c r="I1627" s="23" t="str">
        <f>IF(AND(INDEX(個人!$C$6:$AH$125,$N1627,$C$3)&lt;&gt;"",INDEX(個人!$C$6:$AH$125,$N1627,$O1627)&lt;&gt;""),IF(ISERROR(VLOOKUP(DBCS($Q1627),コード一覧!$E$1:$F$6,2,FALSE)),1,VLOOKUP(DBCS($Q1627),コード一覧!$E$1:$F$6,2,FALSE)),"")</f>
        <v/>
      </c>
      <c r="J1627" s="23" t="str">
        <f>IF(AND(INDEX(個人!$C$6:$AH$125,$N1627,$C$3)&lt;&gt;"",INDEX(個人!$C$6:$AH$125,$N1627,$O1627)&lt;&gt;""),VLOOKUP($P1627,コード一覧!$G$1:$H$10,2,FALSE),"")</f>
        <v/>
      </c>
      <c r="K1627" s="23" t="str">
        <f>IF(AND(INDEX(個人!$C$6:$AH$125,$N1627,$C$3)&lt;&gt;"",INDEX(個人!$C$6:$AH$125,$N1627,$O1627)&lt;&gt;""),LEFT(TEXT(INDEX(個人!$C$6:$AH$125,$N1627,$O1627),"mm:ss.00"),2),"")</f>
        <v/>
      </c>
      <c r="L1627" s="23" t="str">
        <f>IF(AND(INDEX(個人!$C$6:$AH$125,$N1627,$C$3)&lt;&gt;"",INDEX(個人!$C$6:$AH$125,$N1627,$O1627)&lt;&gt;""),MID(TEXT(INDEX(個人!$C$6:$AH$125,$N1627,$O1627),"mm:ss.00"),4,2),"")</f>
        <v/>
      </c>
      <c r="M1627" s="23" t="str">
        <f>IF(AND(INDEX(個人!$C$6:$AH$125,$N1627,$C$3)&lt;&gt;"",INDEX(個人!$C$6:$AH$125,$N1627,$O1627)&lt;&gt;""),RIGHT(TEXT(INDEX(個人!$C$6:$AH$125,$N1627,$O1627),"mm:ss.00"),2),"")</f>
        <v/>
      </c>
      <c r="N1627" s="23">
        <f t="shared" si="221"/>
        <v>74</v>
      </c>
      <c r="O1627" s="23">
        <v>26</v>
      </c>
      <c r="P1627" s="200" t="s">
        <v>70</v>
      </c>
      <c r="Q1627" s="23" t="s">
        <v>321</v>
      </c>
    </row>
    <row r="1628" spans="3:17" s="23" customFormat="1" x14ac:dyDescent="0.15">
      <c r="C1628" s="23" t="str">
        <f>IF(INDEX(個人!$C$6:$AH$125,$N1628,$C$3)&lt;&gt;"",DBCS(TRIM(INDEX(個人!$C$6:$AH$125,$N1628,$C$3))),"")</f>
        <v/>
      </c>
      <c r="D1628" s="23" t="str">
        <f t="shared" si="219"/>
        <v>○</v>
      </c>
      <c r="E1628" s="23">
        <f>IF(AND(INDEX(個人!$C$6:$AH$125,$N1627,$C$3)&lt;&gt;"",INDEX(個人!$C$6:$AH$125,$N1628,$O1628)&lt;&gt;""),E1627+1,E1627)</f>
        <v>0</v>
      </c>
      <c r="F1628" s="23" t="str">
        <f t="shared" si="220"/>
        <v>@0</v>
      </c>
      <c r="H1628" s="23" t="str">
        <f>IF(AND(INDEX(個人!$C$6:$AH$125,$N1628,$C$3)&lt;&gt;"",INDEX(個人!$C$6:$AH$125,$N1628,$O1628)&lt;&gt;""),IF(INDEX(個人!$C$6:$AH$125,$N1628,$H$3)&lt;20,11,ROUNDDOWN(INDEX(個人!$C$6:$AH$125,$N1628,$H$3)/5,0)+7),"")</f>
        <v/>
      </c>
      <c r="I1628" s="23" t="str">
        <f>IF(AND(INDEX(個人!$C$6:$AH$125,$N1628,$C$3)&lt;&gt;"",INDEX(個人!$C$6:$AH$125,$N1628,$O1628)&lt;&gt;""),IF(ISERROR(VLOOKUP(DBCS($Q1628),コード一覧!$E$1:$F$6,2,FALSE)),1,VLOOKUP(DBCS($Q1628),コード一覧!$E$1:$F$6,2,FALSE)),"")</f>
        <v/>
      </c>
      <c r="J1628" s="23" t="str">
        <f>IF(AND(INDEX(個人!$C$6:$AH$125,$N1628,$C$3)&lt;&gt;"",INDEX(個人!$C$6:$AH$125,$N1628,$O1628)&lt;&gt;""),VLOOKUP($P1628,コード一覧!$G$1:$H$10,2,FALSE),"")</f>
        <v/>
      </c>
      <c r="K1628" s="23" t="str">
        <f>IF(AND(INDEX(個人!$C$6:$AH$125,$N1628,$C$3)&lt;&gt;"",INDEX(個人!$C$6:$AH$125,$N1628,$O1628)&lt;&gt;""),LEFT(TEXT(INDEX(個人!$C$6:$AH$125,$N1628,$O1628),"mm:ss.00"),2),"")</f>
        <v/>
      </c>
      <c r="L1628" s="23" t="str">
        <f>IF(AND(INDEX(個人!$C$6:$AH$125,$N1628,$C$3)&lt;&gt;"",INDEX(個人!$C$6:$AH$125,$N1628,$O1628)&lt;&gt;""),MID(TEXT(INDEX(個人!$C$6:$AH$125,$N1628,$O1628),"mm:ss.00"),4,2),"")</f>
        <v/>
      </c>
      <c r="M1628" s="23" t="str">
        <f>IF(AND(INDEX(個人!$C$6:$AH$125,$N1628,$C$3)&lt;&gt;"",INDEX(個人!$C$6:$AH$125,$N1628,$O1628)&lt;&gt;""),RIGHT(TEXT(INDEX(個人!$C$6:$AH$125,$N1628,$O1628),"mm:ss.00"),2),"")</f>
        <v/>
      </c>
      <c r="N1628" s="23">
        <f t="shared" si="221"/>
        <v>74</v>
      </c>
      <c r="O1628" s="23">
        <v>27</v>
      </c>
      <c r="P1628" s="200" t="s">
        <v>24</v>
      </c>
      <c r="Q1628" s="23" t="s">
        <v>321</v>
      </c>
    </row>
    <row r="1629" spans="3:17" s="23" customFormat="1" x14ac:dyDescent="0.15">
      <c r="C1629" s="23" t="str">
        <f>IF(INDEX(個人!$C$6:$AH$125,$N1629,$C$3)&lt;&gt;"",DBCS(TRIM(INDEX(個人!$C$6:$AH$125,$N1629,$C$3))),"")</f>
        <v/>
      </c>
      <c r="D1629" s="23" t="str">
        <f t="shared" si="219"/>
        <v>○</v>
      </c>
      <c r="E1629" s="23">
        <f>IF(AND(INDEX(個人!$C$6:$AH$125,$N1628,$C$3)&lt;&gt;"",INDEX(個人!$C$6:$AH$125,$N1629,$O1629)&lt;&gt;""),E1628+1,E1628)</f>
        <v>0</v>
      </c>
      <c r="F1629" s="23" t="str">
        <f t="shared" si="220"/>
        <v>@0</v>
      </c>
      <c r="H1629" s="23" t="str">
        <f>IF(AND(INDEX(個人!$C$6:$AH$125,$N1629,$C$3)&lt;&gt;"",INDEX(個人!$C$6:$AH$125,$N1629,$O1629)&lt;&gt;""),IF(INDEX(個人!$C$6:$AH$125,$N1629,$H$3)&lt;20,11,ROUNDDOWN(INDEX(個人!$C$6:$AH$125,$N1629,$H$3)/5,0)+7),"")</f>
        <v/>
      </c>
      <c r="I1629" s="23" t="str">
        <f>IF(AND(INDEX(個人!$C$6:$AH$125,$N1629,$C$3)&lt;&gt;"",INDEX(個人!$C$6:$AH$125,$N1629,$O1629)&lt;&gt;""),IF(ISERROR(VLOOKUP(DBCS($Q1629),コード一覧!$E$1:$F$6,2,FALSE)),1,VLOOKUP(DBCS($Q1629),コード一覧!$E$1:$F$6,2,FALSE)),"")</f>
        <v/>
      </c>
      <c r="J1629" s="23" t="str">
        <f>IF(AND(INDEX(個人!$C$6:$AH$125,$N1629,$C$3)&lt;&gt;"",INDEX(個人!$C$6:$AH$125,$N1629,$O1629)&lt;&gt;""),VLOOKUP($P1629,コード一覧!$G$1:$H$10,2,FALSE),"")</f>
        <v/>
      </c>
      <c r="K1629" s="23" t="str">
        <f>IF(AND(INDEX(個人!$C$6:$AH$125,$N1629,$C$3)&lt;&gt;"",INDEX(個人!$C$6:$AH$125,$N1629,$O1629)&lt;&gt;""),LEFT(TEXT(INDEX(個人!$C$6:$AH$125,$N1629,$O1629),"mm:ss.00"),2),"")</f>
        <v/>
      </c>
      <c r="L1629" s="23" t="str">
        <f>IF(AND(INDEX(個人!$C$6:$AH$125,$N1629,$C$3)&lt;&gt;"",INDEX(個人!$C$6:$AH$125,$N1629,$O1629)&lt;&gt;""),MID(TEXT(INDEX(個人!$C$6:$AH$125,$N1629,$O1629),"mm:ss.00"),4,2),"")</f>
        <v/>
      </c>
      <c r="M1629" s="23" t="str">
        <f>IF(AND(INDEX(個人!$C$6:$AH$125,$N1629,$C$3)&lt;&gt;"",INDEX(個人!$C$6:$AH$125,$N1629,$O1629)&lt;&gt;""),RIGHT(TEXT(INDEX(個人!$C$6:$AH$125,$N1629,$O1629),"mm:ss.00"),2),"")</f>
        <v/>
      </c>
      <c r="N1629" s="23">
        <f t="shared" si="221"/>
        <v>74</v>
      </c>
      <c r="O1629" s="23">
        <v>28</v>
      </c>
      <c r="P1629" s="200" t="s">
        <v>37</v>
      </c>
      <c r="Q1629" s="23" t="s">
        <v>321</v>
      </c>
    </row>
    <row r="1630" spans="3:17" s="23" customFormat="1" x14ac:dyDescent="0.15">
      <c r="C1630" s="23" t="str">
        <f>IF(INDEX(個人!$C$6:$AH$125,$N1630,$C$3)&lt;&gt;"",DBCS(TRIM(INDEX(個人!$C$6:$AH$125,$N1630,$C$3))),"")</f>
        <v/>
      </c>
      <c r="D1630" s="23" t="str">
        <f t="shared" si="219"/>
        <v>○</v>
      </c>
      <c r="E1630" s="23">
        <f>IF(AND(INDEX(個人!$C$6:$AH$125,$N1629,$C$3)&lt;&gt;"",INDEX(個人!$C$6:$AH$125,$N1630,$O1630)&lt;&gt;""),E1629+1,E1629)</f>
        <v>0</v>
      </c>
      <c r="F1630" s="23" t="str">
        <f t="shared" si="220"/>
        <v>@0</v>
      </c>
      <c r="H1630" s="23" t="str">
        <f>IF(AND(INDEX(個人!$C$6:$AH$125,$N1630,$C$3)&lt;&gt;"",INDEX(個人!$C$6:$AH$125,$N1630,$O1630)&lt;&gt;""),IF(INDEX(個人!$C$6:$AH$125,$N1630,$H$3)&lt;20,11,ROUNDDOWN(INDEX(個人!$C$6:$AH$125,$N1630,$H$3)/5,0)+7),"")</f>
        <v/>
      </c>
      <c r="I1630" s="23" t="str">
        <f>IF(AND(INDEX(個人!$C$6:$AH$125,$N1630,$C$3)&lt;&gt;"",INDEX(個人!$C$6:$AH$125,$N1630,$O1630)&lt;&gt;""),IF(ISERROR(VLOOKUP(DBCS($Q1630),コード一覧!$E$1:$F$6,2,FALSE)),1,VLOOKUP(DBCS($Q1630),コード一覧!$E$1:$F$6,2,FALSE)),"")</f>
        <v/>
      </c>
      <c r="J1630" s="23" t="str">
        <f>IF(AND(INDEX(個人!$C$6:$AH$125,$N1630,$C$3)&lt;&gt;"",INDEX(個人!$C$6:$AH$125,$N1630,$O1630)&lt;&gt;""),VLOOKUP($P1630,コード一覧!$G$1:$H$10,2,FALSE),"")</f>
        <v/>
      </c>
      <c r="K1630" s="23" t="str">
        <f>IF(AND(INDEX(個人!$C$6:$AH$125,$N1630,$C$3)&lt;&gt;"",INDEX(個人!$C$6:$AH$125,$N1630,$O1630)&lt;&gt;""),LEFT(TEXT(INDEX(個人!$C$6:$AH$125,$N1630,$O1630),"mm:ss.00"),2),"")</f>
        <v/>
      </c>
      <c r="L1630" s="23" t="str">
        <f>IF(AND(INDEX(個人!$C$6:$AH$125,$N1630,$C$3)&lt;&gt;"",INDEX(個人!$C$6:$AH$125,$N1630,$O1630)&lt;&gt;""),MID(TEXT(INDEX(個人!$C$6:$AH$125,$N1630,$O1630),"mm:ss.00"),4,2),"")</f>
        <v/>
      </c>
      <c r="M1630" s="23" t="str">
        <f>IF(AND(INDEX(個人!$C$6:$AH$125,$N1630,$C$3)&lt;&gt;"",INDEX(個人!$C$6:$AH$125,$N1630,$O1630)&lt;&gt;""),RIGHT(TEXT(INDEX(個人!$C$6:$AH$125,$N1630,$O1630),"mm:ss.00"),2),"")</f>
        <v/>
      </c>
      <c r="N1630" s="23">
        <f t="shared" si="221"/>
        <v>74</v>
      </c>
      <c r="O1630" s="23">
        <v>29</v>
      </c>
      <c r="P1630" s="200" t="s">
        <v>47</v>
      </c>
      <c r="Q1630" s="23" t="s">
        <v>321</v>
      </c>
    </row>
    <row r="1631" spans="3:17" s="23" customFormat="1" x14ac:dyDescent="0.15">
      <c r="C1631" s="23" t="str">
        <f>IF(INDEX(個人!$C$6:$AH$125,$N1631,$C$3)&lt;&gt;"",DBCS(TRIM(INDEX(個人!$C$6:$AH$125,$N1631,$C$3))),"")</f>
        <v/>
      </c>
      <c r="D1631" s="23" t="str">
        <f t="shared" si="219"/>
        <v>○</v>
      </c>
      <c r="E1631" s="23">
        <f>IF(AND(INDEX(個人!$C$6:$AH$125,$N1630,$C$3)&lt;&gt;"",INDEX(個人!$C$6:$AH$125,$N1631,$O1631)&lt;&gt;""),E1630+1,E1630)</f>
        <v>0</v>
      </c>
      <c r="F1631" s="23" t="str">
        <f t="shared" si="220"/>
        <v>@0</v>
      </c>
      <c r="H1631" s="23" t="str">
        <f>IF(AND(INDEX(個人!$C$6:$AH$125,$N1631,$C$3)&lt;&gt;"",INDEX(個人!$C$6:$AH$125,$N1631,$O1631)&lt;&gt;""),IF(INDEX(個人!$C$6:$AH$125,$N1631,$H$3)&lt;20,11,ROUNDDOWN(INDEX(個人!$C$6:$AH$125,$N1631,$H$3)/5,0)+7),"")</f>
        <v/>
      </c>
      <c r="I1631" s="23" t="str">
        <f>IF(AND(INDEX(個人!$C$6:$AH$125,$N1631,$C$3)&lt;&gt;"",INDEX(個人!$C$6:$AH$125,$N1631,$O1631)&lt;&gt;""),IF(ISERROR(VLOOKUP(DBCS($Q1631),コード一覧!$E$1:$F$6,2,FALSE)),1,VLOOKUP(DBCS($Q1631),コード一覧!$E$1:$F$6,2,FALSE)),"")</f>
        <v/>
      </c>
      <c r="J1631" s="23" t="str">
        <f>IF(AND(INDEX(個人!$C$6:$AH$125,$N1631,$C$3)&lt;&gt;"",INDEX(個人!$C$6:$AH$125,$N1631,$O1631)&lt;&gt;""),VLOOKUP($P1631,コード一覧!$G$1:$H$10,2,FALSE),"")</f>
        <v/>
      </c>
      <c r="K1631" s="23" t="str">
        <f>IF(AND(INDEX(個人!$C$6:$AH$125,$N1631,$C$3)&lt;&gt;"",INDEX(個人!$C$6:$AH$125,$N1631,$O1631)&lt;&gt;""),LEFT(TEXT(INDEX(個人!$C$6:$AH$125,$N1631,$O1631),"mm:ss.00"),2),"")</f>
        <v/>
      </c>
      <c r="L1631" s="23" t="str">
        <f>IF(AND(INDEX(個人!$C$6:$AH$125,$N1631,$C$3)&lt;&gt;"",INDEX(個人!$C$6:$AH$125,$N1631,$O1631)&lt;&gt;""),MID(TEXT(INDEX(個人!$C$6:$AH$125,$N1631,$O1631),"mm:ss.00"),4,2),"")</f>
        <v/>
      </c>
      <c r="M1631" s="23" t="str">
        <f>IF(AND(INDEX(個人!$C$6:$AH$125,$N1631,$C$3)&lt;&gt;"",INDEX(個人!$C$6:$AH$125,$N1631,$O1631)&lt;&gt;""),RIGHT(TEXT(INDEX(個人!$C$6:$AH$125,$N1631,$O1631),"mm:ss.00"),2),"")</f>
        <v/>
      </c>
      <c r="N1631" s="23">
        <f t="shared" si="221"/>
        <v>74</v>
      </c>
      <c r="O1631" s="23">
        <v>30</v>
      </c>
      <c r="P1631" s="200" t="s">
        <v>37</v>
      </c>
      <c r="Q1631" s="23" t="s">
        <v>101</v>
      </c>
    </row>
    <row r="1632" spans="3:17" s="23" customFormat="1" x14ac:dyDescent="0.15">
      <c r="C1632" s="23" t="str">
        <f>IF(INDEX(個人!$C$6:$AH$125,$N1632,$C$3)&lt;&gt;"",DBCS(TRIM(INDEX(個人!$C$6:$AH$125,$N1632,$C$3))),"")</f>
        <v/>
      </c>
      <c r="D1632" s="23" t="str">
        <f t="shared" si="219"/>
        <v>○</v>
      </c>
      <c r="E1632" s="23">
        <f>IF(AND(INDEX(個人!$C$6:$AH$125,$N1631,$C$3)&lt;&gt;"",INDEX(個人!$C$6:$AH$125,$N1632,$O1632)&lt;&gt;""),E1631+1,E1631)</f>
        <v>0</v>
      </c>
      <c r="F1632" s="23" t="str">
        <f t="shared" si="220"/>
        <v>@0</v>
      </c>
      <c r="H1632" s="23" t="str">
        <f>IF(AND(INDEX(個人!$C$6:$AH$125,$N1632,$C$3)&lt;&gt;"",INDEX(個人!$C$6:$AH$125,$N1632,$O1632)&lt;&gt;""),IF(INDEX(個人!$C$6:$AH$125,$N1632,$H$3)&lt;20,11,ROUNDDOWN(INDEX(個人!$C$6:$AH$125,$N1632,$H$3)/5,0)+7),"")</f>
        <v/>
      </c>
      <c r="I1632" s="23" t="str">
        <f>IF(AND(INDEX(個人!$C$6:$AH$125,$N1632,$C$3)&lt;&gt;"",INDEX(個人!$C$6:$AH$125,$N1632,$O1632)&lt;&gt;""),IF(ISERROR(VLOOKUP(DBCS($Q1632),コード一覧!$E$1:$F$6,2,FALSE)),1,VLOOKUP(DBCS($Q1632),コード一覧!$E$1:$F$6,2,FALSE)),"")</f>
        <v/>
      </c>
      <c r="J1632" s="23" t="str">
        <f>IF(AND(INDEX(個人!$C$6:$AH$125,$N1632,$C$3)&lt;&gt;"",INDEX(個人!$C$6:$AH$125,$N1632,$O1632)&lt;&gt;""),VLOOKUP($P1632,コード一覧!$G$1:$H$10,2,FALSE),"")</f>
        <v/>
      </c>
      <c r="K1632" s="23" t="str">
        <f>IF(AND(INDEX(個人!$C$6:$AH$125,$N1632,$C$3)&lt;&gt;"",INDEX(個人!$C$6:$AH$125,$N1632,$O1632)&lt;&gt;""),LEFT(TEXT(INDEX(個人!$C$6:$AH$125,$N1632,$O1632),"mm:ss.00"),2),"")</f>
        <v/>
      </c>
      <c r="L1632" s="23" t="str">
        <f>IF(AND(INDEX(個人!$C$6:$AH$125,$N1632,$C$3)&lt;&gt;"",INDEX(個人!$C$6:$AH$125,$N1632,$O1632)&lt;&gt;""),MID(TEXT(INDEX(個人!$C$6:$AH$125,$N1632,$O1632),"mm:ss.00"),4,2),"")</f>
        <v/>
      </c>
      <c r="M1632" s="23" t="str">
        <f>IF(AND(INDEX(個人!$C$6:$AH$125,$N1632,$C$3)&lt;&gt;"",INDEX(個人!$C$6:$AH$125,$N1632,$O1632)&lt;&gt;""),RIGHT(TEXT(INDEX(個人!$C$6:$AH$125,$N1632,$O1632),"mm:ss.00"),2),"")</f>
        <v/>
      </c>
      <c r="N1632" s="23">
        <f t="shared" si="221"/>
        <v>74</v>
      </c>
      <c r="O1632" s="23">
        <v>31</v>
      </c>
      <c r="P1632" s="200" t="s">
        <v>47</v>
      </c>
      <c r="Q1632" s="23" t="s">
        <v>101</v>
      </c>
    </row>
    <row r="1633" spans="3:17" s="23" customFormat="1" x14ac:dyDescent="0.15">
      <c r="C1633" s="23" t="str">
        <f>IF(INDEX(個人!$C$6:$AH$125,$N1633,$C$3)&lt;&gt;"",DBCS(TRIM(INDEX(個人!$C$6:$AH$125,$N1633,$C$3))),"")</f>
        <v/>
      </c>
      <c r="D1633" s="23" t="str">
        <f t="shared" si="219"/>
        <v>○</v>
      </c>
      <c r="E1633" s="23">
        <f>IF(AND(INDEX(個人!$C$6:$AH$125,$N1632,$C$3)&lt;&gt;"",INDEX(個人!$C$6:$AH$125,$N1633,$O1633)&lt;&gt;""),E1632+1,E1632)</f>
        <v>0</v>
      </c>
      <c r="F1633" s="23" t="str">
        <f t="shared" si="220"/>
        <v>@0</v>
      </c>
      <c r="H1633" s="23" t="str">
        <f>IF(AND(INDEX(個人!$C$6:$AH$125,$N1633,$C$3)&lt;&gt;"",INDEX(個人!$C$6:$AH$125,$N1633,$O1633)&lt;&gt;""),IF(INDEX(個人!$C$6:$AH$125,$N1633,$H$3)&lt;20,11,ROUNDDOWN(INDEX(個人!$C$6:$AH$125,$N1633,$H$3)/5,0)+7),"")</f>
        <v/>
      </c>
      <c r="I1633" s="23" t="str">
        <f>IF(AND(INDEX(個人!$C$6:$AH$125,$N1633,$C$3)&lt;&gt;"",INDEX(個人!$C$6:$AH$125,$N1633,$O1633)&lt;&gt;""),IF(ISERROR(VLOOKUP(DBCS($Q1633),コード一覧!$E$1:$F$6,2,FALSE)),1,VLOOKUP(DBCS($Q1633),コード一覧!$E$1:$F$6,2,FALSE)),"")</f>
        <v/>
      </c>
      <c r="J1633" s="23" t="str">
        <f>IF(AND(INDEX(個人!$C$6:$AH$125,$N1633,$C$3)&lt;&gt;"",INDEX(個人!$C$6:$AH$125,$N1633,$O1633)&lt;&gt;""),VLOOKUP($P1633,コード一覧!$G$1:$H$10,2,FALSE),"")</f>
        <v/>
      </c>
      <c r="K1633" s="23" t="str">
        <f>IF(AND(INDEX(個人!$C$6:$AH$125,$N1633,$C$3)&lt;&gt;"",INDEX(個人!$C$6:$AH$125,$N1633,$O1633)&lt;&gt;""),LEFT(TEXT(INDEX(個人!$C$6:$AH$125,$N1633,$O1633),"mm:ss.00"),2),"")</f>
        <v/>
      </c>
      <c r="L1633" s="23" t="str">
        <f>IF(AND(INDEX(個人!$C$6:$AH$125,$N1633,$C$3)&lt;&gt;"",INDEX(個人!$C$6:$AH$125,$N1633,$O1633)&lt;&gt;""),MID(TEXT(INDEX(個人!$C$6:$AH$125,$N1633,$O1633),"mm:ss.00"),4,2),"")</f>
        <v/>
      </c>
      <c r="M1633" s="23" t="str">
        <f>IF(AND(INDEX(個人!$C$6:$AH$125,$N1633,$C$3)&lt;&gt;"",INDEX(個人!$C$6:$AH$125,$N1633,$O1633)&lt;&gt;""),RIGHT(TEXT(INDEX(個人!$C$6:$AH$125,$N1633,$O1633),"mm:ss.00"),2),"")</f>
        <v/>
      </c>
      <c r="N1633" s="23">
        <f t="shared" si="221"/>
        <v>74</v>
      </c>
      <c r="O1633" s="23">
        <v>32</v>
      </c>
      <c r="P1633" s="200" t="s">
        <v>73</v>
      </c>
      <c r="Q1633" s="23" t="s">
        <v>101</v>
      </c>
    </row>
    <row r="1634" spans="3:17" s="22" customFormat="1" x14ac:dyDescent="0.15">
      <c r="C1634" s="22" t="str">
        <f>IF(INDEX(個人!$C$6:$AH$125,$N1634,$C$3)&lt;&gt;"",DBCS(TRIM(INDEX(個人!$C$6:$AH$125,$N1634,$C$3))),"")</f>
        <v/>
      </c>
      <c r="D1634" s="22" t="str">
        <f>IF(C1633=C1634,"○","×")</f>
        <v>○</v>
      </c>
      <c r="E1634" s="22">
        <f>IF(AND(INDEX(個人!$C$6:$AH$125,$N1634,$C$3)&lt;&gt;"",INDEX(個人!$C$6:$AH$125,$N1634,$O1634)&lt;&gt;""),1,0)</f>
        <v>0</v>
      </c>
      <c r="F1634" s="22" t="str">
        <f>C1634&amp;"@"&amp;E1634</f>
        <v>@0</v>
      </c>
      <c r="H1634" s="22" t="str">
        <f>IF(AND(INDEX(個人!$C$6:$AH$125,$N1634,$C$3)&lt;&gt;"",INDEX(個人!$C$6:$AH$125,$N1634,$O1634)&lt;&gt;""),IF(INDEX(個人!$C$6:$AH$125,$N1634,$H$3)&lt;20,11,ROUNDDOWN(INDEX(個人!$C$6:$AH$125,$N1634,$H$3)/5,0)+7),"")</f>
        <v/>
      </c>
      <c r="I1634" s="22" t="str">
        <f>IF(AND(INDEX(個人!$C$6:$AH$125,$N1634,$C$3)&lt;&gt;"",INDEX(個人!$C$6:$AH$125,$N1634,$O1634)&lt;&gt;""),IF(ISERROR(VLOOKUP(DBCS($Q1634),コード一覧!$E$1:$F$6,2,FALSE)),1,VLOOKUP(DBCS($Q1634),コード一覧!$E$1:$F$6,2,FALSE)),"")</f>
        <v/>
      </c>
      <c r="J1634" s="22" t="str">
        <f>IF(AND(INDEX(個人!$C$6:$AH$125,$N1634,$C$3)&lt;&gt;"",INDEX(個人!$C$6:$AH$125,$N1634,$O1634)&lt;&gt;""),VLOOKUP($P1634,コード一覧!$G$1:$H$10,2,FALSE),"")</f>
        <v/>
      </c>
      <c r="K1634" s="22" t="str">
        <f>IF(AND(INDEX(個人!$C$6:$AH$125,$N1634,$C$3)&lt;&gt;"",INDEX(個人!$C$6:$AH$125,$N1634,$O1634)&lt;&gt;""),LEFT(TEXT(INDEX(個人!$C$6:$AH$125,$N1634,$O1634),"mm:ss.00"),2),"")</f>
        <v/>
      </c>
      <c r="L1634" s="22" t="str">
        <f>IF(AND(INDEX(個人!$C$6:$AH$125,$N1634,$C$3)&lt;&gt;"",INDEX(個人!$C$6:$AH$125,$N1634,$O1634)&lt;&gt;""),MID(TEXT(INDEX(個人!$C$6:$AH$125,$N1634,$O1634),"mm:ss.00"),4,2),"")</f>
        <v/>
      </c>
      <c r="M1634" s="22" t="str">
        <f>IF(AND(INDEX(個人!$C$6:$AH$125,$N1634,$C$3)&lt;&gt;"",INDEX(個人!$C$6:$AH$125,$N1634,$O1634)&lt;&gt;""),RIGHT(TEXT(INDEX(個人!$C$6:$AH$125,$N1634,$O1634),"mm:ss.00"),2),"")</f>
        <v/>
      </c>
      <c r="N1634" s="22">
        <f>N1612+1</f>
        <v>75</v>
      </c>
      <c r="O1634" s="22">
        <v>11</v>
      </c>
      <c r="P1634" s="24" t="s">
        <v>70</v>
      </c>
      <c r="Q1634" s="22" t="s">
        <v>102</v>
      </c>
    </row>
    <row r="1635" spans="3:17" s="22" customFormat="1" x14ac:dyDescent="0.15">
      <c r="C1635" s="22" t="str">
        <f>IF(INDEX(個人!$C$6:$AH$125,$N1635,$C$3)&lt;&gt;"",DBCS(TRIM(INDEX(個人!$C$6:$AH$125,$N1635,$C$3))),"")</f>
        <v/>
      </c>
      <c r="D1635" s="22" t="str">
        <f>IF(C1634=C1635,"○","×")</f>
        <v>○</v>
      </c>
      <c r="E1635" s="22">
        <f>IF(AND(INDEX(個人!$C$6:$AH$125,$N1634,$C$3)&lt;&gt;"",INDEX(個人!$C$6:$AH$125,$N1635,$O1635)&lt;&gt;""),E1634+1,E1634)</f>
        <v>0</v>
      </c>
      <c r="F1635" s="22" t="str">
        <f>C1635&amp;"@"&amp;E1635</f>
        <v>@0</v>
      </c>
      <c r="H1635" s="22" t="str">
        <f>IF(AND(INDEX(個人!$C$6:$AH$125,$N1635,$C$3)&lt;&gt;"",INDEX(個人!$C$6:$AH$125,$N1635,$O1635)&lt;&gt;""),IF(INDEX(個人!$C$6:$AH$125,$N1635,$H$3)&lt;20,11,ROUNDDOWN(INDEX(個人!$C$6:$AH$125,$N1635,$H$3)/5,0)+7),"")</f>
        <v/>
      </c>
      <c r="I1635" s="22" t="str">
        <f>IF(AND(INDEX(個人!$C$6:$AH$125,$N1635,$C$3)&lt;&gt;"",INDEX(個人!$C$6:$AH$125,$N1635,$O1635)&lt;&gt;""),IF(ISERROR(VLOOKUP(DBCS($Q1635),コード一覧!$E$1:$F$6,2,FALSE)),1,VLOOKUP(DBCS($Q1635),コード一覧!$E$1:$F$6,2,FALSE)),"")</f>
        <v/>
      </c>
      <c r="J1635" s="22" t="str">
        <f>IF(AND(INDEX(個人!$C$6:$AH$125,$N1635,$C$3)&lt;&gt;"",INDEX(個人!$C$6:$AH$125,$N1635,$O1635)&lt;&gt;""),VLOOKUP($P1635,コード一覧!$G$1:$H$10,2,FALSE),"")</f>
        <v/>
      </c>
      <c r="K1635" s="22" t="str">
        <f>IF(AND(INDEX(個人!$C$6:$AH$125,$N1635,$C$3)&lt;&gt;"",INDEX(個人!$C$6:$AH$125,$N1635,$O1635)&lt;&gt;""),LEFT(TEXT(INDEX(個人!$C$6:$AH$125,$N1635,$O1635),"mm:ss.00"),2),"")</f>
        <v/>
      </c>
      <c r="L1635" s="22" t="str">
        <f>IF(AND(INDEX(個人!$C$6:$AH$125,$N1635,$C$3)&lt;&gt;"",INDEX(個人!$C$6:$AH$125,$N1635,$O1635)&lt;&gt;""),MID(TEXT(INDEX(個人!$C$6:$AH$125,$N1635,$O1635),"mm:ss.00"),4,2),"")</f>
        <v/>
      </c>
      <c r="M1635" s="22" t="str">
        <f>IF(AND(INDEX(個人!$C$6:$AH$125,$N1635,$C$3)&lt;&gt;"",INDEX(個人!$C$6:$AH$125,$N1635,$O1635)&lt;&gt;""),RIGHT(TEXT(INDEX(個人!$C$6:$AH$125,$N1635,$O1635),"mm:ss.00"),2),"")</f>
        <v/>
      </c>
      <c r="N1635" s="22">
        <f>$N1634</f>
        <v>75</v>
      </c>
      <c r="O1635" s="22">
        <v>12</v>
      </c>
      <c r="P1635" s="24" t="s">
        <v>24</v>
      </c>
      <c r="Q1635" s="22" t="s">
        <v>102</v>
      </c>
    </row>
    <row r="1636" spans="3:17" s="22" customFormat="1" x14ac:dyDescent="0.15">
      <c r="C1636" s="22" t="str">
        <f>IF(INDEX(個人!$C$6:$AH$125,$N1636,$C$3)&lt;&gt;"",DBCS(TRIM(INDEX(個人!$C$6:$AH$125,$N1636,$C$3))),"")</f>
        <v/>
      </c>
      <c r="D1636" s="22" t="str">
        <f t="shared" ref="D1636:D1655" si="222">IF(C1635=C1636,"○","×")</f>
        <v>○</v>
      </c>
      <c r="E1636" s="22">
        <f>IF(AND(INDEX(個人!$C$6:$AH$125,$N1635,$C$3)&lt;&gt;"",INDEX(個人!$C$6:$AH$125,$N1636,$O1636)&lt;&gt;""),E1635+1,E1635)</f>
        <v>0</v>
      </c>
      <c r="F1636" s="22" t="str">
        <f t="shared" ref="F1636:F1655" si="223">C1636&amp;"@"&amp;E1636</f>
        <v>@0</v>
      </c>
      <c r="H1636" s="22" t="str">
        <f>IF(AND(INDEX(個人!$C$6:$AH$125,$N1636,$C$3)&lt;&gt;"",INDEX(個人!$C$6:$AH$125,$N1636,$O1636)&lt;&gt;""),IF(INDEX(個人!$C$6:$AH$125,$N1636,$H$3)&lt;20,11,ROUNDDOWN(INDEX(個人!$C$6:$AH$125,$N1636,$H$3)/5,0)+7),"")</f>
        <v/>
      </c>
      <c r="I1636" s="22" t="str">
        <f>IF(AND(INDEX(個人!$C$6:$AH$125,$N1636,$C$3)&lt;&gt;"",INDEX(個人!$C$6:$AH$125,$N1636,$O1636)&lt;&gt;""),IF(ISERROR(VLOOKUP(DBCS($Q1636),コード一覧!$E$1:$F$6,2,FALSE)),1,VLOOKUP(DBCS($Q1636),コード一覧!$E$1:$F$6,2,FALSE)),"")</f>
        <v/>
      </c>
      <c r="J1636" s="22" t="str">
        <f>IF(AND(INDEX(個人!$C$6:$AH$125,$N1636,$C$3)&lt;&gt;"",INDEX(個人!$C$6:$AH$125,$N1636,$O1636)&lt;&gt;""),VLOOKUP($P1636,コード一覧!$G$1:$H$10,2,FALSE),"")</f>
        <v/>
      </c>
      <c r="K1636" s="22" t="str">
        <f>IF(AND(INDEX(個人!$C$6:$AH$125,$N1636,$C$3)&lt;&gt;"",INDEX(個人!$C$6:$AH$125,$N1636,$O1636)&lt;&gt;""),LEFT(TEXT(INDEX(個人!$C$6:$AH$125,$N1636,$O1636),"mm:ss.00"),2),"")</f>
        <v/>
      </c>
      <c r="L1636" s="22" t="str">
        <f>IF(AND(INDEX(個人!$C$6:$AH$125,$N1636,$C$3)&lt;&gt;"",INDEX(個人!$C$6:$AH$125,$N1636,$O1636)&lt;&gt;""),MID(TEXT(INDEX(個人!$C$6:$AH$125,$N1636,$O1636),"mm:ss.00"),4,2),"")</f>
        <v/>
      </c>
      <c r="M1636" s="22" t="str">
        <f>IF(AND(INDEX(個人!$C$6:$AH$125,$N1636,$C$3)&lt;&gt;"",INDEX(個人!$C$6:$AH$125,$N1636,$O1636)&lt;&gt;""),RIGHT(TEXT(INDEX(個人!$C$6:$AH$125,$N1636,$O1636),"mm:ss.00"),2),"")</f>
        <v/>
      </c>
      <c r="N1636" s="22">
        <f t="shared" ref="N1636:N1655" si="224">$N1635</f>
        <v>75</v>
      </c>
      <c r="O1636" s="22">
        <v>13</v>
      </c>
      <c r="P1636" s="24" t="s">
        <v>37</v>
      </c>
      <c r="Q1636" s="22" t="s">
        <v>102</v>
      </c>
    </row>
    <row r="1637" spans="3:17" s="22" customFormat="1" x14ac:dyDescent="0.15">
      <c r="C1637" s="22" t="str">
        <f>IF(INDEX(個人!$C$6:$AH$125,$N1637,$C$3)&lt;&gt;"",DBCS(TRIM(INDEX(個人!$C$6:$AH$125,$N1637,$C$3))),"")</f>
        <v/>
      </c>
      <c r="D1637" s="22" t="str">
        <f t="shared" si="222"/>
        <v>○</v>
      </c>
      <c r="E1637" s="22">
        <f>IF(AND(INDEX(個人!$C$6:$AH$125,$N1636,$C$3)&lt;&gt;"",INDEX(個人!$C$6:$AH$125,$N1637,$O1637)&lt;&gt;""),E1636+1,E1636)</f>
        <v>0</v>
      </c>
      <c r="F1637" s="22" t="str">
        <f t="shared" si="223"/>
        <v>@0</v>
      </c>
      <c r="H1637" s="22" t="str">
        <f>IF(AND(INDEX(個人!$C$6:$AH$125,$N1637,$C$3)&lt;&gt;"",INDEX(個人!$C$6:$AH$125,$N1637,$O1637)&lt;&gt;""),IF(INDEX(個人!$C$6:$AH$125,$N1637,$H$3)&lt;20,11,ROUNDDOWN(INDEX(個人!$C$6:$AH$125,$N1637,$H$3)/5,0)+7),"")</f>
        <v/>
      </c>
      <c r="I1637" s="22" t="str">
        <f>IF(AND(INDEX(個人!$C$6:$AH$125,$N1637,$C$3)&lt;&gt;"",INDEX(個人!$C$6:$AH$125,$N1637,$O1637)&lt;&gt;""),IF(ISERROR(VLOOKUP(DBCS($Q1637),コード一覧!$E$1:$F$6,2,FALSE)),1,VLOOKUP(DBCS($Q1637),コード一覧!$E$1:$F$6,2,FALSE)),"")</f>
        <v/>
      </c>
      <c r="J1637" s="22" t="str">
        <f>IF(AND(INDEX(個人!$C$6:$AH$125,$N1637,$C$3)&lt;&gt;"",INDEX(個人!$C$6:$AH$125,$N1637,$O1637)&lt;&gt;""),VLOOKUP($P1637,コード一覧!$G$1:$H$10,2,FALSE),"")</f>
        <v/>
      </c>
      <c r="K1637" s="22" t="str">
        <f>IF(AND(INDEX(個人!$C$6:$AH$125,$N1637,$C$3)&lt;&gt;"",INDEX(個人!$C$6:$AH$125,$N1637,$O1637)&lt;&gt;""),LEFT(TEXT(INDEX(個人!$C$6:$AH$125,$N1637,$O1637),"mm:ss.00"),2),"")</f>
        <v/>
      </c>
      <c r="L1637" s="22" t="str">
        <f>IF(AND(INDEX(個人!$C$6:$AH$125,$N1637,$C$3)&lt;&gt;"",INDEX(個人!$C$6:$AH$125,$N1637,$O1637)&lt;&gt;""),MID(TEXT(INDEX(個人!$C$6:$AH$125,$N1637,$O1637),"mm:ss.00"),4,2),"")</f>
        <v/>
      </c>
      <c r="M1637" s="22" t="str">
        <f>IF(AND(INDEX(個人!$C$6:$AH$125,$N1637,$C$3)&lt;&gt;"",INDEX(個人!$C$6:$AH$125,$N1637,$O1637)&lt;&gt;""),RIGHT(TEXT(INDEX(個人!$C$6:$AH$125,$N1637,$O1637),"mm:ss.00"),2),"")</f>
        <v/>
      </c>
      <c r="N1637" s="22">
        <f t="shared" si="224"/>
        <v>75</v>
      </c>
      <c r="O1637" s="22">
        <v>14</v>
      </c>
      <c r="P1637" s="24" t="s">
        <v>47</v>
      </c>
      <c r="Q1637" s="22" t="s">
        <v>102</v>
      </c>
    </row>
    <row r="1638" spans="3:17" s="22" customFormat="1" x14ac:dyDescent="0.15">
      <c r="C1638" s="22" t="str">
        <f>IF(INDEX(個人!$C$6:$AH$125,$N1638,$C$3)&lt;&gt;"",DBCS(TRIM(INDEX(個人!$C$6:$AH$125,$N1638,$C$3))),"")</f>
        <v/>
      </c>
      <c r="D1638" s="22" t="str">
        <f t="shared" si="222"/>
        <v>○</v>
      </c>
      <c r="E1638" s="22">
        <f>IF(AND(INDEX(個人!$C$6:$AH$125,$N1637,$C$3)&lt;&gt;"",INDEX(個人!$C$6:$AH$125,$N1638,$O1638)&lt;&gt;""),E1637+1,E1637)</f>
        <v>0</v>
      </c>
      <c r="F1638" s="22" t="str">
        <f t="shared" si="223"/>
        <v>@0</v>
      </c>
      <c r="H1638" s="22" t="str">
        <f>IF(AND(INDEX(個人!$C$6:$AH$125,$N1638,$C$3)&lt;&gt;"",INDEX(個人!$C$6:$AH$125,$N1638,$O1638)&lt;&gt;""),IF(INDEX(個人!$C$6:$AH$125,$N1638,$H$3)&lt;20,11,ROUNDDOWN(INDEX(個人!$C$6:$AH$125,$N1638,$H$3)/5,0)+7),"")</f>
        <v/>
      </c>
      <c r="I1638" s="22" t="str">
        <f>IF(AND(INDEX(個人!$C$6:$AH$125,$N1638,$C$3)&lt;&gt;"",INDEX(個人!$C$6:$AH$125,$N1638,$O1638)&lt;&gt;""),IF(ISERROR(VLOOKUP(DBCS($Q1638),コード一覧!$E$1:$F$6,2,FALSE)),1,VLOOKUP(DBCS($Q1638),コード一覧!$E$1:$F$6,2,FALSE)),"")</f>
        <v/>
      </c>
      <c r="J1638" s="22" t="str">
        <f>IF(AND(INDEX(個人!$C$6:$AH$125,$N1638,$C$3)&lt;&gt;"",INDEX(個人!$C$6:$AH$125,$N1638,$O1638)&lt;&gt;""),VLOOKUP($P1638,コード一覧!$G$1:$H$10,2,FALSE),"")</f>
        <v/>
      </c>
      <c r="K1638" s="22" t="str">
        <f>IF(AND(INDEX(個人!$C$6:$AH$125,$N1638,$C$3)&lt;&gt;"",INDEX(個人!$C$6:$AH$125,$N1638,$O1638)&lt;&gt;""),LEFT(TEXT(INDEX(個人!$C$6:$AH$125,$N1638,$O1638),"mm:ss.00"),2),"")</f>
        <v/>
      </c>
      <c r="L1638" s="22" t="str">
        <f>IF(AND(INDEX(個人!$C$6:$AH$125,$N1638,$C$3)&lt;&gt;"",INDEX(個人!$C$6:$AH$125,$N1638,$O1638)&lt;&gt;""),MID(TEXT(INDEX(個人!$C$6:$AH$125,$N1638,$O1638),"mm:ss.00"),4,2),"")</f>
        <v/>
      </c>
      <c r="M1638" s="22" t="str">
        <f>IF(AND(INDEX(個人!$C$6:$AH$125,$N1638,$C$3)&lt;&gt;"",INDEX(個人!$C$6:$AH$125,$N1638,$O1638)&lt;&gt;""),RIGHT(TEXT(INDEX(個人!$C$6:$AH$125,$N1638,$O1638),"mm:ss.00"),2),"")</f>
        <v/>
      </c>
      <c r="N1638" s="22">
        <f t="shared" si="224"/>
        <v>75</v>
      </c>
      <c r="O1638" s="22">
        <v>15</v>
      </c>
      <c r="P1638" s="24" t="s">
        <v>73</v>
      </c>
      <c r="Q1638" s="22" t="s">
        <v>102</v>
      </c>
    </row>
    <row r="1639" spans="3:17" s="22" customFormat="1" x14ac:dyDescent="0.15">
      <c r="C1639" s="22" t="str">
        <f>IF(INDEX(個人!$C$6:$AH$125,$N1639,$C$3)&lt;&gt;"",DBCS(TRIM(INDEX(個人!$C$6:$AH$125,$N1639,$C$3))),"")</f>
        <v/>
      </c>
      <c r="D1639" s="22" t="str">
        <f t="shared" si="222"/>
        <v>○</v>
      </c>
      <c r="E1639" s="22">
        <f>IF(AND(INDEX(個人!$C$6:$AH$125,$N1638,$C$3)&lt;&gt;"",INDEX(個人!$C$6:$AH$125,$N1639,$O1639)&lt;&gt;""),E1638+1,E1638)</f>
        <v>0</v>
      </c>
      <c r="F1639" s="22" t="str">
        <f t="shared" si="223"/>
        <v>@0</v>
      </c>
      <c r="H1639" s="22" t="str">
        <f>IF(AND(INDEX(個人!$C$6:$AH$125,$N1639,$C$3)&lt;&gt;"",INDEX(個人!$C$6:$AH$125,$N1639,$O1639)&lt;&gt;""),IF(INDEX(個人!$C$6:$AH$125,$N1639,$H$3)&lt;20,11,ROUNDDOWN(INDEX(個人!$C$6:$AH$125,$N1639,$H$3)/5,0)+7),"")</f>
        <v/>
      </c>
      <c r="I1639" s="22" t="str">
        <f>IF(AND(INDEX(個人!$C$6:$AH$125,$N1639,$C$3)&lt;&gt;"",INDEX(個人!$C$6:$AH$125,$N1639,$O1639)&lt;&gt;""),IF(ISERROR(VLOOKUP(DBCS($Q1639),コード一覧!$E$1:$F$6,2,FALSE)),1,VLOOKUP(DBCS($Q1639),コード一覧!$E$1:$F$6,2,FALSE)),"")</f>
        <v/>
      </c>
      <c r="J1639" s="22" t="str">
        <f>IF(AND(INDEX(個人!$C$6:$AH$125,$N1639,$C$3)&lt;&gt;"",INDEX(個人!$C$6:$AH$125,$N1639,$O1639)&lt;&gt;""),VLOOKUP($P1639,コード一覧!$G$1:$H$10,2,FALSE),"")</f>
        <v/>
      </c>
      <c r="K1639" s="22" t="str">
        <f>IF(AND(INDEX(個人!$C$6:$AH$125,$N1639,$C$3)&lt;&gt;"",INDEX(個人!$C$6:$AH$125,$N1639,$O1639)&lt;&gt;""),LEFT(TEXT(INDEX(個人!$C$6:$AH$125,$N1639,$O1639),"mm:ss.00"),2),"")</f>
        <v/>
      </c>
      <c r="L1639" s="22" t="str">
        <f>IF(AND(INDEX(個人!$C$6:$AH$125,$N1639,$C$3)&lt;&gt;"",INDEX(個人!$C$6:$AH$125,$N1639,$O1639)&lt;&gt;""),MID(TEXT(INDEX(個人!$C$6:$AH$125,$N1639,$O1639),"mm:ss.00"),4,2),"")</f>
        <v/>
      </c>
      <c r="M1639" s="22" t="str">
        <f>IF(AND(INDEX(個人!$C$6:$AH$125,$N1639,$C$3)&lt;&gt;"",INDEX(個人!$C$6:$AH$125,$N1639,$O1639)&lt;&gt;""),RIGHT(TEXT(INDEX(個人!$C$6:$AH$125,$N1639,$O1639),"mm:ss.00"),2),"")</f>
        <v/>
      </c>
      <c r="N1639" s="22">
        <f t="shared" si="224"/>
        <v>75</v>
      </c>
      <c r="O1639" s="22">
        <v>16</v>
      </c>
      <c r="P1639" s="24" t="s">
        <v>75</v>
      </c>
      <c r="Q1639" s="22" t="s">
        <v>102</v>
      </c>
    </row>
    <row r="1640" spans="3:17" s="22" customFormat="1" x14ac:dyDescent="0.15">
      <c r="C1640" s="22" t="str">
        <f>IF(INDEX(個人!$C$6:$AH$125,$N1640,$C$3)&lt;&gt;"",DBCS(TRIM(INDEX(個人!$C$6:$AH$125,$N1640,$C$3))),"")</f>
        <v/>
      </c>
      <c r="D1640" s="22" t="str">
        <f t="shared" si="222"/>
        <v>○</v>
      </c>
      <c r="E1640" s="22">
        <f>IF(AND(INDEX(個人!$C$6:$AH$125,$N1639,$C$3)&lt;&gt;"",INDEX(個人!$C$6:$AH$125,$N1640,$O1640)&lt;&gt;""),E1639+1,E1639)</f>
        <v>0</v>
      </c>
      <c r="F1640" s="22" t="str">
        <f t="shared" si="223"/>
        <v>@0</v>
      </c>
      <c r="H1640" s="22" t="str">
        <f>IF(AND(INDEX(個人!$C$6:$AH$125,$N1640,$C$3)&lt;&gt;"",INDEX(個人!$C$6:$AH$125,$N1640,$O1640)&lt;&gt;""),IF(INDEX(個人!$C$6:$AH$125,$N1640,$H$3)&lt;20,11,ROUNDDOWN(INDEX(個人!$C$6:$AH$125,$N1640,$H$3)/5,0)+7),"")</f>
        <v/>
      </c>
      <c r="I1640" s="22" t="str">
        <f>IF(AND(INDEX(個人!$C$6:$AH$125,$N1640,$C$3)&lt;&gt;"",INDEX(個人!$C$6:$AH$125,$N1640,$O1640)&lt;&gt;""),IF(ISERROR(VLOOKUP(DBCS($Q1640),コード一覧!$E$1:$F$6,2,FALSE)),1,VLOOKUP(DBCS($Q1640),コード一覧!$E$1:$F$6,2,FALSE)),"")</f>
        <v/>
      </c>
      <c r="J1640" s="22" t="str">
        <f>IF(AND(INDEX(個人!$C$6:$AH$125,$N1640,$C$3)&lt;&gt;"",INDEX(個人!$C$6:$AH$125,$N1640,$O1640)&lt;&gt;""),VLOOKUP($P1640,コード一覧!$G$1:$H$10,2,FALSE),"")</f>
        <v/>
      </c>
      <c r="K1640" s="22" t="str">
        <f>IF(AND(INDEX(個人!$C$6:$AH$125,$N1640,$C$3)&lt;&gt;"",INDEX(個人!$C$6:$AH$125,$N1640,$O1640)&lt;&gt;""),LEFT(TEXT(INDEX(個人!$C$6:$AH$125,$N1640,$O1640),"mm:ss.00"),2),"")</f>
        <v/>
      </c>
      <c r="L1640" s="22" t="str">
        <f>IF(AND(INDEX(個人!$C$6:$AH$125,$N1640,$C$3)&lt;&gt;"",INDEX(個人!$C$6:$AH$125,$N1640,$O1640)&lt;&gt;""),MID(TEXT(INDEX(個人!$C$6:$AH$125,$N1640,$O1640),"mm:ss.00"),4,2),"")</f>
        <v/>
      </c>
      <c r="M1640" s="22" t="str">
        <f>IF(AND(INDEX(個人!$C$6:$AH$125,$N1640,$C$3)&lt;&gt;"",INDEX(個人!$C$6:$AH$125,$N1640,$O1640)&lt;&gt;""),RIGHT(TEXT(INDEX(個人!$C$6:$AH$125,$N1640,$O1640),"mm:ss.00"),2),"")</f>
        <v/>
      </c>
      <c r="N1640" s="22">
        <f t="shared" si="224"/>
        <v>75</v>
      </c>
      <c r="O1640" s="22">
        <v>17</v>
      </c>
      <c r="P1640" s="24" t="s">
        <v>77</v>
      </c>
      <c r="Q1640" s="22" t="s">
        <v>102</v>
      </c>
    </row>
    <row r="1641" spans="3:17" s="22" customFormat="1" x14ac:dyDescent="0.15">
      <c r="C1641" s="22" t="str">
        <f>IF(INDEX(個人!$C$6:$AH$125,$N1641,$C$3)&lt;&gt;"",DBCS(TRIM(INDEX(個人!$C$6:$AH$125,$N1641,$C$3))),"")</f>
        <v/>
      </c>
      <c r="D1641" s="22" t="str">
        <f t="shared" si="222"/>
        <v>○</v>
      </c>
      <c r="E1641" s="22">
        <f>IF(AND(INDEX(個人!$C$6:$AH$125,$N1640,$C$3)&lt;&gt;"",INDEX(個人!$C$6:$AH$125,$N1641,$O1641)&lt;&gt;""),E1640+1,E1640)</f>
        <v>0</v>
      </c>
      <c r="F1641" s="22" t="str">
        <f t="shared" si="223"/>
        <v>@0</v>
      </c>
      <c r="H1641" s="22" t="str">
        <f>IF(AND(INDEX(個人!$C$6:$AH$125,$N1641,$C$3)&lt;&gt;"",INDEX(個人!$C$6:$AH$125,$N1641,$O1641)&lt;&gt;""),IF(INDEX(個人!$C$6:$AH$125,$N1641,$H$3)&lt;20,11,ROUNDDOWN(INDEX(個人!$C$6:$AH$125,$N1641,$H$3)/5,0)+7),"")</f>
        <v/>
      </c>
      <c r="I1641" s="22" t="str">
        <f>IF(AND(INDEX(個人!$C$6:$AH$125,$N1641,$C$3)&lt;&gt;"",INDEX(個人!$C$6:$AH$125,$N1641,$O1641)&lt;&gt;""),IF(ISERROR(VLOOKUP(DBCS($Q1641),コード一覧!$E$1:$F$6,2,FALSE)),1,VLOOKUP(DBCS($Q1641),コード一覧!$E$1:$F$6,2,FALSE)),"")</f>
        <v/>
      </c>
      <c r="J1641" s="22" t="str">
        <f>IF(AND(INDEX(個人!$C$6:$AH$125,$N1641,$C$3)&lt;&gt;"",INDEX(個人!$C$6:$AH$125,$N1641,$O1641)&lt;&gt;""),VLOOKUP($P1641,コード一覧!$G$1:$H$10,2,FALSE),"")</f>
        <v/>
      </c>
      <c r="K1641" s="22" t="str">
        <f>IF(AND(INDEX(個人!$C$6:$AH$125,$N1641,$C$3)&lt;&gt;"",INDEX(個人!$C$6:$AH$125,$N1641,$O1641)&lt;&gt;""),LEFT(TEXT(INDEX(個人!$C$6:$AH$125,$N1641,$O1641),"mm:ss.00"),2),"")</f>
        <v/>
      </c>
      <c r="L1641" s="22" t="str">
        <f>IF(AND(INDEX(個人!$C$6:$AH$125,$N1641,$C$3)&lt;&gt;"",INDEX(個人!$C$6:$AH$125,$N1641,$O1641)&lt;&gt;""),MID(TEXT(INDEX(個人!$C$6:$AH$125,$N1641,$O1641),"mm:ss.00"),4,2),"")</f>
        <v/>
      </c>
      <c r="M1641" s="22" t="str">
        <f>IF(AND(INDEX(個人!$C$6:$AH$125,$N1641,$C$3)&lt;&gt;"",INDEX(個人!$C$6:$AH$125,$N1641,$O1641)&lt;&gt;""),RIGHT(TEXT(INDEX(個人!$C$6:$AH$125,$N1641,$O1641),"mm:ss.00"),2),"")</f>
        <v/>
      </c>
      <c r="N1641" s="22">
        <f t="shared" si="224"/>
        <v>75</v>
      </c>
      <c r="O1641" s="22">
        <v>18</v>
      </c>
      <c r="P1641" s="24" t="s">
        <v>70</v>
      </c>
      <c r="Q1641" s="22" t="s">
        <v>103</v>
      </c>
    </row>
    <row r="1642" spans="3:17" s="22" customFormat="1" x14ac:dyDescent="0.15">
      <c r="C1642" s="22" t="str">
        <f>IF(INDEX(個人!$C$6:$AH$125,$N1642,$C$3)&lt;&gt;"",DBCS(TRIM(INDEX(個人!$C$6:$AH$125,$N1642,$C$3))),"")</f>
        <v/>
      </c>
      <c r="D1642" s="22" t="str">
        <f t="shared" si="222"/>
        <v>○</v>
      </c>
      <c r="E1642" s="22">
        <f>IF(AND(INDEX(個人!$C$6:$AH$125,$N1641,$C$3)&lt;&gt;"",INDEX(個人!$C$6:$AH$125,$N1642,$O1642)&lt;&gt;""),E1641+1,E1641)</f>
        <v>0</v>
      </c>
      <c r="F1642" s="22" t="str">
        <f t="shared" si="223"/>
        <v>@0</v>
      </c>
      <c r="H1642" s="22" t="str">
        <f>IF(AND(INDEX(個人!$C$6:$AH$125,$N1642,$C$3)&lt;&gt;"",INDEX(個人!$C$6:$AH$125,$N1642,$O1642)&lt;&gt;""),IF(INDEX(個人!$C$6:$AH$125,$N1642,$H$3)&lt;20,11,ROUNDDOWN(INDEX(個人!$C$6:$AH$125,$N1642,$H$3)/5,0)+7),"")</f>
        <v/>
      </c>
      <c r="I1642" s="22" t="str">
        <f>IF(AND(INDEX(個人!$C$6:$AH$125,$N1642,$C$3)&lt;&gt;"",INDEX(個人!$C$6:$AH$125,$N1642,$O1642)&lt;&gt;""),IF(ISERROR(VLOOKUP(DBCS($Q1642),コード一覧!$E$1:$F$6,2,FALSE)),1,VLOOKUP(DBCS($Q1642),コード一覧!$E$1:$F$6,2,FALSE)),"")</f>
        <v/>
      </c>
      <c r="J1642" s="22" t="str">
        <f>IF(AND(INDEX(個人!$C$6:$AH$125,$N1642,$C$3)&lt;&gt;"",INDEX(個人!$C$6:$AH$125,$N1642,$O1642)&lt;&gt;""),VLOOKUP($P1642,コード一覧!$G$1:$H$10,2,FALSE),"")</f>
        <v/>
      </c>
      <c r="K1642" s="22" t="str">
        <f>IF(AND(INDEX(個人!$C$6:$AH$125,$N1642,$C$3)&lt;&gt;"",INDEX(個人!$C$6:$AH$125,$N1642,$O1642)&lt;&gt;""),LEFT(TEXT(INDEX(個人!$C$6:$AH$125,$N1642,$O1642),"mm:ss.00"),2),"")</f>
        <v/>
      </c>
      <c r="L1642" s="22" t="str">
        <f>IF(AND(INDEX(個人!$C$6:$AH$125,$N1642,$C$3)&lt;&gt;"",INDEX(個人!$C$6:$AH$125,$N1642,$O1642)&lt;&gt;""),MID(TEXT(INDEX(個人!$C$6:$AH$125,$N1642,$O1642),"mm:ss.00"),4,2),"")</f>
        <v/>
      </c>
      <c r="M1642" s="22" t="str">
        <f>IF(AND(INDEX(個人!$C$6:$AH$125,$N1642,$C$3)&lt;&gt;"",INDEX(個人!$C$6:$AH$125,$N1642,$O1642)&lt;&gt;""),RIGHT(TEXT(INDEX(個人!$C$6:$AH$125,$N1642,$O1642),"mm:ss.00"),2),"")</f>
        <v/>
      </c>
      <c r="N1642" s="22">
        <f t="shared" si="224"/>
        <v>75</v>
      </c>
      <c r="O1642" s="22">
        <v>19</v>
      </c>
      <c r="P1642" s="24" t="s">
        <v>24</v>
      </c>
      <c r="Q1642" s="22" t="s">
        <v>103</v>
      </c>
    </row>
    <row r="1643" spans="3:17" s="22" customFormat="1" x14ac:dyDescent="0.15">
      <c r="C1643" s="22" t="str">
        <f>IF(INDEX(個人!$C$6:$AH$125,$N1643,$C$3)&lt;&gt;"",DBCS(TRIM(INDEX(個人!$C$6:$AH$125,$N1643,$C$3))),"")</f>
        <v/>
      </c>
      <c r="D1643" s="22" t="str">
        <f t="shared" si="222"/>
        <v>○</v>
      </c>
      <c r="E1643" s="22">
        <f>IF(AND(INDEX(個人!$C$6:$AH$125,$N1642,$C$3)&lt;&gt;"",INDEX(個人!$C$6:$AH$125,$N1643,$O1643)&lt;&gt;""),E1642+1,E1642)</f>
        <v>0</v>
      </c>
      <c r="F1643" s="22" t="str">
        <f t="shared" si="223"/>
        <v>@0</v>
      </c>
      <c r="H1643" s="22" t="str">
        <f>IF(AND(INDEX(個人!$C$6:$AH$125,$N1643,$C$3)&lt;&gt;"",INDEX(個人!$C$6:$AH$125,$N1643,$O1643)&lt;&gt;""),IF(INDEX(個人!$C$6:$AH$125,$N1643,$H$3)&lt;20,11,ROUNDDOWN(INDEX(個人!$C$6:$AH$125,$N1643,$H$3)/5,0)+7),"")</f>
        <v/>
      </c>
      <c r="I1643" s="22" t="str">
        <f>IF(AND(INDEX(個人!$C$6:$AH$125,$N1643,$C$3)&lt;&gt;"",INDEX(個人!$C$6:$AH$125,$N1643,$O1643)&lt;&gt;""),IF(ISERROR(VLOOKUP(DBCS($Q1643),コード一覧!$E$1:$F$6,2,FALSE)),1,VLOOKUP(DBCS($Q1643),コード一覧!$E$1:$F$6,2,FALSE)),"")</f>
        <v/>
      </c>
      <c r="J1643" s="22" t="str">
        <f>IF(AND(INDEX(個人!$C$6:$AH$125,$N1643,$C$3)&lt;&gt;"",INDEX(個人!$C$6:$AH$125,$N1643,$O1643)&lt;&gt;""),VLOOKUP($P1643,コード一覧!$G$1:$H$10,2,FALSE),"")</f>
        <v/>
      </c>
      <c r="K1643" s="22" t="str">
        <f>IF(AND(INDEX(個人!$C$6:$AH$125,$N1643,$C$3)&lt;&gt;"",INDEX(個人!$C$6:$AH$125,$N1643,$O1643)&lt;&gt;""),LEFT(TEXT(INDEX(個人!$C$6:$AH$125,$N1643,$O1643),"mm:ss.00"),2),"")</f>
        <v/>
      </c>
      <c r="L1643" s="22" t="str">
        <f>IF(AND(INDEX(個人!$C$6:$AH$125,$N1643,$C$3)&lt;&gt;"",INDEX(個人!$C$6:$AH$125,$N1643,$O1643)&lt;&gt;""),MID(TEXT(INDEX(個人!$C$6:$AH$125,$N1643,$O1643),"mm:ss.00"),4,2),"")</f>
        <v/>
      </c>
      <c r="M1643" s="22" t="str">
        <f>IF(AND(INDEX(個人!$C$6:$AH$125,$N1643,$C$3)&lt;&gt;"",INDEX(個人!$C$6:$AH$125,$N1643,$O1643)&lt;&gt;""),RIGHT(TEXT(INDEX(個人!$C$6:$AH$125,$N1643,$O1643),"mm:ss.00"),2),"")</f>
        <v/>
      </c>
      <c r="N1643" s="22">
        <f t="shared" si="224"/>
        <v>75</v>
      </c>
      <c r="O1643" s="22">
        <v>20</v>
      </c>
      <c r="P1643" s="24" t="s">
        <v>37</v>
      </c>
      <c r="Q1643" s="22" t="s">
        <v>103</v>
      </c>
    </row>
    <row r="1644" spans="3:17" s="22" customFormat="1" x14ac:dyDescent="0.15">
      <c r="C1644" s="22" t="str">
        <f>IF(INDEX(個人!$C$6:$AH$125,$N1644,$C$3)&lt;&gt;"",DBCS(TRIM(INDEX(個人!$C$6:$AH$125,$N1644,$C$3))),"")</f>
        <v/>
      </c>
      <c r="D1644" s="22" t="str">
        <f t="shared" si="222"/>
        <v>○</v>
      </c>
      <c r="E1644" s="22">
        <f>IF(AND(INDEX(個人!$C$6:$AH$125,$N1643,$C$3)&lt;&gt;"",INDEX(個人!$C$6:$AH$125,$N1644,$O1644)&lt;&gt;""),E1643+1,E1643)</f>
        <v>0</v>
      </c>
      <c r="F1644" s="22" t="str">
        <f t="shared" si="223"/>
        <v>@0</v>
      </c>
      <c r="H1644" s="22" t="str">
        <f>IF(AND(INDEX(個人!$C$6:$AH$125,$N1644,$C$3)&lt;&gt;"",INDEX(個人!$C$6:$AH$125,$N1644,$O1644)&lt;&gt;""),IF(INDEX(個人!$C$6:$AH$125,$N1644,$H$3)&lt;20,11,ROUNDDOWN(INDEX(個人!$C$6:$AH$125,$N1644,$H$3)/5,0)+7),"")</f>
        <v/>
      </c>
      <c r="I1644" s="22" t="str">
        <f>IF(AND(INDEX(個人!$C$6:$AH$125,$N1644,$C$3)&lt;&gt;"",INDEX(個人!$C$6:$AH$125,$N1644,$O1644)&lt;&gt;""),IF(ISERROR(VLOOKUP(DBCS($Q1644),コード一覧!$E$1:$F$6,2,FALSE)),1,VLOOKUP(DBCS($Q1644),コード一覧!$E$1:$F$6,2,FALSE)),"")</f>
        <v/>
      </c>
      <c r="J1644" s="22" t="str">
        <f>IF(AND(INDEX(個人!$C$6:$AH$125,$N1644,$C$3)&lt;&gt;"",INDEX(個人!$C$6:$AH$125,$N1644,$O1644)&lt;&gt;""),VLOOKUP($P1644,コード一覧!$G$1:$H$10,2,FALSE),"")</f>
        <v/>
      </c>
      <c r="K1644" s="22" t="str">
        <f>IF(AND(INDEX(個人!$C$6:$AH$125,$N1644,$C$3)&lt;&gt;"",INDEX(個人!$C$6:$AH$125,$N1644,$O1644)&lt;&gt;""),LEFT(TEXT(INDEX(個人!$C$6:$AH$125,$N1644,$O1644),"mm:ss.00"),2),"")</f>
        <v/>
      </c>
      <c r="L1644" s="22" t="str">
        <f>IF(AND(INDEX(個人!$C$6:$AH$125,$N1644,$C$3)&lt;&gt;"",INDEX(個人!$C$6:$AH$125,$N1644,$O1644)&lt;&gt;""),MID(TEXT(INDEX(個人!$C$6:$AH$125,$N1644,$O1644),"mm:ss.00"),4,2),"")</f>
        <v/>
      </c>
      <c r="M1644" s="22" t="str">
        <f>IF(AND(INDEX(個人!$C$6:$AH$125,$N1644,$C$3)&lt;&gt;"",INDEX(個人!$C$6:$AH$125,$N1644,$O1644)&lt;&gt;""),RIGHT(TEXT(INDEX(個人!$C$6:$AH$125,$N1644,$O1644),"mm:ss.00"),2),"")</f>
        <v/>
      </c>
      <c r="N1644" s="22">
        <f t="shared" si="224"/>
        <v>75</v>
      </c>
      <c r="O1644" s="22">
        <v>21</v>
      </c>
      <c r="P1644" s="24" t="s">
        <v>47</v>
      </c>
      <c r="Q1644" s="22" t="s">
        <v>103</v>
      </c>
    </row>
    <row r="1645" spans="3:17" s="22" customFormat="1" x14ac:dyDescent="0.15">
      <c r="C1645" s="22" t="str">
        <f>IF(INDEX(個人!$C$6:$AH$125,$N1645,$C$3)&lt;&gt;"",DBCS(TRIM(INDEX(個人!$C$6:$AH$125,$N1645,$C$3))),"")</f>
        <v/>
      </c>
      <c r="D1645" s="22" t="str">
        <f t="shared" si="222"/>
        <v>○</v>
      </c>
      <c r="E1645" s="22">
        <f>IF(AND(INDEX(個人!$C$6:$AH$125,$N1644,$C$3)&lt;&gt;"",INDEX(個人!$C$6:$AH$125,$N1645,$O1645)&lt;&gt;""),E1644+1,E1644)</f>
        <v>0</v>
      </c>
      <c r="F1645" s="22" t="str">
        <f t="shared" si="223"/>
        <v>@0</v>
      </c>
      <c r="H1645" s="22" t="str">
        <f>IF(AND(INDEX(個人!$C$6:$AH$125,$N1645,$C$3)&lt;&gt;"",INDEX(個人!$C$6:$AH$125,$N1645,$O1645)&lt;&gt;""),IF(INDEX(個人!$C$6:$AH$125,$N1645,$H$3)&lt;20,11,ROUNDDOWN(INDEX(個人!$C$6:$AH$125,$N1645,$H$3)/5,0)+7),"")</f>
        <v/>
      </c>
      <c r="I1645" s="22" t="str">
        <f>IF(AND(INDEX(個人!$C$6:$AH$125,$N1645,$C$3)&lt;&gt;"",INDEX(個人!$C$6:$AH$125,$N1645,$O1645)&lt;&gt;""),IF(ISERROR(VLOOKUP(DBCS($Q1645),コード一覧!$E$1:$F$6,2,FALSE)),1,VLOOKUP(DBCS($Q1645),コード一覧!$E$1:$F$6,2,FALSE)),"")</f>
        <v/>
      </c>
      <c r="J1645" s="22" t="str">
        <f>IF(AND(INDEX(個人!$C$6:$AH$125,$N1645,$C$3)&lt;&gt;"",INDEX(個人!$C$6:$AH$125,$N1645,$O1645)&lt;&gt;""),VLOOKUP($P1645,コード一覧!$G$1:$H$10,2,FALSE),"")</f>
        <v/>
      </c>
      <c r="K1645" s="22" t="str">
        <f>IF(AND(INDEX(個人!$C$6:$AH$125,$N1645,$C$3)&lt;&gt;"",INDEX(個人!$C$6:$AH$125,$N1645,$O1645)&lt;&gt;""),LEFT(TEXT(INDEX(個人!$C$6:$AH$125,$N1645,$O1645),"mm:ss.00"),2),"")</f>
        <v/>
      </c>
      <c r="L1645" s="22" t="str">
        <f>IF(AND(INDEX(個人!$C$6:$AH$125,$N1645,$C$3)&lt;&gt;"",INDEX(個人!$C$6:$AH$125,$N1645,$O1645)&lt;&gt;""),MID(TEXT(INDEX(個人!$C$6:$AH$125,$N1645,$O1645),"mm:ss.00"),4,2),"")</f>
        <v/>
      </c>
      <c r="M1645" s="22" t="str">
        <f>IF(AND(INDEX(個人!$C$6:$AH$125,$N1645,$C$3)&lt;&gt;"",INDEX(個人!$C$6:$AH$125,$N1645,$O1645)&lt;&gt;""),RIGHT(TEXT(INDEX(個人!$C$6:$AH$125,$N1645,$O1645),"mm:ss.00"),2),"")</f>
        <v/>
      </c>
      <c r="N1645" s="22">
        <f t="shared" si="224"/>
        <v>75</v>
      </c>
      <c r="O1645" s="22">
        <v>22</v>
      </c>
      <c r="P1645" s="24" t="s">
        <v>70</v>
      </c>
      <c r="Q1645" s="22" t="s">
        <v>104</v>
      </c>
    </row>
    <row r="1646" spans="3:17" s="22" customFormat="1" x14ac:dyDescent="0.15">
      <c r="C1646" s="22" t="str">
        <f>IF(INDEX(個人!$C$6:$AH$125,$N1646,$C$3)&lt;&gt;"",DBCS(TRIM(INDEX(個人!$C$6:$AH$125,$N1646,$C$3))),"")</f>
        <v/>
      </c>
      <c r="D1646" s="22" t="str">
        <f t="shared" si="222"/>
        <v>○</v>
      </c>
      <c r="E1646" s="22">
        <f>IF(AND(INDEX(個人!$C$6:$AH$125,$N1645,$C$3)&lt;&gt;"",INDEX(個人!$C$6:$AH$125,$N1646,$O1646)&lt;&gt;""),E1645+1,E1645)</f>
        <v>0</v>
      </c>
      <c r="F1646" s="22" t="str">
        <f t="shared" si="223"/>
        <v>@0</v>
      </c>
      <c r="H1646" s="22" t="str">
        <f>IF(AND(INDEX(個人!$C$6:$AH$125,$N1646,$C$3)&lt;&gt;"",INDEX(個人!$C$6:$AH$125,$N1646,$O1646)&lt;&gt;""),IF(INDEX(個人!$C$6:$AH$125,$N1646,$H$3)&lt;20,11,ROUNDDOWN(INDEX(個人!$C$6:$AH$125,$N1646,$H$3)/5,0)+7),"")</f>
        <v/>
      </c>
      <c r="I1646" s="22" t="str">
        <f>IF(AND(INDEX(個人!$C$6:$AH$125,$N1646,$C$3)&lt;&gt;"",INDEX(個人!$C$6:$AH$125,$N1646,$O1646)&lt;&gt;""),IF(ISERROR(VLOOKUP(DBCS($Q1646),コード一覧!$E$1:$F$6,2,FALSE)),1,VLOOKUP(DBCS($Q1646),コード一覧!$E$1:$F$6,2,FALSE)),"")</f>
        <v/>
      </c>
      <c r="J1646" s="22" t="str">
        <f>IF(AND(INDEX(個人!$C$6:$AH$125,$N1646,$C$3)&lt;&gt;"",INDEX(個人!$C$6:$AH$125,$N1646,$O1646)&lt;&gt;""),VLOOKUP($P1646,コード一覧!$G$1:$H$10,2,FALSE),"")</f>
        <v/>
      </c>
      <c r="K1646" s="22" t="str">
        <f>IF(AND(INDEX(個人!$C$6:$AH$125,$N1646,$C$3)&lt;&gt;"",INDEX(個人!$C$6:$AH$125,$N1646,$O1646)&lt;&gt;""),LEFT(TEXT(INDEX(個人!$C$6:$AH$125,$N1646,$O1646),"mm:ss.00"),2),"")</f>
        <v/>
      </c>
      <c r="L1646" s="22" t="str">
        <f>IF(AND(INDEX(個人!$C$6:$AH$125,$N1646,$C$3)&lt;&gt;"",INDEX(個人!$C$6:$AH$125,$N1646,$O1646)&lt;&gt;""),MID(TEXT(INDEX(個人!$C$6:$AH$125,$N1646,$O1646),"mm:ss.00"),4,2),"")</f>
        <v/>
      </c>
      <c r="M1646" s="22" t="str">
        <f>IF(AND(INDEX(個人!$C$6:$AH$125,$N1646,$C$3)&lt;&gt;"",INDEX(個人!$C$6:$AH$125,$N1646,$O1646)&lt;&gt;""),RIGHT(TEXT(INDEX(個人!$C$6:$AH$125,$N1646,$O1646),"mm:ss.00"),2),"")</f>
        <v/>
      </c>
      <c r="N1646" s="22">
        <f t="shared" si="224"/>
        <v>75</v>
      </c>
      <c r="O1646" s="22">
        <v>23</v>
      </c>
      <c r="P1646" s="24" t="s">
        <v>24</v>
      </c>
      <c r="Q1646" s="22" t="s">
        <v>104</v>
      </c>
    </row>
    <row r="1647" spans="3:17" s="22" customFormat="1" x14ac:dyDescent="0.15">
      <c r="C1647" s="22" t="str">
        <f>IF(INDEX(個人!$C$6:$AH$125,$N1647,$C$3)&lt;&gt;"",DBCS(TRIM(INDEX(個人!$C$6:$AH$125,$N1647,$C$3))),"")</f>
        <v/>
      </c>
      <c r="D1647" s="22" t="str">
        <f t="shared" si="222"/>
        <v>○</v>
      </c>
      <c r="E1647" s="22">
        <f>IF(AND(INDEX(個人!$C$6:$AH$125,$N1646,$C$3)&lt;&gt;"",INDEX(個人!$C$6:$AH$125,$N1647,$O1647)&lt;&gt;""),E1646+1,E1646)</f>
        <v>0</v>
      </c>
      <c r="F1647" s="22" t="str">
        <f t="shared" si="223"/>
        <v>@0</v>
      </c>
      <c r="H1647" s="22" t="str">
        <f>IF(AND(INDEX(個人!$C$6:$AH$125,$N1647,$C$3)&lt;&gt;"",INDEX(個人!$C$6:$AH$125,$N1647,$O1647)&lt;&gt;""),IF(INDEX(個人!$C$6:$AH$125,$N1647,$H$3)&lt;20,11,ROUNDDOWN(INDEX(個人!$C$6:$AH$125,$N1647,$H$3)/5,0)+7),"")</f>
        <v/>
      </c>
      <c r="I1647" s="22" t="str">
        <f>IF(AND(INDEX(個人!$C$6:$AH$125,$N1647,$C$3)&lt;&gt;"",INDEX(個人!$C$6:$AH$125,$N1647,$O1647)&lt;&gt;""),IF(ISERROR(VLOOKUP(DBCS($Q1647),コード一覧!$E$1:$F$6,2,FALSE)),1,VLOOKUP(DBCS($Q1647),コード一覧!$E$1:$F$6,2,FALSE)),"")</f>
        <v/>
      </c>
      <c r="J1647" s="22" t="str">
        <f>IF(AND(INDEX(個人!$C$6:$AH$125,$N1647,$C$3)&lt;&gt;"",INDEX(個人!$C$6:$AH$125,$N1647,$O1647)&lt;&gt;""),VLOOKUP($P1647,コード一覧!$G$1:$H$10,2,FALSE),"")</f>
        <v/>
      </c>
      <c r="K1647" s="22" t="str">
        <f>IF(AND(INDEX(個人!$C$6:$AH$125,$N1647,$C$3)&lt;&gt;"",INDEX(個人!$C$6:$AH$125,$N1647,$O1647)&lt;&gt;""),LEFT(TEXT(INDEX(個人!$C$6:$AH$125,$N1647,$O1647),"mm:ss.00"),2),"")</f>
        <v/>
      </c>
      <c r="L1647" s="22" t="str">
        <f>IF(AND(INDEX(個人!$C$6:$AH$125,$N1647,$C$3)&lt;&gt;"",INDEX(個人!$C$6:$AH$125,$N1647,$O1647)&lt;&gt;""),MID(TEXT(INDEX(個人!$C$6:$AH$125,$N1647,$O1647),"mm:ss.00"),4,2),"")</f>
        <v/>
      </c>
      <c r="M1647" s="22" t="str">
        <f>IF(AND(INDEX(個人!$C$6:$AH$125,$N1647,$C$3)&lt;&gt;"",INDEX(個人!$C$6:$AH$125,$N1647,$O1647)&lt;&gt;""),RIGHT(TEXT(INDEX(個人!$C$6:$AH$125,$N1647,$O1647),"mm:ss.00"),2),"")</f>
        <v/>
      </c>
      <c r="N1647" s="22">
        <f t="shared" si="224"/>
        <v>75</v>
      </c>
      <c r="O1647" s="22">
        <v>24</v>
      </c>
      <c r="P1647" s="24" t="s">
        <v>37</v>
      </c>
      <c r="Q1647" s="22" t="s">
        <v>104</v>
      </c>
    </row>
    <row r="1648" spans="3:17" s="22" customFormat="1" x14ac:dyDescent="0.15">
      <c r="C1648" s="22" t="str">
        <f>IF(INDEX(個人!$C$6:$AH$125,$N1648,$C$3)&lt;&gt;"",DBCS(TRIM(INDEX(個人!$C$6:$AH$125,$N1648,$C$3))),"")</f>
        <v/>
      </c>
      <c r="D1648" s="22" t="str">
        <f t="shared" si="222"/>
        <v>○</v>
      </c>
      <c r="E1648" s="22">
        <f>IF(AND(INDEX(個人!$C$6:$AH$125,$N1647,$C$3)&lt;&gt;"",INDEX(個人!$C$6:$AH$125,$N1648,$O1648)&lt;&gt;""),E1647+1,E1647)</f>
        <v>0</v>
      </c>
      <c r="F1648" s="22" t="str">
        <f t="shared" si="223"/>
        <v>@0</v>
      </c>
      <c r="H1648" s="22" t="str">
        <f>IF(AND(INDEX(個人!$C$6:$AH$125,$N1648,$C$3)&lt;&gt;"",INDEX(個人!$C$6:$AH$125,$N1648,$O1648)&lt;&gt;""),IF(INDEX(個人!$C$6:$AH$125,$N1648,$H$3)&lt;20,11,ROUNDDOWN(INDEX(個人!$C$6:$AH$125,$N1648,$H$3)/5,0)+7),"")</f>
        <v/>
      </c>
      <c r="I1648" s="22" t="str">
        <f>IF(AND(INDEX(個人!$C$6:$AH$125,$N1648,$C$3)&lt;&gt;"",INDEX(個人!$C$6:$AH$125,$N1648,$O1648)&lt;&gt;""),IF(ISERROR(VLOOKUP(DBCS($Q1648),コード一覧!$E$1:$F$6,2,FALSE)),1,VLOOKUP(DBCS($Q1648),コード一覧!$E$1:$F$6,2,FALSE)),"")</f>
        <v/>
      </c>
      <c r="J1648" s="22" t="str">
        <f>IF(AND(INDEX(個人!$C$6:$AH$125,$N1648,$C$3)&lt;&gt;"",INDEX(個人!$C$6:$AH$125,$N1648,$O1648)&lt;&gt;""),VLOOKUP($P1648,コード一覧!$G$1:$H$10,2,FALSE),"")</f>
        <v/>
      </c>
      <c r="K1648" s="22" t="str">
        <f>IF(AND(INDEX(個人!$C$6:$AH$125,$N1648,$C$3)&lt;&gt;"",INDEX(個人!$C$6:$AH$125,$N1648,$O1648)&lt;&gt;""),LEFT(TEXT(INDEX(個人!$C$6:$AH$125,$N1648,$O1648),"mm:ss.00"),2),"")</f>
        <v/>
      </c>
      <c r="L1648" s="22" t="str">
        <f>IF(AND(INDEX(個人!$C$6:$AH$125,$N1648,$C$3)&lt;&gt;"",INDEX(個人!$C$6:$AH$125,$N1648,$O1648)&lt;&gt;""),MID(TEXT(INDEX(個人!$C$6:$AH$125,$N1648,$O1648),"mm:ss.00"),4,2),"")</f>
        <v/>
      </c>
      <c r="M1648" s="22" t="str">
        <f>IF(AND(INDEX(個人!$C$6:$AH$125,$N1648,$C$3)&lt;&gt;"",INDEX(個人!$C$6:$AH$125,$N1648,$O1648)&lt;&gt;""),RIGHT(TEXT(INDEX(個人!$C$6:$AH$125,$N1648,$O1648),"mm:ss.00"),2),"")</f>
        <v/>
      </c>
      <c r="N1648" s="22">
        <f t="shared" si="224"/>
        <v>75</v>
      </c>
      <c r="O1648" s="22">
        <v>25</v>
      </c>
      <c r="P1648" s="24" t="s">
        <v>47</v>
      </c>
      <c r="Q1648" s="22" t="s">
        <v>104</v>
      </c>
    </row>
    <row r="1649" spans="3:17" s="22" customFormat="1" x14ac:dyDescent="0.15">
      <c r="C1649" s="22" t="str">
        <f>IF(INDEX(個人!$C$6:$AH$125,$N1649,$C$3)&lt;&gt;"",DBCS(TRIM(INDEX(個人!$C$6:$AH$125,$N1649,$C$3))),"")</f>
        <v/>
      </c>
      <c r="D1649" s="22" t="str">
        <f t="shared" si="222"/>
        <v>○</v>
      </c>
      <c r="E1649" s="22">
        <f>IF(AND(INDEX(個人!$C$6:$AH$125,$N1648,$C$3)&lt;&gt;"",INDEX(個人!$C$6:$AH$125,$N1649,$O1649)&lt;&gt;""),E1648+1,E1648)</f>
        <v>0</v>
      </c>
      <c r="F1649" s="22" t="str">
        <f t="shared" si="223"/>
        <v>@0</v>
      </c>
      <c r="H1649" s="22" t="str">
        <f>IF(AND(INDEX(個人!$C$6:$AH$125,$N1649,$C$3)&lt;&gt;"",INDEX(個人!$C$6:$AH$125,$N1649,$O1649)&lt;&gt;""),IF(INDEX(個人!$C$6:$AH$125,$N1649,$H$3)&lt;20,11,ROUNDDOWN(INDEX(個人!$C$6:$AH$125,$N1649,$H$3)/5,0)+7),"")</f>
        <v/>
      </c>
      <c r="I1649" s="22" t="str">
        <f>IF(AND(INDEX(個人!$C$6:$AH$125,$N1649,$C$3)&lt;&gt;"",INDEX(個人!$C$6:$AH$125,$N1649,$O1649)&lt;&gt;""),IF(ISERROR(VLOOKUP(DBCS($Q1649),コード一覧!$E$1:$F$6,2,FALSE)),1,VLOOKUP(DBCS($Q1649),コード一覧!$E$1:$F$6,2,FALSE)),"")</f>
        <v/>
      </c>
      <c r="J1649" s="22" t="str">
        <f>IF(AND(INDEX(個人!$C$6:$AH$125,$N1649,$C$3)&lt;&gt;"",INDEX(個人!$C$6:$AH$125,$N1649,$O1649)&lt;&gt;""),VLOOKUP($P1649,コード一覧!$G$1:$H$10,2,FALSE),"")</f>
        <v/>
      </c>
      <c r="K1649" s="22" t="str">
        <f>IF(AND(INDEX(個人!$C$6:$AH$125,$N1649,$C$3)&lt;&gt;"",INDEX(個人!$C$6:$AH$125,$N1649,$O1649)&lt;&gt;""),LEFT(TEXT(INDEX(個人!$C$6:$AH$125,$N1649,$O1649),"mm:ss.00"),2),"")</f>
        <v/>
      </c>
      <c r="L1649" s="22" t="str">
        <f>IF(AND(INDEX(個人!$C$6:$AH$125,$N1649,$C$3)&lt;&gt;"",INDEX(個人!$C$6:$AH$125,$N1649,$O1649)&lt;&gt;""),MID(TEXT(INDEX(個人!$C$6:$AH$125,$N1649,$O1649),"mm:ss.00"),4,2),"")</f>
        <v/>
      </c>
      <c r="M1649" s="22" t="str">
        <f>IF(AND(INDEX(個人!$C$6:$AH$125,$N1649,$C$3)&lt;&gt;"",INDEX(個人!$C$6:$AH$125,$N1649,$O1649)&lt;&gt;""),RIGHT(TEXT(INDEX(個人!$C$6:$AH$125,$N1649,$O1649),"mm:ss.00"),2),"")</f>
        <v/>
      </c>
      <c r="N1649" s="22">
        <f t="shared" si="224"/>
        <v>75</v>
      </c>
      <c r="O1649" s="22">
        <v>26</v>
      </c>
      <c r="P1649" s="24" t="s">
        <v>70</v>
      </c>
      <c r="Q1649" s="22" t="s">
        <v>55</v>
      </c>
    </row>
    <row r="1650" spans="3:17" s="22" customFormat="1" x14ac:dyDescent="0.15">
      <c r="C1650" s="22" t="str">
        <f>IF(INDEX(個人!$C$6:$AH$125,$N1650,$C$3)&lt;&gt;"",DBCS(TRIM(INDEX(個人!$C$6:$AH$125,$N1650,$C$3))),"")</f>
        <v/>
      </c>
      <c r="D1650" s="22" t="str">
        <f t="shared" si="222"/>
        <v>○</v>
      </c>
      <c r="E1650" s="22">
        <f>IF(AND(INDEX(個人!$C$6:$AH$125,$N1649,$C$3)&lt;&gt;"",INDEX(個人!$C$6:$AH$125,$N1650,$O1650)&lt;&gt;""),E1649+1,E1649)</f>
        <v>0</v>
      </c>
      <c r="F1650" s="22" t="str">
        <f t="shared" si="223"/>
        <v>@0</v>
      </c>
      <c r="H1650" s="22" t="str">
        <f>IF(AND(INDEX(個人!$C$6:$AH$125,$N1650,$C$3)&lt;&gt;"",INDEX(個人!$C$6:$AH$125,$N1650,$O1650)&lt;&gt;""),IF(INDEX(個人!$C$6:$AH$125,$N1650,$H$3)&lt;20,11,ROUNDDOWN(INDEX(個人!$C$6:$AH$125,$N1650,$H$3)/5,0)+7),"")</f>
        <v/>
      </c>
      <c r="I1650" s="22" t="str">
        <f>IF(AND(INDEX(個人!$C$6:$AH$125,$N1650,$C$3)&lt;&gt;"",INDEX(個人!$C$6:$AH$125,$N1650,$O1650)&lt;&gt;""),IF(ISERROR(VLOOKUP(DBCS($Q1650),コード一覧!$E$1:$F$6,2,FALSE)),1,VLOOKUP(DBCS($Q1650),コード一覧!$E$1:$F$6,2,FALSE)),"")</f>
        <v/>
      </c>
      <c r="J1650" s="22" t="str">
        <f>IF(AND(INDEX(個人!$C$6:$AH$125,$N1650,$C$3)&lt;&gt;"",INDEX(個人!$C$6:$AH$125,$N1650,$O1650)&lt;&gt;""),VLOOKUP($P1650,コード一覧!$G$1:$H$10,2,FALSE),"")</f>
        <v/>
      </c>
      <c r="K1650" s="22" t="str">
        <f>IF(AND(INDEX(個人!$C$6:$AH$125,$N1650,$C$3)&lt;&gt;"",INDEX(個人!$C$6:$AH$125,$N1650,$O1650)&lt;&gt;""),LEFT(TEXT(INDEX(個人!$C$6:$AH$125,$N1650,$O1650),"mm:ss.00"),2),"")</f>
        <v/>
      </c>
      <c r="L1650" s="22" t="str">
        <f>IF(AND(INDEX(個人!$C$6:$AH$125,$N1650,$C$3)&lt;&gt;"",INDEX(個人!$C$6:$AH$125,$N1650,$O1650)&lt;&gt;""),MID(TEXT(INDEX(個人!$C$6:$AH$125,$N1650,$O1650),"mm:ss.00"),4,2),"")</f>
        <v/>
      </c>
      <c r="M1650" s="22" t="str">
        <f>IF(AND(INDEX(個人!$C$6:$AH$125,$N1650,$C$3)&lt;&gt;"",INDEX(個人!$C$6:$AH$125,$N1650,$O1650)&lt;&gt;""),RIGHT(TEXT(INDEX(個人!$C$6:$AH$125,$N1650,$O1650),"mm:ss.00"),2),"")</f>
        <v/>
      </c>
      <c r="N1650" s="22">
        <f t="shared" si="224"/>
        <v>75</v>
      </c>
      <c r="O1650" s="22">
        <v>27</v>
      </c>
      <c r="P1650" s="24" t="s">
        <v>24</v>
      </c>
      <c r="Q1650" s="22" t="s">
        <v>55</v>
      </c>
    </row>
    <row r="1651" spans="3:17" s="22" customFormat="1" x14ac:dyDescent="0.15">
      <c r="C1651" s="22" t="str">
        <f>IF(INDEX(個人!$C$6:$AH$125,$N1651,$C$3)&lt;&gt;"",DBCS(TRIM(INDEX(個人!$C$6:$AH$125,$N1651,$C$3))),"")</f>
        <v/>
      </c>
      <c r="D1651" s="22" t="str">
        <f t="shared" si="222"/>
        <v>○</v>
      </c>
      <c r="E1651" s="22">
        <f>IF(AND(INDEX(個人!$C$6:$AH$125,$N1650,$C$3)&lt;&gt;"",INDEX(個人!$C$6:$AH$125,$N1651,$O1651)&lt;&gt;""),E1650+1,E1650)</f>
        <v>0</v>
      </c>
      <c r="F1651" s="22" t="str">
        <f t="shared" si="223"/>
        <v>@0</v>
      </c>
      <c r="H1651" s="22" t="str">
        <f>IF(AND(INDEX(個人!$C$6:$AH$125,$N1651,$C$3)&lt;&gt;"",INDEX(個人!$C$6:$AH$125,$N1651,$O1651)&lt;&gt;""),IF(INDEX(個人!$C$6:$AH$125,$N1651,$H$3)&lt;20,11,ROUNDDOWN(INDEX(個人!$C$6:$AH$125,$N1651,$H$3)/5,0)+7),"")</f>
        <v/>
      </c>
      <c r="I1651" s="22" t="str">
        <f>IF(AND(INDEX(個人!$C$6:$AH$125,$N1651,$C$3)&lt;&gt;"",INDEX(個人!$C$6:$AH$125,$N1651,$O1651)&lt;&gt;""),IF(ISERROR(VLOOKUP(DBCS($Q1651),コード一覧!$E$1:$F$6,2,FALSE)),1,VLOOKUP(DBCS($Q1651),コード一覧!$E$1:$F$6,2,FALSE)),"")</f>
        <v/>
      </c>
      <c r="J1651" s="22" t="str">
        <f>IF(AND(INDEX(個人!$C$6:$AH$125,$N1651,$C$3)&lt;&gt;"",INDEX(個人!$C$6:$AH$125,$N1651,$O1651)&lt;&gt;""),VLOOKUP($P1651,コード一覧!$G$1:$H$10,2,FALSE),"")</f>
        <v/>
      </c>
      <c r="K1651" s="22" t="str">
        <f>IF(AND(INDEX(個人!$C$6:$AH$125,$N1651,$C$3)&lt;&gt;"",INDEX(個人!$C$6:$AH$125,$N1651,$O1651)&lt;&gt;""),LEFT(TEXT(INDEX(個人!$C$6:$AH$125,$N1651,$O1651),"mm:ss.00"),2),"")</f>
        <v/>
      </c>
      <c r="L1651" s="22" t="str">
        <f>IF(AND(INDEX(個人!$C$6:$AH$125,$N1651,$C$3)&lt;&gt;"",INDEX(個人!$C$6:$AH$125,$N1651,$O1651)&lt;&gt;""),MID(TEXT(INDEX(個人!$C$6:$AH$125,$N1651,$O1651),"mm:ss.00"),4,2),"")</f>
        <v/>
      </c>
      <c r="M1651" s="22" t="str">
        <f>IF(AND(INDEX(個人!$C$6:$AH$125,$N1651,$C$3)&lt;&gt;"",INDEX(個人!$C$6:$AH$125,$N1651,$O1651)&lt;&gt;""),RIGHT(TEXT(INDEX(個人!$C$6:$AH$125,$N1651,$O1651),"mm:ss.00"),2),"")</f>
        <v/>
      </c>
      <c r="N1651" s="22">
        <f t="shared" si="224"/>
        <v>75</v>
      </c>
      <c r="O1651" s="22">
        <v>28</v>
      </c>
      <c r="P1651" s="24" t="s">
        <v>37</v>
      </c>
      <c r="Q1651" s="22" t="s">
        <v>55</v>
      </c>
    </row>
    <row r="1652" spans="3:17" s="22" customFormat="1" x14ac:dyDescent="0.15">
      <c r="C1652" s="22" t="str">
        <f>IF(INDEX(個人!$C$6:$AH$125,$N1652,$C$3)&lt;&gt;"",DBCS(TRIM(INDEX(個人!$C$6:$AH$125,$N1652,$C$3))),"")</f>
        <v/>
      </c>
      <c r="D1652" s="22" t="str">
        <f t="shared" si="222"/>
        <v>○</v>
      </c>
      <c r="E1652" s="22">
        <f>IF(AND(INDEX(個人!$C$6:$AH$125,$N1651,$C$3)&lt;&gt;"",INDEX(個人!$C$6:$AH$125,$N1652,$O1652)&lt;&gt;""),E1651+1,E1651)</f>
        <v>0</v>
      </c>
      <c r="F1652" s="22" t="str">
        <f t="shared" si="223"/>
        <v>@0</v>
      </c>
      <c r="H1652" s="22" t="str">
        <f>IF(AND(INDEX(個人!$C$6:$AH$125,$N1652,$C$3)&lt;&gt;"",INDEX(個人!$C$6:$AH$125,$N1652,$O1652)&lt;&gt;""),IF(INDEX(個人!$C$6:$AH$125,$N1652,$H$3)&lt;20,11,ROUNDDOWN(INDEX(個人!$C$6:$AH$125,$N1652,$H$3)/5,0)+7),"")</f>
        <v/>
      </c>
      <c r="I1652" s="22" t="str">
        <f>IF(AND(INDEX(個人!$C$6:$AH$125,$N1652,$C$3)&lt;&gt;"",INDEX(個人!$C$6:$AH$125,$N1652,$O1652)&lt;&gt;""),IF(ISERROR(VLOOKUP(DBCS($Q1652),コード一覧!$E$1:$F$6,2,FALSE)),1,VLOOKUP(DBCS($Q1652),コード一覧!$E$1:$F$6,2,FALSE)),"")</f>
        <v/>
      </c>
      <c r="J1652" s="22" t="str">
        <f>IF(AND(INDEX(個人!$C$6:$AH$125,$N1652,$C$3)&lt;&gt;"",INDEX(個人!$C$6:$AH$125,$N1652,$O1652)&lt;&gt;""),VLOOKUP($P1652,コード一覧!$G$1:$H$10,2,FALSE),"")</f>
        <v/>
      </c>
      <c r="K1652" s="22" t="str">
        <f>IF(AND(INDEX(個人!$C$6:$AH$125,$N1652,$C$3)&lt;&gt;"",INDEX(個人!$C$6:$AH$125,$N1652,$O1652)&lt;&gt;""),LEFT(TEXT(INDEX(個人!$C$6:$AH$125,$N1652,$O1652),"mm:ss.00"),2),"")</f>
        <v/>
      </c>
      <c r="L1652" s="22" t="str">
        <f>IF(AND(INDEX(個人!$C$6:$AH$125,$N1652,$C$3)&lt;&gt;"",INDEX(個人!$C$6:$AH$125,$N1652,$O1652)&lt;&gt;""),MID(TEXT(INDEX(個人!$C$6:$AH$125,$N1652,$O1652),"mm:ss.00"),4,2),"")</f>
        <v/>
      </c>
      <c r="M1652" s="22" t="str">
        <f>IF(AND(INDEX(個人!$C$6:$AH$125,$N1652,$C$3)&lt;&gt;"",INDEX(個人!$C$6:$AH$125,$N1652,$O1652)&lt;&gt;""),RIGHT(TEXT(INDEX(個人!$C$6:$AH$125,$N1652,$O1652),"mm:ss.00"),2),"")</f>
        <v/>
      </c>
      <c r="N1652" s="22">
        <f t="shared" si="224"/>
        <v>75</v>
      </c>
      <c r="O1652" s="22">
        <v>29</v>
      </c>
      <c r="P1652" s="24" t="s">
        <v>47</v>
      </c>
      <c r="Q1652" s="22" t="s">
        <v>55</v>
      </c>
    </row>
    <row r="1653" spans="3:17" s="22" customFormat="1" x14ac:dyDescent="0.15">
      <c r="C1653" s="22" t="str">
        <f>IF(INDEX(個人!$C$6:$AH$125,$N1653,$C$3)&lt;&gt;"",DBCS(TRIM(INDEX(個人!$C$6:$AH$125,$N1653,$C$3))),"")</f>
        <v/>
      </c>
      <c r="D1653" s="22" t="str">
        <f t="shared" si="222"/>
        <v>○</v>
      </c>
      <c r="E1653" s="22">
        <f>IF(AND(INDEX(個人!$C$6:$AH$125,$N1652,$C$3)&lt;&gt;"",INDEX(個人!$C$6:$AH$125,$N1653,$O1653)&lt;&gt;""),E1652+1,E1652)</f>
        <v>0</v>
      </c>
      <c r="F1653" s="22" t="str">
        <f t="shared" si="223"/>
        <v>@0</v>
      </c>
      <c r="H1653" s="22" t="str">
        <f>IF(AND(INDEX(個人!$C$6:$AH$125,$N1653,$C$3)&lt;&gt;"",INDEX(個人!$C$6:$AH$125,$N1653,$O1653)&lt;&gt;""),IF(INDEX(個人!$C$6:$AH$125,$N1653,$H$3)&lt;20,11,ROUNDDOWN(INDEX(個人!$C$6:$AH$125,$N1653,$H$3)/5,0)+7),"")</f>
        <v/>
      </c>
      <c r="I1653" s="22" t="str">
        <f>IF(AND(INDEX(個人!$C$6:$AH$125,$N1653,$C$3)&lt;&gt;"",INDEX(個人!$C$6:$AH$125,$N1653,$O1653)&lt;&gt;""),IF(ISERROR(VLOOKUP(DBCS($Q1653),コード一覧!$E$1:$F$6,2,FALSE)),1,VLOOKUP(DBCS($Q1653),コード一覧!$E$1:$F$6,2,FALSE)),"")</f>
        <v/>
      </c>
      <c r="J1653" s="22" t="str">
        <f>IF(AND(INDEX(個人!$C$6:$AH$125,$N1653,$C$3)&lt;&gt;"",INDEX(個人!$C$6:$AH$125,$N1653,$O1653)&lt;&gt;""),VLOOKUP($P1653,コード一覧!$G$1:$H$10,2,FALSE),"")</f>
        <v/>
      </c>
      <c r="K1653" s="22" t="str">
        <f>IF(AND(INDEX(個人!$C$6:$AH$125,$N1653,$C$3)&lt;&gt;"",INDEX(個人!$C$6:$AH$125,$N1653,$O1653)&lt;&gt;""),LEFT(TEXT(INDEX(個人!$C$6:$AH$125,$N1653,$O1653),"mm:ss.00"),2),"")</f>
        <v/>
      </c>
      <c r="L1653" s="22" t="str">
        <f>IF(AND(INDEX(個人!$C$6:$AH$125,$N1653,$C$3)&lt;&gt;"",INDEX(個人!$C$6:$AH$125,$N1653,$O1653)&lt;&gt;""),MID(TEXT(INDEX(個人!$C$6:$AH$125,$N1653,$O1653),"mm:ss.00"),4,2),"")</f>
        <v/>
      </c>
      <c r="M1653" s="22" t="str">
        <f>IF(AND(INDEX(個人!$C$6:$AH$125,$N1653,$C$3)&lt;&gt;"",INDEX(個人!$C$6:$AH$125,$N1653,$O1653)&lt;&gt;""),RIGHT(TEXT(INDEX(個人!$C$6:$AH$125,$N1653,$O1653),"mm:ss.00"),2),"")</f>
        <v/>
      </c>
      <c r="N1653" s="22">
        <f t="shared" si="224"/>
        <v>75</v>
      </c>
      <c r="O1653" s="22">
        <v>30</v>
      </c>
      <c r="P1653" s="24" t="s">
        <v>37</v>
      </c>
      <c r="Q1653" s="22" t="s">
        <v>101</v>
      </c>
    </row>
    <row r="1654" spans="3:17" s="22" customFormat="1" x14ac:dyDescent="0.15">
      <c r="C1654" s="22" t="str">
        <f>IF(INDEX(個人!$C$6:$AH$125,$N1654,$C$3)&lt;&gt;"",DBCS(TRIM(INDEX(個人!$C$6:$AH$125,$N1654,$C$3))),"")</f>
        <v/>
      </c>
      <c r="D1654" s="22" t="str">
        <f t="shared" si="222"/>
        <v>○</v>
      </c>
      <c r="E1654" s="22">
        <f>IF(AND(INDEX(個人!$C$6:$AH$125,$N1653,$C$3)&lt;&gt;"",INDEX(個人!$C$6:$AH$125,$N1654,$O1654)&lt;&gt;""),E1653+1,E1653)</f>
        <v>0</v>
      </c>
      <c r="F1654" s="22" t="str">
        <f t="shared" si="223"/>
        <v>@0</v>
      </c>
      <c r="H1654" s="22" t="str">
        <f>IF(AND(INDEX(個人!$C$6:$AH$125,$N1654,$C$3)&lt;&gt;"",INDEX(個人!$C$6:$AH$125,$N1654,$O1654)&lt;&gt;""),IF(INDEX(個人!$C$6:$AH$125,$N1654,$H$3)&lt;20,11,ROUNDDOWN(INDEX(個人!$C$6:$AH$125,$N1654,$H$3)/5,0)+7),"")</f>
        <v/>
      </c>
      <c r="I1654" s="22" t="str">
        <f>IF(AND(INDEX(個人!$C$6:$AH$125,$N1654,$C$3)&lt;&gt;"",INDEX(個人!$C$6:$AH$125,$N1654,$O1654)&lt;&gt;""),IF(ISERROR(VLOOKUP(DBCS($Q1654),コード一覧!$E$1:$F$6,2,FALSE)),1,VLOOKUP(DBCS($Q1654),コード一覧!$E$1:$F$6,2,FALSE)),"")</f>
        <v/>
      </c>
      <c r="J1654" s="22" t="str">
        <f>IF(AND(INDEX(個人!$C$6:$AH$125,$N1654,$C$3)&lt;&gt;"",INDEX(個人!$C$6:$AH$125,$N1654,$O1654)&lt;&gt;""),VLOOKUP($P1654,コード一覧!$G$1:$H$10,2,FALSE),"")</f>
        <v/>
      </c>
      <c r="K1654" s="22" t="str">
        <f>IF(AND(INDEX(個人!$C$6:$AH$125,$N1654,$C$3)&lt;&gt;"",INDEX(個人!$C$6:$AH$125,$N1654,$O1654)&lt;&gt;""),LEFT(TEXT(INDEX(個人!$C$6:$AH$125,$N1654,$O1654),"mm:ss.00"),2),"")</f>
        <v/>
      </c>
      <c r="L1654" s="22" t="str">
        <f>IF(AND(INDEX(個人!$C$6:$AH$125,$N1654,$C$3)&lt;&gt;"",INDEX(個人!$C$6:$AH$125,$N1654,$O1654)&lt;&gt;""),MID(TEXT(INDEX(個人!$C$6:$AH$125,$N1654,$O1654),"mm:ss.00"),4,2),"")</f>
        <v/>
      </c>
      <c r="M1654" s="22" t="str">
        <f>IF(AND(INDEX(個人!$C$6:$AH$125,$N1654,$C$3)&lt;&gt;"",INDEX(個人!$C$6:$AH$125,$N1654,$O1654)&lt;&gt;""),RIGHT(TEXT(INDEX(個人!$C$6:$AH$125,$N1654,$O1654),"mm:ss.00"),2),"")</f>
        <v/>
      </c>
      <c r="N1654" s="22">
        <f t="shared" si="224"/>
        <v>75</v>
      </c>
      <c r="O1654" s="22">
        <v>31</v>
      </c>
      <c r="P1654" s="24" t="s">
        <v>47</v>
      </c>
      <c r="Q1654" s="22" t="s">
        <v>101</v>
      </c>
    </row>
    <row r="1655" spans="3:17" s="22" customFormat="1" x14ac:dyDescent="0.15">
      <c r="C1655" s="22" t="str">
        <f>IF(INDEX(個人!$C$6:$AH$125,$N1655,$C$3)&lt;&gt;"",DBCS(TRIM(INDEX(個人!$C$6:$AH$125,$N1655,$C$3))),"")</f>
        <v/>
      </c>
      <c r="D1655" s="22" t="str">
        <f t="shared" si="222"/>
        <v>○</v>
      </c>
      <c r="E1655" s="22">
        <f>IF(AND(INDEX(個人!$C$6:$AH$125,$N1654,$C$3)&lt;&gt;"",INDEX(個人!$C$6:$AH$125,$N1655,$O1655)&lt;&gt;""),E1654+1,E1654)</f>
        <v>0</v>
      </c>
      <c r="F1655" s="22" t="str">
        <f t="shared" si="223"/>
        <v>@0</v>
      </c>
      <c r="H1655" s="22" t="str">
        <f>IF(AND(INDEX(個人!$C$6:$AH$125,$N1655,$C$3)&lt;&gt;"",INDEX(個人!$C$6:$AH$125,$N1655,$O1655)&lt;&gt;""),IF(INDEX(個人!$C$6:$AH$125,$N1655,$H$3)&lt;20,11,ROUNDDOWN(INDEX(個人!$C$6:$AH$125,$N1655,$H$3)/5,0)+7),"")</f>
        <v/>
      </c>
      <c r="I1655" s="22" t="str">
        <f>IF(AND(INDEX(個人!$C$6:$AH$125,$N1655,$C$3)&lt;&gt;"",INDEX(個人!$C$6:$AH$125,$N1655,$O1655)&lt;&gt;""),IF(ISERROR(VLOOKUP(DBCS($Q1655),コード一覧!$E$1:$F$6,2,FALSE)),1,VLOOKUP(DBCS($Q1655),コード一覧!$E$1:$F$6,2,FALSE)),"")</f>
        <v/>
      </c>
      <c r="J1655" s="22" t="str">
        <f>IF(AND(INDEX(個人!$C$6:$AH$125,$N1655,$C$3)&lt;&gt;"",INDEX(個人!$C$6:$AH$125,$N1655,$O1655)&lt;&gt;""),VLOOKUP($P1655,コード一覧!$G$1:$H$10,2,FALSE),"")</f>
        <v/>
      </c>
      <c r="K1655" s="22" t="str">
        <f>IF(AND(INDEX(個人!$C$6:$AH$125,$N1655,$C$3)&lt;&gt;"",INDEX(個人!$C$6:$AH$125,$N1655,$O1655)&lt;&gt;""),LEFT(TEXT(INDEX(個人!$C$6:$AH$125,$N1655,$O1655),"mm:ss.00"),2),"")</f>
        <v/>
      </c>
      <c r="L1655" s="22" t="str">
        <f>IF(AND(INDEX(個人!$C$6:$AH$125,$N1655,$C$3)&lt;&gt;"",INDEX(個人!$C$6:$AH$125,$N1655,$O1655)&lt;&gt;""),MID(TEXT(INDEX(個人!$C$6:$AH$125,$N1655,$O1655),"mm:ss.00"),4,2),"")</f>
        <v/>
      </c>
      <c r="M1655" s="22" t="str">
        <f>IF(AND(INDEX(個人!$C$6:$AH$125,$N1655,$C$3)&lt;&gt;"",INDEX(個人!$C$6:$AH$125,$N1655,$O1655)&lt;&gt;""),RIGHT(TEXT(INDEX(個人!$C$6:$AH$125,$N1655,$O1655),"mm:ss.00"),2),"")</f>
        <v/>
      </c>
      <c r="N1655" s="22">
        <f t="shared" si="224"/>
        <v>75</v>
      </c>
      <c r="O1655" s="22">
        <v>32</v>
      </c>
      <c r="P1655" s="24" t="s">
        <v>73</v>
      </c>
      <c r="Q1655" s="22" t="s">
        <v>101</v>
      </c>
    </row>
    <row r="1656" spans="3:17" s="23" customFormat="1" x14ac:dyDescent="0.15">
      <c r="C1656" s="23" t="str">
        <f>IF(INDEX(個人!$C$6:$AH$125,$N1656,$C$3)&lt;&gt;"",DBCS(TRIM(INDEX(個人!$C$6:$AH$125,$N1656,$C$3))),"")</f>
        <v/>
      </c>
      <c r="D1656" s="23" t="str">
        <f>IF(C1655=C1656,"○","×")</f>
        <v>○</v>
      </c>
      <c r="E1656" s="23">
        <f>IF(AND(INDEX(個人!$C$6:$AH$125,$N1656,$C$3)&lt;&gt;"",INDEX(個人!$C$6:$AH$125,$N1656,$O1656)&lt;&gt;""),1,0)</f>
        <v>0</v>
      </c>
      <c r="F1656" s="23" t="str">
        <f>C1656&amp;"@"&amp;E1656</f>
        <v>@0</v>
      </c>
      <c r="H1656" s="23" t="str">
        <f>IF(AND(INDEX(個人!$C$6:$AH$125,$N1656,$C$3)&lt;&gt;"",INDEX(個人!$C$6:$AH$125,$N1656,$O1656)&lt;&gt;""),IF(INDEX(個人!$C$6:$AH$125,$N1656,$H$3)&lt;20,11,ROUNDDOWN(INDEX(個人!$C$6:$AH$125,$N1656,$H$3)/5,0)+7),"")</f>
        <v/>
      </c>
      <c r="I1656" s="23" t="str">
        <f>IF(AND(INDEX(個人!$C$6:$AH$125,$N1656,$C$3)&lt;&gt;"",INDEX(個人!$C$6:$AH$125,$N1656,$O1656)&lt;&gt;""),IF(ISERROR(VLOOKUP(DBCS($Q1656),コード一覧!$E$1:$F$6,2,FALSE)),1,VLOOKUP(DBCS($Q1656),コード一覧!$E$1:$F$6,2,FALSE)),"")</f>
        <v/>
      </c>
      <c r="J1656" s="23" t="str">
        <f>IF(AND(INDEX(個人!$C$6:$AH$125,$N1656,$C$3)&lt;&gt;"",INDEX(個人!$C$6:$AH$125,$N1656,$O1656)&lt;&gt;""),VLOOKUP($P1656,コード一覧!$G$1:$H$10,2,FALSE),"")</f>
        <v/>
      </c>
      <c r="K1656" s="23" t="str">
        <f>IF(AND(INDEX(個人!$C$6:$AH$125,$N1656,$C$3)&lt;&gt;"",INDEX(個人!$C$6:$AH$125,$N1656,$O1656)&lt;&gt;""),LEFT(TEXT(INDEX(個人!$C$6:$AH$125,$N1656,$O1656),"mm:ss.00"),2),"")</f>
        <v/>
      </c>
      <c r="L1656" s="23" t="str">
        <f>IF(AND(INDEX(個人!$C$6:$AH$125,$N1656,$C$3)&lt;&gt;"",INDEX(個人!$C$6:$AH$125,$N1656,$O1656)&lt;&gt;""),MID(TEXT(INDEX(個人!$C$6:$AH$125,$N1656,$O1656),"mm:ss.00"),4,2),"")</f>
        <v/>
      </c>
      <c r="M1656" s="23" t="str">
        <f>IF(AND(INDEX(個人!$C$6:$AH$125,$N1656,$C$3)&lt;&gt;"",INDEX(個人!$C$6:$AH$125,$N1656,$O1656)&lt;&gt;""),RIGHT(TEXT(INDEX(個人!$C$6:$AH$125,$N1656,$O1656),"mm:ss.00"),2),"")</f>
        <v/>
      </c>
      <c r="N1656" s="23">
        <f>N1634+1</f>
        <v>76</v>
      </c>
      <c r="O1656" s="23">
        <v>11</v>
      </c>
      <c r="P1656" s="200" t="s">
        <v>70</v>
      </c>
      <c r="Q1656" s="23" t="s">
        <v>318</v>
      </c>
    </row>
    <row r="1657" spans="3:17" s="23" customFormat="1" x14ac:dyDescent="0.15">
      <c r="C1657" s="23" t="str">
        <f>IF(INDEX(個人!$C$6:$AH$125,$N1657,$C$3)&lt;&gt;"",DBCS(TRIM(INDEX(個人!$C$6:$AH$125,$N1657,$C$3))),"")</f>
        <v/>
      </c>
      <c r="D1657" s="23" t="str">
        <f>IF(C1656=C1657,"○","×")</f>
        <v>○</v>
      </c>
      <c r="E1657" s="23">
        <f>IF(AND(INDEX(個人!$C$6:$AH$125,$N1656,$C$3)&lt;&gt;"",INDEX(個人!$C$6:$AH$125,$N1657,$O1657)&lt;&gt;""),E1656+1,E1656)</f>
        <v>0</v>
      </c>
      <c r="F1657" s="23" t="str">
        <f>C1657&amp;"@"&amp;E1657</f>
        <v>@0</v>
      </c>
      <c r="H1657" s="23" t="str">
        <f>IF(AND(INDEX(個人!$C$6:$AH$125,$N1657,$C$3)&lt;&gt;"",INDEX(個人!$C$6:$AH$125,$N1657,$O1657)&lt;&gt;""),IF(INDEX(個人!$C$6:$AH$125,$N1657,$H$3)&lt;20,11,ROUNDDOWN(INDEX(個人!$C$6:$AH$125,$N1657,$H$3)/5,0)+7),"")</f>
        <v/>
      </c>
      <c r="I1657" s="23" t="str">
        <f>IF(AND(INDEX(個人!$C$6:$AH$125,$N1657,$C$3)&lt;&gt;"",INDEX(個人!$C$6:$AH$125,$N1657,$O1657)&lt;&gt;""),IF(ISERROR(VLOOKUP(DBCS($Q1657),コード一覧!$E$1:$F$6,2,FALSE)),1,VLOOKUP(DBCS($Q1657),コード一覧!$E$1:$F$6,2,FALSE)),"")</f>
        <v/>
      </c>
      <c r="J1657" s="23" t="str">
        <f>IF(AND(INDEX(個人!$C$6:$AH$125,$N1657,$C$3)&lt;&gt;"",INDEX(個人!$C$6:$AH$125,$N1657,$O1657)&lt;&gt;""),VLOOKUP($P1657,コード一覧!$G$1:$H$10,2,FALSE),"")</f>
        <v/>
      </c>
      <c r="K1657" s="23" t="str">
        <f>IF(AND(INDEX(個人!$C$6:$AH$125,$N1657,$C$3)&lt;&gt;"",INDEX(個人!$C$6:$AH$125,$N1657,$O1657)&lt;&gt;""),LEFT(TEXT(INDEX(個人!$C$6:$AH$125,$N1657,$O1657),"mm:ss.00"),2),"")</f>
        <v/>
      </c>
      <c r="L1657" s="23" t="str">
        <f>IF(AND(INDEX(個人!$C$6:$AH$125,$N1657,$C$3)&lt;&gt;"",INDEX(個人!$C$6:$AH$125,$N1657,$O1657)&lt;&gt;""),MID(TEXT(INDEX(個人!$C$6:$AH$125,$N1657,$O1657),"mm:ss.00"),4,2),"")</f>
        <v/>
      </c>
      <c r="M1657" s="23" t="str">
        <f>IF(AND(INDEX(個人!$C$6:$AH$125,$N1657,$C$3)&lt;&gt;"",INDEX(個人!$C$6:$AH$125,$N1657,$O1657)&lt;&gt;""),RIGHT(TEXT(INDEX(個人!$C$6:$AH$125,$N1657,$O1657),"mm:ss.00"),2),"")</f>
        <v/>
      </c>
      <c r="N1657" s="23">
        <f>$N1656</f>
        <v>76</v>
      </c>
      <c r="O1657" s="23">
        <v>12</v>
      </c>
      <c r="P1657" s="200" t="s">
        <v>24</v>
      </c>
      <c r="Q1657" s="23" t="s">
        <v>318</v>
      </c>
    </row>
    <row r="1658" spans="3:17" s="23" customFormat="1" x14ac:dyDescent="0.15">
      <c r="C1658" s="23" t="str">
        <f>IF(INDEX(個人!$C$6:$AH$125,$N1658,$C$3)&lt;&gt;"",DBCS(TRIM(INDEX(個人!$C$6:$AH$125,$N1658,$C$3))),"")</f>
        <v/>
      </c>
      <c r="D1658" s="23" t="str">
        <f t="shared" ref="D1658:D1677" si="225">IF(C1657=C1658,"○","×")</f>
        <v>○</v>
      </c>
      <c r="E1658" s="23">
        <f>IF(AND(INDEX(個人!$C$6:$AH$125,$N1657,$C$3)&lt;&gt;"",INDEX(個人!$C$6:$AH$125,$N1658,$O1658)&lt;&gt;""),E1657+1,E1657)</f>
        <v>0</v>
      </c>
      <c r="F1658" s="23" t="str">
        <f t="shared" ref="F1658:F1677" si="226">C1658&amp;"@"&amp;E1658</f>
        <v>@0</v>
      </c>
      <c r="H1658" s="23" t="str">
        <f>IF(AND(INDEX(個人!$C$6:$AH$125,$N1658,$C$3)&lt;&gt;"",INDEX(個人!$C$6:$AH$125,$N1658,$O1658)&lt;&gt;""),IF(INDEX(個人!$C$6:$AH$125,$N1658,$H$3)&lt;20,11,ROUNDDOWN(INDEX(個人!$C$6:$AH$125,$N1658,$H$3)/5,0)+7),"")</f>
        <v/>
      </c>
      <c r="I1658" s="23" t="str">
        <f>IF(AND(INDEX(個人!$C$6:$AH$125,$N1658,$C$3)&lt;&gt;"",INDEX(個人!$C$6:$AH$125,$N1658,$O1658)&lt;&gt;""),IF(ISERROR(VLOOKUP(DBCS($Q1658),コード一覧!$E$1:$F$6,2,FALSE)),1,VLOOKUP(DBCS($Q1658),コード一覧!$E$1:$F$6,2,FALSE)),"")</f>
        <v/>
      </c>
      <c r="J1658" s="23" t="str">
        <f>IF(AND(INDEX(個人!$C$6:$AH$125,$N1658,$C$3)&lt;&gt;"",INDEX(個人!$C$6:$AH$125,$N1658,$O1658)&lt;&gt;""),VLOOKUP($P1658,コード一覧!$G$1:$H$10,2,FALSE),"")</f>
        <v/>
      </c>
      <c r="K1658" s="23" t="str">
        <f>IF(AND(INDEX(個人!$C$6:$AH$125,$N1658,$C$3)&lt;&gt;"",INDEX(個人!$C$6:$AH$125,$N1658,$O1658)&lt;&gt;""),LEFT(TEXT(INDEX(個人!$C$6:$AH$125,$N1658,$O1658),"mm:ss.00"),2),"")</f>
        <v/>
      </c>
      <c r="L1658" s="23" t="str">
        <f>IF(AND(INDEX(個人!$C$6:$AH$125,$N1658,$C$3)&lt;&gt;"",INDEX(個人!$C$6:$AH$125,$N1658,$O1658)&lt;&gt;""),MID(TEXT(INDEX(個人!$C$6:$AH$125,$N1658,$O1658),"mm:ss.00"),4,2),"")</f>
        <v/>
      </c>
      <c r="M1658" s="23" t="str">
        <f>IF(AND(INDEX(個人!$C$6:$AH$125,$N1658,$C$3)&lt;&gt;"",INDEX(個人!$C$6:$AH$125,$N1658,$O1658)&lt;&gt;""),RIGHT(TEXT(INDEX(個人!$C$6:$AH$125,$N1658,$O1658),"mm:ss.00"),2),"")</f>
        <v/>
      </c>
      <c r="N1658" s="23">
        <f t="shared" ref="N1658:N1677" si="227">$N1657</f>
        <v>76</v>
      </c>
      <c r="O1658" s="23">
        <v>13</v>
      </c>
      <c r="P1658" s="200" t="s">
        <v>37</v>
      </c>
      <c r="Q1658" s="23" t="s">
        <v>318</v>
      </c>
    </row>
    <row r="1659" spans="3:17" s="23" customFormat="1" x14ac:dyDescent="0.15">
      <c r="C1659" s="23" t="str">
        <f>IF(INDEX(個人!$C$6:$AH$125,$N1659,$C$3)&lt;&gt;"",DBCS(TRIM(INDEX(個人!$C$6:$AH$125,$N1659,$C$3))),"")</f>
        <v/>
      </c>
      <c r="D1659" s="23" t="str">
        <f t="shared" si="225"/>
        <v>○</v>
      </c>
      <c r="E1659" s="23">
        <f>IF(AND(INDEX(個人!$C$6:$AH$125,$N1658,$C$3)&lt;&gt;"",INDEX(個人!$C$6:$AH$125,$N1659,$O1659)&lt;&gt;""),E1658+1,E1658)</f>
        <v>0</v>
      </c>
      <c r="F1659" s="23" t="str">
        <f t="shared" si="226"/>
        <v>@0</v>
      </c>
      <c r="H1659" s="23" t="str">
        <f>IF(AND(INDEX(個人!$C$6:$AH$125,$N1659,$C$3)&lt;&gt;"",INDEX(個人!$C$6:$AH$125,$N1659,$O1659)&lt;&gt;""),IF(INDEX(個人!$C$6:$AH$125,$N1659,$H$3)&lt;20,11,ROUNDDOWN(INDEX(個人!$C$6:$AH$125,$N1659,$H$3)/5,0)+7),"")</f>
        <v/>
      </c>
      <c r="I1659" s="23" t="str">
        <f>IF(AND(INDEX(個人!$C$6:$AH$125,$N1659,$C$3)&lt;&gt;"",INDEX(個人!$C$6:$AH$125,$N1659,$O1659)&lt;&gt;""),IF(ISERROR(VLOOKUP(DBCS($Q1659),コード一覧!$E$1:$F$6,2,FALSE)),1,VLOOKUP(DBCS($Q1659),コード一覧!$E$1:$F$6,2,FALSE)),"")</f>
        <v/>
      </c>
      <c r="J1659" s="23" t="str">
        <f>IF(AND(INDEX(個人!$C$6:$AH$125,$N1659,$C$3)&lt;&gt;"",INDEX(個人!$C$6:$AH$125,$N1659,$O1659)&lt;&gt;""),VLOOKUP($P1659,コード一覧!$G$1:$H$10,2,FALSE),"")</f>
        <v/>
      </c>
      <c r="K1659" s="23" t="str">
        <f>IF(AND(INDEX(個人!$C$6:$AH$125,$N1659,$C$3)&lt;&gt;"",INDEX(個人!$C$6:$AH$125,$N1659,$O1659)&lt;&gt;""),LEFT(TEXT(INDEX(個人!$C$6:$AH$125,$N1659,$O1659),"mm:ss.00"),2),"")</f>
        <v/>
      </c>
      <c r="L1659" s="23" t="str">
        <f>IF(AND(INDEX(個人!$C$6:$AH$125,$N1659,$C$3)&lt;&gt;"",INDEX(個人!$C$6:$AH$125,$N1659,$O1659)&lt;&gt;""),MID(TEXT(INDEX(個人!$C$6:$AH$125,$N1659,$O1659),"mm:ss.00"),4,2),"")</f>
        <v/>
      </c>
      <c r="M1659" s="23" t="str">
        <f>IF(AND(INDEX(個人!$C$6:$AH$125,$N1659,$C$3)&lt;&gt;"",INDEX(個人!$C$6:$AH$125,$N1659,$O1659)&lt;&gt;""),RIGHT(TEXT(INDEX(個人!$C$6:$AH$125,$N1659,$O1659),"mm:ss.00"),2),"")</f>
        <v/>
      </c>
      <c r="N1659" s="23">
        <f t="shared" si="227"/>
        <v>76</v>
      </c>
      <c r="O1659" s="23">
        <v>14</v>
      </c>
      <c r="P1659" s="200" t="s">
        <v>47</v>
      </c>
      <c r="Q1659" s="23" t="s">
        <v>318</v>
      </c>
    </row>
    <row r="1660" spans="3:17" s="23" customFormat="1" x14ac:dyDescent="0.15">
      <c r="C1660" s="23" t="str">
        <f>IF(INDEX(個人!$C$6:$AH$125,$N1660,$C$3)&lt;&gt;"",DBCS(TRIM(INDEX(個人!$C$6:$AH$125,$N1660,$C$3))),"")</f>
        <v/>
      </c>
      <c r="D1660" s="23" t="str">
        <f t="shared" si="225"/>
        <v>○</v>
      </c>
      <c r="E1660" s="23">
        <f>IF(AND(INDEX(個人!$C$6:$AH$125,$N1659,$C$3)&lt;&gt;"",INDEX(個人!$C$6:$AH$125,$N1660,$O1660)&lt;&gt;""),E1659+1,E1659)</f>
        <v>0</v>
      </c>
      <c r="F1660" s="23" t="str">
        <f t="shared" si="226"/>
        <v>@0</v>
      </c>
      <c r="H1660" s="23" t="str">
        <f>IF(AND(INDEX(個人!$C$6:$AH$125,$N1660,$C$3)&lt;&gt;"",INDEX(個人!$C$6:$AH$125,$N1660,$O1660)&lt;&gt;""),IF(INDEX(個人!$C$6:$AH$125,$N1660,$H$3)&lt;20,11,ROUNDDOWN(INDEX(個人!$C$6:$AH$125,$N1660,$H$3)/5,0)+7),"")</f>
        <v/>
      </c>
      <c r="I1660" s="23" t="str">
        <f>IF(AND(INDEX(個人!$C$6:$AH$125,$N1660,$C$3)&lt;&gt;"",INDEX(個人!$C$6:$AH$125,$N1660,$O1660)&lt;&gt;""),IF(ISERROR(VLOOKUP(DBCS($Q1660),コード一覧!$E$1:$F$6,2,FALSE)),1,VLOOKUP(DBCS($Q1660),コード一覧!$E$1:$F$6,2,FALSE)),"")</f>
        <v/>
      </c>
      <c r="J1660" s="23" t="str">
        <f>IF(AND(INDEX(個人!$C$6:$AH$125,$N1660,$C$3)&lt;&gt;"",INDEX(個人!$C$6:$AH$125,$N1660,$O1660)&lt;&gt;""),VLOOKUP($P1660,コード一覧!$G$1:$H$10,2,FALSE),"")</f>
        <v/>
      </c>
      <c r="K1660" s="23" t="str">
        <f>IF(AND(INDEX(個人!$C$6:$AH$125,$N1660,$C$3)&lt;&gt;"",INDEX(個人!$C$6:$AH$125,$N1660,$O1660)&lt;&gt;""),LEFT(TEXT(INDEX(個人!$C$6:$AH$125,$N1660,$O1660),"mm:ss.00"),2),"")</f>
        <v/>
      </c>
      <c r="L1660" s="23" t="str">
        <f>IF(AND(INDEX(個人!$C$6:$AH$125,$N1660,$C$3)&lt;&gt;"",INDEX(個人!$C$6:$AH$125,$N1660,$O1660)&lt;&gt;""),MID(TEXT(INDEX(個人!$C$6:$AH$125,$N1660,$O1660),"mm:ss.00"),4,2),"")</f>
        <v/>
      </c>
      <c r="M1660" s="23" t="str">
        <f>IF(AND(INDEX(個人!$C$6:$AH$125,$N1660,$C$3)&lt;&gt;"",INDEX(個人!$C$6:$AH$125,$N1660,$O1660)&lt;&gt;""),RIGHT(TEXT(INDEX(個人!$C$6:$AH$125,$N1660,$O1660),"mm:ss.00"),2),"")</f>
        <v/>
      </c>
      <c r="N1660" s="23">
        <f t="shared" si="227"/>
        <v>76</v>
      </c>
      <c r="O1660" s="23">
        <v>15</v>
      </c>
      <c r="P1660" s="200" t="s">
        <v>73</v>
      </c>
      <c r="Q1660" s="23" t="s">
        <v>318</v>
      </c>
    </row>
    <row r="1661" spans="3:17" s="23" customFormat="1" x14ac:dyDescent="0.15">
      <c r="C1661" s="23" t="str">
        <f>IF(INDEX(個人!$C$6:$AH$125,$N1661,$C$3)&lt;&gt;"",DBCS(TRIM(INDEX(個人!$C$6:$AH$125,$N1661,$C$3))),"")</f>
        <v/>
      </c>
      <c r="D1661" s="23" t="str">
        <f t="shared" si="225"/>
        <v>○</v>
      </c>
      <c r="E1661" s="23">
        <f>IF(AND(INDEX(個人!$C$6:$AH$125,$N1660,$C$3)&lt;&gt;"",INDEX(個人!$C$6:$AH$125,$N1661,$O1661)&lt;&gt;""),E1660+1,E1660)</f>
        <v>0</v>
      </c>
      <c r="F1661" s="23" t="str">
        <f t="shared" si="226"/>
        <v>@0</v>
      </c>
      <c r="H1661" s="23" t="str">
        <f>IF(AND(INDEX(個人!$C$6:$AH$125,$N1661,$C$3)&lt;&gt;"",INDEX(個人!$C$6:$AH$125,$N1661,$O1661)&lt;&gt;""),IF(INDEX(個人!$C$6:$AH$125,$N1661,$H$3)&lt;20,11,ROUNDDOWN(INDEX(個人!$C$6:$AH$125,$N1661,$H$3)/5,0)+7),"")</f>
        <v/>
      </c>
      <c r="I1661" s="23" t="str">
        <f>IF(AND(INDEX(個人!$C$6:$AH$125,$N1661,$C$3)&lt;&gt;"",INDEX(個人!$C$6:$AH$125,$N1661,$O1661)&lt;&gt;""),IF(ISERROR(VLOOKUP(DBCS($Q1661),コード一覧!$E$1:$F$6,2,FALSE)),1,VLOOKUP(DBCS($Q1661),コード一覧!$E$1:$F$6,2,FALSE)),"")</f>
        <v/>
      </c>
      <c r="J1661" s="23" t="str">
        <f>IF(AND(INDEX(個人!$C$6:$AH$125,$N1661,$C$3)&lt;&gt;"",INDEX(個人!$C$6:$AH$125,$N1661,$O1661)&lt;&gt;""),VLOOKUP($P1661,コード一覧!$G$1:$H$10,2,FALSE),"")</f>
        <v/>
      </c>
      <c r="K1661" s="23" t="str">
        <f>IF(AND(INDEX(個人!$C$6:$AH$125,$N1661,$C$3)&lt;&gt;"",INDEX(個人!$C$6:$AH$125,$N1661,$O1661)&lt;&gt;""),LEFT(TEXT(INDEX(個人!$C$6:$AH$125,$N1661,$O1661),"mm:ss.00"),2),"")</f>
        <v/>
      </c>
      <c r="L1661" s="23" t="str">
        <f>IF(AND(INDEX(個人!$C$6:$AH$125,$N1661,$C$3)&lt;&gt;"",INDEX(個人!$C$6:$AH$125,$N1661,$O1661)&lt;&gt;""),MID(TEXT(INDEX(個人!$C$6:$AH$125,$N1661,$O1661),"mm:ss.00"),4,2),"")</f>
        <v/>
      </c>
      <c r="M1661" s="23" t="str">
        <f>IF(AND(INDEX(個人!$C$6:$AH$125,$N1661,$C$3)&lt;&gt;"",INDEX(個人!$C$6:$AH$125,$N1661,$O1661)&lt;&gt;""),RIGHT(TEXT(INDEX(個人!$C$6:$AH$125,$N1661,$O1661),"mm:ss.00"),2),"")</f>
        <v/>
      </c>
      <c r="N1661" s="23">
        <f t="shared" si="227"/>
        <v>76</v>
      </c>
      <c r="O1661" s="23">
        <v>16</v>
      </c>
      <c r="P1661" s="200" t="s">
        <v>75</v>
      </c>
      <c r="Q1661" s="23" t="s">
        <v>318</v>
      </c>
    </row>
    <row r="1662" spans="3:17" s="23" customFormat="1" x14ac:dyDescent="0.15">
      <c r="C1662" s="23" t="str">
        <f>IF(INDEX(個人!$C$6:$AH$125,$N1662,$C$3)&lt;&gt;"",DBCS(TRIM(INDEX(個人!$C$6:$AH$125,$N1662,$C$3))),"")</f>
        <v/>
      </c>
      <c r="D1662" s="23" t="str">
        <f t="shared" si="225"/>
        <v>○</v>
      </c>
      <c r="E1662" s="23">
        <f>IF(AND(INDEX(個人!$C$6:$AH$125,$N1661,$C$3)&lt;&gt;"",INDEX(個人!$C$6:$AH$125,$N1662,$O1662)&lt;&gt;""),E1661+1,E1661)</f>
        <v>0</v>
      </c>
      <c r="F1662" s="23" t="str">
        <f t="shared" si="226"/>
        <v>@0</v>
      </c>
      <c r="H1662" s="23" t="str">
        <f>IF(AND(INDEX(個人!$C$6:$AH$125,$N1662,$C$3)&lt;&gt;"",INDEX(個人!$C$6:$AH$125,$N1662,$O1662)&lt;&gt;""),IF(INDEX(個人!$C$6:$AH$125,$N1662,$H$3)&lt;20,11,ROUNDDOWN(INDEX(個人!$C$6:$AH$125,$N1662,$H$3)/5,0)+7),"")</f>
        <v/>
      </c>
      <c r="I1662" s="23" t="str">
        <f>IF(AND(INDEX(個人!$C$6:$AH$125,$N1662,$C$3)&lt;&gt;"",INDEX(個人!$C$6:$AH$125,$N1662,$O1662)&lt;&gt;""),IF(ISERROR(VLOOKUP(DBCS($Q1662),コード一覧!$E$1:$F$6,2,FALSE)),1,VLOOKUP(DBCS($Q1662),コード一覧!$E$1:$F$6,2,FALSE)),"")</f>
        <v/>
      </c>
      <c r="J1662" s="23" t="str">
        <f>IF(AND(INDEX(個人!$C$6:$AH$125,$N1662,$C$3)&lt;&gt;"",INDEX(個人!$C$6:$AH$125,$N1662,$O1662)&lt;&gt;""),VLOOKUP($P1662,コード一覧!$G$1:$H$10,2,FALSE),"")</f>
        <v/>
      </c>
      <c r="K1662" s="23" t="str">
        <f>IF(AND(INDEX(個人!$C$6:$AH$125,$N1662,$C$3)&lt;&gt;"",INDEX(個人!$C$6:$AH$125,$N1662,$O1662)&lt;&gt;""),LEFT(TEXT(INDEX(個人!$C$6:$AH$125,$N1662,$O1662),"mm:ss.00"),2),"")</f>
        <v/>
      </c>
      <c r="L1662" s="23" t="str">
        <f>IF(AND(INDEX(個人!$C$6:$AH$125,$N1662,$C$3)&lt;&gt;"",INDEX(個人!$C$6:$AH$125,$N1662,$O1662)&lt;&gt;""),MID(TEXT(INDEX(個人!$C$6:$AH$125,$N1662,$O1662),"mm:ss.00"),4,2),"")</f>
        <v/>
      </c>
      <c r="M1662" s="23" t="str">
        <f>IF(AND(INDEX(個人!$C$6:$AH$125,$N1662,$C$3)&lt;&gt;"",INDEX(個人!$C$6:$AH$125,$N1662,$O1662)&lt;&gt;""),RIGHT(TEXT(INDEX(個人!$C$6:$AH$125,$N1662,$O1662),"mm:ss.00"),2),"")</f>
        <v/>
      </c>
      <c r="N1662" s="23">
        <f t="shared" si="227"/>
        <v>76</v>
      </c>
      <c r="O1662" s="23">
        <v>17</v>
      </c>
      <c r="P1662" s="200" t="s">
        <v>77</v>
      </c>
      <c r="Q1662" s="23" t="s">
        <v>318</v>
      </c>
    </row>
    <row r="1663" spans="3:17" s="23" customFormat="1" x14ac:dyDescent="0.15">
      <c r="C1663" s="23" t="str">
        <f>IF(INDEX(個人!$C$6:$AH$125,$N1663,$C$3)&lt;&gt;"",DBCS(TRIM(INDEX(個人!$C$6:$AH$125,$N1663,$C$3))),"")</f>
        <v/>
      </c>
      <c r="D1663" s="23" t="str">
        <f t="shared" si="225"/>
        <v>○</v>
      </c>
      <c r="E1663" s="23">
        <f>IF(AND(INDEX(個人!$C$6:$AH$125,$N1662,$C$3)&lt;&gt;"",INDEX(個人!$C$6:$AH$125,$N1663,$O1663)&lt;&gt;""),E1662+1,E1662)</f>
        <v>0</v>
      </c>
      <c r="F1663" s="23" t="str">
        <f t="shared" si="226"/>
        <v>@0</v>
      </c>
      <c r="H1663" s="23" t="str">
        <f>IF(AND(INDEX(個人!$C$6:$AH$125,$N1663,$C$3)&lt;&gt;"",INDEX(個人!$C$6:$AH$125,$N1663,$O1663)&lt;&gt;""),IF(INDEX(個人!$C$6:$AH$125,$N1663,$H$3)&lt;20,11,ROUNDDOWN(INDEX(個人!$C$6:$AH$125,$N1663,$H$3)/5,0)+7),"")</f>
        <v/>
      </c>
      <c r="I1663" s="23" t="str">
        <f>IF(AND(INDEX(個人!$C$6:$AH$125,$N1663,$C$3)&lt;&gt;"",INDEX(個人!$C$6:$AH$125,$N1663,$O1663)&lt;&gt;""),IF(ISERROR(VLOOKUP(DBCS($Q1663),コード一覧!$E$1:$F$6,2,FALSE)),1,VLOOKUP(DBCS($Q1663),コード一覧!$E$1:$F$6,2,FALSE)),"")</f>
        <v/>
      </c>
      <c r="J1663" s="23" t="str">
        <f>IF(AND(INDEX(個人!$C$6:$AH$125,$N1663,$C$3)&lt;&gt;"",INDEX(個人!$C$6:$AH$125,$N1663,$O1663)&lt;&gt;""),VLOOKUP($P1663,コード一覧!$G$1:$H$10,2,FALSE),"")</f>
        <v/>
      </c>
      <c r="K1663" s="23" t="str">
        <f>IF(AND(INDEX(個人!$C$6:$AH$125,$N1663,$C$3)&lt;&gt;"",INDEX(個人!$C$6:$AH$125,$N1663,$O1663)&lt;&gt;""),LEFT(TEXT(INDEX(個人!$C$6:$AH$125,$N1663,$O1663),"mm:ss.00"),2),"")</f>
        <v/>
      </c>
      <c r="L1663" s="23" t="str">
        <f>IF(AND(INDEX(個人!$C$6:$AH$125,$N1663,$C$3)&lt;&gt;"",INDEX(個人!$C$6:$AH$125,$N1663,$O1663)&lt;&gt;""),MID(TEXT(INDEX(個人!$C$6:$AH$125,$N1663,$O1663),"mm:ss.00"),4,2),"")</f>
        <v/>
      </c>
      <c r="M1663" s="23" t="str">
        <f>IF(AND(INDEX(個人!$C$6:$AH$125,$N1663,$C$3)&lt;&gt;"",INDEX(個人!$C$6:$AH$125,$N1663,$O1663)&lt;&gt;""),RIGHT(TEXT(INDEX(個人!$C$6:$AH$125,$N1663,$O1663),"mm:ss.00"),2),"")</f>
        <v/>
      </c>
      <c r="N1663" s="23">
        <f t="shared" si="227"/>
        <v>76</v>
      </c>
      <c r="O1663" s="23">
        <v>18</v>
      </c>
      <c r="P1663" s="200" t="s">
        <v>70</v>
      </c>
      <c r="Q1663" s="23" t="s">
        <v>319</v>
      </c>
    </row>
    <row r="1664" spans="3:17" s="23" customFormat="1" x14ac:dyDescent="0.15">
      <c r="C1664" s="23" t="str">
        <f>IF(INDEX(個人!$C$6:$AH$125,$N1664,$C$3)&lt;&gt;"",DBCS(TRIM(INDEX(個人!$C$6:$AH$125,$N1664,$C$3))),"")</f>
        <v/>
      </c>
      <c r="D1664" s="23" t="str">
        <f t="shared" si="225"/>
        <v>○</v>
      </c>
      <c r="E1664" s="23">
        <f>IF(AND(INDEX(個人!$C$6:$AH$125,$N1663,$C$3)&lt;&gt;"",INDEX(個人!$C$6:$AH$125,$N1664,$O1664)&lt;&gt;""),E1663+1,E1663)</f>
        <v>0</v>
      </c>
      <c r="F1664" s="23" t="str">
        <f t="shared" si="226"/>
        <v>@0</v>
      </c>
      <c r="H1664" s="23" t="str">
        <f>IF(AND(INDEX(個人!$C$6:$AH$125,$N1664,$C$3)&lt;&gt;"",INDEX(個人!$C$6:$AH$125,$N1664,$O1664)&lt;&gt;""),IF(INDEX(個人!$C$6:$AH$125,$N1664,$H$3)&lt;20,11,ROUNDDOWN(INDEX(個人!$C$6:$AH$125,$N1664,$H$3)/5,0)+7),"")</f>
        <v/>
      </c>
      <c r="I1664" s="23" t="str">
        <f>IF(AND(INDEX(個人!$C$6:$AH$125,$N1664,$C$3)&lt;&gt;"",INDEX(個人!$C$6:$AH$125,$N1664,$O1664)&lt;&gt;""),IF(ISERROR(VLOOKUP(DBCS($Q1664),コード一覧!$E$1:$F$6,2,FALSE)),1,VLOOKUP(DBCS($Q1664),コード一覧!$E$1:$F$6,2,FALSE)),"")</f>
        <v/>
      </c>
      <c r="J1664" s="23" t="str">
        <f>IF(AND(INDEX(個人!$C$6:$AH$125,$N1664,$C$3)&lt;&gt;"",INDEX(個人!$C$6:$AH$125,$N1664,$O1664)&lt;&gt;""),VLOOKUP($P1664,コード一覧!$G$1:$H$10,2,FALSE),"")</f>
        <v/>
      </c>
      <c r="K1664" s="23" t="str">
        <f>IF(AND(INDEX(個人!$C$6:$AH$125,$N1664,$C$3)&lt;&gt;"",INDEX(個人!$C$6:$AH$125,$N1664,$O1664)&lt;&gt;""),LEFT(TEXT(INDEX(個人!$C$6:$AH$125,$N1664,$O1664),"mm:ss.00"),2),"")</f>
        <v/>
      </c>
      <c r="L1664" s="23" t="str">
        <f>IF(AND(INDEX(個人!$C$6:$AH$125,$N1664,$C$3)&lt;&gt;"",INDEX(個人!$C$6:$AH$125,$N1664,$O1664)&lt;&gt;""),MID(TEXT(INDEX(個人!$C$6:$AH$125,$N1664,$O1664),"mm:ss.00"),4,2),"")</f>
        <v/>
      </c>
      <c r="M1664" s="23" t="str">
        <f>IF(AND(INDEX(個人!$C$6:$AH$125,$N1664,$C$3)&lt;&gt;"",INDEX(個人!$C$6:$AH$125,$N1664,$O1664)&lt;&gt;""),RIGHT(TEXT(INDEX(個人!$C$6:$AH$125,$N1664,$O1664),"mm:ss.00"),2),"")</f>
        <v/>
      </c>
      <c r="N1664" s="23">
        <f t="shared" si="227"/>
        <v>76</v>
      </c>
      <c r="O1664" s="23">
        <v>19</v>
      </c>
      <c r="P1664" s="200" t="s">
        <v>24</v>
      </c>
      <c r="Q1664" s="23" t="s">
        <v>319</v>
      </c>
    </row>
    <row r="1665" spans="3:17" s="23" customFormat="1" x14ac:dyDescent="0.15">
      <c r="C1665" s="23" t="str">
        <f>IF(INDEX(個人!$C$6:$AH$125,$N1665,$C$3)&lt;&gt;"",DBCS(TRIM(INDEX(個人!$C$6:$AH$125,$N1665,$C$3))),"")</f>
        <v/>
      </c>
      <c r="D1665" s="23" t="str">
        <f t="shared" si="225"/>
        <v>○</v>
      </c>
      <c r="E1665" s="23">
        <f>IF(AND(INDEX(個人!$C$6:$AH$125,$N1664,$C$3)&lt;&gt;"",INDEX(個人!$C$6:$AH$125,$N1665,$O1665)&lt;&gt;""),E1664+1,E1664)</f>
        <v>0</v>
      </c>
      <c r="F1665" s="23" t="str">
        <f t="shared" si="226"/>
        <v>@0</v>
      </c>
      <c r="H1665" s="23" t="str">
        <f>IF(AND(INDEX(個人!$C$6:$AH$125,$N1665,$C$3)&lt;&gt;"",INDEX(個人!$C$6:$AH$125,$N1665,$O1665)&lt;&gt;""),IF(INDEX(個人!$C$6:$AH$125,$N1665,$H$3)&lt;20,11,ROUNDDOWN(INDEX(個人!$C$6:$AH$125,$N1665,$H$3)/5,0)+7),"")</f>
        <v/>
      </c>
      <c r="I1665" s="23" t="str">
        <f>IF(AND(INDEX(個人!$C$6:$AH$125,$N1665,$C$3)&lt;&gt;"",INDEX(個人!$C$6:$AH$125,$N1665,$O1665)&lt;&gt;""),IF(ISERROR(VLOOKUP(DBCS($Q1665),コード一覧!$E$1:$F$6,2,FALSE)),1,VLOOKUP(DBCS($Q1665),コード一覧!$E$1:$F$6,2,FALSE)),"")</f>
        <v/>
      </c>
      <c r="J1665" s="23" t="str">
        <f>IF(AND(INDEX(個人!$C$6:$AH$125,$N1665,$C$3)&lt;&gt;"",INDEX(個人!$C$6:$AH$125,$N1665,$O1665)&lt;&gt;""),VLOOKUP($P1665,コード一覧!$G$1:$H$10,2,FALSE),"")</f>
        <v/>
      </c>
      <c r="K1665" s="23" t="str">
        <f>IF(AND(INDEX(個人!$C$6:$AH$125,$N1665,$C$3)&lt;&gt;"",INDEX(個人!$C$6:$AH$125,$N1665,$O1665)&lt;&gt;""),LEFT(TEXT(INDEX(個人!$C$6:$AH$125,$N1665,$O1665),"mm:ss.00"),2),"")</f>
        <v/>
      </c>
      <c r="L1665" s="23" t="str">
        <f>IF(AND(INDEX(個人!$C$6:$AH$125,$N1665,$C$3)&lt;&gt;"",INDEX(個人!$C$6:$AH$125,$N1665,$O1665)&lt;&gt;""),MID(TEXT(INDEX(個人!$C$6:$AH$125,$N1665,$O1665),"mm:ss.00"),4,2),"")</f>
        <v/>
      </c>
      <c r="M1665" s="23" t="str">
        <f>IF(AND(INDEX(個人!$C$6:$AH$125,$N1665,$C$3)&lt;&gt;"",INDEX(個人!$C$6:$AH$125,$N1665,$O1665)&lt;&gt;""),RIGHT(TEXT(INDEX(個人!$C$6:$AH$125,$N1665,$O1665),"mm:ss.00"),2),"")</f>
        <v/>
      </c>
      <c r="N1665" s="23">
        <f t="shared" si="227"/>
        <v>76</v>
      </c>
      <c r="O1665" s="23">
        <v>20</v>
      </c>
      <c r="P1665" s="200" t="s">
        <v>37</v>
      </c>
      <c r="Q1665" s="23" t="s">
        <v>319</v>
      </c>
    </row>
    <row r="1666" spans="3:17" s="23" customFormat="1" x14ac:dyDescent="0.15">
      <c r="C1666" s="23" t="str">
        <f>IF(INDEX(個人!$C$6:$AH$125,$N1666,$C$3)&lt;&gt;"",DBCS(TRIM(INDEX(個人!$C$6:$AH$125,$N1666,$C$3))),"")</f>
        <v/>
      </c>
      <c r="D1666" s="23" t="str">
        <f t="shared" si="225"/>
        <v>○</v>
      </c>
      <c r="E1666" s="23">
        <f>IF(AND(INDEX(個人!$C$6:$AH$125,$N1665,$C$3)&lt;&gt;"",INDEX(個人!$C$6:$AH$125,$N1666,$O1666)&lt;&gt;""),E1665+1,E1665)</f>
        <v>0</v>
      </c>
      <c r="F1666" s="23" t="str">
        <f t="shared" si="226"/>
        <v>@0</v>
      </c>
      <c r="H1666" s="23" t="str">
        <f>IF(AND(INDEX(個人!$C$6:$AH$125,$N1666,$C$3)&lt;&gt;"",INDEX(個人!$C$6:$AH$125,$N1666,$O1666)&lt;&gt;""),IF(INDEX(個人!$C$6:$AH$125,$N1666,$H$3)&lt;20,11,ROUNDDOWN(INDEX(個人!$C$6:$AH$125,$N1666,$H$3)/5,0)+7),"")</f>
        <v/>
      </c>
      <c r="I1666" s="23" t="str">
        <f>IF(AND(INDEX(個人!$C$6:$AH$125,$N1666,$C$3)&lt;&gt;"",INDEX(個人!$C$6:$AH$125,$N1666,$O1666)&lt;&gt;""),IF(ISERROR(VLOOKUP(DBCS($Q1666),コード一覧!$E$1:$F$6,2,FALSE)),1,VLOOKUP(DBCS($Q1666),コード一覧!$E$1:$F$6,2,FALSE)),"")</f>
        <v/>
      </c>
      <c r="J1666" s="23" t="str">
        <f>IF(AND(INDEX(個人!$C$6:$AH$125,$N1666,$C$3)&lt;&gt;"",INDEX(個人!$C$6:$AH$125,$N1666,$O1666)&lt;&gt;""),VLOOKUP($P1666,コード一覧!$G$1:$H$10,2,FALSE),"")</f>
        <v/>
      </c>
      <c r="K1666" s="23" t="str">
        <f>IF(AND(INDEX(個人!$C$6:$AH$125,$N1666,$C$3)&lt;&gt;"",INDEX(個人!$C$6:$AH$125,$N1666,$O1666)&lt;&gt;""),LEFT(TEXT(INDEX(個人!$C$6:$AH$125,$N1666,$O1666),"mm:ss.00"),2),"")</f>
        <v/>
      </c>
      <c r="L1666" s="23" t="str">
        <f>IF(AND(INDEX(個人!$C$6:$AH$125,$N1666,$C$3)&lt;&gt;"",INDEX(個人!$C$6:$AH$125,$N1666,$O1666)&lt;&gt;""),MID(TEXT(INDEX(個人!$C$6:$AH$125,$N1666,$O1666),"mm:ss.00"),4,2),"")</f>
        <v/>
      </c>
      <c r="M1666" s="23" t="str">
        <f>IF(AND(INDEX(個人!$C$6:$AH$125,$N1666,$C$3)&lt;&gt;"",INDEX(個人!$C$6:$AH$125,$N1666,$O1666)&lt;&gt;""),RIGHT(TEXT(INDEX(個人!$C$6:$AH$125,$N1666,$O1666),"mm:ss.00"),2),"")</f>
        <v/>
      </c>
      <c r="N1666" s="23">
        <f t="shared" si="227"/>
        <v>76</v>
      </c>
      <c r="O1666" s="23">
        <v>21</v>
      </c>
      <c r="P1666" s="200" t="s">
        <v>47</v>
      </c>
      <c r="Q1666" s="23" t="s">
        <v>319</v>
      </c>
    </row>
    <row r="1667" spans="3:17" s="23" customFormat="1" x14ac:dyDescent="0.15">
      <c r="C1667" s="23" t="str">
        <f>IF(INDEX(個人!$C$6:$AH$125,$N1667,$C$3)&lt;&gt;"",DBCS(TRIM(INDEX(個人!$C$6:$AH$125,$N1667,$C$3))),"")</f>
        <v/>
      </c>
      <c r="D1667" s="23" t="str">
        <f t="shared" si="225"/>
        <v>○</v>
      </c>
      <c r="E1667" s="23">
        <f>IF(AND(INDEX(個人!$C$6:$AH$125,$N1666,$C$3)&lt;&gt;"",INDEX(個人!$C$6:$AH$125,$N1667,$O1667)&lt;&gt;""),E1666+1,E1666)</f>
        <v>0</v>
      </c>
      <c r="F1667" s="23" t="str">
        <f t="shared" si="226"/>
        <v>@0</v>
      </c>
      <c r="H1667" s="23" t="str">
        <f>IF(AND(INDEX(個人!$C$6:$AH$125,$N1667,$C$3)&lt;&gt;"",INDEX(個人!$C$6:$AH$125,$N1667,$O1667)&lt;&gt;""),IF(INDEX(個人!$C$6:$AH$125,$N1667,$H$3)&lt;20,11,ROUNDDOWN(INDEX(個人!$C$6:$AH$125,$N1667,$H$3)/5,0)+7),"")</f>
        <v/>
      </c>
      <c r="I1667" s="23" t="str">
        <f>IF(AND(INDEX(個人!$C$6:$AH$125,$N1667,$C$3)&lt;&gt;"",INDEX(個人!$C$6:$AH$125,$N1667,$O1667)&lt;&gt;""),IF(ISERROR(VLOOKUP(DBCS($Q1667),コード一覧!$E$1:$F$6,2,FALSE)),1,VLOOKUP(DBCS($Q1667),コード一覧!$E$1:$F$6,2,FALSE)),"")</f>
        <v/>
      </c>
      <c r="J1667" s="23" t="str">
        <f>IF(AND(INDEX(個人!$C$6:$AH$125,$N1667,$C$3)&lt;&gt;"",INDEX(個人!$C$6:$AH$125,$N1667,$O1667)&lt;&gt;""),VLOOKUP($P1667,コード一覧!$G$1:$H$10,2,FALSE),"")</f>
        <v/>
      </c>
      <c r="K1667" s="23" t="str">
        <f>IF(AND(INDEX(個人!$C$6:$AH$125,$N1667,$C$3)&lt;&gt;"",INDEX(個人!$C$6:$AH$125,$N1667,$O1667)&lt;&gt;""),LEFT(TEXT(INDEX(個人!$C$6:$AH$125,$N1667,$O1667),"mm:ss.00"),2),"")</f>
        <v/>
      </c>
      <c r="L1667" s="23" t="str">
        <f>IF(AND(INDEX(個人!$C$6:$AH$125,$N1667,$C$3)&lt;&gt;"",INDEX(個人!$C$6:$AH$125,$N1667,$O1667)&lt;&gt;""),MID(TEXT(INDEX(個人!$C$6:$AH$125,$N1667,$O1667),"mm:ss.00"),4,2),"")</f>
        <v/>
      </c>
      <c r="M1667" s="23" t="str">
        <f>IF(AND(INDEX(個人!$C$6:$AH$125,$N1667,$C$3)&lt;&gt;"",INDEX(個人!$C$6:$AH$125,$N1667,$O1667)&lt;&gt;""),RIGHT(TEXT(INDEX(個人!$C$6:$AH$125,$N1667,$O1667),"mm:ss.00"),2),"")</f>
        <v/>
      </c>
      <c r="N1667" s="23">
        <f t="shared" si="227"/>
        <v>76</v>
      </c>
      <c r="O1667" s="23">
        <v>22</v>
      </c>
      <c r="P1667" s="200" t="s">
        <v>70</v>
      </c>
      <c r="Q1667" s="23" t="s">
        <v>320</v>
      </c>
    </row>
    <row r="1668" spans="3:17" s="23" customFormat="1" x14ac:dyDescent="0.15">
      <c r="C1668" s="23" t="str">
        <f>IF(INDEX(個人!$C$6:$AH$125,$N1668,$C$3)&lt;&gt;"",DBCS(TRIM(INDEX(個人!$C$6:$AH$125,$N1668,$C$3))),"")</f>
        <v/>
      </c>
      <c r="D1668" s="23" t="str">
        <f t="shared" si="225"/>
        <v>○</v>
      </c>
      <c r="E1668" s="23">
        <f>IF(AND(INDEX(個人!$C$6:$AH$125,$N1667,$C$3)&lt;&gt;"",INDEX(個人!$C$6:$AH$125,$N1668,$O1668)&lt;&gt;""),E1667+1,E1667)</f>
        <v>0</v>
      </c>
      <c r="F1668" s="23" t="str">
        <f t="shared" si="226"/>
        <v>@0</v>
      </c>
      <c r="H1668" s="23" t="str">
        <f>IF(AND(INDEX(個人!$C$6:$AH$125,$N1668,$C$3)&lt;&gt;"",INDEX(個人!$C$6:$AH$125,$N1668,$O1668)&lt;&gt;""),IF(INDEX(個人!$C$6:$AH$125,$N1668,$H$3)&lt;20,11,ROUNDDOWN(INDEX(個人!$C$6:$AH$125,$N1668,$H$3)/5,0)+7),"")</f>
        <v/>
      </c>
      <c r="I1668" s="23" t="str">
        <f>IF(AND(INDEX(個人!$C$6:$AH$125,$N1668,$C$3)&lt;&gt;"",INDEX(個人!$C$6:$AH$125,$N1668,$O1668)&lt;&gt;""),IF(ISERROR(VLOOKUP(DBCS($Q1668),コード一覧!$E$1:$F$6,2,FALSE)),1,VLOOKUP(DBCS($Q1668),コード一覧!$E$1:$F$6,2,FALSE)),"")</f>
        <v/>
      </c>
      <c r="J1668" s="23" t="str">
        <f>IF(AND(INDEX(個人!$C$6:$AH$125,$N1668,$C$3)&lt;&gt;"",INDEX(個人!$C$6:$AH$125,$N1668,$O1668)&lt;&gt;""),VLOOKUP($P1668,コード一覧!$G$1:$H$10,2,FALSE),"")</f>
        <v/>
      </c>
      <c r="K1668" s="23" t="str">
        <f>IF(AND(INDEX(個人!$C$6:$AH$125,$N1668,$C$3)&lt;&gt;"",INDEX(個人!$C$6:$AH$125,$N1668,$O1668)&lt;&gt;""),LEFT(TEXT(INDEX(個人!$C$6:$AH$125,$N1668,$O1668),"mm:ss.00"),2),"")</f>
        <v/>
      </c>
      <c r="L1668" s="23" t="str">
        <f>IF(AND(INDEX(個人!$C$6:$AH$125,$N1668,$C$3)&lt;&gt;"",INDEX(個人!$C$6:$AH$125,$N1668,$O1668)&lt;&gt;""),MID(TEXT(INDEX(個人!$C$6:$AH$125,$N1668,$O1668),"mm:ss.00"),4,2),"")</f>
        <v/>
      </c>
      <c r="M1668" s="23" t="str">
        <f>IF(AND(INDEX(個人!$C$6:$AH$125,$N1668,$C$3)&lt;&gt;"",INDEX(個人!$C$6:$AH$125,$N1668,$O1668)&lt;&gt;""),RIGHT(TEXT(INDEX(個人!$C$6:$AH$125,$N1668,$O1668),"mm:ss.00"),2),"")</f>
        <v/>
      </c>
      <c r="N1668" s="23">
        <f t="shared" si="227"/>
        <v>76</v>
      </c>
      <c r="O1668" s="23">
        <v>23</v>
      </c>
      <c r="P1668" s="200" t="s">
        <v>24</v>
      </c>
      <c r="Q1668" s="23" t="s">
        <v>320</v>
      </c>
    </row>
    <row r="1669" spans="3:17" s="23" customFormat="1" x14ac:dyDescent="0.15">
      <c r="C1669" s="23" t="str">
        <f>IF(INDEX(個人!$C$6:$AH$125,$N1669,$C$3)&lt;&gt;"",DBCS(TRIM(INDEX(個人!$C$6:$AH$125,$N1669,$C$3))),"")</f>
        <v/>
      </c>
      <c r="D1669" s="23" t="str">
        <f t="shared" si="225"/>
        <v>○</v>
      </c>
      <c r="E1669" s="23">
        <f>IF(AND(INDEX(個人!$C$6:$AH$125,$N1668,$C$3)&lt;&gt;"",INDEX(個人!$C$6:$AH$125,$N1669,$O1669)&lt;&gt;""),E1668+1,E1668)</f>
        <v>0</v>
      </c>
      <c r="F1669" s="23" t="str">
        <f t="shared" si="226"/>
        <v>@0</v>
      </c>
      <c r="H1669" s="23" t="str">
        <f>IF(AND(INDEX(個人!$C$6:$AH$125,$N1669,$C$3)&lt;&gt;"",INDEX(個人!$C$6:$AH$125,$N1669,$O1669)&lt;&gt;""),IF(INDEX(個人!$C$6:$AH$125,$N1669,$H$3)&lt;20,11,ROUNDDOWN(INDEX(個人!$C$6:$AH$125,$N1669,$H$3)/5,0)+7),"")</f>
        <v/>
      </c>
      <c r="I1669" s="23" t="str">
        <f>IF(AND(INDEX(個人!$C$6:$AH$125,$N1669,$C$3)&lt;&gt;"",INDEX(個人!$C$6:$AH$125,$N1669,$O1669)&lt;&gt;""),IF(ISERROR(VLOOKUP(DBCS($Q1669),コード一覧!$E$1:$F$6,2,FALSE)),1,VLOOKUP(DBCS($Q1669),コード一覧!$E$1:$F$6,2,FALSE)),"")</f>
        <v/>
      </c>
      <c r="J1669" s="23" t="str">
        <f>IF(AND(INDEX(個人!$C$6:$AH$125,$N1669,$C$3)&lt;&gt;"",INDEX(個人!$C$6:$AH$125,$N1669,$O1669)&lt;&gt;""),VLOOKUP($P1669,コード一覧!$G$1:$H$10,2,FALSE),"")</f>
        <v/>
      </c>
      <c r="K1669" s="23" t="str">
        <f>IF(AND(INDEX(個人!$C$6:$AH$125,$N1669,$C$3)&lt;&gt;"",INDEX(個人!$C$6:$AH$125,$N1669,$O1669)&lt;&gt;""),LEFT(TEXT(INDEX(個人!$C$6:$AH$125,$N1669,$O1669),"mm:ss.00"),2),"")</f>
        <v/>
      </c>
      <c r="L1669" s="23" t="str">
        <f>IF(AND(INDEX(個人!$C$6:$AH$125,$N1669,$C$3)&lt;&gt;"",INDEX(個人!$C$6:$AH$125,$N1669,$O1669)&lt;&gt;""),MID(TEXT(INDEX(個人!$C$6:$AH$125,$N1669,$O1669),"mm:ss.00"),4,2),"")</f>
        <v/>
      </c>
      <c r="M1669" s="23" t="str">
        <f>IF(AND(INDEX(個人!$C$6:$AH$125,$N1669,$C$3)&lt;&gt;"",INDEX(個人!$C$6:$AH$125,$N1669,$O1669)&lt;&gt;""),RIGHT(TEXT(INDEX(個人!$C$6:$AH$125,$N1669,$O1669),"mm:ss.00"),2),"")</f>
        <v/>
      </c>
      <c r="N1669" s="23">
        <f t="shared" si="227"/>
        <v>76</v>
      </c>
      <c r="O1669" s="23">
        <v>24</v>
      </c>
      <c r="P1669" s="200" t="s">
        <v>37</v>
      </c>
      <c r="Q1669" s="23" t="s">
        <v>320</v>
      </c>
    </row>
    <row r="1670" spans="3:17" s="23" customFormat="1" x14ac:dyDescent="0.15">
      <c r="C1670" s="23" t="str">
        <f>IF(INDEX(個人!$C$6:$AH$125,$N1670,$C$3)&lt;&gt;"",DBCS(TRIM(INDEX(個人!$C$6:$AH$125,$N1670,$C$3))),"")</f>
        <v/>
      </c>
      <c r="D1670" s="23" t="str">
        <f t="shared" si="225"/>
        <v>○</v>
      </c>
      <c r="E1670" s="23">
        <f>IF(AND(INDEX(個人!$C$6:$AH$125,$N1669,$C$3)&lt;&gt;"",INDEX(個人!$C$6:$AH$125,$N1670,$O1670)&lt;&gt;""),E1669+1,E1669)</f>
        <v>0</v>
      </c>
      <c r="F1670" s="23" t="str">
        <f t="shared" si="226"/>
        <v>@0</v>
      </c>
      <c r="H1670" s="23" t="str">
        <f>IF(AND(INDEX(個人!$C$6:$AH$125,$N1670,$C$3)&lt;&gt;"",INDEX(個人!$C$6:$AH$125,$N1670,$O1670)&lt;&gt;""),IF(INDEX(個人!$C$6:$AH$125,$N1670,$H$3)&lt;20,11,ROUNDDOWN(INDEX(個人!$C$6:$AH$125,$N1670,$H$3)/5,0)+7),"")</f>
        <v/>
      </c>
      <c r="I1670" s="23" t="str">
        <f>IF(AND(INDEX(個人!$C$6:$AH$125,$N1670,$C$3)&lt;&gt;"",INDEX(個人!$C$6:$AH$125,$N1670,$O1670)&lt;&gt;""),IF(ISERROR(VLOOKUP(DBCS($Q1670),コード一覧!$E$1:$F$6,2,FALSE)),1,VLOOKUP(DBCS($Q1670),コード一覧!$E$1:$F$6,2,FALSE)),"")</f>
        <v/>
      </c>
      <c r="J1670" s="23" t="str">
        <f>IF(AND(INDEX(個人!$C$6:$AH$125,$N1670,$C$3)&lt;&gt;"",INDEX(個人!$C$6:$AH$125,$N1670,$O1670)&lt;&gt;""),VLOOKUP($P1670,コード一覧!$G$1:$H$10,2,FALSE),"")</f>
        <v/>
      </c>
      <c r="K1670" s="23" t="str">
        <f>IF(AND(INDEX(個人!$C$6:$AH$125,$N1670,$C$3)&lt;&gt;"",INDEX(個人!$C$6:$AH$125,$N1670,$O1670)&lt;&gt;""),LEFT(TEXT(INDEX(個人!$C$6:$AH$125,$N1670,$O1670),"mm:ss.00"),2),"")</f>
        <v/>
      </c>
      <c r="L1670" s="23" t="str">
        <f>IF(AND(INDEX(個人!$C$6:$AH$125,$N1670,$C$3)&lt;&gt;"",INDEX(個人!$C$6:$AH$125,$N1670,$O1670)&lt;&gt;""),MID(TEXT(INDEX(個人!$C$6:$AH$125,$N1670,$O1670),"mm:ss.00"),4,2),"")</f>
        <v/>
      </c>
      <c r="M1670" s="23" t="str">
        <f>IF(AND(INDEX(個人!$C$6:$AH$125,$N1670,$C$3)&lt;&gt;"",INDEX(個人!$C$6:$AH$125,$N1670,$O1670)&lt;&gt;""),RIGHT(TEXT(INDEX(個人!$C$6:$AH$125,$N1670,$O1670),"mm:ss.00"),2),"")</f>
        <v/>
      </c>
      <c r="N1670" s="23">
        <f t="shared" si="227"/>
        <v>76</v>
      </c>
      <c r="O1670" s="23">
        <v>25</v>
      </c>
      <c r="P1670" s="200" t="s">
        <v>47</v>
      </c>
      <c r="Q1670" s="23" t="s">
        <v>320</v>
      </c>
    </row>
    <row r="1671" spans="3:17" s="23" customFormat="1" x14ac:dyDescent="0.15">
      <c r="C1671" s="23" t="str">
        <f>IF(INDEX(個人!$C$6:$AH$125,$N1671,$C$3)&lt;&gt;"",DBCS(TRIM(INDEX(個人!$C$6:$AH$125,$N1671,$C$3))),"")</f>
        <v/>
      </c>
      <c r="D1671" s="23" t="str">
        <f t="shared" si="225"/>
        <v>○</v>
      </c>
      <c r="E1671" s="23">
        <f>IF(AND(INDEX(個人!$C$6:$AH$125,$N1670,$C$3)&lt;&gt;"",INDEX(個人!$C$6:$AH$125,$N1671,$O1671)&lt;&gt;""),E1670+1,E1670)</f>
        <v>0</v>
      </c>
      <c r="F1671" s="23" t="str">
        <f t="shared" si="226"/>
        <v>@0</v>
      </c>
      <c r="H1671" s="23" t="str">
        <f>IF(AND(INDEX(個人!$C$6:$AH$125,$N1671,$C$3)&lt;&gt;"",INDEX(個人!$C$6:$AH$125,$N1671,$O1671)&lt;&gt;""),IF(INDEX(個人!$C$6:$AH$125,$N1671,$H$3)&lt;20,11,ROUNDDOWN(INDEX(個人!$C$6:$AH$125,$N1671,$H$3)/5,0)+7),"")</f>
        <v/>
      </c>
      <c r="I1671" s="23" t="str">
        <f>IF(AND(INDEX(個人!$C$6:$AH$125,$N1671,$C$3)&lt;&gt;"",INDEX(個人!$C$6:$AH$125,$N1671,$O1671)&lt;&gt;""),IF(ISERROR(VLOOKUP(DBCS($Q1671),コード一覧!$E$1:$F$6,2,FALSE)),1,VLOOKUP(DBCS($Q1671),コード一覧!$E$1:$F$6,2,FALSE)),"")</f>
        <v/>
      </c>
      <c r="J1671" s="23" t="str">
        <f>IF(AND(INDEX(個人!$C$6:$AH$125,$N1671,$C$3)&lt;&gt;"",INDEX(個人!$C$6:$AH$125,$N1671,$O1671)&lt;&gt;""),VLOOKUP($P1671,コード一覧!$G$1:$H$10,2,FALSE),"")</f>
        <v/>
      </c>
      <c r="K1671" s="23" t="str">
        <f>IF(AND(INDEX(個人!$C$6:$AH$125,$N1671,$C$3)&lt;&gt;"",INDEX(個人!$C$6:$AH$125,$N1671,$O1671)&lt;&gt;""),LEFT(TEXT(INDEX(個人!$C$6:$AH$125,$N1671,$O1671),"mm:ss.00"),2),"")</f>
        <v/>
      </c>
      <c r="L1671" s="23" t="str">
        <f>IF(AND(INDEX(個人!$C$6:$AH$125,$N1671,$C$3)&lt;&gt;"",INDEX(個人!$C$6:$AH$125,$N1671,$O1671)&lt;&gt;""),MID(TEXT(INDEX(個人!$C$6:$AH$125,$N1671,$O1671),"mm:ss.00"),4,2),"")</f>
        <v/>
      </c>
      <c r="M1671" s="23" t="str">
        <f>IF(AND(INDEX(個人!$C$6:$AH$125,$N1671,$C$3)&lt;&gt;"",INDEX(個人!$C$6:$AH$125,$N1671,$O1671)&lt;&gt;""),RIGHT(TEXT(INDEX(個人!$C$6:$AH$125,$N1671,$O1671),"mm:ss.00"),2),"")</f>
        <v/>
      </c>
      <c r="N1671" s="23">
        <f t="shared" si="227"/>
        <v>76</v>
      </c>
      <c r="O1671" s="23">
        <v>26</v>
      </c>
      <c r="P1671" s="200" t="s">
        <v>70</v>
      </c>
      <c r="Q1671" s="23" t="s">
        <v>321</v>
      </c>
    </row>
    <row r="1672" spans="3:17" s="23" customFormat="1" x14ac:dyDescent="0.15">
      <c r="C1672" s="23" t="str">
        <f>IF(INDEX(個人!$C$6:$AH$125,$N1672,$C$3)&lt;&gt;"",DBCS(TRIM(INDEX(個人!$C$6:$AH$125,$N1672,$C$3))),"")</f>
        <v/>
      </c>
      <c r="D1672" s="23" t="str">
        <f t="shared" si="225"/>
        <v>○</v>
      </c>
      <c r="E1672" s="23">
        <f>IF(AND(INDEX(個人!$C$6:$AH$125,$N1671,$C$3)&lt;&gt;"",INDEX(個人!$C$6:$AH$125,$N1672,$O1672)&lt;&gt;""),E1671+1,E1671)</f>
        <v>0</v>
      </c>
      <c r="F1672" s="23" t="str">
        <f t="shared" si="226"/>
        <v>@0</v>
      </c>
      <c r="H1672" s="23" t="str">
        <f>IF(AND(INDEX(個人!$C$6:$AH$125,$N1672,$C$3)&lt;&gt;"",INDEX(個人!$C$6:$AH$125,$N1672,$O1672)&lt;&gt;""),IF(INDEX(個人!$C$6:$AH$125,$N1672,$H$3)&lt;20,11,ROUNDDOWN(INDEX(個人!$C$6:$AH$125,$N1672,$H$3)/5,0)+7),"")</f>
        <v/>
      </c>
      <c r="I1672" s="23" t="str">
        <f>IF(AND(INDEX(個人!$C$6:$AH$125,$N1672,$C$3)&lt;&gt;"",INDEX(個人!$C$6:$AH$125,$N1672,$O1672)&lt;&gt;""),IF(ISERROR(VLOOKUP(DBCS($Q1672),コード一覧!$E$1:$F$6,2,FALSE)),1,VLOOKUP(DBCS($Q1672),コード一覧!$E$1:$F$6,2,FALSE)),"")</f>
        <v/>
      </c>
      <c r="J1672" s="23" t="str">
        <f>IF(AND(INDEX(個人!$C$6:$AH$125,$N1672,$C$3)&lt;&gt;"",INDEX(個人!$C$6:$AH$125,$N1672,$O1672)&lt;&gt;""),VLOOKUP($P1672,コード一覧!$G$1:$H$10,2,FALSE),"")</f>
        <v/>
      </c>
      <c r="K1672" s="23" t="str">
        <f>IF(AND(INDEX(個人!$C$6:$AH$125,$N1672,$C$3)&lt;&gt;"",INDEX(個人!$C$6:$AH$125,$N1672,$O1672)&lt;&gt;""),LEFT(TEXT(INDEX(個人!$C$6:$AH$125,$N1672,$O1672),"mm:ss.00"),2),"")</f>
        <v/>
      </c>
      <c r="L1672" s="23" t="str">
        <f>IF(AND(INDEX(個人!$C$6:$AH$125,$N1672,$C$3)&lt;&gt;"",INDEX(個人!$C$6:$AH$125,$N1672,$O1672)&lt;&gt;""),MID(TEXT(INDEX(個人!$C$6:$AH$125,$N1672,$O1672),"mm:ss.00"),4,2),"")</f>
        <v/>
      </c>
      <c r="M1672" s="23" t="str">
        <f>IF(AND(INDEX(個人!$C$6:$AH$125,$N1672,$C$3)&lt;&gt;"",INDEX(個人!$C$6:$AH$125,$N1672,$O1672)&lt;&gt;""),RIGHT(TEXT(INDEX(個人!$C$6:$AH$125,$N1672,$O1672),"mm:ss.00"),2),"")</f>
        <v/>
      </c>
      <c r="N1672" s="23">
        <f t="shared" si="227"/>
        <v>76</v>
      </c>
      <c r="O1672" s="23">
        <v>27</v>
      </c>
      <c r="P1672" s="200" t="s">
        <v>24</v>
      </c>
      <c r="Q1672" s="23" t="s">
        <v>321</v>
      </c>
    </row>
    <row r="1673" spans="3:17" s="23" customFormat="1" x14ac:dyDescent="0.15">
      <c r="C1673" s="23" t="str">
        <f>IF(INDEX(個人!$C$6:$AH$125,$N1673,$C$3)&lt;&gt;"",DBCS(TRIM(INDEX(個人!$C$6:$AH$125,$N1673,$C$3))),"")</f>
        <v/>
      </c>
      <c r="D1673" s="23" t="str">
        <f t="shared" si="225"/>
        <v>○</v>
      </c>
      <c r="E1673" s="23">
        <f>IF(AND(INDEX(個人!$C$6:$AH$125,$N1672,$C$3)&lt;&gt;"",INDEX(個人!$C$6:$AH$125,$N1673,$O1673)&lt;&gt;""),E1672+1,E1672)</f>
        <v>0</v>
      </c>
      <c r="F1673" s="23" t="str">
        <f t="shared" si="226"/>
        <v>@0</v>
      </c>
      <c r="H1673" s="23" t="str">
        <f>IF(AND(INDEX(個人!$C$6:$AH$125,$N1673,$C$3)&lt;&gt;"",INDEX(個人!$C$6:$AH$125,$N1673,$O1673)&lt;&gt;""),IF(INDEX(個人!$C$6:$AH$125,$N1673,$H$3)&lt;20,11,ROUNDDOWN(INDEX(個人!$C$6:$AH$125,$N1673,$H$3)/5,0)+7),"")</f>
        <v/>
      </c>
      <c r="I1673" s="23" t="str">
        <f>IF(AND(INDEX(個人!$C$6:$AH$125,$N1673,$C$3)&lt;&gt;"",INDEX(個人!$C$6:$AH$125,$N1673,$O1673)&lt;&gt;""),IF(ISERROR(VLOOKUP(DBCS($Q1673),コード一覧!$E$1:$F$6,2,FALSE)),1,VLOOKUP(DBCS($Q1673),コード一覧!$E$1:$F$6,2,FALSE)),"")</f>
        <v/>
      </c>
      <c r="J1673" s="23" t="str">
        <f>IF(AND(INDEX(個人!$C$6:$AH$125,$N1673,$C$3)&lt;&gt;"",INDEX(個人!$C$6:$AH$125,$N1673,$O1673)&lt;&gt;""),VLOOKUP($P1673,コード一覧!$G$1:$H$10,2,FALSE),"")</f>
        <v/>
      </c>
      <c r="K1673" s="23" t="str">
        <f>IF(AND(INDEX(個人!$C$6:$AH$125,$N1673,$C$3)&lt;&gt;"",INDEX(個人!$C$6:$AH$125,$N1673,$O1673)&lt;&gt;""),LEFT(TEXT(INDEX(個人!$C$6:$AH$125,$N1673,$O1673),"mm:ss.00"),2),"")</f>
        <v/>
      </c>
      <c r="L1673" s="23" t="str">
        <f>IF(AND(INDEX(個人!$C$6:$AH$125,$N1673,$C$3)&lt;&gt;"",INDEX(個人!$C$6:$AH$125,$N1673,$O1673)&lt;&gt;""),MID(TEXT(INDEX(個人!$C$6:$AH$125,$N1673,$O1673),"mm:ss.00"),4,2),"")</f>
        <v/>
      </c>
      <c r="M1673" s="23" t="str">
        <f>IF(AND(INDEX(個人!$C$6:$AH$125,$N1673,$C$3)&lt;&gt;"",INDEX(個人!$C$6:$AH$125,$N1673,$O1673)&lt;&gt;""),RIGHT(TEXT(INDEX(個人!$C$6:$AH$125,$N1673,$O1673),"mm:ss.00"),2),"")</f>
        <v/>
      </c>
      <c r="N1673" s="23">
        <f t="shared" si="227"/>
        <v>76</v>
      </c>
      <c r="O1673" s="23">
        <v>28</v>
      </c>
      <c r="P1673" s="200" t="s">
        <v>37</v>
      </c>
      <c r="Q1673" s="23" t="s">
        <v>321</v>
      </c>
    </row>
    <row r="1674" spans="3:17" s="23" customFormat="1" x14ac:dyDescent="0.15">
      <c r="C1674" s="23" t="str">
        <f>IF(INDEX(個人!$C$6:$AH$125,$N1674,$C$3)&lt;&gt;"",DBCS(TRIM(INDEX(個人!$C$6:$AH$125,$N1674,$C$3))),"")</f>
        <v/>
      </c>
      <c r="D1674" s="23" t="str">
        <f t="shared" si="225"/>
        <v>○</v>
      </c>
      <c r="E1674" s="23">
        <f>IF(AND(INDEX(個人!$C$6:$AH$125,$N1673,$C$3)&lt;&gt;"",INDEX(個人!$C$6:$AH$125,$N1674,$O1674)&lt;&gt;""),E1673+1,E1673)</f>
        <v>0</v>
      </c>
      <c r="F1674" s="23" t="str">
        <f t="shared" si="226"/>
        <v>@0</v>
      </c>
      <c r="H1674" s="23" t="str">
        <f>IF(AND(INDEX(個人!$C$6:$AH$125,$N1674,$C$3)&lt;&gt;"",INDEX(個人!$C$6:$AH$125,$N1674,$O1674)&lt;&gt;""),IF(INDEX(個人!$C$6:$AH$125,$N1674,$H$3)&lt;20,11,ROUNDDOWN(INDEX(個人!$C$6:$AH$125,$N1674,$H$3)/5,0)+7),"")</f>
        <v/>
      </c>
      <c r="I1674" s="23" t="str">
        <f>IF(AND(INDEX(個人!$C$6:$AH$125,$N1674,$C$3)&lt;&gt;"",INDEX(個人!$C$6:$AH$125,$N1674,$O1674)&lt;&gt;""),IF(ISERROR(VLOOKUP(DBCS($Q1674),コード一覧!$E$1:$F$6,2,FALSE)),1,VLOOKUP(DBCS($Q1674),コード一覧!$E$1:$F$6,2,FALSE)),"")</f>
        <v/>
      </c>
      <c r="J1674" s="23" t="str">
        <f>IF(AND(INDEX(個人!$C$6:$AH$125,$N1674,$C$3)&lt;&gt;"",INDEX(個人!$C$6:$AH$125,$N1674,$O1674)&lt;&gt;""),VLOOKUP($P1674,コード一覧!$G$1:$H$10,2,FALSE),"")</f>
        <v/>
      </c>
      <c r="K1674" s="23" t="str">
        <f>IF(AND(INDEX(個人!$C$6:$AH$125,$N1674,$C$3)&lt;&gt;"",INDEX(個人!$C$6:$AH$125,$N1674,$O1674)&lt;&gt;""),LEFT(TEXT(INDEX(個人!$C$6:$AH$125,$N1674,$O1674),"mm:ss.00"),2),"")</f>
        <v/>
      </c>
      <c r="L1674" s="23" t="str">
        <f>IF(AND(INDEX(個人!$C$6:$AH$125,$N1674,$C$3)&lt;&gt;"",INDEX(個人!$C$6:$AH$125,$N1674,$O1674)&lt;&gt;""),MID(TEXT(INDEX(個人!$C$6:$AH$125,$N1674,$O1674),"mm:ss.00"),4,2),"")</f>
        <v/>
      </c>
      <c r="M1674" s="23" t="str">
        <f>IF(AND(INDEX(個人!$C$6:$AH$125,$N1674,$C$3)&lt;&gt;"",INDEX(個人!$C$6:$AH$125,$N1674,$O1674)&lt;&gt;""),RIGHT(TEXT(INDEX(個人!$C$6:$AH$125,$N1674,$O1674),"mm:ss.00"),2),"")</f>
        <v/>
      </c>
      <c r="N1674" s="23">
        <f t="shared" si="227"/>
        <v>76</v>
      </c>
      <c r="O1674" s="23">
        <v>29</v>
      </c>
      <c r="P1674" s="200" t="s">
        <v>47</v>
      </c>
      <c r="Q1674" s="23" t="s">
        <v>321</v>
      </c>
    </row>
    <row r="1675" spans="3:17" s="23" customFormat="1" x14ac:dyDescent="0.15">
      <c r="C1675" s="23" t="str">
        <f>IF(INDEX(個人!$C$6:$AH$125,$N1675,$C$3)&lt;&gt;"",DBCS(TRIM(INDEX(個人!$C$6:$AH$125,$N1675,$C$3))),"")</f>
        <v/>
      </c>
      <c r="D1675" s="23" t="str">
        <f t="shared" si="225"/>
        <v>○</v>
      </c>
      <c r="E1675" s="23">
        <f>IF(AND(INDEX(個人!$C$6:$AH$125,$N1674,$C$3)&lt;&gt;"",INDEX(個人!$C$6:$AH$125,$N1675,$O1675)&lt;&gt;""),E1674+1,E1674)</f>
        <v>0</v>
      </c>
      <c r="F1675" s="23" t="str">
        <f t="shared" si="226"/>
        <v>@0</v>
      </c>
      <c r="H1675" s="23" t="str">
        <f>IF(AND(INDEX(個人!$C$6:$AH$125,$N1675,$C$3)&lt;&gt;"",INDEX(個人!$C$6:$AH$125,$N1675,$O1675)&lt;&gt;""),IF(INDEX(個人!$C$6:$AH$125,$N1675,$H$3)&lt;20,11,ROUNDDOWN(INDEX(個人!$C$6:$AH$125,$N1675,$H$3)/5,0)+7),"")</f>
        <v/>
      </c>
      <c r="I1675" s="23" t="str">
        <f>IF(AND(INDEX(個人!$C$6:$AH$125,$N1675,$C$3)&lt;&gt;"",INDEX(個人!$C$6:$AH$125,$N1675,$O1675)&lt;&gt;""),IF(ISERROR(VLOOKUP(DBCS($Q1675),コード一覧!$E$1:$F$6,2,FALSE)),1,VLOOKUP(DBCS($Q1675),コード一覧!$E$1:$F$6,2,FALSE)),"")</f>
        <v/>
      </c>
      <c r="J1675" s="23" t="str">
        <f>IF(AND(INDEX(個人!$C$6:$AH$125,$N1675,$C$3)&lt;&gt;"",INDEX(個人!$C$6:$AH$125,$N1675,$O1675)&lt;&gt;""),VLOOKUP($P1675,コード一覧!$G$1:$H$10,2,FALSE),"")</f>
        <v/>
      </c>
      <c r="K1675" s="23" t="str">
        <f>IF(AND(INDEX(個人!$C$6:$AH$125,$N1675,$C$3)&lt;&gt;"",INDEX(個人!$C$6:$AH$125,$N1675,$O1675)&lt;&gt;""),LEFT(TEXT(INDEX(個人!$C$6:$AH$125,$N1675,$O1675),"mm:ss.00"),2),"")</f>
        <v/>
      </c>
      <c r="L1675" s="23" t="str">
        <f>IF(AND(INDEX(個人!$C$6:$AH$125,$N1675,$C$3)&lt;&gt;"",INDEX(個人!$C$6:$AH$125,$N1675,$O1675)&lt;&gt;""),MID(TEXT(INDEX(個人!$C$6:$AH$125,$N1675,$O1675),"mm:ss.00"),4,2),"")</f>
        <v/>
      </c>
      <c r="M1675" s="23" t="str">
        <f>IF(AND(INDEX(個人!$C$6:$AH$125,$N1675,$C$3)&lt;&gt;"",INDEX(個人!$C$6:$AH$125,$N1675,$O1675)&lt;&gt;""),RIGHT(TEXT(INDEX(個人!$C$6:$AH$125,$N1675,$O1675),"mm:ss.00"),2),"")</f>
        <v/>
      </c>
      <c r="N1675" s="23">
        <f t="shared" si="227"/>
        <v>76</v>
      </c>
      <c r="O1675" s="23">
        <v>30</v>
      </c>
      <c r="P1675" s="200" t="s">
        <v>37</v>
      </c>
      <c r="Q1675" s="23" t="s">
        <v>101</v>
      </c>
    </row>
    <row r="1676" spans="3:17" s="23" customFormat="1" x14ac:dyDescent="0.15">
      <c r="C1676" s="23" t="str">
        <f>IF(INDEX(個人!$C$6:$AH$125,$N1676,$C$3)&lt;&gt;"",DBCS(TRIM(INDEX(個人!$C$6:$AH$125,$N1676,$C$3))),"")</f>
        <v/>
      </c>
      <c r="D1676" s="23" t="str">
        <f t="shared" si="225"/>
        <v>○</v>
      </c>
      <c r="E1676" s="23">
        <f>IF(AND(INDEX(個人!$C$6:$AH$125,$N1675,$C$3)&lt;&gt;"",INDEX(個人!$C$6:$AH$125,$N1676,$O1676)&lt;&gt;""),E1675+1,E1675)</f>
        <v>0</v>
      </c>
      <c r="F1676" s="23" t="str">
        <f t="shared" si="226"/>
        <v>@0</v>
      </c>
      <c r="H1676" s="23" t="str">
        <f>IF(AND(INDEX(個人!$C$6:$AH$125,$N1676,$C$3)&lt;&gt;"",INDEX(個人!$C$6:$AH$125,$N1676,$O1676)&lt;&gt;""),IF(INDEX(個人!$C$6:$AH$125,$N1676,$H$3)&lt;20,11,ROUNDDOWN(INDEX(個人!$C$6:$AH$125,$N1676,$H$3)/5,0)+7),"")</f>
        <v/>
      </c>
      <c r="I1676" s="23" t="str">
        <f>IF(AND(INDEX(個人!$C$6:$AH$125,$N1676,$C$3)&lt;&gt;"",INDEX(個人!$C$6:$AH$125,$N1676,$O1676)&lt;&gt;""),IF(ISERROR(VLOOKUP(DBCS($Q1676),コード一覧!$E$1:$F$6,2,FALSE)),1,VLOOKUP(DBCS($Q1676),コード一覧!$E$1:$F$6,2,FALSE)),"")</f>
        <v/>
      </c>
      <c r="J1676" s="23" t="str">
        <f>IF(AND(INDEX(個人!$C$6:$AH$125,$N1676,$C$3)&lt;&gt;"",INDEX(個人!$C$6:$AH$125,$N1676,$O1676)&lt;&gt;""),VLOOKUP($P1676,コード一覧!$G$1:$H$10,2,FALSE),"")</f>
        <v/>
      </c>
      <c r="K1676" s="23" t="str">
        <f>IF(AND(INDEX(個人!$C$6:$AH$125,$N1676,$C$3)&lt;&gt;"",INDEX(個人!$C$6:$AH$125,$N1676,$O1676)&lt;&gt;""),LEFT(TEXT(INDEX(個人!$C$6:$AH$125,$N1676,$O1676),"mm:ss.00"),2),"")</f>
        <v/>
      </c>
      <c r="L1676" s="23" t="str">
        <f>IF(AND(INDEX(個人!$C$6:$AH$125,$N1676,$C$3)&lt;&gt;"",INDEX(個人!$C$6:$AH$125,$N1676,$O1676)&lt;&gt;""),MID(TEXT(INDEX(個人!$C$6:$AH$125,$N1676,$O1676),"mm:ss.00"),4,2),"")</f>
        <v/>
      </c>
      <c r="M1676" s="23" t="str">
        <f>IF(AND(INDEX(個人!$C$6:$AH$125,$N1676,$C$3)&lt;&gt;"",INDEX(個人!$C$6:$AH$125,$N1676,$O1676)&lt;&gt;""),RIGHT(TEXT(INDEX(個人!$C$6:$AH$125,$N1676,$O1676),"mm:ss.00"),2),"")</f>
        <v/>
      </c>
      <c r="N1676" s="23">
        <f t="shared" si="227"/>
        <v>76</v>
      </c>
      <c r="O1676" s="23">
        <v>31</v>
      </c>
      <c r="P1676" s="200" t="s">
        <v>47</v>
      </c>
      <c r="Q1676" s="23" t="s">
        <v>101</v>
      </c>
    </row>
    <row r="1677" spans="3:17" s="23" customFormat="1" x14ac:dyDescent="0.15">
      <c r="C1677" s="23" t="str">
        <f>IF(INDEX(個人!$C$6:$AH$125,$N1677,$C$3)&lt;&gt;"",DBCS(TRIM(INDEX(個人!$C$6:$AH$125,$N1677,$C$3))),"")</f>
        <v/>
      </c>
      <c r="D1677" s="23" t="str">
        <f t="shared" si="225"/>
        <v>○</v>
      </c>
      <c r="E1677" s="23">
        <f>IF(AND(INDEX(個人!$C$6:$AH$125,$N1676,$C$3)&lt;&gt;"",INDEX(個人!$C$6:$AH$125,$N1677,$O1677)&lt;&gt;""),E1676+1,E1676)</f>
        <v>0</v>
      </c>
      <c r="F1677" s="23" t="str">
        <f t="shared" si="226"/>
        <v>@0</v>
      </c>
      <c r="H1677" s="23" t="str">
        <f>IF(AND(INDEX(個人!$C$6:$AH$125,$N1677,$C$3)&lt;&gt;"",INDEX(個人!$C$6:$AH$125,$N1677,$O1677)&lt;&gt;""),IF(INDEX(個人!$C$6:$AH$125,$N1677,$H$3)&lt;20,11,ROUNDDOWN(INDEX(個人!$C$6:$AH$125,$N1677,$H$3)/5,0)+7),"")</f>
        <v/>
      </c>
      <c r="I1677" s="23" t="str">
        <f>IF(AND(INDEX(個人!$C$6:$AH$125,$N1677,$C$3)&lt;&gt;"",INDEX(個人!$C$6:$AH$125,$N1677,$O1677)&lt;&gt;""),IF(ISERROR(VLOOKUP(DBCS($Q1677),コード一覧!$E$1:$F$6,2,FALSE)),1,VLOOKUP(DBCS($Q1677),コード一覧!$E$1:$F$6,2,FALSE)),"")</f>
        <v/>
      </c>
      <c r="J1677" s="23" t="str">
        <f>IF(AND(INDEX(個人!$C$6:$AH$125,$N1677,$C$3)&lt;&gt;"",INDEX(個人!$C$6:$AH$125,$N1677,$O1677)&lt;&gt;""),VLOOKUP($P1677,コード一覧!$G$1:$H$10,2,FALSE),"")</f>
        <v/>
      </c>
      <c r="K1677" s="23" t="str">
        <f>IF(AND(INDEX(個人!$C$6:$AH$125,$N1677,$C$3)&lt;&gt;"",INDEX(個人!$C$6:$AH$125,$N1677,$O1677)&lt;&gt;""),LEFT(TEXT(INDEX(個人!$C$6:$AH$125,$N1677,$O1677),"mm:ss.00"),2),"")</f>
        <v/>
      </c>
      <c r="L1677" s="23" t="str">
        <f>IF(AND(INDEX(個人!$C$6:$AH$125,$N1677,$C$3)&lt;&gt;"",INDEX(個人!$C$6:$AH$125,$N1677,$O1677)&lt;&gt;""),MID(TEXT(INDEX(個人!$C$6:$AH$125,$N1677,$O1677),"mm:ss.00"),4,2),"")</f>
        <v/>
      </c>
      <c r="M1677" s="23" t="str">
        <f>IF(AND(INDEX(個人!$C$6:$AH$125,$N1677,$C$3)&lt;&gt;"",INDEX(個人!$C$6:$AH$125,$N1677,$O1677)&lt;&gt;""),RIGHT(TEXT(INDEX(個人!$C$6:$AH$125,$N1677,$O1677),"mm:ss.00"),2),"")</f>
        <v/>
      </c>
      <c r="N1677" s="23">
        <f t="shared" si="227"/>
        <v>76</v>
      </c>
      <c r="O1677" s="23">
        <v>32</v>
      </c>
      <c r="P1677" s="200" t="s">
        <v>73</v>
      </c>
      <c r="Q1677" s="23" t="s">
        <v>101</v>
      </c>
    </row>
    <row r="1678" spans="3:17" s="22" customFormat="1" x14ac:dyDescent="0.15">
      <c r="C1678" s="22" t="str">
        <f>IF(INDEX(個人!$C$6:$AH$125,$N1678,$C$3)&lt;&gt;"",DBCS(TRIM(INDEX(個人!$C$6:$AH$125,$N1678,$C$3))),"")</f>
        <v/>
      </c>
      <c r="D1678" s="22" t="str">
        <f>IF(C1677=C1678,"○","×")</f>
        <v>○</v>
      </c>
      <c r="E1678" s="22">
        <f>IF(AND(INDEX(個人!$C$6:$AH$125,$N1678,$C$3)&lt;&gt;"",INDEX(個人!$C$6:$AH$125,$N1678,$O1678)&lt;&gt;""),1,0)</f>
        <v>0</v>
      </c>
      <c r="F1678" s="22" t="str">
        <f>C1678&amp;"@"&amp;E1678</f>
        <v>@0</v>
      </c>
      <c r="H1678" s="22" t="str">
        <f>IF(AND(INDEX(個人!$C$6:$AH$125,$N1678,$C$3)&lt;&gt;"",INDEX(個人!$C$6:$AH$125,$N1678,$O1678)&lt;&gt;""),IF(INDEX(個人!$C$6:$AH$125,$N1678,$H$3)&lt;20,11,ROUNDDOWN(INDEX(個人!$C$6:$AH$125,$N1678,$H$3)/5,0)+7),"")</f>
        <v/>
      </c>
      <c r="I1678" s="22" t="str">
        <f>IF(AND(INDEX(個人!$C$6:$AH$125,$N1678,$C$3)&lt;&gt;"",INDEX(個人!$C$6:$AH$125,$N1678,$O1678)&lt;&gt;""),IF(ISERROR(VLOOKUP(DBCS($Q1678),コード一覧!$E$1:$F$6,2,FALSE)),1,VLOOKUP(DBCS($Q1678),コード一覧!$E$1:$F$6,2,FALSE)),"")</f>
        <v/>
      </c>
      <c r="J1678" s="22" t="str">
        <f>IF(AND(INDEX(個人!$C$6:$AH$125,$N1678,$C$3)&lt;&gt;"",INDEX(個人!$C$6:$AH$125,$N1678,$O1678)&lt;&gt;""),VLOOKUP($P1678,コード一覧!$G$1:$H$10,2,FALSE),"")</f>
        <v/>
      </c>
      <c r="K1678" s="22" t="str">
        <f>IF(AND(INDEX(個人!$C$6:$AH$125,$N1678,$C$3)&lt;&gt;"",INDEX(個人!$C$6:$AH$125,$N1678,$O1678)&lt;&gt;""),LEFT(TEXT(INDEX(個人!$C$6:$AH$125,$N1678,$O1678),"mm:ss.00"),2),"")</f>
        <v/>
      </c>
      <c r="L1678" s="22" t="str">
        <f>IF(AND(INDEX(個人!$C$6:$AH$125,$N1678,$C$3)&lt;&gt;"",INDEX(個人!$C$6:$AH$125,$N1678,$O1678)&lt;&gt;""),MID(TEXT(INDEX(個人!$C$6:$AH$125,$N1678,$O1678),"mm:ss.00"),4,2),"")</f>
        <v/>
      </c>
      <c r="M1678" s="22" t="str">
        <f>IF(AND(INDEX(個人!$C$6:$AH$125,$N1678,$C$3)&lt;&gt;"",INDEX(個人!$C$6:$AH$125,$N1678,$O1678)&lt;&gt;""),RIGHT(TEXT(INDEX(個人!$C$6:$AH$125,$N1678,$O1678),"mm:ss.00"),2),"")</f>
        <v/>
      </c>
      <c r="N1678" s="22">
        <f>N1656+1</f>
        <v>77</v>
      </c>
      <c r="O1678" s="22">
        <v>11</v>
      </c>
      <c r="P1678" s="24" t="s">
        <v>70</v>
      </c>
      <c r="Q1678" s="22" t="s">
        <v>102</v>
      </c>
    </row>
    <row r="1679" spans="3:17" s="22" customFormat="1" x14ac:dyDescent="0.15">
      <c r="C1679" s="22" t="str">
        <f>IF(INDEX(個人!$C$6:$AH$125,$N1679,$C$3)&lt;&gt;"",DBCS(TRIM(INDEX(個人!$C$6:$AH$125,$N1679,$C$3))),"")</f>
        <v/>
      </c>
      <c r="D1679" s="22" t="str">
        <f>IF(C1678=C1679,"○","×")</f>
        <v>○</v>
      </c>
      <c r="E1679" s="22">
        <f>IF(AND(INDEX(個人!$C$6:$AH$125,$N1678,$C$3)&lt;&gt;"",INDEX(個人!$C$6:$AH$125,$N1679,$O1679)&lt;&gt;""),E1678+1,E1678)</f>
        <v>0</v>
      </c>
      <c r="F1679" s="22" t="str">
        <f>C1679&amp;"@"&amp;E1679</f>
        <v>@0</v>
      </c>
      <c r="H1679" s="22" t="str">
        <f>IF(AND(INDEX(個人!$C$6:$AH$125,$N1679,$C$3)&lt;&gt;"",INDEX(個人!$C$6:$AH$125,$N1679,$O1679)&lt;&gt;""),IF(INDEX(個人!$C$6:$AH$125,$N1679,$H$3)&lt;20,11,ROUNDDOWN(INDEX(個人!$C$6:$AH$125,$N1679,$H$3)/5,0)+7),"")</f>
        <v/>
      </c>
      <c r="I1679" s="22" t="str">
        <f>IF(AND(INDEX(個人!$C$6:$AH$125,$N1679,$C$3)&lt;&gt;"",INDEX(個人!$C$6:$AH$125,$N1679,$O1679)&lt;&gt;""),IF(ISERROR(VLOOKUP(DBCS($Q1679),コード一覧!$E$1:$F$6,2,FALSE)),1,VLOOKUP(DBCS($Q1679),コード一覧!$E$1:$F$6,2,FALSE)),"")</f>
        <v/>
      </c>
      <c r="J1679" s="22" t="str">
        <f>IF(AND(INDEX(個人!$C$6:$AH$125,$N1679,$C$3)&lt;&gt;"",INDEX(個人!$C$6:$AH$125,$N1679,$O1679)&lt;&gt;""),VLOOKUP($P1679,コード一覧!$G$1:$H$10,2,FALSE),"")</f>
        <v/>
      </c>
      <c r="K1679" s="22" t="str">
        <f>IF(AND(INDEX(個人!$C$6:$AH$125,$N1679,$C$3)&lt;&gt;"",INDEX(個人!$C$6:$AH$125,$N1679,$O1679)&lt;&gt;""),LEFT(TEXT(INDEX(個人!$C$6:$AH$125,$N1679,$O1679),"mm:ss.00"),2),"")</f>
        <v/>
      </c>
      <c r="L1679" s="22" t="str">
        <f>IF(AND(INDEX(個人!$C$6:$AH$125,$N1679,$C$3)&lt;&gt;"",INDEX(個人!$C$6:$AH$125,$N1679,$O1679)&lt;&gt;""),MID(TEXT(INDEX(個人!$C$6:$AH$125,$N1679,$O1679),"mm:ss.00"),4,2),"")</f>
        <v/>
      </c>
      <c r="M1679" s="22" t="str">
        <f>IF(AND(INDEX(個人!$C$6:$AH$125,$N1679,$C$3)&lt;&gt;"",INDEX(個人!$C$6:$AH$125,$N1679,$O1679)&lt;&gt;""),RIGHT(TEXT(INDEX(個人!$C$6:$AH$125,$N1679,$O1679),"mm:ss.00"),2),"")</f>
        <v/>
      </c>
      <c r="N1679" s="22">
        <f>$N1678</f>
        <v>77</v>
      </c>
      <c r="O1679" s="22">
        <v>12</v>
      </c>
      <c r="P1679" s="24" t="s">
        <v>24</v>
      </c>
      <c r="Q1679" s="22" t="s">
        <v>102</v>
      </c>
    </row>
    <row r="1680" spans="3:17" s="22" customFormat="1" x14ac:dyDescent="0.15">
      <c r="C1680" s="22" t="str">
        <f>IF(INDEX(個人!$C$6:$AH$125,$N1680,$C$3)&lt;&gt;"",DBCS(TRIM(INDEX(個人!$C$6:$AH$125,$N1680,$C$3))),"")</f>
        <v/>
      </c>
      <c r="D1680" s="22" t="str">
        <f t="shared" ref="D1680:D1699" si="228">IF(C1679=C1680,"○","×")</f>
        <v>○</v>
      </c>
      <c r="E1680" s="22">
        <f>IF(AND(INDEX(個人!$C$6:$AH$125,$N1679,$C$3)&lt;&gt;"",INDEX(個人!$C$6:$AH$125,$N1680,$O1680)&lt;&gt;""),E1679+1,E1679)</f>
        <v>0</v>
      </c>
      <c r="F1680" s="22" t="str">
        <f t="shared" ref="F1680:F1699" si="229">C1680&amp;"@"&amp;E1680</f>
        <v>@0</v>
      </c>
      <c r="H1680" s="22" t="str">
        <f>IF(AND(INDEX(個人!$C$6:$AH$125,$N1680,$C$3)&lt;&gt;"",INDEX(個人!$C$6:$AH$125,$N1680,$O1680)&lt;&gt;""),IF(INDEX(個人!$C$6:$AH$125,$N1680,$H$3)&lt;20,11,ROUNDDOWN(INDEX(個人!$C$6:$AH$125,$N1680,$H$3)/5,0)+7),"")</f>
        <v/>
      </c>
      <c r="I1680" s="22" t="str">
        <f>IF(AND(INDEX(個人!$C$6:$AH$125,$N1680,$C$3)&lt;&gt;"",INDEX(個人!$C$6:$AH$125,$N1680,$O1680)&lt;&gt;""),IF(ISERROR(VLOOKUP(DBCS($Q1680),コード一覧!$E$1:$F$6,2,FALSE)),1,VLOOKUP(DBCS($Q1680),コード一覧!$E$1:$F$6,2,FALSE)),"")</f>
        <v/>
      </c>
      <c r="J1680" s="22" t="str">
        <f>IF(AND(INDEX(個人!$C$6:$AH$125,$N1680,$C$3)&lt;&gt;"",INDEX(個人!$C$6:$AH$125,$N1680,$O1680)&lt;&gt;""),VLOOKUP($P1680,コード一覧!$G$1:$H$10,2,FALSE),"")</f>
        <v/>
      </c>
      <c r="K1680" s="22" t="str">
        <f>IF(AND(INDEX(個人!$C$6:$AH$125,$N1680,$C$3)&lt;&gt;"",INDEX(個人!$C$6:$AH$125,$N1680,$O1680)&lt;&gt;""),LEFT(TEXT(INDEX(個人!$C$6:$AH$125,$N1680,$O1680),"mm:ss.00"),2),"")</f>
        <v/>
      </c>
      <c r="L1680" s="22" t="str">
        <f>IF(AND(INDEX(個人!$C$6:$AH$125,$N1680,$C$3)&lt;&gt;"",INDEX(個人!$C$6:$AH$125,$N1680,$O1680)&lt;&gt;""),MID(TEXT(INDEX(個人!$C$6:$AH$125,$N1680,$O1680),"mm:ss.00"),4,2),"")</f>
        <v/>
      </c>
      <c r="M1680" s="22" t="str">
        <f>IF(AND(INDEX(個人!$C$6:$AH$125,$N1680,$C$3)&lt;&gt;"",INDEX(個人!$C$6:$AH$125,$N1680,$O1680)&lt;&gt;""),RIGHT(TEXT(INDEX(個人!$C$6:$AH$125,$N1680,$O1680),"mm:ss.00"),2),"")</f>
        <v/>
      </c>
      <c r="N1680" s="22">
        <f t="shared" ref="N1680:N1699" si="230">$N1679</f>
        <v>77</v>
      </c>
      <c r="O1680" s="22">
        <v>13</v>
      </c>
      <c r="P1680" s="24" t="s">
        <v>37</v>
      </c>
      <c r="Q1680" s="22" t="s">
        <v>102</v>
      </c>
    </row>
    <row r="1681" spans="3:17" s="22" customFormat="1" x14ac:dyDescent="0.15">
      <c r="C1681" s="22" t="str">
        <f>IF(INDEX(個人!$C$6:$AH$125,$N1681,$C$3)&lt;&gt;"",DBCS(TRIM(INDEX(個人!$C$6:$AH$125,$N1681,$C$3))),"")</f>
        <v/>
      </c>
      <c r="D1681" s="22" t="str">
        <f t="shared" si="228"/>
        <v>○</v>
      </c>
      <c r="E1681" s="22">
        <f>IF(AND(INDEX(個人!$C$6:$AH$125,$N1680,$C$3)&lt;&gt;"",INDEX(個人!$C$6:$AH$125,$N1681,$O1681)&lt;&gt;""),E1680+1,E1680)</f>
        <v>0</v>
      </c>
      <c r="F1681" s="22" t="str">
        <f t="shared" si="229"/>
        <v>@0</v>
      </c>
      <c r="H1681" s="22" t="str">
        <f>IF(AND(INDEX(個人!$C$6:$AH$125,$N1681,$C$3)&lt;&gt;"",INDEX(個人!$C$6:$AH$125,$N1681,$O1681)&lt;&gt;""),IF(INDEX(個人!$C$6:$AH$125,$N1681,$H$3)&lt;20,11,ROUNDDOWN(INDEX(個人!$C$6:$AH$125,$N1681,$H$3)/5,0)+7),"")</f>
        <v/>
      </c>
      <c r="I1681" s="22" t="str">
        <f>IF(AND(INDEX(個人!$C$6:$AH$125,$N1681,$C$3)&lt;&gt;"",INDEX(個人!$C$6:$AH$125,$N1681,$O1681)&lt;&gt;""),IF(ISERROR(VLOOKUP(DBCS($Q1681),コード一覧!$E$1:$F$6,2,FALSE)),1,VLOOKUP(DBCS($Q1681),コード一覧!$E$1:$F$6,2,FALSE)),"")</f>
        <v/>
      </c>
      <c r="J1681" s="22" t="str">
        <f>IF(AND(INDEX(個人!$C$6:$AH$125,$N1681,$C$3)&lt;&gt;"",INDEX(個人!$C$6:$AH$125,$N1681,$O1681)&lt;&gt;""),VLOOKUP($P1681,コード一覧!$G$1:$H$10,2,FALSE),"")</f>
        <v/>
      </c>
      <c r="K1681" s="22" t="str">
        <f>IF(AND(INDEX(個人!$C$6:$AH$125,$N1681,$C$3)&lt;&gt;"",INDEX(個人!$C$6:$AH$125,$N1681,$O1681)&lt;&gt;""),LEFT(TEXT(INDEX(個人!$C$6:$AH$125,$N1681,$O1681),"mm:ss.00"),2),"")</f>
        <v/>
      </c>
      <c r="L1681" s="22" t="str">
        <f>IF(AND(INDEX(個人!$C$6:$AH$125,$N1681,$C$3)&lt;&gt;"",INDEX(個人!$C$6:$AH$125,$N1681,$O1681)&lt;&gt;""),MID(TEXT(INDEX(個人!$C$6:$AH$125,$N1681,$O1681),"mm:ss.00"),4,2),"")</f>
        <v/>
      </c>
      <c r="M1681" s="22" t="str">
        <f>IF(AND(INDEX(個人!$C$6:$AH$125,$N1681,$C$3)&lt;&gt;"",INDEX(個人!$C$6:$AH$125,$N1681,$O1681)&lt;&gt;""),RIGHT(TEXT(INDEX(個人!$C$6:$AH$125,$N1681,$O1681),"mm:ss.00"),2),"")</f>
        <v/>
      </c>
      <c r="N1681" s="22">
        <f t="shared" si="230"/>
        <v>77</v>
      </c>
      <c r="O1681" s="22">
        <v>14</v>
      </c>
      <c r="P1681" s="24" t="s">
        <v>47</v>
      </c>
      <c r="Q1681" s="22" t="s">
        <v>102</v>
      </c>
    </row>
    <row r="1682" spans="3:17" s="22" customFormat="1" x14ac:dyDescent="0.15">
      <c r="C1682" s="22" t="str">
        <f>IF(INDEX(個人!$C$6:$AH$125,$N1682,$C$3)&lt;&gt;"",DBCS(TRIM(INDEX(個人!$C$6:$AH$125,$N1682,$C$3))),"")</f>
        <v/>
      </c>
      <c r="D1682" s="22" t="str">
        <f t="shared" si="228"/>
        <v>○</v>
      </c>
      <c r="E1682" s="22">
        <f>IF(AND(INDEX(個人!$C$6:$AH$125,$N1681,$C$3)&lt;&gt;"",INDEX(個人!$C$6:$AH$125,$N1682,$O1682)&lt;&gt;""),E1681+1,E1681)</f>
        <v>0</v>
      </c>
      <c r="F1682" s="22" t="str">
        <f t="shared" si="229"/>
        <v>@0</v>
      </c>
      <c r="H1682" s="22" t="str">
        <f>IF(AND(INDEX(個人!$C$6:$AH$125,$N1682,$C$3)&lt;&gt;"",INDEX(個人!$C$6:$AH$125,$N1682,$O1682)&lt;&gt;""),IF(INDEX(個人!$C$6:$AH$125,$N1682,$H$3)&lt;20,11,ROUNDDOWN(INDEX(個人!$C$6:$AH$125,$N1682,$H$3)/5,0)+7),"")</f>
        <v/>
      </c>
      <c r="I1682" s="22" t="str">
        <f>IF(AND(INDEX(個人!$C$6:$AH$125,$N1682,$C$3)&lt;&gt;"",INDEX(個人!$C$6:$AH$125,$N1682,$O1682)&lt;&gt;""),IF(ISERROR(VLOOKUP(DBCS($Q1682),コード一覧!$E$1:$F$6,2,FALSE)),1,VLOOKUP(DBCS($Q1682),コード一覧!$E$1:$F$6,2,FALSE)),"")</f>
        <v/>
      </c>
      <c r="J1682" s="22" t="str">
        <f>IF(AND(INDEX(個人!$C$6:$AH$125,$N1682,$C$3)&lt;&gt;"",INDEX(個人!$C$6:$AH$125,$N1682,$O1682)&lt;&gt;""),VLOOKUP($P1682,コード一覧!$G$1:$H$10,2,FALSE),"")</f>
        <v/>
      </c>
      <c r="K1682" s="22" t="str">
        <f>IF(AND(INDEX(個人!$C$6:$AH$125,$N1682,$C$3)&lt;&gt;"",INDEX(個人!$C$6:$AH$125,$N1682,$O1682)&lt;&gt;""),LEFT(TEXT(INDEX(個人!$C$6:$AH$125,$N1682,$O1682),"mm:ss.00"),2),"")</f>
        <v/>
      </c>
      <c r="L1682" s="22" t="str">
        <f>IF(AND(INDEX(個人!$C$6:$AH$125,$N1682,$C$3)&lt;&gt;"",INDEX(個人!$C$6:$AH$125,$N1682,$O1682)&lt;&gt;""),MID(TEXT(INDEX(個人!$C$6:$AH$125,$N1682,$O1682),"mm:ss.00"),4,2),"")</f>
        <v/>
      </c>
      <c r="M1682" s="22" t="str">
        <f>IF(AND(INDEX(個人!$C$6:$AH$125,$N1682,$C$3)&lt;&gt;"",INDEX(個人!$C$6:$AH$125,$N1682,$O1682)&lt;&gt;""),RIGHT(TEXT(INDEX(個人!$C$6:$AH$125,$N1682,$O1682),"mm:ss.00"),2),"")</f>
        <v/>
      </c>
      <c r="N1682" s="22">
        <f t="shared" si="230"/>
        <v>77</v>
      </c>
      <c r="O1682" s="22">
        <v>15</v>
      </c>
      <c r="P1682" s="24" t="s">
        <v>73</v>
      </c>
      <c r="Q1682" s="22" t="s">
        <v>102</v>
      </c>
    </row>
    <row r="1683" spans="3:17" s="22" customFormat="1" x14ac:dyDescent="0.15">
      <c r="C1683" s="22" t="str">
        <f>IF(INDEX(個人!$C$6:$AH$125,$N1683,$C$3)&lt;&gt;"",DBCS(TRIM(INDEX(個人!$C$6:$AH$125,$N1683,$C$3))),"")</f>
        <v/>
      </c>
      <c r="D1683" s="22" t="str">
        <f t="shared" si="228"/>
        <v>○</v>
      </c>
      <c r="E1683" s="22">
        <f>IF(AND(INDEX(個人!$C$6:$AH$125,$N1682,$C$3)&lt;&gt;"",INDEX(個人!$C$6:$AH$125,$N1683,$O1683)&lt;&gt;""),E1682+1,E1682)</f>
        <v>0</v>
      </c>
      <c r="F1683" s="22" t="str">
        <f t="shared" si="229"/>
        <v>@0</v>
      </c>
      <c r="H1683" s="22" t="str">
        <f>IF(AND(INDEX(個人!$C$6:$AH$125,$N1683,$C$3)&lt;&gt;"",INDEX(個人!$C$6:$AH$125,$N1683,$O1683)&lt;&gt;""),IF(INDEX(個人!$C$6:$AH$125,$N1683,$H$3)&lt;20,11,ROUNDDOWN(INDEX(個人!$C$6:$AH$125,$N1683,$H$3)/5,0)+7),"")</f>
        <v/>
      </c>
      <c r="I1683" s="22" t="str">
        <f>IF(AND(INDEX(個人!$C$6:$AH$125,$N1683,$C$3)&lt;&gt;"",INDEX(個人!$C$6:$AH$125,$N1683,$O1683)&lt;&gt;""),IF(ISERROR(VLOOKUP(DBCS($Q1683),コード一覧!$E$1:$F$6,2,FALSE)),1,VLOOKUP(DBCS($Q1683),コード一覧!$E$1:$F$6,2,FALSE)),"")</f>
        <v/>
      </c>
      <c r="J1683" s="22" t="str">
        <f>IF(AND(INDEX(個人!$C$6:$AH$125,$N1683,$C$3)&lt;&gt;"",INDEX(個人!$C$6:$AH$125,$N1683,$O1683)&lt;&gt;""),VLOOKUP($P1683,コード一覧!$G$1:$H$10,2,FALSE),"")</f>
        <v/>
      </c>
      <c r="K1683" s="22" t="str">
        <f>IF(AND(INDEX(個人!$C$6:$AH$125,$N1683,$C$3)&lt;&gt;"",INDEX(個人!$C$6:$AH$125,$N1683,$O1683)&lt;&gt;""),LEFT(TEXT(INDEX(個人!$C$6:$AH$125,$N1683,$O1683),"mm:ss.00"),2),"")</f>
        <v/>
      </c>
      <c r="L1683" s="22" t="str">
        <f>IF(AND(INDEX(個人!$C$6:$AH$125,$N1683,$C$3)&lt;&gt;"",INDEX(個人!$C$6:$AH$125,$N1683,$O1683)&lt;&gt;""),MID(TEXT(INDEX(個人!$C$6:$AH$125,$N1683,$O1683),"mm:ss.00"),4,2),"")</f>
        <v/>
      </c>
      <c r="M1683" s="22" t="str">
        <f>IF(AND(INDEX(個人!$C$6:$AH$125,$N1683,$C$3)&lt;&gt;"",INDEX(個人!$C$6:$AH$125,$N1683,$O1683)&lt;&gt;""),RIGHT(TEXT(INDEX(個人!$C$6:$AH$125,$N1683,$O1683),"mm:ss.00"),2),"")</f>
        <v/>
      </c>
      <c r="N1683" s="22">
        <f t="shared" si="230"/>
        <v>77</v>
      </c>
      <c r="O1683" s="22">
        <v>16</v>
      </c>
      <c r="P1683" s="24" t="s">
        <v>75</v>
      </c>
      <c r="Q1683" s="22" t="s">
        <v>102</v>
      </c>
    </row>
    <row r="1684" spans="3:17" s="22" customFormat="1" x14ac:dyDescent="0.15">
      <c r="C1684" s="22" t="str">
        <f>IF(INDEX(個人!$C$6:$AH$125,$N1684,$C$3)&lt;&gt;"",DBCS(TRIM(INDEX(個人!$C$6:$AH$125,$N1684,$C$3))),"")</f>
        <v/>
      </c>
      <c r="D1684" s="22" t="str">
        <f t="shared" si="228"/>
        <v>○</v>
      </c>
      <c r="E1684" s="22">
        <f>IF(AND(INDEX(個人!$C$6:$AH$125,$N1683,$C$3)&lt;&gt;"",INDEX(個人!$C$6:$AH$125,$N1684,$O1684)&lt;&gt;""),E1683+1,E1683)</f>
        <v>0</v>
      </c>
      <c r="F1684" s="22" t="str">
        <f t="shared" si="229"/>
        <v>@0</v>
      </c>
      <c r="H1684" s="22" t="str">
        <f>IF(AND(INDEX(個人!$C$6:$AH$125,$N1684,$C$3)&lt;&gt;"",INDEX(個人!$C$6:$AH$125,$N1684,$O1684)&lt;&gt;""),IF(INDEX(個人!$C$6:$AH$125,$N1684,$H$3)&lt;20,11,ROUNDDOWN(INDEX(個人!$C$6:$AH$125,$N1684,$H$3)/5,0)+7),"")</f>
        <v/>
      </c>
      <c r="I1684" s="22" t="str">
        <f>IF(AND(INDEX(個人!$C$6:$AH$125,$N1684,$C$3)&lt;&gt;"",INDEX(個人!$C$6:$AH$125,$N1684,$O1684)&lt;&gt;""),IF(ISERROR(VLOOKUP(DBCS($Q1684),コード一覧!$E$1:$F$6,2,FALSE)),1,VLOOKUP(DBCS($Q1684),コード一覧!$E$1:$F$6,2,FALSE)),"")</f>
        <v/>
      </c>
      <c r="J1684" s="22" t="str">
        <f>IF(AND(INDEX(個人!$C$6:$AH$125,$N1684,$C$3)&lt;&gt;"",INDEX(個人!$C$6:$AH$125,$N1684,$O1684)&lt;&gt;""),VLOOKUP($P1684,コード一覧!$G$1:$H$10,2,FALSE),"")</f>
        <v/>
      </c>
      <c r="K1684" s="22" t="str">
        <f>IF(AND(INDEX(個人!$C$6:$AH$125,$N1684,$C$3)&lt;&gt;"",INDEX(個人!$C$6:$AH$125,$N1684,$O1684)&lt;&gt;""),LEFT(TEXT(INDEX(個人!$C$6:$AH$125,$N1684,$O1684),"mm:ss.00"),2),"")</f>
        <v/>
      </c>
      <c r="L1684" s="22" t="str">
        <f>IF(AND(INDEX(個人!$C$6:$AH$125,$N1684,$C$3)&lt;&gt;"",INDEX(個人!$C$6:$AH$125,$N1684,$O1684)&lt;&gt;""),MID(TEXT(INDEX(個人!$C$6:$AH$125,$N1684,$O1684),"mm:ss.00"),4,2),"")</f>
        <v/>
      </c>
      <c r="M1684" s="22" t="str">
        <f>IF(AND(INDEX(個人!$C$6:$AH$125,$N1684,$C$3)&lt;&gt;"",INDEX(個人!$C$6:$AH$125,$N1684,$O1684)&lt;&gt;""),RIGHT(TEXT(INDEX(個人!$C$6:$AH$125,$N1684,$O1684),"mm:ss.00"),2),"")</f>
        <v/>
      </c>
      <c r="N1684" s="22">
        <f t="shared" si="230"/>
        <v>77</v>
      </c>
      <c r="O1684" s="22">
        <v>17</v>
      </c>
      <c r="P1684" s="24" t="s">
        <v>77</v>
      </c>
      <c r="Q1684" s="22" t="s">
        <v>102</v>
      </c>
    </row>
    <row r="1685" spans="3:17" s="22" customFormat="1" x14ac:dyDescent="0.15">
      <c r="C1685" s="22" t="str">
        <f>IF(INDEX(個人!$C$6:$AH$125,$N1685,$C$3)&lt;&gt;"",DBCS(TRIM(INDEX(個人!$C$6:$AH$125,$N1685,$C$3))),"")</f>
        <v/>
      </c>
      <c r="D1685" s="22" t="str">
        <f t="shared" si="228"/>
        <v>○</v>
      </c>
      <c r="E1685" s="22">
        <f>IF(AND(INDEX(個人!$C$6:$AH$125,$N1684,$C$3)&lt;&gt;"",INDEX(個人!$C$6:$AH$125,$N1685,$O1685)&lt;&gt;""),E1684+1,E1684)</f>
        <v>0</v>
      </c>
      <c r="F1685" s="22" t="str">
        <f t="shared" si="229"/>
        <v>@0</v>
      </c>
      <c r="H1685" s="22" t="str">
        <f>IF(AND(INDEX(個人!$C$6:$AH$125,$N1685,$C$3)&lt;&gt;"",INDEX(個人!$C$6:$AH$125,$N1685,$O1685)&lt;&gt;""),IF(INDEX(個人!$C$6:$AH$125,$N1685,$H$3)&lt;20,11,ROUNDDOWN(INDEX(個人!$C$6:$AH$125,$N1685,$H$3)/5,0)+7),"")</f>
        <v/>
      </c>
      <c r="I1685" s="22" t="str">
        <f>IF(AND(INDEX(個人!$C$6:$AH$125,$N1685,$C$3)&lt;&gt;"",INDEX(個人!$C$6:$AH$125,$N1685,$O1685)&lt;&gt;""),IF(ISERROR(VLOOKUP(DBCS($Q1685),コード一覧!$E$1:$F$6,2,FALSE)),1,VLOOKUP(DBCS($Q1685),コード一覧!$E$1:$F$6,2,FALSE)),"")</f>
        <v/>
      </c>
      <c r="J1685" s="22" t="str">
        <f>IF(AND(INDEX(個人!$C$6:$AH$125,$N1685,$C$3)&lt;&gt;"",INDEX(個人!$C$6:$AH$125,$N1685,$O1685)&lt;&gt;""),VLOOKUP($P1685,コード一覧!$G$1:$H$10,2,FALSE),"")</f>
        <v/>
      </c>
      <c r="K1685" s="22" t="str">
        <f>IF(AND(INDEX(個人!$C$6:$AH$125,$N1685,$C$3)&lt;&gt;"",INDEX(個人!$C$6:$AH$125,$N1685,$O1685)&lt;&gt;""),LEFT(TEXT(INDEX(個人!$C$6:$AH$125,$N1685,$O1685),"mm:ss.00"),2),"")</f>
        <v/>
      </c>
      <c r="L1685" s="22" t="str">
        <f>IF(AND(INDEX(個人!$C$6:$AH$125,$N1685,$C$3)&lt;&gt;"",INDEX(個人!$C$6:$AH$125,$N1685,$O1685)&lt;&gt;""),MID(TEXT(INDEX(個人!$C$6:$AH$125,$N1685,$O1685),"mm:ss.00"),4,2),"")</f>
        <v/>
      </c>
      <c r="M1685" s="22" t="str">
        <f>IF(AND(INDEX(個人!$C$6:$AH$125,$N1685,$C$3)&lt;&gt;"",INDEX(個人!$C$6:$AH$125,$N1685,$O1685)&lt;&gt;""),RIGHT(TEXT(INDEX(個人!$C$6:$AH$125,$N1685,$O1685),"mm:ss.00"),2),"")</f>
        <v/>
      </c>
      <c r="N1685" s="22">
        <f t="shared" si="230"/>
        <v>77</v>
      </c>
      <c r="O1685" s="22">
        <v>18</v>
      </c>
      <c r="P1685" s="24" t="s">
        <v>70</v>
      </c>
      <c r="Q1685" s="22" t="s">
        <v>103</v>
      </c>
    </row>
    <row r="1686" spans="3:17" s="22" customFormat="1" x14ac:dyDescent="0.15">
      <c r="C1686" s="22" t="str">
        <f>IF(INDEX(個人!$C$6:$AH$125,$N1686,$C$3)&lt;&gt;"",DBCS(TRIM(INDEX(個人!$C$6:$AH$125,$N1686,$C$3))),"")</f>
        <v/>
      </c>
      <c r="D1686" s="22" t="str">
        <f t="shared" si="228"/>
        <v>○</v>
      </c>
      <c r="E1686" s="22">
        <f>IF(AND(INDEX(個人!$C$6:$AH$125,$N1685,$C$3)&lt;&gt;"",INDEX(個人!$C$6:$AH$125,$N1686,$O1686)&lt;&gt;""),E1685+1,E1685)</f>
        <v>0</v>
      </c>
      <c r="F1686" s="22" t="str">
        <f t="shared" si="229"/>
        <v>@0</v>
      </c>
      <c r="H1686" s="22" t="str">
        <f>IF(AND(INDEX(個人!$C$6:$AH$125,$N1686,$C$3)&lt;&gt;"",INDEX(個人!$C$6:$AH$125,$N1686,$O1686)&lt;&gt;""),IF(INDEX(個人!$C$6:$AH$125,$N1686,$H$3)&lt;20,11,ROUNDDOWN(INDEX(個人!$C$6:$AH$125,$N1686,$H$3)/5,0)+7),"")</f>
        <v/>
      </c>
      <c r="I1686" s="22" t="str">
        <f>IF(AND(INDEX(個人!$C$6:$AH$125,$N1686,$C$3)&lt;&gt;"",INDEX(個人!$C$6:$AH$125,$N1686,$O1686)&lt;&gt;""),IF(ISERROR(VLOOKUP(DBCS($Q1686),コード一覧!$E$1:$F$6,2,FALSE)),1,VLOOKUP(DBCS($Q1686),コード一覧!$E$1:$F$6,2,FALSE)),"")</f>
        <v/>
      </c>
      <c r="J1686" s="22" t="str">
        <f>IF(AND(INDEX(個人!$C$6:$AH$125,$N1686,$C$3)&lt;&gt;"",INDEX(個人!$C$6:$AH$125,$N1686,$O1686)&lt;&gt;""),VLOOKUP($P1686,コード一覧!$G$1:$H$10,2,FALSE),"")</f>
        <v/>
      </c>
      <c r="K1686" s="22" t="str">
        <f>IF(AND(INDEX(個人!$C$6:$AH$125,$N1686,$C$3)&lt;&gt;"",INDEX(個人!$C$6:$AH$125,$N1686,$O1686)&lt;&gt;""),LEFT(TEXT(INDEX(個人!$C$6:$AH$125,$N1686,$O1686),"mm:ss.00"),2),"")</f>
        <v/>
      </c>
      <c r="L1686" s="22" t="str">
        <f>IF(AND(INDEX(個人!$C$6:$AH$125,$N1686,$C$3)&lt;&gt;"",INDEX(個人!$C$6:$AH$125,$N1686,$O1686)&lt;&gt;""),MID(TEXT(INDEX(個人!$C$6:$AH$125,$N1686,$O1686),"mm:ss.00"),4,2),"")</f>
        <v/>
      </c>
      <c r="M1686" s="22" t="str">
        <f>IF(AND(INDEX(個人!$C$6:$AH$125,$N1686,$C$3)&lt;&gt;"",INDEX(個人!$C$6:$AH$125,$N1686,$O1686)&lt;&gt;""),RIGHT(TEXT(INDEX(個人!$C$6:$AH$125,$N1686,$O1686),"mm:ss.00"),2),"")</f>
        <v/>
      </c>
      <c r="N1686" s="22">
        <f t="shared" si="230"/>
        <v>77</v>
      </c>
      <c r="O1686" s="22">
        <v>19</v>
      </c>
      <c r="P1686" s="24" t="s">
        <v>24</v>
      </c>
      <c r="Q1686" s="22" t="s">
        <v>103</v>
      </c>
    </row>
    <row r="1687" spans="3:17" s="22" customFormat="1" x14ac:dyDescent="0.15">
      <c r="C1687" s="22" t="str">
        <f>IF(INDEX(個人!$C$6:$AH$125,$N1687,$C$3)&lt;&gt;"",DBCS(TRIM(INDEX(個人!$C$6:$AH$125,$N1687,$C$3))),"")</f>
        <v/>
      </c>
      <c r="D1687" s="22" t="str">
        <f t="shared" si="228"/>
        <v>○</v>
      </c>
      <c r="E1687" s="22">
        <f>IF(AND(INDEX(個人!$C$6:$AH$125,$N1686,$C$3)&lt;&gt;"",INDEX(個人!$C$6:$AH$125,$N1687,$O1687)&lt;&gt;""),E1686+1,E1686)</f>
        <v>0</v>
      </c>
      <c r="F1687" s="22" t="str">
        <f t="shared" si="229"/>
        <v>@0</v>
      </c>
      <c r="H1687" s="22" t="str">
        <f>IF(AND(INDEX(個人!$C$6:$AH$125,$N1687,$C$3)&lt;&gt;"",INDEX(個人!$C$6:$AH$125,$N1687,$O1687)&lt;&gt;""),IF(INDEX(個人!$C$6:$AH$125,$N1687,$H$3)&lt;20,11,ROUNDDOWN(INDEX(個人!$C$6:$AH$125,$N1687,$H$3)/5,0)+7),"")</f>
        <v/>
      </c>
      <c r="I1687" s="22" t="str">
        <f>IF(AND(INDEX(個人!$C$6:$AH$125,$N1687,$C$3)&lt;&gt;"",INDEX(個人!$C$6:$AH$125,$N1687,$O1687)&lt;&gt;""),IF(ISERROR(VLOOKUP(DBCS($Q1687),コード一覧!$E$1:$F$6,2,FALSE)),1,VLOOKUP(DBCS($Q1687),コード一覧!$E$1:$F$6,2,FALSE)),"")</f>
        <v/>
      </c>
      <c r="J1687" s="22" t="str">
        <f>IF(AND(INDEX(個人!$C$6:$AH$125,$N1687,$C$3)&lt;&gt;"",INDEX(個人!$C$6:$AH$125,$N1687,$O1687)&lt;&gt;""),VLOOKUP($P1687,コード一覧!$G$1:$H$10,2,FALSE),"")</f>
        <v/>
      </c>
      <c r="K1687" s="22" t="str">
        <f>IF(AND(INDEX(個人!$C$6:$AH$125,$N1687,$C$3)&lt;&gt;"",INDEX(個人!$C$6:$AH$125,$N1687,$O1687)&lt;&gt;""),LEFT(TEXT(INDEX(個人!$C$6:$AH$125,$N1687,$O1687),"mm:ss.00"),2),"")</f>
        <v/>
      </c>
      <c r="L1687" s="22" t="str">
        <f>IF(AND(INDEX(個人!$C$6:$AH$125,$N1687,$C$3)&lt;&gt;"",INDEX(個人!$C$6:$AH$125,$N1687,$O1687)&lt;&gt;""),MID(TEXT(INDEX(個人!$C$6:$AH$125,$N1687,$O1687),"mm:ss.00"),4,2),"")</f>
        <v/>
      </c>
      <c r="M1687" s="22" t="str">
        <f>IF(AND(INDEX(個人!$C$6:$AH$125,$N1687,$C$3)&lt;&gt;"",INDEX(個人!$C$6:$AH$125,$N1687,$O1687)&lt;&gt;""),RIGHT(TEXT(INDEX(個人!$C$6:$AH$125,$N1687,$O1687),"mm:ss.00"),2),"")</f>
        <v/>
      </c>
      <c r="N1687" s="22">
        <f t="shared" si="230"/>
        <v>77</v>
      </c>
      <c r="O1687" s="22">
        <v>20</v>
      </c>
      <c r="P1687" s="24" t="s">
        <v>37</v>
      </c>
      <c r="Q1687" s="22" t="s">
        <v>103</v>
      </c>
    </row>
    <row r="1688" spans="3:17" s="22" customFormat="1" x14ac:dyDescent="0.15">
      <c r="C1688" s="22" t="str">
        <f>IF(INDEX(個人!$C$6:$AH$125,$N1688,$C$3)&lt;&gt;"",DBCS(TRIM(INDEX(個人!$C$6:$AH$125,$N1688,$C$3))),"")</f>
        <v/>
      </c>
      <c r="D1688" s="22" t="str">
        <f t="shared" si="228"/>
        <v>○</v>
      </c>
      <c r="E1688" s="22">
        <f>IF(AND(INDEX(個人!$C$6:$AH$125,$N1687,$C$3)&lt;&gt;"",INDEX(個人!$C$6:$AH$125,$N1688,$O1688)&lt;&gt;""),E1687+1,E1687)</f>
        <v>0</v>
      </c>
      <c r="F1688" s="22" t="str">
        <f t="shared" si="229"/>
        <v>@0</v>
      </c>
      <c r="H1688" s="22" t="str">
        <f>IF(AND(INDEX(個人!$C$6:$AH$125,$N1688,$C$3)&lt;&gt;"",INDEX(個人!$C$6:$AH$125,$N1688,$O1688)&lt;&gt;""),IF(INDEX(個人!$C$6:$AH$125,$N1688,$H$3)&lt;20,11,ROUNDDOWN(INDEX(個人!$C$6:$AH$125,$N1688,$H$3)/5,0)+7),"")</f>
        <v/>
      </c>
      <c r="I1688" s="22" t="str">
        <f>IF(AND(INDEX(個人!$C$6:$AH$125,$N1688,$C$3)&lt;&gt;"",INDEX(個人!$C$6:$AH$125,$N1688,$O1688)&lt;&gt;""),IF(ISERROR(VLOOKUP(DBCS($Q1688),コード一覧!$E$1:$F$6,2,FALSE)),1,VLOOKUP(DBCS($Q1688),コード一覧!$E$1:$F$6,2,FALSE)),"")</f>
        <v/>
      </c>
      <c r="J1688" s="22" t="str">
        <f>IF(AND(INDEX(個人!$C$6:$AH$125,$N1688,$C$3)&lt;&gt;"",INDEX(個人!$C$6:$AH$125,$N1688,$O1688)&lt;&gt;""),VLOOKUP($P1688,コード一覧!$G$1:$H$10,2,FALSE),"")</f>
        <v/>
      </c>
      <c r="K1688" s="22" t="str">
        <f>IF(AND(INDEX(個人!$C$6:$AH$125,$N1688,$C$3)&lt;&gt;"",INDEX(個人!$C$6:$AH$125,$N1688,$O1688)&lt;&gt;""),LEFT(TEXT(INDEX(個人!$C$6:$AH$125,$N1688,$O1688),"mm:ss.00"),2),"")</f>
        <v/>
      </c>
      <c r="L1688" s="22" t="str">
        <f>IF(AND(INDEX(個人!$C$6:$AH$125,$N1688,$C$3)&lt;&gt;"",INDEX(個人!$C$6:$AH$125,$N1688,$O1688)&lt;&gt;""),MID(TEXT(INDEX(個人!$C$6:$AH$125,$N1688,$O1688),"mm:ss.00"),4,2),"")</f>
        <v/>
      </c>
      <c r="M1688" s="22" t="str">
        <f>IF(AND(INDEX(個人!$C$6:$AH$125,$N1688,$C$3)&lt;&gt;"",INDEX(個人!$C$6:$AH$125,$N1688,$O1688)&lt;&gt;""),RIGHT(TEXT(INDEX(個人!$C$6:$AH$125,$N1688,$O1688),"mm:ss.00"),2),"")</f>
        <v/>
      </c>
      <c r="N1688" s="22">
        <f t="shared" si="230"/>
        <v>77</v>
      </c>
      <c r="O1688" s="22">
        <v>21</v>
      </c>
      <c r="P1688" s="24" t="s">
        <v>47</v>
      </c>
      <c r="Q1688" s="22" t="s">
        <v>103</v>
      </c>
    </row>
    <row r="1689" spans="3:17" s="22" customFormat="1" x14ac:dyDescent="0.15">
      <c r="C1689" s="22" t="str">
        <f>IF(INDEX(個人!$C$6:$AH$125,$N1689,$C$3)&lt;&gt;"",DBCS(TRIM(INDEX(個人!$C$6:$AH$125,$N1689,$C$3))),"")</f>
        <v/>
      </c>
      <c r="D1689" s="22" t="str">
        <f t="shared" si="228"/>
        <v>○</v>
      </c>
      <c r="E1689" s="22">
        <f>IF(AND(INDEX(個人!$C$6:$AH$125,$N1688,$C$3)&lt;&gt;"",INDEX(個人!$C$6:$AH$125,$N1689,$O1689)&lt;&gt;""),E1688+1,E1688)</f>
        <v>0</v>
      </c>
      <c r="F1689" s="22" t="str">
        <f t="shared" si="229"/>
        <v>@0</v>
      </c>
      <c r="H1689" s="22" t="str">
        <f>IF(AND(INDEX(個人!$C$6:$AH$125,$N1689,$C$3)&lt;&gt;"",INDEX(個人!$C$6:$AH$125,$N1689,$O1689)&lt;&gt;""),IF(INDEX(個人!$C$6:$AH$125,$N1689,$H$3)&lt;20,11,ROUNDDOWN(INDEX(個人!$C$6:$AH$125,$N1689,$H$3)/5,0)+7),"")</f>
        <v/>
      </c>
      <c r="I1689" s="22" t="str">
        <f>IF(AND(INDEX(個人!$C$6:$AH$125,$N1689,$C$3)&lt;&gt;"",INDEX(個人!$C$6:$AH$125,$N1689,$O1689)&lt;&gt;""),IF(ISERROR(VLOOKUP(DBCS($Q1689),コード一覧!$E$1:$F$6,2,FALSE)),1,VLOOKUP(DBCS($Q1689),コード一覧!$E$1:$F$6,2,FALSE)),"")</f>
        <v/>
      </c>
      <c r="J1689" s="22" t="str">
        <f>IF(AND(INDEX(個人!$C$6:$AH$125,$N1689,$C$3)&lt;&gt;"",INDEX(個人!$C$6:$AH$125,$N1689,$O1689)&lt;&gt;""),VLOOKUP($P1689,コード一覧!$G$1:$H$10,2,FALSE),"")</f>
        <v/>
      </c>
      <c r="K1689" s="22" t="str">
        <f>IF(AND(INDEX(個人!$C$6:$AH$125,$N1689,$C$3)&lt;&gt;"",INDEX(個人!$C$6:$AH$125,$N1689,$O1689)&lt;&gt;""),LEFT(TEXT(INDEX(個人!$C$6:$AH$125,$N1689,$O1689),"mm:ss.00"),2),"")</f>
        <v/>
      </c>
      <c r="L1689" s="22" t="str">
        <f>IF(AND(INDEX(個人!$C$6:$AH$125,$N1689,$C$3)&lt;&gt;"",INDEX(個人!$C$6:$AH$125,$N1689,$O1689)&lt;&gt;""),MID(TEXT(INDEX(個人!$C$6:$AH$125,$N1689,$O1689),"mm:ss.00"),4,2),"")</f>
        <v/>
      </c>
      <c r="M1689" s="22" t="str">
        <f>IF(AND(INDEX(個人!$C$6:$AH$125,$N1689,$C$3)&lt;&gt;"",INDEX(個人!$C$6:$AH$125,$N1689,$O1689)&lt;&gt;""),RIGHT(TEXT(INDEX(個人!$C$6:$AH$125,$N1689,$O1689),"mm:ss.00"),2),"")</f>
        <v/>
      </c>
      <c r="N1689" s="22">
        <f t="shared" si="230"/>
        <v>77</v>
      </c>
      <c r="O1689" s="22">
        <v>22</v>
      </c>
      <c r="P1689" s="24" t="s">
        <v>70</v>
      </c>
      <c r="Q1689" s="22" t="s">
        <v>104</v>
      </c>
    </row>
    <row r="1690" spans="3:17" s="22" customFormat="1" x14ac:dyDescent="0.15">
      <c r="C1690" s="22" t="str">
        <f>IF(INDEX(個人!$C$6:$AH$125,$N1690,$C$3)&lt;&gt;"",DBCS(TRIM(INDEX(個人!$C$6:$AH$125,$N1690,$C$3))),"")</f>
        <v/>
      </c>
      <c r="D1690" s="22" t="str">
        <f t="shared" si="228"/>
        <v>○</v>
      </c>
      <c r="E1690" s="22">
        <f>IF(AND(INDEX(個人!$C$6:$AH$125,$N1689,$C$3)&lt;&gt;"",INDEX(個人!$C$6:$AH$125,$N1690,$O1690)&lt;&gt;""),E1689+1,E1689)</f>
        <v>0</v>
      </c>
      <c r="F1690" s="22" t="str">
        <f t="shared" si="229"/>
        <v>@0</v>
      </c>
      <c r="H1690" s="22" t="str">
        <f>IF(AND(INDEX(個人!$C$6:$AH$125,$N1690,$C$3)&lt;&gt;"",INDEX(個人!$C$6:$AH$125,$N1690,$O1690)&lt;&gt;""),IF(INDEX(個人!$C$6:$AH$125,$N1690,$H$3)&lt;20,11,ROUNDDOWN(INDEX(個人!$C$6:$AH$125,$N1690,$H$3)/5,0)+7),"")</f>
        <v/>
      </c>
      <c r="I1690" s="22" t="str">
        <f>IF(AND(INDEX(個人!$C$6:$AH$125,$N1690,$C$3)&lt;&gt;"",INDEX(個人!$C$6:$AH$125,$N1690,$O1690)&lt;&gt;""),IF(ISERROR(VLOOKUP(DBCS($Q1690),コード一覧!$E$1:$F$6,2,FALSE)),1,VLOOKUP(DBCS($Q1690),コード一覧!$E$1:$F$6,2,FALSE)),"")</f>
        <v/>
      </c>
      <c r="J1690" s="22" t="str">
        <f>IF(AND(INDEX(個人!$C$6:$AH$125,$N1690,$C$3)&lt;&gt;"",INDEX(個人!$C$6:$AH$125,$N1690,$O1690)&lt;&gt;""),VLOOKUP($P1690,コード一覧!$G$1:$H$10,2,FALSE),"")</f>
        <v/>
      </c>
      <c r="K1690" s="22" t="str">
        <f>IF(AND(INDEX(個人!$C$6:$AH$125,$N1690,$C$3)&lt;&gt;"",INDEX(個人!$C$6:$AH$125,$N1690,$O1690)&lt;&gt;""),LEFT(TEXT(INDEX(個人!$C$6:$AH$125,$N1690,$O1690),"mm:ss.00"),2),"")</f>
        <v/>
      </c>
      <c r="L1690" s="22" t="str">
        <f>IF(AND(INDEX(個人!$C$6:$AH$125,$N1690,$C$3)&lt;&gt;"",INDEX(個人!$C$6:$AH$125,$N1690,$O1690)&lt;&gt;""),MID(TEXT(INDEX(個人!$C$6:$AH$125,$N1690,$O1690),"mm:ss.00"),4,2),"")</f>
        <v/>
      </c>
      <c r="M1690" s="22" t="str">
        <f>IF(AND(INDEX(個人!$C$6:$AH$125,$N1690,$C$3)&lt;&gt;"",INDEX(個人!$C$6:$AH$125,$N1690,$O1690)&lt;&gt;""),RIGHT(TEXT(INDEX(個人!$C$6:$AH$125,$N1690,$O1690),"mm:ss.00"),2),"")</f>
        <v/>
      </c>
      <c r="N1690" s="22">
        <f t="shared" si="230"/>
        <v>77</v>
      </c>
      <c r="O1690" s="22">
        <v>23</v>
      </c>
      <c r="P1690" s="24" t="s">
        <v>24</v>
      </c>
      <c r="Q1690" s="22" t="s">
        <v>104</v>
      </c>
    </row>
    <row r="1691" spans="3:17" s="22" customFormat="1" x14ac:dyDescent="0.15">
      <c r="C1691" s="22" t="str">
        <f>IF(INDEX(個人!$C$6:$AH$125,$N1691,$C$3)&lt;&gt;"",DBCS(TRIM(INDEX(個人!$C$6:$AH$125,$N1691,$C$3))),"")</f>
        <v/>
      </c>
      <c r="D1691" s="22" t="str">
        <f t="shared" si="228"/>
        <v>○</v>
      </c>
      <c r="E1691" s="22">
        <f>IF(AND(INDEX(個人!$C$6:$AH$125,$N1690,$C$3)&lt;&gt;"",INDEX(個人!$C$6:$AH$125,$N1691,$O1691)&lt;&gt;""),E1690+1,E1690)</f>
        <v>0</v>
      </c>
      <c r="F1691" s="22" t="str">
        <f t="shared" si="229"/>
        <v>@0</v>
      </c>
      <c r="H1691" s="22" t="str">
        <f>IF(AND(INDEX(個人!$C$6:$AH$125,$N1691,$C$3)&lt;&gt;"",INDEX(個人!$C$6:$AH$125,$N1691,$O1691)&lt;&gt;""),IF(INDEX(個人!$C$6:$AH$125,$N1691,$H$3)&lt;20,11,ROUNDDOWN(INDEX(個人!$C$6:$AH$125,$N1691,$H$3)/5,0)+7),"")</f>
        <v/>
      </c>
      <c r="I1691" s="22" t="str">
        <f>IF(AND(INDEX(個人!$C$6:$AH$125,$N1691,$C$3)&lt;&gt;"",INDEX(個人!$C$6:$AH$125,$N1691,$O1691)&lt;&gt;""),IF(ISERROR(VLOOKUP(DBCS($Q1691),コード一覧!$E$1:$F$6,2,FALSE)),1,VLOOKUP(DBCS($Q1691),コード一覧!$E$1:$F$6,2,FALSE)),"")</f>
        <v/>
      </c>
      <c r="J1691" s="22" t="str">
        <f>IF(AND(INDEX(個人!$C$6:$AH$125,$N1691,$C$3)&lt;&gt;"",INDEX(個人!$C$6:$AH$125,$N1691,$O1691)&lt;&gt;""),VLOOKUP($P1691,コード一覧!$G$1:$H$10,2,FALSE),"")</f>
        <v/>
      </c>
      <c r="K1691" s="22" t="str">
        <f>IF(AND(INDEX(個人!$C$6:$AH$125,$N1691,$C$3)&lt;&gt;"",INDEX(個人!$C$6:$AH$125,$N1691,$O1691)&lt;&gt;""),LEFT(TEXT(INDEX(個人!$C$6:$AH$125,$N1691,$O1691),"mm:ss.00"),2),"")</f>
        <v/>
      </c>
      <c r="L1691" s="22" t="str">
        <f>IF(AND(INDEX(個人!$C$6:$AH$125,$N1691,$C$3)&lt;&gt;"",INDEX(個人!$C$6:$AH$125,$N1691,$O1691)&lt;&gt;""),MID(TEXT(INDEX(個人!$C$6:$AH$125,$N1691,$O1691),"mm:ss.00"),4,2),"")</f>
        <v/>
      </c>
      <c r="M1691" s="22" t="str">
        <f>IF(AND(INDEX(個人!$C$6:$AH$125,$N1691,$C$3)&lt;&gt;"",INDEX(個人!$C$6:$AH$125,$N1691,$O1691)&lt;&gt;""),RIGHT(TEXT(INDEX(個人!$C$6:$AH$125,$N1691,$O1691),"mm:ss.00"),2),"")</f>
        <v/>
      </c>
      <c r="N1691" s="22">
        <f t="shared" si="230"/>
        <v>77</v>
      </c>
      <c r="O1691" s="22">
        <v>24</v>
      </c>
      <c r="P1691" s="24" t="s">
        <v>37</v>
      </c>
      <c r="Q1691" s="22" t="s">
        <v>104</v>
      </c>
    </row>
    <row r="1692" spans="3:17" s="22" customFormat="1" x14ac:dyDescent="0.15">
      <c r="C1692" s="22" t="str">
        <f>IF(INDEX(個人!$C$6:$AH$125,$N1692,$C$3)&lt;&gt;"",DBCS(TRIM(INDEX(個人!$C$6:$AH$125,$N1692,$C$3))),"")</f>
        <v/>
      </c>
      <c r="D1692" s="22" t="str">
        <f t="shared" si="228"/>
        <v>○</v>
      </c>
      <c r="E1692" s="22">
        <f>IF(AND(INDEX(個人!$C$6:$AH$125,$N1691,$C$3)&lt;&gt;"",INDEX(個人!$C$6:$AH$125,$N1692,$O1692)&lt;&gt;""),E1691+1,E1691)</f>
        <v>0</v>
      </c>
      <c r="F1692" s="22" t="str">
        <f t="shared" si="229"/>
        <v>@0</v>
      </c>
      <c r="H1692" s="22" t="str">
        <f>IF(AND(INDEX(個人!$C$6:$AH$125,$N1692,$C$3)&lt;&gt;"",INDEX(個人!$C$6:$AH$125,$N1692,$O1692)&lt;&gt;""),IF(INDEX(個人!$C$6:$AH$125,$N1692,$H$3)&lt;20,11,ROUNDDOWN(INDEX(個人!$C$6:$AH$125,$N1692,$H$3)/5,0)+7),"")</f>
        <v/>
      </c>
      <c r="I1692" s="22" t="str">
        <f>IF(AND(INDEX(個人!$C$6:$AH$125,$N1692,$C$3)&lt;&gt;"",INDEX(個人!$C$6:$AH$125,$N1692,$O1692)&lt;&gt;""),IF(ISERROR(VLOOKUP(DBCS($Q1692),コード一覧!$E$1:$F$6,2,FALSE)),1,VLOOKUP(DBCS($Q1692),コード一覧!$E$1:$F$6,2,FALSE)),"")</f>
        <v/>
      </c>
      <c r="J1692" s="22" t="str">
        <f>IF(AND(INDEX(個人!$C$6:$AH$125,$N1692,$C$3)&lt;&gt;"",INDEX(個人!$C$6:$AH$125,$N1692,$O1692)&lt;&gt;""),VLOOKUP($P1692,コード一覧!$G$1:$H$10,2,FALSE),"")</f>
        <v/>
      </c>
      <c r="K1692" s="22" t="str">
        <f>IF(AND(INDEX(個人!$C$6:$AH$125,$N1692,$C$3)&lt;&gt;"",INDEX(個人!$C$6:$AH$125,$N1692,$O1692)&lt;&gt;""),LEFT(TEXT(INDEX(個人!$C$6:$AH$125,$N1692,$O1692),"mm:ss.00"),2),"")</f>
        <v/>
      </c>
      <c r="L1692" s="22" t="str">
        <f>IF(AND(INDEX(個人!$C$6:$AH$125,$N1692,$C$3)&lt;&gt;"",INDEX(個人!$C$6:$AH$125,$N1692,$O1692)&lt;&gt;""),MID(TEXT(INDEX(個人!$C$6:$AH$125,$N1692,$O1692),"mm:ss.00"),4,2),"")</f>
        <v/>
      </c>
      <c r="M1692" s="22" t="str">
        <f>IF(AND(INDEX(個人!$C$6:$AH$125,$N1692,$C$3)&lt;&gt;"",INDEX(個人!$C$6:$AH$125,$N1692,$O1692)&lt;&gt;""),RIGHT(TEXT(INDEX(個人!$C$6:$AH$125,$N1692,$O1692),"mm:ss.00"),2),"")</f>
        <v/>
      </c>
      <c r="N1692" s="22">
        <f t="shared" si="230"/>
        <v>77</v>
      </c>
      <c r="O1692" s="22">
        <v>25</v>
      </c>
      <c r="P1692" s="24" t="s">
        <v>47</v>
      </c>
      <c r="Q1692" s="22" t="s">
        <v>104</v>
      </c>
    </row>
    <row r="1693" spans="3:17" s="22" customFormat="1" x14ac:dyDescent="0.15">
      <c r="C1693" s="22" t="str">
        <f>IF(INDEX(個人!$C$6:$AH$125,$N1693,$C$3)&lt;&gt;"",DBCS(TRIM(INDEX(個人!$C$6:$AH$125,$N1693,$C$3))),"")</f>
        <v/>
      </c>
      <c r="D1693" s="22" t="str">
        <f t="shared" si="228"/>
        <v>○</v>
      </c>
      <c r="E1693" s="22">
        <f>IF(AND(INDEX(個人!$C$6:$AH$125,$N1692,$C$3)&lt;&gt;"",INDEX(個人!$C$6:$AH$125,$N1693,$O1693)&lt;&gt;""),E1692+1,E1692)</f>
        <v>0</v>
      </c>
      <c r="F1693" s="22" t="str">
        <f t="shared" si="229"/>
        <v>@0</v>
      </c>
      <c r="H1693" s="22" t="str">
        <f>IF(AND(INDEX(個人!$C$6:$AH$125,$N1693,$C$3)&lt;&gt;"",INDEX(個人!$C$6:$AH$125,$N1693,$O1693)&lt;&gt;""),IF(INDEX(個人!$C$6:$AH$125,$N1693,$H$3)&lt;20,11,ROUNDDOWN(INDEX(個人!$C$6:$AH$125,$N1693,$H$3)/5,0)+7),"")</f>
        <v/>
      </c>
      <c r="I1693" s="22" t="str">
        <f>IF(AND(INDEX(個人!$C$6:$AH$125,$N1693,$C$3)&lt;&gt;"",INDEX(個人!$C$6:$AH$125,$N1693,$O1693)&lt;&gt;""),IF(ISERROR(VLOOKUP(DBCS($Q1693),コード一覧!$E$1:$F$6,2,FALSE)),1,VLOOKUP(DBCS($Q1693),コード一覧!$E$1:$F$6,2,FALSE)),"")</f>
        <v/>
      </c>
      <c r="J1693" s="22" t="str">
        <f>IF(AND(INDEX(個人!$C$6:$AH$125,$N1693,$C$3)&lt;&gt;"",INDEX(個人!$C$6:$AH$125,$N1693,$O1693)&lt;&gt;""),VLOOKUP($P1693,コード一覧!$G$1:$H$10,2,FALSE),"")</f>
        <v/>
      </c>
      <c r="K1693" s="22" t="str">
        <f>IF(AND(INDEX(個人!$C$6:$AH$125,$N1693,$C$3)&lt;&gt;"",INDEX(個人!$C$6:$AH$125,$N1693,$O1693)&lt;&gt;""),LEFT(TEXT(INDEX(個人!$C$6:$AH$125,$N1693,$O1693),"mm:ss.00"),2),"")</f>
        <v/>
      </c>
      <c r="L1693" s="22" t="str">
        <f>IF(AND(INDEX(個人!$C$6:$AH$125,$N1693,$C$3)&lt;&gt;"",INDEX(個人!$C$6:$AH$125,$N1693,$O1693)&lt;&gt;""),MID(TEXT(INDEX(個人!$C$6:$AH$125,$N1693,$O1693),"mm:ss.00"),4,2),"")</f>
        <v/>
      </c>
      <c r="M1693" s="22" t="str">
        <f>IF(AND(INDEX(個人!$C$6:$AH$125,$N1693,$C$3)&lt;&gt;"",INDEX(個人!$C$6:$AH$125,$N1693,$O1693)&lt;&gt;""),RIGHT(TEXT(INDEX(個人!$C$6:$AH$125,$N1693,$O1693),"mm:ss.00"),2),"")</f>
        <v/>
      </c>
      <c r="N1693" s="22">
        <f t="shared" si="230"/>
        <v>77</v>
      </c>
      <c r="O1693" s="22">
        <v>26</v>
      </c>
      <c r="P1693" s="24" t="s">
        <v>70</v>
      </c>
      <c r="Q1693" s="22" t="s">
        <v>55</v>
      </c>
    </row>
    <row r="1694" spans="3:17" s="22" customFormat="1" x14ac:dyDescent="0.15">
      <c r="C1694" s="22" t="str">
        <f>IF(INDEX(個人!$C$6:$AH$125,$N1694,$C$3)&lt;&gt;"",DBCS(TRIM(INDEX(個人!$C$6:$AH$125,$N1694,$C$3))),"")</f>
        <v/>
      </c>
      <c r="D1694" s="22" t="str">
        <f t="shared" si="228"/>
        <v>○</v>
      </c>
      <c r="E1694" s="22">
        <f>IF(AND(INDEX(個人!$C$6:$AH$125,$N1693,$C$3)&lt;&gt;"",INDEX(個人!$C$6:$AH$125,$N1694,$O1694)&lt;&gt;""),E1693+1,E1693)</f>
        <v>0</v>
      </c>
      <c r="F1694" s="22" t="str">
        <f t="shared" si="229"/>
        <v>@0</v>
      </c>
      <c r="H1694" s="22" t="str">
        <f>IF(AND(INDEX(個人!$C$6:$AH$125,$N1694,$C$3)&lt;&gt;"",INDEX(個人!$C$6:$AH$125,$N1694,$O1694)&lt;&gt;""),IF(INDEX(個人!$C$6:$AH$125,$N1694,$H$3)&lt;20,11,ROUNDDOWN(INDEX(個人!$C$6:$AH$125,$N1694,$H$3)/5,0)+7),"")</f>
        <v/>
      </c>
      <c r="I1694" s="22" t="str">
        <f>IF(AND(INDEX(個人!$C$6:$AH$125,$N1694,$C$3)&lt;&gt;"",INDEX(個人!$C$6:$AH$125,$N1694,$O1694)&lt;&gt;""),IF(ISERROR(VLOOKUP(DBCS($Q1694),コード一覧!$E$1:$F$6,2,FALSE)),1,VLOOKUP(DBCS($Q1694),コード一覧!$E$1:$F$6,2,FALSE)),"")</f>
        <v/>
      </c>
      <c r="J1694" s="22" t="str">
        <f>IF(AND(INDEX(個人!$C$6:$AH$125,$N1694,$C$3)&lt;&gt;"",INDEX(個人!$C$6:$AH$125,$N1694,$O1694)&lt;&gt;""),VLOOKUP($P1694,コード一覧!$G$1:$H$10,2,FALSE),"")</f>
        <v/>
      </c>
      <c r="K1694" s="22" t="str">
        <f>IF(AND(INDEX(個人!$C$6:$AH$125,$N1694,$C$3)&lt;&gt;"",INDEX(個人!$C$6:$AH$125,$N1694,$O1694)&lt;&gt;""),LEFT(TEXT(INDEX(個人!$C$6:$AH$125,$N1694,$O1694),"mm:ss.00"),2),"")</f>
        <v/>
      </c>
      <c r="L1694" s="22" t="str">
        <f>IF(AND(INDEX(個人!$C$6:$AH$125,$N1694,$C$3)&lt;&gt;"",INDEX(個人!$C$6:$AH$125,$N1694,$O1694)&lt;&gt;""),MID(TEXT(INDEX(個人!$C$6:$AH$125,$N1694,$O1694),"mm:ss.00"),4,2),"")</f>
        <v/>
      </c>
      <c r="M1694" s="22" t="str">
        <f>IF(AND(INDEX(個人!$C$6:$AH$125,$N1694,$C$3)&lt;&gt;"",INDEX(個人!$C$6:$AH$125,$N1694,$O1694)&lt;&gt;""),RIGHT(TEXT(INDEX(個人!$C$6:$AH$125,$N1694,$O1694),"mm:ss.00"),2),"")</f>
        <v/>
      </c>
      <c r="N1694" s="22">
        <f t="shared" si="230"/>
        <v>77</v>
      </c>
      <c r="O1694" s="22">
        <v>27</v>
      </c>
      <c r="P1694" s="24" t="s">
        <v>24</v>
      </c>
      <c r="Q1694" s="22" t="s">
        <v>55</v>
      </c>
    </row>
    <row r="1695" spans="3:17" s="22" customFormat="1" x14ac:dyDescent="0.15">
      <c r="C1695" s="22" t="str">
        <f>IF(INDEX(個人!$C$6:$AH$125,$N1695,$C$3)&lt;&gt;"",DBCS(TRIM(INDEX(個人!$C$6:$AH$125,$N1695,$C$3))),"")</f>
        <v/>
      </c>
      <c r="D1695" s="22" t="str">
        <f t="shared" si="228"/>
        <v>○</v>
      </c>
      <c r="E1695" s="22">
        <f>IF(AND(INDEX(個人!$C$6:$AH$125,$N1694,$C$3)&lt;&gt;"",INDEX(個人!$C$6:$AH$125,$N1695,$O1695)&lt;&gt;""),E1694+1,E1694)</f>
        <v>0</v>
      </c>
      <c r="F1695" s="22" t="str">
        <f t="shared" si="229"/>
        <v>@0</v>
      </c>
      <c r="H1695" s="22" t="str">
        <f>IF(AND(INDEX(個人!$C$6:$AH$125,$N1695,$C$3)&lt;&gt;"",INDEX(個人!$C$6:$AH$125,$N1695,$O1695)&lt;&gt;""),IF(INDEX(個人!$C$6:$AH$125,$N1695,$H$3)&lt;20,11,ROUNDDOWN(INDEX(個人!$C$6:$AH$125,$N1695,$H$3)/5,0)+7),"")</f>
        <v/>
      </c>
      <c r="I1695" s="22" t="str">
        <f>IF(AND(INDEX(個人!$C$6:$AH$125,$N1695,$C$3)&lt;&gt;"",INDEX(個人!$C$6:$AH$125,$N1695,$O1695)&lt;&gt;""),IF(ISERROR(VLOOKUP(DBCS($Q1695),コード一覧!$E$1:$F$6,2,FALSE)),1,VLOOKUP(DBCS($Q1695),コード一覧!$E$1:$F$6,2,FALSE)),"")</f>
        <v/>
      </c>
      <c r="J1695" s="22" t="str">
        <f>IF(AND(INDEX(個人!$C$6:$AH$125,$N1695,$C$3)&lt;&gt;"",INDEX(個人!$C$6:$AH$125,$N1695,$O1695)&lt;&gt;""),VLOOKUP($P1695,コード一覧!$G$1:$H$10,2,FALSE),"")</f>
        <v/>
      </c>
      <c r="K1695" s="22" t="str">
        <f>IF(AND(INDEX(個人!$C$6:$AH$125,$N1695,$C$3)&lt;&gt;"",INDEX(個人!$C$6:$AH$125,$N1695,$O1695)&lt;&gt;""),LEFT(TEXT(INDEX(個人!$C$6:$AH$125,$N1695,$O1695),"mm:ss.00"),2),"")</f>
        <v/>
      </c>
      <c r="L1695" s="22" t="str">
        <f>IF(AND(INDEX(個人!$C$6:$AH$125,$N1695,$C$3)&lt;&gt;"",INDEX(個人!$C$6:$AH$125,$N1695,$O1695)&lt;&gt;""),MID(TEXT(INDEX(個人!$C$6:$AH$125,$N1695,$O1695),"mm:ss.00"),4,2),"")</f>
        <v/>
      </c>
      <c r="M1695" s="22" t="str">
        <f>IF(AND(INDEX(個人!$C$6:$AH$125,$N1695,$C$3)&lt;&gt;"",INDEX(個人!$C$6:$AH$125,$N1695,$O1695)&lt;&gt;""),RIGHT(TEXT(INDEX(個人!$C$6:$AH$125,$N1695,$O1695),"mm:ss.00"),2),"")</f>
        <v/>
      </c>
      <c r="N1695" s="22">
        <f t="shared" si="230"/>
        <v>77</v>
      </c>
      <c r="O1695" s="22">
        <v>28</v>
      </c>
      <c r="P1695" s="24" t="s">
        <v>37</v>
      </c>
      <c r="Q1695" s="22" t="s">
        <v>55</v>
      </c>
    </row>
    <row r="1696" spans="3:17" s="22" customFormat="1" x14ac:dyDescent="0.15">
      <c r="C1696" s="22" t="str">
        <f>IF(INDEX(個人!$C$6:$AH$125,$N1696,$C$3)&lt;&gt;"",DBCS(TRIM(INDEX(個人!$C$6:$AH$125,$N1696,$C$3))),"")</f>
        <v/>
      </c>
      <c r="D1696" s="22" t="str">
        <f t="shared" si="228"/>
        <v>○</v>
      </c>
      <c r="E1696" s="22">
        <f>IF(AND(INDEX(個人!$C$6:$AH$125,$N1695,$C$3)&lt;&gt;"",INDEX(個人!$C$6:$AH$125,$N1696,$O1696)&lt;&gt;""),E1695+1,E1695)</f>
        <v>0</v>
      </c>
      <c r="F1696" s="22" t="str">
        <f t="shared" si="229"/>
        <v>@0</v>
      </c>
      <c r="H1696" s="22" t="str">
        <f>IF(AND(INDEX(個人!$C$6:$AH$125,$N1696,$C$3)&lt;&gt;"",INDEX(個人!$C$6:$AH$125,$N1696,$O1696)&lt;&gt;""),IF(INDEX(個人!$C$6:$AH$125,$N1696,$H$3)&lt;20,11,ROUNDDOWN(INDEX(個人!$C$6:$AH$125,$N1696,$H$3)/5,0)+7),"")</f>
        <v/>
      </c>
      <c r="I1696" s="22" t="str">
        <f>IF(AND(INDEX(個人!$C$6:$AH$125,$N1696,$C$3)&lt;&gt;"",INDEX(個人!$C$6:$AH$125,$N1696,$O1696)&lt;&gt;""),IF(ISERROR(VLOOKUP(DBCS($Q1696),コード一覧!$E$1:$F$6,2,FALSE)),1,VLOOKUP(DBCS($Q1696),コード一覧!$E$1:$F$6,2,FALSE)),"")</f>
        <v/>
      </c>
      <c r="J1696" s="22" t="str">
        <f>IF(AND(INDEX(個人!$C$6:$AH$125,$N1696,$C$3)&lt;&gt;"",INDEX(個人!$C$6:$AH$125,$N1696,$O1696)&lt;&gt;""),VLOOKUP($P1696,コード一覧!$G$1:$H$10,2,FALSE),"")</f>
        <v/>
      </c>
      <c r="K1696" s="22" t="str">
        <f>IF(AND(INDEX(個人!$C$6:$AH$125,$N1696,$C$3)&lt;&gt;"",INDEX(個人!$C$6:$AH$125,$N1696,$O1696)&lt;&gt;""),LEFT(TEXT(INDEX(個人!$C$6:$AH$125,$N1696,$O1696),"mm:ss.00"),2),"")</f>
        <v/>
      </c>
      <c r="L1696" s="22" t="str">
        <f>IF(AND(INDEX(個人!$C$6:$AH$125,$N1696,$C$3)&lt;&gt;"",INDEX(個人!$C$6:$AH$125,$N1696,$O1696)&lt;&gt;""),MID(TEXT(INDEX(個人!$C$6:$AH$125,$N1696,$O1696),"mm:ss.00"),4,2),"")</f>
        <v/>
      </c>
      <c r="M1696" s="22" t="str">
        <f>IF(AND(INDEX(個人!$C$6:$AH$125,$N1696,$C$3)&lt;&gt;"",INDEX(個人!$C$6:$AH$125,$N1696,$O1696)&lt;&gt;""),RIGHT(TEXT(INDEX(個人!$C$6:$AH$125,$N1696,$O1696),"mm:ss.00"),2),"")</f>
        <v/>
      </c>
      <c r="N1696" s="22">
        <f t="shared" si="230"/>
        <v>77</v>
      </c>
      <c r="O1696" s="22">
        <v>29</v>
      </c>
      <c r="P1696" s="24" t="s">
        <v>47</v>
      </c>
      <c r="Q1696" s="22" t="s">
        <v>55</v>
      </c>
    </row>
    <row r="1697" spans="3:17" s="22" customFormat="1" x14ac:dyDescent="0.15">
      <c r="C1697" s="22" t="str">
        <f>IF(INDEX(個人!$C$6:$AH$125,$N1697,$C$3)&lt;&gt;"",DBCS(TRIM(INDEX(個人!$C$6:$AH$125,$N1697,$C$3))),"")</f>
        <v/>
      </c>
      <c r="D1697" s="22" t="str">
        <f t="shared" si="228"/>
        <v>○</v>
      </c>
      <c r="E1697" s="22">
        <f>IF(AND(INDEX(個人!$C$6:$AH$125,$N1696,$C$3)&lt;&gt;"",INDEX(個人!$C$6:$AH$125,$N1697,$O1697)&lt;&gt;""),E1696+1,E1696)</f>
        <v>0</v>
      </c>
      <c r="F1697" s="22" t="str">
        <f t="shared" si="229"/>
        <v>@0</v>
      </c>
      <c r="H1697" s="22" t="str">
        <f>IF(AND(INDEX(個人!$C$6:$AH$125,$N1697,$C$3)&lt;&gt;"",INDEX(個人!$C$6:$AH$125,$N1697,$O1697)&lt;&gt;""),IF(INDEX(個人!$C$6:$AH$125,$N1697,$H$3)&lt;20,11,ROUNDDOWN(INDEX(個人!$C$6:$AH$125,$N1697,$H$3)/5,0)+7),"")</f>
        <v/>
      </c>
      <c r="I1697" s="22" t="str">
        <f>IF(AND(INDEX(個人!$C$6:$AH$125,$N1697,$C$3)&lt;&gt;"",INDEX(個人!$C$6:$AH$125,$N1697,$O1697)&lt;&gt;""),IF(ISERROR(VLOOKUP(DBCS($Q1697),コード一覧!$E$1:$F$6,2,FALSE)),1,VLOOKUP(DBCS($Q1697),コード一覧!$E$1:$F$6,2,FALSE)),"")</f>
        <v/>
      </c>
      <c r="J1697" s="22" t="str">
        <f>IF(AND(INDEX(個人!$C$6:$AH$125,$N1697,$C$3)&lt;&gt;"",INDEX(個人!$C$6:$AH$125,$N1697,$O1697)&lt;&gt;""),VLOOKUP($P1697,コード一覧!$G$1:$H$10,2,FALSE),"")</f>
        <v/>
      </c>
      <c r="K1697" s="22" t="str">
        <f>IF(AND(INDEX(個人!$C$6:$AH$125,$N1697,$C$3)&lt;&gt;"",INDEX(個人!$C$6:$AH$125,$N1697,$O1697)&lt;&gt;""),LEFT(TEXT(INDEX(個人!$C$6:$AH$125,$N1697,$O1697),"mm:ss.00"),2),"")</f>
        <v/>
      </c>
      <c r="L1697" s="22" t="str">
        <f>IF(AND(INDEX(個人!$C$6:$AH$125,$N1697,$C$3)&lt;&gt;"",INDEX(個人!$C$6:$AH$125,$N1697,$O1697)&lt;&gt;""),MID(TEXT(INDEX(個人!$C$6:$AH$125,$N1697,$O1697),"mm:ss.00"),4,2),"")</f>
        <v/>
      </c>
      <c r="M1697" s="22" t="str">
        <f>IF(AND(INDEX(個人!$C$6:$AH$125,$N1697,$C$3)&lt;&gt;"",INDEX(個人!$C$6:$AH$125,$N1697,$O1697)&lt;&gt;""),RIGHT(TEXT(INDEX(個人!$C$6:$AH$125,$N1697,$O1697),"mm:ss.00"),2),"")</f>
        <v/>
      </c>
      <c r="N1697" s="22">
        <f t="shared" si="230"/>
        <v>77</v>
      </c>
      <c r="O1697" s="22">
        <v>30</v>
      </c>
      <c r="P1697" s="24" t="s">
        <v>37</v>
      </c>
      <c r="Q1697" s="22" t="s">
        <v>101</v>
      </c>
    </row>
    <row r="1698" spans="3:17" s="22" customFormat="1" x14ac:dyDescent="0.15">
      <c r="C1698" s="22" t="str">
        <f>IF(INDEX(個人!$C$6:$AH$125,$N1698,$C$3)&lt;&gt;"",DBCS(TRIM(INDEX(個人!$C$6:$AH$125,$N1698,$C$3))),"")</f>
        <v/>
      </c>
      <c r="D1698" s="22" t="str">
        <f t="shared" si="228"/>
        <v>○</v>
      </c>
      <c r="E1698" s="22">
        <f>IF(AND(INDEX(個人!$C$6:$AH$125,$N1697,$C$3)&lt;&gt;"",INDEX(個人!$C$6:$AH$125,$N1698,$O1698)&lt;&gt;""),E1697+1,E1697)</f>
        <v>0</v>
      </c>
      <c r="F1698" s="22" t="str">
        <f t="shared" si="229"/>
        <v>@0</v>
      </c>
      <c r="H1698" s="22" t="str">
        <f>IF(AND(INDEX(個人!$C$6:$AH$125,$N1698,$C$3)&lt;&gt;"",INDEX(個人!$C$6:$AH$125,$N1698,$O1698)&lt;&gt;""),IF(INDEX(個人!$C$6:$AH$125,$N1698,$H$3)&lt;20,11,ROUNDDOWN(INDEX(個人!$C$6:$AH$125,$N1698,$H$3)/5,0)+7),"")</f>
        <v/>
      </c>
      <c r="I1698" s="22" t="str">
        <f>IF(AND(INDEX(個人!$C$6:$AH$125,$N1698,$C$3)&lt;&gt;"",INDEX(個人!$C$6:$AH$125,$N1698,$O1698)&lt;&gt;""),IF(ISERROR(VLOOKUP(DBCS($Q1698),コード一覧!$E$1:$F$6,2,FALSE)),1,VLOOKUP(DBCS($Q1698),コード一覧!$E$1:$F$6,2,FALSE)),"")</f>
        <v/>
      </c>
      <c r="J1698" s="22" t="str">
        <f>IF(AND(INDEX(個人!$C$6:$AH$125,$N1698,$C$3)&lt;&gt;"",INDEX(個人!$C$6:$AH$125,$N1698,$O1698)&lt;&gt;""),VLOOKUP($P1698,コード一覧!$G$1:$H$10,2,FALSE),"")</f>
        <v/>
      </c>
      <c r="K1698" s="22" t="str">
        <f>IF(AND(INDEX(個人!$C$6:$AH$125,$N1698,$C$3)&lt;&gt;"",INDEX(個人!$C$6:$AH$125,$N1698,$O1698)&lt;&gt;""),LEFT(TEXT(INDEX(個人!$C$6:$AH$125,$N1698,$O1698),"mm:ss.00"),2),"")</f>
        <v/>
      </c>
      <c r="L1698" s="22" t="str">
        <f>IF(AND(INDEX(個人!$C$6:$AH$125,$N1698,$C$3)&lt;&gt;"",INDEX(個人!$C$6:$AH$125,$N1698,$O1698)&lt;&gt;""),MID(TEXT(INDEX(個人!$C$6:$AH$125,$N1698,$O1698),"mm:ss.00"),4,2),"")</f>
        <v/>
      </c>
      <c r="M1698" s="22" t="str">
        <f>IF(AND(INDEX(個人!$C$6:$AH$125,$N1698,$C$3)&lt;&gt;"",INDEX(個人!$C$6:$AH$125,$N1698,$O1698)&lt;&gt;""),RIGHT(TEXT(INDEX(個人!$C$6:$AH$125,$N1698,$O1698),"mm:ss.00"),2),"")</f>
        <v/>
      </c>
      <c r="N1698" s="22">
        <f t="shared" si="230"/>
        <v>77</v>
      </c>
      <c r="O1698" s="22">
        <v>31</v>
      </c>
      <c r="P1698" s="24" t="s">
        <v>47</v>
      </c>
      <c r="Q1698" s="22" t="s">
        <v>101</v>
      </c>
    </row>
    <row r="1699" spans="3:17" s="22" customFormat="1" x14ac:dyDescent="0.15">
      <c r="C1699" s="22" t="str">
        <f>IF(INDEX(個人!$C$6:$AH$125,$N1699,$C$3)&lt;&gt;"",DBCS(TRIM(INDEX(個人!$C$6:$AH$125,$N1699,$C$3))),"")</f>
        <v/>
      </c>
      <c r="D1699" s="22" t="str">
        <f t="shared" si="228"/>
        <v>○</v>
      </c>
      <c r="E1699" s="22">
        <f>IF(AND(INDEX(個人!$C$6:$AH$125,$N1698,$C$3)&lt;&gt;"",INDEX(個人!$C$6:$AH$125,$N1699,$O1699)&lt;&gt;""),E1698+1,E1698)</f>
        <v>0</v>
      </c>
      <c r="F1699" s="22" t="str">
        <f t="shared" si="229"/>
        <v>@0</v>
      </c>
      <c r="H1699" s="22" t="str">
        <f>IF(AND(INDEX(個人!$C$6:$AH$125,$N1699,$C$3)&lt;&gt;"",INDEX(個人!$C$6:$AH$125,$N1699,$O1699)&lt;&gt;""),IF(INDEX(個人!$C$6:$AH$125,$N1699,$H$3)&lt;20,11,ROUNDDOWN(INDEX(個人!$C$6:$AH$125,$N1699,$H$3)/5,0)+7),"")</f>
        <v/>
      </c>
      <c r="I1699" s="22" t="str">
        <f>IF(AND(INDEX(個人!$C$6:$AH$125,$N1699,$C$3)&lt;&gt;"",INDEX(個人!$C$6:$AH$125,$N1699,$O1699)&lt;&gt;""),IF(ISERROR(VLOOKUP(DBCS($Q1699),コード一覧!$E$1:$F$6,2,FALSE)),1,VLOOKUP(DBCS($Q1699),コード一覧!$E$1:$F$6,2,FALSE)),"")</f>
        <v/>
      </c>
      <c r="J1699" s="22" t="str">
        <f>IF(AND(INDEX(個人!$C$6:$AH$125,$N1699,$C$3)&lt;&gt;"",INDEX(個人!$C$6:$AH$125,$N1699,$O1699)&lt;&gt;""),VLOOKUP($P1699,コード一覧!$G$1:$H$10,2,FALSE),"")</f>
        <v/>
      </c>
      <c r="K1699" s="22" t="str">
        <f>IF(AND(INDEX(個人!$C$6:$AH$125,$N1699,$C$3)&lt;&gt;"",INDEX(個人!$C$6:$AH$125,$N1699,$O1699)&lt;&gt;""),LEFT(TEXT(INDEX(個人!$C$6:$AH$125,$N1699,$O1699),"mm:ss.00"),2),"")</f>
        <v/>
      </c>
      <c r="L1699" s="22" t="str">
        <f>IF(AND(INDEX(個人!$C$6:$AH$125,$N1699,$C$3)&lt;&gt;"",INDEX(個人!$C$6:$AH$125,$N1699,$O1699)&lt;&gt;""),MID(TEXT(INDEX(個人!$C$6:$AH$125,$N1699,$O1699),"mm:ss.00"),4,2),"")</f>
        <v/>
      </c>
      <c r="M1699" s="22" t="str">
        <f>IF(AND(INDEX(個人!$C$6:$AH$125,$N1699,$C$3)&lt;&gt;"",INDEX(個人!$C$6:$AH$125,$N1699,$O1699)&lt;&gt;""),RIGHT(TEXT(INDEX(個人!$C$6:$AH$125,$N1699,$O1699),"mm:ss.00"),2),"")</f>
        <v/>
      </c>
      <c r="N1699" s="22">
        <f t="shared" si="230"/>
        <v>77</v>
      </c>
      <c r="O1699" s="22">
        <v>32</v>
      </c>
      <c r="P1699" s="24" t="s">
        <v>73</v>
      </c>
      <c r="Q1699" s="22" t="s">
        <v>101</v>
      </c>
    </row>
    <row r="1700" spans="3:17" s="23" customFormat="1" x14ac:dyDescent="0.15">
      <c r="C1700" s="23" t="str">
        <f>IF(INDEX(個人!$C$6:$AH$125,$N1700,$C$3)&lt;&gt;"",DBCS(TRIM(INDEX(個人!$C$6:$AH$125,$N1700,$C$3))),"")</f>
        <v/>
      </c>
      <c r="D1700" s="23" t="str">
        <f>IF(C1699=C1700,"○","×")</f>
        <v>○</v>
      </c>
      <c r="E1700" s="23">
        <f>IF(AND(INDEX(個人!$C$6:$AH$125,$N1700,$C$3)&lt;&gt;"",INDEX(個人!$C$6:$AH$125,$N1700,$O1700)&lt;&gt;""),1,0)</f>
        <v>0</v>
      </c>
      <c r="F1700" s="23" t="str">
        <f>C1700&amp;"@"&amp;E1700</f>
        <v>@0</v>
      </c>
      <c r="H1700" s="23" t="str">
        <f>IF(AND(INDEX(個人!$C$6:$AH$125,$N1700,$C$3)&lt;&gt;"",INDEX(個人!$C$6:$AH$125,$N1700,$O1700)&lt;&gt;""),IF(INDEX(個人!$C$6:$AH$125,$N1700,$H$3)&lt;20,11,ROUNDDOWN(INDEX(個人!$C$6:$AH$125,$N1700,$H$3)/5,0)+7),"")</f>
        <v/>
      </c>
      <c r="I1700" s="23" t="str">
        <f>IF(AND(INDEX(個人!$C$6:$AH$125,$N1700,$C$3)&lt;&gt;"",INDEX(個人!$C$6:$AH$125,$N1700,$O1700)&lt;&gt;""),IF(ISERROR(VLOOKUP(DBCS($Q1700),コード一覧!$E$1:$F$6,2,FALSE)),1,VLOOKUP(DBCS($Q1700),コード一覧!$E$1:$F$6,2,FALSE)),"")</f>
        <v/>
      </c>
      <c r="J1700" s="23" t="str">
        <f>IF(AND(INDEX(個人!$C$6:$AH$125,$N1700,$C$3)&lt;&gt;"",INDEX(個人!$C$6:$AH$125,$N1700,$O1700)&lt;&gt;""),VLOOKUP($P1700,コード一覧!$G$1:$H$10,2,FALSE),"")</f>
        <v/>
      </c>
      <c r="K1700" s="23" t="str">
        <f>IF(AND(INDEX(個人!$C$6:$AH$125,$N1700,$C$3)&lt;&gt;"",INDEX(個人!$C$6:$AH$125,$N1700,$O1700)&lt;&gt;""),LEFT(TEXT(INDEX(個人!$C$6:$AH$125,$N1700,$O1700),"mm:ss.00"),2),"")</f>
        <v/>
      </c>
      <c r="L1700" s="23" t="str">
        <f>IF(AND(INDEX(個人!$C$6:$AH$125,$N1700,$C$3)&lt;&gt;"",INDEX(個人!$C$6:$AH$125,$N1700,$O1700)&lt;&gt;""),MID(TEXT(INDEX(個人!$C$6:$AH$125,$N1700,$O1700),"mm:ss.00"),4,2),"")</f>
        <v/>
      </c>
      <c r="M1700" s="23" t="str">
        <f>IF(AND(INDEX(個人!$C$6:$AH$125,$N1700,$C$3)&lt;&gt;"",INDEX(個人!$C$6:$AH$125,$N1700,$O1700)&lt;&gt;""),RIGHT(TEXT(INDEX(個人!$C$6:$AH$125,$N1700,$O1700),"mm:ss.00"),2),"")</f>
        <v/>
      </c>
      <c r="N1700" s="23">
        <f>N1678+1</f>
        <v>78</v>
      </c>
      <c r="O1700" s="23">
        <v>11</v>
      </c>
      <c r="P1700" s="200" t="s">
        <v>70</v>
      </c>
      <c r="Q1700" s="23" t="s">
        <v>318</v>
      </c>
    </row>
    <row r="1701" spans="3:17" s="23" customFormat="1" x14ac:dyDescent="0.15">
      <c r="C1701" s="23" t="str">
        <f>IF(INDEX(個人!$C$6:$AH$125,$N1701,$C$3)&lt;&gt;"",DBCS(TRIM(INDEX(個人!$C$6:$AH$125,$N1701,$C$3))),"")</f>
        <v/>
      </c>
      <c r="D1701" s="23" t="str">
        <f>IF(C1700=C1701,"○","×")</f>
        <v>○</v>
      </c>
      <c r="E1701" s="23">
        <f>IF(AND(INDEX(個人!$C$6:$AH$125,$N1700,$C$3)&lt;&gt;"",INDEX(個人!$C$6:$AH$125,$N1701,$O1701)&lt;&gt;""),E1700+1,E1700)</f>
        <v>0</v>
      </c>
      <c r="F1701" s="23" t="str">
        <f>C1701&amp;"@"&amp;E1701</f>
        <v>@0</v>
      </c>
      <c r="H1701" s="23" t="str">
        <f>IF(AND(INDEX(個人!$C$6:$AH$125,$N1701,$C$3)&lt;&gt;"",INDEX(個人!$C$6:$AH$125,$N1701,$O1701)&lt;&gt;""),IF(INDEX(個人!$C$6:$AH$125,$N1701,$H$3)&lt;20,11,ROUNDDOWN(INDEX(個人!$C$6:$AH$125,$N1701,$H$3)/5,0)+7),"")</f>
        <v/>
      </c>
      <c r="I1701" s="23" t="str">
        <f>IF(AND(INDEX(個人!$C$6:$AH$125,$N1701,$C$3)&lt;&gt;"",INDEX(個人!$C$6:$AH$125,$N1701,$O1701)&lt;&gt;""),IF(ISERROR(VLOOKUP(DBCS($Q1701),コード一覧!$E$1:$F$6,2,FALSE)),1,VLOOKUP(DBCS($Q1701),コード一覧!$E$1:$F$6,2,FALSE)),"")</f>
        <v/>
      </c>
      <c r="J1701" s="23" t="str">
        <f>IF(AND(INDEX(個人!$C$6:$AH$125,$N1701,$C$3)&lt;&gt;"",INDEX(個人!$C$6:$AH$125,$N1701,$O1701)&lt;&gt;""),VLOOKUP($P1701,コード一覧!$G$1:$H$10,2,FALSE),"")</f>
        <v/>
      </c>
      <c r="K1701" s="23" t="str">
        <f>IF(AND(INDEX(個人!$C$6:$AH$125,$N1701,$C$3)&lt;&gt;"",INDEX(個人!$C$6:$AH$125,$N1701,$O1701)&lt;&gt;""),LEFT(TEXT(INDEX(個人!$C$6:$AH$125,$N1701,$O1701),"mm:ss.00"),2),"")</f>
        <v/>
      </c>
      <c r="L1701" s="23" t="str">
        <f>IF(AND(INDEX(個人!$C$6:$AH$125,$N1701,$C$3)&lt;&gt;"",INDEX(個人!$C$6:$AH$125,$N1701,$O1701)&lt;&gt;""),MID(TEXT(INDEX(個人!$C$6:$AH$125,$N1701,$O1701),"mm:ss.00"),4,2),"")</f>
        <v/>
      </c>
      <c r="M1701" s="23" t="str">
        <f>IF(AND(INDEX(個人!$C$6:$AH$125,$N1701,$C$3)&lt;&gt;"",INDEX(個人!$C$6:$AH$125,$N1701,$O1701)&lt;&gt;""),RIGHT(TEXT(INDEX(個人!$C$6:$AH$125,$N1701,$O1701),"mm:ss.00"),2),"")</f>
        <v/>
      </c>
      <c r="N1701" s="23">
        <f>$N1700</f>
        <v>78</v>
      </c>
      <c r="O1701" s="23">
        <v>12</v>
      </c>
      <c r="P1701" s="200" t="s">
        <v>24</v>
      </c>
      <c r="Q1701" s="23" t="s">
        <v>318</v>
      </c>
    </row>
    <row r="1702" spans="3:17" s="23" customFormat="1" x14ac:dyDescent="0.15">
      <c r="C1702" s="23" t="str">
        <f>IF(INDEX(個人!$C$6:$AH$125,$N1702,$C$3)&lt;&gt;"",DBCS(TRIM(INDEX(個人!$C$6:$AH$125,$N1702,$C$3))),"")</f>
        <v/>
      </c>
      <c r="D1702" s="23" t="str">
        <f t="shared" ref="D1702:D1721" si="231">IF(C1701=C1702,"○","×")</f>
        <v>○</v>
      </c>
      <c r="E1702" s="23">
        <f>IF(AND(INDEX(個人!$C$6:$AH$125,$N1701,$C$3)&lt;&gt;"",INDEX(個人!$C$6:$AH$125,$N1702,$O1702)&lt;&gt;""),E1701+1,E1701)</f>
        <v>0</v>
      </c>
      <c r="F1702" s="23" t="str">
        <f t="shared" ref="F1702:F1721" si="232">C1702&amp;"@"&amp;E1702</f>
        <v>@0</v>
      </c>
      <c r="H1702" s="23" t="str">
        <f>IF(AND(INDEX(個人!$C$6:$AH$125,$N1702,$C$3)&lt;&gt;"",INDEX(個人!$C$6:$AH$125,$N1702,$O1702)&lt;&gt;""),IF(INDEX(個人!$C$6:$AH$125,$N1702,$H$3)&lt;20,11,ROUNDDOWN(INDEX(個人!$C$6:$AH$125,$N1702,$H$3)/5,0)+7),"")</f>
        <v/>
      </c>
      <c r="I1702" s="23" t="str">
        <f>IF(AND(INDEX(個人!$C$6:$AH$125,$N1702,$C$3)&lt;&gt;"",INDEX(個人!$C$6:$AH$125,$N1702,$O1702)&lt;&gt;""),IF(ISERROR(VLOOKUP(DBCS($Q1702),コード一覧!$E$1:$F$6,2,FALSE)),1,VLOOKUP(DBCS($Q1702),コード一覧!$E$1:$F$6,2,FALSE)),"")</f>
        <v/>
      </c>
      <c r="J1702" s="23" t="str">
        <f>IF(AND(INDEX(個人!$C$6:$AH$125,$N1702,$C$3)&lt;&gt;"",INDEX(個人!$C$6:$AH$125,$N1702,$O1702)&lt;&gt;""),VLOOKUP($P1702,コード一覧!$G$1:$H$10,2,FALSE),"")</f>
        <v/>
      </c>
      <c r="K1702" s="23" t="str">
        <f>IF(AND(INDEX(個人!$C$6:$AH$125,$N1702,$C$3)&lt;&gt;"",INDEX(個人!$C$6:$AH$125,$N1702,$O1702)&lt;&gt;""),LEFT(TEXT(INDEX(個人!$C$6:$AH$125,$N1702,$O1702),"mm:ss.00"),2),"")</f>
        <v/>
      </c>
      <c r="L1702" s="23" t="str">
        <f>IF(AND(INDEX(個人!$C$6:$AH$125,$N1702,$C$3)&lt;&gt;"",INDEX(個人!$C$6:$AH$125,$N1702,$O1702)&lt;&gt;""),MID(TEXT(INDEX(個人!$C$6:$AH$125,$N1702,$O1702),"mm:ss.00"),4,2),"")</f>
        <v/>
      </c>
      <c r="M1702" s="23" t="str">
        <f>IF(AND(INDEX(個人!$C$6:$AH$125,$N1702,$C$3)&lt;&gt;"",INDEX(個人!$C$6:$AH$125,$N1702,$O1702)&lt;&gt;""),RIGHT(TEXT(INDEX(個人!$C$6:$AH$125,$N1702,$O1702),"mm:ss.00"),2),"")</f>
        <v/>
      </c>
      <c r="N1702" s="23">
        <f t="shared" ref="N1702:N1721" si="233">$N1701</f>
        <v>78</v>
      </c>
      <c r="O1702" s="23">
        <v>13</v>
      </c>
      <c r="P1702" s="200" t="s">
        <v>37</v>
      </c>
      <c r="Q1702" s="23" t="s">
        <v>318</v>
      </c>
    </row>
    <row r="1703" spans="3:17" s="23" customFormat="1" x14ac:dyDescent="0.15">
      <c r="C1703" s="23" t="str">
        <f>IF(INDEX(個人!$C$6:$AH$125,$N1703,$C$3)&lt;&gt;"",DBCS(TRIM(INDEX(個人!$C$6:$AH$125,$N1703,$C$3))),"")</f>
        <v/>
      </c>
      <c r="D1703" s="23" t="str">
        <f t="shared" si="231"/>
        <v>○</v>
      </c>
      <c r="E1703" s="23">
        <f>IF(AND(INDEX(個人!$C$6:$AH$125,$N1702,$C$3)&lt;&gt;"",INDEX(個人!$C$6:$AH$125,$N1703,$O1703)&lt;&gt;""),E1702+1,E1702)</f>
        <v>0</v>
      </c>
      <c r="F1703" s="23" t="str">
        <f t="shared" si="232"/>
        <v>@0</v>
      </c>
      <c r="H1703" s="23" t="str">
        <f>IF(AND(INDEX(個人!$C$6:$AH$125,$N1703,$C$3)&lt;&gt;"",INDEX(個人!$C$6:$AH$125,$N1703,$O1703)&lt;&gt;""),IF(INDEX(個人!$C$6:$AH$125,$N1703,$H$3)&lt;20,11,ROUNDDOWN(INDEX(個人!$C$6:$AH$125,$N1703,$H$3)/5,0)+7),"")</f>
        <v/>
      </c>
      <c r="I1703" s="23" t="str">
        <f>IF(AND(INDEX(個人!$C$6:$AH$125,$N1703,$C$3)&lt;&gt;"",INDEX(個人!$C$6:$AH$125,$N1703,$O1703)&lt;&gt;""),IF(ISERROR(VLOOKUP(DBCS($Q1703),コード一覧!$E$1:$F$6,2,FALSE)),1,VLOOKUP(DBCS($Q1703),コード一覧!$E$1:$F$6,2,FALSE)),"")</f>
        <v/>
      </c>
      <c r="J1703" s="23" t="str">
        <f>IF(AND(INDEX(個人!$C$6:$AH$125,$N1703,$C$3)&lt;&gt;"",INDEX(個人!$C$6:$AH$125,$N1703,$O1703)&lt;&gt;""),VLOOKUP($P1703,コード一覧!$G$1:$H$10,2,FALSE),"")</f>
        <v/>
      </c>
      <c r="K1703" s="23" t="str">
        <f>IF(AND(INDEX(個人!$C$6:$AH$125,$N1703,$C$3)&lt;&gt;"",INDEX(個人!$C$6:$AH$125,$N1703,$O1703)&lt;&gt;""),LEFT(TEXT(INDEX(個人!$C$6:$AH$125,$N1703,$O1703),"mm:ss.00"),2),"")</f>
        <v/>
      </c>
      <c r="L1703" s="23" t="str">
        <f>IF(AND(INDEX(個人!$C$6:$AH$125,$N1703,$C$3)&lt;&gt;"",INDEX(個人!$C$6:$AH$125,$N1703,$O1703)&lt;&gt;""),MID(TEXT(INDEX(個人!$C$6:$AH$125,$N1703,$O1703),"mm:ss.00"),4,2),"")</f>
        <v/>
      </c>
      <c r="M1703" s="23" t="str">
        <f>IF(AND(INDEX(個人!$C$6:$AH$125,$N1703,$C$3)&lt;&gt;"",INDEX(個人!$C$6:$AH$125,$N1703,$O1703)&lt;&gt;""),RIGHT(TEXT(INDEX(個人!$C$6:$AH$125,$N1703,$O1703),"mm:ss.00"),2),"")</f>
        <v/>
      </c>
      <c r="N1703" s="23">
        <f t="shared" si="233"/>
        <v>78</v>
      </c>
      <c r="O1703" s="23">
        <v>14</v>
      </c>
      <c r="P1703" s="200" t="s">
        <v>47</v>
      </c>
      <c r="Q1703" s="23" t="s">
        <v>318</v>
      </c>
    </row>
    <row r="1704" spans="3:17" s="23" customFormat="1" x14ac:dyDescent="0.15">
      <c r="C1704" s="23" t="str">
        <f>IF(INDEX(個人!$C$6:$AH$125,$N1704,$C$3)&lt;&gt;"",DBCS(TRIM(INDEX(個人!$C$6:$AH$125,$N1704,$C$3))),"")</f>
        <v/>
      </c>
      <c r="D1704" s="23" t="str">
        <f t="shared" si="231"/>
        <v>○</v>
      </c>
      <c r="E1704" s="23">
        <f>IF(AND(INDEX(個人!$C$6:$AH$125,$N1703,$C$3)&lt;&gt;"",INDEX(個人!$C$6:$AH$125,$N1704,$O1704)&lt;&gt;""),E1703+1,E1703)</f>
        <v>0</v>
      </c>
      <c r="F1704" s="23" t="str">
        <f t="shared" si="232"/>
        <v>@0</v>
      </c>
      <c r="H1704" s="23" t="str">
        <f>IF(AND(INDEX(個人!$C$6:$AH$125,$N1704,$C$3)&lt;&gt;"",INDEX(個人!$C$6:$AH$125,$N1704,$O1704)&lt;&gt;""),IF(INDEX(個人!$C$6:$AH$125,$N1704,$H$3)&lt;20,11,ROUNDDOWN(INDEX(個人!$C$6:$AH$125,$N1704,$H$3)/5,0)+7),"")</f>
        <v/>
      </c>
      <c r="I1704" s="23" t="str">
        <f>IF(AND(INDEX(個人!$C$6:$AH$125,$N1704,$C$3)&lt;&gt;"",INDEX(個人!$C$6:$AH$125,$N1704,$O1704)&lt;&gt;""),IF(ISERROR(VLOOKUP(DBCS($Q1704),コード一覧!$E$1:$F$6,2,FALSE)),1,VLOOKUP(DBCS($Q1704),コード一覧!$E$1:$F$6,2,FALSE)),"")</f>
        <v/>
      </c>
      <c r="J1704" s="23" t="str">
        <f>IF(AND(INDEX(個人!$C$6:$AH$125,$N1704,$C$3)&lt;&gt;"",INDEX(個人!$C$6:$AH$125,$N1704,$O1704)&lt;&gt;""),VLOOKUP($P1704,コード一覧!$G$1:$H$10,2,FALSE),"")</f>
        <v/>
      </c>
      <c r="K1704" s="23" t="str">
        <f>IF(AND(INDEX(個人!$C$6:$AH$125,$N1704,$C$3)&lt;&gt;"",INDEX(個人!$C$6:$AH$125,$N1704,$O1704)&lt;&gt;""),LEFT(TEXT(INDEX(個人!$C$6:$AH$125,$N1704,$O1704),"mm:ss.00"),2),"")</f>
        <v/>
      </c>
      <c r="L1704" s="23" t="str">
        <f>IF(AND(INDEX(個人!$C$6:$AH$125,$N1704,$C$3)&lt;&gt;"",INDEX(個人!$C$6:$AH$125,$N1704,$O1704)&lt;&gt;""),MID(TEXT(INDEX(個人!$C$6:$AH$125,$N1704,$O1704),"mm:ss.00"),4,2),"")</f>
        <v/>
      </c>
      <c r="M1704" s="23" t="str">
        <f>IF(AND(INDEX(個人!$C$6:$AH$125,$N1704,$C$3)&lt;&gt;"",INDEX(個人!$C$6:$AH$125,$N1704,$O1704)&lt;&gt;""),RIGHT(TEXT(INDEX(個人!$C$6:$AH$125,$N1704,$O1704),"mm:ss.00"),2),"")</f>
        <v/>
      </c>
      <c r="N1704" s="23">
        <f t="shared" si="233"/>
        <v>78</v>
      </c>
      <c r="O1704" s="23">
        <v>15</v>
      </c>
      <c r="P1704" s="200" t="s">
        <v>73</v>
      </c>
      <c r="Q1704" s="23" t="s">
        <v>318</v>
      </c>
    </row>
    <row r="1705" spans="3:17" s="23" customFormat="1" x14ac:dyDescent="0.15">
      <c r="C1705" s="23" t="str">
        <f>IF(INDEX(個人!$C$6:$AH$125,$N1705,$C$3)&lt;&gt;"",DBCS(TRIM(INDEX(個人!$C$6:$AH$125,$N1705,$C$3))),"")</f>
        <v/>
      </c>
      <c r="D1705" s="23" t="str">
        <f t="shared" si="231"/>
        <v>○</v>
      </c>
      <c r="E1705" s="23">
        <f>IF(AND(INDEX(個人!$C$6:$AH$125,$N1704,$C$3)&lt;&gt;"",INDEX(個人!$C$6:$AH$125,$N1705,$O1705)&lt;&gt;""),E1704+1,E1704)</f>
        <v>0</v>
      </c>
      <c r="F1705" s="23" t="str">
        <f t="shared" si="232"/>
        <v>@0</v>
      </c>
      <c r="H1705" s="23" t="str">
        <f>IF(AND(INDEX(個人!$C$6:$AH$125,$N1705,$C$3)&lt;&gt;"",INDEX(個人!$C$6:$AH$125,$N1705,$O1705)&lt;&gt;""),IF(INDEX(個人!$C$6:$AH$125,$N1705,$H$3)&lt;20,11,ROUNDDOWN(INDEX(個人!$C$6:$AH$125,$N1705,$H$3)/5,0)+7),"")</f>
        <v/>
      </c>
      <c r="I1705" s="23" t="str">
        <f>IF(AND(INDEX(個人!$C$6:$AH$125,$N1705,$C$3)&lt;&gt;"",INDEX(個人!$C$6:$AH$125,$N1705,$O1705)&lt;&gt;""),IF(ISERROR(VLOOKUP(DBCS($Q1705),コード一覧!$E$1:$F$6,2,FALSE)),1,VLOOKUP(DBCS($Q1705),コード一覧!$E$1:$F$6,2,FALSE)),"")</f>
        <v/>
      </c>
      <c r="J1705" s="23" t="str">
        <f>IF(AND(INDEX(個人!$C$6:$AH$125,$N1705,$C$3)&lt;&gt;"",INDEX(個人!$C$6:$AH$125,$N1705,$O1705)&lt;&gt;""),VLOOKUP($P1705,コード一覧!$G$1:$H$10,2,FALSE),"")</f>
        <v/>
      </c>
      <c r="K1705" s="23" t="str">
        <f>IF(AND(INDEX(個人!$C$6:$AH$125,$N1705,$C$3)&lt;&gt;"",INDEX(個人!$C$6:$AH$125,$N1705,$O1705)&lt;&gt;""),LEFT(TEXT(INDEX(個人!$C$6:$AH$125,$N1705,$O1705),"mm:ss.00"),2),"")</f>
        <v/>
      </c>
      <c r="L1705" s="23" t="str">
        <f>IF(AND(INDEX(個人!$C$6:$AH$125,$N1705,$C$3)&lt;&gt;"",INDEX(個人!$C$6:$AH$125,$N1705,$O1705)&lt;&gt;""),MID(TEXT(INDEX(個人!$C$6:$AH$125,$N1705,$O1705),"mm:ss.00"),4,2),"")</f>
        <v/>
      </c>
      <c r="M1705" s="23" t="str">
        <f>IF(AND(INDEX(個人!$C$6:$AH$125,$N1705,$C$3)&lt;&gt;"",INDEX(個人!$C$6:$AH$125,$N1705,$O1705)&lt;&gt;""),RIGHT(TEXT(INDEX(個人!$C$6:$AH$125,$N1705,$O1705),"mm:ss.00"),2),"")</f>
        <v/>
      </c>
      <c r="N1705" s="23">
        <f t="shared" si="233"/>
        <v>78</v>
      </c>
      <c r="O1705" s="23">
        <v>16</v>
      </c>
      <c r="P1705" s="200" t="s">
        <v>75</v>
      </c>
      <c r="Q1705" s="23" t="s">
        <v>318</v>
      </c>
    </row>
    <row r="1706" spans="3:17" s="23" customFormat="1" x14ac:dyDescent="0.15">
      <c r="C1706" s="23" t="str">
        <f>IF(INDEX(個人!$C$6:$AH$125,$N1706,$C$3)&lt;&gt;"",DBCS(TRIM(INDEX(個人!$C$6:$AH$125,$N1706,$C$3))),"")</f>
        <v/>
      </c>
      <c r="D1706" s="23" t="str">
        <f t="shared" si="231"/>
        <v>○</v>
      </c>
      <c r="E1706" s="23">
        <f>IF(AND(INDEX(個人!$C$6:$AH$125,$N1705,$C$3)&lt;&gt;"",INDEX(個人!$C$6:$AH$125,$N1706,$O1706)&lt;&gt;""),E1705+1,E1705)</f>
        <v>0</v>
      </c>
      <c r="F1706" s="23" t="str">
        <f t="shared" si="232"/>
        <v>@0</v>
      </c>
      <c r="H1706" s="23" t="str">
        <f>IF(AND(INDEX(個人!$C$6:$AH$125,$N1706,$C$3)&lt;&gt;"",INDEX(個人!$C$6:$AH$125,$N1706,$O1706)&lt;&gt;""),IF(INDEX(個人!$C$6:$AH$125,$N1706,$H$3)&lt;20,11,ROUNDDOWN(INDEX(個人!$C$6:$AH$125,$N1706,$H$3)/5,0)+7),"")</f>
        <v/>
      </c>
      <c r="I1706" s="23" t="str">
        <f>IF(AND(INDEX(個人!$C$6:$AH$125,$N1706,$C$3)&lt;&gt;"",INDEX(個人!$C$6:$AH$125,$N1706,$O1706)&lt;&gt;""),IF(ISERROR(VLOOKUP(DBCS($Q1706),コード一覧!$E$1:$F$6,2,FALSE)),1,VLOOKUP(DBCS($Q1706),コード一覧!$E$1:$F$6,2,FALSE)),"")</f>
        <v/>
      </c>
      <c r="J1706" s="23" t="str">
        <f>IF(AND(INDEX(個人!$C$6:$AH$125,$N1706,$C$3)&lt;&gt;"",INDEX(個人!$C$6:$AH$125,$N1706,$O1706)&lt;&gt;""),VLOOKUP($P1706,コード一覧!$G$1:$H$10,2,FALSE),"")</f>
        <v/>
      </c>
      <c r="K1706" s="23" t="str">
        <f>IF(AND(INDEX(個人!$C$6:$AH$125,$N1706,$C$3)&lt;&gt;"",INDEX(個人!$C$6:$AH$125,$N1706,$O1706)&lt;&gt;""),LEFT(TEXT(INDEX(個人!$C$6:$AH$125,$N1706,$O1706),"mm:ss.00"),2),"")</f>
        <v/>
      </c>
      <c r="L1706" s="23" t="str">
        <f>IF(AND(INDEX(個人!$C$6:$AH$125,$N1706,$C$3)&lt;&gt;"",INDEX(個人!$C$6:$AH$125,$N1706,$O1706)&lt;&gt;""),MID(TEXT(INDEX(個人!$C$6:$AH$125,$N1706,$O1706),"mm:ss.00"),4,2),"")</f>
        <v/>
      </c>
      <c r="M1706" s="23" t="str">
        <f>IF(AND(INDEX(個人!$C$6:$AH$125,$N1706,$C$3)&lt;&gt;"",INDEX(個人!$C$6:$AH$125,$N1706,$O1706)&lt;&gt;""),RIGHT(TEXT(INDEX(個人!$C$6:$AH$125,$N1706,$O1706),"mm:ss.00"),2),"")</f>
        <v/>
      </c>
      <c r="N1706" s="23">
        <f t="shared" si="233"/>
        <v>78</v>
      </c>
      <c r="O1706" s="23">
        <v>17</v>
      </c>
      <c r="P1706" s="200" t="s">
        <v>77</v>
      </c>
      <c r="Q1706" s="23" t="s">
        <v>318</v>
      </c>
    </row>
    <row r="1707" spans="3:17" s="23" customFormat="1" x14ac:dyDescent="0.15">
      <c r="C1707" s="23" t="str">
        <f>IF(INDEX(個人!$C$6:$AH$125,$N1707,$C$3)&lt;&gt;"",DBCS(TRIM(INDEX(個人!$C$6:$AH$125,$N1707,$C$3))),"")</f>
        <v/>
      </c>
      <c r="D1707" s="23" t="str">
        <f t="shared" si="231"/>
        <v>○</v>
      </c>
      <c r="E1707" s="23">
        <f>IF(AND(INDEX(個人!$C$6:$AH$125,$N1706,$C$3)&lt;&gt;"",INDEX(個人!$C$6:$AH$125,$N1707,$O1707)&lt;&gt;""),E1706+1,E1706)</f>
        <v>0</v>
      </c>
      <c r="F1707" s="23" t="str">
        <f t="shared" si="232"/>
        <v>@0</v>
      </c>
      <c r="H1707" s="23" t="str">
        <f>IF(AND(INDEX(個人!$C$6:$AH$125,$N1707,$C$3)&lt;&gt;"",INDEX(個人!$C$6:$AH$125,$N1707,$O1707)&lt;&gt;""),IF(INDEX(個人!$C$6:$AH$125,$N1707,$H$3)&lt;20,11,ROUNDDOWN(INDEX(個人!$C$6:$AH$125,$N1707,$H$3)/5,0)+7),"")</f>
        <v/>
      </c>
      <c r="I1707" s="23" t="str">
        <f>IF(AND(INDEX(個人!$C$6:$AH$125,$N1707,$C$3)&lt;&gt;"",INDEX(個人!$C$6:$AH$125,$N1707,$O1707)&lt;&gt;""),IF(ISERROR(VLOOKUP(DBCS($Q1707),コード一覧!$E$1:$F$6,2,FALSE)),1,VLOOKUP(DBCS($Q1707),コード一覧!$E$1:$F$6,2,FALSE)),"")</f>
        <v/>
      </c>
      <c r="J1707" s="23" t="str">
        <f>IF(AND(INDEX(個人!$C$6:$AH$125,$N1707,$C$3)&lt;&gt;"",INDEX(個人!$C$6:$AH$125,$N1707,$O1707)&lt;&gt;""),VLOOKUP($P1707,コード一覧!$G$1:$H$10,2,FALSE),"")</f>
        <v/>
      </c>
      <c r="K1707" s="23" t="str">
        <f>IF(AND(INDEX(個人!$C$6:$AH$125,$N1707,$C$3)&lt;&gt;"",INDEX(個人!$C$6:$AH$125,$N1707,$O1707)&lt;&gt;""),LEFT(TEXT(INDEX(個人!$C$6:$AH$125,$N1707,$O1707),"mm:ss.00"),2),"")</f>
        <v/>
      </c>
      <c r="L1707" s="23" t="str">
        <f>IF(AND(INDEX(個人!$C$6:$AH$125,$N1707,$C$3)&lt;&gt;"",INDEX(個人!$C$6:$AH$125,$N1707,$O1707)&lt;&gt;""),MID(TEXT(INDEX(個人!$C$6:$AH$125,$N1707,$O1707),"mm:ss.00"),4,2),"")</f>
        <v/>
      </c>
      <c r="M1707" s="23" t="str">
        <f>IF(AND(INDEX(個人!$C$6:$AH$125,$N1707,$C$3)&lt;&gt;"",INDEX(個人!$C$6:$AH$125,$N1707,$O1707)&lt;&gt;""),RIGHT(TEXT(INDEX(個人!$C$6:$AH$125,$N1707,$O1707),"mm:ss.00"),2),"")</f>
        <v/>
      </c>
      <c r="N1707" s="23">
        <f t="shared" si="233"/>
        <v>78</v>
      </c>
      <c r="O1707" s="23">
        <v>18</v>
      </c>
      <c r="P1707" s="200" t="s">
        <v>70</v>
      </c>
      <c r="Q1707" s="23" t="s">
        <v>319</v>
      </c>
    </row>
    <row r="1708" spans="3:17" s="23" customFormat="1" x14ac:dyDescent="0.15">
      <c r="C1708" s="23" t="str">
        <f>IF(INDEX(個人!$C$6:$AH$125,$N1708,$C$3)&lt;&gt;"",DBCS(TRIM(INDEX(個人!$C$6:$AH$125,$N1708,$C$3))),"")</f>
        <v/>
      </c>
      <c r="D1708" s="23" t="str">
        <f t="shared" si="231"/>
        <v>○</v>
      </c>
      <c r="E1708" s="23">
        <f>IF(AND(INDEX(個人!$C$6:$AH$125,$N1707,$C$3)&lt;&gt;"",INDEX(個人!$C$6:$AH$125,$N1708,$O1708)&lt;&gt;""),E1707+1,E1707)</f>
        <v>0</v>
      </c>
      <c r="F1708" s="23" t="str">
        <f t="shared" si="232"/>
        <v>@0</v>
      </c>
      <c r="H1708" s="23" t="str">
        <f>IF(AND(INDEX(個人!$C$6:$AH$125,$N1708,$C$3)&lt;&gt;"",INDEX(個人!$C$6:$AH$125,$N1708,$O1708)&lt;&gt;""),IF(INDEX(個人!$C$6:$AH$125,$N1708,$H$3)&lt;20,11,ROUNDDOWN(INDEX(個人!$C$6:$AH$125,$N1708,$H$3)/5,0)+7),"")</f>
        <v/>
      </c>
      <c r="I1708" s="23" t="str">
        <f>IF(AND(INDEX(個人!$C$6:$AH$125,$N1708,$C$3)&lt;&gt;"",INDEX(個人!$C$6:$AH$125,$N1708,$O1708)&lt;&gt;""),IF(ISERROR(VLOOKUP(DBCS($Q1708),コード一覧!$E$1:$F$6,2,FALSE)),1,VLOOKUP(DBCS($Q1708),コード一覧!$E$1:$F$6,2,FALSE)),"")</f>
        <v/>
      </c>
      <c r="J1708" s="23" t="str">
        <f>IF(AND(INDEX(個人!$C$6:$AH$125,$N1708,$C$3)&lt;&gt;"",INDEX(個人!$C$6:$AH$125,$N1708,$O1708)&lt;&gt;""),VLOOKUP($P1708,コード一覧!$G$1:$H$10,2,FALSE),"")</f>
        <v/>
      </c>
      <c r="K1708" s="23" t="str">
        <f>IF(AND(INDEX(個人!$C$6:$AH$125,$N1708,$C$3)&lt;&gt;"",INDEX(個人!$C$6:$AH$125,$N1708,$O1708)&lt;&gt;""),LEFT(TEXT(INDEX(個人!$C$6:$AH$125,$N1708,$O1708),"mm:ss.00"),2),"")</f>
        <v/>
      </c>
      <c r="L1708" s="23" t="str">
        <f>IF(AND(INDEX(個人!$C$6:$AH$125,$N1708,$C$3)&lt;&gt;"",INDEX(個人!$C$6:$AH$125,$N1708,$O1708)&lt;&gt;""),MID(TEXT(INDEX(個人!$C$6:$AH$125,$N1708,$O1708),"mm:ss.00"),4,2),"")</f>
        <v/>
      </c>
      <c r="M1708" s="23" t="str">
        <f>IF(AND(INDEX(個人!$C$6:$AH$125,$N1708,$C$3)&lt;&gt;"",INDEX(個人!$C$6:$AH$125,$N1708,$O1708)&lt;&gt;""),RIGHT(TEXT(INDEX(個人!$C$6:$AH$125,$N1708,$O1708),"mm:ss.00"),2),"")</f>
        <v/>
      </c>
      <c r="N1708" s="23">
        <f t="shared" si="233"/>
        <v>78</v>
      </c>
      <c r="O1708" s="23">
        <v>19</v>
      </c>
      <c r="P1708" s="200" t="s">
        <v>24</v>
      </c>
      <c r="Q1708" s="23" t="s">
        <v>319</v>
      </c>
    </row>
    <row r="1709" spans="3:17" s="23" customFormat="1" x14ac:dyDescent="0.15">
      <c r="C1709" s="23" t="str">
        <f>IF(INDEX(個人!$C$6:$AH$125,$N1709,$C$3)&lt;&gt;"",DBCS(TRIM(INDEX(個人!$C$6:$AH$125,$N1709,$C$3))),"")</f>
        <v/>
      </c>
      <c r="D1709" s="23" t="str">
        <f t="shared" si="231"/>
        <v>○</v>
      </c>
      <c r="E1709" s="23">
        <f>IF(AND(INDEX(個人!$C$6:$AH$125,$N1708,$C$3)&lt;&gt;"",INDEX(個人!$C$6:$AH$125,$N1709,$O1709)&lt;&gt;""),E1708+1,E1708)</f>
        <v>0</v>
      </c>
      <c r="F1709" s="23" t="str">
        <f t="shared" si="232"/>
        <v>@0</v>
      </c>
      <c r="H1709" s="23" t="str">
        <f>IF(AND(INDEX(個人!$C$6:$AH$125,$N1709,$C$3)&lt;&gt;"",INDEX(個人!$C$6:$AH$125,$N1709,$O1709)&lt;&gt;""),IF(INDEX(個人!$C$6:$AH$125,$N1709,$H$3)&lt;20,11,ROUNDDOWN(INDEX(個人!$C$6:$AH$125,$N1709,$H$3)/5,0)+7),"")</f>
        <v/>
      </c>
      <c r="I1709" s="23" t="str">
        <f>IF(AND(INDEX(個人!$C$6:$AH$125,$N1709,$C$3)&lt;&gt;"",INDEX(個人!$C$6:$AH$125,$N1709,$O1709)&lt;&gt;""),IF(ISERROR(VLOOKUP(DBCS($Q1709),コード一覧!$E$1:$F$6,2,FALSE)),1,VLOOKUP(DBCS($Q1709),コード一覧!$E$1:$F$6,2,FALSE)),"")</f>
        <v/>
      </c>
      <c r="J1709" s="23" t="str">
        <f>IF(AND(INDEX(個人!$C$6:$AH$125,$N1709,$C$3)&lt;&gt;"",INDEX(個人!$C$6:$AH$125,$N1709,$O1709)&lt;&gt;""),VLOOKUP($P1709,コード一覧!$G$1:$H$10,2,FALSE),"")</f>
        <v/>
      </c>
      <c r="K1709" s="23" t="str">
        <f>IF(AND(INDEX(個人!$C$6:$AH$125,$N1709,$C$3)&lt;&gt;"",INDEX(個人!$C$6:$AH$125,$N1709,$O1709)&lt;&gt;""),LEFT(TEXT(INDEX(個人!$C$6:$AH$125,$N1709,$O1709),"mm:ss.00"),2),"")</f>
        <v/>
      </c>
      <c r="L1709" s="23" t="str">
        <f>IF(AND(INDEX(個人!$C$6:$AH$125,$N1709,$C$3)&lt;&gt;"",INDEX(個人!$C$6:$AH$125,$N1709,$O1709)&lt;&gt;""),MID(TEXT(INDEX(個人!$C$6:$AH$125,$N1709,$O1709),"mm:ss.00"),4,2),"")</f>
        <v/>
      </c>
      <c r="M1709" s="23" t="str">
        <f>IF(AND(INDEX(個人!$C$6:$AH$125,$N1709,$C$3)&lt;&gt;"",INDEX(個人!$C$6:$AH$125,$N1709,$O1709)&lt;&gt;""),RIGHT(TEXT(INDEX(個人!$C$6:$AH$125,$N1709,$O1709),"mm:ss.00"),2),"")</f>
        <v/>
      </c>
      <c r="N1709" s="23">
        <f t="shared" si="233"/>
        <v>78</v>
      </c>
      <c r="O1709" s="23">
        <v>20</v>
      </c>
      <c r="P1709" s="200" t="s">
        <v>37</v>
      </c>
      <c r="Q1709" s="23" t="s">
        <v>319</v>
      </c>
    </row>
    <row r="1710" spans="3:17" s="23" customFormat="1" x14ac:dyDescent="0.15">
      <c r="C1710" s="23" t="str">
        <f>IF(INDEX(個人!$C$6:$AH$125,$N1710,$C$3)&lt;&gt;"",DBCS(TRIM(INDEX(個人!$C$6:$AH$125,$N1710,$C$3))),"")</f>
        <v/>
      </c>
      <c r="D1710" s="23" t="str">
        <f t="shared" si="231"/>
        <v>○</v>
      </c>
      <c r="E1710" s="23">
        <f>IF(AND(INDEX(個人!$C$6:$AH$125,$N1709,$C$3)&lt;&gt;"",INDEX(個人!$C$6:$AH$125,$N1710,$O1710)&lt;&gt;""),E1709+1,E1709)</f>
        <v>0</v>
      </c>
      <c r="F1710" s="23" t="str">
        <f t="shared" si="232"/>
        <v>@0</v>
      </c>
      <c r="H1710" s="23" t="str">
        <f>IF(AND(INDEX(個人!$C$6:$AH$125,$N1710,$C$3)&lt;&gt;"",INDEX(個人!$C$6:$AH$125,$N1710,$O1710)&lt;&gt;""),IF(INDEX(個人!$C$6:$AH$125,$N1710,$H$3)&lt;20,11,ROUNDDOWN(INDEX(個人!$C$6:$AH$125,$N1710,$H$3)/5,0)+7),"")</f>
        <v/>
      </c>
      <c r="I1710" s="23" t="str">
        <f>IF(AND(INDEX(個人!$C$6:$AH$125,$N1710,$C$3)&lt;&gt;"",INDEX(個人!$C$6:$AH$125,$N1710,$O1710)&lt;&gt;""),IF(ISERROR(VLOOKUP(DBCS($Q1710),コード一覧!$E$1:$F$6,2,FALSE)),1,VLOOKUP(DBCS($Q1710),コード一覧!$E$1:$F$6,2,FALSE)),"")</f>
        <v/>
      </c>
      <c r="J1710" s="23" t="str">
        <f>IF(AND(INDEX(個人!$C$6:$AH$125,$N1710,$C$3)&lt;&gt;"",INDEX(個人!$C$6:$AH$125,$N1710,$O1710)&lt;&gt;""),VLOOKUP($P1710,コード一覧!$G$1:$H$10,2,FALSE),"")</f>
        <v/>
      </c>
      <c r="K1710" s="23" t="str">
        <f>IF(AND(INDEX(個人!$C$6:$AH$125,$N1710,$C$3)&lt;&gt;"",INDEX(個人!$C$6:$AH$125,$N1710,$O1710)&lt;&gt;""),LEFT(TEXT(INDEX(個人!$C$6:$AH$125,$N1710,$O1710),"mm:ss.00"),2),"")</f>
        <v/>
      </c>
      <c r="L1710" s="23" t="str">
        <f>IF(AND(INDEX(個人!$C$6:$AH$125,$N1710,$C$3)&lt;&gt;"",INDEX(個人!$C$6:$AH$125,$N1710,$O1710)&lt;&gt;""),MID(TEXT(INDEX(個人!$C$6:$AH$125,$N1710,$O1710),"mm:ss.00"),4,2),"")</f>
        <v/>
      </c>
      <c r="M1710" s="23" t="str">
        <f>IF(AND(INDEX(個人!$C$6:$AH$125,$N1710,$C$3)&lt;&gt;"",INDEX(個人!$C$6:$AH$125,$N1710,$O1710)&lt;&gt;""),RIGHT(TEXT(INDEX(個人!$C$6:$AH$125,$N1710,$O1710),"mm:ss.00"),2),"")</f>
        <v/>
      </c>
      <c r="N1710" s="23">
        <f t="shared" si="233"/>
        <v>78</v>
      </c>
      <c r="O1710" s="23">
        <v>21</v>
      </c>
      <c r="P1710" s="200" t="s">
        <v>47</v>
      </c>
      <c r="Q1710" s="23" t="s">
        <v>319</v>
      </c>
    </row>
    <row r="1711" spans="3:17" s="23" customFormat="1" x14ac:dyDescent="0.15">
      <c r="C1711" s="23" t="str">
        <f>IF(INDEX(個人!$C$6:$AH$125,$N1711,$C$3)&lt;&gt;"",DBCS(TRIM(INDEX(個人!$C$6:$AH$125,$N1711,$C$3))),"")</f>
        <v/>
      </c>
      <c r="D1711" s="23" t="str">
        <f t="shared" si="231"/>
        <v>○</v>
      </c>
      <c r="E1711" s="23">
        <f>IF(AND(INDEX(個人!$C$6:$AH$125,$N1710,$C$3)&lt;&gt;"",INDEX(個人!$C$6:$AH$125,$N1711,$O1711)&lt;&gt;""),E1710+1,E1710)</f>
        <v>0</v>
      </c>
      <c r="F1711" s="23" t="str">
        <f t="shared" si="232"/>
        <v>@0</v>
      </c>
      <c r="H1711" s="23" t="str">
        <f>IF(AND(INDEX(個人!$C$6:$AH$125,$N1711,$C$3)&lt;&gt;"",INDEX(個人!$C$6:$AH$125,$N1711,$O1711)&lt;&gt;""),IF(INDEX(個人!$C$6:$AH$125,$N1711,$H$3)&lt;20,11,ROUNDDOWN(INDEX(個人!$C$6:$AH$125,$N1711,$H$3)/5,0)+7),"")</f>
        <v/>
      </c>
      <c r="I1711" s="23" t="str">
        <f>IF(AND(INDEX(個人!$C$6:$AH$125,$N1711,$C$3)&lt;&gt;"",INDEX(個人!$C$6:$AH$125,$N1711,$O1711)&lt;&gt;""),IF(ISERROR(VLOOKUP(DBCS($Q1711),コード一覧!$E$1:$F$6,2,FALSE)),1,VLOOKUP(DBCS($Q1711),コード一覧!$E$1:$F$6,2,FALSE)),"")</f>
        <v/>
      </c>
      <c r="J1711" s="23" t="str">
        <f>IF(AND(INDEX(個人!$C$6:$AH$125,$N1711,$C$3)&lt;&gt;"",INDEX(個人!$C$6:$AH$125,$N1711,$O1711)&lt;&gt;""),VLOOKUP($P1711,コード一覧!$G$1:$H$10,2,FALSE),"")</f>
        <v/>
      </c>
      <c r="K1711" s="23" t="str">
        <f>IF(AND(INDEX(個人!$C$6:$AH$125,$N1711,$C$3)&lt;&gt;"",INDEX(個人!$C$6:$AH$125,$N1711,$O1711)&lt;&gt;""),LEFT(TEXT(INDEX(個人!$C$6:$AH$125,$N1711,$O1711),"mm:ss.00"),2),"")</f>
        <v/>
      </c>
      <c r="L1711" s="23" t="str">
        <f>IF(AND(INDEX(個人!$C$6:$AH$125,$N1711,$C$3)&lt;&gt;"",INDEX(個人!$C$6:$AH$125,$N1711,$O1711)&lt;&gt;""),MID(TEXT(INDEX(個人!$C$6:$AH$125,$N1711,$O1711),"mm:ss.00"),4,2),"")</f>
        <v/>
      </c>
      <c r="M1711" s="23" t="str">
        <f>IF(AND(INDEX(個人!$C$6:$AH$125,$N1711,$C$3)&lt;&gt;"",INDEX(個人!$C$6:$AH$125,$N1711,$O1711)&lt;&gt;""),RIGHT(TEXT(INDEX(個人!$C$6:$AH$125,$N1711,$O1711),"mm:ss.00"),2),"")</f>
        <v/>
      </c>
      <c r="N1711" s="23">
        <f t="shared" si="233"/>
        <v>78</v>
      </c>
      <c r="O1711" s="23">
        <v>22</v>
      </c>
      <c r="P1711" s="200" t="s">
        <v>70</v>
      </c>
      <c r="Q1711" s="23" t="s">
        <v>320</v>
      </c>
    </row>
    <row r="1712" spans="3:17" s="23" customFormat="1" x14ac:dyDescent="0.15">
      <c r="C1712" s="23" t="str">
        <f>IF(INDEX(個人!$C$6:$AH$125,$N1712,$C$3)&lt;&gt;"",DBCS(TRIM(INDEX(個人!$C$6:$AH$125,$N1712,$C$3))),"")</f>
        <v/>
      </c>
      <c r="D1712" s="23" t="str">
        <f t="shared" si="231"/>
        <v>○</v>
      </c>
      <c r="E1712" s="23">
        <f>IF(AND(INDEX(個人!$C$6:$AH$125,$N1711,$C$3)&lt;&gt;"",INDEX(個人!$C$6:$AH$125,$N1712,$O1712)&lt;&gt;""),E1711+1,E1711)</f>
        <v>0</v>
      </c>
      <c r="F1712" s="23" t="str">
        <f t="shared" si="232"/>
        <v>@0</v>
      </c>
      <c r="H1712" s="23" t="str">
        <f>IF(AND(INDEX(個人!$C$6:$AH$125,$N1712,$C$3)&lt;&gt;"",INDEX(個人!$C$6:$AH$125,$N1712,$O1712)&lt;&gt;""),IF(INDEX(個人!$C$6:$AH$125,$N1712,$H$3)&lt;20,11,ROUNDDOWN(INDEX(個人!$C$6:$AH$125,$N1712,$H$3)/5,0)+7),"")</f>
        <v/>
      </c>
      <c r="I1712" s="23" t="str">
        <f>IF(AND(INDEX(個人!$C$6:$AH$125,$N1712,$C$3)&lt;&gt;"",INDEX(個人!$C$6:$AH$125,$N1712,$O1712)&lt;&gt;""),IF(ISERROR(VLOOKUP(DBCS($Q1712),コード一覧!$E$1:$F$6,2,FALSE)),1,VLOOKUP(DBCS($Q1712),コード一覧!$E$1:$F$6,2,FALSE)),"")</f>
        <v/>
      </c>
      <c r="J1712" s="23" t="str">
        <f>IF(AND(INDEX(個人!$C$6:$AH$125,$N1712,$C$3)&lt;&gt;"",INDEX(個人!$C$6:$AH$125,$N1712,$O1712)&lt;&gt;""),VLOOKUP($P1712,コード一覧!$G$1:$H$10,2,FALSE),"")</f>
        <v/>
      </c>
      <c r="K1712" s="23" t="str">
        <f>IF(AND(INDEX(個人!$C$6:$AH$125,$N1712,$C$3)&lt;&gt;"",INDEX(個人!$C$6:$AH$125,$N1712,$O1712)&lt;&gt;""),LEFT(TEXT(INDEX(個人!$C$6:$AH$125,$N1712,$O1712),"mm:ss.00"),2),"")</f>
        <v/>
      </c>
      <c r="L1712" s="23" t="str">
        <f>IF(AND(INDEX(個人!$C$6:$AH$125,$N1712,$C$3)&lt;&gt;"",INDEX(個人!$C$6:$AH$125,$N1712,$O1712)&lt;&gt;""),MID(TEXT(INDEX(個人!$C$6:$AH$125,$N1712,$O1712),"mm:ss.00"),4,2),"")</f>
        <v/>
      </c>
      <c r="M1712" s="23" t="str">
        <f>IF(AND(INDEX(個人!$C$6:$AH$125,$N1712,$C$3)&lt;&gt;"",INDEX(個人!$C$6:$AH$125,$N1712,$O1712)&lt;&gt;""),RIGHT(TEXT(INDEX(個人!$C$6:$AH$125,$N1712,$O1712),"mm:ss.00"),2),"")</f>
        <v/>
      </c>
      <c r="N1712" s="23">
        <f t="shared" si="233"/>
        <v>78</v>
      </c>
      <c r="O1712" s="23">
        <v>23</v>
      </c>
      <c r="P1712" s="200" t="s">
        <v>24</v>
      </c>
      <c r="Q1712" s="23" t="s">
        <v>320</v>
      </c>
    </row>
    <row r="1713" spans="3:17" s="23" customFormat="1" x14ac:dyDescent="0.15">
      <c r="C1713" s="23" t="str">
        <f>IF(INDEX(個人!$C$6:$AH$125,$N1713,$C$3)&lt;&gt;"",DBCS(TRIM(INDEX(個人!$C$6:$AH$125,$N1713,$C$3))),"")</f>
        <v/>
      </c>
      <c r="D1713" s="23" t="str">
        <f t="shared" si="231"/>
        <v>○</v>
      </c>
      <c r="E1713" s="23">
        <f>IF(AND(INDEX(個人!$C$6:$AH$125,$N1712,$C$3)&lt;&gt;"",INDEX(個人!$C$6:$AH$125,$N1713,$O1713)&lt;&gt;""),E1712+1,E1712)</f>
        <v>0</v>
      </c>
      <c r="F1713" s="23" t="str">
        <f t="shared" si="232"/>
        <v>@0</v>
      </c>
      <c r="H1713" s="23" t="str">
        <f>IF(AND(INDEX(個人!$C$6:$AH$125,$N1713,$C$3)&lt;&gt;"",INDEX(個人!$C$6:$AH$125,$N1713,$O1713)&lt;&gt;""),IF(INDEX(個人!$C$6:$AH$125,$N1713,$H$3)&lt;20,11,ROUNDDOWN(INDEX(個人!$C$6:$AH$125,$N1713,$H$3)/5,0)+7),"")</f>
        <v/>
      </c>
      <c r="I1713" s="23" t="str">
        <f>IF(AND(INDEX(個人!$C$6:$AH$125,$N1713,$C$3)&lt;&gt;"",INDEX(個人!$C$6:$AH$125,$N1713,$O1713)&lt;&gt;""),IF(ISERROR(VLOOKUP(DBCS($Q1713),コード一覧!$E$1:$F$6,2,FALSE)),1,VLOOKUP(DBCS($Q1713),コード一覧!$E$1:$F$6,2,FALSE)),"")</f>
        <v/>
      </c>
      <c r="J1713" s="23" t="str">
        <f>IF(AND(INDEX(個人!$C$6:$AH$125,$N1713,$C$3)&lt;&gt;"",INDEX(個人!$C$6:$AH$125,$N1713,$O1713)&lt;&gt;""),VLOOKUP($P1713,コード一覧!$G$1:$H$10,2,FALSE),"")</f>
        <v/>
      </c>
      <c r="K1713" s="23" t="str">
        <f>IF(AND(INDEX(個人!$C$6:$AH$125,$N1713,$C$3)&lt;&gt;"",INDEX(個人!$C$6:$AH$125,$N1713,$O1713)&lt;&gt;""),LEFT(TEXT(INDEX(個人!$C$6:$AH$125,$N1713,$O1713),"mm:ss.00"),2),"")</f>
        <v/>
      </c>
      <c r="L1713" s="23" t="str">
        <f>IF(AND(INDEX(個人!$C$6:$AH$125,$N1713,$C$3)&lt;&gt;"",INDEX(個人!$C$6:$AH$125,$N1713,$O1713)&lt;&gt;""),MID(TEXT(INDEX(個人!$C$6:$AH$125,$N1713,$O1713),"mm:ss.00"),4,2),"")</f>
        <v/>
      </c>
      <c r="M1713" s="23" t="str">
        <f>IF(AND(INDEX(個人!$C$6:$AH$125,$N1713,$C$3)&lt;&gt;"",INDEX(個人!$C$6:$AH$125,$N1713,$O1713)&lt;&gt;""),RIGHT(TEXT(INDEX(個人!$C$6:$AH$125,$N1713,$O1713),"mm:ss.00"),2),"")</f>
        <v/>
      </c>
      <c r="N1713" s="23">
        <f t="shared" si="233"/>
        <v>78</v>
      </c>
      <c r="O1713" s="23">
        <v>24</v>
      </c>
      <c r="P1713" s="200" t="s">
        <v>37</v>
      </c>
      <c r="Q1713" s="23" t="s">
        <v>320</v>
      </c>
    </row>
    <row r="1714" spans="3:17" s="23" customFormat="1" x14ac:dyDescent="0.15">
      <c r="C1714" s="23" t="str">
        <f>IF(INDEX(個人!$C$6:$AH$125,$N1714,$C$3)&lt;&gt;"",DBCS(TRIM(INDEX(個人!$C$6:$AH$125,$N1714,$C$3))),"")</f>
        <v/>
      </c>
      <c r="D1714" s="23" t="str">
        <f t="shared" si="231"/>
        <v>○</v>
      </c>
      <c r="E1714" s="23">
        <f>IF(AND(INDEX(個人!$C$6:$AH$125,$N1713,$C$3)&lt;&gt;"",INDEX(個人!$C$6:$AH$125,$N1714,$O1714)&lt;&gt;""),E1713+1,E1713)</f>
        <v>0</v>
      </c>
      <c r="F1714" s="23" t="str">
        <f t="shared" si="232"/>
        <v>@0</v>
      </c>
      <c r="H1714" s="23" t="str">
        <f>IF(AND(INDEX(個人!$C$6:$AH$125,$N1714,$C$3)&lt;&gt;"",INDEX(個人!$C$6:$AH$125,$N1714,$O1714)&lt;&gt;""),IF(INDEX(個人!$C$6:$AH$125,$N1714,$H$3)&lt;20,11,ROUNDDOWN(INDEX(個人!$C$6:$AH$125,$N1714,$H$3)/5,0)+7),"")</f>
        <v/>
      </c>
      <c r="I1714" s="23" t="str">
        <f>IF(AND(INDEX(個人!$C$6:$AH$125,$N1714,$C$3)&lt;&gt;"",INDEX(個人!$C$6:$AH$125,$N1714,$O1714)&lt;&gt;""),IF(ISERROR(VLOOKUP(DBCS($Q1714),コード一覧!$E$1:$F$6,2,FALSE)),1,VLOOKUP(DBCS($Q1714),コード一覧!$E$1:$F$6,2,FALSE)),"")</f>
        <v/>
      </c>
      <c r="J1714" s="23" t="str">
        <f>IF(AND(INDEX(個人!$C$6:$AH$125,$N1714,$C$3)&lt;&gt;"",INDEX(個人!$C$6:$AH$125,$N1714,$O1714)&lt;&gt;""),VLOOKUP($P1714,コード一覧!$G$1:$H$10,2,FALSE),"")</f>
        <v/>
      </c>
      <c r="K1714" s="23" t="str">
        <f>IF(AND(INDEX(個人!$C$6:$AH$125,$N1714,$C$3)&lt;&gt;"",INDEX(個人!$C$6:$AH$125,$N1714,$O1714)&lt;&gt;""),LEFT(TEXT(INDEX(個人!$C$6:$AH$125,$N1714,$O1714),"mm:ss.00"),2),"")</f>
        <v/>
      </c>
      <c r="L1714" s="23" t="str">
        <f>IF(AND(INDEX(個人!$C$6:$AH$125,$N1714,$C$3)&lt;&gt;"",INDEX(個人!$C$6:$AH$125,$N1714,$O1714)&lt;&gt;""),MID(TEXT(INDEX(個人!$C$6:$AH$125,$N1714,$O1714),"mm:ss.00"),4,2),"")</f>
        <v/>
      </c>
      <c r="M1714" s="23" t="str">
        <f>IF(AND(INDEX(個人!$C$6:$AH$125,$N1714,$C$3)&lt;&gt;"",INDEX(個人!$C$6:$AH$125,$N1714,$O1714)&lt;&gt;""),RIGHT(TEXT(INDEX(個人!$C$6:$AH$125,$N1714,$O1714),"mm:ss.00"),2),"")</f>
        <v/>
      </c>
      <c r="N1714" s="23">
        <f t="shared" si="233"/>
        <v>78</v>
      </c>
      <c r="O1714" s="23">
        <v>25</v>
      </c>
      <c r="P1714" s="200" t="s">
        <v>47</v>
      </c>
      <c r="Q1714" s="23" t="s">
        <v>320</v>
      </c>
    </row>
    <row r="1715" spans="3:17" s="23" customFormat="1" x14ac:dyDescent="0.15">
      <c r="C1715" s="23" t="str">
        <f>IF(INDEX(個人!$C$6:$AH$125,$N1715,$C$3)&lt;&gt;"",DBCS(TRIM(INDEX(個人!$C$6:$AH$125,$N1715,$C$3))),"")</f>
        <v/>
      </c>
      <c r="D1715" s="23" t="str">
        <f t="shared" si="231"/>
        <v>○</v>
      </c>
      <c r="E1715" s="23">
        <f>IF(AND(INDEX(個人!$C$6:$AH$125,$N1714,$C$3)&lt;&gt;"",INDEX(個人!$C$6:$AH$125,$N1715,$O1715)&lt;&gt;""),E1714+1,E1714)</f>
        <v>0</v>
      </c>
      <c r="F1715" s="23" t="str">
        <f t="shared" si="232"/>
        <v>@0</v>
      </c>
      <c r="H1715" s="23" t="str">
        <f>IF(AND(INDEX(個人!$C$6:$AH$125,$N1715,$C$3)&lt;&gt;"",INDEX(個人!$C$6:$AH$125,$N1715,$O1715)&lt;&gt;""),IF(INDEX(個人!$C$6:$AH$125,$N1715,$H$3)&lt;20,11,ROUNDDOWN(INDEX(個人!$C$6:$AH$125,$N1715,$H$3)/5,0)+7),"")</f>
        <v/>
      </c>
      <c r="I1715" s="23" t="str">
        <f>IF(AND(INDEX(個人!$C$6:$AH$125,$N1715,$C$3)&lt;&gt;"",INDEX(個人!$C$6:$AH$125,$N1715,$O1715)&lt;&gt;""),IF(ISERROR(VLOOKUP(DBCS($Q1715),コード一覧!$E$1:$F$6,2,FALSE)),1,VLOOKUP(DBCS($Q1715),コード一覧!$E$1:$F$6,2,FALSE)),"")</f>
        <v/>
      </c>
      <c r="J1715" s="23" t="str">
        <f>IF(AND(INDEX(個人!$C$6:$AH$125,$N1715,$C$3)&lt;&gt;"",INDEX(個人!$C$6:$AH$125,$N1715,$O1715)&lt;&gt;""),VLOOKUP($P1715,コード一覧!$G$1:$H$10,2,FALSE),"")</f>
        <v/>
      </c>
      <c r="K1715" s="23" t="str">
        <f>IF(AND(INDEX(個人!$C$6:$AH$125,$N1715,$C$3)&lt;&gt;"",INDEX(個人!$C$6:$AH$125,$N1715,$O1715)&lt;&gt;""),LEFT(TEXT(INDEX(個人!$C$6:$AH$125,$N1715,$O1715),"mm:ss.00"),2),"")</f>
        <v/>
      </c>
      <c r="L1715" s="23" t="str">
        <f>IF(AND(INDEX(個人!$C$6:$AH$125,$N1715,$C$3)&lt;&gt;"",INDEX(個人!$C$6:$AH$125,$N1715,$O1715)&lt;&gt;""),MID(TEXT(INDEX(個人!$C$6:$AH$125,$N1715,$O1715),"mm:ss.00"),4,2),"")</f>
        <v/>
      </c>
      <c r="M1715" s="23" t="str">
        <f>IF(AND(INDEX(個人!$C$6:$AH$125,$N1715,$C$3)&lt;&gt;"",INDEX(個人!$C$6:$AH$125,$N1715,$O1715)&lt;&gt;""),RIGHT(TEXT(INDEX(個人!$C$6:$AH$125,$N1715,$O1715),"mm:ss.00"),2),"")</f>
        <v/>
      </c>
      <c r="N1715" s="23">
        <f t="shared" si="233"/>
        <v>78</v>
      </c>
      <c r="O1715" s="23">
        <v>26</v>
      </c>
      <c r="P1715" s="200" t="s">
        <v>70</v>
      </c>
      <c r="Q1715" s="23" t="s">
        <v>321</v>
      </c>
    </row>
    <row r="1716" spans="3:17" s="23" customFormat="1" x14ac:dyDescent="0.15">
      <c r="C1716" s="23" t="str">
        <f>IF(INDEX(個人!$C$6:$AH$125,$N1716,$C$3)&lt;&gt;"",DBCS(TRIM(INDEX(個人!$C$6:$AH$125,$N1716,$C$3))),"")</f>
        <v/>
      </c>
      <c r="D1716" s="23" t="str">
        <f t="shared" si="231"/>
        <v>○</v>
      </c>
      <c r="E1716" s="23">
        <f>IF(AND(INDEX(個人!$C$6:$AH$125,$N1715,$C$3)&lt;&gt;"",INDEX(個人!$C$6:$AH$125,$N1716,$O1716)&lt;&gt;""),E1715+1,E1715)</f>
        <v>0</v>
      </c>
      <c r="F1716" s="23" t="str">
        <f t="shared" si="232"/>
        <v>@0</v>
      </c>
      <c r="H1716" s="23" t="str">
        <f>IF(AND(INDEX(個人!$C$6:$AH$125,$N1716,$C$3)&lt;&gt;"",INDEX(個人!$C$6:$AH$125,$N1716,$O1716)&lt;&gt;""),IF(INDEX(個人!$C$6:$AH$125,$N1716,$H$3)&lt;20,11,ROUNDDOWN(INDEX(個人!$C$6:$AH$125,$N1716,$H$3)/5,0)+7),"")</f>
        <v/>
      </c>
      <c r="I1716" s="23" t="str">
        <f>IF(AND(INDEX(個人!$C$6:$AH$125,$N1716,$C$3)&lt;&gt;"",INDEX(個人!$C$6:$AH$125,$N1716,$O1716)&lt;&gt;""),IF(ISERROR(VLOOKUP(DBCS($Q1716),コード一覧!$E$1:$F$6,2,FALSE)),1,VLOOKUP(DBCS($Q1716),コード一覧!$E$1:$F$6,2,FALSE)),"")</f>
        <v/>
      </c>
      <c r="J1716" s="23" t="str">
        <f>IF(AND(INDEX(個人!$C$6:$AH$125,$N1716,$C$3)&lt;&gt;"",INDEX(個人!$C$6:$AH$125,$N1716,$O1716)&lt;&gt;""),VLOOKUP($P1716,コード一覧!$G$1:$H$10,2,FALSE),"")</f>
        <v/>
      </c>
      <c r="K1716" s="23" t="str">
        <f>IF(AND(INDEX(個人!$C$6:$AH$125,$N1716,$C$3)&lt;&gt;"",INDEX(個人!$C$6:$AH$125,$N1716,$O1716)&lt;&gt;""),LEFT(TEXT(INDEX(個人!$C$6:$AH$125,$N1716,$O1716),"mm:ss.00"),2),"")</f>
        <v/>
      </c>
      <c r="L1716" s="23" t="str">
        <f>IF(AND(INDEX(個人!$C$6:$AH$125,$N1716,$C$3)&lt;&gt;"",INDEX(個人!$C$6:$AH$125,$N1716,$O1716)&lt;&gt;""),MID(TEXT(INDEX(個人!$C$6:$AH$125,$N1716,$O1716),"mm:ss.00"),4,2),"")</f>
        <v/>
      </c>
      <c r="M1716" s="23" t="str">
        <f>IF(AND(INDEX(個人!$C$6:$AH$125,$N1716,$C$3)&lt;&gt;"",INDEX(個人!$C$6:$AH$125,$N1716,$O1716)&lt;&gt;""),RIGHT(TEXT(INDEX(個人!$C$6:$AH$125,$N1716,$O1716),"mm:ss.00"),2),"")</f>
        <v/>
      </c>
      <c r="N1716" s="23">
        <f t="shared" si="233"/>
        <v>78</v>
      </c>
      <c r="O1716" s="23">
        <v>27</v>
      </c>
      <c r="P1716" s="200" t="s">
        <v>24</v>
      </c>
      <c r="Q1716" s="23" t="s">
        <v>321</v>
      </c>
    </row>
    <row r="1717" spans="3:17" s="23" customFormat="1" x14ac:dyDescent="0.15">
      <c r="C1717" s="23" t="str">
        <f>IF(INDEX(個人!$C$6:$AH$125,$N1717,$C$3)&lt;&gt;"",DBCS(TRIM(INDEX(個人!$C$6:$AH$125,$N1717,$C$3))),"")</f>
        <v/>
      </c>
      <c r="D1717" s="23" t="str">
        <f t="shared" si="231"/>
        <v>○</v>
      </c>
      <c r="E1717" s="23">
        <f>IF(AND(INDEX(個人!$C$6:$AH$125,$N1716,$C$3)&lt;&gt;"",INDEX(個人!$C$6:$AH$125,$N1717,$O1717)&lt;&gt;""),E1716+1,E1716)</f>
        <v>0</v>
      </c>
      <c r="F1717" s="23" t="str">
        <f t="shared" si="232"/>
        <v>@0</v>
      </c>
      <c r="H1717" s="23" t="str">
        <f>IF(AND(INDEX(個人!$C$6:$AH$125,$N1717,$C$3)&lt;&gt;"",INDEX(個人!$C$6:$AH$125,$N1717,$O1717)&lt;&gt;""),IF(INDEX(個人!$C$6:$AH$125,$N1717,$H$3)&lt;20,11,ROUNDDOWN(INDEX(個人!$C$6:$AH$125,$N1717,$H$3)/5,0)+7),"")</f>
        <v/>
      </c>
      <c r="I1717" s="23" t="str">
        <f>IF(AND(INDEX(個人!$C$6:$AH$125,$N1717,$C$3)&lt;&gt;"",INDEX(個人!$C$6:$AH$125,$N1717,$O1717)&lt;&gt;""),IF(ISERROR(VLOOKUP(DBCS($Q1717),コード一覧!$E$1:$F$6,2,FALSE)),1,VLOOKUP(DBCS($Q1717),コード一覧!$E$1:$F$6,2,FALSE)),"")</f>
        <v/>
      </c>
      <c r="J1717" s="23" t="str">
        <f>IF(AND(INDEX(個人!$C$6:$AH$125,$N1717,$C$3)&lt;&gt;"",INDEX(個人!$C$6:$AH$125,$N1717,$O1717)&lt;&gt;""),VLOOKUP($P1717,コード一覧!$G$1:$H$10,2,FALSE),"")</f>
        <v/>
      </c>
      <c r="K1717" s="23" t="str">
        <f>IF(AND(INDEX(個人!$C$6:$AH$125,$N1717,$C$3)&lt;&gt;"",INDEX(個人!$C$6:$AH$125,$N1717,$O1717)&lt;&gt;""),LEFT(TEXT(INDEX(個人!$C$6:$AH$125,$N1717,$O1717),"mm:ss.00"),2),"")</f>
        <v/>
      </c>
      <c r="L1717" s="23" t="str">
        <f>IF(AND(INDEX(個人!$C$6:$AH$125,$N1717,$C$3)&lt;&gt;"",INDEX(個人!$C$6:$AH$125,$N1717,$O1717)&lt;&gt;""),MID(TEXT(INDEX(個人!$C$6:$AH$125,$N1717,$O1717),"mm:ss.00"),4,2),"")</f>
        <v/>
      </c>
      <c r="M1717" s="23" t="str">
        <f>IF(AND(INDEX(個人!$C$6:$AH$125,$N1717,$C$3)&lt;&gt;"",INDEX(個人!$C$6:$AH$125,$N1717,$O1717)&lt;&gt;""),RIGHT(TEXT(INDEX(個人!$C$6:$AH$125,$N1717,$O1717),"mm:ss.00"),2),"")</f>
        <v/>
      </c>
      <c r="N1717" s="23">
        <f t="shared" si="233"/>
        <v>78</v>
      </c>
      <c r="O1717" s="23">
        <v>28</v>
      </c>
      <c r="P1717" s="200" t="s">
        <v>37</v>
      </c>
      <c r="Q1717" s="23" t="s">
        <v>321</v>
      </c>
    </row>
    <row r="1718" spans="3:17" s="23" customFormat="1" x14ac:dyDescent="0.15">
      <c r="C1718" s="23" t="str">
        <f>IF(INDEX(個人!$C$6:$AH$125,$N1718,$C$3)&lt;&gt;"",DBCS(TRIM(INDEX(個人!$C$6:$AH$125,$N1718,$C$3))),"")</f>
        <v/>
      </c>
      <c r="D1718" s="23" t="str">
        <f t="shared" si="231"/>
        <v>○</v>
      </c>
      <c r="E1718" s="23">
        <f>IF(AND(INDEX(個人!$C$6:$AH$125,$N1717,$C$3)&lt;&gt;"",INDEX(個人!$C$6:$AH$125,$N1718,$O1718)&lt;&gt;""),E1717+1,E1717)</f>
        <v>0</v>
      </c>
      <c r="F1718" s="23" t="str">
        <f t="shared" si="232"/>
        <v>@0</v>
      </c>
      <c r="H1718" s="23" t="str">
        <f>IF(AND(INDEX(個人!$C$6:$AH$125,$N1718,$C$3)&lt;&gt;"",INDEX(個人!$C$6:$AH$125,$N1718,$O1718)&lt;&gt;""),IF(INDEX(個人!$C$6:$AH$125,$N1718,$H$3)&lt;20,11,ROUNDDOWN(INDEX(個人!$C$6:$AH$125,$N1718,$H$3)/5,0)+7),"")</f>
        <v/>
      </c>
      <c r="I1718" s="23" t="str">
        <f>IF(AND(INDEX(個人!$C$6:$AH$125,$N1718,$C$3)&lt;&gt;"",INDEX(個人!$C$6:$AH$125,$N1718,$O1718)&lt;&gt;""),IF(ISERROR(VLOOKUP(DBCS($Q1718),コード一覧!$E$1:$F$6,2,FALSE)),1,VLOOKUP(DBCS($Q1718),コード一覧!$E$1:$F$6,2,FALSE)),"")</f>
        <v/>
      </c>
      <c r="J1718" s="23" t="str">
        <f>IF(AND(INDEX(個人!$C$6:$AH$125,$N1718,$C$3)&lt;&gt;"",INDEX(個人!$C$6:$AH$125,$N1718,$O1718)&lt;&gt;""),VLOOKUP($P1718,コード一覧!$G$1:$H$10,2,FALSE),"")</f>
        <v/>
      </c>
      <c r="K1718" s="23" t="str">
        <f>IF(AND(INDEX(個人!$C$6:$AH$125,$N1718,$C$3)&lt;&gt;"",INDEX(個人!$C$6:$AH$125,$N1718,$O1718)&lt;&gt;""),LEFT(TEXT(INDEX(個人!$C$6:$AH$125,$N1718,$O1718),"mm:ss.00"),2),"")</f>
        <v/>
      </c>
      <c r="L1718" s="23" t="str">
        <f>IF(AND(INDEX(個人!$C$6:$AH$125,$N1718,$C$3)&lt;&gt;"",INDEX(個人!$C$6:$AH$125,$N1718,$O1718)&lt;&gt;""),MID(TEXT(INDEX(個人!$C$6:$AH$125,$N1718,$O1718),"mm:ss.00"),4,2),"")</f>
        <v/>
      </c>
      <c r="M1718" s="23" t="str">
        <f>IF(AND(INDEX(個人!$C$6:$AH$125,$N1718,$C$3)&lt;&gt;"",INDEX(個人!$C$6:$AH$125,$N1718,$O1718)&lt;&gt;""),RIGHT(TEXT(INDEX(個人!$C$6:$AH$125,$N1718,$O1718),"mm:ss.00"),2),"")</f>
        <v/>
      </c>
      <c r="N1718" s="23">
        <f t="shared" si="233"/>
        <v>78</v>
      </c>
      <c r="O1718" s="23">
        <v>29</v>
      </c>
      <c r="P1718" s="200" t="s">
        <v>47</v>
      </c>
      <c r="Q1718" s="23" t="s">
        <v>321</v>
      </c>
    </row>
    <row r="1719" spans="3:17" s="23" customFormat="1" x14ac:dyDescent="0.15">
      <c r="C1719" s="23" t="str">
        <f>IF(INDEX(個人!$C$6:$AH$125,$N1719,$C$3)&lt;&gt;"",DBCS(TRIM(INDEX(個人!$C$6:$AH$125,$N1719,$C$3))),"")</f>
        <v/>
      </c>
      <c r="D1719" s="23" t="str">
        <f t="shared" si="231"/>
        <v>○</v>
      </c>
      <c r="E1719" s="23">
        <f>IF(AND(INDEX(個人!$C$6:$AH$125,$N1718,$C$3)&lt;&gt;"",INDEX(個人!$C$6:$AH$125,$N1719,$O1719)&lt;&gt;""),E1718+1,E1718)</f>
        <v>0</v>
      </c>
      <c r="F1719" s="23" t="str">
        <f t="shared" si="232"/>
        <v>@0</v>
      </c>
      <c r="H1719" s="23" t="str">
        <f>IF(AND(INDEX(個人!$C$6:$AH$125,$N1719,$C$3)&lt;&gt;"",INDEX(個人!$C$6:$AH$125,$N1719,$O1719)&lt;&gt;""),IF(INDEX(個人!$C$6:$AH$125,$N1719,$H$3)&lt;20,11,ROUNDDOWN(INDEX(個人!$C$6:$AH$125,$N1719,$H$3)/5,0)+7),"")</f>
        <v/>
      </c>
      <c r="I1719" s="23" t="str">
        <f>IF(AND(INDEX(個人!$C$6:$AH$125,$N1719,$C$3)&lt;&gt;"",INDEX(個人!$C$6:$AH$125,$N1719,$O1719)&lt;&gt;""),IF(ISERROR(VLOOKUP(DBCS($Q1719),コード一覧!$E$1:$F$6,2,FALSE)),1,VLOOKUP(DBCS($Q1719),コード一覧!$E$1:$F$6,2,FALSE)),"")</f>
        <v/>
      </c>
      <c r="J1719" s="23" t="str">
        <f>IF(AND(INDEX(個人!$C$6:$AH$125,$N1719,$C$3)&lt;&gt;"",INDEX(個人!$C$6:$AH$125,$N1719,$O1719)&lt;&gt;""),VLOOKUP($P1719,コード一覧!$G$1:$H$10,2,FALSE),"")</f>
        <v/>
      </c>
      <c r="K1719" s="23" t="str">
        <f>IF(AND(INDEX(個人!$C$6:$AH$125,$N1719,$C$3)&lt;&gt;"",INDEX(個人!$C$6:$AH$125,$N1719,$O1719)&lt;&gt;""),LEFT(TEXT(INDEX(個人!$C$6:$AH$125,$N1719,$O1719),"mm:ss.00"),2),"")</f>
        <v/>
      </c>
      <c r="L1719" s="23" t="str">
        <f>IF(AND(INDEX(個人!$C$6:$AH$125,$N1719,$C$3)&lt;&gt;"",INDEX(個人!$C$6:$AH$125,$N1719,$O1719)&lt;&gt;""),MID(TEXT(INDEX(個人!$C$6:$AH$125,$N1719,$O1719),"mm:ss.00"),4,2),"")</f>
        <v/>
      </c>
      <c r="M1719" s="23" t="str">
        <f>IF(AND(INDEX(個人!$C$6:$AH$125,$N1719,$C$3)&lt;&gt;"",INDEX(個人!$C$6:$AH$125,$N1719,$O1719)&lt;&gt;""),RIGHT(TEXT(INDEX(個人!$C$6:$AH$125,$N1719,$O1719),"mm:ss.00"),2),"")</f>
        <v/>
      </c>
      <c r="N1719" s="23">
        <f t="shared" si="233"/>
        <v>78</v>
      </c>
      <c r="O1719" s="23">
        <v>30</v>
      </c>
      <c r="P1719" s="200" t="s">
        <v>37</v>
      </c>
      <c r="Q1719" s="23" t="s">
        <v>101</v>
      </c>
    </row>
    <row r="1720" spans="3:17" s="23" customFormat="1" x14ac:dyDescent="0.15">
      <c r="C1720" s="23" t="str">
        <f>IF(INDEX(個人!$C$6:$AH$125,$N1720,$C$3)&lt;&gt;"",DBCS(TRIM(INDEX(個人!$C$6:$AH$125,$N1720,$C$3))),"")</f>
        <v/>
      </c>
      <c r="D1720" s="23" t="str">
        <f t="shared" si="231"/>
        <v>○</v>
      </c>
      <c r="E1720" s="23">
        <f>IF(AND(INDEX(個人!$C$6:$AH$125,$N1719,$C$3)&lt;&gt;"",INDEX(個人!$C$6:$AH$125,$N1720,$O1720)&lt;&gt;""),E1719+1,E1719)</f>
        <v>0</v>
      </c>
      <c r="F1720" s="23" t="str">
        <f t="shared" si="232"/>
        <v>@0</v>
      </c>
      <c r="H1720" s="23" t="str">
        <f>IF(AND(INDEX(個人!$C$6:$AH$125,$N1720,$C$3)&lt;&gt;"",INDEX(個人!$C$6:$AH$125,$N1720,$O1720)&lt;&gt;""),IF(INDEX(個人!$C$6:$AH$125,$N1720,$H$3)&lt;20,11,ROUNDDOWN(INDEX(個人!$C$6:$AH$125,$N1720,$H$3)/5,0)+7),"")</f>
        <v/>
      </c>
      <c r="I1720" s="23" t="str">
        <f>IF(AND(INDEX(個人!$C$6:$AH$125,$N1720,$C$3)&lt;&gt;"",INDEX(個人!$C$6:$AH$125,$N1720,$O1720)&lt;&gt;""),IF(ISERROR(VLOOKUP(DBCS($Q1720),コード一覧!$E$1:$F$6,2,FALSE)),1,VLOOKUP(DBCS($Q1720),コード一覧!$E$1:$F$6,2,FALSE)),"")</f>
        <v/>
      </c>
      <c r="J1720" s="23" t="str">
        <f>IF(AND(INDEX(個人!$C$6:$AH$125,$N1720,$C$3)&lt;&gt;"",INDEX(個人!$C$6:$AH$125,$N1720,$O1720)&lt;&gt;""),VLOOKUP($P1720,コード一覧!$G$1:$H$10,2,FALSE),"")</f>
        <v/>
      </c>
      <c r="K1720" s="23" t="str">
        <f>IF(AND(INDEX(個人!$C$6:$AH$125,$N1720,$C$3)&lt;&gt;"",INDEX(個人!$C$6:$AH$125,$N1720,$O1720)&lt;&gt;""),LEFT(TEXT(INDEX(個人!$C$6:$AH$125,$N1720,$O1720),"mm:ss.00"),2),"")</f>
        <v/>
      </c>
      <c r="L1720" s="23" t="str">
        <f>IF(AND(INDEX(個人!$C$6:$AH$125,$N1720,$C$3)&lt;&gt;"",INDEX(個人!$C$6:$AH$125,$N1720,$O1720)&lt;&gt;""),MID(TEXT(INDEX(個人!$C$6:$AH$125,$N1720,$O1720),"mm:ss.00"),4,2),"")</f>
        <v/>
      </c>
      <c r="M1720" s="23" t="str">
        <f>IF(AND(INDEX(個人!$C$6:$AH$125,$N1720,$C$3)&lt;&gt;"",INDEX(個人!$C$6:$AH$125,$N1720,$O1720)&lt;&gt;""),RIGHT(TEXT(INDEX(個人!$C$6:$AH$125,$N1720,$O1720),"mm:ss.00"),2),"")</f>
        <v/>
      </c>
      <c r="N1720" s="23">
        <f t="shared" si="233"/>
        <v>78</v>
      </c>
      <c r="O1720" s="23">
        <v>31</v>
      </c>
      <c r="P1720" s="200" t="s">
        <v>47</v>
      </c>
      <c r="Q1720" s="23" t="s">
        <v>101</v>
      </c>
    </row>
    <row r="1721" spans="3:17" s="23" customFormat="1" x14ac:dyDescent="0.15">
      <c r="C1721" s="23" t="str">
        <f>IF(INDEX(個人!$C$6:$AH$125,$N1721,$C$3)&lt;&gt;"",DBCS(TRIM(INDEX(個人!$C$6:$AH$125,$N1721,$C$3))),"")</f>
        <v/>
      </c>
      <c r="D1721" s="23" t="str">
        <f t="shared" si="231"/>
        <v>○</v>
      </c>
      <c r="E1721" s="23">
        <f>IF(AND(INDEX(個人!$C$6:$AH$125,$N1720,$C$3)&lt;&gt;"",INDEX(個人!$C$6:$AH$125,$N1721,$O1721)&lt;&gt;""),E1720+1,E1720)</f>
        <v>0</v>
      </c>
      <c r="F1721" s="23" t="str">
        <f t="shared" si="232"/>
        <v>@0</v>
      </c>
      <c r="H1721" s="23" t="str">
        <f>IF(AND(INDEX(個人!$C$6:$AH$125,$N1721,$C$3)&lt;&gt;"",INDEX(個人!$C$6:$AH$125,$N1721,$O1721)&lt;&gt;""),IF(INDEX(個人!$C$6:$AH$125,$N1721,$H$3)&lt;20,11,ROUNDDOWN(INDEX(個人!$C$6:$AH$125,$N1721,$H$3)/5,0)+7),"")</f>
        <v/>
      </c>
      <c r="I1721" s="23" t="str">
        <f>IF(AND(INDEX(個人!$C$6:$AH$125,$N1721,$C$3)&lt;&gt;"",INDEX(個人!$C$6:$AH$125,$N1721,$O1721)&lt;&gt;""),IF(ISERROR(VLOOKUP(DBCS($Q1721),コード一覧!$E$1:$F$6,2,FALSE)),1,VLOOKUP(DBCS($Q1721),コード一覧!$E$1:$F$6,2,FALSE)),"")</f>
        <v/>
      </c>
      <c r="J1721" s="23" t="str">
        <f>IF(AND(INDEX(個人!$C$6:$AH$125,$N1721,$C$3)&lt;&gt;"",INDEX(個人!$C$6:$AH$125,$N1721,$O1721)&lt;&gt;""),VLOOKUP($P1721,コード一覧!$G$1:$H$10,2,FALSE),"")</f>
        <v/>
      </c>
      <c r="K1721" s="23" t="str">
        <f>IF(AND(INDEX(個人!$C$6:$AH$125,$N1721,$C$3)&lt;&gt;"",INDEX(個人!$C$6:$AH$125,$N1721,$O1721)&lt;&gt;""),LEFT(TEXT(INDEX(個人!$C$6:$AH$125,$N1721,$O1721),"mm:ss.00"),2),"")</f>
        <v/>
      </c>
      <c r="L1721" s="23" t="str">
        <f>IF(AND(INDEX(個人!$C$6:$AH$125,$N1721,$C$3)&lt;&gt;"",INDEX(個人!$C$6:$AH$125,$N1721,$O1721)&lt;&gt;""),MID(TEXT(INDEX(個人!$C$6:$AH$125,$N1721,$O1721),"mm:ss.00"),4,2),"")</f>
        <v/>
      </c>
      <c r="M1721" s="23" t="str">
        <f>IF(AND(INDEX(個人!$C$6:$AH$125,$N1721,$C$3)&lt;&gt;"",INDEX(個人!$C$6:$AH$125,$N1721,$O1721)&lt;&gt;""),RIGHT(TEXT(INDEX(個人!$C$6:$AH$125,$N1721,$O1721),"mm:ss.00"),2),"")</f>
        <v/>
      </c>
      <c r="N1721" s="23">
        <f t="shared" si="233"/>
        <v>78</v>
      </c>
      <c r="O1721" s="23">
        <v>32</v>
      </c>
      <c r="P1721" s="200" t="s">
        <v>73</v>
      </c>
      <c r="Q1721" s="23" t="s">
        <v>101</v>
      </c>
    </row>
    <row r="1722" spans="3:17" s="22" customFormat="1" x14ac:dyDescent="0.15">
      <c r="C1722" s="22" t="str">
        <f>IF(INDEX(個人!$C$6:$AH$125,$N1722,$C$3)&lt;&gt;"",DBCS(TRIM(INDEX(個人!$C$6:$AH$125,$N1722,$C$3))),"")</f>
        <v/>
      </c>
      <c r="D1722" s="22" t="str">
        <f>IF(C1721=C1722,"○","×")</f>
        <v>○</v>
      </c>
      <c r="E1722" s="22">
        <f>IF(AND(INDEX(個人!$C$6:$AH$125,$N1722,$C$3)&lt;&gt;"",INDEX(個人!$C$6:$AH$125,$N1722,$O1722)&lt;&gt;""),1,0)</f>
        <v>0</v>
      </c>
      <c r="F1722" s="22" t="str">
        <f>C1722&amp;"@"&amp;E1722</f>
        <v>@0</v>
      </c>
      <c r="H1722" s="22" t="str">
        <f>IF(AND(INDEX(個人!$C$6:$AH$125,$N1722,$C$3)&lt;&gt;"",INDEX(個人!$C$6:$AH$125,$N1722,$O1722)&lt;&gt;""),IF(INDEX(個人!$C$6:$AH$125,$N1722,$H$3)&lt;20,11,ROUNDDOWN(INDEX(個人!$C$6:$AH$125,$N1722,$H$3)/5,0)+7),"")</f>
        <v/>
      </c>
      <c r="I1722" s="22" t="str">
        <f>IF(AND(INDEX(個人!$C$6:$AH$125,$N1722,$C$3)&lt;&gt;"",INDEX(個人!$C$6:$AH$125,$N1722,$O1722)&lt;&gt;""),IF(ISERROR(VLOOKUP(DBCS($Q1722),コード一覧!$E$1:$F$6,2,FALSE)),1,VLOOKUP(DBCS($Q1722),コード一覧!$E$1:$F$6,2,FALSE)),"")</f>
        <v/>
      </c>
      <c r="J1722" s="22" t="str">
        <f>IF(AND(INDEX(個人!$C$6:$AH$125,$N1722,$C$3)&lt;&gt;"",INDEX(個人!$C$6:$AH$125,$N1722,$O1722)&lt;&gt;""),VLOOKUP($P1722,コード一覧!$G$1:$H$10,2,FALSE),"")</f>
        <v/>
      </c>
      <c r="K1722" s="22" t="str">
        <f>IF(AND(INDEX(個人!$C$6:$AH$125,$N1722,$C$3)&lt;&gt;"",INDEX(個人!$C$6:$AH$125,$N1722,$O1722)&lt;&gt;""),LEFT(TEXT(INDEX(個人!$C$6:$AH$125,$N1722,$O1722),"mm:ss.00"),2),"")</f>
        <v/>
      </c>
      <c r="L1722" s="22" t="str">
        <f>IF(AND(INDEX(個人!$C$6:$AH$125,$N1722,$C$3)&lt;&gt;"",INDEX(個人!$C$6:$AH$125,$N1722,$O1722)&lt;&gt;""),MID(TEXT(INDEX(個人!$C$6:$AH$125,$N1722,$O1722),"mm:ss.00"),4,2),"")</f>
        <v/>
      </c>
      <c r="M1722" s="22" t="str">
        <f>IF(AND(INDEX(個人!$C$6:$AH$125,$N1722,$C$3)&lt;&gt;"",INDEX(個人!$C$6:$AH$125,$N1722,$O1722)&lt;&gt;""),RIGHT(TEXT(INDEX(個人!$C$6:$AH$125,$N1722,$O1722),"mm:ss.00"),2),"")</f>
        <v/>
      </c>
      <c r="N1722" s="22">
        <f>N1700+1</f>
        <v>79</v>
      </c>
      <c r="O1722" s="22">
        <v>11</v>
      </c>
      <c r="P1722" s="24" t="s">
        <v>70</v>
      </c>
      <c r="Q1722" s="22" t="s">
        <v>102</v>
      </c>
    </row>
    <row r="1723" spans="3:17" s="22" customFormat="1" x14ac:dyDescent="0.15">
      <c r="C1723" s="22" t="str">
        <f>IF(INDEX(個人!$C$6:$AH$125,$N1723,$C$3)&lt;&gt;"",DBCS(TRIM(INDEX(個人!$C$6:$AH$125,$N1723,$C$3))),"")</f>
        <v/>
      </c>
      <c r="D1723" s="22" t="str">
        <f>IF(C1722=C1723,"○","×")</f>
        <v>○</v>
      </c>
      <c r="E1723" s="22">
        <f>IF(AND(INDEX(個人!$C$6:$AH$125,$N1722,$C$3)&lt;&gt;"",INDEX(個人!$C$6:$AH$125,$N1723,$O1723)&lt;&gt;""),E1722+1,E1722)</f>
        <v>0</v>
      </c>
      <c r="F1723" s="22" t="str">
        <f>C1723&amp;"@"&amp;E1723</f>
        <v>@0</v>
      </c>
      <c r="H1723" s="22" t="str">
        <f>IF(AND(INDEX(個人!$C$6:$AH$125,$N1723,$C$3)&lt;&gt;"",INDEX(個人!$C$6:$AH$125,$N1723,$O1723)&lt;&gt;""),IF(INDEX(個人!$C$6:$AH$125,$N1723,$H$3)&lt;20,11,ROUNDDOWN(INDEX(個人!$C$6:$AH$125,$N1723,$H$3)/5,0)+7),"")</f>
        <v/>
      </c>
      <c r="I1723" s="22" t="str">
        <f>IF(AND(INDEX(個人!$C$6:$AH$125,$N1723,$C$3)&lt;&gt;"",INDEX(個人!$C$6:$AH$125,$N1723,$O1723)&lt;&gt;""),IF(ISERROR(VLOOKUP(DBCS($Q1723),コード一覧!$E$1:$F$6,2,FALSE)),1,VLOOKUP(DBCS($Q1723),コード一覧!$E$1:$F$6,2,FALSE)),"")</f>
        <v/>
      </c>
      <c r="J1723" s="22" t="str">
        <f>IF(AND(INDEX(個人!$C$6:$AH$125,$N1723,$C$3)&lt;&gt;"",INDEX(個人!$C$6:$AH$125,$N1723,$O1723)&lt;&gt;""),VLOOKUP($P1723,コード一覧!$G$1:$H$10,2,FALSE),"")</f>
        <v/>
      </c>
      <c r="K1723" s="22" t="str">
        <f>IF(AND(INDEX(個人!$C$6:$AH$125,$N1723,$C$3)&lt;&gt;"",INDEX(個人!$C$6:$AH$125,$N1723,$O1723)&lt;&gt;""),LEFT(TEXT(INDEX(個人!$C$6:$AH$125,$N1723,$O1723),"mm:ss.00"),2),"")</f>
        <v/>
      </c>
      <c r="L1723" s="22" t="str">
        <f>IF(AND(INDEX(個人!$C$6:$AH$125,$N1723,$C$3)&lt;&gt;"",INDEX(個人!$C$6:$AH$125,$N1723,$O1723)&lt;&gt;""),MID(TEXT(INDEX(個人!$C$6:$AH$125,$N1723,$O1723),"mm:ss.00"),4,2),"")</f>
        <v/>
      </c>
      <c r="M1723" s="22" t="str">
        <f>IF(AND(INDEX(個人!$C$6:$AH$125,$N1723,$C$3)&lt;&gt;"",INDEX(個人!$C$6:$AH$125,$N1723,$O1723)&lt;&gt;""),RIGHT(TEXT(INDEX(個人!$C$6:$AH$125,$N1723,$O1723),"mm:ss.00"),2),"")</f>
        <v/>
      </c>
      <c r="N1723" s="22">
        <f>$N1722</f>
        <v>79</v>
      </c>
      <c r="O1723" s="22">
        <v>12</v>
      </c>
      <c r="P1723" s="24" t="s">
        <v>24</v>
      </c>
      <c r="Q1723" s="22" t="s">
        <v>102</v>
      </c>
    </row>
    <row r="1724" spans="3:17" s="22" customFormat="1" x14ac:dyDescent="0.15">
      <c r="C1724" s="22" t="str">
        <f>IF(INDEX(個人!$C$6:$AH$125,$N1724,$C$3)&lt;&gt;"",DBCS(TRIM(INDEX(個人!$C$6:$AH$125,$N1724,$C$3))),"")</f>
        <v/>
      </c>
      <c r="D1724" s="22" t="str">
        <f t="shared" ref="D1724:D1743" si="234">IF(C1723=C1724,"○","×")</f>
        <v>○</v>
      </c>
      <c r="E1724" s="22">
        <f>IF(AND(INDEX(個人!$C$6:$AH$125,$N1723,$C$3)&lt;&gt;"",INDEX(個人!$C$6:$AH$125,$N1724,$O1724)&lt;&gt;""),E1723+1,E1723)</f>
        <v>0</v>
      </c>
      <c r="F1724" s="22" t="str">
        <f t="shared" ref="F1724:F1743" si="235">C1724&amp;"@"&amp;E1724</f>
        <v>@0</v>
      </c>
      <c r="H1724" s="22" t="str">
        <f>IF(AND(INDEX(個人!$C$6:$AH$125,$N1724,$C$3)&lt;&gt;"",INDEX(個人!$C$6:$AH$125,$N1724,$O1724)&lt;&gt;""),IF(INDEX(個人!$C$6:$AH$125,$N1724,$H$3)&lt;20,11,ROUNDDOWN(INDEX(個人!$C$6:$AH$125,$N1724,$H$3)/5,0)+7),"")</f>
        <v/>
      </c>
      <c r="I1724" s="22" t="str">
        <f>IF(AND(INDEX(個人!$C$6:$AH$125,$N1724,$C$3)&lt;&gt;"",INDEX(個人!$C$6:$AH$125,$N1724,$O1724)&lt;&gt;""),IF(ISERROR(VLOOKUP(DBCS($Q1724),コード一覧!$E$1:$F$6,2,FALSE)),1,VLOOKUP(DBCS($Q1724),コード一覧!$E$1:$F$6,2,FALSE)),"")</f>
        <v/>
      </c>
      <c r="J1724" s="22" t="str">
        <f>IF(AND(INDEX(個人!$C$6:$AH$125,$N1724,$C$3)&lt;&gt;"",INDEX(個人!$C$6:$AH$125,$N1724,$O1724)&lt;&gt;""),VLOOKUP($P1724,コード一覧!$G$1:$H$10,2,FALSE),"")</f>
        <v/>
      </c>
      <c r="K1724" s="22" t="str">
        <f>IF(AND(INDEX(個人!$C$6:$AH$125,$N1724,$C$3)&lt;&gt;"",INDEX(個人!$C$6:$AH$125,$N1724,$O1724)&lt;&gt;""),LEFT(TEXT(INDEX(個人!$C$6:$AH$125,$N1724,$O1724),"mm:ss.00"),2),"")</f>
        <v/>
      </c>
      <c r="L1724" s="22" t="str">
        <f>IF(AND(INDEX(個人!$C$6:$AH$125,$N1724,$C$3)&lt;&gt;"",INDEX(個人!$C$6:$AH$125,$N1724,$O1724)&lt;&gt;""),MID(TEXT(INDEX(個人!$C$6:$AH$125,$N1724,$O1724),"mm:ss.00"),4,2),"")</f>
        <v/>
      </c>
      <c r="M1724" s="22" t="str">
        <f>IF(AND(INDEX(個人!$C$6:$AH$125,$N1724,$C$3)&lt;&gt;"",INDEX(個人!$C$6:$AH$125,$N1724,$O1724)&lt;&gt;""),RIGHT(TEXT(INDEX(個人!$C$6:$AH$125,$N1724,$O1724),"mm:ss.00"),2),"")</f>
        <v/>
      </c>
      <c r="N1724" s="22">
        <f t="shared" ref="N1724:N1743" si="236">$N1723</f>
        <v>79</v>
      </c>
      <c r="O1724" s="22">
        <v>13</v>
      </c>
      <c r="P1724" s="24" t="s">
        <v>37</v>
      </c>
      <c r="Q1724" s="22" t="s">
        <v>102</v>
      </c>
    </row>
    <row r="1725" spans="3:17" s="22" customFormat="1" x14ac:dyDescent="0.15">
      <c r="C1725" s="22" t="str">
        <f>IF(INDEX(個人!$C$6:$AH$125,$N1725,$C$3)&lt;&gt;"",DBCS(TRIM(INDEX(個人!$C$6:$AH$125,$N1725,$C$3))),"")</f>
        <v/>
      </c>
      <c r="D1725" s="22" t="str">
        <f t="shared" si="234"/>
        <v>○</v>
      </c>
      <c r="E1725" s="22">
        <f>IF(AND(INDEX(個人!$C$6:$AH$125,$N1724,$C$3)&lt;&gt;"",INDEX(個人!$C$6:$AH$125,$N1725,$O1725)&lt;&gt;""),E1724+1,E1724)</f>
        <v>0</v>
      </c>
      <c r="F1725" s="22" t="str">
        <f t="shared" si="235"/>
        <v>@0</v>
      </c>
      <c r="H1725" s="22" t="str">
        <f>IF(AND(INDEX(個人!$C$6:$AH$125,$N1725,$C$3)&lt;&gt;"",INDEX(個人!$C$6:$AH$125,$N1725,$O1725)&lt;&gt;""),IF(INDEX(個人!$C$6:$AH$125,$N1725,$H$3)&lt;20,11,ROUNDDOWN(INDEX(個人!$C$6:$AH$125,$N1725,$H$3)/5,0)+7),"")</f>
        <v/>
      </c>
      <c r="I1725" s="22" t="str">
        <f>IF(AND(INDEX(個人!$C$6:$AH$125,$N1725,$C$3)&lt;&gt;"",INDEX(個人!$C$6:$AH$125,$N1725,$O1725)&lt;&gt;""),IF(ISERROR(VLOOKUP(DBCS($Q1725),コード一覧!$E$1:$F$6,2,FALSE)),1,VLOOKUP(DBCS($Q1725),コード一覧!$E$1:$F$6,2,FALSE)),"")</f>
        <v/>
      </c>
      <c r="J1725" s="22" t="str">
        <f>IF(AND(INDEX(個人!$C$6:$AH$125,$N1725,$C$3)&lt;&gt;"",INDEX(個人!$C$6:$AH$125,$N1725,$O1725)&lt;&gt;""),VLOOKUP($P1725,コード一覧!$G$1:$H$10,2,FALSE),"")</f>
        <v/>
      </c>
      <c r="K1725" s="22" t="str">
        <f>IF(AND(INDEX(個人!$C$6:$AH$125,$N1725,$C$3)&lt;&gt;"",INDEX(個人!$C$6:$AH$125,$N1725,$O1725)&lt;&gt;""),LEFT(TEXT(INDEX(個人!$C$6:$AH$125,$N1725,$O1725),"mm:ss.00"),2),"")</f>
        <v/>
      </c>
      <c r="L1725" s="22" t="str">
        <f>IF(AND(INDEX(個人!$C$6:$AH$125,$N1725,$C$3)&lt;&gt;"",INDEX(個人!$C$6:$AH$125,$N1725,$O1725)&lt;&gt;""),MID(TEXT(INDEX(個人!$C$6:$AH$125,$N1725,$O1725),"mm:ss.00"),4,2),"")</f>
        <v/>
      </c>
      <c r="M1725" s="22" t="str">
        <f>IF(AND(INDEX(個人!$C$6:$AH$125,$N1725,$C$3)&lt;&gt;"",INDEX(個人!$C$6:$AH$125,$N1725,$O1725)&lt;&gt;""),RIGHT(TEXT(INDEX(個人!$C$6:$AH$125,$N1725,$O1725),"mm:ss.00"),2),"")</f>
        <v/>
      </c>
      <c r="N1725" s="22">
        <f t="shared" si="236"/>
        <v>79</v>
      </c>
      <c r="O1725" s="22">
        <v>14</v>
      </c>
      <c r="P1725" s="24" t="s">
        <v>47</v>
      </c>
      <c r="Q1725" s="22" t="s">
        <v>102</v>
      </c>
    </row>
    <row r="1726" spans="3:17" s="22" customFormat="1" x14ac:dyDescent="0.15">
      <c r="C1726" s="22" t="str">
        <f>IF(INDEX(個人!$C$6:$AH$125,$N1726,$C$3)&lt;&gt;"",DBCS(TRIM(INDEX(個人!$C$6:$AH$125,$N1726,$C$3))),"")</f>
        <v/>
      </c>
      <c r="D1726" s="22" t="str">
        <f t="shared" si="234"/>
        <v>○</v>
      </c>
      <c r="E1726" s="22">
        <f>IF(AND(INDEX(個人!$C$6:$AH$125,$N1725,$C$3)&lt;&gt;"",INDEX(個人!$C$6:$AH$125,$N1726,$O1726)&lt;&gt;""),E1725+1,E1725)</f>
        <v>0</v>
      </c>
      <c r="F1726" s="22" t="str">
        <f t="shared" si="235"/>
        <v>@0</v>
      </c>
      <c r="H1726" s="22" t="str">
        <f>IF(AND(INDEX(個人!$C$6:$AH$125,$N1726,$C$3)&lt;&gt;"",INDEX(個人!$C$6:$AH$125,$N1726,$O1726)&lt;&gt;""),IF(INDEX(個人!$C$6:$AH$125,$N1726,$H$3)&lt;20,11,ROUNDDOWN(INDEX(個人!$C$6:$AH$125,$N1726,$H$3)/5,0)+7),"")</f>
        <v/>
      </c>
      <c r="I1726" s="22" t="str">
        <f>IF(AND(INDEX(個人!$C$6:$AH$125,$N1726,$C$3)&lt;&gt;"",INDEX(個人!$C$6:$AH$125,$N1726,$O1726)&lt;&gt;""),IF(ISERROR(VLOOKUP(DBCS($Q1726),コード一覧!$E$1:$F$6,2,FALSE)),1,VLOOKUP(DBCS($Q1726),コード一覧!$E$1:$F$6,2,FALSE)),"")</f>
        <v/>
      </c>
      <c r="J1726" s="22" t="str">
        <f>IF(AND(INDEX(個人!$C$6:$AH$125,$N1726,$C$3)&lt;&gt;"",INDEX(個人!$C$6:$AH$125,$N1726,$O1726)&lt;&gt;""),VLOOKUP($P1726,コード一覧!$G$1:$H$10,2,FALSE),"")</f>
        <v/>
      </c>
      <c r="K1726" s="22" t="str">
        <f>IF(AND(INDEX(個人!$C$6:$AH$125,$N1726,$C$3)&lt;&gt;"",INDEX(個人!$C$6:$AH$125,$N1726,$O1726)&lt;&gt;""),LEFT(TEXT(INDEX(個人!$C$6:$AH$125,$N1726,$O1726),"mm:ss.00"),2),"")</f>
        <v/>
      </c>
      <c r="L1726" s="22" t="str">
        <f>IF(AND(INDEX(個人!$C$6:$AH$125,$N1726,$C$3)&lt;&gt;"",INDEX(個人!$C$6:$AH$125,$N1726,$O1726)&lt;&gt;""),MID(TEXT(INDEX(個人!$C$6:$AH$125,$N1726,$O1726),"mm:ss.00"),4,2),"")</f>
        <v/>
      </c>
      <c r="M1726" s="22" t="str">
        <f>IF(AND(INDEX(個人!$C$6:$AH$125,$N1726,$C$3)&lt;&gt;"",INDEX(個人!$C$6:$AH$125,$N1726,$O1726)&lt;&gt;""),RIGHT(TEXT(INDEX(個人!$C$6:$AH$125,$N1726,$O1726),"mm:ss.00"),2),"")</f>
        <v/>
      </c>
      <c r="N1726" s="22">
        <f t="shared" si="236"/>
        <v>79</v>
      </c>
      <c r="O1726" s="22">
        <v>15</v>
      </c>
      <c r="P1726" s="24" t="s">
        <v>73</v>
      </c>
      <c r="Q1726" s="22" t="s">
        <v>102</v>
      </c>
    </row>
    <row r="1727" spans="3:17" s="22" customFormat="1" x14ac:dyDescent="0.15">
      <c r="C1727" s="22" t="str">
        <f>IF(INDEX(個人!$C$6:$AH$125,$N1727,$C$3)&lt;&gt;"",DBCS(TRIM(INDEX(個人!$C$6:$AH$125,$N1727,$C$3))),"")</f>
        <v/>
      </c>
      <c r="D1727" s="22" t="str">
        <f t="shared" si="234"/>
        <v>○</v>
      </c>
      <c r="E1727" s="22">
        <f>IF(AND(INDEX(個人!$C$6:$AH$125,$N1726,$C$3)&lt;&gt;"",INDEX(個人!$C$6:$AH$125,$N1727,$O1727)&lt;&gt;""),E1726+1,E1726)</f>
        <v>0</v>
      </c>
      <c r="F1727" s="22" t="str">
        <f t="shared" si="235"/>
        <v>@0</v>
      </c>
      <c r="H1727" s="22" t="str">
        <f>IF(AND(INDEX(個人!$C$6:$AH$125,$N1727,$C$3)&lt;&gt;"",INDEX(個人!$C$6:$AH$125,$N1727,$O1727)&lt;&gt;""),IF(INDEX(個人!$C$6:$AH$125,$N1727,$H$3)&lt;20,11,ROUNDDOWN(INDEX(個人!$C$6:$AH$125,$N1727,$H$3)/5,0)+7),"")</f>
        <v/>
      </c>
      <c r="I1727" s="22" t="str">
        <f>IF(AND(INDEX(個人!$C$6:$AH$125,$N1727,$C$3)&lt;&gt;"",INDEX(個人!$C$6:$AH$125,$N1727,$O1727)&lt;&gt;""),IF(ISERROR(VLOOKUP(DBCS($Q1727),コード一覧!$E$1:$F$6,2,FALSE)),1,VLOOKUP(DBCS($Q1727),コード一覧!$E$1:$F$6,2,FALSE)),"")</f>
        <v/>
      </c>
      <c r="J1727" s="22" t="str">
        <f>IF(AND(INDEX(個人!$C$6:$AH$125,$N1727,$C$3)&lt;&gt;"",INDEX(個人!$C$6:$AH$125,$N1727,$O1727)&lt;&gt;""),VLOOKUP($P1727,コード一覧!$G$1:$H$10,2,FALSE),"")</f>
        <v/>
      </c>
      <c r="K1727" s="22" t="str">
        <f>IF(AND(INDEX(個人!$C$6:$AH$125,$N1727,$C$3)&lt;&gt;"",INDEX(個人!$C$6:$AH$125,$N1727,$O1727)&lt;&gt;""),LEFT(TEXT(INDEX(個人!$C$6:$AH$125,$N1727,$O1727),"mm:ss.00"),2),"")</f>
        <v/>
      </c>
      <c r="L1727" s="22" t="str">
        <f>IF(AND(INDEX(個人!$C$6:$AH$125,$N1727,$C$3)&lt;&gt;"",INDEX(個人!$C$6:$AH$125,$N1727,$O1727)&lt;&gt;""),MID(TEXT(INDEX(個人!$C$6:$AH$125,$N1727,$O1727),"mm:ss.00"),4,2),"")</f>
        <v/>
      </c>
      <c r="M1727" s="22" t="str">
        <f>IF(AND(INDEX(個人!$C$6:$AH$125,$N1727,$C$3)&lt;&gt;"",INDEX(個人!$C$6:$AH$125,$N1727,$O1727)&lt;&gt;""),RIGHT(TEXT(INDEX(個人!$C$6:$AH$125,$N1727,$O1727),"mm:ss.00"),2),"")</f>
        <v/>
      </c>
      <c r="N1727" s="22">
        <f t="shared" si="236"/>
        <v>79</v>
      </c>
      <c r="O1727" s="22">
        <v>16</v>
      </c>
      <c r="P1727" s="24" t="s">
        <v>75</v>
      </c>
      <c r="Q1727" s="22" t="s">
        <v>102</v>
      </c>
    </row>
    <row r="1728" spans="3:17" s="22" customFormat="1" x14ac:dyDescent="0.15">
      <c r="C1728" s="22" t="str">
        <f>IF(INDEX(個人!$C$6:$AH$125,$N1728,$C$3)&lt;&gt;"",DBCS(TRIM(INDEX(個人!$C$6:$AH$125,$N1728,$C$3))),"")</f>
        <v/>
      </c>
      <c r="D1728" s="22" t="str">
        <f t="shared" si="234"/>
        <v>○</v>
      </c>
      <c r="E1728" s="22">
        <f>IF(AND(INDEX(個人!$C$6:$AH$125,$N1727,$C$3)&lt;&gt;"",INDEX(個人!$C$6:$AH$125,$N1728,$O1728)&lt;&gt;""),E1727+1,E1727)</f>
        <v>0</v>
      </c>
      <c r="F1728" s="22" t="str">
        <f t="shared" si="235"/>
        <v>@0</v>
      </c>
      <c r="H1728" s="22" t="str">
        <f>IF(AND(INDEX(個人!$C$6:$AH$125,$N1728,$C$3)&lt;&gt;"",INDEX(個人!$C$6:$AH$125,$N1728,$O1728)&lt;&gt;""),IF(INDEX(個人!$C$6:$AH$125,$N1728,$H$3)&lt;20,11,ROUNDDOWN(INDEX(個人!$C$6:$AH$125,$N1728,$H$3)/5,0)+7),"")</f>
        <v/>
      </c>
      <c r="I1728" s="22" t="str">
        <f>IF(AND(INDEX(個人!$C$6:$AH$125,$N1728,$C$3)&lt;&gt;"",INDEX(個人!$C$6:$AH$125,$N1728,$O1728)&lt;&gt;""),IF(ISERROR(VLOOKUP(DBCS($Q1728),コード一覧!$E$1:$F$6,2,FALSE)),1,VLOOKUP(DBCS($Q1728),コード一覧!$E$1:$F$6,2,FALSE)),"")</f>
        <v/>
      </c>
      <c r="J1728" s="22" t="str">
        <f>IF(AND(INDEX(個人!$C$6:$AH$125,$N1728,$C$3)&lt;&gt;"",INDEX(個人!$C$6:$AH$125,$N1728,$O1728)&lt;&gt;""),VLOOKUP($P1728,コード一覧!$G$1:$H$10,2,FALSE),"")</f>
        <v/>
      </c>
      <c r="K1728" s="22" t="str">
        <f>IF(AND(INDEX(個人!$C$6:$AH$125,$N1728,$C$3)&lt;&gt;"",INDEX(個人!$C$6:$AH$125,$N1728,$O1728)&lt;&gt;""),LEFT(TEXT(INDEX(個人!$C$6:$AH$125,$N1728,$O1728),"mm:ss.00"),2),"")</f>
        <v/>
      </c>
      <c r="L1728" s="22" t="str">
        <f>IF(AND(INDEX(個人!$C$6:$AH$125,$N1728,$C$3)&lt;&gt;"",INDEX(個人!$C$6:$AH$125,$N1728,$O1728)&lt;&gt;""),MID(TEXT(INDEX(個人!$C$6:$AH$125,$N1728,$O1728),"mm:ss.00"),4,2),"")</f>
        <v/>
      </c>
      <c r="M1728" s="22" t="str">
        <f>IF(AND(INDEX(個人!$C$6:$AH$125,$N1728,$C$3)&lt;&gt;"",INDEX(個人!$C$6:$AH$125,$N1728,$O1728)&lt;&gt;""),RIGHT(TEXT(INDEX(個人!$C$6:$AH$125,$N1728,$O1728),"mm:ss.00"),2),"")</f>
        <v/>
      </c>
      <c r="N1728" s="22">
        <f t="shared" si="236"/>
        <v>79</v>
      </c>
      <c r="O1728" s="22">
        <v>17</v>
      </c>
      <c r="P1728" s="24" t="s">
        <v>77</v>
      </c>
      <c r="Q1728" s="22" t="s">
        <v>102</v>
      </c>
    </row>
    <row r="1729" spans="3:17" s="22" customFormat="1" x14ac:dyDescent="0.15">
      <c r="C1729" s="22" t="str">
        <f>IF(INDEX(個人!$C$6:$AH$125,$N1729,$C$3)&lt;&gt;"",DBCS(TRIM(INDEX(個人!$C$6:$AH$125,$N1729,$C$3))),"")</f>
        <v/>
      </c>
      <c r="D1729" s="22" t="str">
        <f t="shared" si="234"/>
        <v>○</v>
      </c>
      <c r="E1729" s="22">
        <f>IF(AND(INDEX(個人!$C$6:$AH$125,$N1728,$C$3)&lt;&gt;"",INDEX(個人!$C$6:$AH$125,$N1729,$O1729)&lt;&gt;""),E1728+1,E1728)</f>
        <v>0</v>
      </c>
      <c r="F1729" s="22" t="str">
        <f t="shared" si="235"/>
        <v>@0</v>
      </c>
      <c r="H1729" s="22" t="str">
        <f>IF(AND(INDEX(個人!$C$6:$AH$125,$N1729,$C$3)&lt;&gt;"",INDEX(個人!$C$6:$AH$125,$N1729,$O1729)&lt;&gt;""),IF(INDEX(個人!$C$6:$AH$125,$N1729,$H$3)&lt;20,11,ROUNDDOWN(INDEX(個人!$C$6:$AH$125,$N1729,$H$3)/5,0)+7),"")</f>
        <v/>
      </c>
      <c r="I1729" s="22" t="str">
        <f>IF(AND(INDEX(個人!$C$6:$AH$125,$N1729,$C$3)&lt;&gt;"",INDEX(個人!$C$6:$AH$125,$N1729,$O1729)&lt;&gt;""),IF(ISERROR(VLOOKUP(DBCS($Q1729),コード一覧!$E$1:$F$6,2,FALSE)),1,VLOOKUP(DBCS($Q1729),コード一覧!$E$1:$F$6,2,FALSE)),"")</f>
        <v/>
      </c>
      <c r="J1729" s="22" t="str">
        <f>IF(AND(INDEX(個人!$C$6:$AH$125,$N1729,$C$3)&lt;&gt;"",INDEX(個人!$C$6:$AH$125,$N1729,$O1729)&lt;&gt;""),VLOOKUP($P1729,コード一覧!$G$1:$H$10,2,FALSE),"")</f>
        <v/>
      </c>
      <c r="K1729" s="22" t="str">
        <f>IF(AND(INDEX(個人!$C$6:$AH$125,$N1729,$C$3)&lt;&gt;"",INDEX(個人!$C$6:$AH$125,$N1729,$O1729)&lt;&gt;""),LEFT(TEXT(INDEX(個人!$C$6:$AH$125,$N1729,$O1729),"mm:ss.00"),2),"")</f>
        <v/>
      </c>
      <c r="L1729" s="22" t="str">
        <f>IF(AND(INDEX(個人!$C$6:$AH$125,$N1729,$C$3)&lt;&gt;"",INDEX(個人!$C$6:$AH$125,$N1729,$O1729)&lt;&gt;""),MID(TEXT(INDEX(個人!$C$6:$AH$125,$N1729,$O1729),"mm:ss.00"),4,2),"")</f>
        <v/>
      </c>
      <c r="M1729" s="22" t="str">
        <f>IF(AND(INDEX(個人!$C$6:$AH$125,$N1729,$C$3)&lt;&gt;"",INDEX(個人!$C$6:$AH$125,$N1729,$O1729)&lt;&gt;""),RIGHT(TEXT(INDEX(個人!$C$6:$AH$125,$N1729,$O1729),"mm:ss.00"),2),"")</f>
        <v/>
      </c>
      <c r="N1729" s="22">
        <f t="shared" si="236"/>
        <v>79</v>
      </c>
      <c r="O1729" s="22">
        <v>18</v>
      </c>
      <c r="P1729" s="24" t="s">
        <v>70</v>
      </c>
      <c r="Q1729" s="22" t="s">
        <v>103</v>
      </c>
    </row>
    <row r="1730" spans="3:17" s="22" customFormat="1" x14ac:dyDescent="0.15">
      <c r="C1730" s="22" t="str">
        <f>IF(INDEX(個人!$C$6:$AH$125,$N1730,$C$3)&lt;&gt;"",DBCS(TRIM(INDEX(個人!$C$6:$AH$125,$N1730,$C$3))),"")</f>
        <v/>
      </c>
      <c r="D1730" s="22" t="str">
        <f t="shared" si="234"/>
        <v>○</v>
      </c>
      <c r="E1730" s="22">
        <f>IF(AND(INDEX(個人!$C$6:$AH$125,$N1729,$C$3)&lt;&gt;"",INDEX(個人!$C$6:$AH$125,$N1730,$O1730)&lt;&gt;""),E1729+1,E1729)</f>
        <v>0</v>
      </c>
      <c r="F1730" s="22" t="str">
        <f t="shared" si="235"/>
        <v>@0</v>
      </c>
      <c r="H1730" s="22" t="str">
        <f>IF(AND(INDEX(個人!$C$6:$AH$125,$N1730,$C$3)&lt;&gt;"",INDEX(個人!$C$6:$AH$125,$N1730,$O1730)&lt;&gt;""),IF(INDEX(個人!$C$6:$AH$125,$N1730,$H$3)&lt;20,11,ROUNDDOWN(INDEX(個人!$C$6:$AH$125,$N1730,$H$3)/5,0)+7),"")</f>
        <v/>
      </c>
      <c r="I1730" s="22" t="str">
        <f>IF(AND(INDEX(個人!$C$6:$AH$125,$N1730,$C$3)&lt;&gt;"",INDEX(個人!$C$6:$AH$125,$N1730,$O1730)&lt;&gt;""),IF(ISERROR(VLOOKUP(DBCS($Q1730),コード一覧!$E$1:$F$6,2,FALSE)),1,VLOOKUP(DBCS($Q1730),コード一覧!$E$1:$F$6,2,FALSE)),"")</f>
        <v/>
      </c>
      <c r="J1730" s="22" t="str">
        <f>IF(AND(INDEX(個人!$C$6:$AH$125,$N1730,$C$3)&lt;&gt;"",INDEX(個人!$C$6:$AH$125,$N1730,$O1730)&lt;&gt;""),VLOOKUP($P1730,コード一覧!$G$1:$H$10,2,FALSE),"")</f>
        <v/>
      </c>
      <c r="K1730" s="22" t="str">
        <f>IF(AND(INDEX(個人!$C$6:$AH$125,$N1730,$C$3)&lt;&gt;"",INDEX(個人!$C$6:$AH$125,$N1730,$O1730)&lt;&gt;""),LEFT(TEXT(INDEX(個人!$C$6:$AH$125,$N1730,$O1730),"mm:ss.00"),2),"")</f>
        <v/>
      </c>
      <c r="L1730" s="22" t="str">
        <f>IF(AND(INDEX(個人!$C$6:$AH$125,$N1730,$C$3)&lt;&gt;"",INDEX(個人!$C$6:$AH$125,$N1730,$O1730)&lt;&gt;""),MID(TEXT(INDEX(個人!$C$6:$AH$125,$N1730,$O1730),"mm:ss.00"),4,2),"")</f>
        <v/>
      </c>
      <c r="M1730" s="22" t="str">
        <f>IF(AND(INDEX(個人!$C$6:$AH$125,$N1730,$C$3)&lt;&gt;"",INDEX(個人!$C$6:$AH$125,$N1730,$O1730)&lt;&gt;""),RIGHT(TEXT(INDEX(個人!$C$6:$AH$125,$N1730,$O1730),"mm:ss.00"),2),"")</f>
        <v/>
      </c>
      <c r="N1730" s="22">
        <f t="shared" si="236"/>
        <v>79</v>
      </c>
      <c r="O1730" s="22">
        <v>19</v>
      </c>
      <c r="P1730" s="24" t="s">
        <v>24</v>
      </c>
      <c r="Q1730" s="22" t="s">
        <v>103</v>
      </c>
    </row>
    <row r="1731" spans="3:17" s="22" customFormat="1" x14ac:dyDescent="0.15">
      <c r="C1731" s="22" t="str">
        <f>IF(INDEX(個人!$C$6:$AH$125,$N1731,$C$3)&lt;&gt;"",DBCS(TRIM(INDEX(個人!$C$6:$AH$125,$N1731,$C$3))),"")</f>
        <v/>
      </c>
      <c r="D1731" s="22" t="str">
        <f t="shared" si="234"/>
        <v>○</v>
      </c>
      <c r="E1731" s="22">
        <f>IF(AND(INDEX(個人!$C$6:$AH$125,$N1730,$C$3)&lt;&gt;"",INDEX(個人!$C$6:$AH$125,$N1731,$O1731)&lt;&gt;""),E1730+1,E1730)</f>
        <v>0</v>
      </c>
      <c r="F1731" s="22" t="str">
        <f t="shared" si="235"/>
        <v>@0</v>
      </c>
      <c r="H1731" s="22" t="str">
        <f>IF(AND(INDEX(個人!$C$6:$AH$125,$N1731,$C$3)&lt;&gt;"",INDEX(個人!$C$6:$AH$125,$N1731,$O1731)&lt;&gt;""),IF(INDEX(個人!$C$6:$AH$125,$N1731,$H$3)&lt;20,11,ROUNDDOWN(INDEX(個人!$C$6:$AH$125,$N1731,$H$3)/5,0)+7),"")</f>
        <v/>
      </c>
      <c r="I1731" s="22" t="str">
        <f>IF(AND(INDEX(個人!$C$6:$AH$125,$N1731,$C$3)&lt;&gt;"",INDEX(個人!$C$6:$AH$125,$N1731,$O1731)&lt;&gt;""),IF(ISERROR(VLOOKUP(DBCS($Q1731),コード一覧!$E$1:$F$6,2,FALSE)),1,VLOOKUP(DBCS($Q1731),コード一覧!$E$1:$F$6,2,FALSE)),"")</f>
        <v/>
      </c>
      <c r="J1731" s="22" t="str">
        <f>IF(AND(INDEX(個人!$C$6:$AH$125,$N1731,$C$3)&lt;&gt;"",INDEX(個人!$C$6:$AH$125,$N1731,$O1731)&lt;&gt;""),VLOOKUP($P1731,コード一覧!$G$1:$H$10,2,FALSE),"")</f>
        <v/>
      </c>
      <c r="K1731" s="22" t="str">
        <f>IF(AND(INDEX(個人!$C$6:$AH$125,$N1731,$C$3)&lt;&gt;"",INDEX(個人!$C$6:$AH$125,$N1731,$O1731)&lt;&gt;""),LEFT(TEXT(INDEX(個人!$C$6:$AH$125,$N1731,$O1731),"mm:ss.00"),2),"")</f>
        <v/>
      </c>
      <c r="L1731" s="22" t="str">
        <f>IF(AND(INDEX(個人!$C$6:$AH$125,$N1731,$C$3)&lt;&gt;"",INDEX(個人!$C$6:$AH$125,$N1731,$O1731)&lt;&gt;""),MID(TEXT(INDEX(個人!$C$6:$AH$125,$N1731,$O1731),"mm:ss.00"),4,2),"")</f>
        <v/>
      </c>
      <c r="M1731" s="22" t="str">
        <f>IF(AND(INDEX(個人!$C$6:$AH$125,$N1731,$C$3)&lt;&gt;"",INDEX(個人!$C$6:$AH$125,$N1731,$O1731)&lt;&gt;""),RIGHT(TEXT(INDEX(個人!$C$6:$AH$125,$N1731,$O1731),"mm:ss.00"),2),"")</f>
        <v/>
      </c>
      <c r="N1731" s="22">
        <f t="shared" si="236"/>
        <v>79</v>
      </c>
      <c r="O1731" s="22">
        <v>20</v>
      </c>
      <c r="P1731" s="24" t="s">
        <v>37</v>
      </c>
      <c r="Q1731" s="22" t="s">
        <v>103</v>
      </c>
    </row>
    <row r="1732" spans="3:17" s="22" customFormat="1" x14ac:dyDescent="0.15">
      <c r="C1732" s="22" t="str">
        <f>IF(INDEX(個人!$C$6:$AH$125,$N1732,$C$3)&lt;&gt;"",DBCS(TRIM(INDEX(個人!$C$6:$AH$125,$N1732,$C$3))),"")</f>
        <v/>
      </c>
      <c r="D1732" s="22" t="str">
        <f t="shared" si="234"/>
        <v>○</v>
      </c>
      <c r="E1732" s="22">
        <f>IF(AND(INDEX(個人!$C$6:$AH$125,$N1731,$C$3)&lt;&gt;"",INDEX(個人!$C$6:$AH$125,$N1732,$O1732)&lt;&gt;""),E1731+1,E1731)</f>
        <v>0</v>
      </c>
      <c r="F1732" s="22" t="str">
        <f t="shared" si="235"/>
        <v>@0</v>
      </c>
      <c r="H1732" s="22" t="str">
        <f>IF(AND(INDEX(個人!$C$6:$AH$125,$N1732,$C$3)&lt;&gt;"",INDEX(個人!$C$6:$AH$125,$N1732,$O1732)&lt;&gt;""),IF(INDEX(個人!$C$6:$AH$125,$N1732,$H$3)&lt;20,11,ROUNDDOWN(INDEX(個人!$C$6:$AH$125,$N1732,$H$3)/5,0)+7),"")</f>
        <v/>
      </c>
      <c r="I1732" s="22" t="str">
        <f>IF(AND(INDEX(個人!$C$6:$AH$125,$N1732,$C$3)&lt;&gt;"",INDEX(個人!$C$6:$AH$125,$N1732,$O1732)&lt;&gt;""),IF(ISERROR(VLOOKUP(DBCS($Q1732),コード一覧!$E$1:$F$6,2,FALSE)),1,VLOOKUP(DBCS($Q1732),コード一覧!$E$1:$F$6,2,FALSE)),"")</f>
        <v/>
      </c>
      <c r="J1732" s="22" t="str">
        <f>IF(AND(INDEX(個人!$C$6:$AH$125,$N1732,$C$3)&lt;&gt;"",INDEX(個人!$C$6:$AH$125,$N1732,$O1732)&lt;&gt;""),VLOOKUP($P1732,コード一覧!$G$1:$H$10,2,FALSE),"")</f>
        <v/>
      </c>
      <c r="K1732" s="22" t="str">
        <f>IF(AND(INDEX(個人!$C$6:$AH$125,$N1732,$C$3)&lt;&gt;"",INDEX(個人!$C$6:$AH$125,$N1732,$O1732)&lt;&gt;""),LEFT(TEXT(INDEX(個人!$C$6:$AH$125,$N1732,$O1732),"mm:ss.00"),2),"")</f>
        <v/>
      </c>
      <c r="L1732" s="22" t="str">
        <f>IF(AND(INDEX(個人!$C$6:$AH$125,$N1732,$C$3)&lt;&gt;"",INDEX(個人!$C$6:$AH$125,$N1732,$O1732)&lt;&gt;""),MID(TEXT(INDEX(個人!$C$6:$AH$125,$N1732,$O1732),"mm:ss.00"),4,2),"")</f>
        <v/>
      </c>
      <c r="M1732" s="22" t="str">
        <f>IF(AND(INDEX(個人!$C$6:$AH$125,$N1732,$C$3)&lt;&gt;"",INDEX(個人!$C$6:$AH$125,$N1732,$O1732)&lt;&gt;""),RIGHT(TEXT(INDEX(個人!$C$6:$AH$125,$N1732,$O1732),"mm:ss.00"),2),"")</f>
        <v/>
      </c>
      <c r="N1732" s="22">
        <f t="shared" si="236"/>
        <v>79</v>
      </c>
      <c r="O1732" s="22">
        <v>21</v>
      </c>
      <c r="P1732" s="24" t="s">
        <v>47</v>
      </c>
      <c r="Q1732" s="22" t="s">
        <v>103</v>
      </c>
    </row>
    <row r="1733" spans="3:17" s="22" customFormat="1" x14ac:dyDescent="0.15">
      <c r="C1733" s="22" t="str">
        <f>IF(INDEX(個人!$C$6:$AH$125,$N1733,$C$3)&lt;&gt;"",DBCS(TRIM(INDEX(個人!$C$6:$AH$125,$N1733,$C$3))),"")</f>
        <v/>
      </c>
      <c r="D1733" s="22" t="str">
        <f t="shared" si="234"/>
        <v>○</v>
      </c>
      <c r="E1733" s="22">
        <f>IF(AND(INDEX(個人!$C$6:$AH$125,$N1732,$C$3)&lt;&gt;"",INDEX(個人!$C$6:$AH$125,$N1733,$O1733)&lt;&gt;""),E1732+1,E1732)</f>
        <v>0</v>
      </c>
      <c r="F1733" s="22" t="str">
        <f t="shared" si="235"/>
        <v>@0</v>
      </c>
      <c r="H1733" s="22" t="str">
        <f>IF(AND(INDEX(個人!$C$6:$AH$125,$N1733,$C$3)&lt;&gt;"",INDEX(個人!$C$6:$AH$125,$N1733,$O1733)&lt;&gt;""),IF(INDEX(個人!$C$6:$AH$125,$N1733,$H$3)&lt;20,11,ROUNDDOWN(INDEX(個人!$C$6:$AH$125,$N1733,$H$3)/5,0)+7),"")</f>
        <v/>
      </c>
      <c r="I1733" s="22" t="str">
        <f>IF(AND(INDEX(個人!$C$6:$AH$125,$N1733,$C$3)&lt;&gt;"",INDEX(個人!$C$6:$AH$125,$N1733,$O1733)&lt;&gt;""),IF(ISERROR(VLOOKUP(DBCS($Q1733),コード一覧!$E$1:$F$6,2,FALSE)),1,VLOOKUP(DBCS($Q1733),コード一覧!$E$1:$F$6,2,FALSE)),"")</f>
        <v/>
      </c>
      <c r="J1733" s="22" t="str">
        <f>IF(AND(INDEX(個人!$C$6:$AH$125,$N1733,$C$3)&lt;&gt;"",INDEX(個人!$C$6:$AH$125,$N1733,$O1733)&lt;&gt;""),VLOOKUP($P1733,コード一覧!$G$1:$H$10,2,FALSE),"")</f>
        <v/>
      </c>
      <c r="K1733" s="22" t="str">
        <f>IF(AND(INDEX(個人!$C$6:$AH$125,$N1733,$C$3)&lt;&gt;"",INDEX(個人!$C$6:$AH$125,$N1733,$O1733)&lt;&gt;""),LEFT(TEXT(INDEX(個人!$C$6:$AH$125,$N1733,$O1733),"mm:ss.00"),2),"")</f>
        <v/>
      </c>
      <c r="L1733" s="22" t="str">
        <f>IF(AND(INDEX(個人!$C$6:$AH$125,$N1733,$C$3)&lt;&gt;"",INDEX(個人!$C$6:$AH$125,$N1733,$O1733)&lt;&gt;""),MID(TEXT(INDEX(個人!$C$6:$AH$125,$N1733,$O1733),"mm:ss.00"),4,2),"")</f>
        <v/>
      </c>
      <c r="M1733" s="22" t="str">
        <f>IF(AND(INDEX(個人!$C$6:$AH$125,$N1733,$C$3)&lt;&gt;"",INDEX(個人!$C$6:$AH$125,$N1733,$O1733)&lt;&gt;""),RIGHT(TEXT(INDEX(個人!$C$6:$AH$125,$N1733,$O1733),"mm:ss.00"),2),"")</f>
        <v/>
      </c>
      <c r="N1733" s="22">
        <f t="shared" si="236"/>
        <v>79</v>
      </c>
      <c r="O1733" s="22">
        <v>22</v>
      </c>
      <c r="P1733" s="24" t="s">
        <v>70</v>
      </c>
      <c r="Q1733" s="22" t="s">
        <v>104</v>
      </c>
    </row>
    <row r="1734" spans="3:17" s="22" customFormat="1" x14ac:dyDescent="0.15">
      <c r="C1734" s="22" t="str">
        <f>IF(INDEX(個人!$C$6:$AH$125,$N1734,$C$3)&lt;&gt;"",DBCS(TRIM(INDEX(個人!$C$6:$AH$125,$N1734,$C$3))),"")</f>
        <v/>
      </c>
      <c r="D1734" s="22" t="str">
        <f t="shared" si="234"/>
        <v>○</v>
      </c>
      <c r="E1734" s="22">
        <f>IF(AND(INDEX(個人!$C$6:$AH$125,$N1733,$C$3)&lt;&gt;"",INDEX(個人!$C$6:$AH$125,$N1734,$O1734)&lt;&gt;""),E1733+1,E1733)</f>
        <v>0</v>
      </c>
      <c r="F1734" s="22" t="str">
        <f t="shared" si="235"/>
        <v>@0</v>
      </c>
      <c r="H1734" s="22" t="str">
        <f>IF(AND(INDEX(個人!$C$6:$AH$125,$N1734,$C$3)&lt;&gt;"",INDEX(個人!$C$6:$AH$125,$N1734,$O1734)&lt;&gt;""),IF(INDEX(個人!$C$6:$AH$125,$N1734,$H$3)&lt;20,11,ROUNDDOWN(INDEX(個人!$C$6:$AH$125,$N1734,$H$3)/5,0)+7),"")</f>
        <v/>
      </c>
      <c r="I1734" s="22" t="str">
        <f>IF(AND(INDEX(個人!$C$6:$AH$125,$N1734,$C$3)&lt;&gt;"",INDEX(個人!$C$6:$AH$125,$N1734,$O1734)&lt;&gt;""),IF(ISERROR(VLOOKUP(DBCS($Q1734),コード一覧!$E$1:$F$6,2,FALSE)),1,VLOOKUP(DBCS($Q1734),コード一覧!$E$1:$F$6,2,FALSE)),"")</f>
        <v/>
      </c>
      <c r="J1734" s="22" t="str">
        <f>IF(AND(INDEX(個人!$C$6:$AH$125,$N1734,$C$3)&lt;&gt;"",INDEX(個人!$C$6:$AH$125,$N1734,$O1734)&lt;&gt;""),VLOOKUP($P1734,コード一覧!$G$1:$H$10,2,FALSE),"")</f>
        <v/>
      </c>
      <c r="K1734" s="22" t="str">
        <f>IF(AND(INDEX(個人!$C$6:$AH$125,$N1734,$C$3)&lt;&gt;"",INDEX(個人!$C$6:$AH$125,$N1734,$O1734)&lt;&gt;""),LEFT(TEXT(INDEX(個人!$C$6:$AH$125,$N1734,$O1734),"mm:ss.00"),2),"")</f>
        <v/>
      </c>
      <c r="L1734" s="22" t="str">
        <f>IF(AND(INDEX(個人!$C$6:$AH$125,$N1734,$C$3)&lt;&gt;"",INDEX(個人!$C$6:$AH$125,$N1734,$O1734)&lt;&gt;""),MID(TEXT(INDEX(個人!$C$6:$AH$125,$N1734,$O1734),"mm:ss.00"),4,2),"")</f>
        <v/>
      </c>
      <c r="M1734" s="22" t="str">
        <f>IF(AND(INDEX(個人!$C$6:$AH$125,$N1734,$C$3)&lt;&gt;"",INDEX(個人!$C$6:$AH$125,$N1734,$O1734)&lt;&gt;""),RIGHT(TEXT(INDEX(個人!$C$6:$AH$125,$N1734,$O1734),"mm:ss.00"),2),"")</f>
        <v/>
      </c>
      <c r="N1734" s="22">
        <f t="shared" si="236"/>
        <v>79</v>
      </c>
      <c r="O1734" s="22">
        <v>23</v>
      </c>
      <c r="P1734" s="24" t="s">
        <v>24</v>
      </c>
      <c r="Q1734" s="22" t="s">
        <v>104</v>
      </c>
    </row>
    <row r="1735" spans="3:17" s="22" customFormat="1" x14ac:dyDescent="0.15">
      <c r="C1735" s="22" t="str">
        <f>IF(INDEX(個人!$C$6:$AH$125,$N1735,$C$3)&lt;&gt;"",DBCS(TRIM(INDEX(個人!$C$6:$AH$125,$N1735,$C$3))),"")</f>
        <v/>
      </c>
      <c r="D1735" s="22" t="str">
        <f t="shared" si="234"/>
        <v>○</v>
      </c>
      <c r="E1735" s="22">
        <f>IF(AND(INDEX(個人!$C$6:$AH$125,$N1734,$C$3)&lt;&gt;"",INDEX(個人!$C$6:$AH$125,$N1735,$O1735)&lt;&gt;""),E1734+1,E1734)</f>
        <v>0</v>
      </c>
      <c r="F1735" s="22" t="str">
        <f t="shared" si="235"/>
        <v>@0</v>
      </c>
      <c r="H1735" s="22" t="str">
        <f>IF(AND(INDEX(個人!$C$6:$AH$125,$N1735,$C$3)&lt;&gt;"",INDEX(個人!$C$6:$AH$125,$N1735,$O1735)&lt;&gt;""),IF(INDEX(個人!$C$6:$AH$125,$N1735,$H$3)&lt;20,11,ROUNDDOWN(INDEX(個人!$C$6:$AH$125,$N1735,$H$3)/5,0)+7),"")</f>
        <v/>
      </c>
      <c r="I1735" s="22" t="str">
        <f>IF(AND(INDEX(個人!$C$6:$AH$125,$N1735,$C$3)&lt;&gt;"",INDEX(個人!$C$6:$AH$125,$N1735,$O1735)&lt;&gt;""),IF(ISERROR(VLOOKUP(DBCS($Q1735),コード一覧!$E$1:$F$6,2,FALSE)),1,VLOOKUP(DBCS($Q1735),コード一覧!$E$1:$F$6,2,FALSE)),"")</f>
        <v/>
      </c>
      <c r="J1735" s="22" t="str">
        <f>IF(AND(INDEX(個人!$C$6:$AH$125,$N1735,$C$3)&lt;&gt;"",INDEX(個人!$C$6:$AH$125,$N1735,$O1735)&lt;&gt;""),VLOOKUP($P1735,コード一覧!$G$1:$H$10,2,FALSE),"")</f>
        <v/>
      </c>
      <c r="K1735" s="22" t="str">
        <f>IF(AND(INDEX(個人!$C$6:$AH$125,$N1735,$C$3)&lt;&gt;"",INDEX(個人!$C$6:$AH$125,$N1735,$O1735)&lt;&gt;""),LEFT(TEXT(INDEX(個人!$C$6:$AH$125,$N1735,$O1735),"mm:ss.00"),2),"")</f>
        <v/>
      </c>
      <c r="L1735" s="22" t="str">
        <f>IF(AND(INDEX(個人!$C$6:$AH$125,$N1735,$C$3)&lt;&gt;"",INDEX(個人!$C$6:$AH$125,$N1735,$O1735)&lt;&gt;""),MID(TEXT(INDEX(個人!$C$6:$AH$125,$N1735,$O1735),"mm:ss.00"),4,2),"")</f>
        <v/>
      </c>
      <c r="M1735" s="22" t="str">
        <f>IF(AND(INDEX(個人!$C$6:$AH$125,$N1735,$C$3)&lt;&gt;"",INDEX(個人!$C$6:$AH$125,$N1735,$O1735)&lt;&gt;""),RIGHT(TEXT(INDEX(個人!$C$6:$AH$125,$N1735,$O1735),"mm:ss.00"),2),"")</f>
        <v/>
      </c>
      <c r="N1735" s="22">
        <f t="shared" si="236"/>
        <v>79</v>
      </c>
      <c r="O1735" s="22">
        <v>24</v>
      </c>
      <c r="P1735" s="24" t="s">
        <v>37</v>
      </c>
      <c r="Q1735" s="22" t="s">
        <v>104</v>
      </c>
    </row>
    <row r="1736" spans="3:17" s="22" customFormat="1" x14ac:dyDescent="0.15">
      <c r="C1736" s="22" t="str">
        <f>IF(INDEX(個人!$C$6:$AH$125,$N1736,$C$3)&lt;&gt;"",DBCS(TRIM(INDEX(個人!$C$6:$AH$125,$N1736,$C$3))),"")</f>
        <v/>
      </c>
      <c r="D1736" s="22" t="str">
        <f t="shared" si="234"/>
        <v>○</v>
      </c>
      <c r="E1736" s="22">
        <f>IF(AND(INDEX(個人!$C$6:$AH$125,$N1735,$C$3)&lt;&gt;"",INDEX(個人!$C$6:$AH$125,$N1736,$O1736)&lt;&gt;""),E1735+1,E1735)</f>
        <v>0</v>
      </c>
      <c r="F1736" s="22" t="str">
        <f t="shared" si="235"/>
        <v>@0</v>
      </c>
      <c r="H1736" s="22" t="str">
        <f>IF(AND(INDEX(個人!$C$6:$AH$125,$N1736,$C$3)&lt;&gt;"",INDEX(個人!$C$6:$AH$125,$N1736,$O1736)&lt;&gt;""),IF(INDEX(個人!$C$6:$AH$125,$N1736,$H$3)&lt;20,11,ROUNDDOWN(INDEX(個人!$C$6:$AH$125,$N1736,$H$3)/5,0)+7),"")</f>
        <v/>
      </c>
      <c r="I1736" s="22" t="str">
        <f>IF(AND(INDEX(個人!$C$6:$AH$125,$N1736,$C$3)&lt;&gt;"",INDEX(個人!$C$6:$AH$125,$N1736,$O1736)&lt;&gt;""),IF(ISERROR(VLOOKUP(DBCS($Q1736),コード一覧!$E$1:$F$6,2,FALSE)),1,VLOOKUP(DBCS($Q1736),コード一覧!$E$1:$F$6,2,FALSE)),"")</f>
        <v/>
      </c>
      <c r="J1736" s="22" t="str">
        <f>IF(AND(INDEX(個人!$C$6:$AH$125,$N1736,$C$3)&lt;&gt;"",INDEX(個人!$C$6:$AH$125,$N1736,$O1736)&lt;&gt;""),VLOOKUP($P1736,コード一覧!$G$1:$H$10,2,FALSE),"")</f>
        <v/>
      </c>
      <c r="K1736" s="22" t="str">
        <f>IF(AND(INDEX(個人!$C$6:$AH$125,$N1736,$C$3)&lt;&gt;"",INDEX(個人!$C$6:$AH$125,$N1736,$O1736)&lt;&gt;""),LEFT(TEXT(INDEX(個人!$C$6:$AH$125,$N1736,$O1736),"mm:ss.00"),2),"")</f>
        <v/>
      </c>
      <c r="L1736" s="22" t="str">
        <f>IF(AND(INDEX(個人!$C$6:$AH$125,$N1736,$C$3)&lt;&gt;"",INDEX(個人!$C$6:$AH$125,$N1736,$O1736)&lt;&gt;""),MID(TEXT(INDEX(個人!$C$6:$AH$125,$N1736,$O1736),"mm:ss.00"),4,2),"")</f>
        <v/>
      </c>
      <c r="M1736" s="22" t="str">
        <f>IF(AND(INDEX(個人!$C$6:$AH$125,$N1736,$C$3)&lt;&gt;"",INDEX(個人!$C$6:$AH$125,$N1736,$O1736)&lt;&gt;""),RIGHT(TEXT(INDEX(個人!$C$6:$AH$125,$N1736,$O1736),"mm:ss.00"),2),"")</f>
        <v/>
      </c>
      <c r="N1736" s="22">
        <f t="shared" si="236"/>
        <v>79</v>
      </c>
      <c r="O1736" s="22">
        <v>25</v>
      </c>
      <c r="P1736" s="24" t="s">
        <v>47</v>
      </c>
      <c r="Q1736" s="22" t="s">
        <v>104</v>
      </c>
    </row>
    <row r="1737" spans="3:17" s="22" customFormat="1" x14ac:dyDescent="0.15">
      <c r="C1737" s="22" t="str">
        <f>IF(INDEX(個人!$C$6:$AH$125,$N1737,$C$3)&lt;&gt;"",DBCS(TRIM(INDEX(個人!$C$6:$AH$125,$N1737,$C$3))),"")</f>
        <v/>
      </c>
      <c r="D1737" s="22" t="str">
        <f t="shared" si="234"/>
        <v>○</v>
      </c>
      <c r="E1737" s="22">
        <f>IF(AND(INDEX(個人!$C$6:$AH$125,$N1736,$C$3)&lt;&gt;"",INDEX(個人!$C$6:$AH$125,$N1737,$O1737)&lt;&gt;""),E1736+1,E1736)</f>
        <v>0</v>
      </c>
      <c r="F1737" s="22" t="str">
        <f t="shared" si="235"/>
        <v>@0</v>
      </c>
      <c r="H1737" s="22" t="str">
        <f>IF(AND(INDEX(個人!$C$6:$AH$125,$N1737,$C$3)&lt;&gt;"",INDEX(個人!$C$6:$AH$125,$N1737,$O1737)&lt;&gt;""),IF(INDEX(個人!$C$6:$AH$125,$N1737,$H$3)&lt;20,11,ROUNDDOWN(INDEX(個人!$C$6:$AH$125,$N1737,$H$3)/5,0)+7),"")</f>
        <v/>
      </c>
      <c r="I1737" s="22" t="str">
        <f>IF(AND(INDEX(個人!$C$6:$AH$125,$N1737,$C$3)&lt;&gt;"",INDEX(個人!$C$6:$AH$125,$N1737,$O1737)&lt;&gt;""),IF(ISERROR(VLOOKUP(DBCS($Q1737),コード一覧!$E$1:$F$6,2,FALSE)),1,VLOOKUP(DBCS($Q1737),コード一覧!$E$1:$F$6,2,FALSE)),"")</f>
        <v/>
      </c>
      <c r="J1737" s="22" t="str">
        <f>IF(AND(INDEX(個人!$C$6:$AH$125,$N1737,$C$3)&lt;&gt;"",INDEX(個人!$C$6:$AH$125,$N1737,$O1737)&lt;&gt;""),VLOOKUP($P1737,コード一覧!$G$1:$H$10,2,FALSE),"")</f>
        <v/>
      </c>
      <c r="K1737" s="22" t="str">
        <f>IF(AND(INDEX(個人!$C$6:$AH$125,$N1737,$C$3)&lt;&gt;"",INDEX(個人!$C$6:$AH$125,$N1737,$O1737)&lt;&gt;""),LEFT(TEXT(INDEX(個人!$C$6:$AH$125,$N1737,$O1737),"mm:ss.00"),2),"")</f>
        <v/>
      </c>
      <c r="L1737" s="22" t="str">
        <f>IF(AND(INDEX(個人!$C$6:$AH$125,$N1737,$C$3)&lt;&gt;"",INDEX(個人!$C$6:$AH$125,$N1737,$O1737)&lt;&gt;""),MID(TEXT(INDEX(個人!$C$6:$AH$125,$N1737,$O1737),"mm:ss.00"),4,2),"")</f>
        <v/>
      </c>
      <c r="M1737" s="22" t="str">
        <f>IF(AND(INDEX(個人!$C$6:$AH$125,$N1737,$C$3)&lt;&gt;"",INDEX(個人!$C$6:$AH$125,$N1737,$O1737)&lt;&gt;""),RIGHT(TEXT(INDEX(個人!$C$6:$AH$125,$N1737,$O1737),"mm:ss.00"),2),"")</f>
        <v/>
      </c>
      <c r="N1737" s="22">
        <f t="shared" si="236"/>
        <v>79</v>
      </c>
      <c r="O1737" s="22">
        <v>26</v>
      </c>
      <c r="P1737" s="24" t="s">
        <v>70</v>
      </c>
      <c r="Q1737" s="22" t="s">
        <v>55</v>
      </c>
    </row>
    <row r="1738" spans="3:17" s="22" customFormat="1" x14ac:dyDescent="0.15">
      <c r="C1738" s="22" t="str">
        <f>IF(INDEX(個人!$C$6:$AH$125,$N1738,$C$3)&lt;&gt;"",DBCS(TRIM(INDEX(個人!$C$6:$AH$125,$N1738,$C$3))),"")</f>
        <v/>
      </c>
      <c r="D1738" s="22" t="str">
        <f t="shared" si="234"/>
        <v>○</v>
      </c>
      <c r="E1738" s="22">
        <f>IF(AND(INDEX(個人!$C$6:$AH$125,$N1737,$C$3)&lt;&gt;"",INDEX(個人!$C$6:$AH$125,$N1738,$O1738)&lt;&gt;""),E1737+1,E1737)</f>
        <v>0</v>
      </c>
      <c r="F1738" s="22" t="str">
        <f t="shared" si="235"/>
        <v>@0</v>
      </c>
      <c r="H1738" s="22" t="str">
        <f>IF(AND(INDEX(個人!$C$6:$AH$125,$N1738,$C$3)&lt;&gt;"",INDEX(個人!$C$6:$AH$125,$N1738,$O1738)&lt;&gt;""),IF(INDEX(個人!$C$6:$AH$125,$N1738,$H$3)&lt;20,11,ROUNDDOWN(INDEX(個人!$C$6:$AH$125,$N1738,$H$3)/5,0)+7),"")</f>
        <v/>
      </c>
      <c r="I1738" s="22" t="str">
        <f>IF(AND(INDEX(個人!$C$6:$AH$125,$N1738,$C$3)&lt;&gt;"",INDEX(個人!$C$6:$AH$125,$N1738,$O1738)&lt;&gt;""),IF(ISERROR(VLOOKUP(DBCS($Q1738),コード一覧!$E$1:$F$6,2,FALSE)),1,VLOOKUP(DBCS($Q1738),コード一覧!$E$1:$F$6,2,FALSE)),"")</f>
        <v/>
      </c>
      <c r="J1738" s="22" t="str">
        <f>IF(AND(INDEX(個人!$C$6:$AH$125,$N1738,$C$3)&lt;&gt;"",INDEX(個人!$C$6:$AH$125,$N1738,$O1738)&lt;&gt;""),VLOOKUP($P1738,コード一覧!$G$1:$H$10,2,FALSE),"")</f>
        <v/>
      </c>
      <c r="K1738" s="22" t="str">
        <f>IF(AND(INDEX(個人!$C$6:$AH$125,$N1738,$C$3)&lt;&gt;"",INDEX(個人!$C$6:$AH$125,$N1738,$O1738)&lt;&gt;""),LEFT(TEXT(INDEX(個人!$C$6:$AH$125,$N1738,$O1738),"mm:ss.00"),2),"")</f>
        <v/>
      </c>
      <c r="L1738" s="22" t="str">
        <f>IF(AND(INDEX(個人!$C$6:$AH$125,$N1738,$C$3)&lt;&gt;"",INDEX(個人!$C$6:$AH$125,$N1738,$O1738)&lt;&gt;""),MID(TEXT(INDEX(個人!$C$6:$AH$125,$N1738,$O1738),"mm:ss.00"),4,2),"")</f>
        <v/>
      </c>
      <c r="M1738" s="22" t="str">
        <f>IF(AND(INDEX(個人!$C$6:$AH$125,$N1738,$C$3)&lt;&gt;"",INDEX(個人!$C$6:$AH$125,$N1738,$O1738)&lt;&gt;""),RIGHT(TEXT(INDEX(個人!$C$6:$AH$125,$N1738,$O1738),"mm:ss.00"),2),"")</f>
        <v/>
      </c>
      <c r="N1738" s="22">
        <f t="shared" si="236"/>
        <v>79</v>
      </c>
      <c r="O1738" s="22">
        <v>27</v>
      </c>
      <c r="P1738" s="24" t="s">
        <v>24</v>
      </c>
      <c r="Q1738" s="22" t="s">
        <v>55</v>
      </c>
    </row>
    <row r="1739" spans="3:17" s="22" customFormat="1" x14ac:dyDescent="0.15">
      <c r="C1739" s="22" t="str">
        <f>IF(INDEX(個人!$C$6:$AH$125,$N1739,$C$3)&lt;&gt;"",DBCS(TRIM(INDEX(個人!$C$6:$AH$125,$N1739,$C$3))),"")</f>
        <v/>
      </c>
      <c r="D1739" s="22" t="str">
        <f t="shared" si="234"/>
        <v>○</v>
      </c>
      <c r="E1739" s="22">
        <f>IF(AND(INDEX(個人!$C$6:$AH$125,$N1738,$C$3)&lt;&gt;"",INDEX(個人!$C$6:$AH$125,$N1739,$O1739)&lt;&gt;""),E1738+1,E1738)</f>
        <v>0</v>
      </c>
      <c r="F1739" s="22" t="str">
        <f t="shared" si="235"/>
        <v>@0</v>
      </c>
      <c r="H1739" s="22" t="str">
        <f>IF(AND(INDEX(個人!$C$6:$AH$125,$N1739,$C$3)&lt;&gt;"",INDEX(個人!$C$6:$AH$125,$N1739,$O1739)&lt;&gt;""),IF(INDEX(個人!$C$6:$AH$125,$N1739,$H$3)&lt;20,11,ROUNDDOWN(INDEX(個人!$C$6:$AH$125,$N1739,$H$3)/5,0)+7),"")</f>
        <v/>
      </c>
      <c r="I1739" s="22" t="str">
        <f>IF(AND(INDEX(個人!$C$6:$AH$125,$N1739,$C$3)&lt;&gt;"",INDEX(個人!$C$6:$AH$125,$N1739,$O1739)&lt;&gt;""),IF(ISERROR(VLOOKUP(DBCS($Q1739),コード一覧!$E$1:$F$6,2,FALSE)),1,VLOOKUP(DBCS($Q1739),コード一覧!$E$1:$F$6,2,FALSE)),"")</f>
        <v/>
      </c>
      <c r="J1739" s="22" t="str">
        <f>IF(AND(INDEX(個人!$C$6:$AH$125,$N1739,$C$3)&lt;&gt;"",INDEX(個人!$C$6:$AH$125,$N1739,$O1739)&lt;&gt;""),VLOOKUP($P1739,コード一覧!$G$1:$H$10,2,FALSE),"")</f>
        <v/>
      </c>
      <c r="K1739" s="22" t="str">
        <f>IF(AND(INDEX(個人!$C$6:$AH$125,$N1739,$C$3)&lt;&gt;"",INDEX(個人!$C$6:$AH$125,$N1739,$O1739)&lt;&gt;""),LEFT(TEXT(INDEX(個人!$C$6:$AH$125,$N1739,$O1739),"mm:ss.00"),2),"")</f>
        <v/>
      </c>
      <c r="L1739" s="22" t="str">
        <f>IF(AND(INDEX(個人!$C$6:$AH$125,$N1739,$C$3)&lt;&gt;"",INDEX(個人!$C$6:$AH$125,$N1739,$O1739)&lt;&gt;""),MID(TEXT(INDEX(個人!$C$6:$AH$125,$N1739,$O1739),"mm:ss.00"),4,2),"")</f>
        <v/>
      </c>
      <c r="M1739" s="22" t="str">
        <f>IF(AND(INDEX(個人!$C$6:$AH$125,$N1739,$C$3)&lt;&gt;"",INDEX(個人!$C$6:$AH$125,$N1739,$O1739)&lt;&gt;""),RIGHT(TEXT(INDEX(個人!$C$6:$AH$125,$N1739,$O1739),"mm:ss.00"),2),"")</f>
        <v/>
      </c>
      <c r="N1739" s="22">
        <f t="shared" si="236"/>
        <v>79</v>
      </c>
      <c r="O1739" s="22">
        <v>28</v>
      </c>
      <c r="P1739" s="24" t="s">
        <v>37</v>
      </c>
      <c r="Q1739" s="22" t="s">
        <v>55</v>
      </c>
    </row>
    <row r="1740" spans="3:17" s="22" customFormat="1" x14ac:dyDescent="0.15">
      <c r="C1740" s="22" t="str">
        <f>IF(INDEX(個人!$C$6:$AH$125,$N1740,$C$3)&lt;&gt;"",DBCS(TRIM(INDEX(個人!$C$6:$AH$125,$N1740,$C$3))),"")</f>
        <v/>
      </c>
      <c r="D1740" s="22" t="str">
        <f t="shared" si="234"/>
        <v>○</v>
      </c>
      <c r="E1740" s="22">
        <f>IF(AND(INDEX(個人!$C$6:$AH$125,$N1739,$C$3)&lt;&gt;"",INDEX(個人!$C$6:$AH$125,$N1740,$O1740)&lt;&gt;""),E1739+1,E1739)</f>
        <v>0</v>
      </c>
      <c r="F1740" s="22" t="str">
        <f t="shared" si="235"/>
        <v>@0</v>
      </c>
      <c r="H1740" s="22" t="str">
        <f>IF(AND(INDEX(個人!$C$6:$AH$125,$N1740,$C$3)&lt;&gt;"",INDEX(個人!$C$6:$AH$125,$N1740,$O1740)&lt;&gt;""),IF(INDEX(個人!$C$6:$AH$125,$N1740,$H$3)&lt;20,11,ROUNDDOWN(INDEX(個人!$C$6:$AH$125,$N1740,$H$3)/5,0)+7),"")</f>
        <v/>
      </c>
      <c r="I1740" s="22" t="str">
        <f>IF(AND(INDEX(個人!$C$6:$AH$125,$N1740,$C$3)&lt;&gt;"",INDEX(個人!$C$6:$AH$125,$N1740,$O1740)&lt;&gt;""),IF(ISERROR(VLOOKUP(DBCS($Q1740),コード一覧!$E$1:$F$6,2,FALSE)),1,VLOOKUP(DBCS($Q1740),コード一覧!$E$1:$F$6,2,FALSE)),"")</f>
        <v/>
      </c>
      <c r="J1740" s="22" t="str">
        <f>IF(AND(INDEX(個人!$C$6:$AH$125,$N1740,$C$3)&lt;&gt;"",INDEX(個人!$C$6:$AH$125,$N1740,$O1740)&lt;&gt;""),VLOOKUP($P1740,コード一覧!$G$1:$H$10,2,FALSE),"")</f>
        <v/>
      </c>
      <c r="K1740" s="22" t="str">
        <f>IF(AND(INDEX(個人!$C$6:$AH$125,$N1740,$C$3)&lt;&gt;"",INDEX(個人!$C$6:$AH$125,$N1740,$O1740)&lt;&gt;""),LEFT(TEXT(INDEX(個人!$C$6:$AH$125,$N1740,$O1740),"mm:ss.00"),2),"")</f>
        <v/>
      </c>
      <c r="L1740" s="22" t="str">
        <f>IF(AND(INDEX(個人!$C$6:$AH$125,$N1740,$C$3)&lt;&gt;"",INDEX(個人!$C$6:$AH$125,$N1740,$O1740)&lt;&gt;""),MID(TEXT(INDEX(個人!$C$6:$AH$125,$N1740,$O1740),"mm:ss.00"),4,2),"")</f>
        <v/>
      </c>
      <c r="M1740" s="22" t="str">
        <f>IF(AND(INDEX(個人!$C$6:$AH$125,$N1740,$C$3)&lt;&gt;"",INDEX(個人!$C$6:$AH$125,$N1740,$O1740)&lt;&gt;""),RIGHT(TEXT(INDEX(個人!$C$6:$AH$125,$N1740,$O1740),"mm:ss.00"),2),"")</f>
        <v/>
      </c>
      <c r="N1740" s="22">
        <f t="shared" si="236"/>
        <v>79</v>
      </c>
      <c r="O1740" s="22">
        <v>29</v>
      </c>
      <c r="P1740" s="24" t="s">
        <v>47</v>
      </c>
      <c r="Q1740" s="22" t="s">
        <v>55</v>
      </c>
    </row>
    <row r="1741" spans="3:17" s="22" customFormat="1" x14ac:dyDescent="0.15">
      <c r="C1741" s="22" t="str">
        <f>IF(INDEX(個人!$C$6:$AH$125,$N1741,$C$3)&lt;&gt;"",DBCS(TRIM(INDEX(個人!$C$6:$AH$125,$N1741,$C$3))),"")</f>
        <v/>
      </c>
      <c r="D1741" s="22" t="str">
        <f t="shared" si="234"/>
        <v>○</v>
      </c>
      <c r="E1741" s="22">
        <f>IF(AND(INDEX(個人!$C$6:$AH$125,$N1740,$C$3)&lt;&gt;"",INDEX(個人!$C$6:$AH$125,$N1741,$O1741)&lt;&gt;""),E1740+1,E1740)</f>
        <v>0</v>
      </c>
      <c r="F1741" s="22" t="str">
        <f t="shared" si="235"/>
        <v>@0</v>
      </c>
      <c r="H1741" s="22" t="str">
        <f>IF(AND(INDEX(個人!$C$6:$AH$125,$N1741,$C$3)&lt;&gt;"",INDEX(個人!$C$6:$AH$125,$N1741,$O1741)&lt;&gt;""),IF(INDEX(個人!$C$6:$AH$125,$N1741,$H$3)&lt;20,11,ROUNDDOWN(INDEX(個人!$C$6:$AH$125,$N1741,$H$3)/5,0)+7),"")</f>
        <v/>
      </c>
      <c r="I1741" s="22" t="str">
        <f>IF(AND(INDEX(個人!$C$6:$AH$125,$N1741,$C$3)&lt;&gt;"",INDEX(個人!$C$6:$AH$125,$N1741,$O1741)&lt;&gt;""),IF(ISERROR(VLOOKUP(DBCS($Q1741),コード一覧!$E$1:$F$6,2,FALSE)),1,VLOOKUP(DBCS($Q1741),コード一覧!$E$1:$F$6,2,FALSE)),"")</f>
        <v/>
      </c>
      <c r="J1741" s="22" t="str">
        <f>IF(AND(INDEX(個人!$C$6:$AH$125,$N1741,$C$3)&lt;&gt;"",INDEX(個人!$C$6:$AH$125,$N1741,$O1741)&lt;&gt;""),VLOOKUP($P1741,コード一覧!$G$1:$H$10,2,FALSE),"")</f>
        <v/>
      </c>
      <c r="K1741" s="22" t="str">
        <f>IF(AND(INDEX(個人!$C$6:$AH$125,$N1741,$C$3)&lt;&gt;"",INDEX(個人!$C$6:$AH$125,$N1741,$O1741)&lt;&gt;""),LEFT(TEXT(INDEX(個人!$C$6:$AH$125,$N1741,$O1741),"mm:ss.00"),2),"")</f>
        <v/>
      </c>
      <c r="L1741" s="22" t="str">
        <f>IF(AND(INDEX(個人!$C$6:$AH$125,$N1741,$C$3)&lt;&gt;"",INDEX(個人!$C$6:$AH$125,$N1741,$O1741)&lt;&gt;""),MID(TEXT(INDEX(個人!$C$6:$AH$125,$N1741,$O1741),"mm:ss.00"),4,2),"")</f>
        <v/>
      </c>
      <c r="M1741" s="22" t="str">
        <f>IF(AND(INDEX(個人!$C$6:$AH$125,$N1741,$C$3)&lt;&gt;"",INDEX(個人!$C$6:$AH$125,$N1741,$O1741)&lt;&gt;""),RIGHT(TEXT(INDEX(個人!$C$6:$AH$125,$N1741,$O1741),"mm:ss.00"),2),"")</f>
        <v/>
      </c>
      <c r="N1741" s="22">
        <f t="shared" si="236"/>
        <v>79</v>
      </c>
      <c r="O1741" s="22">
        <v>30</v>
      </c>
      <c r="P1741" s="24" t="s">
        <v>37</v>
      </c>
      <c r="Q1741" s="22" t="s">
        <v>101</v>
      </c>
    </row>
    <row r="1742" spans="3:17" s="22" customFormat="1" x14ac:dyDescent="0.15">
      <c r="C1742" s="22" t="str">
        <f>IF(INDEX(個人!$C$6:$AH$125,$N1742,$C$3)&lt;&gt;"",DBCS(TRIM(INDEX(個人!$C$6:$AH$125,$N1742,$C$3))),"")</f>
        <v/>
      </c>
      <c r="D1742" s="22" t="str">
        <f t="shared" si="234"/>
        <v>○</v>
      </c>
      <c r="E1742" s="22">
        <f>IF(AND(INDEX(個人!$C$6:$AH$125,$N1741,$C$3)&lt;&gt;"",INDEX(個人!$C$6:$AH$125,$N1742,$O1742)&lt;&gt;""),E1741+1,E1741)</f>
        <v>0</v>
      </c>
      <c r="F1742" s="22" t="str">
        <f t="shared" si="235"/>
        <v>@0</v>
      </c>
      <c r="H1742" s="22" t="str">
        <f>IF(AND(INDEX(個人!$C$6:$AH$125,$N1742,$C$3)&lt;&gt;"",INDEX(個人!$C$6:$AH$125,$N1742,$O1742)&lt;&gt;""),IF(INDEX(個人!$C$6:$AH$125,$N1742,$H$3)&lt;20,11,ROUNDDOWN(INDEX(個人!$C$6:$AH$125,$N1742,$H$3)/5,0)+7),"")</f>
        <v/>
      </c>
      <c r="I1742" s="22" t="str">
        <f>IF(AND(INDEX(個人!$C$6:$AH$125,$N1742,$C$3)&lt;&gt;"",INDEX(個人!$C$6:$AH$125,$N1742,$O1742)&lt;&gt;""),IF(ISERROR(VLOOKUP(DBCS($Q1742),コード一覧!$E$1:$F$6,2,FALSE)),1,VLOOKUP(DBCS($Q1742),コード一覧!$E$1:$F$6,2,FALSE)),"")</f>
        <v/>
      </c>
      <c r="J1742" s="22" t="str">
        <f>IF(AND(INDEX(個人!$C$6:$AH$125,$N1742,$C$3)&lt;&gt;"",INDEX(個人!$C$6:$AH$125,$N1742,$O1742)&lt;&gt;""),VLOOKUP($P1742,コード一覧!$G$1:$H$10,2,FALSE),"")</f>
        <v/>
      </c>
      <c r="K1742" s="22" t="str">
        <f>IF(AND(INDEX(個人!$C$6:$AH$125,$N1742,$C$3)&lt;&gt;"",INDEX(個人!$C$6:$AH$125,$N1742,$O1742)&lt;&gt;""),LEFT(TEXT(INDEX(個人!$C$6:$AH$125,$N1742,$O1742),"mm:ss.00"),2),"")</f>
        <v/>
      </c>
      <c r="L1742" s="22" t="str">
        <f>IF(AND(INDEX(個人!$C$6:$AH$125,$N1742,$C$3)&lt;&gt;"",INDEX(個人!$C$6:$AH$125,$N1742,$O1742)&lt;&gt;""),MID(TEXT(INDEX(個人!$C$6:$AH$125,$N1742,$O1742),"mm:ss.00"),4,2),"")</f>
        <v/>
      </c>
      <c r="M1742" s="22" t="str">
        <f>IF(AND(INDEX(個人!$C$6:$AH$125,$N1742,$C$3)&lt;&gt;"",INDEX(個人!$C$6:$AH$125,$N1742,$O1742)&lt;&gt;""),RIGHT(TEXT(INDEX(個人!$C$6:$AH$125,$N1742,$O1742),"mm:ss.00"),2),"")</f>
        <v/>
      </c>
      <c r="N1742" s="22">
        <f t="shared" si="236"/>
        <v>79</v>
      </c>
      <c r="O1742" s="22">
        <v>31</v>
      </c>
      <c r="P1742" s="24" t="s">
        <v>47</v>
      </c>
      <c r="Q1742" s="22" t="s">
        <v>101</v>
      </c>
    </row>
    <row r="1743" spans="3:17" s="22" customFormat="1" x14ac:dyDescent="0.15">
      <c r="C1743" s="22" t="str">
        <f>IF(INDEX(個人!$C$6:$AH$125,$N1743,$C$3)&lt;&gt;"",DBCS(TRIM(INDEX(個人!$C$6:$AH$125,$N1743,$C$3))),"")</f>
        <v/>
      </c>
      <c r="D1743" s="22" t="str">
        <f t="shared" si="234"/>
        <v>○</v>
      </c>
      <c r="E1743" s="22">
        <f>IF(AND(INDEX(個人!$C$6:$AH$125,$N1742,$C$3)&lt;&gt;"",INDEX(個人!$C$6:$AH$125,$N1743,$O1743)&lt;&gt;""),E1742+1,E1742)</f>
        <v>0</v>
      </c>
      <c r="F1743" s="22" t="str">
        <f t="shared" si="235"/>
        <v>@0</v>
      </c>
      <c r="H1743" s="22" t="str">
        <f>IF(AND(INDEX(個人!$C$6:$AH$125,$N1743,$C$3)&lt;&gt;"",INDEX(個人!$C$6:$AH$125,$N1743,$O1743)&lt;&gt;""),IF(INDEX(個人!$C$6:$AH$125,$N1743,$H$3)&lt;20,11,ROUNDDOWN(INDEX(個人!$C$6:$AH$125,$N1743,$H$3)/5,0)+7),"")</f>
        <v/>
      </c>
      <c r="I1743" s="22" t="str">
        <f>IF(AND(INDEX(個人!$C$6:$AH$125,$N1743,$C$3)&lt;&gt;"",INDEX(個人!$C$6:$AH$125,$N1743,$O1743)&lt;&gt;""),IF(ISERROR(VLOOKUP(DBCS($Q1743),コード一覧!$E$1:$F$6,2,FALSE)),1,VLOOKUP(DBCS($Q1743),コード一覧!$E$1:$F$6,2,FALSE)),"")</f>
        <v/>
      </c>
      <c r="J1743" s="22" t="str">
        <f>IF(AND(INDEX(個人!$C$6:$AH$125,$N1743,$C$3)&lt;&gt;"",INDEX(個人!$C$6:$AH$125,$N1743,$O1743)&lt;&gt;""),VLOOKUP($P1743,コード一覧!$G$1:$H$10,2,FALSE),"")</f>
        <v/>
      </c>
      <c r="K1743" s="22" t="str">
        <f>IF(AND(INDEX(個人!$C$6:$AH$125,$N1743,$C$3)&lt;&gt;"",INDEX(個人!$C$6:$AH$125,$N1743,$O1743)&lt;&gt;""),LEFT(TEXT(INDEX(個人!$C$6:$AH$125,$N1743,$O1743),"mm:ss.00"),2),"")</f>
        <v/>
      </c>
      <c r="L1743" s="22" t="str">
        <f>IF(AND(INDEX(個人!$C$6:$AH$125,$N1743,$C$3)&lt;&gt;"",INDEX(個人!$C$6:$AH$125,$N1743,$O1743)&lt;&gt;""),MID(TEXT(INDEX(個人!$C$6:$AH$125,$N1743,$O1743),"mm:ss.00"),4,2),"")</f>
        <v/>
      </c>
      <c r="M1743" s="22" t="str">
        <f>IF(AND(INDEX(個人!$C$6:$AH$125,$N1743,$C$3)&lt;&gt;"",INDEX(個人!$C$6:$AH$125,$N1743,$O1743)&lt;&gt;""),RIGHT(TEXT(INDEX(個人!$C$6:$AH$125,$N1743,$O1743),"mm:ss.00"),2),"")</f>
        <v/>
      </c>
      <c r="N1743" s="22">
        <f t="shared" si="236"/>
        <v>79</v>
      </c>
      <c r="O1743" s="22">
        <v>32</v>
      </c>
      <c r="P1743" s="24" t="s">
        <v>73</v>
      </c>
      <c r="Q1743" s="22" t="s">
        <v>101</v>
      </c>
    </row>
    <row r="1744" spans="3:17" s="23" customFormat="1" x14ac:dyDescent="0.15">
      <c r="C1744" s="23" t="str">
        <f>IF(INDEX(個人!$C$6:$AH$125,$N1744,$C$3)&lt;&gt;"",DBCS(TRIM(INDEX(個人!$C$6:$AH$125,$N1744,$C$3))),"")</f>
        <v/>
      </c>
      <c r="D1744" s="23" t="str">
        <f>IF(C1743=C1744,"○","×")</f>
        <v>○</v>
      </c>
      <c r="E1744" s="23">
        <f>IF(AND(INDEX(個人!$C$6:$AH$125,$N1744,$C$3)&lt;&gt;"",INDEX(個人!$C$6:$AH$125,$N1744,$O1744)&lt;&gt;""),1,0)</f>
        <v>0</v>
      </c>
      <c r="F1744" s="23" t="str">
        <f>C1744&amp;"@"&amp;E1744</f>
        <v>@0</v>
      </c>
      <c r="H1744" s="23" t="str">
        <f>IF(AND(INDEX(個人!$C$6:$AH$125,$N1744,$C$3)&lt;&gt;"",INDEX(個人!$C$6:$AH$125,$N1744,$O1744)&lt;&gt;""),IF(INDEX(個人!$C$6:$AH$125,$N1744,$H$3)&lt;20,11,ROUNDDOWN(INDEX(個人!$C$6:$AH$125,$N1744,$H$3)/5,0)+7),"")</f>
        <v/>
      </c>
      <c r="I1744" s="23" t="str">
        <f>IF(AND(INDEX(個人!$C$6:$AH$125,$N1744,$C$3)&lt;&gt;"",INDEX(個人!$C$6:$AH$125,$N1744,$O1744)&lt;&gt;""),IF(ISERROR(VLOOKUP(DBCS($Q1744),コード一覧!$E$1:$F$6,2,FALSE)),1,VLOOKUP(DBCS($Q1744),コード一覧!$E$1:$F$6,2,FALSE)),"")</f>
        <v/>
      </c>
      <c r="J1744" s="23" t="str">
        <f>IF(AND(INDEX(個人!$C$6:$AH$125,$N1744,$C$3)&lt;&gt;"",INDEX(個人!$C$6:$AH$125,$N1744,$O1744)&lt;&gt;""),VLOOKUP($P1744,コード一覧!$G$1:$H$10,2,FALSE),"")</f>
        <v/>
      </c>
      <c r="K1744" s="23" t="str">
        <f>IF(AND(INDEX(個人!$C$6:$AH$125,$N1744,$C$3)&lt;&gt;"",INDEX(個人!$C$6:$AH$125,$N1744,$O1744)&lt;&gt;""),LEFT(TEXT(INDEX(個人!$C$6:$AH$125,$N1744,$O1744),"mm:ss.00"),2),"")</f>
        <v/>
      </c>
      <c r="L1744" s="23" t="str">
        <f>IF(AND(INDEX(個人!$C$6:$AH$125,$N1744,$C$3)&lt;&gt;"",INDEX(個人!$C$6:$AH$125,$N1744,$O1744)&lt;&gt;""),MID(TEXT(INDEX(個人!$C$6:$AH$125,$N1744,$O1744),"mm:ss.00"),4,2),"")</f>
        <v/>
      </c>
      <c r="M1744" s="23" t="str">
        <f>IF(AND(INDEX(個人!$C$6:$AH$125,$N1744,$C$3)&lt;&gt;"",INDEX(個人!$C$6:$AH$125,$N1744,$O1744)&lt;&gt;""),RIGHT(TEXT(INDEX(個人!$C$6:$AH$125,$N1744,$O1744),"mm:ss.00"),2),"")</f>
        <v/>
      </c>
      <c r="N1744" s="23">
        <f>N1722+1</f>
        <v>80</v>
      </c>
      <c r="O1744" s="23">
        <v>11</v>
      </c>
      <c r="P1744" s="200" t="s">
        <v>70</v>
      </c>
      <c r="Q1744" s="23" t="s">
        <v>318</v>
      </c>
    </row>
    <row r="1745" spans="3:17" s="23" customFormat="1" x14ac:dyDescent="0.15">
      <c r="C1745" s="23" t="str">
        <f>IF(INDEX(個人!$C$6:$AH$125,$N1745,$C$3)&lt;&gt;"",DBCS(TRIM(INDEX(個人!$C$6:$AH$125,$N1745,$C$3))),"")</f>
        <v/>
      </c>
      <c r="D1745" s="23" t="str">
        <f>IF(C1744=C1745,"○","×")</f>
        <v>○</v>
      </c>
      <c r="E1745" s="23">
        <f>IF(AND(INDEX(個人!$C$6:$AH$125,$N1744,$C$3)&lt;&gt;"",INDEX(個人!$C$6:$AH$125,$N1745,$O1745)&lt;&gt;""),E1744+1,E1744)</f>
        <v>0</v>
      </c>
      <c r="F1745" s="23" t="str">
        <f>C1745&amp;"@"&amp;E1745</f>
        <v>@0</v>
      </c>
      <c r="H1745" s="23" t="str">
        <f>IF(AND(INDEX(個人!$C$6:$AH$125,$N1745,$C$3)&lt;&gt;"",INDEX(個人!$C$6:$AH$125,$N1745,$O1745)&lt;&gt;""),IF(INDEX(個人!$C$6:$AH$125,$N1745,$H$3)&lt;20,11,ROUNDDOWN(INDEX(個人!$C$6:$AH$125,$N1745,$H$3)/5,0)+7),"")</f>
        <v/>
      </c>
      <c r="I1745" s="23" t="str">
        <f>IF(AND(INDEX(個人!$C$6:$AH$125,$N1745,$C$3)&lt;&gt;"",INDEX(個人!$C$6:$AH$125,$N1745,$O1745)&lt;&gt;""),IF(ISERROR(VLOOKUP(DBCS($Q1745),コード一覧!$E$1:$F$6,2,FALSE)),1,VLOOKUP(DBCS($Q1745),コード一覧!$E$1:$F$6,2,FALSE)),"")</f>
        <v/>
      </c>
      <c r="J1745" s="23" t="str">
        <f>IF(AND(INDEX(個人!$C$6:$AH$125,$N1745,$C$3)&lt;&gt;"",INDEX(個人!$C$6:$AH$125,$N1745,$O1745)&lt;&gt;""),VLOOKUP($P1745,コード一覧!$G$1:$H$10,2,FALSE),"")</f>
        <v/>
      </c>
      <c r="K1745" s="23" t="str">
        <f>IF(AND(INDEX(個人!$C$6:$AH$125,$N1745,$C$3)&lt;&gt;"",INDEX(個人!$C$6:$AH$125,$N1745,$O1745)&lt;&gt;""),LEFT(TEXT(INDEX(個人!$C$6:$AH$125,$N1745,$O1745),"mm:ss.00"),2),"")</f>
        <v/>
      </c>
      <c r="L1745" s="23" t="str">
        <f>IF(AND(INDEX(個人!$C$6:$AH$125,$N1745,$C$3)&lt;&gt;"",INDEX(個人!$C$6:$AH$125,$N1745,$O1745)&lt;&gt;""),MID(TEXT(INDEX(個人!$C$6:$AH$125,$N1745,$O1745),"mm:ss.00"),4,2),"")</f>
        <v/>
      </c>
      <c r="M1745" s="23" t="str">
        <f>IF(AND(INDEX(個人!$C$6:$AH$125,$N1745,$C$3)&lt;&gt;"",INDEX(個人!$C$6:$AH$125,$N1745,$O1745)&lt;&gt;""),RIGHT(TEXT(INDEX(個人!$C$6:$AH$125,$N1745,$O1745),"mm:ss.00"),2),"")</f>
        <v/>
      </c>
      <c r="N1745" s="23">
        <f>$N1744</f>
        <v>80</v>
      </c>
      <c r="O1745" s="23">
        <v>12</v>
      </c>
      <c r="P1745" s="200" t="s">
        <v>24</v>
      </c>
      <c r="Q1745" s="23" t="s">
        <v>318</v>
      </c>
    </row>
    <row r="1746" spans="3:17" s="23" customFormat="1" x14ac:dyDescent="0.15">
      <c r="C1746" s="23" t="str">
        <f>IF(INDEX(個人!$C$6:$AH$125,$N1746,$C$3)&lt;&gt;"",DBCS(TRIM(INDEX(個人!$C$6:$AH$125,$N1746,$C$3))),"")</f>
        <v/>
      </c>
      <c r="D1746" s="23" t="str">
        <f t="shared" ref="D1746:D1765" si="237">IF(C1745=C1746,"○","×")</f>
        <v>○</v>
      </c>
      <c r="E1746" s="23">
        <f>IF(AND(INDEX(個人!$C$6:$AH$125,$N1745,$C$3)&lt;&gt;"",INDEX(個人!$C$6:$AH$125,$N1746,$O1746)&lt;&gt;""),E1745+1,E1745)</f>
        <v>0</v>
      </c>
      <c r="F1746" s="23" t="str">
        <f t="shared" ref="F1746:F1765" si="238">C1746&amp;"@"&amp;E1746</f>
        <v>@0</v>
      </c>
      <c r="H1746" s="23" t="str">
        <f>IF(AND(INDEX(個人!$C$6:$AH$125,$N1746,$C$3)&lt;&gt;"",INDEX(個人!$C$6:$AH$125,$N1746,$O1746)&lt;&gt;""),IF(INDEX(個人!$C$6:$AH$125,$N1746,$H$3)&lt;20,11,ROUNDDOWN(INDEX(個人!$C$6:$AH$125,$N1746,$H$3)/5,0)+7),"")</f>
        <v/>
      </c>
      <c r="I1746" s="23" t="str">
        <f>IF(AND(INDEX(個人!$C$6:$AH$125,$N1746,$C$3)&lt;&gt;"",INDEX(個人!$C$6:$AH$125,$N1746,$O1746)&lt;&gt;""),IF(ISERROR(VLOOKUP(DBCS($Q1746),コード一覧!$E$1:$F$6,2,FALSE)),1,VLOOKUP(DBCS($Q1746),コード一覧!$E$1:$F$6,2,FALSE)),"")</f>
        <v/>
      </c>
      <c r="J1746" s="23" t="str">
        <f>IF(AND(INDEX(個人!$C$6:$AH$125,$N1746,$C$3)&lt;&gt;"",INDEX(個人!$C$6:$AH$125,$N1746,$O1746)&lt;&gt;""),VLOOKUP($P1746,コード一覧!$G$1:$H$10,2,FALSE),"")</f>
        <v/>
      </c>
      <c r="K1746" s="23" t="str">
        <f>IF(AND(INDEX(個人!$C$6:$AH$125,$N1746,$C$3)&lt;&gt;"",INDEX(個人!$C$6:$AH$125,$N1746,$O1746)&lt;&gt;""),LEFT(TEXT(INDEX(個人!$C$6:$AH$125,$N1746,$O1746),"mm:ss.00"),2),"")</f>
        <v/>
      </c>
      <c r="L1746" s="23" t="str">
        <f>IF(AND(INDEX(個人!$C$6:$AH$125,$N1746,$C$3)&lt;&gt;"",INDEX(個人!$C$6:$AH$125,$N1746,$O1746)&lt;&gt;""),MID(TEXT(INDEX(個人!$C$6:$AH$125,$N1746,$O1746),"mm:ss.00"),4,2),"")</f>
        <v/>
      </c>
      <c r="M1746" s="23" t="str">
        <f>IF(AND(INDEX(個人!$C$6:$AH$125,$N1746,$C$3)&lt;&gt;"",INDEX(個人!$C$6:$AH$125,$N1746,$O1746)&lt;&gt;""),RIGHT(TEXT(INDEX(個人!$C$6:$AH$125,$N1746,$O1746),"mm:ss.00"),2),"")</f>
        <v/>
      </c>
      <c r="N1746" s="23">
        <f t="shared" ref="N1746:N1765" si="239">$N1745</f>
        <v>80</v>
      </c>
      <c r="O1746" s="23">
        <v>13</v>
      </c>
      <c r="P1746" s="200" t="s">
        <v>37</v>
      </c>
      <c r="Q1746" s="23" t="s">
        <v>318</v>
      </c>
    </row>
    <row r="1747" spans="3:17" s="23" customFormat="1" x14ac:dyDescent="0.15">
      <c r="C1747" s="23" t="str">
        <f>IF(INDEX(個人!$C$6:$AH$125,$N1747,$C$3)&lt;&gt;"",DBCS(TRIM(INDEX(個人!$C$6:$AH$125,$N1747,$C$3))),"")</f>
        <v/>
      </c>
      <c r="D1747" s="23" t="str">
        <f t="shared" si="237"/>
        <v>○</v>
      </c>
      <c r="E1747" s="23">
        <f>IF(AND(INDEX(個人!$C$6:$AH$125,$N1746,$C$3)&lt;&gt;"",INDEX(個人!$C$6:$AH$125,$N1747,$O1747)&lt;&gt;""),E1746+1,E1746)</f>
        <v>0</v>
      </c>
      <c r="F1747" s="23" t="str">
        <f t="shared" si="238"/>
        <v>@0</v>
      </c>
      <c r="H1747" s="23" t="str">
        <f>IF(AND(INDEX(個人!$C$6:$AH$125,$N1747,$C$3)&lt;&gt;"",INDEX(個人!$C$6:$AH$125,$N1747,$O1747)&lt;&gt;""),IF(INDEX(個人!$C$6:$AH$125,$N1747,$H$3)&lt;20,11,ROUNDDOWN(INDEX(個人!$C$6:$AH$125,$N1747,$H$3)/5,0)+7),"")</f>
        <v/>
      </c>
      <c r="I1747" s="23" t="str">
        <f>IF(AND(INDEX(個人!$C$6:$AH$125,$N1747,$C$3)&lt;&gt;"",INDEX(個人!$C$6:$AH$125,$N1747,$O1747)&lt;&gt;""),IF(ISERROR(VLOOKUP(DBCS($Q1747),コード一覧!$E$1:$F$6,2,FALSE)),1,VLOOKUP(DBCS($Q1747),コード一覧!$E$1:$F$6,2,FALSE)),"")</f>
        <v/>
      </c>
      <c r="J1747" s="23" t="str">
        <f>IF(AND(INDEX(個人!$C$6:$AH$125,$N1747,$C$3)&lt;&gt;"",INDEX(個人!$C$6:$AH$125,$N1747,$O1747)&lt;&gt;""),VLOOKUP($P1747,コード一覧!$G$1:$H$10,2,FALSE),"")</f>
        <v/>
      </c>
      <c r="K1747" s="23" t="str">
        <f>IF(AND(INDEX(個人!$C$6:$AH$125,$N1747,$C$3)&lt;&gt;"",INDEX(個人!$C$6:$AH$125,$N1747,$O1747)&lt;&gt;""),LEFT(TEXT(INDEX(個人!$C$6:$AH$125,$N1747,$O1747),"mm:ss.00"),2),"")</f>
        <v/>
      </c>
      <c r="L1747" s="23" t="str">
        <f>IF(AND(INDEX(個人!$C$6:$AH$125,$N1747,$C$3)&lt;&gt;"",INDEX(個人!$C$6:$AH$125,$N1747,$O1747)&lt;&gt;""),MID(TEXT(INDEX(個人!$C$6:$AH$125,$N1747,$O1747),"mm:ss.00"),4,2),"")</f>
        <v/>
      </c>
      <c r="M1747" s="23" t="str">
        <f>IF(AND(INDEX(個人!$C$6:$AH$125,$N1747,$C$3)&lt;&gt;"",INDEX(個人!$C$6:$AH$125,$N1747,$O1747)&lt;&gt;""),RIGHT(TEXT(INDEX(個人!$C$6:$AH$125,$N1747,$O1747),"mm:ss.00"),2),"")</f>
        <v/>
      </c>
      <c r="N1747" s="23">
        <f t="shared" si="239"/>
        <v>80</v>
      </c>
      <c r="O1747" s="23">
        <v>14</v>
      </c>
      <c r="P1747" s="200" t="s">
        <v>47</v>
      </c>
      <c r="Q1747" s="23" t="s">
        <v>318</v>
      </c>
    </row>
    <row r="1748" spans="3:17" s="23" customFormat="1" x14ac:dyDescent="0.15">
      <c r="C1748" s="23" t="str">
        <f>IF(INDEX(個人!$C$6:$AH$125,$N1748,$C$3)&lt;&gt;"",DBCS(TRIM(INDEX(個人!$C$6:$AH$125,$N1748,$C$3))),"")</f>
        <v/>
      </c>
      <c r="D1748" s="23" t="str">
        <f t="shared" si="237"/>
        <v>○</v>
      </c>
      <c r="E1748" s="23">
        <f>IF(AND(INDEX(個人!$C$6:$AH$125,$N1747,$C$3)&lt;&gt;"",INDEX(個人!$C$6:$AH$125,$N1748,$O1748)&lt;&gt;""),E1747+1,E1747)</f>
        <v>0</v>
      </c>
      <c r="F1748" s="23" t="str">
        <f t="shared" si="238"/>
        <v>@0</v>
      </c>
      <c r="H1748" s="23" t="str">
        <f>IF(AND(INDEX(個人!$C$6:$AH$125,$N1748,$C$3)&lt;&gt;"",INDEX(個人!$C$6:$AH$125,$N1748,$O1748)&lt;&gt;""),IF(INDEX(個人!$C$6:$AH$125,$N1748,$H$3)&lt;20,11,ROUNDDOWN(INDEX(個人!$C$6:$AH$125,$N1748,$H$3)/5,0)+7),"")</f>
        <v/>
      </c>
      <c r="I1748" s="23" t="str">
        <f>IF(AND(INDEX(個人!$C$6:$AH$125,$N1748,$C$3)&lt;&gt;"",INDEX(個人!$C$6:$AH$125,$N1748,$O1748)&lt;&gt;""),IF(ISERROR(VLOOKUP(DBCS($Q1748),コード一覧!$E$1:$F$6,2,FALSE)),1,VLOOKUP(DBCS($Q1748),コード一覧!$E$1:$F$6,2,FALSE)),"")</f>
        <v/>
      </c>
      <c r="J1748" s="23" t="str">
        <f>IF(AND(INDEX(個人!$C$6:$AH$125,$N1748,$C$3)&lt;&gt;"",INDEX(個人!$C$6:$AH$125,$N1748,$O1748)&lt;&gt;""),VLOOKUP($P1748,コード一覧!$G$1:$H$10,2,FALSE),"")</f>
        <v/>
      </c>
      <c r="K1748" s="23" t="str">
        <f>IF(AND(INDEX(個人!$C$6:$AH$125,$N1748,$C$3)&lt;&gt;"",INDEX(個人!$C$6:$AH$125,$N1748,$O1748)&lt;&gt;""),LEFT(TEXT(INDEX(個人!$C$6:$AH$125,$N1748,$O1748),"mm:ss.00"),2),"")</f>
        <v/>
      </c>
      <c r="L1748" s="23" t="str">
        <f>IF(AND(INDEX(個人!$C$6:$AH$125,$N1748,$C$3)&lt;&gt;"",INDEX(個人!$C$6:$AH$125,$N1748,$O1748)&lt;&gt;""),MID(TEXT(INDEX(個人!$C$6:$AH$125,$N1748,$O1748),"mm:ss.00"),4,2),"")</f>
        <v/>
      </c>
      <c r="M1748" s="23" t="str">
        <f>IF(AND(INDEX(個人!$C$6:$AH$125,$N1748,$C$3)&lt;&gt;"",INDEX(個人!$C$6:$AH$125,$N1748,$O1748)&lt;&gt;""),RIGHT(TEXT(INDEX(個人!$C$6:$AH$125,$N1748,$O1748),"mm:ss.00"),2),"")</f>
        <v/>
      </c>
      <c r="N1748" s="23">
        <f t="shared" si="239"/>
        <v>80</v>
      </c>
      <c r="O1748" s="23">
        <v>15</v>
      </c>
      <c r="P1748" s="200" t="s">
        <v>73</v>
      </c>
      <c r="Q1748" s="23" t="s">
        <v>318</v>
      </c>
    </row>
    <row r="1749" spans="3:17" s="23" customFormat="1" x14ac:dyDescent="0.15">
      <c r="C1749" s="23" t="str">
        <f>IF(INDEX(個人!$C$6:$AH$125,$N1749,$C$3)&lt;&gt;"",DBCS(TRIM(INDEX(個人!$C$6:$AH$125,$N1749,$C$3))),"")</f>
        <v/>
      </c>
      <c r="D1749" s="23" t="str">
        <f t="shared" si="237"/>
        <v>○</v>
      </c>
      <c r="E1749" s="23">
        <f>IF(AND(INDEX(個人!$C$6:$AH$125,$N1748,$C$3)&lt;&gt;"",INDEX(個人!$C$6:$AH$125,$N1749,$O1749)&lt;&gt;""),E1748+1,E1748)</f>
        <v>0</v>
      </c>
      <c r="F1749" s="23" t="str">
        <f t="shared" si="238"/>
        <v>@0</v>
      </c>
      <c r="H1749" s="23" t="str">
        <f>IF(AND(INDEX(個人!$C$6:$AH$125,$N1749,$C$3)&lt;&gt;"",INDEX(個人!$C$6:$AH$125,$N1749,$O1749)&lt;&gt;""),IF(INDEX(個人!$C$6:$AH$125,$N1749,$H$3)&lt;20,11,ROUNDDOWN(INDEX(個人!$C$6:$AH$125,$N1749,$H$3)/5,0)+7),"")</f>
        <v/>
      </c>
      <c r="I1749" s="23" t="str">
        <f>IF(AND(INDEX(個人!$C$6:$AH$125,$N1749,$C$3)&lt;&gt;"",INDEX(個人!$C$6:$AH$125,$N1749,$O1749)&lt;&gt;""),IF(ISERROR(VLOOKUP(DBCS($Q1749),コード一覧!$E$1:$F$6,2,FALSE)),1,VLOOKUP(DBCS($Q1749),コード一覧!$E$1:$F$6,2,FALSE)),"")</f>
        <v/>
      </c>
      <c r="J1749" s="23" t="str">
        <f>IF(AND(INDEX(個人!$C$6:$AH$125,$N1749,$C$3)&lt;&gt;"",INDEX(個人!$C$6:$AH$125,$N1749,$O1749)&lt;&gt;""),VLOOKUP($P1749,コード一覧!$G$1:$H$10,2,FALSE),"")</f>
        <v/>
      </c>
      <c r="K1749" s="23" t="str">
        <f>IF(AND(INDEX(個人!$C$6:$AH$125,$N1749,$C$3)&lt;&gt;"",INDEX(個人!$C$6:$AH$125,$N1749,$O1749)&lt;&gt;""),LEFT(TEXT(INDEX(個人!$C$6:$AH$125,$N1749,$O1749),"mm:ss.00"),2),"")</f>
        <v/>
      </c>
      <c r="L1749" s="23" t="str">
        <f>IF(AND(INDEX(個人!$C$6:$AH$125,$N1749,$C$3)&lt;&gt;"",INDEX(個人!$C$6:$AH$125,$N1749,$O1749)&lt;&gt;""),MID(TEXT(INDEX(個人!$C$6:$AH$125,$N1749,$O1749),"mm:ss.00"),4,2),"")</f>
        <v/>
      </c>
      <c r="M1749" s="23" t="str">
        <f>IF(AND(INDEX(個人!$C$6:$AH$125,$N1749,$C$3)&lt;&gt;"",INDEX(個人!$C$6:$AH$125,$N1749,$O1749)&lt;&gt;""),RIGHT(TEXT(INDEX(個人!$C$6:$AH$125,$N1749,$O1749),"mm:ss.00"),2),"")</f>
        <v/>
      </c>
      <c r="N1749" s="23">
        <f t="shared" si="239"/>
        <v>80</v>
      </c>
      <c r="O1749" s="23">
        <v>16</v>
      </c>
      <c r="P1749" s="200" t="s">
        <v>75</v>
      </c>
      <c r="Q1749" s="23" t="s">
        <v>318</v>
      </c>
    </row>
    <row r="1750" spans="3:17" s="23" customFormat="1" x14ac:dyDescent="0.15">
      <c r="C1750" s="23" t="str">
        <f>IF(INDEX(個人!$C$6:$AH$125,$N1750,$C$3)&lt;&gt;"",DBCS(TRIM(INDEX(個人!$C$6:$AH$125,$N1750,$C$3))),"")</f>
        <v/>
      </c>
      <c r="D1750" s="23" t="str">
        <f t="shared" si="237"/>
        <v>○</v>
      </c>
      <c r="E1750" s="23">
        <f>IF(AND(INDEX(個人!$C$6:$AH$125,$N1749,$C$3)&lt;&gt;"",INDEX(個人!$C$6:$AH$125,$N1750,$O1750)&lt;&gt;""),E1749+1,E1749)</f>
        <v>0</v>
      </c>
      <c r="F1750" s="23" t="str">
        <f t="shared" si="238"/>
        <v>@0</v>
      </c>
      <c r="H1750" s="23" t="str">
        <f>IF(AND(INDEX(個人!$C$6:$AH$125,$N1750,$C$3)&lt;&gt;"",INDEX(個人!$C$6:$AH$125,$N1750,$O1750)&lt;&gt;""),IF(INDEX(個人!$C$6:$AH$125,$N1750,$H$3)&lt;20,11,ROUNDDOWN(INDEX(個人!$C$6:$AH$125,$N1750,$H$3)/5,0)+7),"")</f>
        <v/>
      </c>
      <c r="I1750" s="23" t="str">
        <f>IF(AND(INDEX(個人!$C$6:$AH$125,$N1750,$C$3)&lt;&gt;"",INDEX(個人!$C$6:$AH$125,$N1750,$O1750)&lt;&gt;""),IF(ISERROR(VLOOKUP(DBCS($Q1750),コード一覧!$E$1:$F$6,2,FALSE)),1,VLOOKUP(DBCS($Q1750),コード一覧!$E$1:$F$6,2,FALSE)),"")</f>
        <v/>
      </c>
      <c r="J1750" s="23" t="str">
        <f>IF(AND(INDEX(個人!$C$6:$AH$125,$N1750,$C$3)&lt;&gt;"",INDEX(個人!$C$6:$AH$125,$N1750,$O1750)&lt;&gt;""),VLOOKUP($P1750,コード一覧!$G$1:$H$10,2,FALSE),"")</f>
        <v/>
      </c>
      <c r="K1750" s="23" t="str">
        <f>IF(AND(INDEX(個人!$C$6:$AH$125,$N1750,$C$3)&lt;&gt;"",INDEX(個人!$C$6:$AH$125,$N1750,$O1750)&lt;&gt;""),LEFT(TEXT(INDEX(個人!$C$6:$AH$125,$N1750,$O1750),"mm:ss.00"),2),"")</f>
        <v/>
      </c>
      <c r="L1750" s="23" t="str">
        <f>IF(AND(INDEX(個人!$C$6:$AH$125,$N1750,$C$3)&lt;&gt;"",INDEX(個人!$C$6:$AH$125,$N1750,$O1750)&lt;&gt;""),MID(TEXT(INDEX(個人!$C$6:$AH$125,$N1750,$O1750),"mm:ss.00"),4,2),"")</f>
        <v/>
      </c>
      <c r="M1750" s="23" t="str">
        <f>IF(AND(INDEX(個人!$C$6:$AH$125,$N1750,$C$3)&lt;&gt;"",INDEX(個人!$C$6:$AH$125,$N1750,$O1750)&lt;&gt;""),RIGHT(TEXT(INDEX(個人!$C$6:$AH$125,$N1750,$O1750),"mm:ss.00"),2),"")</f>
        <v/>
      </c>
      <c r="N1750" s="23">
        <f t="shared" si="239"/>
        <v>80</v>
      </c>
      <c r="O1750" s="23">
        <v>17</v>
      </c>
      <c r="P1750" s="200" t="s">
        <v>77</v>
      </c>
      <c r="Q1750" s="23" t="s">
        <v>318</v>
      </c>
    </row>
    <row r="1751" spans="3:17" s="23" customFormat="1" x14ac:dyDescent="0.15">
      <c r="C1751" s="23" t="str">
        <f>IF(INDEX(個人!$C$6:$AH$125,$N1751,$C$3)&lt;&gt;"",DBCS(TRIM(INDEX(個人!$C$6:$AH$125,$N1751,$C$3))),"")</f>
        <v/>
      </c>
      <c r="D1751" s="23" t="str">
        <f t="shared" si="237"/>
        <v>○</v>
      </c>
      <c r="E1751" s="23">
        <f>IF(AND(INDEX(個人!$C$6:$AH$125,$N1750,$C$3)&lt;&gt;"",INDEX(個人!$C$6:$AH$125,$N1751,$O1751)&lt;&gt;""),E1750+1,E1750)</f>
        <v>0</v>
      </c>
      <c r="F1751" s="23" t="str">
        <f t="shared" si="238"/>
        <v>@0</v>
      </c>
      <c r="H1751" s="23" t="str">
        <f>IF(AND(INDEX(個人!$C$6:$AH$125,$N1751,$C$3)&lt;&gt;"",INDEX(個人!$C$6:$AH$125,$N1751,$O1751)&lt;&gt;""),IF(INDEX(個人!$C$6:$AH$125,$N1751,$H$3)&lt;20,11,ROUNDDOWN(INDEX(個人!$C$6:$AH$125,$N1751,$H$3)/5,0)+7),"")</f>
        <v/>
      </c>
      <c r="I1751" s="23" t="str">
        <f>IF(AND(INDEX(個人!$C$6:$AH$125,$N1751,$C$3)&lt;&gt;"",INDEX(個人!$C$6:$AH$125,$N1751,$O1751)&lt;&gt;""),IF(ISERROR(VLOOKUP(DBCS($Q1751),コード一覧!$E$1:$F$6,2,FALSE)),1,VLOOKUP(DBCS($Q1751),コード一覧!$E$1:$F$6,2,FALSE)),"")</f>
        <v/>
      </c>
      <c r="J1751" s="23" t="str">
        <f>IF(AND(INDEX(個人!$C$6:$AH$125,$N1751,$C$3)&lt;&gt;"",INDEX(個人!$C$6:$AH$125,$N1751,$O1751)&lt;&gt;""),VLOOKUP($P1751,コード一覧!$G$1:$H$10,2,FALSE),"")</f>
        <v/>
      </c>
      <c r="K1751" s="23" t="str">
        <f>IF(AND(INDEX(個人!$C$6:$AH$125,$N1751,$C$3)&lt;&gt;"",INDEX(個人!$C$6:$AH$125,$N1751,$O1751)&lt;&gt;""),LEFT(TEXT(INDEX(個人!$C$6:$AH$125,$N1751,$O1751),"mm:ss.00"),2),"")</f>
        <v/>
      </c>
      <c r="L1751" s="23" t="str">
        <f>IF(AND(INDEX(個人!$C$6:$AH$125,$N1751,$C$3)&lt;&gt;"",INDEX(個人!$C$6:$AH$125,$N1751,$O1751)&lt;&gt;""),MID(TEXT(INDEX(個人!$C$6:$AH$125,$N1751,$O1751),"mm:ss.00"),4,2),"")</f>
        <v/>
      </c>
      <c r="M1751" s="23" t="str">
        <f>IF(AND(INDEX(個人!$C$6:$AH$125,$N1751,$C$3)&lt;&gt;"",INDEX(個人!$C$6:$AH$125,$N1751,$O1751)&lt;&gt;""),RIGHT(TEXT(INDEX(個人!$C$6:$AH$125,$N1751,$O1751),"mm:ss.00"),2),"")</f>
        <v/>
      </c>
      <c r="N1751" s="23">
        <f t="shared" si="239"/>
        <v>80</v>
      </c>
      <c r="O1751" s="23">
        <v>18</v>
      </c>
      <c r="P1751" s="200" t="s">
        <v>70</v>
      </c>
      <c r="Q1751" s="23" t="s">
        <v>319</v>
      </c>
    </row>
    <row r="1752" spans="3:17" s="23" customFormat="1" x14ac:dyDescent="0.15">
      <c r="C1752" s="23" t="str">
        <f>IF(INDEX(個人!$C$6:$AH$125,$N1752,$C$3)&lt;&gt;"",DBCS(TRIM(INDEX(個人!$C$6:$AH$125,$N1752,$C$3))),"")</f>
        <v/>
      </c>
      <c r="D1752" s="23" t="str">
        <f t="shared" si="237"/>
        <v>○</v>
      </c>
      <c r="E1752" s="23">
        <f>IF(AND(INDEX(個人!$C$6:$AH$125,$N1751,$C$3)&lt;&gt;"",INDEX(個人!$C$6:$AH$125,$N1752,$O1752)&lt;&gt;""),E1751+1,E1751)</f>
        <v>0</v>
      </c>
      <c r="F1752" s="23" t="str">
        <f t="shared" si="238"/>
        <v>@0</v>
      </c>
      <c r="H1752" s="23" t="str">
        <f>IF(AND(INDEX(個人!$C$6:$AH$125,$N1752,$C$3)&lt;&gt;"",INDEX(個人!$C$6:$AH$125,$N1752,$O1752)&lt;&gt;""),IF(INDEX(個人!$C$6:$AH$125,$N1752,$H$3)&lt;20,11,ROUNDDOWN(INDEX(個人!$C$6:$AH$125,$N1752,$H$3)/5,0)+7),"")</f>
        <v/>
      </c>
      <c r="I1752" s="23" t="str">
        <f>IF(AND(INDEX(個人!$C$6:$AH$125,$N1752,$C$3)&lt;&gt;"",INDEX(個人!$C$6:$AH$125,$N1752,$O1752)&lt;&gt;""),IF(ISERROR(VLOOKUP(DBCS($Q1752),コード一覧!$E$1:$F$6,2,FALSE)),1,VLOOKUP(DBCS($Q1752),コード一覧!$E$1:$F$6,2,FALSE)),"")</f>
        <v/>
      </c>
      <c r="J1752" s="23" t="str">
        <f>IF(AND(INDEX(個人!$C$6:$AH$125,$N1752,$C$3)&lt;&gt;"",INDEX(個人!$C$6:$AH$125,$N1752,$O1752)&lt;&gt;""),VLOOKUP($P1752,コード一覧!$G$1:$H$10,2,FALSE),"")</f>
        <v/>
      </c>
      <c r="K1752" s="23" t="str">
        <f>IF(AND(INDEX(個人!$C$6:$AH$125,$N1752,$C$3)&lt;&gt;"",INDEX(個人!$C$6:$AH$125,$N1752,$O1752)&lt;&gt;""),LEFT(TEXT(INDEX(個人!$C$6:$AH$125,$N1752,$O1752),"mm:ss.00"),2),"")</f>
        <v/>
      </c>
      <c r="L1752" s="23" t="str">
        <f>IF(AND(INDEX(個人!$C$6:$AH$125,$N1752,$C$3)&lt;&gt;"",INDEX(個人!$C$6:$AH$125,$N1752,$O1752)&lt;&gt;""),MID(TEXT(INDEX(個人!$C$6:$AH$125,$N1752,$O1752),"mm:ss.00"),4,2),"")</f>
        <v/>
      </c>
      <c r="M1752" s="23" t="str">
        <f>IF(AND(INDEX(個人!$C$6:$AH$125,$N1752,$C$3)&lt;&gt;"",INDEX(個人!$C$6:$AH$125,$N1752,$O1752)&lt;&gt;""),RIGHT(TEXT(INDEX(個人!$C$6:$AH$125,$N1752,$O1752),"mm:ss.00"),2),"")</f>
        <v/>
      </c>
      <c r="N1752" s="23">
        <f t="shared" si="239"/>
        <v>80</v>
      </c>
      <c r="O1752" s="23">
        <v>19</v>
      </c>
      <c r="P1752" s="200" t="s">
        <v>24</v>
      </c>
      <c r="Q1752" s="23" t="s">
        <v>319</v>
      </c>
    </row>
    <row r="1753" spans="3:17" s="23" customFormat="1" x14ac:dyDescent="0.15">
      <c r="C1753" s="23" t="str">
        <f>IF(INDEX(個人!$C$6:$AH$125,$N1753,$C$3)&lt;&gt;"",DBCS(TRIM(INDEX(個人!$C$6:$AH$125,$N1753,$C$3))),"")</f>
        <v/>
      </c>
      <c r="D1753" s="23" t="str">
        <f t="shared" si="237"/>
        <v>○</v>
      </c>
      <c r="E1753" s="23">
        <f>IF(AND(INDEX(個人!$C$6:$AH$125,$N1752,$C$3)&lt;&gt;"",INDEX(個人!$C$6:$AH$125,$N1753,$O1753)&lt;&gt;""),E1752+1,E1752)</f>
        <v>0</v>
      </c>
      <c r="F1753" s="23" t="str">
        <f t="shared" si="238"/>
        <v>@0</v>
      </c>
      <c r="H1753" s="23" t="str">
        <f>IF(AND(INDEX(個人!$C$6:$AH$125,$N1753,$C$3)&lt;&gt;"",INDEX(個人!$C$6:$AH$125,$N1753,$O1753)&lt;&gt;""),IF(INDEX(個人!$C$6:$AH$125,$N1753,$H$3)&lt;20,11,ROUNDDOWN(INDEX(個人!$C$6:$AH$125,$N1753,$H$3)/5,0)+7),"")</f>
        <v/>
      </c>
      <c r="I1753" s="23" t="str">
        <f>IF(AND(INDEX(個人!$C$6:$AH$125,$N1753,$C$3)&lt;&gt;"",INDEX(個人!$C$6:$AH$125,$N1753,$O1753)&lt;&gt;""),IF(ISERROR(VLOOKUP(DBCS($Q1753),コード一覧!$E$1:$F$6,2,FALSE)),1,VLOOKUP(DBCS($Q1753),コード一覧!$E$1:$F$6,2,FALSE)),"")</f>
        <v/>
      </c>
      <c r="J1753" s="23" t="str">
        <f>IF(AND(INDEX(個人!$C$6:$AH$125,$N1753,$C$3)&lt;&gt;"",INDEX(個人!$C$6:$AH$125,$N1753,$O1753)&lt;&gt;""),VLOOKUP($P1753,コード一覧!$G$1:$H$10,2,FALSE),"")</f>
        <v/>
      </c>
      <c r="K1753" s="23" t="str">
        <f>IF(AND(INDEX(個人!$C$6:$AH$125,$N1753,$C$3)&lt;&gt;"",INDEX(個人!$C$6:$AH$125,$N1753,$O1753)&lt;&gt;""),LEFT(TEXT(INDEX(個人!$C$6:$AH$125,$N1753,$O1753),"mm:ss.00"),2),"")</f>
        <v/>
      </c>
      <c r="L1753" s="23" t="str">
        <f>IF(AND(INDEX(個人!$C$6:$AH$125,$N1753,$C$3)&lt;&gt;"",INDEX(個人!$C$6:$AH$125,$N1753,$O1753)&lt;&gt;""),MID(TEXT(INDEX(個人!$C$6:$AH$125,$N1753,$O1753),"mm:ss.00"),4,2),"")</f>
        <v/>
      </c>
      <c r="M1753" s="23" t="str">
        <f>IF(AND(INDEX(個人!$C$6:$AH$125,$N1753,$C$3)&lt;&gt;"",INDEX(個人!$C$6:$AH$125,$N1753,$O1753)&lt;&gt;""),RIGHT(TEXT(INDEX(個人!$C$6:$AH$125,$N1753,$O1753),"mm:ss.00"),2),"")</f>
        <v/>
      </c>
      <c r="N1753" s="23">
        <f t="shared" si="239"/>
        <v>80</v>
      </c>
      <c r="O1753" s="23">
        <v>20</v>
      </c>
      <c r="P1753" s="200" t="s">
        <v>37</v>
      </c>
      <c r="Q1753" s="23" t="s">
        <v>319</v>
      </c>
    </row>
    <row r="1754" spans="3:17" s="23" customFormat="1" x14ac:dyDescent="0.15">
      <c r="C1754" s="23" t="str">
        <f>IF(INDEX(個人!$C$6:$AH$125,$N1754,$C$3)&lt;&gt;"",DBCS(TRIM(INDEX(個人!$C$6:$AH$125,$N1754,$C$3))),"")</f>
        <v/>
      </c>
      <c r="D1754" s="23" t="str">
        <f t="shared" si="237"/>
        <v>○</v>
      </c>
      <c r="E1754" s="23">
        <f>IF(AND(INDEX(個人!$C$6:$AH$125,$N1753,$C$3)&lt;&gt;"",INDEX(個人!$C$6:$AH$125,$N1754,$O1754)&lt;&gt;""),E1753+1,E1753)</f>
        <v>0</v>
      </c>
      <c r="F1754" s="23" t="str">
        <f t="shared" si="238"/>
        <v>@0</v>
      </c>
      <c r="H1754" s="23" t="str">
        <f>IF(AND(INDEX(個人!$C$6:$AH$125,$N1754,$C$3)&lt;&gt;"",INDEX(個人!$C$6:$AH$125,$N1754,$O1754)&lt;&gt;""),IF(INDEX(個人!$C$6:$AH$125,$N1754,$H$3)&lt;20,11,ROUNDDOWN(INDEX(個人!$C$6:$AH$125,$N1754,$H$3)/5,0)+7),"")</f>
        <v/>
      </c>
      <c r="I1754" s="23" t="str">
        <f>IF(AND(INDEX(個人!$C$6:$AH$125,$N1754,$C$3)&lt;&gt;"",INDEX(個人!$C$6:$AH$125,$N1754,$O1754)&lt;&gt;""),IF(ISERROR(VLOOKUP(DBCS($Q1754),コード一覧!$E$1:$F$6,2,FALSE)),1,VLOOKUP(DBCS($Q1754),コード一覧!$E$1:$F$6,2,FALSE)),"")</f>
        <v/>
      </c>
      <c r="J1754" s="23" t="str">
        <f>IF(AND(INDEX(個人!$C$6:$AH$125,$N1754,$C$3)&lt;&gt;"",INDEX(個人!$C$6:$AH$125,$N1754,$O1754)&lt;&gt;""),VLOOKUP($P1754,コード一覧!$G$1:$H$10,2,FALSE),"")</f>
        <v/>
      </c>
      <c r="K1754" s="23" t="str">
        <f>IF(AND(INDEX(個人!$C$6:$AH$125,$N1754,$C$3)&lt;&gt;"",INDEX(個人!$C$6:$AH$125,$N1754,$O1754)&lt;&gt;""),LEFT(TEXT(INDEX(個人!$C$6:$AH$125,$N1754,$O1754),"mm:ss.00"),2),"")</f>
        <v/>
      </c>
      <c r="L1754" s="23" t="str">
        <f>IF(AND(INDEX(個人!$C$6:$AH$125,$N1754,$C$3)&lt;&gt;"",INDEX(個人!$C$6:$AH$125,$N1754,$O1754)&lt;&gt;""),MID(TEXT(INDEX(個人!$C$6:$AH$125,$N1754,$O1754),"mm:ss.00"),4,2),"")</f>
        <v/>
      </c>
      <c r="M1754" s="23" t="str">
        <f>IF(AND(INDEX(個人!$C$6:$AH$125,$N1754,$C$3)&lt;&gt;"",INDEX(個人!$C$6:$AH$125,$N1754,$O1754)&lt;&gt;""),RIGHT(TEXT(INDEX(個人!$C$6:$AH$125,$N1754,$O1754),"mm:ss.00"),2),"")</f>
        <v/>
      </c>
      <c r="N1754" s="23">
        <f t="shared" si="239"/>
        <v>80</v>
      </c>
      <c r="O1754" s="23">
        <v>21</v>
      </c>
      <c r="P1754" s="200" t="s">
        <v>47</v>
      </c>
      <c r="Q1754" s="23" t="s">
        <v>319</v>
      </c>
    </row>
    <row r="1755" spans="3:17" s="23" customFormat="1" x14ac:dyDescent="0.15">
      <c r="C1755" s="23" t="str">
        <f>IF(INDEX(個人!$C$6:$AH$125,$N1755,$C$3)&lt;&gt;"",DBCS(TRIM(INDEX(個人!$C$6:$AH$125,$N1755,$C$3))),"")</f>
        <v/>
      </c>
      <c r="D1755" s="23" t="str">
        <f t="shared" si="237"/>
        <v>○</v>
      </c>
      <c r="E1755" s="23">
        <f>IF(AND(INDEX(個人!$C$6:$AH$125,$N1754,$C$3)&lt;&gt;"",INDEX(個人!$C$6:$AH$125,$N1755,$O1755)&lt;&gt;""),E1754+1,E1754)</f>
        <v>0</v>
      </c>
      <c r="F1755" s="23" t="str">
        <f t="shared" si="238"/>
        <v>@0</v>
      </c>
      <c r="H1755" s="23" t="str">
        <f>IF(AND(INDEX(個人!$C$6:$AH$125,$N1755,$C$3)&lt;&gt;"",INDEX(個人!$C$6:$AH$125,$N1755,$O1755)&lt;&gt;""),IF(INDEX(個人!$C$6:$AH$125,$N1755,$H$3)&lt;20,11,ROUNDDOWN(INDEX(個人!$C$6:$AH$125,$N1755,$H$3)/5,0)+7),"")</f>
        <v/>
      </c>
      <c r="I1755" s="23" t="str">
        <f>IF(AND(INDEX(個人!$C$6:$AH$125,$N1755,$C$3)&lt;&gt;"",INDEX(個人!$C$6:$AH$125,$N1755,$O1755)&lt;&gt;""),IF(ISERROR(VLOOKUP(DBCS($Q1755),コード一覧!$E$1:$F$6,2,FALSE)),1,VLOOKUP(DBCS($Q1755),コード一覧!$E$1:$F$6,2,FALSE)),"")</f>
        <v/>
      </c>
      <c r="J1755" s="23" t="str">
        <f>IF(AND(INDEX(個人!$C$6:$AH$125,$N1755,$C$3)&lt;&gt;"",INDEX(個人!$C$6:$AH$125,$N1755,$O1755)&lt;&gt;""),VLOOKUP($P1755,コード一覧!$G$1:$H$10,2,FALSE),"")</f>
        <v/>
      </c>
      <c r="K1755" s="23" t="str">
        <f>IF(AND(INDEX(個人!$C$6:$AH$125,$N1755,$C$3)&lt;&gt;"",INDEX(個人!$C$6:$AH$125,$N1755,$O1755)&lt;&gt;""),LEFT(TEXT(INDEX(個人!$C$6:$AH$125,$N1755,$O1755),"mm:ss.00"),2),"")</f>
        <v/>
      </c>
      <c r="L1755" s="23" t="str">
        <f>IF(AND(INDEX(個人!$C$6:$AH$125,$N1755,$C$3)&lt;&gt;"",INDEX(個人!$C$6:$AH$125,$N1755,$O1755)&lt;&gt;""),MID(TEXT(INDEX(個人!$C$6:$AH$125,$N1755,$O1755),"mm:ss.00"),4,2),"")</f>
        <v/>
      </c>
      <c r="M1755" s="23" t="str">
        <f>IF(AND(INDEX(個人!$C$6:$AH$125,$N1755,$C$3)&lt;&gt;"",INDEX(個人!$C$6:$AH$125,$N1755,$O1755)&lt;&gt;""),RIGHT(TEXT(INDEX(個人!$C$6:$AH$125,$N1755,$O1755),"mm:ss.00"),2),"")</f>
        <v/>
      </c>
      <c r="N1755" s="23">
        <f t="shared" si="239"/>
        <v>80</v>
      </c>
      <c r="O1755" s="23">
        <v>22</v>
      </c>
      <c r="P1755" s="200" t="s">
        <v>70</v>
      </c>
      <c r="Q1755" s="23" t="s">
        <v>320</v>
      </c>
    </row>
    <row r="1756" spans="3:17" s="23" customFormat="1" x14ac:dyDescent="0.15">
      <c r="C1756" s="23" t="str">
        <f>IF(INDEX(個人!$C$6:$AH$125,$N1756,$C$3)&lt;&gt;"",DBCS(TRIM(INDEX(個人!$C$6:$AH$125,$N1756,$C$3))),"")</f>
        <v/>
      </c>
      <c r="D1756" s="23" t="str">
        <f t="shared" si="237"/>
        <v>○</v>
      </c>
      <c r="E1756" s="23">
        <f>IF(AND(INDEX(個人!$C$6:$AH$125,$N1755,$C$3)&lt;&gt;"",INDEX(個人!$C$6:$AH$125,$N1756,$O1756)&lt;&gt;""),E1755+1,E1755)</f>
        <v>0</v>
      </c>
      <c r="F1756" s="23" t="str">
        <f t="shared" si="238"/>
        <v>@0</v>
      </c>
      <c r="H1756" s="23" t="str">
        <f>IF(AND(INDEX(個人!$C$6:$AH$125,$N1756,$C$3)&lt;&gt;"",INDEX(個人!$C$6:$AH$125,$N1756,$O1756)&lt;&gt;""),IF(INDEX(個人!$C$6:$AH$125,$N1756,$H$3)&lt;20,11,ROUNDDOWN(INDEX(個人!$C$6:$AH$125,$N1756,$H$3)/5,0)+7),"")</f>
        <v/>
      </c>
      <c r="I1756" s="23" t="str">
        <f>IF(AND(INDEX(個人!$C$6:$AH$125,$N1756,$C$3)&lt;&gt;"",INDEX(個人!$C$6:$AH$125,$N1756,$O1756)&lt;&gt;""),IF(ISERROR(VLOOKUP(DBCS($Q1756),コード一覧!$E$1:$F$6,2,FALSE)),1,VLOOKUP(DBCS($Q1756),コード一覧!$E$1:$F$6,2,FALSE)),"")</f>
        <v/>
      </c>
      <c r="J1756" s="23" t="str">
        <f>IF(AND(INDEX(個人!$C$6:$AH$125,$N1756,$C$3)&lt;&gt;"",INDEX(個人!$C$6:$AH$125,$N1756,$O1756)&lt;&gt;""),VLOOKUP($P1756,コード一覧!$G$1:$H$10,2,FALSE),"")</f>
        <v/>
      </c>
      <c r="K1756" s="23" t="str">
        <f>IF(AND(INDEX(個人!$C$6:$AH$125,$N1756,$C$3)&lt;&gt;"",INDEX(個人!$C$6:$AH$125,$N1756,$O1756)&lt;&gt;""),LEFT(TEXT(INDEX(個人!$C$6:$AH$125,$N1756,$O1756),"mm:ss.00"),2),"")</f>
        <v/>
      </c>
      <c r="L1756" s="23" t="str">
        <f>IF(AND(INDEX(個人!$C$6:$AH$125,$N1756,$C$3)&lt;&gt;"",INDEX(個人!$C$6:$AH$125,$N1756,$O1756)&lt;&gt;""),MID(TEXT(INDEX(個人!$C$6:$AH$125,$N1756,$O1756),"mm:ss.00"),4,2),"")</f>
        <v/>
      </c>
      <c r="M1756" s="23" t="str">
        <f>IF(AND(INDEX(個人!$C$6:$AH$125,$N1756,$C$3)&lt;&gt;"",INDEX(個人!$C$6:$AH$125,$N1756,$O1756)&lt;&gt;""),RIGHT(TEXT(INDEX(個人!$C$6:$AH$125,$N1756,$O1756),"mm:ss.00"),2),"")</f>
        <v/>
      </c>
      <c r="N1756" s="23">
        <f t="shared" si="239"/>
        <v>80</v>
      </c>
      <c r="O1756" s="23">
        <v>23</v>
      </c>
      <c r="P1756" s="200" t="s">
        <v>24</v>
      </c>
      <c r="Q1756" s="23" t="s">
        <v>320</v>
      </c>
    </row>
    <row r="1757" spans="3:17" s="23" customFormat="1" x14ac:dyDescent="0.15">
      <c r="C1757" s="23" t="str">
        <f>IF(INDEX(個人!$C$6:$AH$125,$N1757,$C$3)&lt;&gt;"",DBCS(TRIM(INDEX(個人!$C$6:$AH$125,$N1757,$C$3))),"")</f>
        <v/>
      </c>
      <c r="D1757" s="23" t="str">
        <f t="shared" si="237"/>
        <v>○</v>
      </c>
      <c r="E1757" s="23">
        <f>IF(AND(INDEX(個人!$C$6:$AH$125,$N1756,$C$3)&lt;&gt;"",INDEX(個人!$C$6:$AH$125,$N1757,$O1757)&lt;&gt;""),E1756+1,E1756)</f>
        <v>0</v>
      </c>
      <c r="F1757" s="23" t="str">
        <f t="shared" si="238"/>
        <v>@0</v>
      </c>
      <c r="H1757" s="23" t="str">
        <f>IF(AND(INDEX(個人!$C$6:$AH$125,$N1757,$C$3)&lt;&gt;"",INDEX(個人!$C$6:$AH$125,$N1757,$O1757)&lt;&gt;""),IF(INDEX(個人!$C$6:$AH$125,$N1757,$H$3)&lt;20,11,ROUNDDOWN(INDEX(個人!$C$6:$AH$125,$N1757,$H$3)/5,0)+7),"")</f>
        <v/>
      </c>
      <c r="I1757" s="23" t="str">
        <f>IF(AND(INDEX(個人!$C$6:$AH$125,$N1757,$C$3)&lt;&gt;"",INDEX(個人!$C$6:$AH$125,$N1757,$O1757)&lt;&gt;""),IF(ISERROR(VLOOKUP(DBCS($Q1757),コード一覧!$E$1:$F$6,2,FALSE)),1,VLOOKUP(DBCS($Q1757),コード一覧!$E$1:$F$6,2,FALSE)),"")</f>
        <v/>
      </c>
      <c r="J1757" s="23" t="str">
        <f>IF(AND(INDEX(個人!$C$6:$AH$125,$N1757,$C$3)&lt;&gt;"",INDEX(個人!$C$6:$AH$125,$N1757,$O1757)&lt;&gt;""),VLOOKUP($P1757,コード一覧!$G$1:$H$10,2,FALSE),"")</f>
        <v/>
      </c>
      <c r="K1757" s="23" t="str">
        <f>IF(AND(INDEX(個人!$C$6:$AH$125,$N1757,$C$3)&lt;&gt;"",INDEX(個人!$C$6:$AH$125,$N1757,$O1757)&lt;&gt;""),LEFT(TEXT(INDEX(個人!$C$6:$AH$125,$N1757,$O1757),"mm:ss.00"),2),"")</f>
        <v/>
      </c>
      <c r="L1757" s="23" t="str">
        <f>IF(AND(INDEX(個人!$C$6:$AH$125,$N1757,$C$3)&lt;&gt;"",INDEX(個人!$C$6:$AH$125,$N1757,$O1757)&lt;&gt;""),MID(TEXT(INDEX(個人!$C$6:$AH$125,$N1757,$O1757),"mm:ss.00"),4,2),"")</f>
        <v/>
      </c>
      <c r="M1757" s="23" t="str">
        <f>IF(AND(INDEX(個人!$C$6:$AH$125,$N1757,$C$3)&lt;&gt;"",INDEX(個人!$C$6:$AH$125,$N1757,$O1757)&lt;&gt;""),RIGHT(TEXT(INDEX(個人!$C$6:$AH$125,$N1757,$O1757),"mm:ss.00"),2),"")</f>
        <v/>
      </c>
      <c r="N1757" s="23">
        <f t="shared" si="239"/>
        <v>80</v>
      </c>
      <c r="O1757" s="23">
        <v>24</v>
      </c>
      <c r="P1757" s="200" t="s">
        <v>37</v>
      </c>
      <c r="Q1757" s="23" t="s">
        <v>320</v>
      </c>
    </row>
    <row r="1758" spans="3:17" s="23" customFormat="1" x14ac:dyDescent="0.15">
      <c r="C1758" s="23" t="str">
        <f>IF(INDEX(個人!$C$6:$AH$125,$N1758,$C$3)&lt;&gt;"",DBCS(TRIM(INDEX(個人!$C$6:$AH$125,$N1758,$C$3))),"")</f>
        <v/>
      </c>
      <c r="D1758" s="23" t="str">
        <f t="shared" si="237"/>
        <v>○</v>
      </c>
      <c r="E1758" s="23">
        <f>IF(AND(INDEX(個人!$C$6:$AH$125,$N1757,$C$3)&lt;&gt;"",INDEX(個人!$C$6:$AH$125,$N1758,$O1758)&lt;&gt;""),E1757+1,E1757)</f>
        <v>0</v>
      </c>
      <c r="F1758" s="23" t="str">
        <f t="shared" si="238"/>
        <v>@0</v>
      </c>
      <c r="H1758" s="23" t="str">
        <f>IF(AND(INDEX(個人!$C$6:$AH$125,$N1758,$C$3)&lt;&gt;"",INDEX(個人!$C$6:$AH$125,$N1758,$O1758)&lt;&gt;""),IF(INDEX(個人!$C$6:$AH$125,$N1758,$H$3)&lt;20,11,ROUNDDOWN(INDEX(個人!$C$6:$AH$125,$N1758,$H$3)/5,0)+7),"")</f>
        <v/>
      </c>
      <c r="I1758" s="23" t="str">
        <f>IF(AND(INDEX(個人!$C$6:$AH$125,$N1758,$C$3)&lt;&gt;"",INDEX(個人!$C$6:$AH$125,$N1758,$O1758)&lt;&gt;""),IF(ISERROR(VLOOKUP(DBCS($Q1758),コード一覧!$E$1:$F$6,2,FALSE)),1,VLOOKUP(DBCS($Q1758),コード一覧!$E$1:$F$6,2,FALSE)),"")</f>
        <v/>
      </c>
      <c r="J1758" s="23" t="str">
        <f>IF(AND(INDEX(個人!$C$6:$AH$125,$N1758,$C$3)&lt;&gt;"",INDEX(個人!$C$6:$AH$125,$N1758,$O1758)&lt;&gt;""),VLOOKUP($P1758,コード一覧!$G$1:$H$10,2,FALSE),"")</f>
        <v/>
      </c>
      <c r="K1758" s="23" t="str">
        <f>IF(AND(INDEX(個人!$C$6:$AH$125,$N1758,$C$3)&lt;&gt;"",INDEX(個人!$C$6:$AH$125,$N1758,$O1758)&lt;&gt;""),LEFT(TEXT(INDEX(個人!$C$6:$AH$125,$N1758,$O1758),"mm:ss.00"),2),"")</f>
        <v/>
      </c>
      <c r="L1758" s="23" t="str">
        <f>IF(AND(INDEX(個人!$C$6:$AH$125,$N1758,$C$3)&lt;&gt;"",INDEX(個人!$C$6:$AH$125,$N1758,$O1758)&lt;&gt;""),MID(TEXT(INDEX(個人!$C$6:$AH$125,$N1758,$O1758),"mm:ss.00"),4,2),"")</f>
        <v/>
      </c>
      <c r="M1758" s="23" t="str">
        <f>IF(AND(INDEX(個人!$C$6:$AH$125,$N1758,$C$3)&lt;&gt;"",INDEX(個人!$C$6:$AH$125,$N1758,$O1758)&lt;&gt;""),RIGHT(TEXT(INDEX(個人!$C$6:$AH$125,$N1758,$O1758),"mm:ss.00"),2),"")</f>
        <v/>
      </c>
      <c r="N1758" s="23">
        <f t="shared" si="239"/>
        <v>80</v>
      </c>
      <c r="O1758" s="23">
        <v>25</v>
      </c>
      <c r="P1758" s="200" t="s">
        <v>47</v>
      </c>
      <c r="Q1758" s="23" t="s">
        <v>320</v>
      </c>
    </row>
    <row r="1759" spans="3:17" s="23" customFormat="1" x14ac:dyDescent="0.15">
      <c r="C1759" s="23" t="str">
        <f>IF(INDEX(個人!$C$6:$AH$125,$N1759,$C$3)&lt;&gt;"",DBCS(TRIM(INDEX(個人!$C$6:$AH$125,$N1759,$C$3))),"")</f>
        <v/>
      </c>
      <c r="D1759" s="23" t="str">
        <f t="shared" si="237"/>
        <v>○</v>
      </c>
      <c r="E1759" s="23">
        <f>IF(AND(INDEX(個人!$C$6:$AH$125,$N1758,$C$3)&lt;&gt;"",INDEX(個人!$C$6:$AH$125,$N1759,$O1759)&lt;&gt;""),E1758+1,E1758)</f>
        <v>0</v>
      </c>
      <c r="F1759" s="23" t="str">
        <f t="shared" si="238"/>
        <v>@0</v>
      </c>
      <c r="H1759" s="23" t="str">
        <f>IF(AND(INDEX(個人!$C$6:$AH$125,$N1759,$C$3)&lt;&gt;"",INDEX(個人!$C$6:$AH$125,$N1759,$O1759)&lt;&gt;""),IF(INDEX(個人!$C$6:$AH$125,$N1759,$H$3)&lt;20,11,ROUNDDOWN(INDEX(個人!$C$6:$AH$125,$N1759,$H$3)/5,0)+7),"")</f>
        <v/>
      </c>
      <c r="I1759" s="23" t="str">
        <f>IF(AND(INDEX(個人!$C$6:$AH$125,$N1759,$C$3)&lt;&gt;"",INDEX(個人!$C$6:$AH$125,$N1759,$O1759)&lt;&gt;""),IF(ISERROR(VLOOKUP(DBCS($Q1759),コード一覧!$E$1:$F$6,2,FALSE)),1,VLOOKUP(DBCS($Q1759),コード一覧!$E$1:$F$6,2,FALSE)),"")</f>
        <v/>
      </c>
      <c r="J1759" s="23" t="str">
        <f>IF(AND(INDEX(個人!$C$6:$AH$125,$N1759,$C$3)&lt;&gt;"",INDEX(個人!$C$6:$AH$125,$N1759,$O1759)&lt;&gt;""),VLOOKUP($P1759,コード一覧!$G$1:$H$10,2,FALSE),"")</f>
        <v/>
      </c>
      <c r="K1759" s="23" t="str">
        <f>IF(AND(INDEX(個人!$C$6:$AH$125,$N1759,$C$3)&lt;&gt;"",INDEX(個人!$C$6:$AH$125,$N1759,$O1759)&lt;&gt;""),LEFT(TEXT(INDEX(個人!$C$6:$AH$125,$N1759,$O1759),"mm:ss.00"),2),"")</f>
        <v/>
      </c>
      <c r="L1759" s="23" t="str">
        <f>IF(AND(INDEX(個人!$C$6:$AH$125,$N1759,$C$3)&lt;&gt;"",INDEX(個人!$C$6:$AH$125,$N1759,$O1759)&lt;&gt;""),MID(TEXT(INDEX(個人!$C$6:$AH$125,$N1759,$O1759),"mm:ss.00"),4,2),"")</f>
        <v/>
      </c>
      <c r="M1759" s="23" t="str">
        <f>IF(AND(INDEX(個人!$C$6:$AH$125,$N1759,$C$3)&lt;&gt;"",INDEX(個人!$C$6:$AH$125,$N1759,$O1759)&lt;&gt;""),RIGHT(TEXT(INDEX(個人!$C$6:$AH$125,$N1759,$O1759),"mm:ss.00"),2),"")</f>
        <v/>
      </c>
      <c r="N1759" s="23">
        <f t="shared" si="239"/>
        <v>80</v>
      </c>
      <c r="O1759" s="23">
        <v>26</v>
      </c>
      <c r="P1759" s="200" t="s">
        <v>70</v>
      </c>
      <c r="Q1759" s="23" t="s">
        <v>321</v>
      </c>
    </row>
    <row r="1760" spans="3:17" s="23" customFormat="1" x14ac:dyDescent="0.15">
      <c r="C1760" s="23" t="str">
        <f>IF(INDEX(個人!$C$6:$AH$125,$N1760,$C$3)&lt;&gt;"",DBCS(TRIM(INDEX(個人!$C$6:$AH$125,$N1760,$C$3))),"")</f>
        <v/>
      </c>
      <c r="D1760" s="23" t="str">
        <f t="shared" si="237"/>
        <v>○</v>
      </c>
      <c r="E1760" s="23">
        <f>IF(AND(INDEX(個人!$C$6:$AH$125,$N1759,$C$3)&lt;&gt;"",INDEX(個人!$C$6:$AH$125,$N1760,$O1760)&lt;&gt;""),E1759+1,E1759)</f>
        <v>0</v>
      </c>
      <c r="F1760" s="23" t="str">
        <f t="shared" si="238"/>
        <v>@0</v>
      </c>
      <c r="H1760" s="23" t="str">
        <f>IF(AND(INDEX(個人!$C$6:$AH$125,$N1760,$C$3)&lt;&gt;"",INDEX(個人!$C$6:$AH$125,$N1760,$O1760)&lt;&gt;""),IF(INDEX(個人!$C$6:$AH$125,$N1760,$H$3)&lt;20,11,ROUNDDOWN(INDEX(個人!$C$6:$AH$125,$N1760,$H$3)/5,0)+7),"")</f>
        <v/>
      </c>
      <c r="I1760" s="23" t="str">
        <f>IF(AND(INDEX(個人!$C$6:$AH$125,$N1760,$C$3)&lt;&gt;"",INDEX(個人!$C$6:$AH$125,$N1760,$O1760)&lt;&gt;""),IF(ISERROR(VLOOKUP(DBCS($Q1760),コード一覧!$E$1:$F$6,2,FALSE)),1,VLOOKUP(DBCS($Q1760),コード一覧!$E$1:$F$6,2,FALSE)),"")</f>
        <v/>
      </c>
      <c r="J1760" s="23" t="str">
        <f>IF(AND(INDEX(個人!$C$6:$AH$125,$N1760,$C$3)&lt;&gt;"",INDEX(個人!$C$6:$AH$125,$N1760,$O1760)&lt;&gt;""),VLOOKUP($P1760,コード一覧!$G$1:$H$10,2,FALSE),"")</f>
        <v/>
      </c>
      <c r="K1760" s="23" t="str">
        <f>IF(AND(INDEX(個人!$C$6:$AH$125,$N1760,$C$3)&lt;&gt;"",INDEX(個人!$C$6:$AH$125,$N1760,$O1760)&lt;&gt;""),LEFT(TEXT(INDEX(個人!$C$6:$AH$125,$N1760,$O1760),"mm:ss.00"),2),"")</f>
        <v/>
      </c>
      <c r="L1760" s="23" t="str">
        <f>IF(AND(INDEX(個人!$C$6:$AH$125,$N1760,$C$3)&lt;&gt;"",INDEX(個人!$C$6:$AH$125,$N1760,$O1760)&lt;&gt;""),MID(TEXT(INDEX(個人!$C$6:$AH$125,$N1760,$O1760),"mm:ss.00"),4,2),"")</f>
        <v/>
      </c>
      <c r="M1760" s="23" t="str">
        <f>IF(AND(INDEX(個人!$C$6:$AH$125,$N1760,$C$3)&lt;&gt;"",INDEX(個人!$C$6:$AH$125,$N1760,$O1760)&lt;&gt;""),RIGHT(TEXT(INDEX(個人!$C$6:$AH$125,$N1760,$O1760),"mm:ss.00"),2),"")</f>
        <v/>
      </c>
      <c r="N1760" s="23">
        <f t="shared" si="239"/>
        <v>80</v>
      </c>
      <c r="O1760" s="23">
        <v>27</v>
      </c>
      <c r="P1760" s="200" t="s">
        <v>24</v>
      </c>
      <c r="Q1760" s="23" t="s">
        <v>321</v>
      </c>
    </row>
    <row r="1761" spans="3:17" s="23" customFormat="1" x14ac:dyDescent="0.15">
      <c r="C1761" s="23" t="str">
        <f>IF(INDEX(個人!$C$6:$AH$125,$N1761,$C$3)&lt;&gt;"",DBCS(TRIM(INDEX(個人!$C$6:$AH$125,$N1761,$C$3))),"")</f>
        <v/>
      </c>
      <c r="D1761" s="23" t="str">
        <f t="shared" si="237"/>
        <v>○</v>
      </c>
      <c r="E1761" s="23">
        <f>IF(AND(INDEX(個人!$C$6:$AH$125,$N1760,$C$3)&lt;&gt;"",INDEX(個人!$C$6:$AH$125,$N1761,$O1761)&lt;&gt;""),E1760+1,E1760)</f>
        <v>0</v>
      </c>
      <c r="F1761" s="23" t="str">
        <f t="shared" si="238"/>
        <v>@0</v>
      </c>
      <c r="H1761" s="23" t="str">
        <f>IF(AND(INDEX(個人!$C$6:$AH$125,$N1761,$C$3)&lt;&gt;"",INDEX(個人!$C$6:$AH$125,$N1761,$O1761)&lt;&gt;""),IF(INDEX(個人!$C$6:$AH$125,$N1761,$H$3)&lt;20,11,ROUNDDOWN(INDEX(個人!$C$6:$AH$125,$N1761,$H$3)/5,0)+7),"")</f>
        <v/>
      </c>
      <c r="I1761" s="23" t="str">
        <f>IF(AND(INDEX(個人!$C$6:$AH$125,$N1761,$C$3)&lt;&gt;"",INDEX(個人!$C$6:$AH$125,$N1761,$O1761)&lt;&gt;""),IF(ISERROR(VLOOKUP(DBCS($Q1761),コード一覧!$E$1:$F$6,2,FALSE)),1,VLOOKUP(DBCS($Q1761),コード一覧!$E$1:$F$6,2,FALSE)),"")</f>
        <v/>
      </c>
      <c r="J1761" s="23" t="str">
        <f>IF(AND(INDEX(個人!$C$6:$AH$125,$N1761,$C$3)&lt;&gt;"",INDEX(個人!$C$6:$AH$125,$N1761,$O1761)&lt;&gt;""),VLOOKUP($P1761,コード一覧!$G$1:$H$10,2,FALSE),"")</f>
        <v/>
      </c>
      <c r="K1761" s="23" t="str">
        <f>IF(AND(INDEX(個人!$C$6:$AH$125,$N1761,$C$3)&lt;&gt;"",INDEX(個人!$C$6:$AH$125,$N1761,$O1761)&lt;&gt;""),LEFT(TEXT(INDEX(個人!$C$6:$AH$125,$N1761,$O1761),"mm:ss.00"),2),"")</f>
        <v/>
      </c>
      <c r="L1761" s="23" t="str">
        <f>IF(AND(INDEX(個人!$C$6:$AH$125,$N1761,$C$3)&lt;&gt;"",INDEX(個人!$C$6:$AH$125,$N1761,$O1761)&lt;&gt;""),MID(TEXT(INDEX(個人!$C$6:$AH$125,$N1761,$O1761),"mm:ss.00"),4,2),"")</f>
        <v/>
      </c>
      <c r="M1761" s="23" t="str">
        <f>IF(AND(INDEX(個人!$C$6:$AH$125,$N1761,$C$3)&lt;&gt;"",INDEX(個人!$C$6:$AH$125,$N1761,$O1761)&lt;&gt;""),RIGHT(TEXT(INDEX(個人!$C$6:$AH$125,$N1761,$O1761),"mm:ss.00"),2),"")</f>
        <v/>
      </c>
      <c r="N1761" s="23">
        <f t="shared" si="239"/>
        <v>80</v>
      </c>
      <c r="O1761" s="23">
        <v>28</v>
      </c>
      <c r="P1761" s="200" t="s">
        <v>37</v>
      </c>
      <c r="Q1761" s="23" t="s">
        <v>321</v>
      </c>
    </row>
    <row r="1762" spans="3:17" s="23" customFormat="1" x14ac:dyDescent="0.15">
      <c r="C1762" s="23" t="str">
        <f>IF(INDEX(個人!$C$6:$AH$125,$N1762,$C$3)&lt;&gt;"",DBCS(TRIM(INDEX(個人!$C$6:$AH$125,$N1762,$C$3))),"")</f>
        <v/>
      </c>
      <c r="D1762" s="23" t="str">
        <f t="shared" si="237"/>
        <v>○</v>
      </c>
      <c r="E1762" s="23">
        <f>IF(AND(INDEX(個人!$C$6:$AH$125,$N1761,$C$3)&lt;&gt;"",INDEX(個人!$C$6:$AH$125,$N1762,$O1762)&lt;&gt;""),E1761+1,E1761)</f>
        <v>0</v>
      </c>
      <c r="F1762" s="23" t="str">
        <f t="shared" si="238"/>
        <v>@0</v>
      </c>
      <c r="H1762" s="23" t="str">
        <f>IF(AND(INDEX(個人!$C$6:$AH$125,$N1762,$C$3)&lt;&gt;"",INDEX(個人!$C$6:$AH$125,$N1762,$O1762)&lt;&gt;""),IF(INDEX(個人!$C$6:$AH$125,$N1762,$H$3)&lt;20,11,ROUNDDOWN(INDEX(個人!$C$6:$AH$125,$N1762,$H$3)/5,0)+7),"")</f>
        <v/>
      </c>
      <c r="I1762" s="23" t="str">
        <f>IF(AND(INDEX(個人!$C$6:$AH$125,$N1762,$C$3)&lt;&gt;"",INDEX(個人!$C$6:$AH$125,$N1762,$O1762)&lt;&gt;""),IF(ISERROR(VLOOKUP(DBCS($Q1762),コード一覧!$E$1:$F$6,2,FALSE)),1,VLOOKUP(DBCS($Q1762),コード一覧!$E$1:$F$6,2,FALSE)),"")</f>
        <v/>
      </c>
      <c r="J1762" s="23" t="str">
        <f>IF(AND(INDEX(個人!$C$6:$AH$125,$N1762,$C$3)&lt;&gt;"",INDEX(個人!$C$6:$AH$125,$N1762,$O1762)&lt;&gt;""),VLOOKUP($P1762,コード一覧!$G$1:$H$10,2,FALSE),"")</f>
        <v/>
      </c>
      <c r="K1762" s="23" t="str">
        <f>IF(AND(INDEX(個人!$C$6:$AH$125,$N1762,$C$3)&lt;&gt;"",INDEX(個人!$C$6:$AH$125,$N1762,$O1762)&lt;&gt;""),LEFT(TEXT(INDEX(個人!$C$6:$AH$125,$N1762,$O1762),"mm:ss.00"),2),"")</f>
        <v/>
      </c>
      <c r="L1762" s="23" t="str">
        <f>IF(AND(INDEX(個人!$C$6:$AH$125,$N1762,$C$3)&lt;&gt;"",INDEX(個人!$C$6:$AH$125,$N1762,$O1762)&lt;&gt;""),MID(TEXT(INDEX(個人!$C$6:$AH$125,$N1762,$O1762),"mm:ss.00"),4,2),"")</f>
        <v/>
      </c>
      <c r="M1762" s="23" t="str">
        <f>IF(AND(INDEX(個人!$C$6:$AH$125,$N1762,$C$3)&lt;&gt;"",INDEX(個人!$C$6:$AH$125,$N1762,$O1762)&lt;&gt;""),RIGHT(TEXT(INDEX(個人!$C$6:$AH$125,$N1762,$O1762),"mm:ss.00"),2),"")</f>
        <v/>
      </c>
      <c r="N1762" s="23">
        <f t="shared" si="239"/>
        <v>80</v>
      </c>
      <c r="O1762" s="23">
        <v>29</v>
      </c>
      <c r="P1762" s="200" t="s">
        <v>47</v>
      </c>
      <c r="Q1762" s="23" t="s">
        <v>321</v>
      </c>
    </row>
    <row r="1763" spans="3:17" s="23" customFormat="1" x14ac:dyDescent="0.15">
      <c r="C1763" s="23" t="str">
        <f>IF(INDEX(個人!$C$6:$AH$125,$N1763,$C$3)&lt;&gt;"",DBCS(TRIM(INDEX(個人!$C$6:$AH$125,$N1763,$C$3))),"")</f>
        <v/>
      </c>
      <c r="D1763" s="23" t="str">
        <f t="shared" si="237"/>
        <v>○</v>
      </c>
      <c r="E1763" s="23">
        <f>IF(AND(INDEX(個人!$C$6:$AH$125,$N1762,$C$3)&lt;&gt;"",INDEX(個人!$C$6:$AH$125,$N1763,$O1763)&lt;&gt;""),E1762+1,E1762)</f>
        <v>0</v>
      </c>
      <c r="F1763" s="23" t="str">
        <f t="shared" si="238"/>
        <v>@0</v>
      </c>
      <c r="H1763" s="23" t="str">
        <f>IF(AND(INDEX(個人!$C$6:$AH$125,$N1763,$C$3)&lt;&gt;"",INDEX(個人!$C$6:$AH$125,$N1763,$O1763)&lt;&gt;""),IF(INDEX(個人!$C$6:$AH$125,$N1763,$H$3)&lt;20,11,ROUNDDOWN(INDEX(個人!$C$6:$AH$125,$N1763,$H$3)/5,0)+7),"")</f>
        <v/>
      </c>
      <c r="I1763" s="23" t="str">
        <f>IF(AND(INDEX(個人!$C$6:$AH$125,$N1763,$C$3)&lt;&gt;"",INDEX(個人!$C$6:$AH$125,$N1763,$O1763)&lt;&gt;""),IF(ISERROR(VLOOKUP(DBCS($Q1763),コード一覧!$E$1:$F$6,2,FALSE)),1,VLOOKUP(DBCS($Q1763),コード一覧!$E$1:$F$6,2,FALSE)),"")</f>
        <v/>
      </c>
      <c r="J1763" s="23" t="str">
        <f>IF(AND(INDEX(個人!$C$6:$AH$125,$N1763,$C$3)&lt;&gt;"",INDEX(個人!$C$6:$AH$125,$N1763,$O1763)&lt;&gt;""),VLOOKUP($P1763,コード一覧!$G$1:$H$10,2,FALSE),"")</f>
        <v/>
      </c>
      <c r="K1763" s="23" t="str">
        <f>IF(AND(INDEX(個人!$C$6:$AH$125,$N1763,$C$3)&lt;&gt;"",INDEX(個人!$C$6:$AH$125,$N1763,$O1763)&lt;&gt;""),LEFT(TEXT(INDEX(個人!$C$6:$AH$125,$N1763,$O1763),"mm:ss.00"),2),"")</f>
        <v/>
      </c>
      <c r="L1763" s="23" t="str">
        <f>IF(AND(INDEX(個人!$C$6:$AH$125,$N1763,$C$3)&lt;&gt;"",INDEX(個人!$C$6:$AH$125,$N1763,$O1763)&lt;&gt;""),MID(TEXT(INDEX(個人!$C$6:$AH$125,$N1763,$O1763),"mm:ss.00"),4,2),"")</f>
        <v/>
      </c>
      <c r="M1763" s="23" t="str">
        <f>IF(AND(INDEX(個人!$C$6:$AH$125,$N1763,$C$3)&lt;&gt;"",INDEX(個人!$C$6:$AH$125,$N1763,$O1763)&lt;&gt;""),RIGHT(TEXT(INDEX(個人!$C$6:$AH$125,$N1763,$O1763),"mm:ss.00"),2),"")</f>
        <v/>
      </c>
      <c r="N1763" s="23">
        <f t="shared" si="239"/>
        <v>80</v>
      </c>
      <c r="O1763" s="23">
        <v>30</v>
      </c>
      <c r="P1763" s="200" t="s">
        <v>37</v>
      </c>
      <c r="Q1763" s="23" t="s">
        <v>101</v>
      </c>
    </row>
    <row r="1764" spans="3:17" s="23" customFormat="1" x14ac:dyDescent="0.15">
      <c r="C1764" s="23" t="str">
        <f>IF(INDEX(個人!$C$6:$AH$125,$N1764,$C$3)&lt;&gt;"",DBCS(TRIM(INDEX(個人!$C$6:$AH$125,$N1764,$C$3))),"")</f>
        <v/>
      </c>
      <c r="D1764" s="23" t="str">
        <f t="shared" si="237"/>
        <v>○</v>
      </c>
      <c r="E1764" s="23">
        <f>IF(AND(INDEX(個人!$C$6:$AH$125,$N1763,$C$3)&lt;&gt;"",INDEX(個人!$C$6:$AH$125,$N1764,$O1764)&lt;&gt;""),E1763+1,E1763)</f>
        <v>0</v>
      </c>
      <c r="F1764" s="23" t="str">
        <f t="shared" si="238"/>
        <v>@0</v>
      </c>
      <c r="H1764" s="23" t="str">
        <f>IF(AND(INDEX(個人!$C$6:$AH$125,$N1764,$C$3)&lt;&gt;"",INDEX(個人!$C$6:$AH$125,$N1764,$O1764)&lt;&gt;""),IF(INDEX(個人!$C$6:$AH$125,$N1764,$H$3)&lt;20,11,ROUNDDOWN(INDEX(個人!$C$6:$AH$125,$N1764,$H$3)/5,0)+7),"")</f>
        <v/>
      </c>
      <c r="I1764" s="23" t="str">
        <f>IF(AND(INDEX(個人!$C$6:$AH$125,$N1764,$C$3)&lt;&gt;"",INDEX(個人!$C$6:$AH$125,$N1764,$O1764)&lt;&gt;""),IF(ISERROR(VLOOKUP(DBCS($Q1764),コード一覧!$E$1:$F$6,2,FALSE)),1,VLOOKUP(DBCS($Q1764),コード一覧!$E$1:$F$6,2,FALSE)),"")</f>
        <v/>
      </c>
      <c r="J1764" s="23" t="str">
        <f>IF(AND(INDEX(個人!$C$6:$AH$125,$N1764,$C$3)&lt;&gt;"",INDEX(個人!$C$6:$AH$125,$N1764,$O1764)&lt;&gt;""),VLOOKUP($P1764,コード一覧!$G$1:$H$10,2,FALSE),"")</f>
        <v/>
      </c>
      <c r="K1764" s="23" t="str">
        <f>IF(AND(INDEX(個人!$C$6:$AH$125,$N1764,$C$3)&lt;&gt;"",INDEX(個人!$C$6:$AH$125,$N1764,$O1764)&lt;&gt;""),LEFT(TEXT(INDEX(個人!$C$6:$AH$125,$N1764,$O1764),"mm:ss.00"),2),"")</f>
        <v/>
      </c>
      <c r="L1764" s="23" t="str">
        <f>IF(AND(INDEX(個人!$C$6:$AH$125,$N1764,$C$3)&lt;&gt;"",INDEX(個人!$C$6:$AH$125,$N1764,$O1764)&lt;&gt;""),MID(TEXT(INDEX(個人!$C$6:$AH$125,$N1764,$O1764),"mm:ss.00"),4,2),"")</f>
        <v/>
      </c>
      <c r="M1764" s="23" t="str">
        <f>IF(AND(INDEX(個人!$C$6:$AH$125,$N1764,$C$3)&lt;&gt;"",INDEX(個人!$C$6:$AH$125,$N1764,$O1764)&lt;&gt;""),RIGHT(TEXT(INDEX(個人!$C$6:$AH$125,$N1764,$O1764),"mm:ss.00"),2),"")</f>
        <v/>
      </c>
      <c r="N1764" s="23">
        <f t="shared" si="239"/>
        <v>80</v>
      </c>
      <c r="O1764" s="23">
        <v>31</v>
      </c>
      <c r="P1764" s="200" t="s">
        <v>47</v>
      </c>
      <c r="Q1764" s="23" t="s">
        <v>101</v>
      </c>
    </row>
    <row r="1765" spans="3:17" s="23" customFormat="1" x14ac:dyDescent="0.15">
      <c r="C1765" s="23" t="str">
        <f>IF(INDEX(個人!$C$6:$AH$125,$N1765,$C$3)&lt;&gt;"",DBCS(TRIM(INDEX(個人!$C$6:$AH$125,$N1765,$C$3))),"")</f>
        <v/>
      </c>
      <c r="D1765" s="23" t="str">
        <f t="shared" si="237"/>
        <v>○</v>
      </c>
      <c r="E1765" s="23">
        <f>IF(AND(INDEX(個人!$C$6:$AH$125,$N1764,$C$3)&lt;&gt;"",INDEX(個人!$C$6:$AH$125,$N1765,$O1765)&lt;&gt;""),E1764+1,E1764)</f>
        <v>0</v>
      </c>
      <c r="F1765" s="23" t="str">
        <f t="shared" si="238"/>
        <v>@0</v>
      </c>
      <c r="H1765" s="23" t="str">
        <f>IF(AND(INDEX(個人!$C$6:$AH$125,$N1765,$C$3)&lt;&gt;"",INDEX(個人!$C$6:$AH$125,$N1765,$O1765)&lt;&gt;""),IF(INDEX(個人!$C$6:$AH$125,$N1765,$H$3)&lt;20,11,ROUNDDOWN(INDEX(個人!$C$6:$AH$125,$N1765,$H$3)/5,0)+7),"")</f>
        <v/>
      </c>
      <c r="I1765" s="23" t="str">
        <f>IF(AND(INDEX(個人!$C$6:$AH$125,$N1765,$C$3)&lt;&gt;"",INDEX(個人!$C$6:$AH$125,$N1765,$O1765)&lt;&gt;""),IF(ISERROR(VLOOKUP(DBCS($Q1765),コード一覧!$E$1:$F$6,2,FALSE)),1,VLOOKUP(DBCS($Q1765),コード一覧!$E$1:$F$6,2,FALSE)),"")</f>
        <v/>
      </c>
      <c r="J1765" s="23" t="str">
        <f>IF(AND(INDEX(個人!$C$6:$AH$125,$N1765,$C$3)&lt;&gt;"",INDEX(個人!$C$6:$AH$125,$N1765,$O1765)&lt;&gt;""),VLOOKUP($P1765,コード一覧!$G$1:$H$10,2,FALSE),"")</f>
        <v/>
      </c>
      <c r="K1765" s="23" t="str">
        <f>IF(AND(INDEX(個人!$C$6:$AH$125,$N1765,$C$3)&lt;&gt;"",INDEX(個人!$C$6:$AH$125,$N1765,$O1765)&lt;&gt;""),LEFT(TEXT(INDEX(個人!$C$6:$AH$125,$N1765,$O1765),"mm:ss.00"),2),"")</f>
        <v/>
      </c>
      <c r="L1765" s="23" t="str">
        <f>IF(AND(INDEX(個人!$C$6:$AH$125,$N1765,$C$3)&lt;&gt;"",INDEX(個人!$C$6:$AH$125,$N1765,$O1765)&lt;&gt;""),MID(TEXT(INDEX(個人!$C$6:$AH$125,$N1765,$O1765),"mm:ss.00"),4,2),"")</f>
        <v/>
      </c>
      <c r="M1765" s="23" t="str">
        <f>IF(AND(INDEX(個人!$C$6:$AH$125,$N1765,$C$3)&lt;&gt;"",INDEX(個人!$C$6:$AH$125,$N1765,$O1765)&lt;&gt;""),RIGHT(TEXT(INDEX(個人!$C$6:$AH$125,$N1765,$O1765),"mm:ss.00"),2),"")</f>
        <v/>
      </c>
      <c r="N1765" s="23">
        <f t="shared" si="239"/>
        <v>80</v>
      </c>
      <c r="O1765" s="23">
        <v>32</v>
      </c>
      <c r="P1765" s="200" t="s">
        <v>73</v>
      </c>
      <c r="Q1765" s="23" t="s">
        <v>101</v>
      </c>
    </row>
    <row r="1766" spans="3:17" s="22" customFormat="1" x14ac:dyDescent="0.15">
      <c r="C1766" s="22" t="str">
        <f>IF(INDEX(個人!$C$6:$AH$125,$N1766,$C$3)&lt;&gt;"",DBCS(TRIM(INDEX(個人!$C$6:$AH$125,$N1766,$C$3))),"")</f>
        <v/>
      </c>
      <c r="D1766" s="22" t="str">
        <f>IF(C1765=C1766,"○","×")</f>
        <v>○</v>
      </c>
      <c r="E1766" s="22">
        <f>IF(AND(INDEX(個人!$C$6:$AH$125,$N1766,$C$3)&lt;&gt;"",INDEX(個人!$C$6:$AH$125,$N1766,$O1766)&lt;&gt;""),1,0)</f>
        <v>0</v>
      </c>
      <c r="F1766" s="22" t="str">
        <f>C1766&amp;"@"&amp;E1766</f>
        <v>@0</v>
      </c>
      <c r="H1766" s="22" t="str">
        <f>IF(AND(INDEX(個人!$C$6:$AH$125,$N1766,$C$3)&lt;&gt;"",INDEX(個人!$C$6:$AH$125,$N1766,$O1766)&lt;&gt;""),IF(INDEX(個人!$C$6:$AH$125,$N1766,$H$3)&lt;20,11,ROUNDDOWN(INDEX(個人!$C$6:$AH$125,$N1766,$H$3)/5,0)+7),"")</f>
        <v/>
      </c>
      <c r="I1766" s="22" t="str">
        <f>IF(AND(INDEX(個人!$C$6:$AH$125,$N1766,$C$3)&lt;&gt;"",INDEX(個人!$C$6:$AH$125,$N1766,$O1766)&lt;&gt;""),IF(ISERROR(VLOOKUP(DBCS($Q1766),コード一覧!$E$1:$F$6,2,FALSE)),1,VLOOKUP(DBCS($Q1766),コード一覧!$E$1:$F$6,2,FALSE)),"")</f>
        <v/>
      </c>
      <c r="J1766" s="22" t="str">
        <f>IF(AND(INDEX(個人!$C$6:$AH$125,$N1766,$C$3)&lt;&gt;"",INDEX(個人!$C$6:$AH$125,$N1766,$O1766)&lt;&gt;""),VLOOKUP($P1766,コード一覧!$G$1:$H$10,2,FALSE),"")</f>
        <v/>
      </c>
      <c r="K1766" s="22" t="str">
        <f>IF(AND(INDEX(個人!$C$6:$AH$125,$N1766,$C$3)&lt;&gt;"",INDEX(個人!$C$6:$AH$125,$N1766,$O1766)&lt;&gt;""),LEFT(TEXT(INDEX(個人!$C$6:$AH$125,$N1766,$O1766),"mm:ss.00"),2),"")</f>
        <v/>
      </c>
      <c r="L1766" s="22" t="str">
        <f>IF(AND(INDEX(個人!$C$6:$AH$125,$N1766,$C$3)&lt;&gt;"",INDEX(個人!$C$6:$AH$125,$N1766,$O1766)&lt;&gt;""),MID(TEXT(INDEX(個人!$C$6:$AH$125,$N1766,$O1766),"mm:ss.00"),4,2),"")</f>
        <v/>
      </c>
      <c r="M1766" s="22" t="str">
        <f>IF(AND(INDEX(個人!$C$6:$AH$125,$N1766,$C$3)&lt;&gt;"",INDEX(個人!$C$6:$AH$125,$N1766,$O1766)&lt;&gt;""),RIGHT(TEXT(INDEX(個人!$C$6:$AH$125,$N1766,$O1766),"mm:ss.00"),2),"")</f>
        <v/>
      </c>
      <c r="N1766" s="22">
        <f>N1744+1</f>
        <v>81</v>
      </c>
      <c r="O1766" s="22">
        <v>11</v>
      </c>
      <c r="P1766" s="24" t="s">
        <v>70</v>
      </c>
      <c r="Q1766" s="22" t="s">
        <v>102</v>
      </c>
    </row>
    <row r="1767" spans="3:17" s="22" customFormat="1" x14ac:dyDescent="0.15">
      <c r="C1767" s="22" t="str">
        <f>IF(INDEX(個人!$C$6:$AH$125,$N1767,$C$3)&lt;&gt;"",DBCS(TRIM(INDEX(個人!$C$6:$AH$125,$N1767,$C$3))),"")</f>
        <v/>
      </c>
      <c r="D1767" s="22" t="str">
        <f>IF(C1766=C1767,"○","×")</f>
        <v>○</v>
      </c>
      <c r="E1767" s="22">
        <f>IF(AND(INDEX(個人!$C$6:$AH$125,$N1766,$C$3)&lt;&gt;"",INDEX(個人!$C$6:$AH$125,$N1767,$O1767)&lt;&gt;""),E1766+1,E1766)</f>
        <v>0</v>
      </c>
      <c r="F1767" s="22" t="str">
        <f>C1767&amp;"@"&amp;E1767</f>
        <v>@0</v>
      </c>
      <c r="H1767" s="22" t="str">
        <f>IF(AND(INDEX(個人!$C$6:$AH$125,$N1767,$C$3)&lt;&gt;"",INDEX(個人!$C$6:$AH$125,$N1767,$O1767)&lt;&gt;""),IF(INDEX(個人!$C$6:$AH$125,$N1767,$H$3)&lt;20,11,ROUNDDOWN(INDEX(個人!$C$6:$AH$125,$N1767,$H$3)/5,0)+7),"")</f>
        <v/>
      </c>
      <c r="I1767" s="22" t="str">
        <f>IF(AND(INDEX(個人!$C$6:$AH$125,$N1767,$C$3)&lt;&gt;"",INDEX(個人!$C$6:$AH$125,$N1767,$O1767)&lt;&gt;""),IF(ISERROR(VLOOKUP(DBCS($Q1767),コード一覧!$E$1:$F$6,2,FALSE)),1,VLOOKUP(DBCS($Q1767),コード一覧!$E$1:$F$6,2,FALSE)),"")</f>
        <v/>
      </c>
      <c r="J1767" s="22" t="str">
        <f>IF(AND(INDEX(個人!$C$6:$AH$125,$N1767,$C$3)&lt;&gt;"",INDEX(個人!$C$6:$AH$125,$N1767,$O1767)&lt;&gt;""),VLOOKUP($P1767,コード一覧!$G$1:$H$10,2,FALSE),"")</f>
        <v/>
      </c>
      <c r="K1767" s="22" t="str">
        <f>IF(AND(INDEX(個人!$C$6:$AH$125,$N1767,$C$3)&lt;&gt;"",INDEX(個人!$C$6:$AH$125,$N1767,$O1767)&lt;&gt;""),LEFT(TEXT(INDEX(個人!$C$6:$AH$125,$N1767,$O1767),"mm:ss.00"),2),"")</f>
        <v/>
      </c>
      <c r="L1767" s="22" t="str">
        <f>IF(AND(INDEX(個人!$C$6:$AH$125,$N1767,$C$3)&lt;&gt;"",INDEX(個人!$C$6:$AH$125,$N1767,$O1767)&lt;&gt;""),MID(TEXT(INDEX(個人!$C$6:$AH$125,$N1767,$O1767),"mm:ss.00"),4,2),"")</f>
        <v/>
      </c>
      <c r="M1767" s="22" t="str">
        <f>IF(AND(INDEX(個人!$C$6:$AH$125,$N1767,$C$3)&lt;&gt;"",INDEX(個人!$C$6:$AH$125,$N1767,$O1767)&lt;&gt;""),RIGHT(TEXT(INDEX(個人!$C$6:$AH$125,$N1767,$O1767),"mm:ss.00"),2),"")</f>
        <v/>
      </c>
      <c r="N1767" s="22">
        <f>$N1766</f>
        <v>81</v>
      </c>
      <c r="O1767" s="22">
        <v>12</v>
      </c>
      <c r="P1767" s="24" t="s">
        <v>24</v>
      </c>
      <c r="Q1767" s="22" t="s">
        <v>102</v>
      </c>
    </row>
    <row r="1768" spans="3:17" s="22" customFormat="1" x14ac:dyDescent="0.15">
      <c r="C1768" s="22" t="str">
        <f>IF(INDEX(個人!$C$6:$AH$125,$N1768,$C$3)&lt;&gt;"",DBCS(TRIM(INDEX(個人!$C$6:$AH$125,$N1768,$C$3))),"")</f>
        <v/>
      </c>
      <c r="D1768" s="22" t="str">
        <f t="shared" ref="D1768:D1787" si="240">IF(C1767=C1768,"○","×")</f>
        <v>○</v>
      </c>
      <c r="E1768" s="22">
        <f>IF(AND(INDEX(個人!$C$6:$AH$125,$N1767,$C$3)&lt;&gt;"",INDEX(個人!$C$6:$AH$125,$N1768,$O1768)&lt;&gt;""),E1767+1,E1767)</f>
        <v>0</v>
      </c>
      <c r="F1768" s="22" t="str">
        <f t="shared" ref="F1768:F1787" si="241">C1768&amp;"@"&amp;E1768</f>
        <v>@0</v>
      </c>
      <c r="H1768" s="22" t="str">
        <f>IF(AND(INDEX(個人!$C$6:$AH$125,$N1768,$C$3)&lt;&gt;"",INDEX(個人!$C$6:$AH$125,$N1768,$O1768)&lt;&gt;""),IF(INDEX(個人!$C$6:$AH$125,$N1768,$H$3)&lt;20,11,ROUNDDOWN(INDEX(個人!$C$6:$AH$125,$N1768,$H$3)/5,0)+7),"")</f>
        <v/>
      </c>
      <c r="I1768" s="22" t="str">
        <f>IF(AND(INDEX(個人!$C$6:$AH$125,$N1768,$C$3)&lt;&gt;"",INDEX(個人!$C$6:$AH$125,$N1768,$O1768)&lt;&gt;""),IF(ISERROR(VLOOKUP(DBCS($Q1768),コード一覧!$E$1:$F$6,2,FALSE)),1,VLOOKUP(DBCS($Q1768),コード一覧!$E$1:$F$6,2,FALSE)),"")</f>
        <v/>
      </c>
      <c r="J1768" s="22" t="str">
        <f>IF(AND(INDEX(個人!$C$6:$AH$125,$N1768,$C$3)&lt;&gt;"",INDEX(個人!$C$6:$AH$125,$N1768,$O1768)&lt;&gt;""),VLOOKUP($P1768,コード一覧!$G$1:$H$10,2,FALSE),"")</f>
        <v/>
      </c>
      <c r="K1768" s="22" t="str">
        <f>IF(AND(INDEX(個人!$C$6:$AH$125,$N1768,$C$3)&lt;&gt;"",INDEX(個人!$C$6:$AH$125,$N1768,$O1768)&lt;&gt;""),LEFT(TEXT(INDEX(個人!$C$6:$AH$125,$N1768,$O1768),"mm:ss.00"),2),"")</f>
        <v/>
      </c>
      <c r="L1768" s="22" t="str">
        <f>IF(AND(INDEX(個人!$C$6:$AH$125,$N1768,$C$3)&lt;&gt;"",INDEX(個人!$C$6:$AH$125,$N1768,$O1768)&lt;&gt;""),MID(TEXT(INDEX(個人!$C$6:$AH$125,$N1768,$O1768),"mm:ss.00"),4,2),"")</f>
        <v/>
      </c>
      <c r="M1768" s="22" t="str">
        <f>IF(AND(INDEX(個人!$C$6:$AH$125,$N1768,$C$3)&lt;&gt;"",INDEX(個人!$C$6:$AH$125,$N1768,$O1768)&lt;&gt;""),RIGHT(TEXT(INDEX(個人!$C$6:$AH$125,$N1768,$O1768),"mm:ss.00"),2),"")</f>
        <v/>
      </c>
      <c r="N1768" s="22">
        <f t="shared" ref="N1768:N1787" si="242">$N1767</f>
        <v>81</v>
      </c>
      <c r="O1768" s="22">
        <v>13</v>
      </c>
      <c r="P1768" s="24" t="s">
        <v>37</v>
      </c>
      <c r="Q1768" s="22" t="s">
        <v>102</v>
      </c>
    </row>
    <row r="1769" spans="3:17" s="22" customFormat="1" x14ac:dyDescent="0.15">
      <c r="C1769" s="22" t="str">
        <f>IF(INDEX(個人!$C$6:$AH$125,$N1769,$C$3)&lt;&gt;"",DBCS(TRIM(INDEX(個人!$C$6:$AH$125,$N1769,$C$3))),"")</f>
        <v/>
      </c>
      <c r="D1769" s="22" t="str">
        <f t="shared" si="240"/>
        <v>○</v>
      </c>
      <c r="E1769" s="22">
        <f>IF(AND(INDEX(個人!$C$6:$AH$125,$N1768,$C$3)&lt;&gt;"",INDEX(個人!$C$6:$AH$125,$N1769,$O1769)&lt;&gt;""),E1768+1,E1768)</f>
        <v>0</v>
      </c>
      <c r="F1769" s="22" t="str">
        <f t="shared" si="241"/>
        <v>@0</v>
      </c>
      <c r="H1769" s="22" t="str">
        <f>IF(AND(INDEX(個人!$C$6:$AH$125,$N1769,$C$3)&lt;&gt;"",INDEX(個人!$C$6:$AH$125,$N1769,$O1769)&lt;&gt;""),IF(INDEX(個人!$C$6:$AH$125,$N1769,$H$3)&lt;20,11,ROUNDDOWN(INDEX(個人!$C$6:$AH$125,$N1769,$H$3)/5,0)+7),"")</f>
        <v/>
      </c>
      <c r="I1769" s="22" t="str">
        <f>IF(AND(INDEX(個人!$C$6:$AH$125,$N1769,$C$3)&lt;&gt;"",INDEX(個人!$C$6:$AH$125,$N1769,$O1769)&lt;&gt;""),IF(ISERROR(VLOOKUP(DBCS($Q1769),コード一覧!$E$1:$F$6,2,FALSE)),1,VLOOKUP(DBCS($Q1769),コード一覧!$E$1:$F$6,2,FALSE)),"")</f>
        <v/>
      </c>
      <c r="J1769" s="22" t="str">
        <f>IF(AND(INDEX(個人!$C$6:$AH$125,$N1769,$C$3)&lt;&gt;"",INDEX(個人!$C$6:$AH$125,$N1769,$O1769)&lt;&gt;""),VLOOKUP($P1769,コード一覧!$G$1:$H$10,2,FALSE),"")</f>
        <v/>
      </c>
      <c r="K1769" s="22" t="str">
        <f>IF(AND(INDEX(個人!$C$6:$AH$125,$N1769,$C$3)&lt;&gt;"",INDEX(個人!$C$6:$AH$125,$N1769,$O1769)&lt;&gt;""),LEFT(TEXT(INDEX(個人!$C$6:$AH$125,$N1769,$O1769),"mm:ss.00"),2),"")</f>
        <v/>
      </c>
      <c r="L1769" s="22" t="str">
        <f>IF(AND(INDEX(個人!$C$6:$AH$125,$N1769,$C$3)&lt;&gt;"",INDEX(個人!$C$6:$AH$125,$N1769,$O1769)&lt;&gt;""),MID(TEXT(INDEX(個人!$C$6:$AH$125,$N1769,$O1769),"mm:ss.00"),4,2),"")</f>
        <v/>
      </c>
      <c r="M1769" s="22" t="str">
        <f>IF(AND(INDEX(個人!$C$6:$AH$125,$N1769,$C$3)&lt;&gt;"",INDEX(個人!$C$6:$AH$125,$N1769,$O1769)&lt;&gt;""),RIGHT(TEXT(INDEX(個人!$C$6:$AH$125,$N1769,$O1769),"mm:ss.00"),2),"")</f>
        <v/>
      </c>
      <c r="N1769" s="22">
        <f t="shared" si="242"/>
        <v>81</v>
      </c>
      <c r="O1769" s="22">
        <v>14</v>
      </c>
      <c r="P1769" s="24" t="s">
        <v>47</v>
      </c>
      <c r="Q1769" s="22" t="s">
        <v>102</v>
      </c>
    </row>
    <row r="1770" spans="3:17" s="22" customFormat="1" x14ac:dyDescent="0.15">
      <c r="C1770" s="22" t="str">
        <f>IF(INDEX(個人!$C$6:$AH$125,$N1770,$C$3)&lt;&gt;"",DBCS(TRIM(INDEX(個人!$C$6:$AH$125,$N1770,$C$3))),"")</f>
        <v/>
      </c>
      <c r="D1770" s="22" t="str">
        <f t="shared" si="240"/>
        <v>○</v>
      </c>
      <c r="E1770" s="22">
        <f>IF(AND(INDEX(個人!$C$6:$AH$125,$N1769,$C$3)&lt;&gt;"",INDEX(個人!$C$6:$AH$125,$N1770,$O1770)&lt;&gt;""),E1769+1,E1769)</f>
        <v>0</v>
      </c>
      <c r="F1770" s="22" t="str">
        <f t="shared" si="241"/>
        <v>@0</v>
      </c>
      <c r="H1770" s="22" t="str">
        <f>IF(AND(INDEX(個人!$C$6:$AH$125,$N1770,$C$3)&lt;&gt;"",INDEX(個人!$C$6:$AH$125,$N1770,$O1770)&lt;&gt;""),IF(INDEX(個人!$C$6:$AH$125,$N1770,$H$3)&lt;20,11,ROUNDDOWN(INDEX(個人!$C$6:$AH$125,$N1770,$H$3)/5,0)+7),"")</f>
        <v/>
      </c>
      <c r="I1770" s="22" t="str">
        <f>IF(AND(INDEX(個人!$C$6:$AH$125,$N1770,$C$3)&lt;&gt;"",INDEX(個人!$C$6:$AH$125,$N1770,$O1770)&lt;&gt;""),IF(ISERROR(VLOOKUP(DBCS($Q1770),コード一覧!$E$1:$F$6,2,FALSE)),1,VLOOKUP(DBCS($Q1770),コード一覧!$E$1:$F$6,2,FALSE)),"")</f>
        <v/>
      </c>
      <c r="J1770" s="22" t="str">
        <f>IF(AND(INDEX(個人!$C$6:$AH$125,$N1770,$C$3)&lt;&gt;"",INDEX(個人!$C$6:$AH$125,$N1770,$O1770)&lt;&gt;""),VLOOKUP($P1770,コード一覧!$G$1:$H$10,2,FALSE),"")</f>
        <v/>
      </c>
      <c r="K1770" s="22" t="str">
        <f>IF(AND(INDEX(個人!$C$6:$AH$125,$N1770,$C$3)&lt;&gt;"",INDEX(個人!$C$6:$AH$125,$N1770,$O1770)&lt;&gt;""),LEFT(TEXT(INDEX(個人!$C$6:$AH$125,$N1770,$O1770),"mm:ss.00"),2),"")</f>
        <v/>
      </c>
      <c r="L1770" s="22" t="str">
        <f>IF(AND(INDEX(個人!$C$6:$AH$125,$N1770,$C$3)&lt;&gt;"",INDEX(個人!$C$6:$AH$125,$N1770,$O1770)&lt;&gt;""),MID(TEXT(INDEX(個人!$C$6:$AH$125,$N1770,$O1770),"mm:ss.00"),4,2),"")</f>
        <v/>
      </c>
      <c r="M1770" s="22" t="str">
        <f>IF(AND(INDEX(個人!$C$6:$AH$125,$N1770,$C$3)&lt;&gt;"",INDEX(個人!$C$6:$AH$125,$N1770,$O1770)&lt;&gt;""),RIGHT(TEXT(INDEX(個人!$C$6:$AH$125,$N1770,$O1770),"mm:ss.00"),2),"")</f>
        <v/>
      </c>
      <c r="N1770" s="22">
        <f t="shared" si="242"/>
        <v>81</v>
      </c>
      <c r="O1770" s="22">
        <v>15</v>
      </c>
      <c r="P1770" s="24" t="s">
        <v>73</v>
      </c>
      <c r="Q1770" s="22" t="s">
        <v>102</v>
      </c>
    </row>
    <row r="1771" spans="3:17" s="22" customFormat="1" x14ac:dyDescent="0.15">
      <c r="C1771" s="22" t="str">
        <f>IF(INDEX(個人!$C$6:$AH$125,$N1771,$C$3)&lt;&gt;"",DBCS(TRIM(INDEX(個人!$C$6:$AH$125,$N1771,$C$3))),"")</f>
        <v/>
      </c>
      <c r="D1771" s="22" t="str">
        <f t="shared" si="240"/>
        <v>○</v>
      </c>
      <c r="E1771" s="22">
        <f>IF(AND(INDEX(個人!$C$6:$AH$125,$N1770,$C$3)&lt;&gt;"",INDEX(個人!$C$6:$AH$125,$N1771,$O1771)&lt;&gt;""),E1770+1,E1770)</f>
        <v>0</v>
      </c>
      <c r="F1771" s="22" t="str">
        <f t="shared" si="241"/>
        <v>@0</v>
      </c>
      <c r="H1771" s="22" t="str">
        <f>IF(AND(INDEX(個人!$C$6:$AH$125,$N1771,$C$3)&lt;&gt;"",INDEX(個人!$C$6:$AH$125,$N1771,$O1771)&lt;&gt;""),IF(INDEX(個人!$C$6:$AH$125,$N1771,$H$3)&lt;20,11,ROUNDDOWN(INDEX(個人!$C$6:$AH$125,$N1771,$H$3)/5,0)+7),"")</f>
        <v/>
      </c>
      <c r="I1771" s="22" t="str">
        <f>IF(AND(INDEX(個人!$C$6:$AH$125,$N1771,$C$3)&lt;&gt;"",INDEX(個人!$C$6:$AH$125,$N1771,$O1771)&lt;&gt;""),IF(ISERROR(VLOOKUP(DBCS($Q1771),コード一覧!$E$1:$F$6,2,FALSE)),1,VLOOKUP(DBCS($Q1771),コード一覧!$E$1:$F$6,2,FALSE)),"")</f>
        <v/>
      </c>
      <c r="J1771" s="22" t="str">
        <f>IF(AND(INDEX(個人!$C$6:$AH$125,$N1771,$C$3)&lt;&gt;"",INDEX(個人!$C$6:$AH$125,$N1771,$O1771)&lt;&gt;""),VLOOKUP($P1771,コード一覧!$G$1:$H$10,2,FALSE),"")</f>
        <v/>
      </c>
      <c r="K1771" s="22" t="str">
        <f>IF(AND(INDEX(個人!$C$6:$AH$125,$N1771,$C$3)&lt;&gt;"",INDEX(個人!$C$6:$AH$125,$N1771,$O1771)&lt;&gt;""),LEFT(TEXT(INDEX(個人!$C$6:$AH$125,$N1771,$O1771),"mm:ss.00"),2),"")</f>
        <v/>
      </c>
      <c r="L1771" s="22" t="str">
        <f>IF(AND(INDEX(個人!$C$6:$AH$125,$N1771,$C$3)&lt;&gt;"",INDEX(個人!$C$6:$AH$125,$N1771,$O1771)&lt;&gt;""),MID(TEXT(INDEX(個人!$C$6:$AH$125,$N1771,$O1771),"mm:ss.00"),4,2),"")</f>
        <v/>
      </c>
      <c r="M1771" s="22" t="str">
        <f>IF(AND(INDEX(個人!$C$6:$AH$125,$N1771,$C$3)&lt;&gt;"",INDEX(個人!$C$6:$AH$125,$N1771,$O1771)&lt;&gt;""),RIGHT(TEXT(INDEX(個人!$C$6:$AH$125,$N1771,$O1771),"mm:ss.00"),2),"")</f>
        <v/>
      </c>
      <c r="N1771" s="22">
        <f t="shared" si="242"/>
        <v>81</v>
      </c>
      <c r="O1771" s="22">
        <v>16</v>
      </c>
      <c r="P1771" s="24" t="s">
        <v>75</v>
      </c>
      <c r="Q1771" s="22" t="s">
        <v>102</v>
      </c>
    </row>
    <row r="1772" spans="3:17" s="22" customFormat="1" x14ac:dyDescent="0.15">
      <c r="C1772" s="22" t="str">
        <f>IF(INDEX(個人!$C$6:$AH$125,$N1772,$C$3)&lt;&gt;"",DBCS(TRIM(INDEX(個人!$C$6:$AH$125,$N1772,$C$3))),"")</f>
        <v/>
      </c>
      <c r="D1772" s="22" t="str">
        <f t="shared" si="240"/>
        <v>○</v>
      </c>
      <c r="E1772" s="22">
        <f>IF(AND(INDEX(個人!$C$6:$AH$125,$N1771,$C$3)&lt;&gt;"",INDEX(個人!$C$6:$AH$125,$N1772,$O1772)&lt;&gt;""),E1771+1,E1771)</f>
        <v>0</v>
      </c>
      <c r="F1772" s="22" t="str">
        <f t="shared" si="241"/>
        <v>@0</v>
      </c>
      <c r="H1772" s="22" t="str">
        <f>IF(AND(INDEX(個人!$C$6:$AH$125,$N1772,$C$3)&lt;&gt;"",INDEX(個人!$C$6:$AH$125,$N1772,$O1772)&lt;&gt;""),IF(INDEX(個人!$C$6:$AH$125,$N1772,$H$3)&lt;20,11,ROUNDDOWN(INDEX(個人!$C$6:$AH$125,$N1772,$H$3)/5,0)+7),"")</f>
        <v/>
      </c>
      <c r="I1772" s="22" t="str">
        <f>IF(AND(INDEX(個人!$C$6:$AH$125,$N1772,$C$3)&lt;&gt;"",INDEX(個人!$C$6:$AH$125,$N1772,$O1772)&lt;&gt;""),IF(ISERROR(VLOOKUP(DBCS($Q1772),コード一覧!$E$1:$F$6,2,FALSE)),1,VLOOKUP(DBCS($Q1772),コード一覧!$E$1:$F$6,2,FALSE)),"")</f>
        <v/>
      </c>
      <c r="J1772" s="22" t="str">
        <f>IF(AND(INDEX(個人!$C$6:$AH$125,$N1772,$C$3)&lt;&gt;"",INDEX(個人!$C$6:$AH$125,$N1772,$O1772)&lt;&gt;""),VLOOKUP($P1772,コード一覧!$G$1:$H$10,2,FALSE),"")</f>
        <v/>
      </c>
      <c r="K1772" s="22" t="str">
        <f>IF(AND(INDEX(個人!$C$6:$AH$125,$N1772,$C$3)&lt;&gt;"",INDEX(個人!$C$6:$AH$125,$N1772,$O1772)&lt;&gt;""),LEFT(TEXT(INDEX(個人!$C$6:$AH$125,$N1772,$O1772),"mm:ss.00"),2),"")</f>
        <v/>
      </c>
      <c r="L1772" s="22" t="str">
        <f>IF(AND(INDEX(個人!$C$6:$AH$125,$N1772,$C$3)&lt;&gt;"",INDEX(個人!$C$6:$AH$125,$N1772,$O1772)&lt;&gt;""),MID(TEXT(INDEX(個人!$C$6:$AH$125,$N1772,$O1772),"mm:ss.00"),4,2),"")</f>
        <v/>
      </c>
      <c r="M1772" s="22" t="str">
        <f>IF(AND(INDEX(個人!$C$6:$AH$125,$N1772,$C$3)&lt;&gt;"",INDEX(個人!$C$6:$AH$125,$N1772,$O1772)&lt;&gt;""),RIGHT(TEXT(INDEX(個人!$C$6:$AH$125,$N1772,$O1772),"mm:ss.00"),2),"")</f>
        <v/>
      </c>
      <c r="N1772" s="22">
        <f t="shared" si="242"/>
        <v>81</v>
      </c>
      <c r="O1772" s="22">
        <v>17</v>
      </c>
      <c r="P1772" s="24" t="s">
        <v>77</v>
      </c>
      <c r="Q1772" s="22" t="s">
        <v>102</v>
      </c>
    </row>
    <row r="1773" spans="3:17" s="22" customFormat="1" x14ac:dyDescent="0.15">
      <c r="C1773" s="22" t="str">
        <f>IF(INDEX(個人!$C$6:$AH$125,$N1773,$C$3)&lt;&gt;"",DBCS(TRIM(INDEX(個人!$C$6:$AH$125,$N1773,$C$3))),"")</f>
        <v/>
      </c>
      <c r="D1773" s="22" t="str">
        <f t="shared" si="240"/>
        <v>○</v>
      </c>
      <c r="E1773" s="22">
        <f>IF(AND(INDEX(個人!$C$6:$AH$125,$N1772,$C$3)&lt;&gt;"",INDEX(個人!$C$6:$AH$125,$N1773,$O1773)&lt;&gt;""),E1772+1,E1772)</f>
        <v>0</v>
      </c>
      <c r="F1773" s="22" t="str">
        <f t="shared" si="241"/>
        <v>@0</v>
      </c>
      <c r="H1773" s="22" t="str">
        <f>IF(AND(INDEX(個人!$C$6:$AH$125,$N1773,$C$3)&lt;&gt;"",INDEX(個人!$C$6:$AH$125,$N1773,$O1773)&lt;&gt;""),IF(INDEX(個人!$C$6:$AH$125,$N1773,$H$3)&lt;20,11,ROUNDDOWN(INDEX(個人!$C$6:$AH$125,$N1773,$H$3)/5,0)+7),"")</f>
        <v/>
      </c>
      <c r="I1773" s="22" t="str">
        <f>IF(AND(INDEX(個人!$C$6:$AH$125,$N1773,$C$3)&lt;&gt;"",INDEX(個人!$C$6:$AH$125,$N1773,$O1773)&lt;&gt;""),IF(ISERROR(VLOOKUP(DBCS($Q1773),コード一覧!$E$1:$F$6,2,FALSE)),1,VLOOKUP(DBCS($Q1773),コード一覧!$E$1:$F$6,2,FALSE)),"")</f>
        <v/>
      </c>
      <c r="J1773" s="22" t="str">
        <f>IF(AND(INDEX(個人!$C$6:$AH$125,$N1773,$C$3)&lt;&gt;"",INDEX(個人!$C$6:$AH$125,$N1773,$O1773)&lt;&gt;""),VLOOKUP($P1773,コード一覧!$G$1:$H$10,2,FALSE),"")</f>
        <v/>
      </c>
      <c r="K1773" s="22" t="str">
        <f>IF(AND(INDEX(個人!$C$6:$AH$125,$N1773,$C$3)&lt;&gt;"",INDEX(個人!$C$6:$AH$125,$N1773,$O1773)&lt;&gt;""),LEFT(TEXT(INDEX(個人!$C$6:$AH$125,$N1773,$O1773),"mm:ss.00"),2),"")</f>
        <v/>
      </c>
      <c r="L1773" s="22" t="str">
        <f>IF(AND(INDEX(個人!$C$6:$AH$125,$N1773,$C$3)&lt;&gt;"",INDEX(個人!$C$6:$AH$125,$N1773,$O1773)&lt;&gt;""),MID(TEXT(INDEX(個人!$C$6:$AH$125,$N1773,$O1773),"mm:ss.00"),4,2),"")</f>
        <v/>
      </c>
      <c r="M1773" s="22" t="str">
        <f>IF(AND(INDEX(個人!$C$6:$AH$125,$N1773,$C$3)&lt;&gt;"",INDEX(個人!$C$6:$AH$125,$N1773,$O1773)&lt;&gt;""),RIGHT(TEXT(INDEX(個人!$C$6:$AH$125,$N1773,$O1773),"mm:ss.00"),2),"")</f>
        <v/>
      </c>
      <c r="N1773" s="22">
        <f t="shared" si="242"/>
        <v>81</v>
      </c>
      <c r="O1773" s="22">
        <v>18</v>
      </c>
      <c r="P1773" s="24" t="s">
        <v>70</v>
      </c>
      <c r="Q1773" s="22" t="s">
        <v>103</v>
      </c>
    </row>
    <row r="1774" spans="3:17" s="22" customFormat="1" x14ac:dyDescent="0.15">
      <c r="C1774" s="22" t="str">
        <f>IF(INDEX(個人!$C$6:$AH$125,$N1774,$C$3)&lt;&gt;"",DBCS(TRIM(INDEX(個人!$C$6:$AH$125,$N1774,$C$3))),"")</f>
        <v/>
      </c>
      <c r="D1774" s="22" t="str">
        <f t="shared" si="240"/>
        <v>○</v>
      </c>
      <c r="E1774" s="22">
        <f>IF(AND(INDEX(個人!$C$6:$AH$125,$N1773,$C$3)&lt;&gt;"",INDEX(個人!$C$6:$AH$125,$N1774,$O1774)&lt;&gt;""),E1773+1,E1773)</f>
        <v>0</v>
      </c>
      <c r="F1774" s="22" t="str">
        <f t="shared" si="241"/>
        <v>@0</v>
      </c>
      <c r="H1774" s="22" t="str">
        <f>IF(AND(INDEX(個人!$C$6:$AH$125,$N1774,$C$3)&lt;&gt;"",INDEX(個人!$C$6:$AH$125,$N1774,$O1774)&lt;&gt;""),IF(INDEX(個人!$C$6:$AH$125,$N1774,$H$3)&lt;20,11,ROUNDDOWN(INDEX(個人!$C$6:$AH$125,$N1774,$H$3)/5,0)+7),"")</f>
        <v/>
      </c>
      <c r="I1774" s="22" t="str">
        <f>IF(AND(INDEX(個人!$C$6:$AH$125,$N1774,$C$3)&lt;&gt;"",INDEX(個人!$C$6:$AH$125,$N1774,$O1774)&lt;&gt;""),IF(ISERROR(VLOOKUP(DBCS($Q1774),コード一覧!$E$1:$F$6,2,FALSE)),1,VLOOKUP(DBCS($Q1774),コード一覧!$E$1:$F$6,2,FALSE)),"")</f>
        <v/>
      </c>
      <c r="J1774" s="22" t="str">
        <f>IF(AND(INDEX(個人!$C$6:$AH$125,$N1774,$C$3)&lt;&gt;"",INDEX(個人!$C$6:$AH$125,$N1774,$O1774)&lt;&gt;""),VLOOKUP($P1774,コード一覧!$G$1:$H$10,2,FALSE),"")</f>
        <v/>
      </c>
      <c r="K1774" s="22" t="str">
        <f>IF(AND(INDEX(個人!$C$6:$AH$125,$N1774,$C$3)&lt;&gt;"",INDEX(個人!$C$6:$AH$125,$N1774,$O1774)&lt;&gt;""),LEFT(TEXT(INDEX(個人!$C$6:$AH$125,$N1774,$O1774),"mm:ss.00"),2),"")</f>
        <v/>
      </c>
      <c r="L1774" s="22" t="str">
        <f>IF(AND(INDEX(個人!$C$6:$AH$125,$N1774,$C$3)&lt;&gt;"",INDEX(個人!$C$6:$AH$125,$N1774,$O1774)&lt;&gt;""),MID(TEXT(INDEX(個人!$C$6:$AH$125,$N1774,$O1774),"mm:ss.00"),4,2),"")</f>
        <v/>
      </c>
      <c r="M1774" s="22" t="str">
        <f>IF(AND(INDEX(個人!$C$6:$AH$125,$N1774,$C$3)&lt;&gt;"",INDEX(個人!$C$6:$AH$125,$N1774,$O1774)&lt;&gt;""),RIGHT(TEXT(INDEX(個人!$C$6:$AH$125,$N1774,$O1774),"mm:ss.00"),2),"")</f>
        <v/>
      </c>
      <c r="N1774" s="22">
        <f t="shared" si="242"/>
        <v>81</v>
      </c>
      <c r="O1774" s="22">
        <v>19</v>
      </c>
      <c r="P1774" s="24" t="s">
        <v>24</v>
      </c>
      <c r="Q1774" s="22" t="s">
        <v>103</v>
      </c>
    </row>
    <row r="1775" spans="3:17" s="22" customFormat="1" x14ac:dyDescent="0.15">
      <c r="C1775" s="22" t="str">
        <f>IF(INDEX(個人!$C$6:$AH$125,$N1775,$C$3)&lt;&gt;"",DBCS(TRIM(INDEX(個人!$C$6:$AH$125,$N1775,$C$3))),"")</f>
        <v/>
      </c>
      <c r="D1775" s="22" t="str">
        <f t="shared" si="240"/>
        <v>○</v>
      </c>
      <c r="E1775" s="22">
        <f>IF(AND(INDEX(個人!$C$6:$AH$125,$N1774,$C$3)&lt;&gt;"",INDEX(個人!$C$6:$AH$125,$N1775,$O1775)&lt;&gt;""),E1774+1,E1774)</f>
        <v>0</v>
      </c>
      <c r="F1775" s="22" t="str">
        <f t="shared" si="241"/>
        <v>@0</v>
      </c>
      <c r="H1775" s="22" t="str">
        <f>IF(AND(INDEX(個人!$C$6:$AH$125,$N1775,$C$3)&lt;&gt;"",INDEX(個人!$C$6:$AH$125,$N1775,$O1775)&lt;&gt;""),IF(INDEX(個人!$C$6:$AH$125,$N1775,$H$3)&lt;20,11,ROUNDDOWN(INDEX(個人!$C$6:$AH$125,$N1775,$H$3)/5,0)+7),"")</f>
        <v/>
      </c>
      <c r="I1775" s="22" t="str">
        <f>IF(AND(INDEX(個人!$C$6:$AH$125,$N1775,$C$3)&lt;&gt;"",INDEX(個人!$C$6:$AH$125,$N1775,$O1775)&lt;&gt;""),IF(ISERROR(VLOOKUP(DBCS($Q1775),コード一覧!$E$1:$F$6,2,FALSE)),1,VLOOKUP(DBCS($Q1775),コード一覧!$E$1:$F$6,2,FALSE)),"")</f>
        <v/>
      </c>
      <c r="J1775" s="22" t="str">
        <f>IF(AND(INDEX(個人!$C$6:$AH$125,$N1775,$C$3)&lt;&gt;"",INDEX(個人!$C$6:$AH$125,$N1775,$O1775)&lt;&gt;""),VLOOKUP($P1775,コード一覧!$G$1:$H$10,2,FALSE),"")</f>
        <v/>
      </c>
      <c r="K1775" s="22" t="str">
        <f>IF(AND(INDEX(個人!$C$6:$AH$125,$N1775,$C$3)&lt;&gt;"",INDEX(個人!$C$6:$AH$125,$N1775,$O1775)&lt;&gt;""),LEFT(TEXT(INDEX(個人!$C$6:$AH$125,$N1775,$O1775),"mm:ss.00"),2),"")</f>
        <v/>
      </c>
      <c r="L1775" s="22" t="str">
        <f>IF(AND(INDEX(個人!$C$6:$AH$125,$N1775,$C$3)&lt;&gt;"",INDEX(個人!$C$6:$AH$125,$N1775,$O1775)&lt;&gt;""),MID(TEXT(INDEX(個人!$C$6:$AH$125,$N1775,$O1775),"mm:ss.00"),4,2),"")</f>
        <v/>
      </c>
      <c r="M1775" s="22" t="str">
        <f>IF(AND(INDEX(個人!$C$6:$AH$125,$N1775,$C$3)&lt;&gt;"",INDEX(個人!$C$6:$AH$125,$N1775,$O1775)&lt;&gt;""),RIGHT(TEXT(INDEX(個人!$C$6:$AH$125,$N1775,$O1775),"mm:ss.00"),2),"")</f>
        <v/>
      </c>
      <c r="N1775" s="22">
        <f t="shared" si="242"/>
        <v>81</v>
      </c>
      <c r="O1775" s="22">
        <v>20</v>
      </c>
      <c r="P1775" s="24" t="s">
        <v>37</v>
      </c>
      <c r="Q1775" s="22" t="s">
        <v>103</v>
      </c>
    </row>
    <row r="1776" spans="3:17" s="22" customFormat="1" x14ac:dyDescent="0.15">
      <c r="C1776" s="22" t="str">
        <f>IF(INDEX(個人!$C$6:$AH$125,$N1776,$C$3)&lt;&gt;"",DBCS(TRIM(INDEX(個人!$C$6:$AH$125,$N1776,$C$3))),"")</f>
        <v/>
      </c>
      <c r="D1776" s="22" t="str">
        <f t="shared" si="240"/>
        <v>○</v>
      </c>
      <c r="E1776" s="22">
        <f>IF(AND(INDEX(個人!$C$6:$AH$125,$N1775,$C$3)&lt;&gt;"",INDEX(個人!$C$6:$AH$125,$N1776,$O1776)&lt;&gt;""),E1775+1,E1775)</f>
        <v>0</v>
      </c>
      <c r="F1776" s="22" t="str">
        <f t="shared" si="241"/>
        <v>@0</v>
      </c>
      <c r="H1776" s="22" t="str">
        <f>IF(AND(INDEX(個人!$C$6:$AH$125,$N1776,$C$3)&lt;&gt;"",INDEX(個人!$C$6:$AH$125,$N1776,$O1776)&lt;&gt;""),IF(INDEX(個人!$C$6:$AH$125,$N1776,$H$3)&lt;20,11,ROUNDDOWN(INDEX(個人!$C$6:$AH$125,$N1776,$H$3)/5,0)+7),"")</f>
        <v/>
      </c>
      <c r="I1776" s="22" t="str">
        <f>IF(AND(INDEX(個人!$C$6:$AH$125,$N1776,$C$3)&lt;&gt;"",INDEX(個人!$C$6:$AH$125,$N1776,$O1776)&lt;&gt;""),IF(ISERROR(VLOOKUP(DBCS($Q1776),コード一覧!$E$1:$F$6,2,FALSE)),1,VLOOKUP(DBCS($Q1776),コード一覧!$E$1:$F$6,2,FALSE)),"")</f>
        <v/>
      </c>
      <c r="J1776" s="22" t="str">
        <f>IF(AND(INDEX(個人!$C$6:$AH$125,$N1776,$C$3)&lt;&gt;"",INDEX(個人!$C$6:$AH$125,$N1776,$O1776)&lt;&gt;""),VLOOKUP($P1776,コード一覧!$G$1:$H$10,2,FALSE),"")</f>
        <v/>
      </c>
      <c r="K1776" s="22" t="str">
        <f>IF(AND(INDEX(個人!$C$6:$AH$125,$N1776,$C$3)&lt;&gt;"",INDEX(個人!$C$6:$AH$125,$N1776,$O1776)&lt;&gt;""),LEFT(TEXT(INDEX(個人!$C$6:$AH$125,$N1776,$O1776),"mm:ss.00"),2),"")</f>
        <v/>
      </c>
      <c r="L1776" s="22" t="str">
        <f>IF(AND(INDEX(個人!$C$6:$AH$125,$N1776,$C$3)&lt;&gt;"",INDEX(個人!$C$6:$AH$125,$N1776,$O1776)&lt;&gt;""),MID(TEXT(INDEX(個人!$C$6:$AH$125,$N1776,$O1776),"mm:ss.00"),4,2),"")</f>
        <v/>
      </c>
      <c r="M1776" s="22" t="str">
        <f>IF(AND(INDEX(個人!$C$6:$AH$125,$N1776,$C$3)&lt;&gt;"",INDEX(個人!$C$6:$AH$125,$N1776,$O1776)&lt;&gt;""),RIGHT(TEXT(INDEX(個人!$C$6:$AH$125,$N1776,$O1776),"mm:ss.00"),2),"")</f>
        <v/>
      </c>
      <c r="N1776" s="22">
        <f t="shared" si="242"/>
        <v>81</v>
      </c>
      <c r="O1776" s="22">
        <v>21</v>
      </c>
      <c r="P1776" s="24" t="s">
        <v>47</v>
      </c>
      <c r="Q1776" s="22" t="s">
        <v>103</v>
      </c>
    </row>
    <row r="1777" spans="3:17" s="22" customFormat="1" x14ac:dyDescent="0.15">
      <c r="C1777" s="22" t="str">
        <f>IF(INDEX(個人!$C$6:$AH$125,$N1777,$C$3)&lt;&gt;"",DBCS(TRIM(INDEX(個人!$C$6:$AH$125,$N1777,$C$3))),"")</f>
        <v/>
      </c>
      <c r="D1777" s="22" t="str">
        <f t="shared" si="240"/>
        <v>○</v>
      </c>
      <c r="E1777" s="22">
        <f>IF(AND(INDEX(個人!$C$6:$AH$125,$N1776,$C$3)&lt;&gt;"",INDEX(個人!$C$6:$AH$125,$N1777,$O1777)&lt;&gt;""),E1776+1,E1776)</f>
        <v>0</v>
      </c>
      <c r="F1777" s="22" t="str">
        <f t="shared" si="241"/>
        <v>@0</v>
      </c>
      <c r="H1777" s="22" t="str">
        <f>IF(AND(INDEX(個人!$C$6:$AH$125,$N1777,$C$3)&lt;&gt;"",INDEX(個人!$C$6:$AH$125,$N1777,$O1777)&lt;&gt;""),IF(INDEX(個人!$C$6:$AH$125,$N1777,$H$3)&lt;20,11,ROUNDDOWN(INDEX(個人!$C$6:$AH$125,$N1777,$H$3)/5,0)+7),"")</f>
        <v/>
      </c>
      <c r="I1777" s="22" t="str">
        <f>IF(AND(INDEX(個人!$C$6:$AH$125,$N1777,$C$3)&lt;&gt;"",INDEX(個人!$C$6:$AH$125,$N1777,$O1777)&lt;&gt;""),IF(ISERROR(VLOOKUP(DBCS($Q1777),コード一覧!$E$1:$F$6,2,FALSE)),1,VLOOKUP(DBCS($Q1777),コード一覧!$E$1:$F$6,2,FALSE)),"")</f>
        <v/>
      </c>
      <c r="J1777" s="22" t="str">
        <f>IF(AND(INDEX(個人!$C$6:$AH$125,$N1777,$C$3)&lt;&gt;"",INDEX(個人!$C$6:$AH$125,$N1777,$O1777)&lt;&gt;""),VLOOKUP($P1777,コード一覧!$G$1:$H$10,2,FALSE),"")</f>
        <v/>
      </c>
      <c r="K1777" s="22" t="str">
        <f>IF(AND(INDEX(個人!$C$6:$AH$125,$N1777,$C$3)&lt;&gt;"",INDEX(個人!$C$6:$AH$125,$N1777,$O1777)&lt;&gt;""),LEFT(TEXT(INDEX(個人!$C$6:$AH$125,$N1777,$O1777),"mm:ss.00"),2),"")</f>
        <v/>
      </c>
      <c r="L1777" s="22" t="str">
        <f>IF(AND(INDEX(個人!$C$6:$AH$125,$N1777,$C$3)&lt;&gt;"",INDEX(個人!$C$6:$AH$125,$N1777,$O1777)&lt;&gt;""),MID(TEXT(INDEX(個人!$C$6:$AH$125,$N1777,$O1777),"mm:ss.00"),4,2),"")</f>
        <v/>
      </c>
      <c r="M1777" s="22" t="str">
        <f>IF(AND(INDEX(個人!$C$6:$AH$125,$N1777,$C$3)&lt;&gt;"",INDEX(個人!$C$6:$AH$125,$N1777,$O1777)&lt;&gt;""),RIGHT(TEXT(INDEX(個人!$C$6:$AH$125,$N1777,$O1777),"mm:ss.00"),2),"")</f>
        <v/>
      </c>
      <c r="N1777" s="22">
        <f t="shared" si="242"/>
        <v>81</v>
      </c>
      <c r="O1777" s="22">
        <v>22</v>
      </c>
      <c r="P1777" s="24" t="s">
        <v>70</v>
      </c>
      <c r="Q1777" s="22" t="s">
        <v>104</v>
      </c>
    </row>
    <row r="1778" spans="3:17" s="22" customFormat="1" x14ac:dyDescent="0.15">
      <c r="C1778" s="22" t="str">
        <f>IF(INDEX(個人!$C$6:$AH$125,$N1778,$C$3)&lt;&gt;"",DBCS(TRIM(INDEX(個人!$C$6:$AH$125,$N1778,$C$3))),"")</f>
        <v/>
      </c>
      <c r="D1778" s="22" t="str">
        <f t="shared" si="240"/>
        <v>○</v>
      </c>
      <c r="E1778" s="22">
        <f>IF(AND(INDEX(個人!$C$6:$AH$125,$N1777,$C$3)&lt;&gt;"",INDEX(個人!$C$6:$AH$125,$N1778,$O1778)&lt;&gt;""),E1777+1,E1777)</f>
        <v>0</v>
      </c>
      <c r="F1778" s="22" t="str">
        <f t="shared" si="241"/>
        <v>@0</v>
      </c>
      <c r="H1778" s="22" t="str">
        <f>IF(AND(INDEX(個人!$C$6:$AH$125,$N1778,$C$3)&lt;&gt;"",INDEX(個人!$C$6:$AH$125,$N1778,$O1778)&lt;&gt;""),IF(INDEX(個人!$C$6:$AH$125,$N1778,$H$3)&lt;20,11,ROUNDDOWN(INDEX(個人!$C$6:$AH$125,$N1778,$H$3)/5,0)+7),"")</f>
        <v/>
      </c>
      <c r="I1778" s="22" t="str">
        <f>IF(AND(INDEX(個人!$C$6:$AH$125,$N1778,$C$3)&lt;&gt;"",INDEX(個人!$C$6:$AH$125,$N1778,$O1778)&lt;&gt;""),IF(ISERROR(VLOOKUP(DBCS($Q1778),コード一覧!$E$1:$F$6,2,FALSE)),1,VLOOKUP(DBCS($Q1778),コード一覧!$E$1:$F$6,2,FALSE)),"")</f>
        <v/>
      </c>
      <c r="J1778" s="22" t="str">
        <f>IF(AND(INDEX(個人!$C$6:$AH$125,$N1778,$C$3)&lt;&gt;"",INDEX(個人!$C$6:$AH$125,$N1778,$O1778)&lt;&gt;""),VLOOKUP($P1778,コード一覧!$G$1:$H$10,2,FALSE),"")</f>
        <v/>
      </c>
      <c r="K1778" s="22" t="str">
        <f>IF(AND(INDEX(個人!$C$6:$AH$125,$N1778,$C$3)&lt;&gt;"",INDEX(個人!$C$6:$AH$125,$N1778,$O1778)&lt;&gt;""),LEFT(TEXT(INDEX(個人!$C$6:$AH$125,$N1778,$O1778),"mm:ss.00"),2),"")</f>
        <v/>
      </c>
      <c r="L1778" s="22" t="str">
        <f>IF(AND(INDEX(個人!$C$6:$AH$125,$N1778,$C$3)&lt;&gt;"",INDEX(個人!$C$6:$AH$125,$N1778,$O1778)&lt;&gt;""),MID(TEXT(INDEX(個人!$C$6:$AH$125,$N1778,$O1778),"mm:ss.00"),4,2),"")</f>
        <v/>
      </c>
      <c r="M1778" s="22" t="str">
        <f>IF(AND(INDEX(個人!$C$6:$AH$125,$N1778,$C$3)&lt;&gt;"",INDEX(個人!$C$6:$AH$125,$N1778,$O1778)&lt;&gt;""),RIGHT(TEXT(INDEX(個人!$C$6:$AH$125,$N1778,$O1778),"mm:ss.00"),2),"")</f>
        <v/>
      </c>
      <c r="N1778" s="22">
        <f t="shared" si="242"/>
        <v>81</v>
      </c>
      <c r="O1778" s="22">
        <v>23</v>
      </c>
      <c r="P1778" s="24" t="s">
        <v>24</v>
      </c>
      <c r="Q1778" s="22" t="s">
        <v>104</v>
      </c>
    </row>
    <row r="1779" spans="3:17" s="22" customFormat="1" x14ac:dyDescent="0.15">
      <c r="C1779" s="22" t="str">
        <f>IF(INDEX(個人!$C$6:$AH$125,$N1779,$C$3)&lt;&gt;"",DBCS(TRIM(INDEX(個人!$C$6:$AH$125,$N1779,$C$3))),"")</f>
        <v/>
      </c>
      <c r="D1779" s="22" t="str">
        <f t="shared" si="240"/>
        <v>○</v>
      </c>
      <c r="E1779" s="22">
        <f>IF(AND(INDEX(個人!$C$6:$AH$125,$N1778,$C$3)&lt;&gt;"",INDEX(個人!$C$6:$AH$125,$N1779,$O1779)&lt;&gt;""),E1778+1,E1778)</f>
        <v>0</v>
      </c>
      <c r="F1779" s="22" t="str">
        <f t="shared" si="241"/>
        <v>@0</v>
      </c>
      <c r="H1779" s="22" t="str">
        <f>IF(AND(INDEX(個人!$C$6:$AH$125,$N1779,$C$3)&lt;&gt;"",INDEX(個人!$C$6:$AH$125,$N1779,$O1779)&lt;&gt;""),IF(INDEX(個人!$C$6:$AH$125,$N1779,$H$3)&lt;20,11,ROUNDDOWN(INDEX(個人!$C$6:$AH$125,$N1779,$H$3)/5,0)+7),"")</f>
        <v/>
      </c>
      <c r="I1779" s="22" t="str">
        <f>IF(AND(INDEX(個人!$C$6:$AH$125,$N1779,$C$3)&lt;&gt;"",INDEX(個人!$C$6:$AH$125,$N1779,$O1779)&lt;&gt;""),IF(ISERROR(VLOOKUP(DBCS($Q1779),コード一覧!$E$1:$F$6,2,FALSE)),1,VLOOKUP(DBCS($Q1779),コード一覧!$E$1:$F$6,2,FALSE)),"")</f>
        <v/>
      </c>
      <c r="J1779" s="22" t="str">
        <f>IF(AND(INDEX(個人!$C$6:$AH$125,$N1779,$C$3)&lt;&gt;"",INDEX(個人!$C$6:$AH$125,$N1779,$O1779)&lt;&gt;""),VLOOKUP($P1779,コード一覧!$G$1:$H$10,2,FALSE),"")</f>
        <v/>
      </c>
      <c r="K1779" s="22" t="str">
        <f>IF(AND(INDEX(個人!$C$6:$AH$125,$N1779,$C$3)&lt;&gt;"",INDEX(個人!$C$6:$AH$125,$N1779,$O1779)&lt;&gt;""),LEFT(TEXT(INDEX(個人!$C$6:$AH$125,$N1779,$O1779),"mm:ss.00"),2),"")</f>
        <v/>
      </c>
      <c r="L1779" s="22" t="str">
        <f>IF(AND(INDEX(個人!$C$6:$AH$125,$N1779,$C$3)&lt;&gt;"",INDEX(個人!$C$6:$AH$125,$N1779,$O1779)&lt;&gt;""),MID(TEXT(INDEX(個人!$C$6:$AH$125,$N1779,$O1779),"mm:ss.00"),4,2),"")</f>
        <v/>
      </c>
      <c r="M1779" s="22" t="str">
        <f>IF(AND(INDEX(個人!$C$6:$AH$125,$N1779,$C$3)&lt;&gt;"",INDEX(個人!$C$6:$AH$125,$N1779,$O1779)&lt;&gt;""),RIGHT(TEXT(INDEX(個人!$C$6:$AH$125,$N1779,$O1779),"mm:ss.00"),2),"")</f>
        <v/>
      </c>
      <c r="N1779" s="22">
        <f t="shared" si="242"/>
        <v>81</v>
      </c>
      <c r="O1779" s="22">
        <v>24</v>
      </c>
      <c r="P1779" s="24" t="s">
        <v>37</v>
      </c>
      <c r="Q1779" s="22" t="s">
        <v>104</v>
      </c>
    </row>
    <row r="1780" spans="3:17" s="22" customFormat="1" x14ac:dyDescent="0.15">
      <c r="C1780" s="22" t="str">
        <f>IF(INDEX(個人!$C$6:$AH$125,$N1780,$C$3)&lt;&gt;"",DBCS(TRIM(INDEX(個人!$C$6:$AH$125,$N1780,$C$3))),"")</f>
        <v/>
      </c>
      <c r="D1780" s="22" t="str">
        <f t="shared" si="240"/>
        <v>○</v>
      </c>
      <c r="E1780" s="22">
        <f>IF(AND(INDEX(個人!$C$6:$AH$125,$N1779,$C$3)&lt;&gt;"",INDEX(個人!$C$6:$AH$125,$N1780,$O1780)&lt;&gt;""),E1779+1,E1779)</f>
        <v>0</v>
      </c>
      <c r="F1780" s="22" t="str">
        <f t="shared" si="241"/>
        <v>@0</v>
      </c>
      <c r="H1780" s="22" t="str">
        <f>IF(AND(INDEX(個人!$C$6:$AH$125,$N1780,$C$3)&lt;&gt;"",INDEX(個人!$C$6:$AH$125,$N1780,$O1780)&lt;&gt;""),IF(INDEX(個人!$C$6:$AH$125,$N1780,$H$3)&lt;20,11,ROUNDDOWN(INDEX(個人!$C$6:$AH$125,$N1780,$H$3)/5,0)+7),"")</f>
        <v/>
      </c>
      <c r="I1780" s="22" t="str">
        <f>IF(AND(INDEX(個人!$C$6:$AH$125,$N1780,$C$3)&lt;&gt;"",INDEX(個人!$C$6:$AH$125,$N1780,$O1780)&lt;&gt;""),IF(ISERROR(VLOOKUP(DBCS($Q1780),コード一覧!$E$1:$F$6,2,FALSE)),1,VLOOKUP(DBCS($Q1780),コード一覧!$E$1:$F$6,2,FALSE)),"")</f>
        <v/>
      </c>
      <c r="J1780" s="22" t="str">
        <f>IF(AND(INDEX(個人!$C$6:$AH$125,$N1780,$C$3)&lt;&gt;"",INDEX(個人!$C$6:$AH$125,$N1780,$O1780)&lt;&gt;""),VLOOKUP($P1780,コード一覧!$G$1:$H$10,2,FALSE),"")</f>
        <v/>
      </c>
      <c r="K1780" s="22" t="str">
        <f>IF(AND(INDEX(個人!$C$6:$AH$125,$N1780,$C$3)&lt;&gt;"",INDEX(個人!$C$6:$AH$125,$N1780,$O1780)&lt;&gt;""),LEFT(TEXT(INDEX(個人!$C$6:$AH$125,$N1780,$O1780),"mm:ss.00"),2),"")</f>
        <v/>
      </c>
      <c r="L1780" s="22" t="str">
        <f>IF(AND(INDEX(個人!$C$6:$AH$125,$N1780,$C$3)&lt;&gt;"",INDEX(個人!$C$6:$AH$125,$N1780,$O1780)&lt;&gt;""),MID(TEXT(INDEX(個人!$C$6:$AH$125,$N1780,$O1780),"mm:ss.00"),4,2),"")</f>
        <v/>
      </c>
      <c r="M1780" s="22" t="str">
        <f>IF(AND(INDEX(個人!$C$6:$AH$125,$N1780,$C$3)&lt;&gt;"",INDEX(個人!$C$6:$AH$125,$N1780,$O1780)&lt;&gt;""),RIGHT(TEXT(INDEX(個人!$C$6:$AH$125,$N1780,$O1780),"mm:ss.00"),2),"")</f>
        <v/>
      </c>
      <c r="N1780" s="22">
        <f t="shared" si="242"/>
        <v>81</v>
      </c>
      <c r="O1780" s="22">
        <v>25</v>
      </c>
      <c r="P1780" s="24" t="s">
        <v>47</v>
      </c>
      <c r="Q1780" s="22" t="s">
        <v>104</v>
      </c>
    </row>
    <row r="1781" spans="3:17" s="22" customFormat="1" x14ac:dyDescent="0.15">
      <c r="C1781" s="22" t="str">
        <f>IF(INDEX(個人!$C$6:$AH$125,$N1781,$C$3)&lt;&gt;"",DBCS(TRIM(INDEX(個人!$C$6:$AH$125,$N1781,$C$3))),"")</f>
        <v/>
      </c>
      <c r="D1781" s="22" t="str">
        <f t="shared" si="240"/>
        <v>○</v>
      </c>
      <c r="E1781" s="22">
        <f>IF(AND(INDEX(個人!$C$6:$AH$125,$N1780,$C$3)&lt;&gt;"",INDEX(個人!$C$6:$AH$125,$N1781,$O1781)&lt;&gt;""),E1780+1,E1780)</f>
        <v>0</v>
      </c>
      <c r="F1781" s="22" t="str">
        <f t="shared" si="241"/>
        <v>@0</v>
      </c>
      <c r="H1781" s="22" t="str">
        <f>IF(AND(INDEX(個人!$C$6:$AH$125,$N1781,$C$3)&lt;&gt;"",INDEX(個人!$C$6:$AH$125,$N1781,$O1781)&lt;&gt;""),IF(INDEX(個人!$C$6:$AH$125,$N1781,$H$3)&lt;20,11,ROUNDDOWN(INDEX(個人!$C$6:$AH$125,$N1781,$H$3)/5,0)+7),"")</f>
        <v/>
      </c>
      <c r="I1781" s="22" t="str">
        <f>IF(AND(INDEX(個人!$C$6:$AH$125,$N1781,$C$3)&lt;&gt;"",INDEX(個人!$C$6:$AH$125,$N1781,$O1781)&lt;&gt;""),IF(ISERROR(VLOOKUP(DBCS($Q1781),コード一覧!$E$1:$F$6,2,FALSE)),1,VLOOKUP(DBCS($Q1781),コード一覧!$E$1:$F$6,2,FALSE)),"")</f>
        <v/>
      </c>
      <c r="J1781" s="22" t="str">
        <f>IF(AND(INDEX(個人!$C$6:$AH$125,$N1781,$C$3)&lt;&gt;"",INDEX(個人!$C$6:$AH$125,$N1781,$O1781)&lt;&gt;""),VLOOKUP($P1781,コード一覧!$G$1:$H$10,2,FALSE),"")</f>
        <v/>
      </c>
      <c r="K1781" s="22" t="str">
        <f>IF(AND(INDEX(個人!$C$6:$AH$125,$N1781,$C$3)&lt;&gt;"",INDEX(個人!$C$6:$AH$125,$N1781,$O1781)&lt;&gt;""),LEFT(TEXT(INDEX(個人!$C$6:$AH$125,$N1781,$O1781),"mm:ss.00"),2),"")</f>
        <v/>
      </c>
      <c r="L1781" s="22" t="str">
        <f>IF(AND(INDEX(個人!$C$6:$AH$125,$N1781,$C$3)&lt;&gt;"",INDEX(個人!$C$6:$AH$125,$N1781,$O1781)&lt;&gt;""),MID(TEXT(INDEX(個人!$C$6:$AH$125,$N1781,$O1781),"mm:ss.00"),4,2),"")</f>
        <v/>
      </c>
      <c r="M1781" s="22" t="str">
        <f>IF(AND(INDEX(個人!$C$6:$AH$125,$N1781,$C$3)&lt;&gt;"",INDEX(個人!$C$6:$AH$125,$N1781,$O1781)&lt;&gt;""),RIGHT(TEXT(INDEX(個人!$C$6:$AH$125,$N1781,$O1781),"mm:ss.00"),2),"")</f>
        <v/>
      </c>
      <c r="N1781" s="22">
        <f t="shared" si="242"/>
        <v>81</v>
      </c>
      <c r="O1781" s="22">
        <v>26</v>
      </c>
      <c r="P1781" s="24" t="s">
        <v>70</v>
      </c>
      <c r="Q1781" s="22" t="s">
        <v>55</v>
      </c>
    </row>
    <row r="1782" spans="3:17" s="22" customFormat="1" x14ac:dyDescent="0.15">
      <c r="C1782" s="22" t="str">
        <f>IF(INDEX(個人!$C$6:$AH$125,$N1782,$C$3)&lt;&gt;"",DBCS(TRIM(INDEX(個人!$C$6:$AH$125,$N1782,$C$3))),"")</f>
        <v/>
      </c>
      <c r="D1782" s="22" t="str">
        <f t="shared" si="240"/>
        <v>○</v>
      </c>
      <c r="E1782" s="22">
        <f>IF(AND(INDEX(個人!$C$6:$AH$125,$N1781,$C$3)&lt;&gt;"",INDEX(個人!$C$6:$AH$125,$N1782,$O1782)&lt;&gt;""),E1781+1,E1781)</f>
        <v>0</v>
      </c>
      <c r="F1782" s="22" t="str">
        <f t="shared" si="241"/>
        <v>@0</v>
      </c>
      <c r="H1782" s="22" t="str">
        <f>IF(AND(INDEX(個人!$C$6:$AH$125,$N1782,$C$3)&lt;&gt;"",INDEX(個人!$C$6:$AH$125,$N1782,$O1782)&lt;&gt;""),IF(INDEX(個人!$C$6:$AH$125,$N1782,$H$3)&lt;20,11,ROUNDDOWN(INDEX(個人!$C$6:$AH$125,$N1782,$H$3)/5,0)+7),"")</f>
        <v/>
      </c>
      <c r="I1782" s="22" t="str">
        <f>IF(AND(INDEX(個人!$C$6:$AH$125,$N1782,$C$3)&lt;&gt;"",INDEX(個人!$C$6:$AH$125,$N1782,$O1782)&lt;&gt;""),IF(ISERROR(VLOOKUP(DBCS($Q1782),コード一覧!$E$1:$F$6,2,FALSE)),1,VLOOKUP(DBCS($Q1782),コード一覧!$E$1:$F$6,2,FALSE)),"")</f>
        <v/>
      </c>
      <c r="J1782" s="22" t="str">
        <f>IF(AND(INDEX(個人!$C$6:$AH$125,$N1782,$C$3)&lt;&gt;"",INDEX(個人!$C$6:$AH$125,$N1782,$O1782)&lt;&gt;""),VLOOKUP($P1782,コード一覧!$G$1:$H$10,2,FALSE),"")</f>
        <v/>
      </c>
      <c r="K1782" s="22" t="str">
        <f>IF(AND(INDEX(個人!$C$6:$AH$125,$N1782,$C$3)&lt;&gt;"",INDEX(個人!$C$6:$AH$125,$N1782,$O1782)&lt;&gt;""),LEFT(TEXT(INDEX(個人!$C$6:$AH$125,$N1782,$O1782),"mm:ss.00"),2),"")</f>
        <v/>
      </c>
      <c r="L1782" s="22" t="str">
        <f>IF(AND(INDEX(個人!$C$6:$AH$125,$N1782,$C$3)&lt;&gt;"",INDEX(個人!$C$6:$AH$125,$N1782,$O1782)&lt;&gt;""),MID(TEXT(INDEX(個人!$C$6:$AH$125,$N1782,$O1782),"mm:ss.00"),4,2),"")</f>
        <v/>
      </c>
      <c r="M1782" s="22" t="str">
        <f>IF(AND(INDEX(個人!$C$6:$AH$125,$N1782,$C$3)&lt;&gt;"",INDEX(個人!$C$6:$AH$125,$N1782,$O1782)&lt;&gt;""),RIGHT(TEXT(INDEX(個人!$C$6:$AH$125,$N1782,$O1782),"mm:ss.00"),2),"")</f>
        <v/>
      </c>
      <c r="N1782" s="22">
        <f t="shared" si="242"/>
        <v>81</v>
      </c>
      <c r="O1782" s="22">
        <v>27</v>
      </c>
      <c r="P1782" s="24" t="s">
        <v>24</v>
      </c>
      <c r="Q1782" s="22" t="s">
        <v>55</v>
      </c>
    </row>
    <row r="1783" spans="3:17" s="22" customFormat="1" x14ac:dyDescent="0.15">
      <c r="C1783" s="22" t="str">
        <f>IF(INDEX(個人!$C$6:$AH$125,$N1783,$C$3)&lt;&gt;"",DBCS(TRIM(INDEX(個人!$C$6:$AH$125,$N1783,$C$3))),"")</f>
        <v/>
      </c>
      <c r="D1783" s="22" t="str">
        <f t="shared" si="240"/>
        <v>○</v>
      </c>
      <c r="E1783" s="22">
        <f>IF(AND(INDEX(個人!$C$6:$AH$125,$N1782,$C$3)&lt;&gt;"",INDEX(個人!$C$6:$AH$125,$N1783,$O1783)&lt;&gt;""),E1782+1,E1782)</f>
        <v>0</v>
      </c>
      <c r="F1783" s="22" t="str">
        <f t="shared" si="241"/>
        <v>@0</v>
      </c>
      <c r="H1783" s="22" t="str">
        <f>IF(AND(INDEX(個人!$C$6:$AH$125,$N1783,$C$3)&lt;&gt;"",INDEX(個人!$C$6:$AH$125,$N1783,$O1783)&lt;&gt;""),IF(INDEX(個人!$C$6:$AH$125,$N1783,$H$3)&lt;20,11,ROUNDDOWN(INDEX(個人!$C$6:$AH$125,$N1783,$H$3)/5,0)+7),"")</f>
        <v/>
      </c>
      <c r="I1783" s="22" t="str">
        <f>IF(AND(INDEX(個人!$C$6:$AH$125,$N1783,$C$3)&lt;&gt;"",INDEX(個人!$C$6:$AH$125,$N1783,$O1783)&lt;&gt;""),IF(ISERROR(VLOOKUP(DBCS($Q1783),コード一覧!$E$1:$F$6,2,FALSE)),1,VLOOKUP(DBCS($Q1783),コード一覧!$E$1:$F$6,2,FALSE)),"")</f>
        <v/>
      </c>
      <c r="J1783" s="22" t="str">
        <f>IF(AND(INDEX(個人!$C$6:$AH$125,$N1783,$C$3)&lt;&gt;"",INDEX(個人!$C$6:$AH$125,$N1783,$O1783)&lt;&gt;""),VLOOKUP($P1783,コード一覧!$G$1:$H$10,2,FALSE),"")</f>
        <v/>
      </c>
      <c r="K1783" s="22" t="str">
        <f>IF(AND(INDEX(個人!$C$6:$AH$125,$N1783,$C$3)&lt;&gt;"",INDEX(個人!$C$6:$AH$125,$N1783,$O1783)&lt;&gt;""),LEFT(TEXT(INDEX(個人!$C$6:$AH$125,$N1783,$O1783),"mm:ss.00"),2),"")</f>
        <v/>
      </c>
      <c r="L1783" s="22" t="str">
        <f>IF(AND(INDEX(個人!$C$6:$AH$125,$N1783,$C$3)&lt;&gt;"",INDEX(個人!$C$6:$AH$125,$N1783,$O1783)&lt;&gt;""),MID(TEXT(INDEX(個人!$C$6:$AH$125,$N1783,$O1783),"mm:ss.00"),4,2),"")</f>
        <v/>
      </c>
      <c r="M1783" s="22" t="str">
        <f>IF(AND(INDEX(個人!$C$6:$AH$125,$N1783,$C$3)&lt;&gt;"",INDEX(個人!$C$6:$AH$125,$N1783,$O1783)&lt;&gt;""),RIGHT(TEXT(INDEX(個人!$C$6:$AH$125,$N1783,$O1783),"mm:ss.00"),2),"")</f>
        <v/>
      </c>
      <c r="N1783" s="22">
        <f t="shared" si="242"/>
        <v>81</v>
      </c>
      <c r="O1783" s="22">
        <v>28</v>
      </c>
      <c r="P1783" s="24" t="s">
        <v>37</v>
      </c>
      <c r="Q1783" s="22" t="s">
        <v>55</v>
      </c>
    </row>
    <row r="1784" spans="3:17" s="22" customFormat="1" x14ac:dyDescent="0.15">
      <c r="C1784" s="22" t="str">
        <f>IF(INDEX(個人!$C$6:$AH$125,$N1784,$C$3)&lt;&gt;"",DBCS(TRIM(INDEX(個人!$C$6:$AH$125,$N1784,$C$3))),"")</f>
        <v/>
      </c>
      <c r="D1784" s="22" t="str">
        <f t="shared" si="240"/>
        <v>○</v>
      </c>
      <c r="E1784" s="22">
        <f>IF(AND(INDEX(個人!$C$6:$AH$125,$N1783,$C$3)&lt;&gt;"",INDEX(個人!$C$6:$AH$125,$N1784,$O1784)&lt;&gt;""),E1783+1,E1783)</f>
        <v>0</v>
      </c>
      <c r="F1784" s="22" t="str">
        <f t="shared" si="241"/>
        <v>@0</v>
      </c>
      <c r="H1784" s="22" t="str">
        <f>IF(AND(INDEX(個人!$C$6:$AH$125,$N1784,$C$3)&lt;&gt;"",INDEX(個人!$C$6:$AH$125,$N1784,$O1784)&lt;&gt;""),IF(INDEX(個人!$C$6:$AH$125,$N1784,$H$3)&lt;20,11,ROUNDDOWN(INDEX(個人!$C$6:$AH$125,$N1784,$H$3)/5,0)+7),"")</f>
        <v/>
      </c>
      <c r="I1784" s="22" t="str">
        <f>IF(AND(INDEX(個人!$C$6:$AH$125,$N1784,$C$3)&lt;&gt;"",INDEX(個人!$C$6:$AH$125,$N1784,$O1784)&lt;&gt;""),IF(ISERROR(VLOOKUP(DBCS($Q1784),コード一覧!$E$1:$F$6,2,FALSE)),1,VLOOKUP(DBCS($Q1784),コード一覧!$E$1:$F$6,2,FALSE)),"")</f>
        <v/>
      </c>
      <c r="J1784" s="22" t="str">
        <f>IF(AND(INDEX(個人!$C$6:$AH$125,$N1784,$C$3)&lt;&gt;"",INDEX(個人!$C$6:$AH$125,$N1784,$O1784)&lt;&gt;""),VLOOKUP($P1784,コード一覧!$G$1:$H$10,2,FALSE),"")</f>
        <v/>
      </c>
      <c r="K1784" s="22" t="str">
        <f>IF(AND(INDEX(個人!$C$6:$AH$125,$N1784,$C$3)&lt;&gt;"",INDEX(個人!$C$6:$AH$125,$N1784,$O1784)&lt;&gt;""),LEFT(TEXT(INDEX(個人!$C$6:$AH$125,$N1784,$O1784),"mm:ss.00"),2),"")</f>
        <v/>
      </c>
      <c r="L1784" s="22" t="str">
        <f>IF(AND(INDEX(個人!$C$6:$AH$125,$N1784,$C$3)&lt;&gt;"",INDEX(個人!$C$6:$AH$125,$N1784,$O1784)&lt;&gt;""),MID(TEXT(INDEX(個人!$C$6:$AH$125,$N1784,$O1784),"mm:ss.00"),4,2),"")</f>
        <v/>
      </c>
      <c r="M1784" s="22" t="str">
        <f>IF(AND(INDEX(個人!$C$6:$AH$125,$N1784,$C$3)&lt;&gt;"",INDEX(個人!$C$6:$AH$125,$N1784,$O1784)&lt;&gt;""),RIGHT(TEXT(INDEX(個人!$C$6:$AH$125,$N1784,$O1784),"mm:ss.00"),2),"")</f>
        <v/>
      </c>
      <c r="N1784" s="22">
        <f t="shared" si="242"/>
        <v>81</v>
      </c>
      <c r="O1784" s="22">
        <v>29</v>
      </c>
      <c r="P1784" s="24" t="s">
        <v>47</v>
      </c>
      <c r="Q1784" s="22" t="s">
        <v>55</v>
      </c>
    </row>
    <row r="1785" spans="3:17" s="22" customFormat="1" x14ac:dyDescent="0.15">
      <c r="C1785" s="22" t="str">
        <f>IF(INDEX(個人!$C$6:$AH$125,$N1785,$C$3)&lt;&gt;"",DBCS(TRIM(INDEX(個人!$C$6:$AH$125,$N1785,$C$3))),"")</f>
        <v/>
      </c>
      <c r="D1785" s="22" t="str">
        <f t="shared" si="240"/>
        <v>○</v>
      </c>
      <c r="E1785" s="22">
        <f>IF(AND(INDEX(個人!$C$6:$AH$125,$N1784,$C$3)&lt;&gt;"",INDEX(個人!$C$6:$AH$125,$N1785,$O1785)&lt;&gt;""),E1784+1,E1784)</f>
        <v>0</v>
      </c>
      <c r="F1785" s="22" t="str">
        <f t="shared" si="241"/>
        <v>@0</v>
      </c>
      <c r="H1785" s="22" t="str">
        <f>IF(AND(INDEX(個人!$C$6:$AH$125,$N1785,$C$3)&lt;&gt;"",INDEX(個人!$C$6:$AH$125,$N1785,$O1785)&lt;&gt;""),IF(INDEX(個人!$C$6:$AH$125,$N1785,$H$3)&lt;20,11,ROUNDDOWN(INDEX(個人!$C$6:$AH$125,$N1785,$H$3)/5,0)+7),"")</f>
        <v/>
      </c>
      <c r="I1785" s="22" t="str">
        <f>IF(AND(INDEX(個人!$C$6:$AH$125,$N1785,$C$3)&lt;&gt;"",INDEX(個人!$C$6:$AH$125,$N1785,$O1785)&lt;&gt;""),IF(ISERROR(VLOOKUP(DBCS($Q1785),コード一覧!$E$1:$F$6,2,FALSE)),1,VLOOKUP(DBCS($Q1785),コード一覧!$E$1:$F$6,2,FALSE)),"")</f>
        <v/>
      </c>
      <c r="J1785" s="22" t="str">
        <f>IF(AND(INDEX(個人!$C$6:$AH$125,$N1785,$C$3)&lt;&gt;"",INDEX(個人!$C$6:$AH$125,$N1785,$O1785)&lt;&gt;""),VLOOKUP($P1785,コード一覧!$G$1:$H$10,2,FALSE),"")</f>
        <v/>
      </c>
      <c r="K1785" s="22" t="str">
        <f>IF(AND(INDEX(個人!$C$6:$AH$125,$N1785,$C$3)&lt;&gt;"",INDEX(個人!$C$6:$AH$125,$N1785,$O1785)&lt;&gt;""),LEFT(TEXT(INDEX(個人!$C$6:$AH$125,$N1785,$O1785),"mm:ss.00"),2),"")</f>
        <v/>
      </c>
      <c r="L1785" s="22" t="str">
        <f>IF(AND(INDEX(個人!$C$6:$AH$125,$N1785,$C$3)&lt;&gt;"",INDEX(個人!$C$6:$AH$125,$N1785,$O1785)&lt;&gt;""),MID(TEXT(INDEX(個人!$C$6:$AH$125,$N1785,$O1785),"mm:ss.00"),4,2),"")</f>
        <v/>
      </c>
      <c r="M1785" s="22" t="str">
        <f>IF(AND(INDEX(個人!$C$6:$AH$125,$N1785,$C$3)&lt;&gt;"",INDEX(個人!$C$6:$AH$125,$N1785,$O1785)&lt;&gt;""),RIGHT(TEXT(INDEX(個人!$C$6:$AH$125,$N1785,$O1785),"mm:ss.00"),2),"")</f>
        <v/>
      </c>
      <c r="N1785" s="22">
        <f t="shared" si="242"/>
        <v>81</v>
      </c>
      <c r="O1785" s="22">
        <v>30</v>
      </c>
      <c r="P1785" s="24" t="s">
        <v>37</v>
      </c>
      <c r="Q1785" s="22" t="s">
        <v>101</v>
      </c>
    </row>
    <row r="1786" spans="3:17" s="22" customFormat="1" x14ac:dyDescent="0.15">
      <c r="C1786" s="22" t="str">
        <f>IF(INDEX(個人!$C$6:$AH$125,$N1786,$C$3)&lt;&gt;"",DBCS(TRIM(INDEX(個人!$C$6:$AH$125,$N1786,$C$3))),"")</f>
        <v/>
      </c>
      <c r="D1786" s="22" t="str">
        <f t="shared" si="240"/>
        <v>○</v>
      </c>
      <c r="E1786" s="22">
        <f>IF(AND(INDEX(個人!$C$6:$AH$125,$N1785,$C$3)&lt;&gt;"",INDEX(個人!$C$6:$AH$125,$N1786,$O1786)&lt;&gt;""),E1785+1,E1785)</f>
        <v>0</v>
      </c>
      <c r="F1786" s="22" t="str">
        <f t="shared" si="241"/>
        <v>@0</v>
      </c>
      <c r="H1786" s="22" t="str">
        <f>IF(AND(INDEX(個人!$C$6:$AH$125,$N1786,$C$3)&lt;&gt;"",INDEX(個人!$C$6:$AH$125,$N1786,$O1786)&lt;&gt;""),IF(INDEX(個人!$C$6:$AH$125,$N1786,$H$3)&lt;20,11,ROUNDDOWN(INDEX(個人!$C$6:$AH$125,$N1786,$H$3)/5,0)+7),"")</f>
        <v/>
      </c>
      <c r="I1786" s="22" t="str">
        <f>IF(AND(INDEX(個人!$C$6:$AH$125,$N1786,$C$3)&lt;&gt;"",INDEX(個人!$C$6:$AH$125,$N1786,$O1786)&lt;&gt;""),IF(ISERROR(VLOOKUP(DBCS($Q1786),コード一覧!$E$1:$F$6,2,FALSE)),1,VLOOKUP(DBCS($Q1786),コード一覧!$E$1:$F$6,2,FALSE)),"")</f>
        <v/>
      </c>
      <c r="J1786" s="22" t="str">
        <f>IF(AND(INDEX(個人!$C$6:$AH$125,$N1786,$C$3)&lt;&gt;"",INDEX(個人!$C$6:$AH$125,$N1786,$O1786)&lt;&gt;""),VLOOKUP($P1786,コード一覧!$G$1:$H$10,2,FALSE),"")</f>
        <v/>
      </c>
      <c r="K1786" s="22" t="str">
        <f>IF(AND(INDEX(個人!$C$6:$AH$125,$N1786,$C$3)&lt;&gt;"",INDEX(個人!$C$6:$AH$125,$N1786,$O1786)&lt;&gt;""),LEFT(TEXT(INDEX(個人!$C$6:$AH$125,$N1786,$O1786),"mm:ss.00"),2),"")</f>
        <v/>
      </c>
      <c r="L1786" s="22" t="str">
        <f>IF(AND(INDEX(個人!$C$6:$AH$125,$N1786,$C$3)&lt;&gt;"",INDEX(個人!$C$6:$AH$125,$N1786,$O1786)&lt;&gt;""),MID(TEXT(INDEX(個人!$C$6:$AH$125,$N1786,$O1786),"mm:ss.00"),4,2),"")</f>
        <v/>
      </c>
      <c r="M1786" s="22" t="str">
        <f>IF(AND(INDEX(個人!$C$6:$AH$125,$N1786,$C$3)&lt;&gt;"",INDEX(個人!$C$6:$AH$125,$N1786,$O1786)&lt;&gt;""),RIGHT(TEXT(INDEX(個人!$C$6:$AH$125,$N1786,$O1786),"mm:ss.00"),2),"")</f>
        <v/>
      </c>
      <c r="N1786" s="22">
        <f t="shared" si="242"/>
        <v>81</v>
      </c>
      <c r="O1786" s="22">
        <v>31</v>
      </c>
      <c r="P1786" s="24" t="s">
        <v>47</v>
      </c>
      <c r="Q1786" s="22" t="s">
        <v>101</v>
      </c>
    </row>
    <row r="1787" spans="3:17" s="22" customFormat="1" x14ac:dyDescent="0.15">
      <c r="C1787" s="22" t="str">
        <f>IF(INDEX(個人!$C$6:$AH$125,$N1787,$C$3)&lt;&gt;"",DBCS(TRIM(INDEX(個人!$C$6:$AH$125,$N1787,$C$3))),"")</f>
        <v/>
      </c>
      <c r="D1787" s="22" t="str">
        <f t="shared" si="240"/>
        <v>○</v>
      </c>
      <c r="E1787" s="22">
        <f>IF(AND(INDEX(個人!$C$6:$AH$125,$N1786,$C$3)&lt;&gt;"",INDEX(個人!$C$6:$AH$125,$N1787,$O1787)&lt;&gt;""),E1786+1,E1786)</f>
        <v>0</v>
      </c>
      <c r="F1787" s="22" t="str">
        <f t="shared" si="241"/>
        <v>@0</v>
      </c>
      <c r="H1787" s="22" t="str">
        <f>IF(AND(INDEX(個人!$C$6:$AH$125,$N1787,$C$3)&lt;&gt;"",INDEX(個人!$C$6:$AH$125,$N1787,$O1787)&lt;&gt;""),IF(INDEX(個人!$C$6:$AH$125,$N1787,$H$3)&lt;20,11,ROUNDDOWN(INDEX(個人!$C$6:$AH$125,$N1787,$H$3)/5,0)+7),"")</f>
        <v/>
      </c>
      <c r="I1787" s="22" t="str">
        <f>IF(AND(INDEX(個人!$C$6:$AH$125,$N1787,$C$3)&lt;&gt;"",INDEX(個人!$C$6:$AH$125,$N1787,$O1787)&lt;&gt;""),IF(ISERROR(VLOOKUP(DBCS($Q1787),コード一覧!$E$1:$F$6,2,FALSE)),1,VLOOKUP(DBCS($Q1787),コード一覧!$E$1:$F$6,2,FALSE)),"")</f>
        <v/>
      </c>
      <c r="J1787" s="22" t="str">
        <f>IF(AND(INDEX(個人!$C$6:$AH$125,$N1787,$C$3)&lt;&gt;"",INDEX(個人!$C$6:$AH$125,$N1787,$O1787)&lt;&gt;""),VLOOKUP($P1787,コード一覧!$G$1:$H$10,2,FALSE),"")</f>
        <v/>
      </c>
      <c r="K1787" s="22" t="str">
        <f>IF(AND(INDEX(個人!$C$6:$AH$125,$N1787,$C$3)&lt;&gt;"",INDEX(個人!$C$6:$AH$125,$N1787,$O1787)&lt;&gt;""),LEFT(TEXT(INDEX(個人!$C$6:$AH$125,$N1787,$O1787),"mm:ss.00"),2),"")</f>
        <v/>
      </c>
      <c r="L1787" s="22" t="str">
        <f>IF(AND(INDEX(個人!$C$6:$AH$125,$N1787,$C$3)&lt;&gt;"",INDEX(個人!$C$6:$AH$125,$N1787,$O1787)&lt;&gt;""),MID(TEXT(INDEX(個人!$C$6:$AH$125,$N1787,$O1787),"mm:ss.00"),4,2),"")</f>
        <v/>
      </c>
      <c r="M1787" s="22" t="str">
        <f>IF(AND(INDEX(個人!$C$6:$AH$125,$N1787,$C$3)&lt;&gt;"",INDEX(個人!$C$6:$AH$125,$N1787,$O1787)&lt;&gt;""),RIGHT(TEXT(INDEX(個人!$C$6:$AH$125,$N1787,$O1787),"mm:ss.00"),2),"")</f>
        <v/>
      </c>
      <c r="N1787" s="22">
        <f t="shared" si="242"/>
        <v>81</v>
      </c>
      <c r="O1787" s="22">
        <v>32</v>
      </c>
      <c r="P1787" s="24" t="s">
        <v>73</v>
      </c>
      <c r="Q1787" s="22" t="s">
        <v>101</v>
      </c>
    </row>
    <row r="1788" spans="3:17" s="23" customFormat="1" x14ac:dyDescent="0.15">
      <c r="C1788" s="23" t="str">
        <f>IF(INDEX(個人!$C$6:$AH$125,$N1788,$C$3)&lt;&gt;"",DBCS(TRIM(INDEX(個人!$C$6:$AH$125,$N1788,$C$3))),"")</f>
        <v/>
      </c>
      <c r="D1788" s="23" t="str">
        <f>IF(C1787=C1788,"○","×")</f>
        <v>○</v>
      </c>
      <c r="E1788" s="23">
        <f>IF(AND(INDEX(個人!$C$6:$AH$125,$N1788,$C$3)&lt;&gt;"",INDEX(個人!$C$6:$AH$125,$N1788,$O1788)&lt;&gt;""),1,0)</f>
        <v>0</v>
      </c>
      <c r="F1788" s="23" t="str">
        <f>C1788&amp;"@"&amp;E1788</f>
        <v>@0</v>
      </c>
      <c r="H1788" s="23" t="str">
        <f>IF(AND(INDEX(個人!$C$6:$AH$125,$N1788,$C$3)&lt;&gt;"",INDEX(個人!$C$6:$AH$125,$N1788,$O1788)&lt;&gt;""),IF(INDEX(個人!$C$6:$AH$125,$N1788,$H$3)&lt;20,11,ROUNDDOWN(INDEX(個人!$C$6:$AH$125,$N1788,$H$3)/5,0)+7),"")</f>
        <v/>
      </c>
      <c r="I1788" s="23" t="str">
        <f>IF(AND(INDEX(個人!$C$6:$AH$125,$N1788,$C$3)&lt;&gt;"",INDEX(個人!$C$6:$AH$125,$N1788,$O1788)&lt;&gt;""),IF(ISERROR(VLOOKUP(DBCS($Q1788),コード一覧!$E$1:$F$6,2,FALSE)),1,VLOOKUP(DBCS($Q1788),コード一覧!$E$1:$F$6,2,FALSE)),"")</f>
        <v/>
      </c>
      <c r="J1788" s="23" t="str">
        <f>IF(AND(INDEX(個人!$C$6:$AH$125,$N1788,$C$3)&lt;&gt;"",INDEX(個人!$C$6:$AH$125,$N1788,$O1788)&lt;&gt;""),VLOOKUP($P1788,コード一覧!$G$1:$H$10,2,FALSE),"")</f>
        <v/>
      </c>
      <c r="K1788" s="23" t="str">
        <f>IF(AND(INDEX(個人!$C$6:$AH$125,$N1788,$C$3)&lt;&gt;"",INDEX(個人!$C$6:$AH$125,$N1788,$O1788)&lt;&gt;""),LEFT(TEXT(INDEX(個人!$C$6:$AH$125,$N1788,$O1788),"mm:ss.00"),2),"")</f>
        <v/>
      </c>
      <c r="L1788" s="23" t="str">
        <f>IF(AND(INDEX(個人!$C$6:$AH$125,$N1788,$C$3)&lt;&gt;"",INDEX(個人!$C$6:$AH$125,$N1788,$O1788)&lt;&gt;""),MID(TEXT(INDEX(個人!$C$6:$AH$125,$N1788,$O1788),"mm:ss.00"),4,2),"")</f>
        <v/>
      </c>
      <c r="M1788" s="23" t="str">
        <f>IF(AND(INDEX(個人!$C$6:$AH$125,$N1788,$C$3)&lt;&gt;"",INDEX(個人!$C$6:$AH$125,$N1788,$O1788)&lt;&gt;""),RIGHT(TEXT(INDEX(個人!$C$6:$AH$125,$N1788,$O1788),"mm:ss.00"),2),"")</f>
        <v/>
      </c>
      <c r="N1788" s="23">
        <f>N1766+1</f>
        <v>82</v>
      </c>
      <c r="O1788" s="23">
        <v>11</v>
      </c>
      <c r="P1788" s="200" t="s">
        <v>70</v>
      </c>
      <c r="Q1788" s="23" t="s">
        <v>318</v>
      </c>
    </row>
    <row r="1789" spans="3:17" s="23" customFormat="1" x14ac:dyDescent="0.15">
      <c r="C1789" s="23" t="str">
        <f>IF(INDEX(個人!$C$6:$AH$125,$N1789,$C$3)&lt;&gt;"",DBCS(TRIM(INDEX(個人!$C$6:$AH$125,$N1789,$C$3))),"")</f>
        <v/>
      </c>
      <c r="D1789" s="23" t="str">
        <f>IF(C1788=C1789,"○","×")</f>
        <v>○</v>
      </c>
      <c r="E1789" s="23">
        <f>IF(AND(INDEX(個人!$C$6:$AH$125,$N1788,$C$3)&lt;&gt;"",INDEX(個人!$C$6:$AH$125,$N1789,$O1789)&lt;&gt;""),E1788+1,E1788)</f>
        <v>0</v>
      </c>
      <c r="F1789" s="23" t="str">
        <f>C1789&amp;"@"&amp;E1789</f>
        <v>@0</v>
      </c>
      <c r="H1789" s="23" t="str">
        <f>IF(AND(INDEX(個人!$C$6:$AH$125,$N1789,$C$3)&lt;&gt;"",INDEX(個人!$C$6:$AH$125,$N1789,$O1789)&lt;&gt;""),IF(INDEX(個人!$C$6:$AH$125,$N1789,$H$3)&lt;20,11,ROUNDDOWN(INDEX(個人!$C$6:$AH$125,$N1789,$H$3)/5,0)+7),"")</f>
        <v/>
      </c>
      <c r="I1789" s="23" t="str">
        <f>IF(AND(INDEX(個人!$C$6:$AH$125,$N1789,$C$3)&lt;&gt;"",INDEX(個人!$C$6:$AH$125,$N1789,$O1789)&lt;&gt;""),IF(ISERROR(VLOOKUP(DBCS($Q1789),コード一覧!$E$1:$F$6,2,FALSE)),1,VLOOKUP(DBCS($Q1789),コード一覧!$E$1:$F$6,2,FALSE)),"")</f>
        <v/>
      </c>
      <c r="J1789" s="23" t="str">
        <f>IF(AND(INDEX(個人!$C$6:$AH$125,$N1789,$C$3)&lt;&gt;"",INDEX(個人!$C$6:$AH$125,$N1789,$O1789)&lt;&gt;""),VLOOKUP($P1789,コード一覧!$G$1:$H$10,2,FALSE),"")</f>
        <v/>
      </c>
      <c r="K1789" s="23" t="str">
        <f>IF(AND(INDEX(個人!$C$6:$AH$125,$N1789,$C$3)&lt;&gt;"",INDEX(個人!$C$6:$AH$125,$N1789,$O1789)&lt;&gt;""),LEFT(TEXT(INDEX(個人!$C$6:$AH$125,$N1789,$O1789),"mm:ss.00"),2),"")</f>
        <v/>
      </c>
      <c r="L1789" s="23" t="str">
        <f>IF(AND(INDEX(個人!$C$6:$AH$125,$N1789,$C$3)&lt;&gt;"",INDEX(個人!$C$6:$AH$125,$N1789,$O1789)&lt;&gt;""),MID(TEXT(INDEX(個人!$C$6:$AH$125,$N1789,$O1789),"mm:ss.00"),4,2),"")</f>
        <v/>
      </c>
      <c r="M1789" s="23" t="str">
        <f>IF(AND(INDEX(個人!$C$6:$AH$125,$N1789,$C$3)&lt;&gt;"",INDEX(個人!$C$6:$AH$125,$N1789,$O1789)&lt;&gt;""),RIGHT(TEXT(INDEX(個人!$C$6:$AH$125,$N1789,$O1789),"mm:ss.00"),2),"")</f>
        <v/>
      </c>
      <c r="N1789" s="23">
        <f>$N1788</f>
        <v>82</v>
      </c>
      <c r="O1789" s="23">
        <v>12</v>
      </c>
      <c r="P1789" s="200" t="s">
        <v>24</v>
      </c>
      <c r="Q1789" s="23" t="s">
        <v>318</v>
      </c>
    </row>
    <row r="1790" spans="3:17" s="23" customFormat="1" x14ac:dyDescent="0.15">
      <c r="C1790" s="23" t="str">
        <f>IF(INDEX(個人!$C$6:$AH$125,$N1790,$C$3)&lt;&gt;"",DBCS(TRIM(INDEX(個人!$C$6:$AH$125,$N1790,$C$3))),"")</f>
        <v/>
      </c>
      <c r="D1790" s="23" t="str">
        <f t="shared" ref="D1790:D1809" si="243">IF(C1789=C1790,"○","×")</f>
        <v>○</v>
      </c>
      <c r="E1790" s="23">
        <f>IF(AND(INDEX(個人!$C$6:$AH$125,$N1789,$C$3)&lt;&gt;"",INDEX(個人!$C$6:$AH$125,$N1790,$O1790)&lt;&gt;""),E1789+1,E1789)</f>
        <v>0</v>
      </c>
      <c r="F1790" s="23" t="str">
        <f t="shared" ref="F1790:F1809" si="244">C1790&amp;"@"&amp;E1790</f>
        <v>@0</v>
      </c>
      <c r="H1790" s="23" t="str">
        <f>IF(AND(INDEX(個人!$C$6:$AH$125,$N1790,$C$3)&lt;&gt;"",INDEX(個人!$C$6:$AH$125,$N1790,$O1790)&lt;&gt;""),IF(INDEX(個人!$C$6:$AH$125,$N1790,$H$3)&lt;20,11,ROUNDDOWN(INDEX(個人!$C$6:$AH$125,$N1790,$H$3)/5,0)+7),"")</f>
        <v/>
      </c>
      <c r="I1790" s="23" t="str">
        <f>IF(AND(INDEX(個人!$C$6:$AH$125,$N1790,$C$3)&lt;&gt;"",INDEX(個人!$C$6:$AH$125,$N1790,$O1790)&lt;&gt;""),IF(ISERROR(VLOOKUP(DBCS($Q1790),コード一覧!$E$1:$F$6,2,FALSE)),1,VLOOKUP(DBCS($Q1790),コード一覧!$E$1:$F$6,2,FALSE)),"")</f>
        <v/>
      </c>
      <c r="J1790" s="23" t="str">
        <f>IF(AND(INDEX(個人!$C$6:$AH$125,$N1790,$C$3)&lt;&gt;"",INDEX(個人!$C$6:$AH$125,$N1790,$O1790)&lt;&gt;""),VLOOKUP($P1790,コード一覧!$G$1:$H$10,2,FALSE),"")</f>
        <v/>
      </c>
      <c r="K1790" s="23" t="str">
        <f>IF(AND(INDEX(個人!$C$6:$AH$125,$N1790,$C$3)&lt;&gt;"",INDEX(個人!$C$6:$AH$125,$N1790,$O1790)&lt;&gt;""),LEFT(TEXT(INDEX(個人!$C$6:$AH$125,$N1790,$O1790),"mm:ss.00"),2),"")</f>
        <v/>
      </c>
      <c r="L1790" s="23" t="str">
        <f>IF(AND(INDEX(個人!$C$6:$AH$125,$N1790,$C$3)&lt;&gt;"",INDEX(個人!$C$6:$AH$125,$N1790,$O1790)&lt;&gt;""),MID(TEXT(INDEX(個人!$C$6:$AH$125,$N1790,$O1790),"mm:ss.00"),4,2),"")</f>
        <v/>
      </c>
      <c r="M1790" s="23" t="str">
        <f>IF(AND(INDEX(個人!$C$6:$AH$125,$N1790,$C$3)&lt;&gt;"",INDEX(個人!$C$6:$AH$125,$N1790,$O1790)&lt;&gt;""),RIGHT(TEXT(INDEX(個人!$C$6:$AH$125,$N1790,$O1790),"mm:ss.00"),2),"")</f>
        <v/>
      </c>
      <c r="N1790" s="23">
        <f t="shared" ref="N1790:N1809" si="245">$N1789</f>
        <v>82</v>
      </c>
      <c r="O1790" s="23">
        <v>13</v>
      </c>
      <c r="P1790" s="200" t="s">
        <v>37</v>
      </c>
      <c r="Q1790" s="23" t="s">
        <v>318</v>
      </c>
    </row>
    <row r="1791" spans="3:17" s="23" customFormat="1" x14ac:dyDescent="0.15">
      <c r="C1791" s="23" t="str">
        <f>IF(INDEX(個人!$C$6:$AH$125,$N1791,$C$3)&lt;&gt;"",DBCS(TRIM(INDEX(個人!$C$6:$AH$125,$N1791,$C$3))),"")</f>
        <v/>
      </c>
      <c r="D1791" s="23" t="str">
        <f t="shared" si="243"/>
        <v>○</v>
      </c>
      <c r="E1791" s="23">
        <f>IF(AND(INDEX(個人!$C$6:$AH$125,$N1790,$C$3)&lt;&gt;"",INDEX(個人!$C$6:$AH$125,$N1791,$O1791)&lt;&gt;""),E1790+1,E1790)</f>
        <v>0</v>
      </c>
      <c r="F1791" s="23" t="str">
        <f t="shared" si="244"/>
        <v>@0</v>
      </c>
      <c r="H1791" s="23" t="str">
        <f>IF(AND(INDEX(個人!$C$6:$AH$125,$N1791,$C$3)&lt;&gt;"",INDEX(個人!$C$6:$AH$125,$N1791,$O1791)&lt;&gt;""),IF(INDEX(個人!$C$6:$AH$125,$N1791,$H$3)&lt;20,11,ROUNDDOWN(INDEX(個人!$C$6:$AH$125,$N1791,$H$3)/5,0)+7),"")</f>
        <v/>
      </c>
      <c r="I1791" s="23" t="str">
        <f>IF(AND(INDEX(個人!$C$6:$AH$125,$N1791,$C$3)&lt;&gt;"",INDEX(個人!$C$6:$AH$125,$N1791,$O1791)&lt;&gt;""),IF(ISERROR(VLOOKUP(DBCS($Q1791),コード一覧!$E$1:$F$6,2,FALSE)),1,VLOOKUP(DBCS($Q1791),コード一覧!$E$1:$F$6,2,FALSE)),"")</f>
        <v/>
      </c>
      <c r="J1791" s="23" t="str">
        <f>IF(AND(INDEX(個人!$C$6:$AH$125,$N1791,$C$3)&lt;&gt;"",INDEX(個人!$C$6:$AH$125,$N1791,$O1791)&lt;&gt;""),VLOOKUP($P1791,コード一覧!$G$1:$H$10,2,FALSE),"")</f>
        <v/>
      </c>
      <c r="K1791" s="23" t="str">
        <f>IF(AND(INDEX(個人!$C$6:$AH$125,$N1791,$C$3)&lt;&gt;"",INDEX(個人!$C$6:$AH$125,$N1791,$O1791)&lt;&gt;""),LEFT(TEXT(INDEX(個人!$C$6:$AH$125,$N1791,$O1791),"mm:ss.00"),2),"")</f>
        <v/>
      </c>
      <c r="L1791" s="23" t="str">
        <f>IF(AND(INDEX(個人!$C$6:$AH$125,$N1791,$C$3)&lt;&gt;"",INDEX(個人!$C$6:$AH$125,$N1791,$O1791)&lt;&gt;""),MID(TEXT(INDEX(個人!$C$6:$AH$125,$N1791,$O1791),"mm:ss.00"),4,2),"")</f>
        <v/>
      </c>
      <c r="M1791" s="23" t="str">
        <f>IF(AND(INDEX(個人!$C$6:$AH$125,$N1791,$C$3)&lt;&gt;"",INDEX(個人!$C$6:$AH$125,$N1791,$O1791)&lt;&gt;""),RIGHT(TEXT(INDEX(個人!$C$6:$AH$125,$N1791,$O1791),"mm:ss.00"),2),"")</f>
        <v/>
      </c>
      <c r="N1791" s="23">
        <f t="shared" si="245"/>
        <v>82</v>
      </c>
      <c r="O1791" s="23">
        <v>14</v>
      </c>
      <c r="P1791" s="200" t="s">
        <v>47</v>
      </c>
      <c r="Q1791" s="23" t="s">
        <v>318</v>
      </c>
    </row>
    <row r="1792" spans="3:17" s="23" customFormat="1" x14ac:dyDescent="0.15">
      <c r="C1792" s="23" t="str">
        <f>IF(INDEX(個人!$C$6:$AH$125,$N1792,$C$3)&lt;&gt;"",DBCS(TRIM(INDEX(個人!$C$6:$AH$125,$N1792,$C$3))),"")</f>
        <v/>
      </c>
      <c r="D1792" s="23" t="str">
        <f t="shared" si="243"/>
        <v>○</v>
      </c>
      <c r="E1792" s="23">
        <f>IF(AND(INDEX(個人!$C$6:$AH$125,$N1791,$C$3)&lt;&gt;"",INDEX(個人!$C$6:$AH$125,$N1792,$O1792)&lt;&gt;""),E1791+1,E1791)</f>
        <v>0</v>
      </c>
      <c r="F1792" s="23" t="str">
        <f t="shared" si="244"/>
        <v>@0</v>
      </c>
      <c r="H1792" s="23" t="str">
        <f>IF(AND(INDEX(個人!$C$6:$AH$125,$N1792,$C$3)&lt;&gt;"",INDEX(個人!$C$6:$AH$125,$N1792,$O1792)&lt;&gt;""),IF(INDEX(個人!$C$6:$AH$125,$N1792,$H$3)&lt;20,11,ROUNDDOWN(INDEX(個人!$C$6:$AH$125,$N1792,$H$3)/5,0)+7),"")</f>
        <v/>
      </c>
      <c r="I1792" s="23" t="str">
        <f>IF(AND(INDEX(個人!$C$6:$AH$125,$N1792,$C$3)&lt;&gt;"",INDEX(個人!$C$6:$AH$125,$N1792,$O1792)&lt;&gt;""),IF(ISERROR(VLOOKUP(DBCS($Q1792),コード一覧!$E$1:$F$6,2,FALSE)),1,VLOOKUP(DBCS($Q1792),コード一覧!$E$1:$F$6,2,FALSE)),"")</f>
        <v/>
      </c>
      <c r="J1792" s="23" t="str">
        <f>IF(AND(INDEX(個人!$C$6:$AH$125,$N1792,$C$3)&lt;&gt;"",INDEX(個人!$C$6:$AH$125,$N1792,$O1792)&lt;&gt;""),VLOOKUP($P1792,コード一覧!$G$1:$H$10,2,FALSE),"")</f>
        <v/>
      </c>
      <c r="K1792" s="23" t="str">
        <f>IF(AND(INDEX(個人!$C$6:$AH$125,$N1792,$C$3)&lt;&gt;"",INDEX(個人!$C$6:$AH$125,$N1792,$O1792)&lt;&gt;""),LEFT(TEXT(INDEX(個人!$C$6:$AH$125,$N1792,$O1792),"mm:ss.00"),2),"")</f>
        <v/>
      </c>
      <c r="L1792" s="23" t="str">
        <f>IF(AND(INDEX(個人!$C$6:$AH$125,$N1792,$C$3)&lt;&gt;"",INDEX(個人!$C$6:$AH$125,$N1792,$O1792)&lt;&gt;""),MID(TEXT(INDEX(個人!$C$6:$AH$125,$N1792,$O1792),"mm:ss.00"),4,2),"")</f>
        <v/>
      </c>
      <c r="M1792" s="23" t="str">
        <f>IF(AND(INDEX(個人!$C$6:$AH$125,$N1792,$C$3)&lt;&gt;"",INDEX(個人!$C$6:$AH$125,$N1792,$O1792)&lt;&gt;""),RIGHT(TEXT(INDEX(個人!$C$6:$AH$125,$N1792,$O1792),"mm:ss.00"),2),"")</f>
        <v/>
      </c>
      <c r="N1792" s="23">
        <f t="shared" si="245"/>
        <v>82</v>
      </c>
      <c r="O1792" s="23">
        <v>15</v>
      </c>
      <c r="P1792" s="200" t="s">
        <v>73</v>
      </c>
      <c r="Q1792" s="23" t="s">
        <v>318</v>
      </c>
    </row>
    <row r="1793" spans="3:17" s="23" customFormat="1" x14ac:dyDescent="0.15">
      <c r="C1793" s="23" t="str">
        <f>IF(INDEX(個人!$C$6:$AH$125,$N1793,$C$3)&lt;&gt;"",DBCS(TRIM(INDEX(個人!$C$6:$AH$125,$N1793,$C$3))),"")</f>
        <v/>
      </c>
      <c r="D1793" s="23" t="str">
        <f t="shared" si="243"/>
        <v>○</v>
      </c>
      <c r="E1793" s="23">
        <f>IF(AND(INDEX(個人!$C$6:$AH$125,$N1792,$C$3)&lt;&gt;"",INDEX(個人!$C$6:$AH$125,$N1793,$O1793)&lt;&gt;""),E1792+1,E1792)</f>
        <v>0</v>
      </c>
      <c r="F1793" s="23" t="str">
        <f t="shared" si="244"/>
        <v>@0</v>
      </c>
      <c r="H1793" s="23" t="str">
        <f>IF(AND(INDEX(個人!$C$6:$AH$125,$N1793,$C$3)&lt;&gt;"",INDEX(個人!$C$6:$AH$125,$N1793,$O1793)&lt;&gt;""),IF(INDEX(個人!$C$6:$AH$125,$N1793,$H$3)&lt;20,11,ROUNDDOWN(INDEX(個人!$C$6:$AH$125,$N1793,$H$3)/5,0)+7),"")</f>
        <v/>
      </c>
      <c r="I1793" s="23" t="str">
        <f>IF(AND(INDEX(個人!$C$6:$AH$125,$N1793,$C$3)&lt;&gt;"",INDEX(個人!$C$6:$AH$125,$N1793,$O1793)&lt;&gt;""),IF(ISERROR(VLOOKUP(DBCS($Q1793),コード一覧!$E$1:$F$6,2,FALSE)),1,VLOOKUP(DBCS($Q1793),コード一覧!$E$1:$F$6,2,FALSE)),"")</f>
        <v/>
      </c>
      <c r="J1793" s="23" t="str">
        <f>IF(AND(INDEX(個人!$C$6:$AH$125,$N1793,$C$3)&lt;&gt;"",INDEX(個人!$C$6:$AH$125,$N1793,$O1793)&lt;&gt;""),VLOOKUP($P1793,コード一覧!$G$1:$H$10,2,FALSE),"")</f>
        <v/>
      </c>
      <c r="K1793" s="23" t="str">
        <f>IF(AND(INDEX(個人!$C$6:$AH$125,$N1793,$C$3)&lt;&gt;"",INDEX(個人!$C$6:$AH$125,$N1793,$O1793)&lt;&gt;""),LEFT(TEXT(INDEX(個人!$C$6:$AH$125,$N1793,$O1793),"mm:ss.00"),2),"")</f>
        <v/>
      </c>
      <c r="L1793" s="23" t="str">
        <f>IF(AND(INDEX(個人!$C$6:$AH$125,$N1793,$C$3)&lt;&gt;"",INDEX(個人!$C$6:$AH$125,$N1793,$O1793)&lt;&gt;""),MID(TEXT(INDEX(個人!$C$6:$AH$125,$N1793,$O1793),"mm:ss.00"),4,2),"")</f>
        <v/>
      </c>
      <c r="M1793" s="23" t="str">
        <f>IF(AND(INDEX(個人!$C$6:$AH$125,$N1793,$C$3)&lt;&gt;"",INDEX(個人!$C$6:$AH$125,$N1793,$O1793)&lt;&gt;""),RIGHT(TEXT(INDEX(個人!$C$6:$AH$125,$N1793,$O1793),"mm:ss.00"),2),"")</f>
        <v/>
      </c>
      <c r="N1793" s="23">
        <f t="shared" si="245"/>
        <v>82</v>
      </c>
      <c r="O1793" s="23">
        <v>16</v>
      </c>
      <c r="P1793" s="200" t="s">
        <v>75</v>
      </c>
      <c r="Q1793" s="23" t="s">
        <v>318</v>
      </c>
    </row>
    <row r="1794" spans="3:17" s="23" customFormat="1" x14ac:dyDescent="0.15">
      <c r="C1794" s="23" t="str">
        <f>IF(INDEX(個人!$C$6:$AH$125,$N1794,$C$3)&lt;&gt;"",DBCS(TRIM(INDEX(個人!$C$6:$AH$125,$N1794,$C$3))),"")</f>
        <v/>
      </c>
      <c r="D1794" s="23" t="str">
        <f t="shared" si="243"/>
        <v>○</v>
      </c>
      <c r="E1794" s="23">
        <f>IF(AND(INDEX(個人!$C$6:$AH$125,$N1793,$C$3)&lt;&gt;"",INDEX(個人!$C$6:$AH$125,$N1794,$O1794)&lt;&gt;""),E1793+1,E1793)</f>
        <v>0</v>
      </c>
      <c r="F1794" s="23" t="str">
        <f t="shared" si="244"/>
        <v>@0</v>
      </c>
      <c r="H1794" s="23" t="str">
        <f>IF(AND(INDEX(個人!$C$6:$AH$125,$N1794,$C$3)&lt;&gt;"",INDEX(個人!$C$6:$AH$125,$N1794,$O1794)&lt;&gt;""),IF(INDEX(個人!$C$6:$AH$125,$N1794,$H$3)&lt;20,11,ROUNDDOWN(INDEX(個人!$C$6:$AH$125,$N1794,$H$3)/5,0)+7),"")</f>
        <v/>
      </c>
      <c r="I1794" s="23" t="str">
        <f>IF(AND(INDEX(個人!$C$6:$AH$125,$N1794,$C$3)&lt;&gt;"",INDEX(個人!$C$6:$AH$125,$N1794,$O1794)&lt;&gt;""),IF(ISERROR(VLOOKUP(DBCS($Q1794),コード一覧!$E$1:$F$6,2,FALSE)),1,VLOOKUP(DBCS($Q1794),コード一覧!$E$1:$F$6,2,FALSE)),"")</f>
        <v/>
      </c>
      <c r="J1794" s="23" t="str">
        <f>IF(AND(INDEX(個人!$C$6:$AH$125,$N1794,$C$3)&lt;&gt;"",INDEX(個人!$C$6:$AH$125,$N1794,$O1794)&lt;&gt;""),VLOOKUP($P1794,コード一覧!$G$1:$H$10,2,FALSE),"")</f>
        <v/>
      </c>
      <c r="K1794" s="23" t="str">
        <f>IF(AND(INDEX(個人!$C$6:$AH$125,$N1794,$C$3)&lt;&gt;"",INDEX(個人!$C$6:$AH$125,$N1794,$O1794)&lt;&gt;""),LEFT(TEXT(INDEX(個人!$C$6:$AH$125,$N1794,$O1794),"mm:ss.00"),2),"")</f>
        <v/>
      </c>
      <c r="L1794" s="23" t="str">
        <f>IF(AND(INDEX(個人!$C$6:$AH$125,$N1794,$C$3)&lt;&gt;"",INDEX(個人!$C$6:$AH$125,$N1794,$O1794)&lt;&gt;""),MID(TEXT(INDEX(個人!$C$6:$AH$125,$N1794,$O1794),"mm:ss.00"),4,2),"")</f>
        <v/>
      </c>
      <c r="M1794" s="23" t="str">
        <f>IF(AND(INDEX(個人!$C$6:$AH$125,$N1794,$C$3)&lt;&gt;"",INDEX(個人!$C$6:$AH$125,$N1794,$O1794)&lt;&gt;""),RIGHT(TEXT(INDEX(個人!$C$6:$AH$125,$N1794,$O1794),"mm:ss.00"),2),"")</f>
        <v/>
      </c>
      <c r="N1794" s="23">
        <f t="shared" si="245"/>
        <v>82</v>
      </c>
      <c r="O1794" s="23">
        <v>17</v>
      </c>
      <c r="P1794" s="200" t="s">
        <v>77</v>
      </c>
      <c r="Q1794" s="23" t="s">
        <v>318</v>
      </c>
    </row>
    <row r="1795" spans="3:17" s="23" customFormat="1" x14ac:dyDescent="0.15">
      <c r="C1795" s="23" t="str">
        <f>IF(INDEX(個人!$C$6:$AH$125,$N1795,$C$3)&lt;&gt;"",DBCS(TRIM(INDEX(個人!$C$6:$AH$125,$N1795,$C$3))),"")</f>
        <v/>
      </c>
      <c r="D1795" s="23" t="str">
        <f t="shared" si="243"/>
        <v>○</v>
      </c>
      <c r="E1795" s="23">
        <f>IF(AND(INDEX(個人!$C$6:$AH$125,$N1794,$C$3)&lt;&gt;"",INDEX(個人!$C$6:$AH$125,$N1795,$O1795)&lt;&gt;""),E1794+1,E1794)</f>
        <v>0</v>
      </c>
      <c r="F1795" s="23" t="str">
        <f t="shared" si="244"/>
        <v>@0</v>
      </c>
      <c r="H1795" s="23" t="str">
        <f>IF(AND(INDEX(個人!$C$6:$AH$125,$N1795,$C$3)&lt;&gt;"",INDEX(個人!$C$6:$AH$125,$N1795,$O1795)&lt;&gt;""),IF(INDEX(個人!$C$6:$AH$125,$N1795,$H$3)&lt;20,11,ROUNDDOWN(INDEX(個人!$C$6:$AH$125,$N1795,$H$3)/5,0)+7),"")</f>
        <v/>
      </c>
      <c r="I1795" s="23" t="str">
        <f>IF(AND(INDEX(個人!$C$6:$AH$125,$N1795,$C$3)&lt;&gt;"",INDEX(個人!$C$6:$AH$125,$N1795,$O1795)&lt;&gt;""),IF(ISERROR(VLOOKUP(DBCS($Q1795),コード一覧!$E$1:$F$6,2,FALSE)),1,VLOOKUP(DBCS($Q1795),コード一覧!$E$1:$F$6,2,FALSE)),"")</f>
        <v/>
      </c>
      <c r="J1795" s="23" t="str">
        <f>IF(AND(INDEX(個人!$C$6:$AH$125,$N1795,$C$3)&lt;&gt;"",INDEX(個人!$C$6:$AH$125,$N1795,$O1795)&lt;&gt;""),VLOOKUP($P1795,コード一覧!$G$1:$H$10,2,FALSE),"")</f>
        <v/>
      </c>
      <c r="K1795" s="23" t="str">
        <f>IF(AND(INDEX(個人!$C$6:$AH$125,$N1795,$C$3)&lt;&gt;"",INDEX(個人!$C$6:$AH$125,$N1795,$O1795)&lt;&gt;""),LEFT(TEXT(INDEX(個人!$C$6:$AH$125,$N1795,$O1795),"mm:ss.00"),2),"")</f>
        <v/>
      </c>
      <c r="L1795" s="23" t="str">
        <f>IF(AND(INDEX(個人!$C$6:$AH$125,$N1795,$C$3)&lt;&gt;"",INDEX(個人!$C$6:$AH$125,$N1795,$O1795)&lt;&gt;""),MID(TEXT(INDEX(個人!$C$6:$AH$125,$N1795,$O1795),"mm:ss.00"),4,2),"")</f>
        <v/>
      </c>
      <c r="M1795" s="23" t="str">
        <f>IF(AND(INDEX(個人!$C$6:$AH$125,$N1795,$C$3)&lt;&gt;"",INDEX(個人!$C$6:$AH$125,$N1795,$O1795)&lt;&gt;""),RIGHT(TEXT(INDEX(個人!$C$6:$AH$125,$N1795,$O1795),"mm:ss.00"),2),"")</f>
        <v/>
      </c>
      <c r="N1795" s="23">
        <f t="shared" si="245"/>
        <v>82</v>
      </c>
      <c r="O1795" s="23">
        <v>18</v>
      </c>
      <c r="P1795" s="200" t="s">
        <v>70</v>
      </c>
      <c r="Q1795" s="23" t="s">
        <v>319</v>
      </c>
    </row>
    <row r="1796" spans="3:17" s="23" customFormat="1" x14ac:dyDescent="0.15">
      <c r="C1796" s="23" t="str">
        <f>IF(INDEX(個人!$C$6:$AH$125,$N1796,$C$3)&lt;&gt;"",DBCS(TRIM(INDEX(個人!$C$6:$AH$125,$N1796,$C$3))),"")</f>
        <v/>
      </c>
      <c r="D1796" s="23" t="str">
        <f t="shared" si="243"/>
        <v>○</v>
      </c>
      <c r="E1796" s="23">
        <f>IF(AND(INDEX(個人!$C$6:$AH$125,$N1795,$C$3)&lt;&gt;"",INDEX(個人!$C$6:$AH$125,$N1796,$O1796)&lt;&gt;""),E1795+1,E1795)</f>
        <v>0</v>
      </c>
      <c r="F1796" s="23" t="str">
        <f t="shared" si="244"/>
        <v>@0</v>
      </c>
      <c r="H1796" s="23" t="str">
        <f>IF(AND(INDEX(個人!$C$6:$AH$125,$N1796,$C$3)&lt;&gt;"",INDEX(個人!$C$6:$AH$125,$N1796,$O1796)&lt;&gt;""),IF(INDEX(個人!$C$6:$AH$125,$N1796,$H$3)&lt;20,11,ROUNDDOWN(INDEX(個人!$C$6:$AH$125,$N1796,$H$3)/5,0)+7),"")</f>
        <v/>
      </c>
      <c r="I1796" s="23" t="str">
        <f>IF(AND(INDEX(個人!$C$6:$AH$125,$N1796,$C$3)&lt;&gt;"",INDEX(個人!$C$6:$AH$125,$N1796,$O1796)&lt;&gt;""),IF(ISERROR(VLOOKUP(DBCS($Q1796),コード一覧!$E$1:$F$6,2,FALSE)),1,VLOOKUP(DBCS($Q1796),コード一覧!$E$1:$F$6,2,FALSE)),"")</f>
        <v/>
      </c>
      <c r="J1796" s="23" t="str">
        <f>IF(AND(INDEX(個人!$C$6:$AH$125,$N1796,$C$3)&lt;&gt;"",INDEX(個人!$C$6:$AH$125,$N1796,$O1796)&lt;&gt;""),VLOOKUP($P1796,コード一覧!$G$1:$H$10,2,FALSE),"")</f>
        <v/>
      </c>
      <c r="K1796" s="23" t="str">
        <f>IF(AND(INDEX(個人!$C$6:$AH$125,$N1796,$C$3)&lt;&gt;"",INDEX(個人!$C$6:$AH$125,$N1796,$O1796)&lt;&gt;""),LEFT(TEXT(INDEX(個人!$C$6:$AH$125,$N1796,$O1796),"mm:ss.00"),2),"")</f>
        <v/>
      </c>
      <c r="L1796" s="23" t="str">
        <f>IF(AND(INDEX(個人!$C$6:$AH$125,$N1796,$C$3)&lt;&gt;"",INDEX(個人!$C$6:$AH$125,$N1796,$O1796)&lt;&gt;""),MID(TEXT(INDEX(個人!$C$6:$AH$125,$N1796,$O1796),"mm:ss.00"),4,2),"")</f>
        <v/>
      </c>
      <c r="M1796" s="23" t="str">
        <f>IF(AND(INDEX(個人!$C$6:$AH$125,$N1796,$C$3)&lt;&gt;"",INDEX(個人!$C$6:$AH$125,$N1796,$O1796)&lt;&gt;""),RIGHT(TEXT(INDEX(個人!$C$6:$AH$125,$N1796,$O1796),"mm:ss.00"),2),"")</f>
        <v/>
      </c>
      <c r="N1796" s="23">
        <f t="shared" si="245"/>
        <v>82</v>
      </c>
      <c r="O1796" s="23">
        <v>19</v>
      </c>
      <c r="P1796" s="200" t="s">
        <v>24</v>
      </c>
      <c r="Q1796" s="23" t="s">
        <v>319</v>
      </c>
    </row>
    <row r="1797" spans="3:17" s="23" customFormat="1" x14ac:dyDescent="0.15">
      <c r="C1797" s="23" t="str">
        <f>IF(INDEX(個人!$C$6:$AH$125,$N1797,$C$3)&lt;&gt;"",DBCS(TRIM(INDEX(個人!$C$6:$AH$125,$N1797,$C$3))),"")</f>
        <v/>
      </c>
      <c r="D1797" s="23" t="str">
        <f t="shared" si="243"/>
        <v>○</v>
      </c>
      <c r="E1797" s="23">
        <f>IF(AND(INDEX(個人!$C$6:$AH$125,$N1796,$C$3)&lt;&gt;"",INDEX(個人!$C$6:$AH$125,$N1797,$O1797)&lt;&gt;""),E1796+1,E1796)</f>
        <v>0</v>
      </c>
      <c r="F1797" s="23" t="str">
        <f t="shared" si="244"/>
        <v>@0</v>
      </c>
      <c r="H1797" s="23" t="str">
        <f>IF(AND(INDEX(個人!$C$6:$AH$125,$N1797,$C$3)&lt;&gt;"",INDEX(個人!$C$6:$AH$125,$N1797,$O1797)&lt;&gt;""),IF(INDEX(個人!$C$6:$AH$125,$N1797,$H$3)&lt;20,11,ROUNDDOWN(INDEX(個人!$C$6:$AH$125,$N1797,$H$3)/5,0)+7),"")</f>
        <v/>
      </c>
      <c r="I1797" s="23" t="str">
        <f>IF(AND(INDEX(個人!$C$6:$AH$125,$N1797,$C$3)&lt;&gt;"",INDEX(個人!$C$6:$AH$125,$N1797,$O1797)&lt;&gt;""),IF(ISERROR(VLOOKUP(DBCS($Q1797),コード一覧!$E$1:$F$6,2,FALSE)),1,VLOOKUP(DBCS($Q1797),コード一覧!$E$1:$F$6,2,FALSE)),"")</f>
        <v/>
      </c>
      <c r="J1797" s="23" t="str">
        <f>IF(AND(INDEX(個人!$C$6:$AH$125,$N1797,$C$3)&lt;&gt;"",INDEX(個人!$C$6:$AH$125,$N1797,$O1797)&lt;&gt;""),VLOOKUP($P1797,コード一覧!$G$1:$H$10,2,FALSE),"")</f>
        <v/>
      </c>
      <c r="K1797" s="23" t="str">
        <f>IF(AND(INDEX(個人!$C$6:$AH$125,$N1797,$C$3)&lt;&gt;"",INDEX(個人!$C$6:$AH$125,$N1797,$O1797)&lt;&gt;""),LEFT(TEXT(INDEX(個人!$C$6:$AH$125,$N1797,$O1797),"mm:ss.00"),2),"")</f>
        <v/>
      </c>
      <c r="L1797" s="23" t="str">
        <f>IF(AND(INDEX(個人!$C$6:$AH$125,$N1797,$C$3)&lt;&gt;"",INDEX(個人!$C$6:$AH$125,$N1797,$O1797)&lt;&gt;""),MID(TEXT(INDEX(個人!$C$6:$AH$125,$N1797,$O1797),"mm:ss.00"),4,2),"")</f>
        <v/>
      </c>
      <c r="M1797" s="23" t="str">
        <f>IF(AND(INDEX(個人!$C$6:$AH$125,$N1797,$C$3)&lt;&gt;"",INDEX(個人!$C$6:$AH$125,$N1797,$O1797)&lt;&gt;""),RIGHT(TEXT(INDEX(個人!$C$6:$AH$125,$N1797,$O1797),"mm:ss.00"),2),"")</f>
        <v/>
      </c>
      <c r="N1797" s="23">
        <f t="shared" si="245"/>
        <v>82</v>
      </c>
      <c r="O1797" s="23">
        <v>20</v>
      </c>
      <c r="P1797" s="200" t="s">
        <v>37</v>
      </c>
      <c r="Q1797" s="23" t="s">
        <v>319</v>
      </c>
    </row>
    <row r="1798" spans="3:17" s="23" customFormat="1" x14ac:dyDescent="0.15">
      <c r="C1798" s="23" t="str">
        <f>IF(INDEX(個人!$C$6:$AH$125,$N1798,$C$3)&lt;&gt;"",DBCS(TRIM(INDEX(個人!$C$6:$AH$125,$N1798,$C$3))),"")</f>
        <v/>
      </c>
      <c r="D1798" s="23" t="str">
        <f t="shared" si="243"/>
        <v>○</v>
      </c>
      <c r="E1798" s="23">
        <f>IF(AND(INDEX(個人!$C$6:$AH$125,$N1797,$C$3)&lt;&gt;"",INDEX(個人!$C$6:$AH$125,$N1798,$O1798)&lt;&gt;""),E1797+1,E1797)</f>
        <v>0</v>
      </c>
      <c r="F1798" s="23" t="str">
        <f t="shared" si="244"/>
        <v>@0</v>
      </c>
      <c r="H1798" s="23" t="str">
        <f>IF(AND(INDEX(個人!$C$6:$AH$125,$N1798,$C$3)&lt;&gt;"",INDEX(個人!$C$6:$AH$125,$N1798,$O1798)&lt;&gt;""),IF(INDEX(個人!$C$6:$AH$125,$N1798,$H$3)&lt;20,11,ROUNDDOWN(INDEX(個人!$C$6:$AH$125,$N1798,$H$3)/5,0)+7),"")</f>
        <v/>
      </c>
      <c r="I1798" s="23" t="str">
        <f>IF(AND(INDEX(個人!$C$6:$AH$125,$N1798,$C$3)&lt;&gt;"",INDEX(個人!$C$6:$AH$125,$N1798,$O1798)&lt;&gt;""),IF(ISERROR(VLOOKUP(DBCS($Q1798),コード一覧!$E$1:$F$6,2,FALSE)),1,VLOOKUP(DBCS($Q1798),コード一覧!$E$1:$F$6,2,FALSE)),"")</f>
        <v/>
      </c>
      <c r="J1798" s="23" t="str">
        <f>IF(AND(INDEX(個人!$C$6:$AH$125,$N1798,$C$3)&lt;&gt;"",INDEX(個人!$C$6:$AH$125,$N1798,$O1798)&lt;&gt;""),VLOOKUP($P1798,コード一覧!$G$1:$H$10,2,FALSE),"")</f>
        <v/>
      </c>
      <c r="K1798" s="23" t="str">
        <f>IF(AND(INDEX(個人!$C$6:$AH$125,$N1798,$C$3)&lt;&gt;"",INDEX(個人!$C$6:$AH$125,$N1798,$O1798)&lt;&gt;""),LEFT(TEXT(INDEX(個人!$C$6:$AH$125,$N1798,$O1798),"mm:ss.00"),2),"")</f>
        <v/>
      </c>
      <c r="L1798" s="23" t="str">
        <f>IF(AND(INDEX(個人!$C$6:$AH$125,$N1798,$C$3)&lt;&gt;"",INDEX(個人!$C$6:$AH$125,$N1798,$O1798)&lt;&gt;""),MID(TEXT(INDEX(個人!$C$6:$AH$125,$N1798,$O1798),"mm:ss.00"),4,2),"")</f>
        <v/>
      </c>
      <c r="M1798" s="23" t="str">
        <f>IF(AND(INDEX(個人!$C$6:$AH$125,$N1798,$C$3)&lt;&gt;"",INDEX(個人!$C$6:$AH$125,$N1798,$O1798)&lt;&gt;""),RIGHT(TEXT(INDEX(個人!$C$6:$AH$125,$N1798,$O1798),"mm:ss.00"),2),"")</f>
        <v/>
      </c>
      <c r="N1798" s="23">
        <f t="shared" si="245"/>
        <v>82</v>
      </c>
      <c r="O1798" s="23">
        <v>21</v>
      </c>
      <c r="P1798" s="200" t="s">
        <v>47</v>
      </c>
      <c r="Q1798" s="23" t="s">
        <v>319</v>
      </c>
    </row>
    <row r="1799" spans="3:17" s="23" customFormat="1" x14ac:dyDescent="0.15">
      <c r="C1799" s="23" t="str">
        <f>IF(INDEX(個人!$C$6:$AH$125,$N1799,$C$3)&lt;&gt;"",DBCS(TRIM(INDEX(個人!$C$6:$AH$125,$N1799,$C$3))),"")</f>
        <v/>
      </c>
      <c r="D1799" s="23" t="str">
        <f t="shared" si="243"/>
        <v>○</v>
      </c>
      <c r="E1799" s="23">
        <f>IF(AND(INDEX(個人!$C$6:$AH$125,$N1798,$C$3)&lt;&gt;"",INDEX(個人!$C$6:$AH$125,$N1799,$O1799)&lt;&gt;""),E1798+1,E1798)</f>
        <v>0</v>
      </c>
      <c r="F1799" s="23" t="str">
        <f t="shared" si="244"/>
        <v>@0</v>
      </c>
      <c r="H1799" s="23" t="str">
        <f>IF(AND(INDEX(個人!$C$6:$AH$125,$N1799,$C$3)&lt;&gt;"",INDEX(個人!$C$6:$AH$125,$N1799,$O1799)&lt;&gt;""),IF(INDEX(個人!$C$6:$AH$125,$N1799,$H$3)&lt;20,11,ROUNDDOWN(INDEX(個人!$C$6:$AH$125,$N1799,$H$3)/5,0)+7),"")</f>
        <v/>
      </c>
      <c r="I1799" s="23" t="str">
        <f>IF(AND(INDEX(個人!$C$6:$AH$125,$N1799,$C$3)&lt;&gt;"",INDEX(個人!$C$6:$AH$125,$N1799,$O1799)&lt;&gt;""),IF(ISERROR(VLOOKUP(DBCS($Q1799),コード一覧!$E$1:$F$6,2,FALSE)),1,VLOOKUP(DBCS($Q1799),コード一覧!$E$1:$F$6,2,FALSE)),"")</f>
        <v/>
      </c>
      <c r="J1799" s="23" t="str">
        <f>IF(AND(INDEX(個人!$C$6:$AH$125,$N1799,$C$3)&lt;&gt;"",INDEX(個人!$C$6:$AH$125,$N1799,$O1799)&lt;&gt;""),VLOOKUP($P1799,コード一覧!$G$1:$H$10,2,FALSE),"")</f>
        <v/>
      </c>
      <c r="K1799" s="23" t="str">
        <f>IF(AND(INDEX(個人!$C$6:$AH$125,$N1799,$C$3)&lt;&gt;"",INDEX(個人!$C$6:$AH$125,$N1799,$O1799)&lt;&gt;""),LEFT(TEXT(INDEX(個人!$C$6:$AH$125,$N1799,$O1799),"mm:ss.00"),2),"")</f>
        <v/>
      </c>
      <c r="L1799" s="23" t="str">
        <f>IF(AND(INDEX(個人!$C$6:$AH$125,$N1799,$C$3)&lt;&gt;"",INDEX(個人!$C$6:$AH$125,$N1799,$O1799)&lt;&gt;""),MID(TEXT(INDEX(個人!$C$6:$AH$125,$N1799,$O1799),"mm:ss.00"),4,2),"")</f>
        <v/>
      </c>
      <c r="M1799" s="23" t="str">
        <f>IF(AND(INDEX(個人!$C$6:$AH$125,$N1799,$C$3)&lt;&gt;"",INDEX(個人!$C$6:$AH$125,$N1799,$O1799)&lt;&gt;""),RIGHT(TEXT(INDEX(個人!$C$6:$AH$125,$N1799,$O1799),"mm:ss.00"),2),"")</f>
        <v/>
      </c>
      <c r="N1799" s="23">
        <f t="shared" si="245"/>
        <v>82</v>
      </c>
      <c r="O1799" s="23">
        <v>22</v>
      </c>
      <c r="P1799" s="200" t="s">
        <v>70</v>
      </c>
      <c r="Q1799" s="23" t="s">
        <v>320</v>
      </c>
    </row>
    <row r="1800" spans="3:17" s="23" customFormat="1" x14ac:dyDescent="0.15">
      <c r="C1800" s="23" t="str">
        <f>IF(INDEX(個人!$C$6:$AH$125,$N1800,$C$3)&lt;&gt;"",DBCS(TRIM(INDEX(個人!$C$6:$AH$125,$N1800,$C$3))),"")</f>
        <v/>
      </c>
      <c r="D1800" s="23" t="str">
        <f t="shared" si="243"/>
        <v>○</v>
      </c>
      <c r="E1800" s="23">
        <f>IF(AND(INDEX(個人!$C$6:$AH$125,$N1799,$C$3)&lt;&gt;"",INDEX(個人!$C$6:$AH$125,$N1800,$O1800)&lt;&gt;""),E1799+1,E1799)</f>
        <v>0</v>
      </c>
      <c r="F1800" s="23" t="str">
        <f t="shared" si="244"/>
        <v>@0</v>
      </c>
      <c r="H1800" s="23" t="str">
        <f>IF(AND(INDEX(個人!$C$6:$AH$125,$N1800,$C$3)&lt;&gt;"",INDEX(個人!$C$6:$AH$125,$N1800,$O1800)&lt;&gt;""),IF(INDEX(個人!$C$6:$AH$125,$N1800,$H$3)&lt;20,11,ROUNDDOWN(INDEX(個人!$C$6:$AH$125,$N1800,$H$3)/5,0)+7),"")</f>
        <v/>
      </c>
      <c r="I1800" s="23" t="str">
        <f>IF(AND(INDEX(個人!$C$6:$AH$125,$N1800,$C$3)&lt;&gt;"",INDEX(個人!$C$6:$AH$125,$N1800,$O1800)&lt;&gt;""),IF(ISERROR(VLOOKUP(DBCS($Q1800),コード一覧!$E$1:$F$6,2,FALSE)),1,VLOOKUP(DBCS($Q1800),コード一覧!$E$1:$F$6,2,FALSE)),"")</f>
        <v/>
      </c>
      <c r="J1800" s="23" t="str">
        <f>IF(AND(INDEX(個人!$C$6:$AH$125,$N1800,$C$3)&lt;&gt;"",INDEX(個人!$C$6:$AH$125,$N1800,$O1800)&lt;&gt;""),VLOOKUP($P1800,コード一覧!$G$1:$H$10,2,FALSE),"")</f>
        <v/>
      </c>
      <c r="K1800" s="23" t="str">
        <f>IF(AND(INDEX(個人!$C$6:$AH$125,$N1800,$C$3)&lt;&gt;"",INDEX(個人!$C$6:$AH$125,$N1800,$O1800)&lt;&gt;""),LEFT(TEXT(INDEX(個人!$C$6:$AH$125,$N1800,$O1800),"mm:ss.00"),2),"")</f>
        <v/>
      </c>
      <c r="L1800" s="23" t="str">
        <f>IF(AND(INDEX(個人!$C$6:$AH$125,$N1800,$C$3)&lt;&gt;"",INDEX(個人!$C$6:$AH$125,$N1800,$O1800)&lt;&gt;""),MID(TEXT(INDEX(個人!$C$6:$AH$125,$N1800,$O1800),"mm:ss.00"),4,2),"")</f>
        <v/>
      </c>
      <c r="M1800" s="23" t="str">
        <f>IF(AND(INDEX(個人!$C$6:$AH$125,$N1800,$C$3)&lt;&gt;"",INDEX(個人!$C$6:$AH$125,$N1800,$O1800)&lt;&gt;""),RIGHT(TEXT(INDEX(個人!$C$6:$AH$125,$N1800,$O1800),"mm:ss.00"),2),"")</f>
        <v/>
      </c>
      <c r="N1800" s="23">
        <f t="shared" si="245"/>
        <v>82</v>
      </c>
      <c r="O1800" s="23">
        <v>23</v>
      </c>
      <c r="P1800" s="200" t="s">
        <v>24</v>
      </c>
      <c r="Q1800" s="23" t="s">
        <v>320</v>
      </c>
    </row>
    <row r="1801" spans="3:17" s="23" customFormat="1" x14ac:dyDescent="0.15">
      <c r="C1801" s="23" t="str">
        <f>IF(INDEX(個人!$C$6:$AH$125,$N1801,$C$3)&lt;&gt;"",DBCS(TRIM(INDEX(個人!$C$6:$AH$125,$N1801,$C$3))),"")</f>
        <v/>
      </c>
      <c r="D1801" s="23" t="str">
        <f t="shared" si="243"/>
        <v>○</v>
      </c>
      <c r="E1801" s="23">
        <f>IF(AND(INDEX(個人!$C$6:$AH$125,$N1800,$C$3)&lt;&gt;"",INDEX(個人!$C$6:$AH$125,$N1801,$O1801)&lt;&gt;""),E1800+1,E1800)</f>
        <v>0</v>
      </c>
      <c r="F1801" s="23" t="str">
        <f t="shared" si="244"/>
        <v>@0</v>
      </c>
      <c r="H1801" s="23" t="str">
        <f>IF(AND(INDEX(個人!$C$6:$AH$125,$N1801,$C$3)&lt;&gt;"",INDEX(個人!$C$6:$AH$125,$N1801,$O1801)&lt;&gt;""),IF(INDEX(個人!$C$6:$AH$125,$N1801,$H$3)&lt;20,11,ROUNDDOWN(INDEX(個人!$C$6:$AH$125,$N1801,$H$3)/5,0)+7),"")</f>
        <v/>
      </c>
      <c r="I1801" s="23" t="str">
        <f>IF(AND(INDEX(個人!$C$6:$AH$125,$N1801,$C$3)&lt;&gt;"",INDEX(個人!$C$6:$AH$125,$N1801,$O1801)&lt;&gt;""),IF(ISERROR(VLOOKUP(DBCS($Q1801),コード一覧!$E$1:$F$6,2,FALSE)),1,VLOOKUP(DBCS($Q1801),コード一覧!$E$1:$F$6,2,FALSE)),"")</f>
        <v/>
      </c>
      <c r="J1801" s="23" t="str">
        <f>IF(AND(INDEX(個人!$C$6:$AH$125,$N1801,$C$3)&lt;&gt;"",INDEX(個人!$C$6:$AH$125,$N1801,$O1801)&lt;&gt;""),VLOOKUP($P1801,コード一覧!$G$1:$H$10,2,FALSE),"")</f>
        <v/>
      </c>
      <c r="K1801" s="23" t="str">
        <f>IF(AND(INDEX(個人!$C$6:$AH$125,$N1801,$C$3)&lt;&gt;"",INDEX(個人!$C$6:$AH$125,$N1801,$O1801)&lt;&gt;""),LEFT(TEXT(INDEX(個人!$C$6:$AH$125,$N1801,$O1801),"mm:ss.00"),2),"")</f>
        <v/>
      </c>
      <c r="L1801" s="23" t="str">
        <f>IF(AND(INDEX(個人!$C$6:$AH$125,$N1801,$C$3)&lt;&gt;"",INDEX(個人!$C$6:$AH$125,$N1801,$O1801)&lt;&gt;""),MID(TEXT(INDEX(個人!$C$6:$AH$125,$N1801,$O1801),"mm:ss.00"),4,2),"")</f>
        <v/>
      </c>
      <c r="M1801" s="23" t="str">
        <f>IF(AND(INDEX(個人!$C$6:$AH$125,$N1801,$C$3)&lt;&gt;"",INDEX(個人!$C$6:$AH$125,$N1801,$O1801)&lt;&gt;""),RIGHT(TEXT(INDEX(個人!$C$6:$AH$125,$N1801,$O1801),"mm:ss.00"),2),"")</f>
        <v/>
      </c>
      <c r="N1801" s="23">
        <f t="shared" si="245"/>
        <v>82</v>
      </c>
      <c r="O1801" s="23">
        <v>24</v>
      </c>
      <c r="P1801" s="200" t="s">
        <v>37</v>
      </c>
      <c r="Q1801" s="23" t="s">
        <v>320</v>
      </c>
    </row>
    <row r="1802" spans="3:17" s="23" customFormat="1" x14ac:dyDescent="0.15">
      <c r="C1802" s="23" t="str">
        <f>IF(INDEX(個人!$C$6:$AH$125,$N1802,$C$3)&lt;&gt;"",DBCS(TRIM(INDEX(個人!$C$6:$AH$125,$N1802,$C$3))),"")</f>
        <v/>
      </c>
      <c r="D1802" s="23" t="str">
        <f t="shared" si="243"/>
        <v>○</v>
      </c>
      <c r="E1802" s="23">
        <f>IF(AND(INDEX(個人!$C$6:$AH$125,$N1801,$C$3)&lt;&gt;"",INDEX(個人!$C$6:$AH$125,$N1802,$O1802)&lt;&gt;""),E1801+1,E1801)</f>
        <v>0</v>
      </c>
      <c r="F1802" s="23" t="str">
        <f t="shared" si="244"/>
        <v>@0</v>
      </c>
      <c r="H1802" s="23" t="str">
        <f>IF(AND(INDEX(個人!$C$6:$AH$125,$N1802,$C$3)&lt;&gt;"",INDEX(個人!$C$6:$AH$125,$N1802,$O1802)&lt;&gt;""),IF(INDEX(個人!$C$6:$AH$125,$N1802,$H$3)&lt;20,11,ROUNDDOWN(INDEX(個人!$C$6:$AH$125,$N1802,$H$3)/5,0)+7),"")</f>
        <v/>
      </c>
      <c r="I1802" s="23" t="str">
        <f>IF(AND(INDEX(個人!$C$6:$AH$125,$N1802,$C$3)&lt;&gt;"",INDEX(個人!$C$6:$AH$125,$N1802,$O1802)&lt;&gt;""),IF(ISERROR(VLOOKUP(DBCS($Q1802),コード一覧!$E$1:$F$6,2,FALSE)),1,VLOOKUP(DBCS($Q1802),コード一覧!$E$1:$F$6,2,FALSE)),"")</f>
        <v/>
      </c>
      <c r="J1802" s="23" t="str">
        <f>IF(AND(INDEX(個人!$C$6:$AH$125,$N1802,$C$3)&lt;&gt;"",INDEX(個人!$C$6:$AH$125,$N1802,$O1802)&lt;&gt;""),VLOOKUP($P1802,コード一覧!$G$1:$H$10,2,FALSE),"")</f>
        <v/>
      </c>
      <c r="K1802" s="23" t="str">
        <f>IF(AND(INDEX(個人!$C$6:$AH$125,$N1802,$C$3)&lt;&gt;"",INDEX(個人!$C$6:$AH$125,$N1802,$O1802)&lt;&gt;""),LEFT(TEXT(INDEX(個人!$C$6:$AH$125,$N1802,$O1802),"mm:ss.00"),2),"")</f>
        <v/>
      </c>
      <c r="L1802" s="23" t="str">
        <f>IF(AND(INDEX(個人!$C$6:$AH$125,$N1802,$C$3)&lt;&gt;"",INDEX(個人!$C$6:$AH$125,$N1802,$O1802)&lt;&gt;""),MID(TEXT(INDEX(個人!$C$6:$AH$125,$N1802,$O1802),"mm:ss.00"),4,2),"")</f>
        <v/>
      </c>
      <c r="M1802" s="23" t="str">
        <f>IF(AND(INDEX(個人!$C$6:$AH$125,$N1802,$C$3)&lt;&gt;"",INDEX(個人!$C$6:$AH$125,$N1802,$O1802)&lt;&gt;""),RIGHT(TEXT(INDEX(個人!$C$6:$AH$125,$N1802,$O1802),"mm:ss.00"),2),"")</f>
        <v/>
      </c>
      <c r="N1802" s="23">
        <f t="shared" si="245"/>
        <v>82</v>
      </c>
      <c r="O1802" s="23">
        <v>25</v>
      </c>
      <c r="P1802" s="200" t="s">
        <v>47</v>
      </c>
      <c r="Q1802" s="23" t="s">
        <v>320</v>
      </c>
    </row>
    <row r="1803" spans="3:17" s="23" customFormat="1" x14ac:dyDescent="0.15">
      <c r="C1803" s="23" t="str">
        <f>IF(INDEX(個人!$C$6:$AH$125,$N1803,$C$3)&lt;&gt;"",DBCS(TRIM(INDEX(個人!$C$6:$AH$125,$N1803,$C$3))),"")</f>
        <v/>
      </c>
      <c r="D1803" s="23" t="str">
        <f t="shared" si="243"/>
        <v>○</v>
      </c>
      <c r="E1803" s="23">
        <f>IF(AND(INDEX(個人!$C$6:$AH$125,$N1802,$C$3)&lt;&gt;"",INDEX(個人!$C$6:$AH$125,$N1803,$O1803)&lt;&gt;""),E1802+1,E1802)</f>
        <v>0</v>
      </c>
      <c r="F1803" s="23" t="str">
        <f t="shared" si="244"/>
        <v>@0</v>
      </c>
      <c r="H1803" s="23" t="str">
        <f>IF(AND(INDEX(個人!$C$6:$AH$125,$N1803,$C$3)&lt;&gt;"",INDEX(個人!$C$6:$AH$125,$N1803,$O1803)&lt;&gt;""),IF(INDEX(個人!$C$6:$AH$125,$N1803,$H$3)&lt;20,11,ROUNDDOWN(INDEX(個人!$C$6:$AH$125,$N1803,$H$3)/5,0)+7),"")</f>
        <v/>
      </c>
      <c r="I1803" s="23" t="str">
        <f>IF(AND(INDEX(個人!$C$6:$AH$125,$N1803,$C$3)&lt;&gt;"",INDEX(個人!$C$6:$AH$125,$N1803,$O1803)&lt;&gt;""),IF(ISERROR(VLOOKUP(DBCS($Q1803),コード一覧!$E$1:$F$6,2,FALSE)),1,VLOOKUP(DBCS($Q1803),コード一覧!$E$1:$F$6,2,FALSE)),"")</f>
        <v/>
      </c>
      <c r="J1803" s="23" t="str">
        <f>IF(AND(INDEX(個人!$C$6:$AH$125,$N1803,$C$3)&lt;&gt;"",INDEX(個人!$C$6:$AH$125,$N1803,$O1803)&lt;&gt;""),VLOOKUP($P1803,コード一覧!$G$1:$H$10,2,FALSE),"")</f>
        <v/>
      </c>
      <c r="K1803" s="23" t="str">
        <f>IF(AND(INDEX(個人!$C$6:$AH$125,$N1803,$C$3)&lt;&gt;"",INDEX(個人!$C$6:$AH$125,$N1803,$O1803)&lt;&gt;""),LEFT(TEXT(INDEX(個人!$C$6:$AH$125,$N1803,$O1803),"mm:ss.00"),2),"")</f>
        <v/>
      </c>
      <c r="L1803" s="23" t="str">
        <f>IF(AND(INDEX(個人!$C$6:$AH$125,$N1803,$C$3)&lt;&gt;"",INDEX(個人!$C$6:$AH$125,$N1803,$O1803)&lt;&gt;""),MID(TEXT(INDEX(個人!$C$6:$AH$125,$N1803,$O1803),"mm:ss.00"),4,2),"")</f>
        <v/>
      </c>
      <c r="M1803" s="23" t="str">
        <f>IF(AND(INDEX(個人!$C$6:$AH$125,$N1803,$C$3)&lt;&gt;"",INDEX(個人!$C$6:$AH$125,$N1803,$O1803)&lt;&gt;""),RIGHT(TEXT(INDEX(個人!$C$6:$AH$125,$N1803,$O1803),"mm:ss.00"),2),"")</f>
        <v/>
      </c>
      <c r="N1803" s="23">
        <f t="shared" si="245"/>
        <v>82</v>
      </c>
      <c r="O1803" s="23">
        <v>26</v>
      </c>
      <c r="P1803" s="200" t="s">
        <v>70</v>
      </c>
      <c r="Q1803" s="23" t="s">
        <v>321</v>
      </c>
    </row>
    <row r="1804" spans="3:17" s="23" customFormat="1" x14ac:dyDescent="0.15">
      <c r="C1804" s="23" t="str">
        <f>IF(INDEX(個人!$C$6:$AH$125,$N1804,$C$3)&lt;&gt;"",DBCS(TRIM(INDEX(個人!$C$6:$AH$125,$N1804,$C$3))),"")</f>
        <v/>
      </c>
      <c r="D1804" s="23" t="str">
        <f t="shared" si="243"/>
        <v>○</v>
      </c>
      <c r="E1804" s="23">
        <f>IF(AND(INDEX(個人!$C$6:$AH$125,$N1803,$C$3)&lt;&gt;"",INDEX(個人!$C$6:$AH$125,$N1804,$O1804)&lt;&gt;""),E1803+1,E1803)</f>
        <v>0</v>
      </c>
      <c r="F1804" s="23" t="str">
        <f t="shared" si="244"/>
        <v>@0</v>
      </c>
      <c r="H1804" s="23" t="str">
        <f>IF(AND(INDEX(個人!$C$6:$AH$125,$N1804,$C$3)&lt;&gt;"",INDEX(個人!$C$6:$AH$125,$N1804,$O1804)&lt;&gt;""),IF(INDEX(個人!$C$6:$AH$125,$N1804,$H$3)&lt;20,11,ROUNDDOWN(INDEX(個人!$C$6:$AH$125,$N1804,$H$3)/5,0)+7),"")</f>
        <v/>
      </c>
      <c r="I1804" s="23" t="str">
        <f>IF(AND(INDEX(個人!$C$6:$AH$125,$N1804,$C$3)&lt;&gt;"",INDEX(個人!$C$6:$AH$125,$N1804,$O1804)&lt;&gt;""),IF(ISERROR(VLOOKUP(DBCS($Q1804),コード一覧!$E$1:$F$6,2,FALSE)),1,VLOOKUP(DBCS($Q1804),コード一覧!$E$1:$F$6,2,FALSE)),"")</f>
        <v/>
      </c>
      <c r="J1804" s="23" t="str">
        <f>IF(AND(INDEX(個人!$C$6:$AH$125,$N1804,$C$3)&lt;&gt;"",INDEX(個人!$C$6:$AH$125,$N1804,$O1804)&lt;&gt;""),VLOOKUP($P1804,コード一覧!$G$1:$H$10,2,FALSE),"")</f>
        <v/>
      </c>
      <c r="K1804" s="23" t="str">
        <f>IF(AND(INDEX(個人!$C$6:$AH$125,$N1804,$C$3)&lt;&gt;"",INDEX(個人!$C$6:$AH$125,$N1804,$O1804)&lt;&gt;""),LEFT(TEXT(INDEX(個人!$C$6:$AH$125,$N1804,$O1804),"mm:ss.00"),2),"")</f>
        <v/>
      </c>
      <c r="L1804" s="23" t="str">
        <f>IF(AND(INDEX(個人!$C$6:$AH$125,$N1804,$C$3)&lt;&gt;"",INDEX(個人!$C$6:$AH$125,$N1804,$O1804)&lt;&gt;""),MID(TEXT(INDEX(個人!$C$6:$AH$125,$N1804,$O1804),"mm:ss.00"),4,2),"")</f>
        <v/>
      </c>
      <c r="M1804" s="23" t="str">
        <f>IF(AND(INDEX(個人!$C$6:$AH$125,$N1804,$C$3)&lt;&gt;"",INDEX(個人!$C$6:$AH$125,$N1804,$O1804)&lt;&gt;""),RIGHT(TEXT(INDEX(個人!$C$6:$AH$125,$N1804,$O1804),"mm:ss.00"),2),"")</f>
        <v/>
      </c>
      <c r="N1804" s="23">
        <f t="shared" si="245"/>
        <v>82</v>
      </c>
      <c r="O1804" s="23">
        <v>27</v>
      </c>
      <c r="P1804" s="200" t="s">
        <v>24</v>
      </c>
      <c r="Q1804" s="23" t="s">
        <v>321</v>
      </c>
    </row>
    <row r="1805" spans="3:17" s="23" customFormat="1" x14ac:dyDescent="0.15">
      <c r="C1805" s="23" t="str">
        <f>IF(INDEX(個人!$C$6:$AH$125,$N1805,$C$3)&lt;&gt;"",DBCS(TRIM(INDEX(個人!$C$6:$AH$125,$N1805,$C$3))),"")</f>
        <v/>
      </c>
      <c r="D1805" s="23" t="str">
        <f t="shared" si="243"/>
        <v>○</v>
      </c>
      <c r="E1805" s="23">
        <f>IF(AND(INDEX(個人!$C$6:$AH$125,$N1804,$C$3)&lt;&gt;"",INDEX(個人!$C$6:$AH$125,$N1805,$O1805)&lt;&gt;""),E1804+1,E1804)</f>
        <v>0</v>
      </c>
      <c r="F1805" s="23" t="str">
        <f t="shared" si="244"/>
        <v>@0</v>
      </c>
      <c r="H1805" s="23" t="str">
        <f>IF(AND(INDEX(個人!$C$6:$AH$125,$N1805,$C$3)&lt;&gt;"",INDEX(個人!$C$6:$AH$125,$N1805,$O1805)&lt;&gt;""),IF(INDEX(個人!$C$6:$AH$125,$N1805,$H$3)&lt;20,11,ROUNDDOWN(INDEX(個人!$C$6:$AH$125,$N1805,$H$3)/5,0)+7),"")</f>
        <v/>
      </c>
      <c r="I1805" s="23" t="str">
        <f>IF(AND(INDEX(個人!$C$6:$AH$125,$N1805,$C$3)&lt;&gt;"",INDEX(個人!$C$6:$AH$125,$N1805,$O1805)&lt;&gt;""),IF(ISERROR(VLOOKUP(DBCS($Q1805),コード一覧!$E$1:$F$6,2,FALSE)),1,VLOOKUP(DBCS($Q1805),コード一覧!$E$1:$F$6,2,FALSE)),"")</f>
        <v/>
      </c>
      <c r="J1805" s="23" t="str">
        <f>IF(AND(INDEX(個人!$C$6:$AH$125,$N1805,$C$3)&lt;&gt;"",INDEX(個人!$C$6:$AH$125,$N1805,$O1805)&lt;&gt;""),VLOOKUP($P1805,コード一覧!$G$1:$H$10,2,FALSE),"")</f>
        <v/>
      </c>
      <c r="K1805" s="23" t="str">
        <f>IF(AND(INDEX(個人!$C$6:$AH$125,$N1805,$C$3)&lt;&gt;"",INDEX(個人!$C$6:$AH$125,$N1805,$O1805)&lt;&gt;""),LEFT(TEXT(INDEX(個人!$C$6:$AH$125,$N1805,$O1805),"mm:ss.00"),2),"")</f>
        <v/>
      </c>
      <c r="L1805" s="23" t="str">
        <f>IF(AND(INDEX(個人!$C$6:$AH$125,$N1805,$C$3)&lt;&gt;"",INDEX(個人!$C$6:$AH$125,$N1805,$O1805)&lt;&gt;""),MID(TEXT(INDEX(個人!$C$6:$AH$125,$N1805,$O1805),"mm:ss.00"),4,2),"")</f>
        <v/>
      </c>
      <c r="M1805" s="23" t="str">
        <f>IF(AND(INDEX(個人!$C$6:$AH$125,$N1805,$C$3)&lt;&gt;"",INDEX(個人!$C$6:$AH$125,$N1805,$O1805)&lt;&gt;""),RIGHT(TEXT(INDEX(個人!$C$6:$AH$125,$N1805,$O1805),"mm:ss.00"),2),"")</f>
        <v/>
      </c>
      <c r="N1805" s="23">
        <f t="shared" si="245"/>
        <v>82</v>
      </c>
      <c r="O1805" s="23">
        <v>28</v>
      </c>
      <c r="P1805" s="200" t="s">
        <v>37</v>
      </c>
      <c r="Q1805" s="23" t="s">
        <v>321</v>
      </c>
    </row>
    <row r="1806" spans="3:17" s="23" customFormat="1" x14ac:dyDescent="0.15">
      <c r="C1806" s="23" t="str">
        <f>IF(INDEX(個人!$C$6:$AH$125,$N1806,$C$3)&lt;&gt;"",DBCS(TRIM(INDEX(個人!$C$6:$AH$125,$N1806,$C$3))),"")</f>
        <v/>
      </c>
      <c r="D1806" s="23" t="str">
        <f t="shared" si="243"/>
        <v>○</v>
      </c>
      <c r="E1806" s="23">
        <f>IF(AND(INDEX(個人!$C$6:$AH$125,$N1805,$C$3)&lt;&gt;"",INDEX(個人!$C$6:$AH$125,$N1806,$O1806)&lt;&gt;""),E1805+1,E1805)</f>
        <v>0</v>
      </c>
      <c r="F1806" s="23" t="str">
        <f t="shared" si="244"/>
        <v>@0</v>
      </c>
      <c r="H1806" s="23" t="str">
        <f>IF(AND(INDEX(個人!$C$6:$AH$125,$N1806,$C$3)&lt;&gt;"",INDEX(個人!$C$6:$AH$125,$N1806,$O1806)&lt;&gt;""),IF(INDEX(個人!$C$6:$AH$125,$N1806,$H$3)&lt;20,11,ROUNDDOWN(INDEX(個人!$C$6:$AH$125,$N1806,$H$3)/5,0)+7),"")</f>
        <v/>
      </c>
      <c r="I1806" s="23" t="str">
        <f>IF(AND(INDEX(個人!$C$6:$AH$125,$N1806,$C$3)&lt;&gt;"",INDEX(個人!$C$6:$AH$125,$N1806,$O1806)&lt;&gt;""),IF(ISERROR(VLOOKUP(DBCS($Q1806),コード一覧!$E$1:$F$6,2,FALSE)),1,VLOOKUP(DBCS($Q1806),コード一覧!$E$1:$F$6,2,FALSE)),"")</f>
        <v/>
      </c>
      <c r="J1806" s="23" t="str">
        <f>IF(AND(INDEX(個人!$C$6:$AH$125,$N1806,$C$3)&lt;&gt;"",INDEX(個人!$C$6:$AH$125,$N1806,$O1806)&lt;&gt;""),VLOOKUP($P1806,コード一覧!$G$1:$H$10,2,FALSE),"")</f>
        <v/>
      </c>
      <c r="K1806" s="23" t="str">
        <f>IF(AND(INDEX(個人!$C$6:$AH$125,$N1806,$C$3)&lt;&gt;"",INDEX(個人!$C$6:$AH$125,$N1806,$O1806)&lt;&gt;""),LEFT(TEXT(INDEX(個人!$C$6:$AH$125,$N1806,$O1806),"mm:ss.00"),2),"")</f>
        <v/>
      </c>
      <c r="L1806" s="23" t="str">
        <f>IF(AND(INDEX(個人!$C$6:$AH$125,$N1806,$C$3)&lt;&gt;"",INDEX(個人!$C$6:$AH$125,$N1806,$O1806)&lt;&gt;""),MID(TEXT(INDEX(個人!$C$6:$AH$125,$N1806,$O1806),"mm:ss.00"),4,2),"")</f>
        <v/>
      </c>
      <c r="M1806" s="23" t="str">
        <f>IF(AND(INDEX(個人!$C$6:$AH$125,$N1806,$C$3)&lt;&gt;"",INDEX(個人!$C$6:$AH$125,$N1806,$O1806)&lt;&gt;""),RIGHT(TEXT(INDEX(個人!$C$6:$AH$125,$N1806,$O1806),"mm:ss.00"),2),"")</f>
        <v/>
      </c>
      <c r="N1806" s="23">
        <f t="shared" si="245"/>
        <v>82</v>
      </c>
      <c r="O1806" s="23">
        <v>29</v>
      </c>
      <c r="P1806" s="200" t="s">
        <v>47</v>
      </c>
      <c r="Q1806" s="23" t="s">
        <v>321</v>
      </c>
    </row>
    <row r="1807" spans="3:17" s="23" customFormat="1" x14ac:dyDescent="0.15">
      <c r="C1807" s="23" t="str">
        <f>IF(INDEX(個人!$C$6:$AH$125,$N1807,$C$3)&lt;&gt;"",DBCS(TRIM(INDEX(個人!$C$6:$AH$125,$N1807,$C$3))),"")</f>
        <v/>
      </c>
      <c r="D1807" s="23" t="str">
        <f t="shared" si="243"/>
        <v>○</v>
      </c>
      <c r="E1807" s="23">
        <f>IF(AND(INDEX(個人!$C$6:$AH$125,$N1806,$C$3)&lt;&gt;"",INDEX(個人!$C$6:$AH$125,$N1807,$O1807)&lt;&gt;""),E1806+1,E1806)</f>
        <v>0</v>
      </c>
      <c r="F1807" s="23" t="str">
        <f t="shared" si="244"/>
        <v>@0</v>
      </c>
      <c r="H1807" s="23" t="str">
        <f>IF(AND(INDEX(個人!$C$6:$AH$125,$N1807,$C$3)&lt;&gt;"",INDEX(個人!$C$6:$AH$125,$N1807,$O1807)&lt;&gt;""),IF(INDEX(個人!$C$6:$AH$125,$N1807,$H$3)&lt;20,11,ROUNDDOWN(INDEX(個人!$C$6:$AH$125,$N1807,$H$3)/5,0)+7),"")</f>
        <v/>
      </c>
      <c r="I1807" s="23" t="str">
        <f>IF(AND(INDEX(個人!$C$6:$AH$125,$N1807,$C$3)&lt;&gt;"",INDEX(個人!$C$6:$AH$125,$N1807,$O1807)&lt;&gt;""),IF(ISERROR(VLOOKUP(DBCS($Q1807),コード一覧!$E$1:$F$6,2,FALSE)),1,VLOOKUP(DBCS($Q1807),コード一覧!$E$1:$F$6,2,FALSE)),"")</f>
        <v/>
      </c>
      <c r="J1807" s="23" t="str">
        <f>IF(AND(INDEX(個人!$C$6:$AH$125,$N1807,$C$3)&lt;&gt;"",INDEX(個人!$C$6:$AH$125,$N1807,$O1807)&lt;&gt;""),VLOOKUP($P1807,コード一覧!$G$1:$H$10,2,FALSE),"")</f>
        <v/>
      </c>
      <c r="K1807" s="23" t="str">
        <f>IF(AND(INDEX(個人!$C$6:$AH$125,$N1807,$C$3)&lt;&gt;"",INDEX(個人!$C$6:$AH$125,$N1807,$O1807)&lt;&gt;""),LEFT(TEXT(INDEX(個人!$C$6:$AH$125,$N1807,$O1807),"mm:ss.00"),2),"")</f>
        <v/>
      </c>
      <c r="L1807" s="23" t="str">
        <f>IF(AND(INDEX(個人!$C$6:$AH$125,$N1807,$C$3)&lt;&gt;"",INDEX(個人!$C$6:$AH$125,$N1807,$O1807)&lt;&gt;""),MID(TEXT(INDEX(個人!$C$6:$AH$125,$N1807,$O1807),"mm:ss.00"),4,2),"")</f>
        <v/>
      </c>
      <c r="M1807" s="23" t="str">
        <f>IF(AND(INDEX(個人!$C$6:$AH$125,$N1807,$C$3)&lt;&gt;"",INDEX(個人!$C$6:$AH$125,$N1807,$O1807)&lt;&gt;""),RIGHT(TEXT(INDEX(個人!$C$6:$AH$125,$N1807,$O1807),"mm:ss.00"),2),"")</f>
        <v/>
      </c>
      <c r="N1807" s="23">
        <f t="shared" si="245"/>
        <v>82</v>
      </c>
      <c r="O1807" s="23">
        <v>30</v>
      </c>
      <c r="P1807" s="200" t="s">
        <v>37</v>
      </c>
      <c r="Q1807" s="23" t="s">
        <v>101</v>
      </c>
    </row>
    <row r="1808" spans="3:17" s="23" customFormat="1" x14ac:dyDescent="0.15">
      <c r="C1808" s="23" t="str">
        <f>IF(INDEX(個人!$C$6:$AH$125,$N1808,$C$3)&lt;&gt;"",DBCS(TRIM(INDEX(個人!$C$6:$AH$125,$N1808,$C$3))),"")</f>
        <v/>
      </c>
      <c r="D1808" s="23" t="str">
        <f t="shared" si="243"/>
        <v>○</v>
      </c>
      <c r="E1808" s="23">
        <f>IF(AND(INDEX(個人!$C$6:$AH$125,$N1807,$C$3)&lt;&gt;"",INDEX(個人!$C$6:$AH$125,$N1808,$O1808)&lt;&gt;""),E1807+1,E1807)</f>
        <v>0</v>
      </c>
      <c r="F1808" s="23" t="str">
        <f t="shared" si="244"/>
        <v>@0</v>
      </c>
      <c r="H1808" s="23" t="str">
        <f>IF(AND(INDEX(個人!$C$6:$AH$125,$N1808,$C$3)&lt;&gt;"",INDEX(個人!$C$6:$AH$125,$N1808,$O1808)&lt;&gt;""),IF(INDEX(個人!$C$6:$AH$125,$N1808,$H$3)&lt;20,11,ROUNDDOWN(INDEX(個人!$C$6:$AH$125,$N1808,$H$3)/5,0)+7),"")</f>
        <v/>
      </c>
      <c r="I1808" s="23" t="str">
        <f>IF(AND(INDEX(個人!$C$6:$AH$125,$N1808,$C$3)&lt;&gt;"",INDEX(個人!$C$6:$AH$125,$N1808,$O1808)&lt;&gt;""),IF(ISERROR(VLOOKUP(DBCS($Q1808),コード一覧!$E$1:$F$6,2,FALSE)),1,VLOOKUP(DBCS($Q1808),コード一覧!$E$1:$F$6,2,FALSE)),"")</f>
        <v/>
      </c>
      <c r="J1808" s="23" t="str">
        <f>IF(AND(INDEX(個人!$C$6:$AH$125,$N1808,$C$3)&lt;&gt;"",INDEX(個人!$C$6:$AH$125,$N1808,$O1808)&lt;&gt;""),VLOOKUP($P1808,コード一覧!$G$1:$H$10,2,FALSE),"")</f>
        <v/>
      </c>
      <c r="K1808" s="23" t="str">
        <f>IF(AND(INDEX(個人!$C$6:$AH$125,$N1808,$C$3)&lt;&gt;"",INDEX(個人!$C$6:$AH$125,$N1808,$O1808)&lt;&gt;""),LEFT(TEXT(INDEX(個人!$C$6:$AH$125,$N1808,$O1808),"mm:ss.00"),2),"")</f>
        <v/>
      </c>
      <c r="L1808" s="23" t="str">
        <f>IF(AND(INDEX(個人!$C$6:$AH$125,$N1808,$C$3)&lt;&gt;"",INDEX(個人!$C$6:$AH$125,$N1808,$O1808)&lt;&gt;""),MID(TEXT(INDEX(個人!$C$6:$AH$125,$N1808,$O1808),"mm:ss.00"),4,2),"")</f>
        <v/>
      </c>
      <c r="M1808" s="23" t="str">
        <f>IF(AND(INDEX(個人!$C$6:$AH$125,$N1808,$C$3)&lt;&gt;"",INDEX(個人!$C$6:$AH$125,$N1808,$O1808)&lt;&gt;""),RIGHT(TEXT(INDEX(個人!$C$6:$AH$125,$N1808,$O1808),"mm:ss.00"),2),"")</f>
        <v/>
      </c>
      <c r="N1808" s="23">
        <f t="shared" si="245"/>
        <v>82</v>
      </c>
      <c r="O1808" s="23">
        <v>31</v>
      </c>
      <c r="P1808" s="200" t="s">
        <v>47</v>
      </c>
      <c r="Q1808" s="23" t="s">
        <v>101</v>
      </c>
    </row>
    <row r="1809" spans="3:17" s="23" customFormat="1" x14ac:dyDescent="0.15">
      <c r="C1809" s="23" t="str">
        <f>IF(INDEX(個人!$C$6:$AH$125,$N1809,$C$3)&lt;&gt;"",DBCS(TRIM(INDEX(個人!$C$6:$AH$125,$N1809,$C$3))),"")</f>
        <v/>
      </c>
      <c r="D1809" s="23" t="str">
        <f t="shared" si="243"/>
        <v>○</v>
      </c>
      <c r="E1809" s="23">
        <f>IF(AND(INDEX(個人!$C$6:$AH$125,$N1808,$C$3)&lt;&gt;"",INDEX(個人!$C$6:$AH$125,$N1809,$O1809)&lt;&gt;""),E1808+1,E1808)</f>
        <v>0</v>
      </c>
      <c r="F1809" s="23" t="str">
        <f t="shared" si="244"/>
        <v>@0</v>
      </c>
      <c r="H1809" s="23" t="str">
        <f>IF(AND(INDEX(個人!$C$6:$AH$125,$N1809,$C$3)&lt;&gt;"",INDEX(個人!$C$6:$AH$125,$N1809,$O1809)&lt;&gt;""),IF(INDEX(個人!$C$6:$AH$125,$N1809,$H$3)&lt;20,11,ROUNDDOWN(INDEX(個人!$C$6:$AH$125,$N1809,$H$3)/5,0)+7),"")</f>
        <v/>
      </c>
      <c r="I1809" s="23" t="str">
        <f>IF(AND(INDEX(個人!$C$6:$AH$125,$N1809,$C$3)&lt;&gt;"",INDEX(個人!$C$6:$AH$125,$N1809,$O1809)&lt;&gt;""),IF(ISERROR(VLOOKUP(DBCS($Q1809),コード一覧!$E$1:$F$6,2,FALSE)),1,VLOOKUP(DBCS($Q1809),コード一覧!$E$1:$F$6,2,FALSE)),"")</f>
        <v/>
      </c>
      <c r="J1809" s="23" t="str">
        <f>IF(AND(INDEX(個人!$C$6:$AH$125,$N1809,$C$3)&lt;&gt;"",INDEX(個人!$C$6:$AH$125,$N1809,$O1809)&lt;&gt;""),VLOOKUP($P1809,コード一覧!$G$1:$H$10,2,FALSE),"")</f>
        <v/>
      </c>
      <c r="K1809" s="23" t="str">
        <f>IF(AND(INDEX(個人!$C$6:$AH$125,$N1809,$C$3)&lt;&gt;"",INDEX(個人!$C$6:$AH$125,$N1809,$O1809)&lt;&gt;""),LEFT(TEXT(INDEX(個人!$C$6:$AH$125,$N1809,$O1809),"mm:ss.00"),2),"")</f>
        <v/>
      </c>
      <c r="L1809" s="23" t="str">
        <f>IF(AND(INDEX(個人!$C$6:$AH$125,$N1809,$C$3)&lt;&gt;"",INDEX(個人!$C$6:$AH$125,$N1809,$O1809)&lt;&gt;""),MID(TEXT(INDEX(個人!$C$6:$AH$125,$N1809,$O1809),"mm:ss.00"),4,2),"")</f>
        <v/>
      </c>
      <c r="M1809" s="23" t="str">
        <f>IF(AND(INDEX(個人!$C$6:$AH$125,$N1809,$C$3)&lt;&gt;"",INDEX(個人!$C$6:$AH$125,$N1809,$O1809)&lt;&gt;""),RIGHT(TEXT(INDEX(個人!$C$6:$AH$125,$N1809,$O1809),"mm:ss.00"),2),"")</f>
        <v/>
      </c>
      <c r="N1809" s="23">
        <f t="shared" si="245"/>
        <v>82</v>
      </c>
      <c r="O1809" s="23">
        <v>32</v>
      </c>
      <c r="P1809" s="200" t="s">
        <v>73</v>
      </c>
      <c r="Q1809" s="23" t="s">
        <v>101</v>
      </c>
    </row>
    <row r="1810" spans="3:17" s="22" customFormat="1" x14ac:dyDescent="0.15">
      <c r="C1810" s="22" t="str">
        <f>IF(INDEX(個人!$C$6:$AH$125,$N1810,$C$3)&lt;&gt;"",DBCS(TRIM(INDEX(個人!$C$6:$AH$125,$N1810,$C$3))),"")</f>
        <v/>
      </c>
      <c r="D1810" s="22" t="str">
        <f>IF(C1809=C1810,"○","×")</f>
        <v>○</v>
      </c>
      <c r="E1810" s="22">
        <f>IF(AND(INDEX(個人!$C$6:$AH$125,$N1810,$C$3)&lt;&gt;"",INDEX(個人!$C$6:$AH$125,$N1810,$O1810)&lt;&gt;""),1,0)</f>
        <v>0</v>
      </c>
      <c r="F1810" s="22" t="str">
        <f>C1810&amp;"@"&amp;E1810</f>
        <v>@0</v>
      </c>
      <c r="H1810" s="22" t="str">
        <f>IF(AND(INDEX(個人!$C$6:$AH$125,$N1810,$C$3)&lt;&gt;"",INDEX(個人!$C$6:$AH$125,$N1810,$O1810)&lt;&gt;""),IF(INDEX(個人!$C$6:$AH$125,$N1810,$H$3)&lt;20,11,ROUNDDOWN(INDEX(個人!$C$6:$AH$125,$N1810,$H$3)/5,0)+7),"")</f>
        <v/>
      </c>
      <c r="I1810" s="22" t="str">
        <f>IF(AND(INDEX(個人!$C$6:$AH$125,$N1810,$C$3)&lt;&gt;"",INDEX(個人!$C$6:$AH$125,$N1810,$O1810)&lt;&gt;""),IF(ISERROR(VLOOKUP(DBCS($Q1810),コード一覧!$E$1:$F$6,2,FALSE)),1,VLOOKUP(DBCS($Q1810),コード一覧!$E$1:$F$6,2,FALSE)),"")</f>
        <v/>
      </c>
      <c r="J1810" s="22" t="str">
        <f>IF(AND(INDEX(個人!$C$6:$AH$125,$N1810,$C$3)&lt;&gt;"",INDEX(個人!$C$6:$AH$125,$N1810,$O1810)&lt;&gt;""),VLOOKUP($P1810,コード一覧!$G$1:$H$10,2,FALSE),"")</f>
        <v/>
      </c>
      <c r="K1810" s="22" t="str">
        <f>IF(AND(INDEX(個人!$C$6:$AH$125,$N1810,$C$3)&lt;&gt;"",INDEX(個人!$C$6:$AH$125,$N1810,$O1810)&lt;&gt;""),LEFT(TEXT(INDEX(個人!$C$6:$AH$125,$N1810,$O1810),"mm:ss.00"),2),"")</f>
        <v/>
      </c>
      <c r="L1810" s="22" t="str">
        <f>IF(AND(INDEX(個人!$C$6:$AH$125,$N1810,$C$3)&lt;&gt;"",INDEX(個人!$C$6:$AH$125,$N1810,$O1810)&lt;&gt;""),MID(TEXT(INDEX(個人!$C$6:$AH$125,$N1810,$O1810),"mm:ss.00"),4,2),"")</f>
        <v/>
      </c>
      <c r="M1810" s="22" t="str">
        <f>IF(AND(INDEX(個人!$C$6:$AH$125,$N1810,$C$3)&lt;&gt;"",INDEX(個人!$C$6:$AH$125,$N1810,$O1810)&lt;&gt;""),RIGHT(TEXT(INDEX(個人!$C$6:$AH$125,$N1810,$O1810),"mm:ss.00"),2),"")</f>
        <v/>
      </c>
      <c r="N1810" s="22">
        <f>N1788+1</f>
        <v>83</v>
      </c>
      <c r="O1810" s="22">
        <v>11</v>
      </c>
      <c r="P1810" s="24" t="s">
        <v>70</v>
      </c>
      <c r="Q1810" s="22" t="s">
        <v>102</v>
      </c>
    </row>
    <row r="1811" spans="3:17" s="22" customFormat="1" x14ac:dyDescent="0.15">
      <c r="C1811" s="22" t="str">
        <f>IF(INDEX(個人!$C$6:$AH$125,$N1811,$C$3)&lt;&gt;"",DBCS(TRIM(INDEX(個人!$C$6:$AH$125,$N1811,$C$3))),"")</f>
        <v/>
      </c>
      <c r="D1811" s="22" t="str">
        <f>IF(C1810=C1811,"○","×")</f>
        <v>○</v>
      </c>
      <c r="E1811" s="22">
        <f>IF(AND(INDEX(個人!$C$6:$AH$125,$N1810,$C$3)&lt;&gt;"",INDEX(個人!$C$6:$AH$125,$N1811,$O1811)&lt;&gt;""),E1810+1,E1810)</f>
        <v>0</v>
      </c>
      <c r="F1811" s="22" t="str">
        <f>C1811&amp;"@"&amp;E1811</f>
        <v>@0</v>
      </c>
      <c r="H1811" s="22" t="str">
        <f>IF(AND(INDEX(個人!$C$6:$AH$125,$N1811,$C$3)&lt;&gt;"",INDEX(個人!$C$6:$AH$125,$N1811,$O1811)&lt;&gt;""),IF(INDEX(個人!$C$6:$AH$125,$N1811,$H$3)&lt;20,11,ROUNDDOWN(INDEX(個人!$C$6:$AH$125,$N1811,$H$3)/5,0)+7),"")</f>
        <v/>
      </c>
      <c r="I1811" s="22" t="str">
        <f>IF(AND(INDEX(個人!$C$6:$AH$125,$N1811,$C$3)&lt;&gt;"",INDEX(個人!$C$6:$AH$125,$N1811,$O1811)&lt;&gt;""),IF(ISERROR(VLOOKUP(DBCS($Q1811),コード一覧!$E$1:$F$6,2,FALSE)),1,VLOOKUP(DBCS($Q1811),コード一覧!$E$1:$F$6,2,FALSE)),"")</f>
        <v/>
      </c>
      <c r="J1811" s="22" t="str">
        <f>IF(AND(INDEX(個人!$C$6:$AH$125,$N1811,$C$3)&lt;&gt;"",INDEX(個人!$C$6:$AH$125,$N1811,$O1811)&lt;&gt;""),VLOOKUP($P1811,コード一覧!$G$1:$H$10,2,FALSE),"")</f>
        <v/>
      </c>
      <c r="K1811" s="22" t="str">
        <f>IF(AND(INDEX(個人!$C$6:$AH$125,$N1811,$C$3)&lt;&gt;"",INDEX(個人!$C$6:$AH$125,$N1811,$O1811)&lt;&gt;""),LEFT(TEXT(INDEX(個人!$C$6:$AH$125,$N1811,$O1811),"mm:ss.00"),2),"")</f>
        <v/>
      </c>
      <c r="L1811" s="22" t="str">
        <f>IF(AND(INDEX(個人!$C$6:$AH$125,$N1811,$C$3)&lt;&gt;"",INDEX(個人!$C$6:$AH$125,$N1811,$O1811)&lt;&gt;""),MID(TEXT(INDEX(個人!$C$6:$AH$125,$N1811,$O1811),"mm:ss.00"),4,2),"")</f>
        <v/>
      </c>
      <c r="M1811" s="22" t="str">
        <f>IF(AND(INDEX(個人!$C$6:$AH$125,$N1811,$C$3)&lt;&gt;"",INDEX(個人!$C$6:$AH$125,$N1811,$O1811)&lt;&gt;""),RIGHT(TEXT(INDEX(個人!$C$6:$AH$125,$N1811,$O1811),"mm:ss.00"),2),"")</f>
        <v/>
      </c>
      <c r="N1811" s="22">
        <f>$N1810</f>
        <v>83</v>
      </c>
      <c r="O1811" s="22">
        <v>12</v>
      </c>
      <c r="P1811" s="24" t="s">
        <v>24</v>
      </c>
      <c r="Q1811" s="22" t="s">
        <v>102</v>
      </c>
    </row>
    <row r="1812" spans="3:17" s="22" customFormat="1" x14ac:dyDescent="0.15">
      <c r="C1812" s="22" t="str">
        <f>IF(INDEX(個人!$C$6:$AH$125,$N1812,$C$3)&lt;&gt;"",DBCS(TRIM(INDEX(個人!$C$6:$AH$125,$N1812,$C$3))),"")</f>
        <v/>
      </c>
      <c r="D1812" s="22" t="str">
        <f t="shared" ref="D1812:D1831" si="246">IF(C1811=C1812,"○","×")</f>
        <v>○</v>
      </c>
      <c r="E1812" s="22">
        <f>IF(AND(INDEX(個人!$C$6:$AH$125,$N1811,$C$3)&lt;&gt;"",INDEX(個人!$C$6:$AH$125,$N1812,$O1812)&lt;&gt;""),E1811+1,E1811)</f>
        <v>0</v>
      </c>
      <c r="F1812" s="22" t="str">
        <f t="shared" ref="F1812:F1831" si="247">C1812&amp;"@"&amp;E1812</f>
        <v>@0</v>
      </c>
      <c r="H1812" s="22" t="str">
        <f>IF(AND(INDEX(個人!$C$6:$AH$125,$N1812,$C$3)&lt;&gt;"",INDEX(個人!$C$6:$AH$125,$N1812,$O1812)&lt;&gt;""),IF(INDEX(個人!$C$6:$AH$125,$N1812,$H$3)&lt;20,11,ROUNDDOWN(INDEX(個人!$C$6:$AH$125,$N1812,$H$3)/5,0)+7),"")</f>
        <v/>
      </c>
      <c r="I1812" s="22" t="str">
        <f>IF(AND(INDEX(個人!$C$6:$AH$125,$N1812,$C$3)&lt;&gt;"",INDEX(個人!$C$6:$AH$125,$N1812,$O1812)&lt;&gt;""),IF(ISERROR(VLOOKUP(DBCS($Q1812),コード一覧!$E$1:$F$6,2,FALSE)),1,VLOOKUP(DBCS($Q1812),コード一覧!$E$1:$F$6,2,FALSE)),"")</f>
        <v/>
      </c>
      <c r="J1812" s="22" t="str">
        <f>IF(AND(INDEX(個人!$C$6:$AH$125,$N1812,$C$3)&lt;&gt;"",INDEX(個人!$C$6:$AH$125,$N1812,$O1812)&lt;&gt;""),VLOOKUP($P1812,コード一覧!$G$1:$H$10,2,FALSE),"")</f>
        <v/>
      </c>
      <c r="K1812" s="22" t="str">
        <f>IF(AND(INDEX(個人!$C$6:$AH$125,$N1812,$C$3)&lt;&gt;"",INDEX(個人!$C$6:$AH$125,$N1812,$O1812)&lt;&gt;""),LEFT(TEXT(INDEX(個人!$C$6:$AH$125,$N1812,$O1812),"mm:ss.00"),2),"")</f>
        <v/>
      </c>
      <c r="L1812" s="22" t="str">
        <f>IF(AND(INDEX(個人!$C$6:$AH$125,$N1812,$C$3)&lt;&gt;"",INDEX(個人!$C$6:$AH$125,$N1812,$O1812)&lt;&gt;""),MID(TEXT(INDEX(個人!$C$6:$AH$125,$N1812,$O1812),"mm:ss.00"),4,2),"")</f>
        <v/>
      </c>
      <c r="M1812" s="22" t="str">
        <f>IF(AND(INDEX(個人!$C$6:$AH$125,$N1812,$C$3)&lt;&gt;"",INDEX(個人!$C$6:$AH$125,$N1812,$O1812)&lt;&gt;""),RIGHT(TEXT(INDEX(個人!$C$6:$AH$125,$N1812,$O1812),"mm:ss.00"),2),"")</f>
        <v/>
      </c>
      <c r="N1812" s="22">
        <f t="shared" ref="N1812:N1831" si="248">$N1811</f>
        <v>83</v>
      </c>
      <c r="O1812" s="22">
        <v>13</v>
      </c>
      <c r="P1812" s="24" t="s">
        <v>37</v>
      </c>
      <c r="Q1812" s="22" t="s">
        <v>102</v>
      </c>
    </row>
    <row r="1813" spans="3:17" s="22" customFormat="1" x14ac:dyDescent="0.15">
      <c r="C1813" s="22" t="str">
        <f>IF(INDEX(個人!$C$6:$AH$125,$N1813,$C$3)&lt;&gt;"",DBCS(TRIM(INDEX(個人!$C$6:$AH$125,$N1813,$C$3))),"")</f>
        <v/>
      </c>
      <c r="D1813" s="22" t="str">
        <f t="shared" si="246"/>
        <v>○</v>
      </c>
      <c r="E1813" s="22">
        <f>IF(AND(INDEX(個人!$C$6:$AH$125,$N1812,$C$3)&lt;&gt;"",INDEX(個人!$C$6:$AH$125,$N1813,$O1813)&lt;&gt;""),E1812+1,E1812)</f>
        <v>0</v>
      </c>
      <c r="F1813" s="22" t="str">
        <f t="shared" si="247"/>
        <v>@0</v>
      </c>
      <c r="H1813" s="22" t="str">
        <f>IF(AND(INDEX(個人!$C$6:$AH$125,$N1813,$C$3)&lt;&gt;"",INDEX(個人!$C$6:$AH$125,$N1813,$O1813)&lt;&gt;""),IF(INDEX(個人!$C$6:$AH$125,$N1813,$H$3)&lt;20,11,ROUNDDOWN(INDEX(個人!$C$6:$AH$125,$N1813,$H$3)/5,0)+7),"")</f>
        <v/>
      </c>
      <c r="I1813" s="22" t="str">
        <f>IF(AND(INDEX(個人!$C$6:$AH$125,$N1813,$C$3)&lt;&gt;"",INDEX(個人!$C$6:$AH$125,$N1813,$O1813)&lt;&gt;""),IF(ISERROR(VLOOKUP(DBCS($Q1813),コード一覧!$E$1:$F$6,2,FALSE)),1,VLOOKUP(DBCS($Q1813),コード一覧!$E$1:$F$6,2,FALSE)),"")</f>
        <v/>
      </c>
      <c r="J1813" s="22" t="str">
        <f>IF(AND(INDEX(個人!$C$6:$AH$125,$N1813,$C$3)&lt;&gt;"",INDEX(個人!$C$6:$AH$125,$N1813,$O1813)&lt;&gt;""),VLOOKUP($P1813,コード一覧!$G$1:$H$10,2,FALSE),"")</f>
        <v/>
      </c>
      <c r="K1813" s="22" t="str">
        <f>IF(AND(INDEX(個人!$C$6:$AH$125,$N1813,$C$3)&lt;&gt;"",INDEX(個人!$C$6:$AH$125,$N1813,$O1813)&lt;&gt;""),LEFT(TEXT(INDEX(個人!$C$6:$AH$125,$N1813,$O1813),"mm:ss.00"),2),"")</f>
        <v/>
      </c>
      <c r="L1813" s="22" t="str">
        <f>IF(AND(INDEX(個人!$C$6:$AH$125,$N1813,$C$3)&lt;&gt;"",INDEX(個人!$C$6:$AH$125,$N1813,$O1813)&lt;&gt;""),MID(TEXT(INDEX(個人!$C$6:$AH$125,$N1813,$O1813),"mm:ss.00"),4,2),"")</f>
        <v/>
      </c>
      <c r="M1813" s="22" t="str">
        <f>IF(AND(INDEX(個人!$C$6:$AH$125,$N1813,$C$3)&lt;&gt;"",INDEX(個人!$C$6:$AH$125,$N1813,$O1813)&lt;&gt;""),RIGHT(TEXT(INDEX(個人!$C$6:$AH$125,$N1813,$O1813),"mm:ss.00"),2),"")</f>
        <v/>
      </c>
      <c r="N1813" s="22">
        <f t="shared" si="248"/>
        <v>83</v>
      </c>
      <c r="O1813" s="22">
        <v>14</v>
      </c>
      <c r="P1813" s="24" t="s">
        <v>47</v>
      </c>
      <c r="Q1813" s="22" t="s">
        <v>102</v>
      </c>
    </row>
    <row r="1814" spans="3:17" s="22" customFormat="1" x14ac:dyDescent="0.15">
      <c r="C1814" s="22" t="str">
        <f>IF(INDEX(個人!$C$6:$AH$125,$N1814,$C$3)&lt;&gt;"",DBCS(TRIM(INDEX(個人!$C$6:$AH$125,$N1814,$C$3))),"")</f>
        <v/>
      </c>
      <c r="D1814" s="22" t="str">
        <f t="shared" si="246"/>
        <v>○</v>
      </c>
      <c r="E1814" s="22">
        <f>IF(AND(INDEX(個人!$C$6:$AH$125,$N1813,$C$3)&lt;&gt;"",INDEX(個人!$C$6:$AH$125,$N1814,$O1814)&lt;&gt;""),E1813+1,E1813)</f>
        <v>0</v>
      </c>
      <c r="F1814" s="22" t="str">
        <f t="shared" si="247"/>
        <v>@0</v>
      </c>
      <c r="H1814" s="22" t="str">
        <f>IF(AND(INDEX(個人!$C$6:$AH$125,$N1814,$C$3)&lt;&gt;"",INDEX(個人!$C$6:$AH$125,$N1814,$O1814)&lt;&gt;""),IF(INDEX(個人!$C$6:$AH$125,$N1814,$H$3)&lt;20,11,ROUNDDOWN(INDEX(個人!$C$6:$AH$125,$N1814,$H$3)/5,0)+7),"")</f>
        <v/>
      </c>
      <c r="I1814" s="22" t="str">
        <f>IF(AND(INDEX(個人!$C$6:$AH$125,$N1814,$C$3)&lt;&gt;"",INDEX(個人!$C$6:$AH$125,$N1814,$O1814)&lt;&gt;""),IF(ISERROR(VLOOKUP(DBCS($Q1814),コード一覧!$E$1:$F$6,2,FALSE)),1,VLOOKUP(DBCS($Q1814),コード一覧!$E$1:$F$6,2,FALSE)),"")</f>
        <v/>
      </c>
      <c r="J1814" s="22" t="str">
        <f>IF(AND(INDEX(個人!$C$6:$AH$125,$N1814,$C$3)&lt;&gt;"",INDEX(個人!$C$6:$AH$125,$N1814,$O1814)&lt;&gt;""),VLOOKUP($P1814,コード一覧!$G$1:$H$10,2,FALSE),"")</f>
        <v/>
      </c>
      <c r="K1814" s="22" t="str">
        <f>IF(AND(INDEX(個人!$C$6:$AH$125,$N1814,$C$3)&lt;&gt;"",INDEX(個人!$C$6:$AH$125,$N1814,$O1814)&lt;&gt;""),LEFT(TEXT(INDEX(個人!$C$6:$AH$125,$N1814,$O1814),"mm:ss.00"),2),"")</f>
        <v/>
      </c>
      <c r="L1814" s="22" t="str">
        <f>IF(AND(INDEX(個人!$C$6:$AH$125,$N1814,$C$3)&lt;&gt;"",INDEX(個人!$C$6:$AH$125,$N1814,$O1814)&lt;&gt;""),MID(TEXT(INDEX(個人!$C$6:$AH$125,$N1814,$O1814),"mm:ss.00"),4,2),"")</f>
        <v/>
      </c>
      <c r="M1814" s="22" t="str">
        <f>IF(AND(INDEX(個人!$C$6:$AH$125,$N1814,$C$3)&lt;&gt;"",INDEX(個人!$C$6:$AH$125,$N1814,$O1814)&lt;&gt;""),RIGHT(TEXT(INDEX(個人!$C$6:$AH$125,$N1814,$O1814),"mm:ss.00"),2),"")</f>
        <v/>
      </c>
      <c r="N1814" s="22">
        <f t="shared" si="248"/>
        <v>83</v>
      </c>
      <c r="O1814" s="22">
        <v>15</v>
      </c>
      <c r="P1814" s="24" t="s">
        <v>73</v>
      </c>
      <c r="Q1814" s="22" t="s">
        <v>102</v>
      </c>
    </row>
    <row r="1815" spans="3:17" s="22" customFormat="1" x14ac:dyDescent="0.15">
      <c r="C1815" s="22" t="str">
        <f>IF(INDEX(個人!$C$6:$AH$125,$N1815,$C$3)&lt;&gt;"",DBCS(TRIM(INDEX(個人!$C$6:$AH$125,$N1815,$C$3))),"")</f>
        <v/>
      </c>
      <c r="D1815" s="22" t="str">
        <f t="shared" si="246"/>
        <v>○</v>
      </c>
      <c r="E1815" s="22">
        <f>IF(AND(INDEX(個人!$C$6:$AH$125,$N1814,$C$3)&lt;&gt;"",INDEX(個人!$C$6:$AH$125,$N1815,$O1815)&lt;&gt;""),E1814+1,E1814)</f>
        <v>0</v>
      </c>
      <c r="F1815" s="22" t="str">
        <f t="shared" si="247"/>
        <v>@0</v>
      </c>
      <c r="H1815" s="22" t="str">
        <f>IF(AND(INDEX(個人!$C$6:$AH$125,$N1815,$C$3)&lt;&gt;"",INDEX(個人!$C$6:$AH$125,$N1815,$O1815)&lt;&gt;""),IF(INDEX(個人!$C$6:$AH$125,$N1815,$H$3)&lt;20,11,ROUNDDOWN(INDEX(個人!$C$6:$AH$125,$N1815,$H$3)/5,0)+7),"")</f>
        <v/>
      </c>
      <c r="I1815" s="22" t="str">
        <f>IF(AND(INDEX(個人!$C$6:$AH$125,$N1815,$C$3)&lt;&gt;"",INDEX(個人!$C$6:$AH$125,$N1815,$O1815)&lt;&gt;""),IF(ISERROR(VLOOKUP(DBCS($Q1815),コード一覧!$E$1:$F$6,2,FALSE)),1,VLOOKUP(DBCS($Q1815),コード一覧!$E$1:$F$6,2,FALSE)),"")</f>
        <v/>
      </c>
      <c r="J1815" s="22" t="str">
        <f>IF(AND(INDEX(個人!$C$6:$AH$125,$N1815,$C$3)&lt;&gt;"",INDEX(個人!$C$6:$AH$125,$N1815,$O1815)&lt;&gt;""),VLOOKUP($P1815,コード一覧!$G$1:$H$10,2,FALSE),"")</f>
        <v/>
      </c>
      <c r="K1815" s="22" t="str">
        <f>IF(AND(INDEX(個人!$C$6:$AH$125,$N1815,$C$3)&lt;&gt;"",INDEX(個人!$C$6:$AH$125,$N1815,$O1815)&lt;&gt;""),LEFT(TEXT(INDEX(個人!$C$6:$AH$125,$N1815,$O1815),"mm:ss.00"),2),"")</f>
        <v/>
      </c>
      <c r="L1815" s="22" t="str">
        <f>IF(AND(INDEX(個人!$C$6:$AH$125,$N1815,$C$3)&lt;&gt;"",INDEX(個人!$C$6:$AH$125,$N1815,$O1815)&lt;&gt;""),MID(TEXT(INDEX(個人!$C$6:$AH$125,$N1815,$O1815),"mm:ss.00"),4,2),"")</f>
        <v/>
      </c>
      <c r="M1815" s="22" t="str">
        <f>IF(AND(INDEX(個人!$C$6:$AH$125,$N1815,$C$3)&lt;&gt;"",INDEX(個人!$C$6:$AH$125,$N1815,$O1815)&lt;&gt;""),RIGHT(TEXT(INDEX(個人!$C$6:$AH$125,$N1815,$O1815),"mm:ss.00"),2),"")</f>
        <v/>
      </c>
      <c r="N1815" s="22">
        <f t="shared" si="248"/>
        <v>83</v>
      </c>
      <c r="O1815" s="22">
        <v>16</v>
      </c>
      <c r="P1815" s="24" t="s">
        <v>75</v>
      </c>
      <c r="Q1815" s="22" t="s">
        <v>102</v>
      </c>
    </row>
    <row r="1816" spans="3:17" s="22" customFormat="1" x14ac:dyDescent="0.15">
      <c r="C1816" s="22" t="str">
        <f>IF(INDEX(個人!$C$6:$AH$125,$N1816,$C$3)&lt;&gt;"",DBCS(TRIM(INDEX(個人!$C$6:$AH$125,$N1816,$C$3))),"")</f>
        <v/>
      </c>
      <c r="D1816" s="22" t="str">
        <f t="shared" si="246"/>
        <v>○</v>
      </c>
      <c r="E1816" s="22">
        <f>IF(AND(INDEX(個人!$C$6:$AH$125,$N1815,$C$3)&lt;&gt;"",INDEX(個人!$C$6:$AH$125,$N1816,$O1816)&lt;&gt;""),E1815+1,E1815)</f>
        <v>0</v>
      </c>
      <c r="F1816" s="22" t="str">
        <f t="shared" si="247"/>
        <v>@0</v>
      </c>
      <c r="H1816" s="22" t="str">
        <f>IF(AND(INDEX(個人!$C$6:$AH$125,$N1816,$C$3)&lt;&gt;"",INDEX(個人!$C$6:$AH$125,$N1816,$O1816)&lt;&gt;""),IF(INDEX(個人!$C$6:$AH$125,$N1816,$H$3)&lt;20,11,ROUNDDOWN(INDEX(個人!$C$6:$AH$125,$N1816,$H$3)/5,0)+7),"")</f>
        <v/>
      </c>
      <c r="I1816" s="22" t="str">
        <f>IF(AND(INDEX(個人!$C$6:$AH$125,$N1816,$C$3)&lt;&gt;"",INDEX(個人!$C$6:$AH$125,$N1816,$O1816)&lt;&gt;""),IF(ISERROR(VLOOKUP(DBCS($Q1816),コード一覧!$E$1:$F$6,2,FALSE)),1,VLOOKUP(DBCS($Q1816),コード一覧!$E$1:$F$6,2,FALSE)),"")</f>
        <v/>
      </c>
      <c r="J1816" s="22" t="str">
        <f>IF(AND(INDEX(個人!$C$6:$AH$125,$N1816,$C$3)&lt;&gt;"",INDEX(個人!$C$6:$AH$125,$N1816,$O1816)&lt;&gt;""),VLOOKUP($P1816,コード一覧!$G$1:$H$10,2,FALSE),"")</f>
        <v/>
      </c>
      <c r="K1816" s="22" t="str">
        <f>IF(AND(INDEX(個人!$C$6:$AH$125,$N1816,$C$3)&lt;&gt;"",INDEX(個人!$C$6:$AH$125,$N1816,$O1816)&lt;&gt;""),LEFT(TEXT(INDEX(個人!$C$6:$AH$125,$N1816,$O1816),"mm:ss.00"),2),"")</f>
        <v/>
      </c>
      <c r="L1816" s="22" t="str">
        <f>IF(AND(INDEX(個人!$C$6:$AH$125,$N1816,$C$3)&lt;&gt;"",INDEX(個人!$C$6:$AH$125,$N1816,$O1816)&lt;&gt;""),MID(TEXT(INDEX(個人!$C$6:$AH$125,$N1816,$O1816),"mm:ss.00"),4,2),"")</f>
        <v/>
      </c>
      <c r="M1816" s="22" t="str">
        <f>IF(AND(INDEX(個人!$C$6:$AH$125,$N1816,$C$3)&lt;&gt;"",INDEX(個人!$C$6:$AH$125,$N1816,$O1816)&lt;&gt;""),RIGHT(TEXT(INDEX(個人!$C$6:$AH$125,$N1816,$O1816),"mm:ss.00"),2),"")</f>
        <v/>
      </c>
      <c r="N1816" s="22">
        <f t="shared" si="248"/>
        <v>83</v>
      </c>
      <c r="O1816" s="22">
        <v>17</v>
      </c>
      <c r="P1816" s="24" t="s">
        <v>77</v>
      </c>
      <c r="Q1816" s="22" t="s">
        <v>102</v>
      </c>
    </row>
    <row r="1817" spans="3:17" s="22" customFormat="1" x14ac:dyDescent="0.15">
      <c r="C1817" s="22" t="str">
        <f>IF(INDEX(個人!$C$6:$AH$125,$N1817,$C$3)&lt;&gt;"",DBCS(TRIM(INDEX(個人!$C$6:$AH$125,$N1817,$C$3))),"")</f>
        <v/>
      </c>
      <c r="D1817" s="22" t="str">
        <f t="shared" si="246"/>
        <v>○</v>
      </c>
      <c r="E1817" s="22">
        <f>IF(AND(INDEX(個人!$C$6:$AH$125,$N1816,$C$3)&lt;&gt;"",INDEX(個人!$C$6:$AH$125,$N1817,$O1817)&lt;&gt;""),E1816+1,E1816)</f>
        <v>0</v>
      </c>
      <c r="F1817" s="22" t="str">
        <f t="shared" si="247"/>
        <v>@0</v>
      </c>
      <c r="H1817" s="22" t="str">
        <f>IF(AND(INDEX(個人!$C$6:$AH$125,$N1817,$C$3)&lt;&gt;"",INDEX(個人!$C$6:$AH$125,$N1817,$O1817)&lt;&gt;""),IF(INDEX(個人!$C$6:$AH$125,$N1817,$H$3)&lt;20,11,ROUNDDOWN(INDEX(個人!$C$6:$AH$125,$N1817,$H$3)/5,0)+7),"")</f>
        <v/>
      </c>
      <c r="I1817" s="22" t="str">
        <f>IF(AND(INDEX(個人!$C$6:$AH$125,$N1817,$C$3)&lt;&gt;"",INDEX(個人!$C$6:$AH$125,$N1817,$O1817)&lt;&gt;""),IF(ISERROR(VLOOKUP(DBCS($Q1817),コード一覧!$E$1:$F$6,2,FALSE)),1,VLOOKUP(DBCS($Q1817),コード一覧!$E$1:$F$6,2,FALSE)),"")</f>
        <v/>
      </c>
      <c r="J1817" s="22" t="str">
        <f>IF(AND(INDEX(個人!$C$6:$AH$125,$N1817,$C$3)&lt;&gt;"",INDEX(個人!$C$6:$AH$125,$N1817,$O1817)&lt;&gt;""),VLOOKUP($P1817,コード一覧!$G$1:$H$10,2,FALSE),"")</f>
        <v/>
      </c>
      <c r="K1817" s="22" t="str">
        <f>IF(AND(INDEX(個人!$C$6:$AH$125,$N1817,$C$3)&lt;&gt;"",INDEX(個人!$C$6:$AH$125,$N1817,$O1817)&lt;&gt;""),LEFT(TEXT(INDEX(個人!$C$6:$AH$125,$N1817,$O1817),"mm:ss.00"),2),"")</f>
        <v/>
      </c>
      <c r="L1817" s="22" t="str">
        <f>IF(AND(INDEX(個人!$C$6:$AH$125,$N1817,$C$3)&lt;&gt;"",INDEX(個人!$C$6:$AH$125,$N1817,$O1817)&lt;&gt;""),MID(TEXT(INDEX(個人!$C$6:$AH$125,$N1817,$O1817),"mm:ss.00"),4,2),"")</f>
        <v/>
      </c>
      <c r="M1817" s="22" t="str">
        <f>IF(AND(INDEX(個人!$C$6:$AH$125,$N1817,$C$3)&lt;&gt;"",INDEX(個人!$C$6:$AH$125,$N1817,$O1817)&lt;&gt;""),RIGHT(TEXT(INDEX(個人!$C$6:$AH$125,$N1817,$O1817),"mm:ss.00"),2),"")</f>
        <v/>
      </c>
      <c r="N1817" s="22">
        <f t="shared" si="248"/>
        <v>83</v>
      </c>
      <c r="O1817" s="22">
        <v>18</v>
      </c>
      <c r="P1817" s="24" t="s">
        <v>70</v>
      </c>
      <c r="Q1817" s="22" t="s">
        <v>103</v>
      </c>
    </row>
    <row r="1818" spans="3:17" s="22" customFormat="1" x14ac:dyDescent="0.15">
      <c r="C1818" s="22" t="str">
        <f>IF(INDEX(個人!$C$6:$AH$125,$N1818,$C$3)&lt;&gt;"",DBCS(TRIM(INDEX(個人!$C$6:$AH$125,$N1818,$C$3))),"")</f>
        <v/>
      </c>
      <c r="D1818" s="22" t="str">
        <f t="shared" si="246"/>
        <v>○</v>
      </c>
      <c r="E1818" s="22">
        <f>IF(AND(INDEX(個人!$C$6:$AH$125,$N1817,$C$3)&lt;&gt;"",INDEX(個人!$C$6:$AH$125,$N1818,$O1818)&lt;&gt;""),E1817+1,E1817)</f>
        <v>0</v>
      </c>
      <c r="F1818" s="22" t="str">
        <f t="shared" si="247"/>
        <v>@0</v>
      </c>
      <c r="H1818" s="22" t="str">
        <f>IF(AND(INDEX(個人!$C$6:$AH$125,$N1818,$C$3)&lt;&gt;"",INDEX(個人!$C$6:$AH$125,$N1818,$O1818)&lt;&gt;""),IF(INDEX(個人!$C$6:$AH$125,$N1818,$H$3)&lt;20,11,ROUNDDOWN(INDEX(個人!$C$6:$AH$125,$N1818,$H$3)/5,0)+7),"")</f>
        <v/>
      </c>
      <c r="I1818" s="22" t="str">
        <f>IF(AND(INDEX(個人!$C$6:$AH$125,$N1818,$C$3)&lt;&gt;"",INDEX(個人!$C$6:$AH$125,$N1818,$O1818)&lt;&gt;""),IF(ISERROR(VLOOKUP(DBCS($Q1818),コード一覧!$E$1:$F$6,2,FALSE)),1,VLOOKUP(DBCS($Q1818),コード一覧!$E$1:$F$6,2,FALSE)),"")</f>
        <v/>
      </c>
      <c r="J1818" s="22" t="str">
        <f>IF(AND(INDEX(個人!$C$6:$AH$125,$N1818,$C$3)&lt;&gt;"",INDEX(個人!$C$6:$AH$125,$N1818,$O1818)&lt;&gt;""),VLOOKUP($P1818,コード一覧!$G$1:$H$10,2,FALSE),"")</f>
        <v/>
      </c>
      <c r="K1818" s="22" t="str">
        <f>IF(AND(INDEX(個人!$C$6:$AH$125,$N1818,$C$3)&lt;&gt;"",INDEX(個人!$C$6:$AH$125,$N1818,$O1818)&lt;&gt;""),LEFT(TEXT(INDEX(個人!$C$6:$AH$125,$N1818,$O1818),"mm:ss.00"),2),"")</f>
        <v/>
      </c>
      <c r="L1818" s="22" t="str">
        <f>IF(AND(INDEX(個人!$C$6:$AH$125,$N1818,$C$3)&lt;&gt;"",INDEX(個人!$C$6:$AH$125,$N1818,$O1818)&lt;&gt;""),MID(TEXT(INDEX(個人!$C$6:$AH$125,$N1818,$O1818),"mm:ss.00"),4,2),"")</f>
        <v/>
      </c>
      <c r="M1818" s="22" t="str">
        <f>IF(AND(INDEX(個人!$C$6:$AH$125,$N1818,$C$3)&lt;&gt;"",INDEX(個人!$C$6:$AH$125,$N1818,$O1818)&lt;&gt;""),RIGHT(TEXT(INDEX(個人!$C$6:$AH$125,$N1818,$O1818),"mm:ss.00"),2),"")</f>
        <v/>
      </c>
      <c r="N1818" s="22">
        <f t="shared" si="248"/>
        <v>83</v>
      </c>
      <c r="O1818" s="22">
        <v>19</v>
      </c>
      <c r="P1818" s="24" t="s">
        <v>24</v>
      </c>
      <c r="Q1818" s="22" t="s">
        <v>103</v>
      </c>
    </row>
    <row r="1819" spans="3:17" s="22" customFormat="1" x14ac:dyDescent="0.15">
      <c r="C1819" s="22" t="str">
        <f>IF(INDEX(個人!$C$6:$AH$125,$N1819,$C$3)&lt;&gt;"",DBCS(TRIM(INDEX(個人!$C$6:$AH$125,$N1819,$C$3))),"")</f>
        <v/>
      </c>
      <c r="D1819" s="22" t="str">
        <f t="shared" si="246"/>
        <v>○</v>
      </c>
      <c r="E1819" s="22">
        <f>IF(AND(INDEX(個人!$C$6:$AH$125,$N1818,$C$3)&lt;&gt;"",INDEX(個人!$C$6:$AH$125,$N1819,$O1819)&lt;&gt;""),E1818+1,E1818)</f>
        <v>0</v>
      </c>
      <c r="F1819" s="22" t="str">
        <f t="shared" si="247"/>
        <v>@0</v>
      </c>
      <c r="H1819" s="22" t="str">
        <f>IF(AND(INDEX(個人!$C$6:$AH$125,$N1819,$C$3)&lt;&gt;"",INDEX(個人!$C$6:$AH$125,$N1819,$O1819)&lt;&gt;""),IF(INDEX(個人!$C$6:$AH$125,$N1819,$H$3)&lt;20,11,ROUNDDOWN(INDEX(個人!$C$6:$AH$125,$N1819,$H$3)/5,0)+7),"")</f>
        <v/>
      </c>
      <c r="I1819" s="22" t="str">
        <f>IF(AND(INDEX(個人!$C$6:$AH$125,$N1819,$C$3)&lt;&gt;"",INDEX(個人!$C$6:$AH$125,$N1819,$O1819)&lt;&gt;""),IF(ISERROR(VLOOKUP(DBCS($Q1819),コード一覧!$E$1:$F$6,2,FALSE)),1,VLOOKUP(DBCS($Q1819),コード一覧!$E$1:$F$6,2,FALSE)),"")</f>
        <v/>
      </c>
      <c r="J1819" s="22" t="str">
        <f>IF(AND(INDEX(個人!$C$6:$AH$125,$N1819,$C$3)&lt;&gt;"",INDEX(個人!$C$6:$AH$125,$N1819,$O1819)&lt;&gt;""),VLOOKUP($P1819,コード一覧!$G$1:$H$10,2,FALSE),"")</f>
        <v/>
      </c>
      <c r="K1819" s="22" t="str">
        <f>IF(AND(INDEX(個人!$C$6:$AH$125,$N1819,$C$3)&lt;&gt;"",INDEX(個人!$C$6:$AH$125,$N1819,$O1819)&lt;&gt;""),LEFT(TEXT(INDEX(個人!$C$6:$AH$125,$N1819,$O1819),"mm:ss.00"),2),"")</f>
        <v/>
      </c>
      <c r="L1819" s="22" t="str">
        <f>IF(AND(INDEX(個人!$C$6:$AH$125,$N1819,$C$3)&lt;&gt;"",INDEX(個人!$C$6:$AH$125,$N1819,$O1819)&lt;&gt;""),MID(TEXT(INDEX(個人!$C$6:$AH$125,$N1819,$O1819),"mm:ss.00"),4,2),"")</f>
        <v/>
      </c>
      <c r="M1819" s="22" t="str">
        <f>IF(AND(INDEX(個人!$C$6:$AH$125,$N1819,$C$3)&lt;&gt;"",INDEX(個人!$C$6:$AH$125,$N1819,$O1819)&lt;&gt;""),RIGHT(TEXT(INDEX(個人!$C$6:$AH$125,$N1819,$O1819),"mm:ss.00"),2),"")</f>
        <v/>
      </c>
      <c r="N1819" s="22">
        <f t="shared" si="248"/>
        <v>83</v>
      </c>
      <c r="O1819" s="22">
        <v>20</v>
      </c>
      <c r="P1819" s="24" t="s">
        <v>37</v>
      </c>
      <c r="Q1819" s="22" t="s">
        <v>103</v>
      </c>
    </row>
    <row r="1820" spans="3:17" s="22" customFormat="1" x14ac:dyDescent="0.15">
      <c r="C1820" s="22" t="str">
        <f>IF(INDEX(個人!$C$6:$AH$125,$N1820,$C$3)&lt;&gt;"",DBCS(TRIM(INDEX(個人!$C$6:$AH$125,$N1820,$C$3))),"")</f>
        <v/>
      </c>
      <c r="D1820" s="22" t="str">
        <f t="shared" si="246"/>
        <v>○</v>
      </c>
      <c r="E1820" s="22">
        <f>IF(AND(INDEX(個人!$C$6:$AH$125,$N1819,$C$3)&lt;&gt;"",INDEX(個人!$C$6:$AH$125,$N1820,$O1820)&lt;&gt;""),E1819+1,E1819)</f>
        <v>0</v>
      </c>
      <c r="F1820" s="22" t="str">
        <f t="shared" si="247"/>
        <v>@0</v>
      </c>
      <c r="H1820" s="22" t="str">
        <f>IF(AND(INDEX(個人!$C$6:$AH$125,$N1820,$C$3)&lt;&gt;"",INDEX(個人!$C$6:$AH$125,$N1820,$O1820)&lt;&gt;""),IF(INDEX(個人!$C$6:$AH$125,$N1820,$H$3)&lt;20,11,ROUNDDOWN(INDEX(個人!$C$6:$AH$125,$N1820,$H$3)/5,0)+7),"")</f>
        <v/>
      </c>
      <c r="I1820" s="22" t="str">
        <f>IF(AND(INDEX(個人!$C$6:$AH$125,$N1820,$C$3)&lt;&gt;"",INDEX(個人!$C$6:$AH$125,$N1820,$O1820)&lt;&gt;""),IF(ISERROR(VLOOKUP(DBCS($Q1820),コード一覧!$E$1:$F$6,2,FALSE)),1,VLOOKUP(DBCS($Q1820),コード一覧!$E$1:$F$6,2,FALSE)),"")</f>
        <v/>
      </c>
      <c r="J1820" s="22" t="str">
        <f>IF(AND(INDEX(個人!$C$6:$AH$125,$N1820,$C$3)&lt;&gt;"",INDEX(個人!$C$6:$AH$125,$N1820,$O1820)&lt;&gt;""),VLOOKUP($P1820,コード一覧!$G$1:$H$10,2,FALSE),"")</f>
        <v/>
      </c>
      <c r="K1820" s="22" t="str">
        <f>IF(AND(INDEX(個人!$C$6:$AH$125,$N1820,$C$3)&lt;&gt;"",INDEX(個人!$C$6:$AH$125,$N1820,$O1820)&lt;&gt;""),LEFT(TEXT(INDEX(個人!$C$6:$AH$125,$N1820,$O1820),"mm:ss.00"),2),"")</f>
        <v/>
      </c>
      <c r="L1820" s="22" t="str">
        <f>IF(AND(INDEX(個人!$C$6:$AH$125,$N1820,$C$3)&lt;&gt;"",INDEX(個人!$C$6:$AH$125,$N1820,$O1820)&lt;&gt;""),MID(TEXT(INDEX(個人!$C$6:$AH$125,$N1820,$O1820),"mm:ss.00"),4,2),"")</f>
        <v/>
      </c>
      <c r="M1820" s="22" t="str">
        <f>IF(AND(INDEX(個人!$C$6:$AH$125,$N1820,$C$3)&lt;&gt;"",INDEX(個人!$C$6:$AH$125,$N1820,$O1820)&lt;&gt;""),RIGHT(TEXT(INDEX(個人!$C$6:$AH$125,$N1820,$O1820),"mm:ss.00"),2),"")</f>
        <v/>
      </c>
      <c r="N1820" s="22">
        <f t="shared" si="248"/>
        <v>83</v>
      </c>
      <c r="O1820" s="22">
        <v>21</v>
      </c>
      <c r="P1820" s="24" t="s">
        <v>47</v>
      </c>
      <c r="Q1820" s="22" t="s">
        <v>103</v>
      </c>
    </row>
    <row r="1821" spans="3:17" s="22" customFormat="1" x14ac:dyDescent="0.15">
      <c r="C1821" s="22" t="str">
        <f>IF(INDEX(個人!$C$6:$AH$125,$N1821,$C$3)&lt;&gt;"",DBCS(TRIM(INDEX(個人!$C$6:$AH$125,$N1821,$C$3))),"")</f>
        <v/>
      </c>
      <c r="D1821" s="22" t="str">
        <f t="shared" si="246"/>
        <v>○</v>
      </c>
      <c r="E1821" s="22">
        <f>IF(AND(INDEX(個人!$C$6:$AH$125,$N1820,$C$3)&lt;&gt;"",INDEX(個人!$C$6:$AH$125,$N1821,$O1821)&lt;&gt;""),E1820+1,E1820)</f>
        <v>0</v>
      </c>
      <c r="F1821" s="22" t="str">
        <f t="shared" si="247"/>
        <v>@0</v>
      </c>
      <c r="H1821" s="22" t="str">
        <f>IF(AND(INDEX(個人!$C$6:$AH$125,$N1821,$C$3)&lt;&gt;"",INDEX(個人!$C$6:$AH$125,$N1821,$O1821)&lt;&gt;""),IF(INDEX(個人!$C$6:$AH$125,$N1821,$H$3)&lt;20,11,ROUNDDOWN(INDEX(個人!$C$6:$AH$125,$N1821,$H$3)/5,0)+7),"")</f>
        <v/>
      </c>
      <c r="I1821" s="22" t="str">
        <f>IF(AND(INDEX(個人!$C$6:$AH$125,$N1821,$C$3)&lt;&gt;"",INDEX(個人!$C$6:$AH$125,$N1821,$O1821)&lt;&gt;""),IF(ISERROR(VLOOKUP(DBCS($Q1821),コード一覧!$E$1:$F$6,2,FALSE)),1,VLOOKUP(DBCS($Q1821),コード一覧!$E$1:$F$6,2,FALSE)),"")</f>
        <v/>
      </c>
      <c r="J1821" s="22" t="str">
        <f>IF(AND(INDEX(個人!$C$6:$AH$125,$N1821,$C$3)&lt;&gt;"",INDEX(個人!$C$6:$AH$125,$N1821,$O1821)&lt;&gt;""),VLOOKUP($P1821,コード一覧!$G$1:$H$10,2,FALSE),"")</f>
        <v/>
      </c>
      <c r="K1821" s="22" t="str">
        <f>IF(AND(INDEX(個人!$C$6:$AH$125,$N1821,$C$3)&lt;&gt;"",INDEX(個人!$C$6:$AH$125,$N1821,$O1821)&lt;&gt;""),LEFT(TEXT(INDEX(個人!$C$6:$AH$125,$N1821,$O1821),"mm:ss.00"),2),"")</f>
        <v/>
      </c>
      <c r="L1821" s="22" t="str">
        <f>IF(AND(INDEX(個人!$C$6:$AH$125,$N1821,$C$3)&lt;&gt;"",INDEX(個人!$C$6:$AH$125,$N1821,$O1821)&lt;&gt;""),MID(TEXT(INDEX(個人!$C$6:$AH$125,$N1821,$O1821),"mm:ss.00"),4,2),"")</f>
        <v/>
      </c>
      <c r="M1821" s="22" t="str">
        <f>IF(AND(INDEX(個人!$C$6:$AH$125,$N1821,$C$3)&lt;&gt;"",INDEX(個人!$C$6:$AH$125,$N1821,$O1821)&lt;&gt;""),RIGHT(TEXT(INDEX(個人!$C$6:$AH$125,$N1821,$O1821),"mm:ss.00"),2),"")</f>
        <v/>
      </c>
      <c r="N1821" s="22">
        <f t="shared" si="248"/>
        <v>83</v>
      </c>
      <c r="O1821" s="22">
        <v>22</v>
      </c>
      <c r="P1821" s="24" t="s">
        <v>70</v>
      </c>
      <c r="Q1821" s="22" t="s">
        <v>104</v>
      </c>
    </row>
    <row r="1822" spans="3:17" s="22" customFormat="1" x14ac:dyDescent="0.15">
      <c r="C1822" s="22" t="str">
        <f>IF(INDEX(個人!$C$6:$AH$125,$N1822,$C$3)&lt;&gt;"",DBCS(TRIM(INDEX(個人!$C$6:$AH$125,$N1822,$C$3))),"")</f>
        <v/>
      </c>
      <c r="D1822" s="22" t="str">
        <f t="shared" si="246"/>
        <v>○</v>
      </c>
      <c r="E1822" s="22">
        <f>IF(AND(INDEX(個人!$C$6:$AH$125,$N1821,$C$3)&lt;&gt;"",INDEX(個人!$C$6:$AH$125,$N1822,$O1822)&lt;&gt;""),E1821+1,E1821)</f>
        <v>0</v>
      </c>
      <c r="F1822" s="22" t="str">
        <f t="shared" si="247"/>
        <v>@0</v>
      </c>
      <c r="H1822" s="22" t="str">
        <f>IF(AND(INDEX(個人!$C$6:$AH$125,$N1822,$C$3)&lt;&gt;"",INDEX(個人!$C$6:$AH$125,$N1822,$O1822)&lt;&gt;""),IF(INDEX(個人!$C$6:$AH$125,$N1822,$H$3)&lt;20,11,ROUNDDOWN(INDEX(個人!$C$6:$AH$125,$N1822,$H$3)/5,0)+7),"")</f>
        <v/>
      </c>
      <c r="I1822" s="22" t="str">
        <f>IF(AND(INDEX(個人!$C$6:$AH$125,$N1822,$C$3)&lt;&gt;"",INDEX(個人!$C$6:$AH$125,$N1822,$O1822)&lt;&gt;""),IF(ISERROR(VLOOKUP(DBCS($Q1822),コード一覧!$E$1:$F$6,2,FALSE)),1,VLOOKUP(DBCS($Q1822),コード一覧!$E$1:$F$6,2,FALSE)),"")</f>
        <v/>
      </c>
      <c r="J1822" s="22" t="str">
        <f>IF(AND(INDEX(個人!$C$6:$AH$125,$N1822,$C$3)&lt;&gt;"",INDEX(個人!$C$6:$AH$125,$N1822,$O1822)&lt;&gt;""),VLOOKUP($P1822,コード一覧!$G$1:$H$10,2,FALSE),"")</f>
        <v/>
      </c>
      <c r="K1822" s="22" t="str">
        <f>IF(AND(INDEX(個人!$C$6:$AH$125,$N1822,$C$3)&lt;&gt;"",INDEX(個人!$C$6:$AH$125,$N1822,$O1822)&lt;&gt;""),LEFT(TEXT(INDEX(個人!$C$6:$AH$125,$N1822,$O1822),"mm:ss.00"),2),"")</f>
        <v/>
      </c>
      <c r="L1822" s="22" t="str">
        <f>IF(AND(INDEX(個人!$C$6:$AH$125,$N1822,$C$3)&lt;&gt;"",INDEX(個人!$C$6:$AH$125,$N1822,$O1822)&lt;&gt;""),MID(TEXT(INDEX(個人!$C$6:$AH$125,$N1822,$O1822),"mm:ss.00"),4,2),"")</f>
        <v/>
      </c>
      <c r="M1822" s="22" t="str">
        <f>IF(AND(INDEX(個人!$C$6:$AH$125,$N1822,$C$3)&lt;&gt;"",INDEX(個人!$C$6:$AH$125,$N1822,$O1822)&lt;&gt;""),RIGHT(TEXT(INDEX(個人!$C$6:$AH$125,$N1822,$O1822),"mm:ss.00"),2),"")</f>
        <v/>
      </c>
      <c r="N1822" s="22">
        <f t="shared" si="248"/>
        <v>83</v>
      </c>
      <c r="O1822" s="22">
        <v>23</v>
      </c>
      <c r="P1822" s="24" t="s">
        <v>24</v>
      </c>
      <c r="Q1822" s="22" t="s">
        <v>104</v>
      </c>
    </row>
    <row r="1823" spans="3:17" s="22" customFormat="1" x14ac:dyDescent="0.15">
      <c r="C1823" s="22" t="str">
        <f>IF(INDEX(個人!$C$6:$AH$125,$N1823,$C$3)&lt;&gt;"",DBCS(TRIM(INDEX(個人!$C$6:$AH$125,$N1823,$C$3))),"")</f>
        <v/>
      </c>
      <c r="D1823" s="22" t="str">
        <f t="shared" si="246"/>
        <v>○</v>
      </c>
      <c r="E1823" s="22">
        <f>IF(AND(INDEX(個人!$C$6:$AH$125,$N1822,$C$3)&lt;&gt;"",INDEX(個人!$C$6:$AH$125,$N1823,$O1823)&lt;&gt;""),E1822+1,E1822)</f>
        <v>0</v>
      </c>
      <c r="F1823" s="22" t="str">
        <f t="shared" si="247"/>
        <v>@0</v>
      </c>
      <c r="H1823" s="22" t="str">
        <f>IF(AND(INDEX(個人!$C$6:$AH$125,$N1823,$C$3)&lt;&gt;"",INDEX(個人!$C$6:$AH$125,$N1823,$O1823)&lt;&gt;""),IF(INDEX(個人!$C$6:$AH$125,$N1823,$H$3)&lt;20,11,ROUNDDOWN(INDEX(個人!$C$6:$AH$125,$N1823,$H$3)/5,0)+7),"")</f>
        <v/>
      </c>
      <c r="I1823" s="22" t="str">
        <f>IF(AND(INDEX(個人!$C$6:$AH$125,$N1823,$C$3)&lt;&gt;"",INDEX(個人!$C$6:$AH$125,$N1823,$O1823)&lt;&gt;""),IF(ISERROR(VLOOKUP(DBCS($Q1823),コード一覧!$E$1:$F$6,2,FALSE)),1,VLOOKUP(DBCS($Q1823),コード一覧!$E$1:$F$6,2,FALSE)),"")</f>
        <v/>
      </c>
      <c r="J1823" s="22" t="str">
        <f>IF(AND(INDEX(個人!$C$6:$AH$125,$N1823,$C$3)&lt;&gt;"",INDEX(個人!$C$6:$AH$125,$N1823,$O1823)&lt;&gt;""),VLOOKUP($P1823,コード一覧!$G$1:$H$10,2,FALSE),"")</f>
        <v/>
      </c>
      <c r="K1823" s="22" t="str">
        <f>IF(AND(INDEX(個人!$C$6:$AH$125,$N1823,$C$3)&lt;&gt;"",INDEX(個人!$C$6:$AH$125,$N1823,$O1823)&lt;&gt;""),LEFT(TEXT(INDEX(個人!$C$6:$AH$125,$N1823,$O1823),"mm:ss.00"),2),"")</f>
        <v/>
      </c>
      <c r="L1823" s="22" t="str">
        <f>IF(AND(INDEX(個人!$C$6:$AH$125,$N1823,$C$3)&lt;&gt;"",INDEX(個人!$C$6:$AH$125,$N1823,$O1823)&lt;&gt;""),MID(TEXT(INDEX(個人!$C$6:$AH$125,$N1823,$O1823),"mm:ss.00"),4,2),"")</f>
        <v/>
      </c>
      <c r="M1823" s="22" t="str">
        <f>IF(AND(INDEX(個人!$C$6:$AH$125,$N1823,$C$3)&lt;&gt;"",INDEX(個人!$C$6:$AH$125,$N1823,$O1823)&lt;&gt;""),RIGHT(TEXT(INDEX(個人!$C$6:$AH$125,$N1823,$O1823),"mm:ss.00"),2),"")</f>
        <v/>
      </c>
      <c r="N1823" s="22">
        <f t="shared" si="248"/>
        <v>83</v>
      </c>
      <c r="O1823" s="22">
        <v>24</v>
      </c>
      <c r="P1823" s="24" t="s">
        <v>37</v>
      </c>
      <c r="Q1823" s="22" t="s">
        <v>104</v>
      </c>
    </row>
    <row r="1824" spans="3:17" s="22" customFormat="1" x14ac:dyDescent="0.15">
      <c r="C1824" s="22" t="str">
        <f>IF(INDEX(個人!$C$6:$AH$125,$N1824,$C$3)&lt;&gt;"",DBCS(TRIM(INDEX(個人!$C$6:$AH$125,$N1824,$C$3))),"")</f>
        <v/>
      </c>
      <c r="D1824" s="22" t="str">
        <f t="shared" si="246"/>
        <v>○</v>
      </c>
      <c r="E1824" s="22">
        <f>IF(AND(INDEX(個人!$C$6:$AH$125,$N1823,$C$3)&lt;&gt;"",INDEX(個人!$C$6:$AH$125,$N1824,$O1824)&lt;&gt;""),E1823+1,E1823)</f>
        <v>0</v>
      </c>
      <c r="F1824" s="22" t="str">
        <f t="shared" si="247"/>
        <v>@0</v>
      </c>
      <c r="H1824" s="22" t="str">
        <f>IF(AND(INDEX(個人!$C$6:$AH$125,$N1824,$C$3)&lt;&gt;"",INDEX(個人!$C$6:$AH$125,$N1824,$O1824)&lt;&gt;""),IF(INDEX(個人!$C$6:$AH$125,$N1824,$H$3)&lt;20,11,ROUNDDOWN(INDEX(個人!$C$6:$AH$125,$N1824,$H$3)/5,0)+7),"")</f>
        <v/>
      </c>
      <c r="I1824" s="22" t="str">
        <f>IF(AND(INDEX(個人!$C$6:$AH$125,$N1824,$C$3)&lt;&gt;"",INDEX(個人!$C$6:$AH$125,$N1824,$O1824)&lt;&gt;""),IF(ISERROR(VLOOKUP(DBCS($Q1824),コード一覧!$E$1:$F$6,2,FALSE)),1,VLOOKUP(DBCS($Q1824),コード一覧!$E$1:$F$6,2,FALSE)),"")</f>
        <v/>
      </c>
      <c r="J1824" s="22" t="str">
        <f>IF(AND(INDEX(個人!$C$6:$AH$125,$N1824,$C$3)&lt;&gt;"",INDEX(個人!$C$6:$AH$125,$N1824,$O1824)&lt;&gt;""),VLOOKUP($P1824,コード一覧!$G$1:$H$10,2,FALSE),"")</f>
        <v/>
      </c>
      <c r="K1824" s="22" t="str">
        <f>IF(AND(INDEX(個人!$C$6:$AH$125,$N1824,$C$3)&lt;&gt;"",INDEX(個人!$C$6:$AH$125,$N1824,$O1824)&lt;&gt;""),LEFT(TEXT(INDEX(個人!$C$6:$AH$125,$N1824,$O1824),"mm:ss.00"),2),"")</f>
        <v/>
      </c>
      <c r="L1824" s="22" t="str">
        <f>IF(AND(INDEX(個人!$C$6:$AH$125,$N1824,$C$3)&lt;&gt;"",INDEX(個人!$C$6:$AH$125,$N1824,$O1824)&lt;&gt;""),MID(TEXT(INDEX(個人!$C$6:$AH$125,$N1824,$O1824),"mm:ss.00"),4,2),"")</f>
        <v/>
      </c>
      <c r="M1824" s="22" t="str">
        <f>IF(AND(INDEX(個人!$C$6:$AH$125,$N1824,$C$3)&lt;&gt;"",INDEX(個人!$C$6:$AH$125,$N1824,$O1824)&lt;&gt;""),RIGHT(TEXT(INDEX(個人!$C$6:$AH$125,$N1824,$O1824),"mm:ss.00"),2),"")</f>
        <v/>
      </c>
      <c r="N1824" s="22">
        <f t="shared" si="248"/>
        <v>83</v>
      </c>
      <c r="O1824" s="22">
        <v>25</v>
      </c>
      <c r="P1824" s="24" t="s">
        <v>47</v>
      </c>
      <c r="Q1824" s="22" t="s">
        <v>104</v>
      </c>
    </row>
    <row r="1825" spans="3:17" s="22" customFormat="1" x14ac:dyDescent="0.15">
      <c r="C1825" s="22" t="str">
        <f>IF(INDEX(個人!$C$6:$AH$125,$N1825,$C$3)&lt;&gt;"",DBCS(TRIM(INDEX(個人!$C$6:$AH$125,$N1825,$C$3))),"")</f>
        <v/>
      </c>
      <c r="D1825" s="22" t="str">
        <f t="shared" si="246"/>
        <v>○</v>
      </c>
      <c r="E1825" s="22">
        <f>IF(AND(INDEX(個人!$C$6:$AH$125,$N1824,$C$3)&lt;&gt;"",INDEX(個人!$C$6:$AH$125,$N1825,$O1825)&lt;&gt;""),E1824+1,E1824)</f>
        <v>0</v>
      </c>
      <c r="F1825" s="22" t="str">
        <f t="shared" si="247"/>
        <v>@0</v>
      </c>
      <c r="H1825" s="22" t="str">
        <f>IF(AND(INDEX(個人!$C$6:$AH$125,$N1825,$C$3)&lt;&gt;"",INDEX(個人!$C$6:$AH$125,$N1825,$O1825)&lt;&gt;""),IF(INDEX(個人!$C$6:$AH$125,$N1825,$H$3)&lt;20,11,ROUNDDOWN(INDEX(個人!$C$6:$AH$125,$N1825,$H$3)/5,0)+7),"")</f>
        <v/>
      </c>
      <c r="I1825" s="22" t="str">
        <f>IF(AND(INDEX(個人!$C$6:$AH$125,$N1825,$C$3)&lt;&gt;"",INDEX(個人!$C$6:$AH$125,$N1825,$O1825)&lt;&gt;""),IF(ISERROR(VLOOKUP(DBCS($Q1825),コード一覧!$E$1:$F$6,2,FALSE)),1,VLOOKUP(DBCS($Q1825),コード一覧!$E$1:$F$6,2,FALSE)),"")</f>
        <v/>
      </c>
      <c r="J1825" s="22" t="str">
        <f>IF(AND(INDEX(個人!$C$6:$AH$125,$N1825,$C$3)&lt;&gt;"",INDEX(個人!$C$6:$AH$125,$N1825,$O1825)&lt;&gt;""),VLOOKUP($P1825,コード一覧!$G$1:$H$10,2,FALSE),"")</f>
        <v/>
      </c>
      <c r="K1825" s="22" t="str">
        <f>IF(AND(INDEX(個人!$C$6:$AH$125,$N1825,$C$3)&lt;&gt;"",INDEX(個人!$C$6:$AH$125,$N1825,$O1825)&lt;&gt;""),LEFT(TEXT(INDEX(個人!$C$6:$AH$125,$N1825,$O1825),"mm:ss.00"),2),"")</f>
        <v/>
      </c>
      <c r="L1825" s="22" t="str">
        <f>IF(AND(INDEX(個人!$C$6:$AH$125,$N1825,$C$3)&lt;&gt;"",INDEX(個人!$C$6:$AH$125,$N1825,$O1825)&lt;&gt;""),MID(TEXT(INDEX(個人!$C$6:$AH$125,$N1825,$O1825),"mm:ss.00"),4,2),"")</f>
        <v/>
      </c>
      <c r="M1825" s="22" t="str">
        <f>IF(AND(INDEX(個人!$C$6:$AH$125,$N1825,$C$3)&lt;&gt;"",INDEX(個人!$C$6:$AH$125,$N1825,$O1825)&lt;&gt;""),RIGHT(TEXT(INDEX(個人!$C$6:$AH$125,$N1825,$O1825),"mm:ss.00"),2),"")</f>
        <v/>
      </c>
      <c r="N1825" s="22">
        <f t="shared" si="248"/>
        <v>83</v>
      </c>
      <c r="O1825" s="22">
        <v>26</v>
      </c>
      <c r="P1825" s="24" t="s">
        <v>70</v>
      </c>
      <c r="Q1825" s="22" t="s">
        <v>55</v>
      </c>
    </row>
    <row r="1826" spans="3:17" s="22" customFormat="1" x14ac:dyDescent="0.15">
      <c r="C1826" s="22" t="str">
        <f>IF(INDEX(個人!$C$6:$AH$125,$N1826,$C$3)&lt;&gt;"",DBCS(TRIM(INDEX(個人!$C$6:$AH$125,$N1826,$C$3))),"")</f>
        <v/>
      </c>
      <c r="D1826" s="22" t="str">
        <f t="shared" si="246"/>
        <v>○</v>
      </c>
      <c r="E1826" s="22">
        <f>IF(AND(INDEX(個人!$C$6:$AH$125,$N1825,$C$3)&lt;&gt;"",INDEX(個人!$C$6:$AH$125,$N1826,$O1826)&lt;&gt;""),E1825+1,E1825)</f>
        <v>0</v>
      </c>
      <c r="F1826" s="22" t="str">
        <f t="shared" si="247"/>
        <v>@0</v>
      </c>
      <c r="H1826" s="22" t="str">
        <f>IF(AND(INDEX(個人!$C$6:$AH$125,$N1826,$C$3)&lt;&gt;"",INDEX(個人!$C$6:$AH$125,$N1826,$O1826)&lt;&gt;""),IF(INDEX(個人!$C$6:$AH$125,$N1826,$H$3)&lt;20,11,ROUNDDOWN(INDEX(個人!$C$6:$AH$125,$N1826,$H$3)/5,0)+7),"")</f>
        <v/>
      </c>
      <c r="I1826" s="22" t="str">
        <f>IF(AND(INDEX(個人!$C$6:$AH$125,$N1826,$C$3)&lt;&gt;"",INDEX(個人!$C$6:$AH$125,$N1826,$O1826)&lt;&gt;""),IF(ISERROR(VLOOKUP(DBCS($Q1826),コード一覧!$E$1:$F$6,2,FALSE)),1,VLOOKUP(DBCS($Q1826),コード一覧!$E$1:$F$6,2,FALSE)),"")</f>
        <v/>
      </c>
      <c r="J1826" s="22" t="str">
        <f>IF(AND(INDEX(個人!$C$6:$AH$125,$N1826,$C$3)&lt;&gt;"",INDEX(個人!$C$6:$AH$125,$N1826,$O1826)&lt;&gt;""),VLOOKUP($P1826,コード一覧!$G$1:$H$10,2,FALSE),"")</f>
        <v/>
      </c>
      <c r="K1826" s="22" t="str">
        <f>IF(AND(INDEX(個人!$C$6:$AH$125,$N1826,$C$3)&lt;&gt;"",INDEX(個人!$C$6:$AH$125,$N1826,$O1826)&lt;&gt;""),LEFT(TEXT(INDEX(個人!$C$6:$AH$125,$N1826,$O1826),"mm:ss.00"),2),"")</f>
        <v/>
      </c>
      <c r="L1826" s="22" t="str">
        <f>IF(AND(INDEX(個人!$C$6:$AH$125,$N1826,$C$3)&lt;&gt;"",INDEX(個人!$C$6:$AH$125,$N1826,$O1826)&lt;&gt;""),MID(TEXT(INDEX(個人!$C$6:$AH$125,$N1826,$O1826),"mm:ss.00"),4,2),"")</f>
        <v/>
      </c>
      <c r="M1826" s="22" t="str">
        <f>IF(AND(INDEX(個人!$C$6:$AH$125,$N1826,$C$3)&lt;&gt;"",INDEX(個人!$C$6:$AH$125,$N1826,$O1826)&lt;&gt;""),RIGHT(TEXT(INDEX(個人!$C$6:$AH$125,$N1826,$O1826),"mm:ss.00"),2),"")</f>
        <v/>
      </c>
      <c r="N1826" s="22">
        <f t="shared" si="248"/>
        <v>83</v>
      </c>
      <c r="O1826" s="22">
        <v>27</v>
      </c>
      <c r="P1826" s="24" t="s">
        <v>24</v>
      </c>
      <c r="Q1826" s="22" t="s">
        <v>55</v>
      </c>
    </row>
    <row r="1827" spans="3:17" s="22" customFormat="1" x14ac:dyDescent="0.15">
      <c r="C1827" s="22" t="str">
        <f>IF(INDEX(個人!$C$6:$AH$125,$N1827,$C$3)&lt;&gt;"",DBCS(TRIM(INDEX(個人!$C$6:$AH$125,$N1827,$C$3))),"")</f>
        <v/>
      </c>
      <c r="D1827" s="22" t="str">
        <f t="shared" si="246"/>
        <v>○</v>
      </c>
      <c r="E1827" s="22">
        <f>IF(AND(INDEX(個人!$C$6:$AH$125,$N1826,$C$3)&lt;&gt;"",INDEX(個人!$C$6:$AH$125,$N1827,$O1827)&lt;&gt;""),E1826+1,E1826)</f>
        <v>0</v>
      </c>
      <c r="F1827" s="22" t="str">
        <f t="shared" si="247"/>
        <v>@0</v>
      </c>
      <c r="H1827" s="22" t="str">
        <f>IF(AND(INDEX(個人!$C$6:$AH$125,$N1827,$C$3)&lt;&gt;"",INDEX(個人!$C$6:$AH$125,$N1827,$O1827)&lt;&gt;""),IF(INDEX(個人!$C$6:$AH$125,$N1827,$H$3)&lt;20,11,ROUNDDOWN(INDEX(個人!$C$6:$AH$125,$N1827,$H$3)/5,0)+7),"")</f>
        <v/>
      </c>
      <c r="I1827" s="22" t="str">
        <f>IF(AND(INDEX(個人!$C$6:$AH$125,$N1827,$C$3)&lt;&gt;"",INDEX(個人!$C$6:$AH$125,$N1827,$O1827)&lt;&gt;""),IF(ISERROR(VLOOKUP(DBCS($Q1827),コード一覧!$E$1:$F$6,2,FALSE)),1,VLOOKUP(DBCS($Q1827),コード一覧!$E$1:$F$6,2,FALSE)),"")</f>
        <v/>
      </c>
      <c r="J1827" s="22" t="str">
        <f>IF(AND(INDEX(個人!$C$6:$AH$125,$N1827,$C$3)&lt;&gt;"",INDEX(個人!$C$6:$AH$125,$N1827,$O1827)&lt;&gt;""),VLOOKUP($P1827,コード一覧!$G$1:$H$10,2,FALSE),"")</f>
        <v/>
      </c>
      <c r="K1827" s="22" t="str">
        <f>IF(AND(INDEX(個人!$C$6:$AH$125,$N1827,$C$3)&lt;&gt;"",INDEX(個人!$C$6:$AH$125,$N1827,$O1827)&lt;&gt;""),LEFT(TEXT(INDEX(個人!$C$6:$AH$125,$N1827,$O1827),"mm:ss.00"),2),"")</f>
        <v/>
      </c>
      <c r="L1827" s="22" t="str">
        <f>IF(AND(INDEX(個人!$C$6:$AH$125,$N1827,$C$3)&lt;&gt;"",INDEX(個人!$C$6:$AH$125,$N1827,$O1827)&lt;&gt;""),MID(TEXT(INDEX(個人!$C$6:$AH$125,$N1827,$O1827),"mm:ss.00"),4,2),"")</f>
        <v/>
      </c>
      <c r="M1827" s="22" t="str">
        <f>IF(AND(INDEX(個人!$C$6:$AH$125,$N1827,$C$3)&lt;&gt;"",INDEX(個人!$C$6:$AH$125,$N1827,$O1827)&lt;&gt;""),RIGHT(TEXT(INDEX(個人!$C$6:$AH$125,$N1827,$O1827),"mm:ss.00"),2),"")</f>
        <v/>
      </c>
      <c r="N1827" s="22">
        <f t="shared" si="248"/>
        <v>83</v>
      </c>
      <c r="O1827" s="22">
        <v>28</v>
      </c>
      <c r="P1827" s="24" t="s">
        <v>37</v>
      </c>
      <c r="Q1827" s="22" t="s">
        <v>55</v>
      </c>
    </row>
    <row r="1828" spans="3:17" s="22" customFormat="1" x14ac:dyDescent="0.15">
      <c r="C1828" s="22" t="str">
        <f>IF(INDEX(個人!$C$6:$AH$125,$N1828,$C$3)&lt;&gt;"",DBCS(TRIM(INDEX(個人!$C$6:$AH$125,$N1828,$C$3))),"")</f>
        <v/>
      </c>
      <c r="D1828" s="22" t="str">
        <f t="shared" si="246"/>
        <v>○</v>
      </c>
      <c r="E1828" s="22">
        <f>IF(AND(INDEX(個人!$C$6:$AH$125,$N1827,$C$3)&lt;&gt;"",INDEX(個人!$C$6:$AH$125,$N1828,$O1828)&lt;&gt;""),E1827+1,E1827)</f>
        <v>0</v>
      </c>
      <c r="F1828" s="22" t="str">
        <f t="shared" si="247"/>
        <v>@0</v>
      </c>
      <c r="H1828" s="22" t="str">
        <f>IF(AND(INDEX(個人!$C$6:$AH$125,$N1828,$C$3)&lt;&gt;"",INDEX(個人!$C$6:$AH$125,$N1828,$O1828)&lt;&gt;""),IF(INDEX(個人!$C$6:$AH$125,$N1828,$H$3)&lt;20,11,ROUNDDOWN(INDEX(個人!$C$6:$AH$125,$N1828,$H$3)/5,0)+7),"")</f>
        <v/>
      </c>
      <c r="I1828" s="22" t="str">
        <f>IF(AND(INDEX(個人!$C$6:$AH$125,$N1828,$C$3)&lt;&gt;"",INDEX(個人!$C$6:$AH$125,$N1828,$O1828)&lt;&gt;""),IF(ISERROR(VLOOKUP(DBCS($Q1828),コード一覧!$E$1:$F$6,2,FALSE)),1,VLOOKUP(DBCS($Q1828),コード一覧!$E$1:$F$6,2,FALSE)),"")</f>
        <v/>
      </c>
      <c r="J1828" s="22" t="str">
        <f>IF(AND(INDEX(個人!$C$6:$AH$125,$N1828,$C$3)&lt;&gt;"",INDEX(個人!$C$6:$AH$125,$N1828,$O1828)&lt;&gt;""),VLOOKUP($P1828,コード一覧!$G$1:$H$10,2,FALSE),"")</f>
        <v/>
      </c>
      <c r="K1828" s="22" t="str">
        <f>IF(AND(INDEX(個人!$C$6:$AH$125,$N1828,$C$3)&lt;&gt;"",INDEX(個人!$C$6:$AH$125,$N1828,$O1828)&lt;&gt;""),LEFT(TEXT(INDEX(個人!$C$6:$AH$125,$N1828,$O1828),"mm:ss.00"),2),"")</f>
        <v/>
      </c>
      <c r="L1828" s="22" t="str">
        <f>IF(AND(INDEX(個人!$C$6:$AH$125,$N1828,$C$3)&lt;&gt;"",INDEX(個人!$C$6:$AH$125,$N1828,$O1828)&lt;&gt;""),MID(TEXT(INDEX(個人!$C$6:$AH$125,$N1828,$O1828),"mm:ss.00"),4,2),"")</f>
        <v/>
      </c>
      <c r="M1828" s="22" t="str">
        <f>IF(AND(INDEX(個人!$C$6:$AH$125,$N1828,$C$3)&lt;&gt;"",INDEX(個人!$C$6:$AH$125,$N1828,$O1828)&lt;&gt;""),RIGHT(TEXT(INDEX(個人!$C$6:$AH$125,$N1828,$O1828),"mm:ss.00"),2),"")</f>
        <v/>
      </c>
      <c r="N1828" s="22">
        <f t="shared" si="248"/>
        <v>83</v>
      </c>
      <c r="O1828" s="22">
        <v>29</v>
      </c>
      <c r="P1828" s="24" t="s">
        <v>47</v>
      </c>
      <c r="Q1828" s="22" t="s">
        <v>55</v>
      </c>
    </row>
    <row r="1829" spans="3:17" s="22" customFormat="1" x14ac:dyDescent="0.15">
      <c r="C1829" s="22" t="str">
        <f>IF(INDEX(個人!$C$6:$AH$125,$N1829,$C$3)&lt;&gt;"",DBCS(TRIM(INDEX(個人!$C$6:$AH$125,$N1829,$C$3))),"")</f>
        <v/>
      </c>
      <c r="D1829" s="22" t="str">
        <f t="shared" si="246"/>
        <v>○</v>
      </c>
      <c r="E1829" s="22">
        <f>IF(AND(INDEX(個人!$C$6:$AH$125,$N1828,$C$3)&lt;&gt;"",INDEX(個人!$C$6:$AH$125,$N1829,$O1829)&lt;&gt;""),E1828+1,E1828)</f>
        <v>0</v>
      </c>
      <c r="F1829" s="22" t="str">
        <f t="shared" si="247"/>
        <v>@0</v>
      </c>
      <c r="H1829" s="22" t="str">
        <f>IF(AND(INDEX(個人!$C$6:$AH$125,$N1829,$C$3)&lt;&gt;"",INDEX(個人!$C$6:$AH$125,$N1829,$O1829)&lt;&gt;""),IF(INDEX(個人!$C$6:$AH$125,$N1829,$H$3)&lt;20,11,ROUNDDOWN(INDEX(個人!$C$6:$AH$125,$N1829,$H$3)/5,0)+7),"")</f>
        <v/>
      </c>
      <c r="I1829" s="22" t="str">
        <f>IF(AND(INDEX(個人!$C$6:$AH$125,$N1829,$C$3)&lt;&gt;"",INDEX(個人!$C$6:$AH$125,$N1829,$O1829)&lt;&gt;""),IF(ISERROR(VLOOKUP(DBCS($Q1829),コード一覧!$E$1:$F$6,2,FALSE)),1,VLOOKUP(DBCS($Q1829),コード一覧!$E$1:$F$6,2,FALSE)),"")</f>
        <v/>
      </c>
      <c r="J1829" s="22" t="str">
        <f>IF(AND(INDEX(個人!$C$6:$AH$125,$N1829,$C$3)&lt;&gt;"",INDEX(個人!$C$6:$AH$125,$N1829,$O1829)&lt;&gt;""),VLOOKUP($P1829,コード一覧!$G$1:$H$10,2,FALSE),"")</f>
        <v/>
      </c>
      <c r="K1829" s="22" t="str">
        <f>IF(AND(INDEX(個人!$C$6:$AH$125,$N1829,$C$3)&lt;&gt;"",INDEX(個人!$C$6:$AH$125,$N1829,$O1829)&lt;&gt;""),LEFT(TEXT(INDEX(個人!$C$6:$AH$125,$N1829,$O1829),"mm:ss.00"),2),"")</f>
        <v/>
      </c>
      <c r="L1829" s="22" t="str">
        <f>IF(AND(INDEX(個人!$C$6:$AH$125,$N1829,$C$3)&lt;&gt;"",INDEX(個人!$C$6:$AH$125,$N1829,$O1829)&lt;&gt;""),MID(TEXT(INDEX(個人!$C$6:$AH$125,$N1829,$O1829),"mm:ss.00"),4,2),"")</f>
        <v/>
      </c>
      <c r="M1829" s="22" t="str">
        <f>IF(AND(INDEX(個人!$C$6:$AH$125,$N1829,$C$3)&lt;&gt;"",INDEX(個人!$C$6:$AH$125,$N1829,$O1829)&lt;&gt;""),RIGHT(TEXT(INDEX(個人!$C$6:$AH$125,$N1829,$O1829),"mm:ss.00"),2),"")</f>
        <v/>
      </c>
      <c r="N1829" s="22">
        <f t="shared" si="248"/>
        <v>83</v>
      </c>
      <c r="O1829" s="22">
        <v>30</v>
      </c>
      <c r="P1829" s="24" t="s">
        <v>37</v>
      </c>
      <c r="Q1829" s="22" t="s">
        <v>101</v>
      </c>
    </row>
    <row r="1830" spans="3:17" s="22" customFormat="1" x14ac:dyDescent="0.15">
      <c r="C1830" s="22" t="str">
        <f>IF(INDEX(個人!$C$6:$AH$125,$N1830,$C$3)&lt;&gt;"",DBCS(TRIM(INDEX(個人!$C$6:$AH$125,$N1830,$C$3))),"")</f>
        <v/>
      </c>
      <c r="D1830" s="22" t="str">
        <f t="shared" si="246"/>
        <v>○</v>
      </c>
      <c r="E1830" s="22">
        <f>IF(AND(INDEX(個人!$C$6:$AH$125,$N1829,$C$3)&lt;&gt;"",INDEX(個人!$C$6:$AH$125,$N1830,$O1830)&lt;&gt;""),E1829+1,E1829)</f>
        <v>0</v>
      </c>
      <c r="F1830" s="22" t="str">
        <f t="shared" si="247"/>
        <v>@0</v>
      </c>
      <c r="H1830" s="22" t="str">
        <f>IF(AND(INDEX(個人!$C$6:$AH$125,$N1830,$C$3)&lt;&gt;"",INDEX(個人!$C$6:$AH$125,$N1830,$O1830)&lt;&gt;""),IF(INDEX(個人!$C$6:$AH$125,$N1830,$H$3)&lt;20,11,ROUNDDOWN(INDEX(個人!$C$6:$AH$125,$N1830,$H$3)/5,0)+7),"")</f>
        <v/>
      </c>
      <c r="I1830" s="22" t="str">
        <f>IF(AND(INDEX(個人!$C$6:$AH$125,$N1830,$C$3)&lt;&gt;"",INDEX(個人!$C$6:$AH$125,$N1830,$O1830)&lt;&gt;""),IF(ISERROR(VLOOKUP(DBCS($Q1830),コード一覧!$E$1:$F$6,2,FALSE)),1,VLOOKUP(DBCS($Q1830),コード一覧!$E$1:$F$6,2,FALSE)),"")</f>
        <v/>
      </c>
      <c r="J1830" s="22" t="str">
        <f>IF(AND(INDEX(個人!$C$6:$AH$125,$N1830,$C$3)&lt;&gt;"",INDEX(個人!$C$6:$AH$125,$N1830,$O1830)&lt;&gt;""),VLOOKUP($P1830,コード一覧!$G$1:$H$10,2,FALSE),"")</f>
        <v/>
      </c>
      <c r="K1830" s="22" t="str">
        <f>IF(AND(INDEX(個人!$C$6:$AH$125,$N1830,$C$3)&lt;&gt;"",INDEX(個人!$C$6:$AH$125,$N1830,$O1830)&lt;&gt;""),LEFT(TEXT(INDEX(個人!$C$6:$AH$125,$N1830,$O1830),"mm:ss.00"),2),"")</f>
        <v/>
      </c>
      <c r="L1830" s="22" t="str">
        <f>IF(AND(INDEX(個人!$C$6:$AH$125,$N1830,$C$3)&lt;&gt;"",INDEX(個人!$C$6:$AH$125,$N1830,$O1830)&lt;&gt;""),MID(TEXT(INDEX(個人!$C$6:$AH$125,$N1830,$O1830),"mm:ss.00"),4,2),"")</f>
        <v/>
      </c>
      <c r="M1830" s="22" t="str">
        <f>IF(AND(INDEX(個人!$C$6:$AH$125,$N1830,$C$3)&lt;&gt;"",INDEX(個人!$C$6:$AH$125,$N1830,$O1830)&lt;&gt;""),RIGHT(TEXT(INDEX(個人!$C$6:$AH$125,$N1830,$O1830),"mm:ss.00"),2),"")</f>
        <v/>
      </c>
      <c r="N1830" s="22">
        <f t="shared" si="248"/>
        <v>83</v>
      </c>
      <c r="O1830" s="22">
        <v>31</v>
      </c>
      <c r="P1830" s="24" t="s">
        <v>47</v>
      </c>
      <c r="Q1830" s="22" t="s">
        <v>101</v>
      </c>
    </row>
    <row r="1831" spans="3:17" s="22" customFormat="1" x14ac:dyDescent="0.15">
      <c r="C1831" s="22" t="str">
        <f>IF(INDEX(個人!$C$6:$AH$125,$N1831,$C$3)&lt;&gt;"",DBCS(TRIM(INDEX(個人!$C$6:$AH$125,$N1831,$C$3))),"")</f>
        <v/>
      </c>
      <c r="D1831" s="22" t="str">
        <f t="shared" si="246"/>
        <v>○</v>
      </c>
      <c r="E1831" s="22">
        <f>IF(AND(INDEX(個人!$C$6:$AH$125,$N1830,$C$3)&lt;&gt;"",INDEX(個人!$C$6:$AH$125,$N1831,$O1831)&lt;&gt;""),E1830+1,E1830)</f>
        <v>0</v>
      </c>
      <c r="F1831" s="22" t="str">
        <f t="shared" si="247"/>
        <v>@0</v>
      </c>
      <c r="H1831" s="22" t="str">
        <f>IF(AND(INDEX(個人!$C$6:$AH$125,$N1831,$C$3)&lt;&gt;"",INDEX(個人!$C$6:$AH$125,$N1831,$O1831)&lt;&gt;""),IF(INDEX(個人!$C$6:$AH$125,$N1831,$H$3)&lt;20,11,ROUNDDOWN(INDEX(個人!$C$6:$AH$125,$N1831,$H$3)/5,0)+7),"")</f>
        <v/>
      </c>
      <c r="I1831" s="22" t="str">
        <f>IF(AND(INDEX(個人!$C$6:$AH$125,$N1831,$C$3)&lt;&gt;"",INDEX(個人!$C$6:$AH$125,$N1831,$O1831)&lt;&gt;""),IF(ISERROR(VLOOKUP(DBCS($Q1831),コード一覧!$E$1:$F$6,2,FALSE)),1,VLOOKUP(DBCS($Q1831),コード一覧!$E$1:$F$6,2,FALSE)),"")</f>
        <v/>
      </c>
      <c r="J1831" s="22" t="str">
        <f>IF(AND(INDEX(個人!$C$6:$AH$125,$N1831,$C$3)&lt;&gt;"",INDEX(個人!$C$6:$AH$125,$N1831,$O1831)&lt;&gt;""),VLOOKUP($P1831,コード一覧!$G$1:$H$10,2,FALSE),"")</f>
        <v/>
      </c>
      <c r="K1831" s="22" t="str">
        <f>IF(AND(INDEX(個人!$C$6:$AH$125,$N1831,$C$3)&lt;&gt;"",INDEX(個人!$C$6:$AH$125,$N1831,$O1831)&lt;&gt;""),LEFT(TEXT(INDEX(個人!$C$6:$AH$125,$N1831,$O1831),"mm:ss.00"),2),"")</f>
        <v/>
      </c>
      <c r="L1831" s="22" t="str">
        <f>IF(AND(INDEX(個人!$C$6:$AH$125,$N1831,$C$3)&lt;&gt;"",INDEX(個人!$C$6:$AH$125,$N1831,$O1831)&lt;&gt;""),MID(TEXT(INDEX(個人!$C$6:$AH$125,$N1831,$O1831),"mm:ss.00"),4,2),"")</f>
        <v/>
      </c>
      <c r="M1831" s="22" t="str">
        <f>IF(AND(INDEX(個人!$C$6:$AH$125,$N1831,$C$3)&lt;&gt;"",INDEX(個人!$C$6:$AH$125,$N1831,$O1831)&lt;&gt;""),RIGHT(TEXT(INDEX(個人!$C$6:$AH$125,$N1831,$O1831),"mm:ss.00"),2),"")</f>
        <v/>
      </c>
      <c r="N1831" s="22">
        <f t="shared" si="248"/>
        <v>83</v>
      </c>
      <c r="O1831" s="22">
        <v>32</v>
      </c>
      <c r="P1831" s="24" t="s">
        <v>73</v>
      </c>
      <c r="Q1831" s="22" t="s">
        <v>101</v>
      </c>
    </row>
    <row r="1832" spans="3:17" s="23" customFormat="1" x14ac:dyDescent="0.15">
      <c r="C1832" s="23" t="str">
        <f>IF(INDEX(個人!$C$6:$AH$125,$N1832,$C$3)&lt;&gt;"",DBCS(TRIM(INDEX(個人!$C$6:$AH$125,$N1832,$C$3))),"")</f>
        <v/>
      </c>
      <c r="D1832" s="23" t="str">
        <f>IF(C1831=C1832,"○","×")</f>
        <v>○</v>
      </c>
      <c r="E1832" s="23">
        <f>IF(AND(INDEX(個人!$C$6:$AH$125,$N1832,$C$3)&lt;&gt;"",INDEX(個人!$C$6:$AH$125,$N1832,$O1832)&lt;&gt;""),1,0)</f>
        <v>0</v>
      </c>
      <c r="F1832" s="23" t="str">
        <f>C1832&amp;"@"&amp;E1832</f>
        <v>@0</v>
      </c>
      <c r="H1832" s="23" t="str">
        <f>IF(AND(INDEX(個人!$C$6:$AH$125,$N1832,$C$3)&lt;&gt;"",INDEX(個人!$C$6:$AH$125,$N1832,$O1832)&lt;&gt;""),IF(INDEX(個人!$C$6:$AH$125,$N1832,$H$3)&lt;20,11,ROUNDDOWN(INDEX(個人!$C$6:$AH$125,$N1832,$H$3)/5,0)+7),"")</f>
        <v/>
      </c>
      <c r="I1832" s="23" t="str">
        <f>IF(AND(INDEX(個人!$C$6:$AH$125,$N1832,$C$3)&lt;&gt;"",INDEX(個人!$C$6:$AH$125,$N1832,$O1832)&lt;&gt;""),IF(ISERROR(VLOOKUP(DBCS($Q1832),コード一覧!$E$1:$F$6,2,FALSE)),1,VLOOKUP(DBCS($Q1832),コード一覧!$E$1:$F$6,2,FALSE)),"")</f>
        <v/>
      </c>
      <c r="J1832" s="23" t="str">
        <f>IF(AND(INDEX(個人!$C$6:$AH$125,$N1832,$C$3)&lt;&gt;"",INDEX(個人!$C$6:$AH$125,$N1832,$O1832)&lt;&gt;""),VLOOKUP($P1832,コード一覧!$G$1:$H$10,2,FALSE),"")</f>
        <v/>
      </c>
      <c r="K1832" s="23" t="str">
        <f>IF(AND(INDEX(個人!$C$6:$AH$125,$N1832,$C$3)&lt;&gt;"",INDEX(個人!$C$6:$AH$125,$N1832,$O1832)&lt;&gt;""),LEFT(TEXT(INDEX(個人!$C$6:$AH$125,$N1832,$O1832),"mm:ss.00"),2),"")</f>
        <v/>
      </c>
      <c r="L1832" s="23" t="str">
        <f>IF(AND(INDEX(個人!$C$6:$AH$125,$N1832,$C$3)&lt;&gt;"",INDEX(個人!$C$6:$AH$125,$N1832,$O1832)&lt;&gt;""),MID(TEXT(INDEX(個人!$C$6:$AH$125,$N1832,$O1832),"mm:ss.00"),4,2),"")</f>
        <v/>
      </c>
      <c r="M1832" s="23" t="str">
        <f>IF(AND(INDEX(個人!$C$6:$AH$125,$N1832,$C$3)&lt;&gt;"",INDEX(個人!$C$6:$AH$125,$N1832,$O1832)&lt;&gt;""),RIGHT(TEXT(INDEX(個人!$C$6:$AH$125,$N1832,$O1832),"mm:ss.00"),2),"")</f>
        <v/>
      </c>
      <c r="N1832" s="23">
        <f>N1810+1</f>
        <v>84</v>
      </c>
      <c r="O1832" s="23">
        <v>11</v>
      </c>
      <c r="P1832" s="200" t="s">
        <v>70</v>
      </c>
      <c r="Q1832" s="23" t="s">
        <v>318</v>
      </c>
    </row>
    <row r="1833" spans="3:17" s="23" customFormat="1" x14ac:dyDescent="0.15">
      <c r="C1833" s="23" t="str">
        <f>IF(INDEX(個人!$C$6:$AH$125,$N1833,$C$3)&lt;&gt;"",DBCS(TRIM(INDEX(個人!$C$6:$AH$125,$N1833,$C$3))),"")</f>
        <v/>
      </c>
      <c r="D1833" s="23" t="str">
        <f>IF(C1832=C1833,"○","×")</f>
        <v>○</v>
      </c>
      <c r="E1833" s="23">
        <f>IF(AND(INDEX(個人!$C$6:$AH$125,$N1832,$C$3)&lt;&gt;"",INDEX(個人!$C$6:$AH$125,$N1833,$O1833)&lt;&gt;""),E1832+1,E1832)</f>
        <v>0</v>
      </c>
      <c r="F1833" s="23" t="str">
        <f>C1833&amp;"@"&amp;E1833</f>
        <v>@0</v>
      </c>
      <c r="H1833" s="23" t="str">
        <f>IF(AND(INDEX(個人!$C$6:$AH$125,$N1833,$C$3)&lt;&gt;"",INDEX(個人!$C$6:$AH$125,$N1833,$O1833)&lt;&gt;""),IF(INDEX(個人!$C$6:$AH$125,$N1833,$H$3)&lt;20,11,ROUNDDOWN(INDEX(個人!$C$6:$AH$125,$N1833,$H$3)/5,0)+7),"")</f>
        <v/>
      </c>
      <c r="I1833" s="23" t="str">
        <f>IF(AND(INDEX(個人!$C$6:$AH$125,$N1833,$C$3)&lt;&gt;"",INDEX(個人!$C$6:$AH$125,$N1833,$O1833)&lt;&gt;""),IF(ISERROR(VLOOKUP(DBCS($Q1833),コード一覧!$E$1:$F$6,2,FALSE)),1,VLOOKUP(DBCS($Q1833),コード一覧!$E$1:$F$6,2,FALSE)),"")</f>
        <v/>
      </c>
      <c r="J1833" s="23" t="str">
        <f>IF(AND(INDEX(個人!$C$6:$AH$125,$N1833,$C$3)&lt;&gt;"",INDEX(個人!$C$6:$AH$125,$N1833,$O1833)&lt;&gt;""),VLOOKUP($P1833,コード一覧!$G$1:$H$10,2,FALSE),"")</f>
        <v/>
      </c>
      <c r="K1833" s="23" t="str">
        <f>IF(AND(INDEX(個人!$C$6:$AH$125,$N1833,$C$3)&lt;&gt;"",INDEX(個人!$C$6:$AH$125,$N1833,$O1833)&lt;&gt;""),LEFT(TEXT(INDEX(個人!$C$6:$AH$125,$N1833,$O1833),"mm:ss.00"),2),"")</f>
        <v/>
      </c>
      <c r="L1833" s="23" t="str">
        <f>IF(AND(INDEX(個人!$C$6:$AH$125,$N1833,$C$3)&lt;&gt;"",INDEX(個人!$C$6:$AH$125,$N1833,$O1833)&lt;&gt;""),MID(TEXT(INDEX(個人!$C$6:$AH$125,$N1833,$O1833),"mm:ss.00"),4,2),"")</f>
        <v/>
      </c>
      <c r="M1833" s="23" t="str">
        <f>IF(AND(INDEX(個人!$C$6:$AH$125,$N1833,$C$3)&lt;&gt;"",INDEX(個人!$C$6:$AH$125,$N1833,$O1833)&lt;&gt;""),RIGHT(TEXT(INDEX(個人!$C$6:$AH$125,$N1833,$O1833),"mm:ss.00"),2),"")</f>
        <v/>
      </c>
      <c r="N1833" s="23">
        <f>$N1832</f>
        <v>84</v>
      </c>
      <c r="O1833" s="23">
        <v>12</v>
      </c>
      <c r="P1833" s="200" t="s">
        <v>24</v>
      </c>
      <c r="Q1833" s="23" t="s">
        <v>318</v>
      </c>
    </row>
    <row r="1834" spans="3:17" s="23" customFormat="1" x14ac:dyDescent="0.15">
      <c r="C1834" s="23" t="str">
        <f>IF(INDEX(個人!$C$6:$AH$125,$N1834,$C$3)&lt;&gt;"",DBCS(TRIM(INDEX(個人!$C$6:$AH$125,$N1834,$C$3))),"")</f>
        <v/>
      </c>
      <c r="D1834" s="23" t="str">
        <f t="shared" ref="D1834:D1853" si="249">IF(C1833=C1834,"○","×")</f>
        <v>○</v>
      </c>
      <c r="E1834" s="23">
        <f>IF(AND(INDEX(個人!$C$6:$AH$125,$N1833,$C$3)&lt;&gt;"",INDEX(個人!$C$6:$AH$125,$N1834,$O1834)&lt;&gt;""),E1833+1,E1833)</f>
        <v>0</v>
      </c>
      <c r="F1834" s="23" t="str">
        <f t="shared" ref="F1834:F1853" si="250">C1834&amp;"@"&amp;E1834</f>
        <v>@0</v>
      </c>
      <c r="H1834" s="23" t="str">
        <f>IF(AND(INDEX(個人!$C$6:$AH$125,$N1834,$C$3)&lt;&gt;"",INDEX(個人!$C$6:$AH$125,$N1834,$O1834)&lt;&gt;""),IF(INDEX(個人!$C$6:$AH$125,$N1834,$H$3)&lt;20,11,ROUNDDOWN(INDEX(個人!$C$6:$AH$125,$N1834,$H$3)/5,0)+7),"")</f>
        <v/>
      </c>
      <c r="I1834" s="23" t="str">
        <f>IF(AND(INDEX(個人!$C$6:$AH$125,$N1834,$C$3)&lt;&gt;"",INDEX(個人!$C$6:$AH$125,$N1834,$O1834)&lt;&gt;""),IF(ISERROR(VLOOKUP(DBCS($Q1834),コード一覧!$E$1:$F$6,2,FALSE)),1,VLOOKUP(DBCS($Q1834),コード一覧!$E$1:$F$6,2,FALSE)),"")</f>
        <v/>
      </c>
      <c r="J1834" s="23" t="str">
        <f>IF(AND(INDEX(個人!$C$6:$AH$125,$N1834,$C$3)&lt;&gt;"",INDEX(個人!$C$6:$AH$125,$N1834,$O1834)&lt;&gt;""),VLOOKUP($P1834,コード一覧!$G$1:$H$10,2,FALSE),"")</f>
        <v/>
      </c>
      <c r="K1834" s="23" t="str">
        <f>IF(AND(INDEX(個人!$C$6:$AH$125,$N1834,$C$3)&lt;&gt;"",INDEX(個人!$C$6:$AH$125,$N1834,$O1834)&lt;&gt;""),LEFT(TEXT(INDEX(個人!$C$6:$AH$125,$N1834,$O1834),"mm:ss.00"),2),"")</f>
        <v/>
      </c>
      <c r="L1834" s="23" t="str">
        <f>IF(AND(INDEX(個人!$C$6:$AH$125,$N1834,$C$3)&lt;&gt;"",INDEX(個人!$C$6:$AH$125,$N1834,$O1834)&lt;&gt;""),MID(TEXT(INDEX(個人!$C$6:$AH$125,$N1834,$O1834),"mm:ss.00"),4,2),"")</f>
        <v/>
      </c>
      <c r="M1834" s="23" t="str">
        <f>IF(AND(INDEX(個人!$C$6:$AH$125,$N1834,$C$3)&lt;&gt;"",INDEX(個人!$C$6:$AH$125,$N1834,$O1834)&lt;&gt;""),RIGHT(TEXT(INDEX(個人!$C$6:$AH$125,$N1834,$O1834),"mm:ss.00"),2),"")</f>
        <v/>
      </c>
      <c r="N1834" s="23">
        <f t="shared" ref="N1834:N1853" si="251">$N1833</f>
        <v>84</v>
      </c>
      <c r="O1834" s="23">
        <v>13</v>
      </c>
      <c r="P1834" s="200" t="s">
        <v>37</v>
      </c>
      <c r="Q1834" s="23" t="s">
        <v>318</v>
      </c>
    </row>
    <row r="1835" spans="3:17" s="23" customFormat="1" x14ac:dyDescent="0.15">
      <c r="C1835" s="23" t="str">
        <f>IF(INDEX(個人!$C$6:$AH$125,$N1835,$C$3)&lt;&gt;"",DBCS(TRIM(INDEX(個人!$C$6:$AH$125,$N1835,$C$3))),"")</f>
        <v/>
      </c>
      <c r="D1835" s="23" t="str">
        <f t="shared" si="249"/>
        <v>○</v>
      </c>
      <c r="E1835" s="23">
        <f>IF(AND(INDEX(個人!$C$6:$AH$125,$N1834,$C$3)&lt;&gt;"",INDEX(個人!$C$6:$AH$125,$N1835,$O1835)&lt;&gt;""),E1834+1,E1834)</f>
        <v>0</v>
      </c>
      <c r="F1835" s="23" t="str">
        <f t="shared" si="250"/>
        <v>@0</v>
      </c>
      <c r="H1835" s="23" t="str">
        <f>IF(AND(INDEX(個人!$C$6:$AH$125,$N1835,$C$3)&lt;&gt;"",INDEX(個人!$C$6:$AH$125,$N1835,$O1835)&lt;&gt;""),IF(INDEX(個人!$C$6:$AH$125,$N1835,$H$3)&lt;20,11,ROUNDDOWN(INDEX(個人!$C$6:$AH$125,$N1835,$H$3)/5,0)+7),"")</f>
        <v/>
      </c>
      <c r="I1835" s="23" t="str">
        <f>IF(AND(INDEX(個人!$C$6:$AH$125,$N1835,$C$3)&lt;&gt;"",INDEX(個人!$C$6:$AH$125,$N1835,$O1835)&lt;&gt;""),IF(ISERROR(VLOOKUP(DBCS($Q1835),コード一覧!$E$1:$F$6,2,FALSE)),1,VLOOKUP(DBCS($Q1835),コード一覧!$E$1:$F$6,2,FALSE)),"")</f>
        <v/>
      </c>
      <c r="J1835" s="23" t="str">
        <f>IF(AND(INDEX(個人!$C$6:$AH$125,$N1835,$C$3)&lt;&gt;"",INDEX(個人!$C$6:$AH$125,$N1835,$O1835)&lt;&gt;""),VLOOKUP($P1835,コード一覧!$G$1:$H$10,2,FALSE),"")</f>
        <v/>
      </c>
      <c r="K1835" s="23" t="str">
        <f>IF(AND(INDEX(個人!$C$6:$AH$125,$N1835,$C$3)&lt;&gt;"",INDEX(個人!$C$6:$AH$125,$N1835,$O1835)&lt;&gt;""),LEFT(TEXT(INDEX(個人!$C$6:$AH$125,$N1835,$O1835),"mm:ss.00"),2),"")</f>
        <v/>
      </c>
      <c r="L1835" s="23" t="str">
        <f>IF(AND(INDEX(個人!$C$6:$AH$125,$N1835,$C$3)&lt;&gt;"",INDEX(個人!$C$6:$AH$125,$N1835,$O1835)&lt;&gt;""),MID(TEXT(INDEX(個人!$C$6:$AH$125,$N1835,$O1835),"mm:ss.00"),4,2),"")</f>
        <v/>
      </c>
      <c r="M1835" s="23" t="str">
        <f>IF(AND(INDEX(個人!$C$6:$AH$125,$N1835,$C$3)&lt;&gt;"",INDEX(個人!$C$6:$AH$125,$N1835,$O1835)&lt;&gt;""),RIGHT(TEXT(INDEX(個人!$C$6:$AH$125,$N1835,$O1835),"mm:ss.00"),2),"")</f>
        <v/>
      </c>
      <c r="N1835" s="23">
        <f t="shared" si="251"/>
        <v>84</v>
      </c>
      <c r="O1835" s="23">
        <v>14</v>
      </c>
      <c r="P1835" s="200" t="s">
        <v>47</v>
      </c>
      <c r="Q1835" s="23" t="s">
        <v>318</v>
      </c>
    </row>
    <row r="1836" spans="3:17" s="23" customFormat="1" x14ac:dyDescent="0.15">
      <c r="C1836" s="23" t="str">
        <f>IF(INDEX(個人!$C$6:$AH$125,$N1836,$C$3)&lt;&gt;"",DBCS(TRIM(INDEX(個人!$C$6:$AH$125,$N1836,$C$3))),"")</f>
        <v/>
      </c>
      <c r="D1836" s="23" t="str">
        <f t="shared" si="249"/>
        <v>○</v>
      </c>
      <c r="E1836" s="23">
        <f>IF(AND(INDEX(個人!$C$6:$AH$125,$N1835,$C$3)&lt;&gt;"",INDEX(個人!$C$6:$AH$125,$N1836,$O1836)&lt;&gt;""),E1835+1,E1835)</f>
        <v>0</v>
      </c>
      <c r="F1836" s="23" t="str">
        <f t="shared" si="250"/>
        <v>@0</v>
      </c>
      <c r="H1836" s="23" t="str">
        <f>IF(AND(INDEX(個人!$C$6:$AH$125,$N1836,$C$3)&lt;&gt;"",INDEX(個人!$C$6:$AH$125,$N1836,$O1836)&lt;&gt;""),IF(INDEX(個人!$C$6:$AH$125,$N1836,$H$3)&lt;20,11,ROUNDDOWN(INDEX(個人!$C$6:$AH$125,$N1836,$H$3)/5,0)+7),"")</f>
        <v/>
      </c>
      <c r="I1836" s="23" t="str">
        <f>IF(AND(INDEX(個人!$C$6:$AH$125,$N1836,$C$3)&lt;&gt;"",INDEX(個人!$C$6:$AH$125,$N1836,$O1836)&lt;&gt;""),IF(ISERROR(VLOOKUP(DBCS($Q1836),コード一覧!$E$1:$F$6,2,FALSE)),1,VLOOKUP(DBCS($Q1836),コード一覧!$E$1:$F$6,2,FALSE)),"")</f>
        <v/>
      </c>
      <c r="J1836" s="23" t="str">
        <f>IF(AND(INDEX(個人!$C$6:$AH$125,$N1836,$C$3)&lt;&gt;"",INDEX(個人!$C$6:$AH$125,$N1836,$O1836)&lt;&gt;""),VLOOKUP($P1836,コード一覧!$G$1:$H$10,2,FALSE),"")</f>
        <v/>
      </c>
      <c r="K1836" s="23" t="str">
        <f>IF(AND(INDEX(個人!$C$6:$AH$125,$N1836,$C$3)&lt;&gt;"",INDEX(個人!$C$6:$AH$125,$N1836,$O1836)&lt;&gt;""),LEFT(TEXT(INDEX(個人!$C$6:$AH$125,$N1836,$O1836),"mm:ss.00"),2),"")</f>
        <v/>
      </c>
      <c r="L1836" s="23" t="str">
        <f>IF(AND(INDEX(個人!$C$6:$AH$125,$N1836,$C$3)&lt;&gt;"",INDEX(個人!$C$6:$AH$125,$N1836,$O1836)&lt;&gt;""),MID(TEXT(INDEX(個人!$C$6:$AH$125,$N1836,$O1836),"mm:ss.00"),4,2),"")</f>
        <v/>
      </c>
      <c r="M1836" s="23" t="str">
        <f>IF(AND(INDEX(個人!$C$6:$AH$125,$N1836,$C$3)&lt;&gt;"",INDEX(個人!$C$6:$AH$125,$N1836,$O1836)&lt;&gt;""),RIGHT(TEXT(INDEX(個人!$C$6:$AH$125,$N1836,$O1836),"mm:ss.00"),2),"")</f>
        <v/>
      </c>
      <c r="N1836" s="23">
        <f t="shared" si="251"/>
        <v>84</v>
      </c>
      <c r="O1836" s="23">
        <v>15</v>
      </c>
      <c r="P1836" s="200" t="s">
        <v>73</v>
      </c>
      <c r="Q1836" s="23" t="s">
        <v>318</v>
      </c>
    </row>
    <row r="1837" spans="3:17" s="23" customFormat="1" x14ac:dyDescent="0.15">
      <c r="C1837" s="23" t="str">
        <f>IF(INDEX(個人!$C$6:$AH$125,$N1837,$C$3)&lt;&gt;"",DBCS(TRIM(INDEX(個人!$C$6:$AH$125,$N1837,$C$3))),"")</f>
        <v/>
      </c>
      <c r="D1837" s="23" t="str">
        <f t="shared" si="249"/>
        <v>○</v>
      </c>
      <c r="E1837" s="23">
        <f>IF(AND(INDEX(個人!$C$6:$AH$125,$N1836,$C$3)&lt;&gt;"",INDEX(個人!$C$6:$AH$125,$N1837,$O1837)&lt;&gt;""),E1836+1,E1836)</f>
        <v>0</v>
      </c>
      <c r="F1837" s="23" t="str">
        <f t="shared" si="250"/>
        <v>@0</v>
      </c>
      <c r="H1837" s="23" t="str">
        <f>IF(AND(INDEX(個人!$C$6:$AH$125,$N1837,$C$3)&lt;&gt;"",INDEX(個人!$C$6:$AH$125,$N1837,$O1837)&lt;&gt;""),IF(INDEX(個人!$C$6:$AH$125,$N1837,$H$3)&lt;20,11,ROUNDDOWN(INDEX(個人!$C$6:$AH$125,$N1837,$H$3)/5,0)+7),"")</f>
        <v/>
      </c>
      <c r="I1837" s="23" t="str">
        <f>IF(AND(INDEX(個人!$C$6:$AH$125,$N1837,$C$3)&lt;&gt;"",INDEX(個人!$C$6:$AH$125,$N1837,$O1837)&lt;&gt;""),IF(ISERROR(VLOOKUP(DBCS($Q1837),コード一覧!$E$1:$F$6,2,FALSE)),1,VLOOKUP(DBCS($Q1837),コード一覧!$E$1:$F$6,2,FALSE)),"")</f>
        <v/>
      </c>
      <c r="J1837" s="23" t="str">
        <f>IF(AND(INDEX(個人!$C$6:$AH$125,$N1837,$C$3)&lt;&gt;"",INDEX(個人!$C$6:$AH$125,$N1837,$O1837)&lt;&gt;""),VLOOKUP($P1837,コード一覧!$G$1:$H$10,2,FALSE),"")</f>
        <v/>
      </c>
      <c r="K1837" s="23" t="str">
        <f>IF(AND(INDEX(個人!$C$6:$AH$125,$N1837,$C$3)&lt;&gt;"",INDEX(個人!$C$6:$AH$125,$N1837,$O1837)&lt;&gt;""),LEFT(TEXT(INDEX(個人!$C$6:$AH$125,$N1837,$O1837),"mm:ss.00"),2),"")</f>
        <v/>
      </c>
      <c r="L1837" s="23" t="str">
        <f>IF(AND(INDEX(個人!$C$6:$AH$125,$N1837,$C$3)&lt;&gt;"",INDEX(個人!$C$6:$AH$125,$N1837,$O1837)&lt;&gt;""),MID(TEXT(INDEX(個人!$C$6:$AH$125,$N1837,$O1837),"mm:ss.00"),4,2),"")</f>
        <v/>
      </c>
      <c r="M1837" s="23" t="str">
        <f>IF(AND(INDEX(個人!$C$6:$AH$125,$N1837,$C$3)&lt;&gt;"",INDEX(個人!$C$6:$AH$125,$N1837,$O1837)&lt;&gt;""),RIGHT(TEXT(INDEX(個人!$C$6:$AH$125,$N1837,$O1837),"mm:ss.00"),2),"")</f>
        <v/>
      </c>
      <c r="N1837" s="23">
        <f t="shared" si="251"/>
        <v>84</v>
      </c>
      <c r="O1837" s="23">
        <v>16</v>
      </c>
      <c r="P1837" s="200" t="s">
        <v>75</v>
      </c>
      <c r="Q1837" s="23" t="s">
        <v>318</v>
      </c>
    </row>
    <row r="1838" spans="3:17" s="23" customFormat="1" x14ac:dyDescent="0.15">
      <c r="C1838" s="23" t="str">
        <f>IF(INDEX(個人!$C$6:$AH$125,$N1838,$C$3)&lt;&gt;"",DBCS(TRIM(INDEX(個人!$C$6:$AH$125,$N1838,$C$3))),"")</f>
        <v/>
      </c>
      <c r="D1838" s="23" t="str">
        <f t="shared" si="249"/>
        <v>○</v>
      </c>
      <c r="E1838" s="23">
        <f>IF(AND(INDEX(個人!$C$6:$AH$125,$N1837,$C$3)&lt;&gt;"",INDEX(個人!$C$6:$AH$125,$N1838,$O1838)&lt;&gt;""),E1837+1,E1837)</f>
        <v>0</v>
      </c>
      <c r="F1838" s="23" t="str">
        <f t="shared" si="250"/>
        <v>@0</v>
      </c>
      <c r="H1838" s="23" t="str">
        <f>IF(AND(INDEX(個人!$C$6:$AH$125,$N1838,$C$3)&lt;&gt;"",INDEX(個人!$C$6:$AH$125,$N1838,$O1838)&lt;&gt;""),IF(INDEX(個人!$C$6:$AH$125,$N1838,$H$3)&lt;20,11,ROUNDDOWN(INDEX(個人!$C$6:$AH$125,$N1838,$H$3)/5,0)+7),"")</f>
        <v/>
      </c>
      <c r="I1838" s="23" t="str">
        <f>IF(AND(INDEX(個人!$C$6:$AH$125,$N1838,$C$3)&lt;&gt;"",INDEX(個人!$C$6:$AH$125,$N1838,$O1838)&lt;&gt;""),IF(ISERROR(VLOOKUP(DBCS($Q1838),コード一覧!$E$1:$F$6,2,FALSE)),1,VLOOKUP(DBCS($Q1838),コード一覧!$E$1:$F$6,2,FALSE)),"")</f>
        <v/>
      </c>
      <c r="J1838" s="23" t="str">
        <f>IF(AND(INDEX(個人!$C$6:$AH$125,$N1838,$C$3)&lt;&gt;"",INDEX(個人!$C$6:$AH$125,$N1838,$O1838)&lt;&gt;""),VLOOKUP($P1838,コード一覧!$G$1:$H$10,2,FALSE),"")</f>
        <v/>
      </c>
      <c r="K1838" s="23" t="str">
        <f>IF(AND(INDEX(個人!$C$6:$AH$125,$N1838,$C$3)&lt;&gt;"",INDEX(個人!$C$6:$AH$125,$N1838,$O1838)&lt;&gt;""),LEFT(TEXT(INDEX(個人!$C$6:$AH$125,$N1838,$O1838),"mm:ss.00"),2),"")</f>
        <v/>
      </c>
      <c r="L1838" s="23" t="str">
        <f>IF(AND(INDEX(個人!$C$6:$AH$125,$N1838,$C$3)&lt;&gt;"",INDEX(個人!$C$6:$AH$125,$N1838,$O1838)&lt;&gt;""),MID(TEXT(INDEX(個人!$C$6:$AH$125,$N1838,$O1838),"mm:ss.00"),4,2),"")</f>
        <v/>
      </c>
      <c r="M1838" s="23" t="str">
        <f>IF(AND(INDEX(個人!$C$6:$AH$125,$N1838,$C$3)&lt;&gt;"",INDEX(個人!$C$6:$AH$125,$N1838,$O1838)&lt;&gt;""),RIGHT(TEXT(INDEX(個人!$C$6:$AH$125,$N1838,$O1838),"mm:ss.00"),2),"")</f>
        <v/>
      </c>
      <c r="N1838" s="23">
        <f t="shared" si="251"/>
        <v>84</v>
      </c>
      <c r="O1838" s="23">
        <v>17</v>
      </c>
      <c r="P1838" s="200" t="s">
        <v>77</v>
      </c>
      <c r="Q1838" s="23" t="s">
        <v>318</v>
      </c>
    </row>
    <row r="1839" spans="3:17" s="23" customFormat="1" x14ac:dyDescent="0.15">
      <c r="C1839" s="23" t="str">
        <f>IF(INDEX(個人!$C$6:$AH$125,$N1839,$C$3)&lt;&gt;"",DBCS(TRIM(INDEX(個人!$C$6:$AH$125,$N1839,$C$3))),"")</f>
        <v/>
      </c>
      <c r="D1839" s="23" t="str">
        <f t="shared" si="249"/>
        <v>○</v>
      </c>
      <c r="E1839" s="23">
        <f>IF(AND(INDEX(個人!$C$6:$AH$125,$N1838,$C$3)&lt;&gt;"",INDEX(個人!$C$6:$AH$125,$N1839,$O1839)&lt;&gt;""),E1838+1,E1838)</f>
        <v>0</v>
      </c>
      <c r="F1839" s="23" t="str">
        <f t="shared" si="250"/>
        <v>@0</v>
      </c>
      <c r="H1839" s="23" t="str">
        <f>IF(AND(INDEX(個人!$C$6:$AH$125,$N1839,$C$3)&lt;&gt;"",INDEX(個人!$C$6:$AH$125,$N1839,$O1839)&lt;&gt;""),IF(INDEX(個人!$C$6:$AH$125,$N1839,$H$3)&lt;20,11,ROUNDDOWN(INDEX(個人!$C$6:$AH$125,$N1839,$H$3)/5,0)+7),"")</f>
        <v/>
      </c>
      <c r="I1839" s="23" t="str">
        <f>IF(AND(INDEX(個人!$C$6:$AH$125,$N1839,$C$3)&lt;&gt;"",INDEX(個人!$C$6:$AH$125,$N1839,$O1839)&lt;&gt;""),IF(ISERROR(VLOOKUP(DBCS($Q1839),コード一覧!$E$1:$F$6,2,FALSE)),1,VLOOKUP(DBCS($Q1839),コード一覧!$E$1:$F$6,2,FALSE)),"")</f>
        <v/>
      </c>
      <c r="J1839" s="23" t="str">
        <f>IF(AND(INDEX(個人!$C$6:$AH$125,$N1839,$C$3)&lt;&gt;"",INDEX(個人!$C$6:$AH$125,$N1839,$O1839)&lt;&gt;""),VLOOKUP($P1839,コード一覧!$G$1:$H$10,2,FALSE),"")</f>
        <v/>
      </c>
      <c r="K1839" s="23" t="str">
        <f>IF(AND(INDEX(個人!$C$6:$AH$125,$N1839,$C$3)&lt;&gt;"",INDEX(個人!$C$6:$AH$125,$N1839,$O1839)&lt;&gt;""),LEFT(TEXT(INDEX(個人!$C$6:$AH$125,$N1839,$O1839),"mm:ss.00"),2),"")</f>
        <v/>
      </c>
      <c r="L1839" s="23" t="str">
        <f>IF(AND(INDEX(個人!$C$6:$AH$125,$N1839,$C$3)&lt;&gt;"",INDEX(個人!$C$6:$AH$125,$N1839,$O1839)&lt;&gt;""),MID(TEXT(INDEX(個人!$C$6:$AH$125,$N1839,$O1839),"mm:ss.00"),4,2),"")</f>
        <v/>
      </c>
      <c r="M1839" s="23" t="str">
        <f>IF(AND(INDEX(個人!$C$6:$AH$125,$N1839,$C$3)&lt;&gt;"",INDEX(個人!$C$6:$AH$125,$N1839,$O1839)&lt;&gt;""),RIGHT(TEXT(INDEX(個人!$C$6:$AH$125,$N1839,$O1839),"mm:ss.00"),2),"")</f>
        <v/>
      </c>
      <c r="N1839" s="23">
        <f t="shared" si="251"/>
        <v>84</v>
      </c>
      <c r="O1839" s="23">
        <v>18</v>
      </c>
      <c r="P1839" s="200" t="s">
        <v>70</v>
      </c>
      <c r="Q1839" s="23" t="s">
        <v>319</v>
      </c>
    </row>
    <row r="1840" spans="3:17" s="23" customFormat="1" x14ac:dyDescent="0.15">
      <c r="C1840" s="23" t="str">
        <f>IF(INDEX(個人!$C$6:$AH$125,$N1840,$C$3)&lt;&gt;"",DBCS(TRIM(INDEX(個人!$C$6:$AH$125,$N1840,$C$3))),"")</f>
        <v/>
      </c>
      <c r="D1840" s="23" t="str">
        <f t="shared" si="249"/>
        <v>○</v>
      </c>
      <c r="E1840" s="23">
        <f>IF(AND(INDEX(個人!$C$6:$AH$125,$N1839,$C$3)&lt;&gt;"",INDEX(個人!$C$6:$AH$125,$N1840,$O1840)&lt;&gt;""),E1839+1,E1839)</f>
        <v>0</v>
      </c>
      <c r="F1840" s="23" t="str">
        <f t="shared" si="250"/>
        <v>@0</v>
      </c>
      <c r="H1840" s="23" t="str">
        <f>IF(AND(INDEX(個人!$C$6:$AH$125,$N1840,$C$3)&lt;&gt;"",INDEX(個人!$C$6:$AH$125,$N1840,$O1840)&lt;&gt;""),IF(INDEX(個人!$C$6:$AH$125,$N1840,$H$3)&lt;20,11,ROUNDDOWN(INDEX(個人!$C$6:$AH$125,$N1840,$H$3)/5,0)+7),"")</f>
        <v/>
      </c>
      <c r="I1840" s="23" t="str">
        <f>IF(AND(INDEX(個人!$C$6:$AH$125,$N1840,$C$3)&lt;&gt;"",INDEX(個人!$C$6:$AH$125,$N1840,$O1840)&lt;&gt;""),IF(ISERROR(VLOOKUP(DBCS($Q1840),コード一覧!$E$1:$F$6,2,FALSE)),1,VLOOKUP(DBCS($Q1840),コード一覧!$E$1:$F$6,2,FALSE)),"")</f>
        <v/>
      </c>
      <c r="J1840" s="23" t="str">
        <f>IF(AND(INDEX(個人!$C$6:$AH$125,$N1840,$C$3)&lt;&gt;"",INDEX(個人!$C$6:$AH$125,$N1840,$O1840)&lt;&gt;""),VLOOKUP($P1840,コード一覧!$G$1:$H$10,2,FALSE),"")</f>
        <v/>
      </c>
      <c r="K1840" s="23" t="str">
        <f>IF(AND(INDEX(個人!$C$6:$AH$125,$N1840,$C$3)&lt;&gt;"",INDEX(個人!$C$6:$AH$125,$N1840,$O1840)&lt;&gt;""),LEFT(TEXT(INDEX(個人!$C$6:$AH$125,$N1840,$O1840),"mm:ss.00"),2),"")</f>
        <v/>
      </c>
      <c r="L1840" s="23" t="str">
        <f>IF(AND(INDEX(個人!$C$6:$AH$125,$N1840,$C$3)&lt;&gt;"",INDEX(個人!$C$6:$AH$125,$N1840,$O1840)&lt;&gt;""),MID(TEXT(INDEX(個人!$C$6:$AH$125,$N1840,$O1840),"mm:ss.00"),4,2),"")</f>
        <v/>
      </c>
      <c r="M1840" s="23" t="str">
        <f>IF(AND(INDEX(個人!$C$6:$AH$125,$N1840,$C$3)&lt;&gt;"",INDEX(個人!$C$6:$AH$125,$N1840,$O1840)&lt;&gt;""),RIGHT(TEXT(INDEX(個人!$C$6:$AH$125,$N1840,$O1840),"mm:ss.00"),2),"")</f>
        <v/>
      </c>
      <c r="N1840" s="23">
        <f t="shared" si="251"/>
        <v>84</v>
      </c>
      <c r="O1840" s="23">
        <v>19</v>
      </c>
      <c r="P1840" s="200" t="s">
        <v>24</v>
      </c>
      <c r="Q1840" s="23" t="s">
        <v>319</v>
      </c>
    </row>
    <row r="1841" spans="3:17" s="23" customFormat="1" x14ac:dyDescent="0.15">
      <c r="C1841" s="23" t="str">
        <f>IF(INDEX(個人!$C$6:$AH$125,$N1841,$C$3)&lt;&gt;"",DBCS(TRIM(INDEX(個人!$C$6:$AH$125,$N1841,$C$3))),"")</f>
        <v/>
      </c>
      <c r="D1841" s="23" t="str">
        <f t="shared" si="249"/>
        <v>○</v>
      </c>
      <c r="E1841" s="23">
        <f>IF(AND(INDEX(個人!$C$6:$AH$125,$N1840,$C$3)&lt;&gt;"",INDEX(個人!$C$6:$AH$125,$N1841,$O1841)&lt;&gt;""),E1840+1,E1840)</f>
        <v>0</v>
      </c>
      <c r="F1841" s="23" t="str">
        <f t="shared" si="250"/>
        <v>@0</v>
      </c>
      <c r="H1841" s="23" t="str">
        <f>IF(AND(INDEX(個人!$C$6:$AH$125,$N1841,$C$3)&lt;&gt;"",INDEX(個人!$C$6:$AH$125,$N1841,$O1841)&lt;&gt;""),IF(INDEX(個人!$C$6:$AH$125,$N1841,$H$3)&lt;20,11,ROUNDDOWN(INDEX(個人!$C$6:$AH$125,$N1841,$H$3)/5,0)+7),"")</f>
        <v/>
      </c>
      <c r="I1841" s="23" t="str">
        <f>IF(AND(INDEX(個人!$C$6:$AH$125,$N1841,$C$3)&lt;&gt;"",INDEX(個人!$C$6:$AH$125,$N1841,$O1841)&lt;&gt;""),IF(ISERROR(VLOOKUP(DBCS($Q1841),コード一覧!$E$1:$F$6,2,FALSE)),1,VLOOKUP(DBCS($Q1841),コード一覧!$E$1:$F$6,2,FALSE)),"")</f>
        <v/>
      </c>
      <c r="J1841" s="23" t="str">
        <f>IF(AND(INDEX(個人!$C$6:$AH$125,$N1841,$C$3)&lt;&gt;"",INDEX(個人!$C$6:$AH$125,$N1841,$O1841)&lt;&gt;""),VLOOKUP($P1841,コード一覧!$G$1:$H$10,2,FALSE),"")</f>
        <v/>
      </c>
      <c r="K1841" s="23" t="str">
        <f>IF(AND(INDEX(個人!$C$6:$AH$125,$N1841,$C$3)&lt;&gt;"",INDEX(個人!$C$6:$AH$125,$N1841,$O1841)&lt;&gt;""),LEFT(TEXT(INDEX(個人!$C$6:$AH$125,$N1841,$O1841),"mm:ss.00"),2),"")</f>
        <v/>
      </c>
      <c r="L1841" s="23" t="str">
        <f>IF(AND(INDEX(個人!$C$6:$AH$125,$N1841,$C$3)&lt;&gt;"",INDEX(個人!$C$6:$AH$125,$N1841,$O1841)&lt;&gt;""),MID(TEXT(INDEX(個人!$C$6:$AH$125,$N1841,$O1841),"mm:ss.00"),4,2),"")</f>
        <v/>
      </c>
      <c r="M1841" s="23" t="str">
        <f>IF(AND(INDEX(個人!$C$6:$AH$125,$N1841,$C$3)&lt;&gt;"",INDEX(個人!$C$6:$AH$125,$N1841,$O1841)&lt;&gt;""),RIGHT(TEXT(INDEX(個人!$C$6:$AH$125,$N1841,$O1841),"mm:ss.00"),2),"")</f>
        <v/>
      </c>
      <c r="N1841" s="23">
        <f t="shared" si="251"/>
        <v>84</v>
      </c>
      <c r="O1841" s="23">
        <v>20</v>
      </c>
      <c r="P1841" s="200" t="s">
        <v>37</v>
      </c>
      <c r="Q1841" s="23" t="s">
        <v>319</v>
      </c>
    </row>
    <row r="1842" spans="3:17" s="23" customFormat="1" x14ac:dyDescent="0.15">
      <c r="C1842" s="23" t="str">
        <f>IF(INDEX(個人!$C$6:$AH$125,$N1842,$C$3)&lt;&gt;"",DBCS(TRIM(INDEX(個人!$C$6:$AH$125,$N1842,$C$3))),"")</f>
        <v/>
      </c>
      <c r="D1842" s="23" t="str">
        <f t="shared" si="249"/>
        <v>○</v>
      </c>
      <c r="E1842" s="23">
        <f>IF(AND(INDEX(個人!$C$6:$AH$125,$N1841,$C$3)&lt;&gt;"",INDEX(個人!$C$6:$AH$125,$N1842,$O1842)&lt;&gt;""),E1841+1,E1841)</f>
        <v>0</v>
      </c>
      <c r="F1842" s="23" t="str">
        <f t="shared" si="250"/>
        <v>@0</v>
      </c>
      <c r="H1842" s="23" t="str">
        <f>IF(AND(INDEX(個人!$C$6:$AH$125,$N1842,$C$3)&lt;&gt;"",INDEX(個人!$C$6:$AH$125,$N1842,$O1842)&lt;&gt;""),IF(INDEX(個人!$C$6:$AH$125,$N1842,$H$3)&lt;20,11,ROUNDDOWN(INDEX(個人!$C$6:$AH$125,$N1842,$H$3)/5,0)+7),"")</f>
        <v/>
      </c>
      <c r="I1842" s="23" t="str">
        <f>IF(AND(INDEX(個人!$C$6:$AH$125,$N1842,$C$3)&lt;&gt;"",INDEX(個人!$C$6:$AH$125,$N1842,$O1842)&lt;&gt;""),IF(ISERROR(VLOOKUP(DBCS($Q1842),コード一覧!$E$1:$F$6,2,FALSE)),1,VLOOKUP(DBCS($Q1842),コード一覧!$E$1:$F$6,2,FALSE)),"")</f>
        <v/>
      </c>
      <c r="J1842" s="23" t="str">
        <f>IF(AND(INDEX(個人!$C$6:$AH$125,$N1842,$C$3)&lt;&gt;"",INDEX(個人!$C$6:$AH$125,$N1842,$O1842)&lt;&gt;""),VLOOKUP($P1842,コード一覧!$G$1:$H$10,2,FALSE),"")</f>
        <v/>
      </c>
      <c r="K1842" s="23" t="str">
        <f>IF(AND(INDEX(個人!$C$6:$AH$125,$N1842,$C$3)&lt;&gt;"",INDEX(個人!$C$6:$AH$125,$N1842,$O1842)&lt;&gt;""),LEFT(TEXT(INDEX(個人!$C$6:$AH$125,$N1842,$O1842),"mm:ss.00"),2),"")</f>
        <v/>
      </c>
      <c r="L1842" s="23" t="str">
        <f>IF(AND(INDEX(個人!$C$6:$AH$125,$N1842,$C$3)&lt;&gt;"",INDEX(個人!$C$6:$AH$125,$N1842,$O1842)&lt;&gt;""),MID(TEXT(INDEX(個人!$C$6:$AH$125,$N1842,$O1842),"mm:ss.00"),4,2),"")</f>
        <v/>
      </c>
      <c r="M1842" s="23" t="str">
        <f>IF(AND(INDEX(個人!$C$6:$AH$125,$N1842,$C$3)&lt;&gt;"",INDEX(個人!$C$6:$AH$125,$N1842,$O1842)&lt;&gt;""),RIGHT(TEXT(INDEX(個人!$C$6:$AH$125,$N1842,$O1842),"mm:ss.00"),2),"")</f>
        <v/>
      </c>
      <c r="N1842" s="23">
        <f t="shared" si="251"/>
        <v>84</v>
      </c>
      <c r="O1842" s="23">
        <v>21</v>
      </c>
      <c r="P1842" s="200" t="s">
        <v>47</v>
      </c>
      <c r="Q1842" s="23" t="s">
        <v>319</v>
      </c>
    </row>
    <row r="1843" spans="3:17" s="23" customFormat="1" x14ac:dyDescent="0.15">
      <c r="C1843" s="23" t="str">
        <f>IF(INDEX(個人!$C$6:$AH$125,$N1843,$C$3)&lt;&gt;"",DBCS(TRIM(INDEX(個人!$C$6:$AH$125,$N1843,$C$3))),"")</f>
        <v/>
      </c>
      <c r="D1843" s="23" t="str">
        <f t="shared" si="249"/>
        <v>○</v>
      </c>
      <c r="E1843" s="23">
        <f>IF(AND(INDEX(個人!$C$6:$AH$125,$N1842,$C$3)&lt;&gt;"",INDEX(個人!$C$6:$AH$125,$N1843,$O1843)&lt;&gt;""),E1842+1,E1842)</f>
        <v>0</v>
      </c>
      <c r="F1843" s="23" t="str">
        <f t="shared" si="250"/>
        <v>@0</v>
      </c>
      <c r="H1843" s="23" t="str">
        <f>IF(AND(INDEX(個人!$C$6:$AH$125,$N1843,$C$3)&lt;&gt;"",INDEX(個人!$C$6:$AH$125,$N1843,$O1843)&lt;&gt;""),IF(INDEX(個人!$C$6:$AH$125,$N1843,$H$3)&lt;20,11,ROUNDDOWN(INDEX(個人!$C$6:$AH$125,$N1843,$H$3)/5,0)+7),"")</f>
        <v/>
      </c>
      <c r="I1843" s="23" t="str">
        <f>IF(AND(INDEX(個人!$C$6:$AH$125,$N1843,$C$3)&lt;&gt;"",INDEX(個人!$C$6:$AH$125,$N1843,$O1843)&lt;&gt;""),IF(ISERROR(VLOOKUP(DBCS($Q1843),コード一覧!$E$1:$F$6,2,FALSE)),1,VLOOKUP(DBCS($Q1843),コード一覧!$E$1:$F$6,2,FALSE)),"")</f>
        <v/>
      </c>
      <c r="J1843" s="23" t="str">
        <f>IF(AND(INDEX(個人!$C$6:$AH$125,$N1843,$C$3)&lt;&gt;"",INDEX(個人!$C$6:$AH$125,$N1843,$O1843)&lt;&gt;""),VLOOKUP($P1843,コード一覧!$G$1:$H$10,2,FALSE),"")</f>
        <v/>
      </c>
      <c r="K1843" s="23" t="str">
        <f>IF(AND(INDEX(個人!$C$6:$AH$125,$N1843,$C$3)&lt;&gt;"",INDEX(個人!$C$6:$AH$125,$N1843,$O1843)&lt;&gt;""),LEFT(TEXT(INDEX(個人!$C$6:$AH$125,$N1843,$O1843),"mm:ss.00"),2),"")</f>
        <v/>
      </c>
      <c r="L1843" s="23" t="str">
        <f>IF(AND(INDEX(個人!$C$6:$AH$125,$N1843,$C$3)&lt;&gt;"",INDEX(個人!$C$6:$AH$125,$N1843,$O1843)&lt;&gt;""),MID(TEXT(INDEX(個人!$C$6:$AH$125,$N1843,$O1843),"mm:ss.00"),4,2),"")</f>
        <v/>
      </c>
      <c r="M1843" s="23" t="str">
        <f>IF(AND(INDEX(個人!$C$6:$AH$125,$N1843,$C$3)&lt;&gt;"",INDEX(個人!$C$6:$AH$125,$N1843,$O1843)&lt;&gt;""),RIGHT(TEXT(INDEX(個人!$C$6:$AH$125,$N1843,$O1843),"mm:ss.00"),2),"")</f>
        <v/>
      </c>
      <c r="N1843" s="23">
        <f t="shared" si="251"/>
        <v>84</v>
      </c>
      <c r="O1843" s="23">
        <v>22</v>
      </c>
      <c r="P1843" s="200" t="s">
        <v>70</v>
      </c>
      <c r="Q1843" s="23" t="s">
        <v>320</v>
      </c>
    </row>
    <row r="1844" spans="3:17" s="23" customFormat="1" x14ac:dyDescent="0.15">
      <c r="C1844" s="23" t="str">
        <f>IF(INDEX(個人!$C$6:$AH$125,$N1844,$C$3)&lt;&gt;"",DBCS(TRIM(INDEX(個人!$C$6:$AH$125,$N1844,$C$3))),"")</f>
        <v/>
      </c>
      <c r="D1844" s="23" t="str">
        <f t="shared" si="249"/>
        <v>○</v>
      </c>
      <c r="E1844" s="23">
        <f>IF(AND(INDEX(個人!$C$6:$AH$125,$N1843,$C$3)&lt;&gt;"",INDEX(個人!$C$6:$AH$125,$N1844,$O1844)&lt;&gt;""),E1843+1,E1843)</f>
        <v>0</v>
      </c>
      <c r="F1844" s="23" t="str">
        <f t="shared" si="250"/>
        <v>@0</v>
      </c>
      <c r="H1844" s="23" t="str">
        <f>IF(AND(INDEX(個人!$C$6:$AH$125,$N1844,$C$3)&lt;&gt;"",INDEX(個人!$C$6:$AH$125,$N1844,$O1844)&lt;&gt;""),IF(INDEX(個人!$C$6:$AH$125,$N1844,$H$3)&lt;20,11,ROUNDDOWN(INDEX(個人!$C$6:$AH$125,$N1844,$H$3)/5,0)+7),"")</f>
        <v/>
      </c>
      <c r="I1844" s="23" t="str">
        <f>IF(AND(INDEX(個人!$C$6:$AH$125,$N1844,$C$3)&lt;&gt;"",INDEX(個人!$C$6:$AH$125,$N1844,$O1844)&lt;&gt;""),IF(ISERROR(VLOOKUP(DBCS($Q1844),コード一覧!$E$1:$F$6,2,FALSE)),1,VLOOKUP(DBCS($Q1844),コード一覧!$E$1:$F$6,2,FALSE)),"")</f>
        <v/>
      </c>
      <c r="J1844" s="23" t="str">
        <f>IF(AND(INDEX(個人!$C$6:$AH$125,$N1844,$C$3)&lt;&gt;"",INDEX(個人!$C$6:$AH$125,$N1844,$O1844)&lt;&gt;""),VLOOKUP($P1844,コード一覧!$G$1:$H$10,2,FALSE),"")</f>
        <v/>
      </c>
      <c r="K1844" s="23" t="str">
        <f>IF(AND(INDEX(個人!$C$6:$AH$125,$N1844,$C$3)&lt;&gt;"",INDEX(個人!$C$6:$AH$125,$N1844,$O1844)&lt;&gt;""),LEFT(TEXT(INDEX(個人!$C$6:$AH$125,$N1844,$O1844),"mm:ss.00"),2),"")</f>
        <v/>
      </c>
      <c r="L1844" s="23" t="str">
        <f>IF(AND(INDEX(個人!$C$6:$AH$125,$N1844,$C$3)&lt;&gt;"",INDEX(個人!$C$6:$AH$125,$N1844,$O1844)&lt;&gt;""),MID(TEXT(INDEX(個人!$C$6:$AH$125,$N1844,$O1844),"mm:ss.00"),4,2),"")</f>
        <v/>
      </c>
      <c r="M1844" s="23" t="str">
        <f>IF(AND(INDEX(個人!$C$6:$AH$125,$N1844,$C$3)&lt;&gt;"",INDEX(個人!$C$6:$AH$125,$N1844,$O1844)&lt;&gt;""),RIGHT(TEXT(INDEX(個人!$C$6:$AH$125,$N1844,$O1844),"mm:ss.00"),2),"")</f>
        <v/>
      </c>
      <c r="N1844" s="23">
        <f t="shared" si="251"/>
        <v>84</v>
      </c>
      <c r="O1844" s="23">
        <v>23</v>
      </c>
      <c r="P1844" s="200" t="s">
        <v>24</v>
      </c>
      <c r="Q1844" s="23" t="s">
        <v>320</v>
      </c>
    </row>
    <row r="1845" spans="3:17" s="23" customFormat="1" x14ac:dyDescent="0.15">
      <c r="C1845" s="23" t="str">
        <f>IF(INDEX(個人!$C$6:$AH$125,$N1845,$C$3)&lt;&gt;"",DBCS(TRIM(INDEX(個人!$C$6:$AH$125,$N1845,$C$3))),"")</f>
        <v/>
      </c>
      <c r="D1845" s="23" t="str">
        <f t="shared" si="249"/>
        <v>○</v>
      </c>
      <c r="E1845" s="23">
        <f>IF(AND(INDEX(個人!$C$6:$AH$125,$N1844,$C$3)&lt;&gt;"",INDEX(個人!$C$6:$AH$125,$N1845,$O1845)&lt;&gt;""),E1844+1,E1844)</f>
        <v>0</v>
      </c>
      <c r="F1845" s="23" t="str">
        <f t="shared" si="250"/>
        <v>@0</v>
      </c>
      <c r="H1845" s="23" t="str">
        <f>IF(AND(INDEX(個人!$C$6:$AH$125,$N1845,$C$3)&lt;&gt;"",INDEX(個人!$C$6:$AH$125,$N1845,$O1845)&lt;&gt;""),IF(INDEX(個人!$C$6:$AH$125,$N1845,$H$3)&lt;20,11,ROUNDDOWN(INDEX(個人!$C$6:$AH$125,$N1845,$H$3)/5,0)+7),"")</f>
        <v/>
      </c>
      <c r="I1845" s="23" t="str">
        <f>IF(AND(INDEX(個人!$C$6:$AH$125,$N1845,$C$3)&lt;&gt;"",INDEX(個人!$C$6:$AH$125,$N1845,$O1845)&lt;&gt;""),IF(ISERROR(VLOOKUP(DBCS($Q1845),コード一覧!$E$1:$F$6,2,FALSE)),1,VLOOKUP(DBCS($Q1845),コード一覧!$E$1:$F$6,2,FALSE)),"")</f>
        <v/>
      </c>
      <c r="J1845" s="23" t="str">
        <f>IF(AND(INDEX(個人!$C$6:$AH$125,$N1845,$C$3)&lt;&gt;"",INDEX(個人!$C$6:$AH$125,$N1845,$O1845)&lt;&gt;""),VLOOKUP($P1845,コード一覧!$G$1:$H$10,2,FALSE),"")</f>
        <v/>
      </c>
      <c r="K1845" s="23" t="str">
        <f>IF(AND(INDEX(個人!$C$6:$AH$125,$N1845,$C$3)&lt;&gt;"",INDEX(個人!$C$6:$AH$125,$N1845,$O1845)&lt;&gt;""),LEFT(TEXT(INDEX(個人!$C$6:$AH$125,$N1845,$O1845),"mm:ss.00"),2),"")</f>
        <v/>
      </c>
      <c r="L1845" s="23" t="str">
        <f>IF(AND(INDEX(個人!$C$6:$AH$125,$N1845,$C$3)&lt;&gt;"",INDEX(個人!$C$6:$AH$125,$N1845,$O1845)&lt;&gt;""),MID(TEXT(INDEX(個人!$C$6:$AH$125,$N1845,$O1845),"mm:ss.00"),4,2),"")</f>
        <v/>
      </c>
      <c r="M1845" s="23" t="str">
        <f>IF(AND(INDEX(個人!$C$6:$AH$125,$N1845,$C$3)&lt;&gt;"",INDEX(個人!$C$6:$AH$125,$N1845,$O1845)&lt;&gt;""),RIGHT(TEXT(INDEX(個人!$C$6:$AH$125,$N1845,$O1845),"mm:ss.00"),2),"")</f>
        <v/>
      </c>
      <c r="N1845" s="23">
        <f t="shared" si="251"/>
        <v>84</v>
      </c>
      <c r="O1845" s="23">
        <v>24</v>
      </c>
      <c r="P1845" s="200" t="s">
        <v>37</v>
      </c>
      <c r="Q1845" s="23" t="s">
        <v>320</v>
      </c>
    </row>
    <row r="1846" spans="3:17" s="23" customFormat="1" x14ac:dyDescent="0.15">
      <c r="C1846" s="23" t="str">
        <f>IF(INDEX(個人!$C$6:$AH$125,$N1846,$C$3)&lt;&gt;"",DBCS(TRIM(INDEX(個人!$C$6:$AH$125,$N1846,$C$3))),"")</f>
        <v/>
      </c>
      <c r="D1846" s="23" t="str">
        <f t="shared" si="249"/>
        <v>○</v>
      </c>
      <c r="E1846" s="23">
        <f>IF(AND(INDEX(個人!$C$6:$AH$125,$N1845,$C$3)&lt;&gt;"",INDEX(個人!$C$6:$AH$125,$N1846,$O1846)&lt;&gt;""),E1845+1,E1845)</f>
        <v>0</v>
      </c>
      <c r="F1846" s="23" t="str">
        <f t="shared" si="250"/>
        <v>@0</v>
      </c>
      <c r="H1846" s="23" t="str">
        <f>IF(AND(INDEX(個人!$C$6:$AH$125,$N1846,$C$3)&lt;&gt;"",INDEX(個人!$C$6:$AH$125,$N1846,$O1846)&lt;&gt;""),IF(INDEX(個人!$C$6:$AH$125,$N1846,$H$3)&lt;20,11,ROUNDDOWN(INDEX(個人!$C$6:$AH$125,$N1846,$H$3)/5,0)+7),"")</f>
        <v/>
      </c>
      <c r="I1846" s="23" t="str">
        <f>IF(AND(INDEX(個人!$C$6:$AH$125,$N1846,$C$3)&lt;&gt;"",INDEX(個人!$C$6:$AH$125,$N1846,$O1846)&lt;&gt;""),IF(ISERROR(VLOOKUP(DBCS($Q1846),コード一覧!$E$1:$F$6,2,FALSE)),1,VLOOKUP(DBCS($Q1846),コード一覧!$E$1:$F$6,2,FALSE)),"")</f>
        <v/>
      </c>
      <c r="J1846" s="23" t="str">
        <f>IF(AND(INDEX(個人!$C$6:$AH$125,$N1846,$C$3)&lt;&gt;"",INDEX(個人!$C$6:$AH$125,$N1846,$O1846)&lt;&gt;""),VLOOKUP($P1846,コード一覧!$G$1:$H$10,2,FALSE),"")</f>
        <v/>
      </c>
      <c r="K1846" s="23" t="str">
        <f>IF(AND(INDEX(個人!$C$6:$AH$125,$N1846,$C$3)&lt;&gt;"",INDEX(個人!$C$6:$AH$125,$N1846,$O1846)&lt;&gt;""),LEFT(TEXT(INDEX(個人!$C$6:$AH$125,$N1846,$O1846),"mm:ss.00"),2),"")</f>
        <v/>
      </c>
      <c r="L1846" s="23" t="str">
        <f>IF(AND(INDEX(個人!$C$6:$AH$125,$N1846,$C$3)&lt;&gt;"",INDEX(個人!$C$6:$AH$125,$N1846,$O1846)&lt;&gt;""),MID(TEXT(INDEX(個人!$C$6:$AH$125,$N1846,$O1846),"mm:ss.00"),4,2),"")</f>
        <v/>
      </c>
      <c r="M1846" s="23" t="str">
        <f>IF(AND(INDEX(個人!$C$6:$AH$125,$N1846,$C$3)&lt;&gt;"",INDEX(個人!$C$6:$AH$125,$N1846,$O1846)&lt;&gt;""),RIGHT(TEXT(INDEX(個人!$C$6:$AH$125,$N1846,$O1846),"mm:ss.00"),2),"")</f>
        <v/>
      </c>
      <c r="N1846" s="23">
        <f t="shared" si="251"/>
        <v>84</v>
      </c>
      <c r="O1846" s="23">
        <v>25</v>
      </c>
      <c r="P1846" s="200" t="s">
        <v>47</v>
      </c>
      <c r="Q1846" s="23" t="s">
        <v>320</v>
      </c>
    </row>
    <row r="1847" spans="3:17" s="23" customFormat="1" x14ac:dyDescent="0.15">
      <c r="C1847" s="23" t="str">
        <f>IF(INDEX(個人!$C$6:$AH$125,$N1847,$C$3)&lt;&gt;"",DBCS(TRIM(INDEX(個人!$C$6:$AH$125,$N1847,$C$3))),"")</f>
        <v/>
      </c>
      <c r="D1847" s="23" t="str">
        <f t="shared" si="249"/>
        <v>○</v>
      </c>
      <c r="E1847" s="23">
        <f>IF(AND(INDEX(個人!$C$6:$AH$125,$N1846,$C$3)&lt;&gt;"",INDEX(個人!$C$6:$AH$125,$N1847,$O1847)&lt;&gt;""),E1846+1,E1846)</f>
        <v>0</v>
      </c>
      <c r="F1847" s="23" t="str">
        <f t="shared" si="250"/>
        <v>@0</v>
      </c>
      <c r="H1847" s="23" t="str">
        <f>IF(AND(INDEX(個人!$C$6:$AH$125,$N1847,$C$3)&lt;&gt;"",INDEX(個人!$C$6:$AH$125,$N1847,$O1847)&lt;&gt;""),IF(INDEX(個人!$C$6:$AH$125,$N1847,$H$3)&lt;20,11,ROUNDDOWN(INDEX(個人!$C$6:$AH$125,$N1847,$H$3)/5,0)+7),"")</f>
        <v/>
      </c>
      <c r="I1847" s="23" t="str">
        <f>IF(AND(INDEX(個人!$C$6:$AH$125,$N1847,$C$3)&lt;&gt;"",INDEX(個人!$C$6:$AH$125,$N1847,$O1847)&lt;&gt;""),IF(ISERROR(VLOOKUP(DBCS($Q1847),コード一覧!$E$1:$F$6,2,FALSE)),1,VLOOKUP(DBCS($Q1847),コード一覧!$E$1:$F$6,2,FALSE)),"")</f>
        <v/>
      </c>
      <c r="J1847" s="23" t="str">
        <f>IF(AND(INDEX(個人!$C$6:$AH$125,$N1847,$C$3)&lt;&gt;"",INDEX(個人!$C$6:$AH$125,$N1847,$O1847)&lt;&gt;""),VLOOKUP($P1847,コード一覧!$G$1:$H$10,2,FALSE),"")</f>
        <v/>
      </c>
      <c r="K1847" s="23" t="str">
        <f>IF(AND(INDEX(個人!$C$6:$AH$125,$N1847,$C$3)&lt;&gt;"",INDEX(個人!$C$6:$AH$125,$N1847,$O1847)&lt;&gt;""),LEFT(TEXT(INDEX(個人!$C$6:$AH$125,$N1847,$O1847),"mm:ss.00"),2),"")</f>
        <v/>
      </c>
      <c r="L1847" s="23" t="str">
        <f>IF(AND(INDEX(個人!$C$6:$AH$125,$N1847,$C$3)&lt;&gt;"",INDEX(個人!$C$6:$AH$125,$N1847,$O1847)&lt;&gt;""),MID(TEXT(INDEX(個人!$C$6:$AH$125,$N1847,$O1847),"mm:ss.00"),4,2),"")</f>
        <v/>
      </c>
      <c r="M1847" s="23" t="str">
        <f>IF(AND(INDEX(個人!$C$6:$AH$125,$N1847,$C$3)&lt;&gt;"",INDEX(個人!$C$6:$AH$125,$N1847,$O1847)&lt;&gt;""),RIGHT(TEXT(INDEX(個人!$C$6:$AH$125,$N1847,$O1847),"mm:ss.00"),2),"")</f>
        <v/>
      </c>
      <c r="N1847" s="23">
        <f t="shared" si="251"/>
        <v>84</v>
      </c>
      <c r="O1847" s="23">
        <v>26</v>
      </c>
      <c r="P1847" s="200" t="s">
        <v>70</v>
      </c>
      <c r="Q1847" s="23" t="s">
        <v>321</v>
      </c>
    </row>
    <row r="1848" spans="3:17" s="23" customFormat="1" x14ac:dyDescent="0.15">
      <c r="C1848" s="23" t="str">
        <f>IF(INDEX(個人!$C$6:$AH$125,$N1848,$C$3)&lt;&gt;"",DBCS(TRIM(INDEX(個人!$C$6:$AH$125,$N1848,$C$3))),"")</f>
        <v/>
      </c>
      <c r="D1848" s="23" t="str">
        <f t="shared" si="249"/>
        <v>○</v>
      </c>
      <c r="E1848" s="23">
        <f>IF(AND(INDEX(個人!$C$6:$AH$125,$N1847,$C$3)&lt;&gt;"",INDEX(個人!$C$6:$AH$125,$N1848,$O1848)&lt;&gt;""),E1847+1,E1847)</f>
        <v>0</v>
      </c>
      <c r="F1848" s="23" t="str">
        <f t="shared" si="250"/>
        <v>@0</v>
      </c>
      <c r="H1848" s="23" t="str">
        <f>IF(AND(INDEX(個人!$C$6:$AH$125,$N1848,$C$3)&lt;&gt;"",INDEX(個人!$C$6:$AH$125,$N1848,$O1848)&lt;&gt;""),IF(INDEX(個人!$C$6:$AH$125,$N1848,$H$3)&lt;20,11,ROUNDDOWN(INDEX(個人!$C$6:$AH$125,$N1848,$H$3)/5,0)+7),"")</f>
        <v/>
      </c>
      <c r="I1848" s="23" t="str">
        <f>IF(AND(INDEX(個人!$C$6:$AH$125,$N1848,$C$3)&lt;&gt;"",INDEX(個人!$C$6:$AH$125,$N1848,$O1848)&lt;&gt;""),IF(ISERROR(VLOOKUP(DBCS($Q1848),コード一覧!$E$1:$F$6,2,FALSE)),1,VLOOKUP(DBCS($Q1848),コード一覧!$E$1:$F$6,2,FALSE)),"")</f>
        <v/>
      </c>
      <c r="J1848" s="23" t="str">
        <f>IF(AND(INDEX(個人!$C$6:$AH$125,$N1848,$C$3)&lt;&gt;"",INDEX(個人!$C$6:$AH$125,$N1848,$O1848)&lt;&gt;""),VLOOKUP($P1848,コード一覧!$G$1:$H$10,2,FALSE),"")</f>
        <v/>
      </c>
      <c r="K1848" s="23" t="str">
        <f>IF(AND(INDEX(個人!$C$6:$AH$125,$N1848,$C$3)&lt;&gt;"",INDEX(個人!$C$6:$AH$125,$N1848,$O1848)&lt;&gt;""),LEFT(TEXT(INDEX(個人!$C$6:$AH$125,$N1848,$O1848),"mm:ss.00"),2),"")</f>
        <v/>
      </c>
      <c r="L1848" s="23" t="str">
        <f>IF(AND(INDEX(個人!$C$6:$AH$125,$N1848,$C$3)&lt;&gt;"",INDEX(個人!$C$6:$AH$125,$N1848,$O1848)&lt;&gt;""),MID(TEXT(INDEX(個人!$C$6:$AH$125,$N1848,$O1848),"mm:ss.00"),4,2),"")</f>
        <v/>
      </c>
      <c r="M1848" s="23" t="str">
        <f>IF(AND(INDEX(個人!$C$6:$AH$125,$N1848,$C$3)&lt;&gt;"",INDEX(個人!$C$6:$AH$125,$N1848,$O1848)&lt;&gt;""),RIGHT(TEXT(INDEX(個人!$C$6:$AH$125,$N1848,$O1848),"mm:ss.00"),2),"")</f>
        <v/>
      </c>
      <c r="N1848" s="23">
        <f t="shared" si="251"/>
        <v>84</v>
      </c>
      <c r="O1848" s="23">
        <v>27</v>
      </c>
      <c r="P1848" s="200" t="s">
        <v>24</v>
      </c>
      <c r="Q1848" s="23" t="s">
        <v>321</v>
      </c>
    </row>
    <row r="1849" spans="3:17" s="23" customFormat="1" x14ac:dyDescent="0.15">
      <c r="C1849" s="23" t="str">
        <f>IF(INDEX(個人!$C$6:$AH$125,$N1849,$C$3)&lt;&gt;"",DBCS(TRIM(INDEX(個人!$C$6:$AH$125,$N1849,$C$3))),"")</f>
        <v/>
      </c>
      <c r="D1849" s="23" t="str">
        <f t="shared" si="249"/>
        <v>○</v>
      </c>
      <c r="E1849" s="23">
        <f>IF(AND(INDEX(個人!$C$6:$AH$125,$N1848,$C$3)&lt;&gt;"",INDEX(個人!$C$6:$AH$125,$N1849,$O1849)&lt;&gt;""),E1848+1,E1848)</f>
        <v>0</v>
      </c>
      <c r="F1849" s="23" t="str">
        <f t="shared" si="250"/>
        <v>@0</v>
      </c>
      <c r="H1849" s="23" t="str">
        <f>IF(AND(INDEX(個人!$C$6:$AH$125,$N1849,$C$3)&lt;&gt;"",INDEX(個人!$C$6:$AH$125,$N1849,$O1849)&lt;&gt;""),IF(INDEX(個人!$C$6:$AH$125,$N1849,$H$3)&lt;20,11,ROUNDDOWN(INDEX(個人!$C$6:$AH$125,$N1849,$H$3)/5,0)+7),"")</f>
        <v/>
      </c>
      <c r="I1849" s="23" t="str">
        <f>IF(AND(INDEX(個人!$C$6:$AH$125,$N1849,$C$3)&lt;&gt;"",INDEX(個人!$C$6:$AH$125,$N1849,$O1849)&lt;&gt;""),IF(ISERROR(VLOOKUP(DBCS($Q1849),コード一覧!$E$1:$F$6,2,FALSE)),1,VLOOKUP(DBCS($Q1849),コード一覧!$E$1:$F$6,2,FALSE)),"")</f>
        <v/>
      </c>
      <c r="J1849" s="23" t="str">
        <f>IF(AND(INDEX(個人!$C$6:$AH$125,$N1849,$C$3)&lt;&gt;"",INDEX(個人!$C$6:$AH$125,$N1849,$O1849)&lt;&gt;""),VLOOKUP($P1849,コード一覧!$G$1:$H$10,2,FALSE),"")</f>
        <v/>
      </c>
      <c r="K1849" s="23" t="str">
        <f>IF(AND(INDEX(個人!$C$6:$AH$125,$N1849,$C$3)&lt;&gt;"",INDEX(個人!$C$6:$AH$125,$N1849,$O1849)&lt;&gt;""),LEFT(TEXT(INDEX(個人!$C$6:$AH$125,$N1849,$O1849),"mm:ss.00"),2),"")</f>
        <v/>
      </c>
      <c r="L1849" s="23" t="str">
        <f>IF(AND(INDEX(個人!$C$6:$AH$125,$N1849,$C$3)&lt;&gt;"",INDEX(個人!$C$6:$AH$125,$N1849,$O1849)&lt;&gt;""),MID(TEXT(INDEX(個人!$C$6:$AH$125,$N1849,$O1849),"mm:ss.00"),4,2),"")</f>
        <v/>
      </c>
      <c r="M1849" s="23" t="str">
        <f>IF(AND(INDEX(個人!$C$6:$AH$125,$N1849,$C$3)&lt;&gt;"",INDEX(個人!$C$6:$AH$125,$N1849,$O1849)&lt;&gt;""),RIGHT(TEXT(INDEX(個人!$C$6:$AH$125,$N1849,$O1849),"mm:ss.00"),2),"")</f>
        <v/>
      </c>
      <c r="N1849" s="23">
        <f t="shared" si="251"/>
        <v>84</v>
      </c>
      <c r="O1849" s="23">
        <v>28</v>
      </c>
      <c r="P1849" s="200" t="s">
        <v>37</v>
      </c>
      <c r="Q1849" s="23" t="s">
        <v>321</v>
      </c>
    </row>
    <row r="1850" spans="3:17" s="23" customFormat="1" x14ac:dyDescent="0.15">
      <c r="C1850" s="23" t="str">
        <f>IF(INDEX(個人!$C$6:$AH$125,$N1850,$C$3)&lt;&gt;"",DBCS(TRIM(INDEX(個人!$C$6:$AH$125,$N1850,$C$3))),"")</f>
        <v/>
      </c>
      <c r="D1850" s="23" t="str">
        <f t="shared" si="249"/>
        <v>○</v>
      </c>
      <c r="E1850" s="23">
        <f>IF(AND(INDEX(個人!$C$6:$AH$125,$N1849,$C$3)&lt;&gt;"",INDEX(個人!$C$6:$AH$125,$N1850,$O1850)&lt;&gt;""),E1849+1,E1849)</f>
        <v>0</v>
      </c>
      <c r="F1850" s="23" t="str">
        <f t="shared" si="250"/>
        <v>@0</v>
      </c>
      <c r="H1850" s="23" t="str">
        <f>IF(AND(INDEX(個人!$C$6:$AH$125,$N1850,$C$3)&lt;&gt;"",INDEX(個人!$C$6:$AH$125,$N1850,$O1850)&lt;&gt;""),IF(INDEX(個人!$C$6:$AH$125,$N1850,$H$3)&lt;20,11,ROUNDDOWN(INDEX(個人!$C$6:$AH$125,$N1850,$H$3)/5,0)+7),"")</f>
        <v/>
      </c>
      <c r="I1850" s="23" t="str">
        <f>IF(AND(INDEX(個人!$C$6:$AH$125,$N1850,$C$3)&lt;&gt;"",INDEX(個人!$C$6:$AH$125,$N1850,$O1850)&lt;&gt;""),IF(ISERROR(VLOOKUP(DBCS($Q1850),コード一覧!$E$1:$F$6,2,FALSE)),1,VLOOKUP(DBCS($Q1850),コード一覧!$E$1:$F$6,2,FALSE)),"")</f>
        <v/>
      </c>
      <c r="J1850" s="23" t="str">
        <f>IF(AND(INDEX(個人!$C$6:$AH$125,$N1850,$C$3)&lt;&gt;"",INDEX(個人!$C$6:$AH$125,$N1850,$O1850)&lt;&gt;""),VLOOKUP($P1850,コード一覧!$G$1:$H$10,2,FALSE),"")</f>
        <v/>
      </c>
      <c r="K1850" s="23" t="str">
        <f>IF(AND(INDEX(個人!$C$6:$AH$125,$N1850,$C$3)&lt;&gt;"",INDEX(個人!$C$6:$AH$125,$N1850,$O1850)&lt;&gt;""),LEFT(TEXT(INDEX(個人!$C$6:$AH$125,$N1850,$O1850),"mm:ss.00"),2),"")</f>
        <v/>
      </c>
      <c r="L1850" s="23" t="str">
        <f>IF(AND(INDEX(個人!$C$6:$AH$125,$N1850,$C$3)&lt;&gt;"",INDEX(個人!$C$6:$AH$125,$N1850,$O1850)&lt;&gt;""),MID(TEXT(INDEX(個人!$C$6:$AH$125,$N1850,$O1850),"mm:ss.00"),4,2),"")</f>
        <v/>
      </c>
      <c r="M1850" s="23" t="str">
        <f>IF(AND(INDEX(個人!$C$6:$AH$125,$N1850,$C$3)&lt;&gt;"",INDEX(個人!$C$6:$AH$125,$N1850,$O1850)&lt;&gt;""),RIGHT(TEXT(INDEX(個人!$C$6:$AH$125,$N1850,$O1850),"mm:ss.00"),2),"")</f>
        <v/>
      </c>
      <c r="N1850" s="23">
        <f t="shared" si="251"/>
        <v>84</v>
      </c>
      <c r="O1850" s="23">
        <v>29</v>
      </c>
      <c r="P1850" s="200" t="s">
        <v>47</v>
      </c>
      <c r="Q1850" s="23" t="s">
        <v>321</v>
      </c>
    </row>
    <row r="1851" spans="3:17" s="23" customFormat="1" x14ac:dyDescent="0.15">
      <c r="C1851" s="23" t="str">
        <f>IF(INDEX(個人!$C$6:$AH$125,$N1851,$C$3)&lt;&gt;"",DBCS(TRIM(INDEX(個人!$C$6:$AH$125,$N1851,$C$3))),"")</f>
        <v/>
      </c>
      <c r="D1851" s="23" t="str">
        <f t="shared" si="249"/>
        <v>○</v>
      </c>
      <c r="E1851" s="23">
        <f>IF(AND(INDEX(個人!$C$6:$AH$125,$N1850,$C$3)&lt;&gt;"",INDEX(個人!$C$6:$AH$125,$N1851,$O1851)&lt;&gt;""),E1850+1,E1850)</f>
        <v>0</v>
      </c>
      <c r="F1851" s="23" t="str">
        <f t="shared" si="250"/>
        <v>@0</v>
      </c>
      <c r="H1851" s="23" t="str">
        <f>IF(AND(INDEX(個人!$C$6:$AH$125,$N1851,$C$3)&lt;&gt;"",INDEX(個人!$C$6:$AH$125,$N1851,$O1851)&lt;&gt;""),IF(INDEX(個人!$C$6:$AH$125,$N1851,$H$3)&lt;20,11,ROUNDDOWN(INDEX(個人!$C$6:$AH$125,$N1851,$H$3)/5,0)+7),"")</f>
        <v/>
      </c>
      <c r="I1851" s="23" t="str">
        <f>IF(AND(INDEX(個人!$C$6:$AH$125,$N1851,$C$3)&lt;&gt;"",INDEX(個人!$C$6:$AH$125,$N1851,$O1851)&lt;&gt;""),IF(ISERROR(VLOOKUP(DBCS($Q1851),コード一覧!$E$1:$F$6,2,FALSE)),1,VLOOKUP(DBCS($Q1851),コード一覧!$E$1:$F$6,2,FALSE)),"")</f>
        <v/>
      </c>
      <c r="J1851" s="23" t="str">
        <f>IF(AND(INDEX(個人!$C$6:$AH$125,$N1851,$C$3)&lt;&gt;"",INDEX(個人!$C$6:$AH$125,$N1851,$O1851)&lt;&gt;""),VLOOKUP($P1851,コード一覧!$G$1:$H$10,2,FALSE),"")</f>
        <v/>
      </c>
      <c r="K1851" s="23" t="str">
        <f>IF(AND(INDEX(個人!$C$6:$AH$125,$N1851,$C$3)&lt;&gt;"",INDEX(個人!$C$6:$AH$125,$N1851,$O1851)&lt;&gt;""),LEFT(TEXT(INDEX(個人!$C$6:$AH$125,$N1851,$O1851),"mm:ss.00"),2),"")</f>
        <v/>
      </c>
      <c r="L1851" s="23" t="str">
        <f>IF(AND(INDEX(個人!$C$6:$AH$125,$N1851,$C$3)&lt;&gt;"",INDEX(個人!$C$6:$AH$125,$N1851,$O1851)&lt;&gt;""),MID(TEXT(INDEX(個人!$C$6:$AH$125,$N1851,$O1851),"mm:ss.00"),4,2),"")</f>
        <v/>
      </c>
      <c r="M1851" s="23" t="str">
        <f>IF(AND(INDEX(個人!$C$6:$AH$125,$N1851,$C$3)&lt;&gt;"",INDEX(個人!$C$6:$AH$125,$N1851,$O1851)&lt;&gt;""),RIGHT(TEXT(INDEX(個人!$C$6:$AH$125,$N1851,$O1851),"mm:ss.00"),2),"")</f>
        <v/>
      </c>
      <c r="N1851" s="23">
        <f t="shared" si="251"/>
        <v>84</v>
      </c>
      <c r="O1851" s="23">
        <v>30</v>
      </c>
      <c r="P1851" s="200" t="s">
        <v>37</v>
      </c>
      <c r="Q1851" s="23" t="s">
        <v>101</v>
      </c>
    </row>
    <row r="1852" spans="3:17" s="23" customFormat="1" x14ac:dyDescent="0.15">
      <c r="C1852" s="23" t="str">
        <f>IF(INDEX(個人!$C$6:$AH$125,$N1852,$C$3)&lt;&gt;"",DBCS(TRIM(INDEX(個人!$C$6:$AH$125,$N1852,$C$3))),"")</f>
        <v/>
      </c>
      <c r="D1852" s="23" t="str">
        <f t="shared" si="249"/>
        <v>○</v>
      </c>
      <c r="E1852" s="23">
        <f>IF(AND(INDEX(個人!$C$6:$AH$125,$N1851,$C$3)&lt;&gt;"",INDEX(個人!$C$6:$AH$125,$N1852,$O1852)&lt;&gt;""),E1851+1,E1851)</f>
        <v>0</v>
      </c>
      <c r="F1852" s="23" t="str">
        <f t="shared" si="250"/>
        <v>@0</v>
      </c>
      <c r="H1852" s="23" t="str">
        <f>IF(AND(INDEX(個人!$C$6:$AH$125,$N1852,$C$3)&lt;&gt;"",INDEX(個人!$C$6:$AH$125,$N1852,$O1852)&lt;&gt;""),IF(INDEX(個人!$C$6:$AH$125,$N1852,$H$3)&lt;20,11,ROUNDDOWN(INDEX(個人!$C$6:$AH$125,$N1852,$H$3)/5,0)+7),"")</f>
        <v/>
      </c>
      <c r="I1852" s="23" t="str">
        <f>IF(AND(INDEX(個人!$C$6:$AH$125,$N1852,$C$3)&lt;&gt;"",INDEX(個人!$C$6:$AH$125,$N1852,$O1852)&lt;&gt;""),IF(ISERROR(VLOOKUP(DBCS($Q1852),コード一覧!$E$1:$F$6,2,FALSE)),1,VLOOKUP(DBCS($Q1852),コード一覧!$E$1:$F$6,2,FALSE)),"")</f>
        <v/>
      </c>
      <c r="J1852" s="23" t="str">
        <f>IF(AND(INDEX(個人!$C$6:$AH$125,$N1852,$C$3)&lt;&gt;"",INDEX(個人!$C$6:$AH$125,$N1852,$O1852)&lt;&gt;""),VLOOKUP($P1852,コード一覧!$G$1:$H$10,2,FALSE),"")</f>
        <v/>
      </c>
      <c r="K1852" s="23" t="str">
        <f>IF(AND(INDEX(個人!$C$6:$AH$125,$N1852,$C$3)&lt;&gt;"",INDEX(個人!$C$6:$AH$125,$N1852,$O1852)&lt;&gt;""),LEFT(TEXT(INDEX(個人!$C$6:$AH$125,$N1852,$O1852),"mm:ss.00"),2),"")</f>
        <v/>
      </c>
      <c r="L1852" s="23" t="str">
        <f>IF(AND(INDEX(個人!$C$6:$AH$125,$N1852,$C$3)&lt;&gt;"",INDEX(個人!$C$6:$AH$125,$N1852,$O1852)&lt;&gt;""),MID(TEXT(INDEX(個人!$C$6:$AH$125,$N1852,$O1852),"mm:ss.00"),4,2),"")</f>
        <v/>
      </c>
      <c r="M1852" s="23" t="str">
        <f>IF(AND(INDEX(個人!$C$6:$AH$125,$N1852,$C$3)&lt;&gt;"",INDEX(個人!$C$6:$AH$125,$N1852,$O1852)&lt;&gt;""),RIGHT(TEXT(INDEX(個人!$C$6:$AH$125,$N1852,$O1852),"mm:ss.00"),2),"")</f>
        <v/>
      </c>
      <c r="N1852" s="23">
        <f t="shared" si="251"/>
        <v>84</v>
      </c>
      <c r="O1852" s="23">
        <v>31</v>
      </c>
      <c r="P1852" s="200" t="s">
        <v>47</v>
      </c>
      <c r="Q1852" s="23" t="s">
        <v>101</v>
      </c>
    </row>
    <row r="1853" spans="3:17" s="23" customFormat="1" x14ac:dyDescent="0.15">
      <c r="C1853" s="23" t="str">
        <f>IF(INDEX(個人!$C$6:$AH$125,$N1853,$C$3)&lt;&gt;"",DBCS(TRIM(INDEX(個人!$C$6:$AH$125,$N1853,$C$3))),"")</f>
        <v/>
      </c>
      <c r="D1853" s="23" t="str">
        <f t="shared" si="249"/>
        <v>○</v>
      </c>
      <c r="E1853" s="23">
        <f>IF(AND(INDEX(個人!$C$6:$AH$125,$N1852,$C$3)&lt;&gt;"",INDEX(個人!$C$6:$AH$125,$N1853,$O1853)&lt;&gt;""),E1852+1,E1852)</f>
        <v>0</v>
      </c>
      <c r="F1853" s="23" t="str">
        <f t="shared" si="250"/>
        <v>@0</v>
      </c>
      <c r="H1853" s="23" t="str">
        <f>IF(AND(INDEX(個人!$C$6:$AH$125,$N1853,$C$3)&lt;&gt;"",INDEX(個人!$C$6:$AH$125,$N1853,$O1853)&lt;&gt;""),IF(INDEX(個人!$C$6:$AH$125,$N1853,$H$3)&lt;20,11,ROUNDDOWN(INDEX(個人!$C$6:$AH$125,$N1853,$H$3)/5,0)+7),"")</f>
        <v/>
      </c>
      <c r="I1853" s="23" t="str">
        <f>IF(AND(INDEX(個人!$C$6:$AH$125,$N1853,$C$3)&lt;&gt;"",INDEX(個人!$C$6:$AH$125,$N1853,$O1853)&lt;&gt;""),IF(ISERROR(VLOOKUP(DBCS($Q1853),コード一覧!$E$1:$F$6,2,FALSE)),1,VLOOKUP(DBCS($Q1853),コード一覧!$E$1:$F$6,2,FALSE)),"")</f>
        <v/>
      </c>
      <c r="J1853" s="23" t="str">
        <f>IF(AND(INDEX(個人!$C$6:$AH$125,$N1853,$C$3)&lt;&gt;"",INDEX(個人!$C$6:$AH$125,$N1853,$O1853)&lt;&gt;""),VLOOKUP($P1853,コード一覧!$G$1:$H$10,2,FALSE),"")</f>
        <v/>
      </c>
      <c r="K1853" s="23" t="str">
        <f>IF(AND(INDEX(個人!$C$6:$AH$125,$N1853,$C$3)&lt;&gt;"",INDEX(個人!$C$6:$AH$125,$N1853,$O1853)&lt;&gt;""),LEFT(TEXT(INDEX(個人!$C$6:$AH$125,$N1853,$O1853),"mm:ss.00"),2),"")</f>
        <v/>
      </c>
      <c r="L1853" s="23" t="str">
        <f>IF(AND(INDEX(個人!$C$6:$AH$125,$N1853,$C$3)&lt;&gt;"",INDEX(個人!$C$6:$AH$125,$N1853,$O1853)&lt;&gt;""),MID(TEXT(INDEX(個人!$C$6:$AH$125,$N1853,$O1853),"mm:ss.00"),4,2),"")</f>
        <v/>
      </c>
      <c r="M1853" s="23" t="str">
        <f>IF(AND(INDEX(個人!$C$6:$AH$125,$N1853,$C$3)&lt;&gt;"",INDEX(個人!$C$6:$AH$125,$N1853,$O1853)&lt;&gt;""),RIGHT(TEXT(INDEX(個人!$C$6:$AH$125,$N1853,$O1853),"mm:ss.00"),2),"")</f>
        <v/>
      </c>
      <c r="N1853" s="23">
        <f t="shared" si="251"/>
        <v>84</v>
      </c>
      <c r="O1853" s="23">
        <v>32</v>
      </c>
      <c r="P1853" s="200" t="s">
        <v>73</v>
      </c>
      <c r="Q1853" s="23" t="s">
        <v>101</v>
      </c>
    </row>
    <row r="1854" spans="3:17" s="22" customFormat="1" x14ac:dyDescent="0.15">
      <c r="C1854" s="22" t="str">
        <f>IF(INDEX(個人!$C$6:$AH$125,$N1854,$C$3)&lt;&gt;"",DBCS(TRIM(INDEX(個人!$C$6:$AH$125,$N1854,$C$3))),"")</f>
        <v/>
      </c>
      <c r="D1854" s="22" t="str">
        <f>IF(C1853=C1854,"○","×")</f>
        <v>○</v>
      </c>
      <c r="E1854" s="22">
        <f>IF(AND(INDEX(個人!$C$6:$AH$125,$N1854,$C$3)&lt;&gt;"",INDEX(個人!$C$6:$AH$125,$N1854,$O1854)&lt;&gt;""),1,0)</f>
        <v>0</v>
      </c>
      <c r="F1854" s="22" t="str">
        <f>C1854&amp;"@"&amp;E1854</f>
        <v>@0</v>
      </c>
      <c r="H1854" s="22" t="str">
        <f>IF(AND(INDEX(個人!$C$6:$AH$125,$N1854,$C$3)&lt;&gt;"",INDEX(個人!$C$6:$AH$125,$N1854,$O1854)&lt;&gt;""),IF(INDEX(個人!$C$6:$AH$125,$N1854,$H$3)&lt;20,11,ROUNDDOWN(INDEX(個人!$C$6:$AH$125,$N1854,$H$3)/5,0)+7),"")</f>
        <v/>
      </c>
      <c r="I1854" s="22" t="str">
        <f>IF(AND(INDEX(個人!$C$6:$AH$125,$N1854,$C$3)&lt;&gt;"",INDEX(個人!$C$6:$AH$125,$N1854,$O1854)&lt;&gt;""),IF(ISERROR(VLOOKUP(DBCS($Q1854),コード一覧!$E$1:$F$6,2,FALSE)),1,VLOOKUP(DBCS($Q1854),コード一覧!$E$1:$F$6,2,FALSE)),"")</f>
        <v/>
      </c>
      <c r="J1854" s="22" t="str">
        <f>IF(AND(INDEX(個人!$C$6:$AH$125,$N1854,$C$3)&lt;&gt;"",INDEX(個人!$C$6:$AH$125,$N1854,$O1854)&lt;&gt;""),VLOOKUP($P1854,コード一覧!$G$1:$H$10,2,FALSE),"")</f>
        <v/>
      </c>
      <c r="K1854" s="22" t="str">
        <f>IF(AND(INDEX(個人!$C$6:$AH$125,$N1854,$C$3)&lt;&gt;"",INDEX(個人!$C$6:$AH$125,$N1854,$O1854)&lt;&gt;""),LEFT(TEXT(INDEX(個人!$C$6:$AH$125,$N1854,$O1854),"mm:ss.00"),2),"")</f>
        <v/>
      </c>
      <c r="L1854" s="22" t="str">
        <f>IF(AND(INDEX(個人!$C$6:$AH$125,$N1854,$C$3)&lt;&gt;"",INDEX(個人!$C$6:$AH$125,$N1854,$O1854)&lt;&gt;""),MID(TEXT(INDEX(個人!$C$6:$AH$125,$N1854,$O1854),"mm:ss.00"),4,2),"")</f>
        <v/>
      </c>
      <c r="M1854" s="22" t="str">
        <f>IF(AND(INDEX(個人!$C$6:$AH$125,$N1854,$C$3)&lt;&gt;"",INDEX(個人!$C$6:$AH$125,$N1854,$O1854)&lt;&gt;""),RIGHT(TEXT(INDEX(個人!$C$6:$AH$125,$N1854,$O1854),"mm:ss.00"),2),"")</f>
        <v/>
      </c>
      <c r="N1854" s="22">
        <f>N1832+1</f>
        <v>85</v>
      </c>
      <c r="O1854" s="22">
        <v>11</v>
      </c>
      <c r="P1854" s="24" t="s">
        <v>70</v>
      </c>
      <c r="Q1854" s="22" t="s">
        <v>102</v>
      </c>
    </row>
    <row r="1855" spans="3:17" s="22" customFormat="1" x14ac:dyDescent="0.15">
      <c r="C1855" s="22" t="str">
        <f>IF(INDEX(個人!$C$6:$AH$125,$N1855,$C$3)&lt;&gt;"",DBCS(TRIM(INDEX(個人!$C$6:$AH$125,$N1855,$C$3))),"")</f>
        <v/>
      </c>
      <c r="D1855" s="22" t="str">
        <f>IF(C1854=C1855,"○","×")</f>
        <v>○</v>
      </c>
      <c r="E1855" s="22">
        <f>IF(AND(INDEX(個人!$C$6:$AH$125,$N1854,$C$3)&lt;&gt;"",INDEX(個人!$C$6:$AH$125,$N1855,$O1855)&lt;&gt;""),E1854+1,E1854)</f>
        <v>0</v>
      </c>
      <c r="F1855" s="22" t="str">
        <f>C1855&amp;"@"&amp;E1855</f>
        <v>@0</v>
      </c>
      <c r="H1855" s="22" t="str">
        <f>IF(AND(INDEX(個人!$C$6:$AH$125,$N1855,$C$3)&lt;&gt;"",INDEX(個人!$C$6:$AH$125,$N1855,$O1855)&lt;&gt;""),IF(INDEX(個人!$C$6:$AH$125,$N1855,$H$3)&lt;20,11,ROUNDDOWN(INDEX(個人!$C$6:$AH$125,$N1855,$H$3)/5,0)+7),"")</f>
        <v/>
      </c>
      <c r="I1855" s="22" t="str">
        <f>IF(AND(INDEX(個人!$C$6:$AH$125,$N1855,$C$3)&lt;&gt;"",INDEX(個人!$C$6:$AH$125,$N1855,$O1855)&lt;&gt;""),IF(ISERROR(VLOOKUP(DBCS($Q1855),コード一覧!$E$1:$F$6,2,FALSE)),1,VLOOKUP(DBCS($Q1855),コード一覧!$E$1:$F$6,2,FALSE)),"")</f>
        <v/>
      </c>
      <c r="J1855" s="22" t="str">
        <f>IF(AND(INDEX(個人!$C$6:$AH$125,$N1855,$C$3)&lt;&gt;"",INDEX(個人!$C$6:$AH$125,$N1855,$O1855)&lt;&gt;""),VLOOKUP($P1855,コード一覧!$G$1:$H$10,2,FALSE),"")</f>
        <v/>
      </c>
      <c r="K1855" s="22" t="str">
        <f>IF(AND(INDEX(個人!$C$6:$AH$125,$N1855,$C$3)&lt;&gt;"",INDEX(個人!$C$6:$AH$125,$N1855,$O1855)&lt;&gt;""),LEFT(TEXT(INDEX(個人!$C$6:$AH$125,$N1855,$O1855),"mm:ss.00"),2),"")</f>
        <v/>
      </c>
      <c r="L1855" s="22" t="str">
        <f>IF(AND(INDEX(個人!$C$6:$AH$125,$N1855,$C$3)&lt;&gt;"",INDEX(個人!$C$6:$AH$125,$N1855,$O1855)&lt;&gt;""),MID(TEXT(INDEX(個人!$C$6:$AH$125,$N1855,$O1855),"mm:ss.00"),4,2),"")</f>
        <v/>
      </c>
      <c r="M1855" s="22" t="str">
        <f>IF(AND(INDEX(個人!$C$6:$AH$125,$N1855,$C$3)&lt;&gt;"",INDEX(個人!$C$6:$AH$125,$N1855,$O1855)&lt;&gt;""),RIGHT(TEXT(INDEX(個人!$C$6:$AH$125,$N1855,$O1855),"mm:ss.00"),2),"")</f>
        <v/>
      </c>
      <c r="N1855" s="22">
        <f>$N1854</f>
        <v>85</v>
      </c>
      <c r="O1855" s="22">
        <v>12</v>
      </c>
      <c r="P1855" s="24" t="s">
        <v>24</v>
      </c>
      <c r="Q1855" s="22" t="s">
        <v>102</v>
      </c>
    </row>
    <row r="1856" spans="3:17" s="22" customFormat="1" x14ac:dyDescent="0.15">
      <c r="C1856" s="22" t="str">
        <f>IF(INDEX(個人!$C$6:$AH$125,$N1856,$C$3)&lt;&gt;"",DBCS(TRIM(INDEX(個人!$C$6:$AH$125,$N1856,$C$3))),"")</f>
        <v/>
      </c>
      <c r="D1856" s="22" t="str">
        <f t="shared" ref="D1856:D1875" si="252">IF(C1855=C1856,"○","×")</f>
        <v>○</v>
      </c>
      <c r="E1856" s="22">
        <f>IF(AND(INDEX(個人!$C$6:$AH$125,$N1855,$C$3)&lt;&gt;"",INDEX(個人!$C$6:$AH$125,$N1856,$O1856)&lt;&gt;""),E1855+1,E1855)</f>
        <v>0</v>
      </c>
      <c r="F1856" s="22" t="str">
        <f t="shared" ref="F1856:F1875" si="253">C1856&amp;"@"&amp;E1856</f>
        <v>@0</v>
      </c>
      <c r="H1856" s="22" t="str">
        <f>IF(AND(INDEX(個人!$C$6:$AH$125,$N1856,$C$3)&lt;&gt;"",INDEX(個人!$C$6:$AH$125,$N1856,$O1856)&lt;&gt;""),IF(INDEX(個人!$C$6:$AH$125,$N1856,$H$3)&lt;20,11,ROUNDDOWN(INDEX(個人!$C$6:$AH$125,$N1856,$H$3)/5,0)+7),"")</f>
        <v/>
      </c>
      <c r="I1856" s="22" t="str">
        <f>IF(AND(INDEX(個人!$C$6:$AH$125,$N1856,$C$3)&lt;&gt;"",INDEX(個人!$C$6:$AH$125,$N1856,$O1856)&lt;&gt;""),IF(ISERROR(VLOOKUP(DBCS($Q1856),コード一覧!$E$1:$F$6,2,FALSE)),1,VLOOKUP(DBCS($Q1856),コード一覧!$E$1:$F$6,2,FALSE)),"")</f>
        <v/>
      </c>
      <c r="J1856" s="22" t="str">
        <f>IF(AND(INDEX(個人!$C$6:$AH$125,$N1856,$C$3)&lt;&gt;"",INDEX(個人!$C$6:$AH$125,$N1856,$O1856)&lt;&gt;""),VLOOKUP($P1856,コード一覧!$G$1:$H$10,2,FALSE),"")</f>
        <v/>
      </c>
      <c r="K1856" s="22" t="str">
        <f>IF(AND(INDEX(個人!$C$6:$AH$125,$N1856,$C$3)&lt;&gt;"",INDEX(個人!$C$6:$AH$125,$N1856,$O1856)&lt;&gt;""),LEFT(TEXT(INDEX(個人!$C$6:$AH$125,$N1856,$O1856),"mm:ss.00"),2),"")</f>
        <v/>
      </c>
      <c r="L1856" s="22" t="str">
        <f>IF(AND(INDEX(個人!$C$6:$AH$125,$N1856,$C$3)&lt;&gt;"",INDEX(個人!$C$6:$AH$125,$N1856,$O1856)&lt;&gt;""),MID(TEXT(INDEX(個人!$C$6:$AH$125,$N1856,$O1856),"mm:ss.00"),4,2),"")</f>
        <v/>
      </c>
      <c r="M1856" s="22" t="str">
        <f>IF(AND(INDEX(個人!$C$6:$AH$125,$N1856,$C$3)&lt;&gt;"",INDEX(個人!$C$6:$AH$125,$N1856,$O1856)&lt;&gt;""),RIGHT(TEXT(INDEX(個人!$C$6:$AH$125,$N1856,$O1856),"mm:ss.00"),2),"")</f>
        <v/>
      </c>
      <c r="N1856" s="22">
        <f t="shared" ref="N1856:N1875" si="254">$N1855</f>
        <v>85</v>
      </c>
      <c r="O1856" s="22">
        <v>13</v>
      </c>
      <c r="P1856" s="24" t="s">
        <v>37</v>
      </c>
      <c r="Q1856" s="22" t="s">
        <v>102</v>
      </c>
    </row>
    <row r="1857" spans="3:17" s="22" customFormat="1" x14ac:dyDescent="0.15">
      <c r="C1857" s="22" t="str">
        <f>IF(INDEX(個人!$C$6:$AH$125,$N1857,$C$3)&lt;&gt;"",DBCS(TRIM(INDEX(個人!$C$6:$AH$125,$N1857,$C$3))),"")</f>
        <v/>
      </c>
      <c r="D1857" s="22" t="str">
        <f t="shared" si="252"/>
        <v>○</v>
      </c>
      <c r="E1857" s="22">
        <f>IF(AND(INDEX(個人!$C$6:$AH$125,$N1856,$C$3)&lt;&gt;"",INDEX(個人!$C$6:$AH$125,$N1857,$O1857)&lt;&gt;""),E1856+1,E1856)</f>
        <v>0</v>
      </c>
      <c r="F1857" s="22" t="str">
        <f t="shared" si="253"/>
        <v>@0</v>
      </c>
      <c r="H1857" s="22" t="str">
        <f>IF(AND(INDEX(個人!$C$6:$AH$125,$N1857,$C$3)&lt;&gt;"",INDEX(個人!$C$6:$AH$125,$N1857,$O1857)&lt;&gt;""),IF(INDEX(個人!$C$6:$AH$125,$N1857,$H$3)&lt;20,11,ROUNDDOWN(INDEX(個人!$C$6:$AH$125,$N1857,$H$3)/5,0)+7),"")</f>
        <v/>
      </c>
      <c r="I1857" s="22" t="str">
        <f>IF(AND(INDEX(個人!$C$6:$AH$125,$N1857,$C$3)&lt;&gt;"",INDEX(個人!$C$6:$AH$125,$N1857,$O1857)&lt;&gt;""),IF(ISERROR(VLOOKUP(DBCS($Q1857),コード一覧!$E$1:$F$6,2,FALSE)),1,VLOOKUP(DBCS($Q1857),コード一覧!$E$1:$F$6,2,FALSE)),"")</f>
        <v/>
      </c>
      <c r="J1857" s="22" t="str">
        <f>IF(AND(INDEX(個人!$C$6:$AH$125,$N1857,$C$3)&lt;&gt;"",INDEX(個人!$C$6:$AH$125,$N1857,$O1857)&lt;&gt;""),VLOOKUP($P1857,コード一覧!$G$1:$H$10,2,FALSE),"")</f>
        <v/>
      </c>
      <c r="K1857" s="22" t="str">
        <f>IF(AND(INDEX(個人!$C$6:$AH$125,$N1857,$C$3)&lt;&gt;"",INDEX(個人!$C$6:$AH$125,$N1857,$O1857)&lt;&gt;""),LEFT(TEXT(INDEX(個人!$C$6:$AH$125,$N1857,$O1857),"mm:ss.00"),2),"")</f>
        <v/>
      </c>
      <c r="L1857" s="22" t="str">
        <f>IF(AND(INDEX(個人!$C$6:$AH$125,$N1857,$C$3)&lt;&gt;"",INDEX(個人!$C$6:$AH$125,$N1857,$O1857)&lt;&gt;""),MID(TEXT(INDEX(個人!$C$6:$AH$125,$N1857,$O1857),"mm:ss.00"),4,2),"")</f>
        <v/>
      </c>
      <c r="M1857" s="22" t="str">
        <f>IF(AND(INDEX(個人!$C$6:$AH$125,$N1857,$C$3)&lt;&gt;"",INDEX(個人!$C$6:$AH$125,$N1857,$O1857)&lt;&gt;""),RIGHT(TEXT(INDEX(個人!$C$6:$AH$125,$N1857,$O1857),"mm:ss.00"),2),"")</f>
        <v/>
      </c>
      <c r="N1857" s="22">
        <f t="shared" si="254"/>
        <v>85</v>
      </c>
      <c r="O1857" s="22">
        <v>14</v>
      </c>
      <c r="P1857" s="24" t="s">
        <v>47</v>
      </c>
      <c r="Q1857" s="22" t="s">
        <v>102</v>
      </c>
    </row>
    <row r="1858" spans="3:17" s="22" customFormat="1" x14ac:dyDescent="0.15">
      <c r="C1858" s="22" t="str">
        <f>IF(INDEX(個人!$C$6:$AH$125,$N1858,$C$3)&lt;&gt;"",DBCS(TRIM(INDEX(個人!$C$6:$AH$125,$N1858,$C$3))),"")</f>
        <v/>
      </c>
      <c r="D1858" s="22" t="str">
        <f t="shared" si="252"/>
        <v>○</v>
      </c>
      <c r="E1858" s="22">
        <f>IF(AND(INDEX(個人!$C$6:$AH$125,$N1857,$C$3)&lt;&gt;"",INDEX(個人!$C$6:$AH$125,$N1858,$O1858)&lt;&gt;""),E1857+1,E1857)</f>
        <v>0</v>
      </c>
      <c r="F1858" s="22" t="str">
        <f t="shared" si="253"/>
        <v>@0</v>
      </c>
      <c r="H1858" s="22" t="str">
        <f>IF(AND(INDEX(個人!$C$6:$AH$125,$N1858,$C$3)&lt;&gt;"",INDEX(個人!$C$6:$AH$125,$N1858,$O1858)&lt;&gt;""),IF(INDEX(個人!$C$6:$AH$125,$N1858,$H$3)&lt;20,11,ROUNDDOWN(INDEX(個人!$C$6:$AH$125,$N1858,$H$3)/5,0)+7),"")</f>
        <v/>
      </c>
      <c r="I1858" s="22" t="str">
        <f>IF(AND(INDEX(個人!$C$6:$AH$125,$N1858,$C$3)&lt;&gt;"",INDEX(個人!$C$6:$AH$125,$N1858,$O1858)&lt;&gt;""),IF(ISERROR(VLOOKUP(DBCS($Q1858),コード一覧!$E$1:$F$6,2,FALSE)),1,VLOOKUP(DBCS($Q1858),コード一覧!$E$1:$F$6,2,FALSE)),"")</f>
        <v/>
      </c>
      <c r="J1858" s="22" t="str">
        <f>IF(AND(INDEX(個人!$C$6:$AH$125,$N1858,$C$3)&lt;&gt;"",INDEX(個人!$C$6:$AH$125,$N1858,$O1858)&lt;&gt;""),VLOOKUP($P1858,コード一覧!$G$1:$H$10,2,FALSE),"")</f>
        <v/>
      </c>
      <c r="K1858" s="22" t="str">
        <f>IF(AND(INDEX(個人!$C$6:$AH$125,$N1858,$C$3)&lt;&gt;"",INDEX(個人!$C$6:$AH$125,$N1858,$O1858)&lt;&gt;""),LEFT(TEXT(INDEX(個人!$C$6:$AH$125,$N1858,$O1858),"mm:ss.00"),2),"")</f>
        <v/>
      </c>
      <c r="L1858" s="22" t="str">
        <f>IF(AND(INDEX(個人!$C$6:$AH$125,$N1858,$C$3)&lt;&gt;"",INDEX(個人!$C$6:$AH$125,$N1858,$O1858)&lt;&gt;""),MID(TEXT(INDEX(個人!$C$6:$AH$125,$N1858,$O1858),"mm:ss.00"),4,2),"")</f>
        <v/>
      </c>
      <c r="M1858" s="22" t="str">
        <f>IF(AND(INDEX(個人!$C$6:$AH$125,$N1858,$C$3)&lt;&gt;"",INDEX(個人!$C$6:$AH$125,$N1858,$O1858)&lt;&gt;""),RIGHT(TEXT(INDEX(個人!$C$6:$AH$125,$N1858,$O1858),"mm:ss.00"),2),"")</f>
        <v/>
      </c>
      <c r="N1858" s="22">
        <f t="shared" si="254"/>
        <v>85</v>
      </c>
      <c r="O1858" s="22">
        <v>15</v>
      </c>
      <c r="P1858" s="24" t="s">
        <v>73</v>
      </c>
      <c r="Q1858" s="22" t="s">
        <v>102</v>
      </c>
    </row>
    <row r="1859" spans="3:17" s="22" customFormat="1" x14ac:dyDescent="0.15">
      <c r="C1859" s="22" t="str">
        <f>IF(INDEX(個人!$C$6:$AH$125,$N1859,$C$3)&lt;&gt;"",DBCS(TRIM(INDEX(個人!$C$6:$AH$125,$N1859,$C$3))),"")</f>
        <v/>
      </c>
      <c r="D1859" s="22" t="str">
        <f t="shared" si="252"/>
        <v>○</v>
      </c>
      <c r="E1859" s="22">
        <f>IF(AND(INDEX(個人!$C$6:$AH$125,$N1858,$C$3)&lt;&gt;"",INDEX(個人!$C$6:$AH$125,$N1859,$O1859)&lt;&gt;""),E1858+1,E1858)</f>
        <v>0</v>
      </c>
      <c r="F1859" s="22" t="str">
        <f t="shared" si="253"/>
        <v>@0</v>
      </c>
      <c r="H1859" s="22" t="str">
        <f>IF(AND(INDEX(個人!$C$6:$AH$125,$N1859,$C$3)&lt;&gt;"",INDEX(個人!$C$6:$AH$125,$N1859,$O1859)&lt;&gt;""),IF(INDEX(個人!$C$6:$AH$125,$N1859,$H$3)&lt;20,11,ROUNDDOWN(INDEX(個人!$C$6:$AH$125,$N1859,$H$3)/5,0)+7),"")</f>
        <v/>
      </c>
      <c r="I1859" s="22" t="str">
        <f>IF(AND(INDEX(個人!$C$6:$AH$125,$N1859,$C$3)&lt;&gt;"",INDEX(個人!$C$6:$AH$125,$N1859,$O1859)&lt;&gt;""),IF(ISERROR(VLOOKUP(DBCS($Q1859),コード一覧!$E$1:$F$6,2,FALSE)),1,VLOOKUP(DBCS($Q1859),コード一覧!$E$1:$F$6,2,FALSE)),"")</f>
        <v/>
      </c>
      <c r="J1859" s="22" t="str">
        <f>IF(AND(INDEX(個人!$C$6:$AH$125,$N1859,$C$3)&lt;&gt;"",INDEX(個人!$C$6:$AH$125,$N1859,$O1859)&lt;&gt;""),VLOOKUP($P1859,コード一覧!$G$1:$H$10,2,FALSE),"")</f>
        <v/>
      </c>
      <c r="K1859" s="22" t="str">
        <f>IF(AND(INDEX(個人!$C$6:$AH$125,$N1859,$C$3)&lt;&gt;"",INDEX(個人!$C$6:$AH$125,$N1859,$O1859)&lt;&gt;""),LEFT(TEXT(INDEX(個人!$C$6:$AH$125,$N1859,$O1859),"mm:ss.00"),2),"")</f>
        <v/>
      </c>
      <c r="L1859" s="22" t="str">
        <f>IF(AND(INDEX(個人!$C$6:$AH$125,$N1859,$C$3)&lt;&gt;"",INDEX(個人!$C$6:$AH$125,$N1859,$O1859)&lt;&gt;""),MID(TEXT(INDEX(個人!$C$6:$AH$125,$N1859,$O1859),"mm:ss.00"),4,2),"")</f>
        <v/>
      </c>
      <c r="M1859" s="22" t="str">
        <f>IF(AND(INDEX(個人!$C$6:$AH$125,$N1859,$C$3)&lt;&gt;"",INDEX(個人!$C$6:$AH$125,$N1859,$O1859)&lt;&gt;""),RIGHT(TEXT(INDEX(個人!$C$6:$AH$125,$N1859,$O1859),"mm:ss.00"),2),"")</f>
        <v/>
      </c>
      <c r="N1859" s="22">
        <f t="shared" si="254"/>
        <v>85</v>
      </c>
      <c r="O1859" s="22">
        <v>16</v>
      </c>
      <c r="P1859" s="24" t="s">
        <v>75</v>
      </c>
      <c r="Q1859" s="22" t="s">
        <v>102</v>
      </c>
    </row>
    <row r="1860" spans="3:17" s="22" customFormat="1" x14ac:dyDescent="0.15">
      <c r="C1860" s="22" t="str">
        <f>IF(INDEX(個人!$C$6:$AH$125,$N1860,$C$3)&lt;&gt;"",DBCS(TRIM(INDEX(個人!$C$6:$AH$125,$N1860,$C$3))),"")</f>
        <v/>
      </c>
      <c r="D1860" s="22" t="str">
        <f t="shared" si="252"/>
        <v>○</v>
      </c>
      <c r="E1860" s="22">
        <f>IF(AND(INDEX(個人!$C$6:$AH$125,$N1859,$C$3)&lt;&gt;"",INDEX(個人!$C$6:$AH$125,$N1860,$O1860)&lt;&gt;""),E1859+1,E1859)</f>
        <v>0</v>
      </c>
      <c r="F1860" s="22" t="str">
        <f t="shared" si="253"/>
        <v>@0</v>
      </c>
      <c r="H1860" s="22" t="str">
        <f>IF(AND(INDEX(個人!$C$6:$AH$125,$N1860,$C$3)&lt;&gt;"",INDEX(個人!$C$6:$AH$125,$N1860,$O1860)&lt;&gt;""),IF(INDEX(個人!$C$6:$AH$125,$N1860,$H$3)&lt;20,11,ROUNDDOWN(INDEX(個人!$C$6:$AH$125,$N1860,$H$3)/5,0)+7),"")</f>
        <v/>
      </c>
      <c r="I1860" s="22" t="str">
        <f>IF(AND(INDEX(個人!$C$6:$AH$125,$N1860,$C$3)&lt;&gt;"",INDEX(個人!$C$6:$AH$125,$N1860,$O1860)&lt;&gt;""),IF(ISERROR(VLOOKUP(DBCS($Q1860),コード一覧!$E$1:$F$6,2,FALSE)),1,VLOOKUP(DBCS($Q1860),コード一覧!$E$1:$F$6,2,FALSE)),"")</f>
        <v/>
      </c>
      <c r="J1860" s="22" t="str">
        <f>IF(AND(INDEX(個人!$C$6:$AH$125,$N1860,$C$3)&lt;&gt;"",INDEX(個人!$C$6:$AH$125,$N1860,$O1860)&lt;&gt;""),VLOOKUP($P1860,コード一覧!$G$1:$H$10,2,FALSE),"")</f>
        <v/>
      </c>
      <c r="K1860" s="22" t="str">
        <f>IF(AND(INDEX(個人!$C$6:$AH$125,$N1860,$C$3)&lt;&gt;"",INDEX(個人!$C$6:$AH$125,$N1860,$O1860)&lt;&gt;""),LEFT(TEXT(INDEX(個人!$C$6:$AH$125,$N1860,$O1860),"mm:ss.00"),2),"")</f>
        <v/>
      </c>
      <c r="L1860" s="22" t="str">
        <f>IF(AND(INDEX(個人!$C$6:$AH$125,$N1860,$C$3)&lt;&gt;"",INDEX(個人!$C$6:$AH$125,$N1860,$O1860)&lt;&gt;""),MID(TEXT(INDEX(個人!$C$6:$AH$125,$N1860,$O1860),"mm:ss.00"),4,2),"")</f>
        <v/>
      </c>
      <c r="M1860" s="22" t="str">
        <f>IF(AND(INDEX(個人!$C$6:$AH$125,$N1860,$C$3)&lt;&gt;"",INDEX(個人!$C$6:$AH$125,$N1860,$O1860)&lt;&gt;""),RIGHT(TEXT(INDEX(個人!$C$6:$AH$125,$N1860,$O1860),"mm:ss.00"),2),"")</f>
        <v/>
      </c>
      <c r="N1860" s="22">
        <f t="shared" si="254"/>
        <v>85</v>
      </c>
      <c r="O1860" s="22">
        <v>17</v>
      </c>
      <c r="P1860" s="24" t="s">
        <v>77</v>
      </c>
      <c r="Q1860" s="22" t="s">
        <v>102</v>
      </c>
    </row>
    <row r="1861" spans="3:17" s="22" customFormat="1" x14ac:dyDescent="0.15">
      <c r="C1861" s="22" t="str">
        <f>IF(INDEX(個人!$C$6:$AH$125,$N1861,$C$3)&lt;&gt;"",DBCS(TRIM(INDEX(個人!$C$6:$AH$125,$N1861,$C$3))),"")</f>
        <v/>
      </c>
      <c r="D1861" s="22" t="str">
        <f t="shared" si="252"/>
        <v>○</v>
      </c>
      <c r="E1861" s="22">
        <f>IF(AND(INDEX(個人!$C$6:$AH$125,$N1860,$C$3)&lt;&gt;"",INDEX(個人!$C$6:$AH$125,$N1861,$O1861)&lt;&gt;""),E1860+1,E1860)</f>
        <v>0</v>
      </c>
      <c r="F1861" s="22" t="str">
        <f t="shared" si="253"/>
        <v>@0</v>
      </c>
      <c r="H1861" s="22" t="str">
        <f>IF(AND(INDEX(個人!$C$6:$AH$125,$N1861,$C$3)&lt;&gt;"",INDEX(個人!$C$6:$AH$125,$N1861,$O1861)&lt;&gt;""),IF(INDEX(個人!$C$6:$AH$125,$N1861,$H$3)&lt;20,11,ROUNDDOWN(INDEX(個人!$C$6:$AH$125,$N1861,$H$3)/5,0)+7),"")</f>
        <v/>
      </c>
      <c r="I1861" s="22" t="str">
        <f>IF(AND(INDEX(個人!$C$6:$AH$125,$N1861,$C$3)&lt;&gt;"",INDEX(個人!$C$6:$AH$125,$N1861,$O1861)&lt;&gt;""),IF(ISERROR(VLOOKUP(DBCS($Q1861),コード一覧!$E$1:$F$6,2,FALSE)),1,VLOOKUP(DBCS($Q1861),コード一覧!$E$1:$F$6,2,FALSE)),"")</f>
        <v/>
      </c>
      <c r="J1861" s="22" t="str">
        <f>IF(AND(INDEX(個人!$C$6:$AH$125,$N1861,$C$3)&lt;&gt;"",INDEX(個人!$C$6:$AH$125,$N1861,$O1861)&lt;&gt;""),VLOOKUP($P1861,コード一覧!$G$1:$H$10,2,FALSE),"")</f>
        <v/>
      </c>
      <c r="K1861" s="22" t="str">
        <f>IF(AND(INDEX(個人!$C$6:$AH$125,$N1861,$C$3)&lt;&gt;"",INDEX(個人!$C$6:$AH$125,$N1861,$O1861)&lt;&gt;""),LEFT(TEXT(INDEX(個人!$C$6:$AH$125,$N1861,$O1861),"mm:ss.00"),2),"")</f>
        <v/>
      </c>
      <c r="L1861" s="22" t="str">
        <f>IF(AND(INDEX(個人!$C$6:$AH$125,$N1861,$C$3)&lt;&gt;"",INDEX(個人!$C$6:$AH$125,$N1861,$O1861)&lt;&gt;""),MID(TEXT(INDEX(個人!$C$6:$AH$125,$N1861,$O1861),"mm:ss.00"),4,2),"")</f>
        <v/>
      </c>
      <c r="M1861" s="22" t="str">
        <f>IF(AND(INDEX(個人!$C$6:$AH$125,$N1861,$C$3)&lt;&gt;"",INDEX(個人!$C$6:$AH$125,$N1861,$O1861)&lt;&gt;""),RIGHT(TEXT(INDEX(個人!$C$6:$AH$125,$N1861,$O1861),"mm:ss.00"),2),"")</f>
        <v/>
      </c>
      <c r="N1861" s="22">
        <f t="shared" si="254"/>
        <v>85</v>
      </c>
      <c r="O1861" s="22">
        <v>18</v>
      </c>
      <c r="P1861" s="24" t="s">
        <v>70</v>
      </c>
      <c r="Q1861" s="22" t="s">
        <v>103</v>
      </c>
    </row>
    <row r="1862" spans="3:17" s="22" customFormat="1" x14ac:dyDescent="0.15">
      <c r="C1862" s="22" t="str">
        <f>IF(INDEX(個人!$C$6:$AH$125,$N1862,$C$3)&lt;&gt;"",DBCS(TRIM(INDEX(個人!$C$6:$AH$125,$N1862,$C$3))),"")</f>
        <v/>
      </c>
      <c r="D1862" s="22" t="str">
        <f t="shared" si="252"/>
        <v>○</v>
      </c>
      <c r="E1862" s="22">
        <f>IF(AND(INDEX(個人!$C$6:$AH$125,$N1861,$C$3)&lt;&gt;"",INDEX(個人!$C$6:$AH$125,$N1862,$O1862)&lt;&gt;""),E1861+1,E1861)</f>
        <v>0</v>
      </c>
      <c r="F1862" s="22" t="str">
        <f t="shared" si="253"/>
        <v>@0</v>
      </c>
      <c r="H1862" s="22" t="str">
        <f>IF(AND(INDEX(個人!$C$6:$AH$125,$N1862,$C$3)&lt;&gt;"",INDEX(個人!$C$6:$AH$125,$N1862,$O1862)&lt;&gt;""),IF(INDEX(個人!$C$6:$AH$125,$N1862,$H$3)&lt;20,11,ROUNDDOWN(INDEX(個人!$C$6:$AH$125,$N1862,$H$3)/5,0)+7),"")</f>
        <v/>
      </c>
      <c r="I1862" s="22" t="str">
        <f>IF(AND(INDEX(個人!$C$6:$AH$125,$N1862,$C$3)&lt;&gt;"",INDEX(個人!$C$6:$AH$125,$N1862,$O1862)&lt;&gt;""),IF(ISERROR(VLOOKUP(DBCS($Q1862),コード一覧!$E$1:$F$6,2,FALSE)),1,VLOOKUP(DBCS($Q1862),コード一覧!$E$1:$F$6,2,FALSE)),"")</f>
        <v/>
      </c>
      <c r="J1862" s="22" t="str">
        <f>IF(AND(INDEX(個人!$C$6:$AH$125,$N1862,$C$3)&lt;&gt;"",INDEX(個人!$C$6:$AH$125,$N1862,$O1862)&lt;&gt;""),VLOOKUP($P1862,コード一覧!$G$1:$H$10,2,FALSE),"")</f>
        <v/>
      </c>
      <c r="K1862" s="22" t="str">
        <f>IF(AND(INDEX(個人!$C$6:$AH$125,$N1862,$C$3)&lt;&gt;"",INDEX(個人!$C$6:$AH$125,$N1862,$O1862)&lt;&gt;""),LEFT(TEXT(INDEX(個人!$C$6:$AH$125,$N1862,$O1862),"mm:ss.00"),2),"")</f>
        <v/>
      </c>
      <c r="L1862" s="22" t="str">
        <f>IF(AND(INDEX(個人!$C$6:$AH$125,$N1862,$C$3)&lt;&gt;"",INDEX(個人!$C$6:$AH$125,$N1862,$O1862)&lt;&gt;""),MID(TEXT(INDEX(個人!$C$6:$AH$125,$N1862,$O1862),"mm:ss.00"),4,2),"")</f>
        <v/>
      </c>
      <c r="M1862" s="22" t="str">
        <f>IF(AND(INDEX(個人!$C$6:$AH$125,$N1862,$C$3)&lt;&gt;"",INDEX(個人!$C$6:$AH$125,$N1862,$O1862)&lt;&gt;""),RIGHT(TEXT(INDEX(個人!$C$6:$AH$125,$N1862,$O1862),"mm:ss.00"),2),"")</f>
        <v/>
      </c>
      <c r="N1862" s="22">
        <f t="shared" si="254"/>
        <v>85</v>
      </c>
      <c r="O1862" s="22">
        <v>19</v>
      </c>
      <c r="P1862" s="24" t="s">
        <v>24</v>
      </c>
      <c r="Q1862" s="22" t="s">
        <v>103</v>
      </c>
    </row>
    <row r="1863" spans="3:17" s="22" customFormat="1" x14ac:dyDescent="0.15">
      <c r="C1863" s="22" t="str">
        <f>IF(INDEX(個人!$C$6:$AH$125,$N1863,$C$3)&lt;&gt;"",DBCS(TRIM(INDEX(個人!$C$6:$AH$125,$N1863,$C$3))),"")</f>
        <v/>
      </c>
      <c r="D1863" s="22" t="str">
        <f t="shared" si="252"/>
        <v>○</v>
      </c>
      <c r="E1863" s="22">
        <f>IF(AND(INDEX(個人!$C$6:$AH$125,$N1862,$C$3)&lt;&gt;"",INDEX(個人!$C$6:$AH$125,$N1863,$O1863)&lt;&gt;""),E1862+1,E1862)</f>
        <v>0</v>
      </c>
      <c r="F1863" s="22" t="str">
        <f t="shared" si="253"/>
        <v>@0</v>
      </c>
      <c r="H1863" s="22" t="str">
        <f>IF(AND(INDEX(個人!$C$6:$AH$125,$N1863,$C$3)&lt;&gt;"",INDEX(個人!$C$6:$AH$125,$N1863,$O1863)&lt;&gt;""),IF(INDEX(個人!$C$6:$AH$125,$N1863,$H$3)&lt;20,11,ROUNDDOWN(INDEX(個人!$C$6:$AH$125,$N1863,$H$3)/5,0)+7),"")</f>
        <v/>
      </c>
      <c r="I1863" s="22" t="str">
        <f>IF(AND(INDEX(個人!$C$6:$AH$125,$N1863,$C$3)&lt;&gt;"",INDEX(個人!$C$6:$AH$125,$N1863,$O1863)&lt;&gt;""),IF(ISERROR(VLOOKUP(DBCS($Q1863),コード一覧!$E$1:$F$6,2,FALSE)),1,VLOOKUP(DBCS($Q1863),コード一覧!$E$1:$F$6,2,FALSE)),"")</f>
        <v/>
      </c>
      <c r="J1863" s="22" t="str">
        <f>IF(AND(INDEX(個人!$C$6:$AH$125,$N1863,$C$3)&lt;&gt;"",INDEX(個人!$C$6:$AH$125,$N1863,$O1863)&lt;&gt;""),VLOOKUP($P1863,コード一覧!$G$1:$H$10,2,FALSE),"")</f>
        <v/>
      </c>
      <c r="K1863" s="22" t="str">
        <f>IF(AND(INDEX(個人!$C$6:$AH$125,$N1863,$C$3)&lt;&gt;"",INDEX(個人!$C$6:$AH$125,$N1863,$O1863)&lt;&gt;""),LEFT(TEXT(INDEX(個人!$C$6:$AH$125,$N1863,$O1863),"mm:ss.00"),2),"")</f>
        <v/>
      </c>
      <c r="L1863" s="22" t="str">
        <f>IF(AND(INDEX(個人!$C$6:$AH$125,$N1863,$C$3)&lt;&gt;"",INDEX(個人!$C$6:$AH$125,$N1863,$O1863)&lt;&gt;""),MID(TEXT(INDEX(個人!$C$6:$AH$125,$N1863,$O1863),"mm:ss.00"),4,2),"")</f>
        <v/>
      </c>
      <c r="M1863" s="22" t="str">
        <f>IF(AND(INDEX(個人!$C$6:$AH$125,$N1863,$C$3)&lt;&gt;"",INDEX(個人!$C$6:$AH$125,$N1863,$O1863)&lt;&gt;""),RIGHT(TEXT(INDEX(個人!$C$6:$AH$125,$N1863,$O1863),"mm:ss.00"),2),"")</f>
        <v/>
      </c>
      <c r="N1863" s="22">
        <f t="shared" si="254"/>
        <v>85</v>
      </c>
      <c r="O1863" s="22">
        <v>20</v>
      </c>
      <c r="P1863" s="24" t="s">
        <v>37</v>
      </c>
      <c r="Q1863" s="22" t="s">
        <v>103</v>
      </c>
    </row>
    <row r="1864" spans="3:17" s="22" customFormat="1" x14ac:dyDescent="0.15">
      <c r="C1864" s="22" t="str">
        <f>IF(INDEX(個人!$C$6:$AH$125,$N1864,$C$3)&lt;&gt;"",DBCS(TRIM(INDEX(個人!$C$6:$AH$125,$N1864,$C$3))),"")</f>
        <v/>
      </c>
      <c r="D1864" s="22" t="str">
        <f t="shared" si="252"/>
        <v>○</v>
      </c>
      <c r="E1864" s="22">
        <f>IF(AND(INDEX(個人!$C$6:$AH$125,$N1863,$C$3)&lt;&gt;"",INDEX(個人!$C$6:$AH$125,$N1864,$O1864)&lt;&gt;""),E1863+1,E1863)</f>
        <v>0</v>
      </c>
      <c r="F1864" s="22" t="str">
        <f t="shared" si="253"/>
        <v>@0</v>
      </c>
      <c r="H1864" s="22" t="str">
        <f>IF(AND(INDEX(個人!$C$6:$AH$125,$N1864,$C$3)&lt;&gt;"",INDEX(個人!$C$6:$AH$125,$N1864,$O1864)&lt;&gt;""),IF(INDEX(個人!$C$6:$AH$125,$N1864,$H$3)&lt;20,11,ROUNDDOWN(INDEX(個人!$C$6:$AH$125,$N1864,$H$3)/5,0)+7),"")</f>
        <v/>
      </c>
      <c r="I1864" s="22" t="str">
        <f>IF(AND(INDEX(個人!$C$6:$AH$125,$N1864,$C$3)&lt;&gt;"",INDEX(個人!$C$6:$AH$125,$N1864,$O1864)&lt;&gt;""),IF(ISERROR(VLOOKUP(DBCS($Q1864),コード一覧!$E$1:$F$6,2,FALSE)),1,VLOOKUP(DBCS($Q1864),コード一覧!$E$1:$F$6,2,FALSE)),"")</f>
        <v/>
      </c>
      <c r="J1864" s="22" t="str">
        <f>IF(AND(INDEX(個人!$C$6:$AH$125,$N1864,$C$3)&lt;&gt;"",INDEX(個人!$C$6:$AH$125,$N1864,$O1864)&lt;&gt;""),VLOOKUP($P1864,コード一覧!$G$1:$H$10,2,FALSE),"")</f>
        <v/>
      </c>
      <c r="K1864" s="22" t="str">
        <f>IF(AND(INDEX(個人!$C$6:$AH$125,$N1864,$C$3)&lt;&gt;"",INDEX(個人!$C$6:$AH$125,$N1864,$O1864)&lt;&gt;""),LEFT(TEXT(INDEX(個人!$C$6:$AH$125,$N1864,$O1864),"mm:ss.00"),2),"")</f>
        <v/>
      </c>
      <c r="L1864" s="22" t="str">
        <f>IF(AND(INDEX(個人!$C$6:$AH$125,$N1864,$C$3)&lt;&gt;"",INDEX(個人!$C$6:$AH$125,$N1864,$O1864)&lt;&gt;""),MID(TEXT(INDEX(個人!$C$6:$AH$125,$N1864,$O1864),"mm:ss.00"),4,2),"")</f>
        <v/>
      </c>
      <c r="M1864" s="22" t="str">
        <f>IF(AND(INDEX(個人!$C$6:$AH$125,$N1864,$C$3)&lt;&gt;"",INDEX(個人!$C$6:$AH$125,$N1864,$O1864)&lt;&gt;""),RIGHT(TEXT(INDEX(個人!$C$6:$AH$125,$N1864,$O1864),"mm:ss.00"),2),"")</f>
        <v/>
      </c>
      <c r="N1864" s="22">
        <f t="shared" si="254"/>
        <v>85</v>
      </c>
      <c r="O1864" s="22">
        <v>21</v>
      </c>
      <c r="P1864" s="24" t="s">
        <v>47</v>
      </c>
      <c r="Q1864" s="22" t="s">
        <v>103</v>
      </c>
    </row>
    <row r="1865" spans="3:17" s="22" customFormat="1" x14ac:dyDescent="0.15">
      <c r="C1865" s="22" t="str">
        <f>IF(INDEX(個人!$C$6:$AH$125,$N1865,$C$3)&lt;&gt;"",DBCS(TRIM(INDEX(個人!$C$6:$AH$125,$N1865,$C$3))),"")</f>
        <v/>
      </c>
      <c r="D1865" s="22" t="str">
        <f t="shared" si="252"/>
        <v>○</v>
      </c>
      <c r="E1865" s="22">
        <f>IF(AND(INDEX(個人!$C$6:$AH$125,$N1864,$C$3)&lt;&gt;"",INDEX(個人!$C$6:$AH$125,$N1865,$O1865)&lt;&gt;""),E1864+1,E1864)</f>
        <v>0</v>
      </c>
      <c r="F1865" s="22" t="str">
        <f t="shared" si="253"/>
        <v>@0</v>
      </c>
      <c r="H1865" s="22" t="str">
        <f>IF(AND(INDEX(個人!$C$6:$AH$125,$N1865,$C$3)&lt;&gt;"",INDEX(個人!$C$6:$AH$125,$N1865,$O1865)&lt;&gt;""),IF(INDEX(個人!$C$6:$AH$125,$N1865,$H$3)&lt;20,11,ROUNDDOWN(INDEX(個人!$C$6:$AH$125,$N1865,$H$3)/5,0)+7),"")</f>
        <v/>
      </c>
      <c r="I1865" s="22" t="str">
        <f>IF(AND(INDEX(個人!$C$6:$AH$125,$N1865,$C$3)&lt;&gt;"",INDEX(個人!$C$6:$AH$125,$N1865,$O1865)&lt;&gt;""),IF(ISERROR(VLOOKUP(DBCS($Q1865),コード一覧!$E$1:$F$6,2,FALSE)),1,VLOOKUP(DBCS($Q1865),コード一覧!$E$1:$F$6,2,FALSE)),"")</f>
        <v/>
      </c>
      <c r="J1865" s="22" t="str">
        <f>IF(AND(INDEX(個人!$C$6:$AH$125,$N1865,$C$3)&lt;&gt;"",INDEX(個人!$C$6:$AH$125,$N1865,$O1865)&lt;&gt;""),VLOOKUP($P1865,コード一覧!$G$1:$H$10,2,FALSE),"")</f>
        <v/>
      </c>
      <c r="K1865" s="22" t="str">
        <f>IF(AND(INDEX(個人!$C$6:$AH$125,$N1865,$C$3)&lt;&gt;"",INDEX(個人!$C$6:$AH$125,$N1865,$O1865)&lt;&gt;""),LEFT(TEXT(INDEX(個人!$C$6:$AH$125,$N1865,$O1865),"mm:ss.00"),2),"")</f>
        <v/>
      </c>
      <c r="L1865" s="22" t="str">
        <f>IF(AND(INDEX(個人!$C$6:$AH$125,$N1865,$C$3)&lt;&gt;"",INDEX(個人!$C$6:$AH$125,$N1865,$O1865)&lt;&gt;""),MID(TEXT(INDEX(個人!$C$6:$AH$125,$N1865,$O1865),"mm:ss.00"),4,2),"")</f>
        <v/>
      </c>
      <c r="M1865" s="22" t="str">
        <f>IF(AND(INDEX(個人!$C$6:$AH$125,$N1865,$C$3)&lt;&gt;"",INDEX(個人!$C$6:$AH$125,$N1865,$O1865)&lt;&gt;""),RIGHT(TEXT(INDEX(個人!$C$6:$AH$125,$N1865,$O1865),"mm:ss.00"),2),"")</f>
        <v/>
      </c>
      <c r="N1865" s="22">
        <f t="shared" si="254"/>
        <v>85</v>
      </c>
      <c r="O1865" s="22">
        <v>22</v>
      </c>
      <c r="P1865" s="24" t="s">
        <v>70</v>
      </c>
      <c r="Q1865" s="22" t="s">
        <v>104</v>
      </c>
    </row>
    <row r="1866" spans="3:17" s="22" customFormat="1" x14ac:dyDescent="0.15">
      <c r="C1866" s="22" t="str">
        <f>IF(INDEX(個人!$C$6:$AH$125,$N1866,$C$3)&lt;&gt;"",DBCS(TRIM(INDEX(個人!$C$6:$AH$125,$N1866,$C$3))),"")</f>
        <v/>
      </c>
      <c r="D1866" s="22" t="str">
        <f t="shared" si="252"/>
        <v>○</v>
      </c>
      <c r="E1866" s="22">
        <f>IF(AND(INDEX(個人!$C$6:$AH$125,$N1865,$C$3)&lt;&gt;"",INDEX(個人!$C$6:$AH$125,$N1866,$O1866)&lt;&gt;""),E1865+1,E1865)</f>
        <v>0</v>
      </c>
      <c r="F1866" s="22" t="str">
        <f t="shared" si="253"/>
        <v>@0</v>
      </c>
      <c r="H1866" s="22" t="str">
        <f>IF(AND(INDEX(個人!$C$6:$AH$125,$N1866,$C$3)&lt;&gt;"",INDEX(個人!$C$6:$AH$125,$N1866,$O1866)&lt;&gt;""),IF(INDEX(個人!$C$6:$AH$125,$N1866,$H$3)&lt;20,11,ROUNDDOWN(INDEX(個人!$C$6:$AH$125,$N1866,$H$3)/5,0)+7),"")</f>
        <v/>
      </c>
      <c r="I1866" s="22" t="str">
        <f>IF(AND(INDEX(個人!$C$6:$AH$125,$N1866,$C$3)&lt;&gt;"",INDEX(個人!$C$6:$AH$125,$N1866,$O1866)&lt;&gt;""),IF(ISERROR(VLOOKUP(DBCS($Q1866),コード一覧!$E$1:$F$6,2,FALSE)),1,VLOOKUP(DBCS($Q1866),コード一覧!$E$1:$F$6,2,FALSE)),"")</f>
        <v/>
      </c>
      <c r="J1866" s="22" t="str">
        <f>IF(AND(INDEX(個人!$C$6:$AH$125,$N1866,$C$3)&lt;&gt;"",INDEX(個人!$C$6:$AH$125,$N1866,$O1866)&lt;&gt;""),VLOOKUP($P1866,コード一覧!$G$1:$H$10,2,FALSE),"")</f>
        <v/>
      </c>
      <c r="K1866" s="22" t="str">
        <f>IF(AND(INDEX(個人!$C$6:$AH$125,$N1866,$C$3)&lt;&gt;"",INDEX(個人!$C$6:$AH$125,$N1866,$O1866)&lt;&gt;""),LEFT(TEXT(INDEX(個人!$C$6:$AH$125,$N1866,$O1866),"mm:ss.00"),2),"")</f>
        <v/>
      </c>
      <c r="L1866" s="22" t="str">
        <f>IF(AND(INDEX(個人!$C$6:$AH$125,$N1866,$C$3)&lt;&gt;"",INDEX(個人!$C$6:$AH$125,$N1866,$O1866)&lt;&gt;""),MID(TEXT(INDEX(個人!$C$6:$AH$125,$N1866,$O1866),"mm:ss.00"),4,2),"")</f>
        <v/>
      </c>
      <c r="M1866" s="22" t="str">
        <f>IF(AND(INDEX(個人!$C$6:$AH$125,$N1866,$C$3)&lt;&gt;"",INDEX(個人!$C$6:$AH$125,$N1866,$O1866)&lt;&gt;""),RIGHT(TEXT(INDEX(個人!$C$6:$AH$125,$N1866,$O1866),"mm:ss.00"),2),"")</f>
        <v/>
      </c>
      <c r="N1866" s="22">
        <f t="shared" si="254"/>
        <v>85</v>
      </c>
      <c r="O1866" s="22">
        <v>23</v>
      </c>
      <c r="P1866" s="24" t="s">
        <v>24</v>
      </c>
      <c r="Q1866" s="22" t="s">
        <v>104</v>
      </c>
    </row>
    <row r="1867" spans="3:17" s="22" customFormat="1" x14ac:dyDescent="0.15">
      <c r="C1867" s="22" t="str">
        <f>IF(INDEX(個人!$C$6:$AH$125,$N1867,$C$3)&lt;&gt;"",DBCS(TRIM(INDEX(個人!$C$6:$AH$125,$N1867,$C$3))),"")</f>
        <v/>
      </c>
      <c r="D1867" s="22" t="str">
        <f t="shared" si="252"/>
        <v>○</v>
      </c>
      <c r="E1867" s="22">
        <f>IF(AND(INDEX(個人!$C$6:$AH$125,$N1866,$C$3)&lt;&gt;"",INDEX(個人!$C$6:$AH$125,$N1867,$O1867)&lt;&gt;""),E1866+1,E1866)</f>
        <v>0</v>
      </c>
      <c r="F1867" s="22" t="str">
        <f t="shared" si="253"/>
        <v>@0</v>
      </c>
      <c r="H1867" s="22" t="str">
        <f>IF(AND(INDEX(個人!$C$6:$AH$125,$N1867,$C$3)&lt;&gt;"",INDEX(個人!$C$6:$AH$125,$N1867,$O1867)&lt;&gt;""),IF(INDEX(個人!$C$6:$AH$125,$N1867,$H$3)&lt;20,11,ROUNDDOWN(INDEX(個人!$C$6:$AH$125,$N1867,$H$3)/5,0)+7),"")</f>
        <v/>
      </c>
      <c r="I1867" s="22" t="str">
        <f>IF(AND(INDEX(個人!$C$6:$AH$125,$N1867,$C$3)&lt;&gt;"",INDEX(個人!$C$6:$AH$125,$N1867,$O1867)&lt;&gt;""),IF(ISERROR(VLOOKUP(DBCS($Q1867),コード一覧!$E$1:$F$6,2,FALSE)),1,VLOOKUP(DBCS($Q1867),コード一覧!$E$1:$F$6,2,FALSE)),"")</f>
        <v/>
      </c>
      <c r="J1867" s="22" t="str">
        <f>IF(AND(INDEX(個人!$C$6:$AH$125,$N1867,$C$3)&lt;&gt;"",INDEX(個人!$C$6:$AH$125,$N1867,$O1867)&lt;&gt;""),VLOOKUP($P1867,コード一覧!$G$1:$H$10,2,FALSE),"")</f>
        <v/>
      </c>
      <c r="K1867" s="22" t="str">
        <f>IF(AND(INDEX(個人!$C$6:$AH$125,$N1867,$C$3)&lt;&gt;"",INDEX(個人!$C$6:$AH$125,$N1867,$O1867)&lt;&gt;""),LEFT(TEXT(INDEX(個人!$C$6:$AH$125,$N1867,$O1867),"mm:ss.00"),2),"")</f>
        <v/>
      </c>
      <c r="L1867" s="22" t="str">
        <f>IF(AND(INDEX(個人!$C$6:$AH$125,$N1867,$C$3)&lt;&gt;"",INDEX(個人!$C$6:$AH$125,$N1867,$O1867)&lt;&gt;""),MID(TEXT(INDEX(個人!$C$6:$AH$125,$N1867,$O1867),"mm:ss.00"),4,2),"")</f>
        <v/>
      </c>
      <c r="M1867" s="22" t="str">
        <f>IF(AND(INDEX(個人!$C$6:$AH$125,$N1867,$C$3)&lt;&gt;"",INDEX(個人!$C$6:$AH$125,$N1867,$O1867)&lt;&gt;""),RIGHT(TEXT(INDEX(個人!$C$6:$AH$125,$N1867,$O1867),"mm:ss.00"),2),"")</f>
        <v/>
      </c>
      <c r="N1867" s="22">
        <f t="shared" si="254"/>
        <v>85</v>
      </c>
      <c r="O1867" s="22">
        <v>24</v>
      </c>
      <c r="P1867" s="24" t="s">
        <v>37</v>
      </c>
      <c r="Q1867" s="22" t="s">
        <v>104</v>
      </c>
    </row>
    <row r="1868" spans="3:17" s="22" customFormat="1" x14ac:dyDescent="0.15">
      <c r="C1868" s="22" t="str">
        <f>IF(INDEX(個人!$C$6:$AH$125,$N1868,$C$3)&lt;&gt;"",DBCS(TRIM(INDEX(個人!$C$6:$AH$125,$N1868,$C$3))),"")</f>
        <v/>
      </c>
      <c r="D1868" s="22" t="str">
        <f t="shared" si="252"/>
        <v>○</v>
      </c>
      <c r="E1868" s="22">
        <f>IF(AND(INDEX(個人!$C$6:$AH$125,$N1867,$C$3)&lt;&gt;"",INDEX(個人!$C$6:$AH$125,$N1868,$O1868)&lt;&gt;""),E1867+1,E1867)</f>
        <v>0</v>
      </c>
      <c r="F1868" s="22" t="str">
        <f t="shared" si="253"/>
        <v>@0</v>
      </c>
      <c r="H1868" s="22" t="str">
        <f>IF(AND(INDEX(個人!$C$6:$AH$125,$N1868,$C$3)&lt;&gt;"",INDEX(個人!$C$6:$AH$125,$N1868,$O1868)&lt;&gt;""),IF(INDEX(個人!$C$6:$AH$125,$N1868,$H$3)&lt;20,11,ROUNDDOWN(INDEX(個人!$C$6:$AH$125,$N1868,$H$3)/5,0)+7),"")</f>
        <v/>
      </c>
      <c r="I1868" s="22" t="str">
        <f>IF(AND(INDEX(個人!$C$6:$AH$125,$N1868,$C$3)&lt;&gt;"",INDEX(個人!$C$6:$AH$125,$N1868,$O1868)&lt;&gt;""),IF(ISERROR(VLOOKUP(DBCS($Q1868),コード一覧!$E$1:$F$6,2,FALSE)),1,VLOOKUP(DBCS($Q1868),コード一覧!$E$1:$F$6,2,FALSE)),"")</f>
        <v/>
      </c>
      <c r="J1868" s="22" t="str">
        <f>IF(AND(INDEX(個人!$C$6:$AH$125,$N1868,$C$3)&lt;&gt;"",INDEX(個人!$C$6:$AH$125,$N1868,$O1868)&lt;&gt;""),VLOOKUP($P1868,コード一覧!$G$1:$H$10,2,FALSE),"")</f>
        <v/>
      </c>
      <c r="K1868" s="22" t="str">
        <f>IF(AND(INDEX(個人!$C$6:$AH$125,$N1868,$C$3)&lt;&gt;"",INDEX(個人!$C$6:$AH$125,$N1868,$O1868)&lt;&gt;""),LEFT(TEXT(INDEX(個人!$C$6:$AH$125,$N1868,$O1868),"mm:ss.00"),2),"")</f>
        <v/>
      </c>
      <c r="L1868" s="22" t="str">
        <f>IF(AND(INDEX(個人!$C$6:$AH$125,$N1868,$C$3)&lt;&gt;"",INDEX(個人!$C$6:$AH$125,$N1868,$O1868)&lt;&gt;""),MID(TEXT(INDEX(個人!$C$6:$AH$125,$N1868,$O1868),"mm:ss.00"),4,2),"")</f>
        <v/>
      </c>
      <c r="M1868" s="22" t="str">
        <f>IF(AND(INDEX(個人!$C$6:$AH$125,$N1868,$C$3)&lt;&gt;"",INDEX(個人!$C$6:$AH$125,$N1868,$O1868)&lt;&gt;""),RIGHT(TEXT(INDEX(個人!$C$6:$AH$125,$N1868,$O1868),"mm:ss.00"),2),"")</f>
        <v/>
      </c>
      <c r="N1868" s="22">
        <f t="shared" si="254"/>
        <v>85</v>
      </c>
      <c r="O1868" s="22">
        <v>25</v>
      </c>
      <c r="P1868" s="24" t="s">
        <v>47</v>
      </c>
      <c r="Q1868" s="22" t="s">
        <v>104</v>
      </c>
    </row>
    <row r="1869" spans="3:17" s="22" customFormat="1" x14ac:dyDescent="0.15">
      <c r="C1869" s="22" t="str">
        <f>IF(INDEX(個人!$C$6:$AH$125,$N1869,$C$3)&lt;&gt;"",DBCS(TRIM(INDEX(個人!$C$6:$AH$125,$N1869,$C$3))),"")</f>
        <v/>
      </c>
      <c r="D1869" s="22" t="str">
        <f t="shared" si="252"/>
        <v>○</v>
      </c>
      <c r="E1869" s="22">
        <f>IF(AND(INDEX(個人!$C$6:$AH$125,$N1868,$C$3)&lt;&gt;"",INDEX(個人!$C$6:$AH$125,$N1869,$O1869)&lt;&gt;""),E1868+1,E1868)</f>
        <v>0</v>
      </c>
      <c r="F1869" s="22" t="str">
        <f t="shared" si="253"/>
        <v>@0</v>
      </c>
      <c r="H1869" s="22" t="str">
        <f>IF(AND(INDEX(個人!$C$6:$AH$125,$N1869,$C$3)&lt;&gt;"",INDEX(個人!$C$6:$AH$125,$N1869,$O1869)&lt;&gt;""),IF(INDEX(個人!$C$6:$AH$125,$N1869,$H$3)&lt;20,11,ROUNDDOWN(INDEX(個人!$C$6:$AH$125,$N1869,$H$3)/5,0)+7),"")</f>
        <v/>
      </c>
      <c r="I1869" s="22" t="str">
        <f>IF(AND(INDEX(個人!$C$6:$AH$125,$N1869,$C$3)&lt;&gt;"",INDEX(個人!$C$6:$AH$125,$N1869,$O1869)&lt;&gt;""),IF(ISERROR(VLOOKUP(DBCS($Q1869),コード一覧!$E$1:$F$6,2,FALSE)),1,VLOOKUP(DBCS($Q1869),コード一覧!$E$1:$F$6,2,FALSE)),"")</f>
        <v/>
      </c>
      <c r="J1869" s="22" t="str">
        <f>IF(AND(INDEX(個人!$C$6:$AH$125,$N1869,$C$3)&lt;&gt;"",INDEX(個人!$C$6:$AH$125,$N1869,$O1869)&lt;&gt;""),VLOOKUP($P1869,コード一覧!$G$1:$H$10,2,FALSE),"")</f>
        <v/>
      </c>
      <c r="K1869" s="22" t="str">
        <f>IF(AND(INDEX(個人!$C$6:$AH$125,$N1869,$C$3)&lt;&gt;"",INDEX(個人!$C$6:$AH$125,$N1869,$O1869)&lt;&gt;""),LEFT(TEXT(INDEX(個人!$C$6:$AH$125,$N1869,$O1869),"mm:ss.00"),2),"")</f>
        <v/>
      </c>
      <c r="L1869" s="22" t="str">
        <f>IF(AND(INDEX(個人!$C$6:$AH$125,$N1869,$C$3)&lt;&gt;"",INDEX(個人!$C$6:$AH$125,$N1869,$O1869)&lt;&gt;""),MID(TEXT(INDEX(個人!$C$6:$AH$125,$N1869,$O1869),"mm:ss.00"),4,2),"")</f>
        <v/>
      </c>
      <c r="M1869" s="22" t="str">
        <f>IF(AND(INDEX(個人!$C$6:$AH$125,$N1869,$C$3)&lt;&gt;"",INDEX(個人!$C$6:$AH$125,$N1869,$O1869)&lt;&gt;""),RIGHT(TEXT(INDEX(個人!$C$6:$AH$125,$N1869,$O1869),"mm:ss.00"),2),"")</f>
        <v/>
      </c>
      <c r="N1869" s="22">
        <f t="shared" si="254"/>
        <v>85</v>
      </c>
      <c r="O1869" s="22">
        <v>26</v>
      </c>
      <c r="P1869" s="24" t="s">
        <v>70</v>
      </c>
      <c r="Q1869" s="22" t="s">
        <v>55</v>
      </c>
    </row>
    <row r="1870" spans="3:17" s="22" customFormat="1" x14ac:dyDescent="0.15">
      <c r="C1870" s="22" t="str">
        <f>IF(INDEX(個人!$C$6:$AH$125,$N1870,$C$3)&lt;&gt;"",DBCS(TRIM(INDEX(個人!$C$6:$AH$125,$N1870,$C$3))),"")</f>
        <v/>
      </c>
      <c r="D1870" s="22" t="str">
        <f t="shared" si="252"/>
        <v>○</v>
      </c>
      <c r="E1870" s="22">
        <f>IF(AND(INDEX(個人!$C$6:$AH$125,$N1869,$C$3)&lt;&gt;"",INDEX(個人!$C$6:$AH$125,$N1870,$O1870)&lt;&gt;""),E1869+1,E1869)</f>
        <v>0</v>
      </c>
      <c r="F1870" s="22" t="str">
        <f t="shared" si="253"/>
        <v>@0</v>
      </c>
      <c r="H1870" s="22" t="str">
        <f>IF(AND(INDEX(個人!$C$6:$AH$125,$N1870,$C$3)&lt;&gt;"",INDEX(個人!$C$6:$AH$125,$N1870,$O1870)&lt;&gt;""),IF(INDEX(個人!$C$6:$AH$125,$N1870,$H$3)&lt;20,11,ROUNDDOWN(INDEX(個人!$C$6:$AH$125,$N1870,$H$3)/5,0)+7),"")</f>
        <v/>
      </c>
      <c r="I1870" s="22" t="str">
        <f>IF(AND(INDEX(個人!$C$6:$AH$125,$N1870,$C$3)&lt;&gt;"",INDEX(個人!$C$6:$AH$125,$N1870,$O1870)&lt;&gt;""),IF(ISERROR(VLOOKUP(DBCS($Q1870),コード一覧!$E$1:$F$6,2,FALSE)),1,VLOOKUP(DBCS($Q1870),コード一覧!$E$1:$F$6,2,FALSE)),"")</f>
        <v/>
      </c>
      <c r="J1870" s="22" t="str">
        <f>IF(AND(INDEX(個人!$C$6:$AH$125,$N1870,$C$3)&lt;&gt;"",INDEX(個人!$C$6:$AH$125,$N1870,$O1870)&lt;&gt;""),VLOOKUP($P1870,コード一覧!$G$1:$H$10,2,FALSE),"")</f>
        <v/>
      </c>
      <c r="K1870" s="22" t="str">
        <f>IF(AND(INDEX(個人!$C$6:$AH$125,$N1870,$C$3)&lt;&gt;"",INDEX(個人!$C$6:$AH$125,$N1870,$O1870)&lt;&gt;""),LEFT(TEXT(INDEX(個人!$C$6:$AH$125,$N1870,$O1870),"mm:ss.00"),2),"")</f>
        <v/>
      </c>
      <c r="L1870" s="22" t="str">
        <f>IF(AND(INDEX(個人!$C$6:$AH$125,$N1870,$C$3)&lt;&gt;"",INDEX(個人!$C$6:$AH$125,$N1870,$O1870)&lt;&gt;""),MID(TEXT(INDEX(個人!$C$6:$AH$125,$N1870,$O1870),"mm:ss.00"),4,2),"")</f>
        <v/>
      </c>
      <c r="M1870" s="22" t="str">
        <f>IF(AND(INDEX(個人!$C$6:$AH$125,$N1870,$C$3)&lt;&gt;"",INDEX(個人!$C$6:$AH$125,$N1870,$O1870)&lt;&gt;""),RIGHT(TEXT(INDEX(個人!$C$6:$AH$125,$N1870,$O1870),"mm:ss.00"),2),"")</f>
        <v/>
      </c>
      <c r="N1870" s="22">
        <f t="shared" si="254"/>
        <v>85</v>
      </c>
      <c r="O1870" s="22">
        <v>27</v>
      </c>
      <c r="P1870" s="24" t="s">
        <v>24</v>
      </c>
      <c r="Q1870" s="22" t="s">
        <v>55</v>
      </c>
    </row>
    <row r="1871" spans="3:17" s="22" customFormat="1" x14ac:dyDescent="0.15">
      <c r="C1871" s="22" t="str">
        <f>IF(INDEX(個人!$C$6:$AH$125,$N1871,$C$3)&lt;&gt;"",DBCS(TRIM(INDEX(個人!$C$6:$AH$125,$N1871,$C$3))),"")</f>
        <v/>
      </c>
      <c r="D1871" s="22" t="str">
        <f t="shared" si="252"/>
        <v>○</v>
      </c>
      <c r="E1871" s="22">
        <f>IF(AND(INDEX(個人!$C$6:$AH$125,$N1870,$C$3)&lt;&gt;"",INDEX(個人!$C$6:$AH$125,$N1871,$O1871)&lt;&gt;""),E1870+1,E1870)</f>
        <v>0</v>
      </c>
      <c r="F1871" s="22" t="str">
        <f t="shared" si="253"/>
        <v>@0</v>
      </c>
      <c r="H1871" s="22" t="str">
        <f>IF(AND(INDEX(個人!$C$6:$AH$125,$N1871,$C$3)&lt;&gt;"",INDEX(個人!$C$6:$AH$125,$N1871,$O1871)&lt;&gt;""),IF(INDEX(個人!$C$6:$AH$125,$N1871,$H$3)&lt;20,11,ROUNDDOWN(INDEX(個人!$C$6:$AH$125,$N1871,$H$3)/5,0)+7),"")</f>
        <v/>
      </c>
      <c r="I1871" s="22" t="str">
        <f>IF(AND(INDEX(個人!$C$6:$AH$125,$N1871,$C$3)&lt;&gt;"",INDEX(個人!$C$6:$AH$125,$N1871,$O1871)&lt;&gt;""),IF(ISERROR(VLOOKUP(DBCS($Q1871),コード一覧!$E$1:$F$6,2,FALSE)),1,VLOOKUP(DBCS($Q1871),コード一覧!$E$1:$F$6,2,FALSE)),"")</f>
        <v/>
      </c>
      <c r="J1871" s="22" t="str">
        <f>IF(AND(INDEX(個人!$C$6:$AH$125,$N1871,$C$3)&lt;&gt;"",INDEX(個人!$C$6:$AH$125,$N1871,$O1871)&lt;&gt;""),VLOOKUP($P1871,コード一覧!$G$1:$H$10,2,FALSE),"")</f>
        <v/>
      </c>
      <c r="K1871" s="22" t="str">
        <f>IF(AND(INDEX(個人!$C$6:$AH$125,$N1871,$C$3)&lt;&gt;"",INDEX(個人!$C$6:$AH$125,$N1871,$O1871)&lt;&gt;""),LEFT(TEXT(INDEX(個人!$C$6:$AH$125,$N1871,$O1871),"mm:ss.00"),2),"")</f>
        <v/>
      </c>
      <c r="L1871" s="22" t="str">
        <f>IF(AND(INDEX(個人!$C$6:$AH$125,$N1871,$C$3)&lt;&gt;"",INDEX(個人!$C$6:$AH$125,$N1871,$O1871)&lt;&gt;""),MID(TEXT(INDEX(個人!$C$6:$AH$125,$N1871,$O1871),"mm:ss.00"),4,2),"")</f>
        <v/>
      </c>
      <c r="M1871" s="22" t="str">
        <f>IF(AND(INDEX(個人!$C$6:$AH$125,$N1871,$C$3)&lt;&gt;"",INDEX(個人!$C$6:$AH$125,$N1871,$O1871)&lt;&gt;""),RIGHT(TEXT(INDEX(個人!$C$6:$AH$125,$N1871,$O1871),"mm:ss.00"),2),"")</f>
        <v/>
      </c>
      <c r="N1871" s="22">
        <f t="shared" si="254"/>
        <v>85</v>
      </c>
      <c r="O1871" s="22">
        <v>28</v>
      </c>
      <c r="P1871" s="24" t="s">
        <v>37</v>
      </c>
      <c r="Q1871" s="22" t="s">
        <v>55</v>
      </c>
    </row>
    <row r="1872" spans="3:17" s="22" customFormat="1" x14ac:dyDescent="0.15">
      <c r="C1872" s="22" t="str">
        <f>IF(INDEX(個人!$C$6:$AH$125,$N1872,$C$3)&lt;&gt;"",DBCS(TRIM(INDEX(個人!$C$6:$AH$125,$N1872,$C$3))),"")</f>
        <v/>
      </c>
      <c r="D1872" s="22" t="str">
        <f t="shared" si="252"/>
        <v>○</v>
      </c>
      <c r="E1872" s="22">
        <f>IF(AND(INDEX(個人!$C$6:$AH$125,$N1871,$C$3)&lt;&gt;"",INDEX(個人!$C$6:$AH$125,$N1872,$O1872)&lt;&gt;""),E1871+1,E1871)</f>
        <v>0</v>
      </c>
      <c r="F1872" s="22" t="str">
        <f t="shared" si="253"/>
        <v>@0</v>
      </c>
      <c r="H1872" s="22" t="str">
        <f>IF(AND(INDEX(個人!$C$6:$AH$125,$N1872,$C$3)&lt;&gt;"",INDEX(個人!$C$6:$AH$125,$N1872,$O1872)&lt;&gt;""),IF(INDEX(個人!$C$6:$AH$125,$N1872,$H$3)&lt;20,11,ROUNDDOWN(INDEX(個人!$C$6:$AH$125,$N1872,$H$3)/5,0)+7),"")</f>
        <v/>
      </c>
      <c r="I1872" s="22" t="str">
        <f>IF(AND(INDEX(個人!$C$6:$AH$125,$N1872,$C$3)&lt;&gt;"",INDEX(個人!$C$6:$AH$125,$N1872,$O1872)&lt;&gt;""),IF(ISERROR(VLOOKUP(DBCS($Q1872),コード一覧!$E$1:$F$6,2,FALSE)),1,VLOOKUP(DBCS($Q1872),コード一覧!$E$1:$F$6,2,FALSE)),"")</f>
        <v/>
      </c>
      <c r="J1872" s="22" t="str">
        <f>IF(AND(INDEX(個人!$C$6:$AH$125,$N1872,$C$3)&lt;&gt;"",INDEX(個人!$C$6:$AH$125,$N1872,$O1872)&lt;&gt;""),VLOOKUP($P1872,コード一覧!$G$1:$H$10,2,FALSE),"")</f>
        <v/>
      </c>
      <c r="K1872" s="22" t="str">
        <f>IF(AND(INDEX(個人!$C$6:$AH$125,$N1872,$C$3)&lt;&gt;"",INDEX(個人!$C$6:$AH$125,$N1872,$O1872)&lt;&gt;""),LEFT(TEXT(INDEX(個人!$C$6:$AH$125,$N1872,$O1872),"mm:ss.00"),2),"")</f>
        <v/>
      </c>
      <c r="L1872" s="22" t="str">
        <f>IF(AND(INDEX(個人!$C$6:$AH$125,$N1872,$C$3)&lt;&gt;"",INDEX(個人!$C$6:$AH$125,$N1872,$O1872)&lt;&gt;""),MID(TEXT(INDEX(個人!$C$6:$AH$125,$N1872,$O1872),"mm:ss.00"),4,2),"")</f>
        <v/>
      </c>
      <c r="M1872" s="22" t="str">
        <f>IF(AND(INDEX(個人!$C$6:$AH$125,$N1872,$C$3)&lt;&gt;"",INDEX(個人!$C$6:$AH$125,$N1872,$O1872)&lt;&gt;""),RIGHT(TEXT(INDEX(個人!$C$6:$AH$125,$N1872,$O1872),"mm:ss.00"),2),"")</f>
        <v/>
      </c>
      <c r="N1872" s="22">
        <f t="shared" si="254"/>
        <v>85</v>
      </c>
      <c r="O1872" s="22">
        <v>29</v>
      </c>
      <c r="P1872" s="24" t="s">
        <v>47</v>
      </c>
      <c r="Q1872" s="22" t="s">
        <v>55</v>
      </c>
    </row>
    <row r="1873" spans="3:17" s="22" customFormat="1" x14ac:dyDescent="0.15">
      <c r="C1873" s="22" t="str">
        <f>IF(INDEX(個人!$C$6:$AH$125,$N1873,$C$3)&lt;&gt;"",DBCS(TRIM(INDEX(個人!$C$6:$AH$125,$N1873,$C$3))),"")</f>
        <v/>
      </c>
      <c r="D1873" s="22" t="str">
        <f t="shared" si="252"/>
        <v>○</v>
      </c>
      <c r="E1873" s="22">
        <f>IF(AND(INDEX(個人!$C$6:$AH$125,$N1872,$C$3)&lt;&gt;"",INDEX(個人!$C$6:$AH$125,$N1873,$O1873)&lt;&gt;""),E1872+1,E1872)</f>
        <v>0</v>
      </c>
      <c r="F1873" s="22" t="str">
        <f t="shared" si="253"/>
        <v>@0</v>
      </c>
      <c r="H1873" s="22" t="str">
        <f>IF(AND(INDEX(個人!$C$6:$AH$125,$N1873,$C$3)&lt;&gt;"",INDEX(個人!$C$6:$AH$125,$N1873,$O1873)&lt;&gt;""),IF(INDEX(個人!$C$6:$AH$125,$N1873,$H$3)&lt;20,11,ROUNDDOWN(INDEX(個人!$C$6:$AH$125,$N1873,$H$3)/5,0)+7),"")</f>
        <v/>
      </c>
      <c r="I1873" s="22" t="str">
        <f>IF(AND(INDEX(個人!$C$6:$AH$125,$N1873,$C$3)&lt;&gt;"",INDEX(個人!$C$6:$AH$125,$N1873,$O1873)&lt;&gt;""),IF(ISERROR(VLOOKUP(DBCS($Q1873),コード一覧!$E$1:$F$6,2,FALSE)),1,VLOOKUP(DBCS($Q1873),コード一覧!$E$1:$F$6,2,FALSE)),"")</f>
        <v/>
      </c>
      <c r="J1873" s="22" t="str">
        <f>IF(AND(INDEX(個人!$C$6:$AH$125,$N1873,$C$3)&lt;&gt;"",INDEX(個人!$C$6:$AH$125,$N1873,$O1873)&lt;&gt;""),VLOOKUP($P1873,コード一覧!$G$1:$H$10,2,FALSE),"")</f>
        <v/>
      </c>
      <c r="K1873" s="22" t="str">
        <f>IF(AND(INDEX(個人!$C$6:$AH$125,$N1873,$C$3)&lt;&gt;"",INDEX(個人!$C$6:$AH$125,$N1873,$O1873)&lt;&gt;""),LEFT(TEXT(INDEX(個人!$C$6:$AH$125,$N1873,$O1873),"mm:ss.00"),2),"")</f>
        <v/>
      </c>
      <c r="L1873" s="22" t="str">
        <f>IF(AND(INDEX(個人!$C$6:$AH$125,$N1873,$C$3)&lt;&gt;"",INDEX(個人!$C$6:$AH$125,$N1873,$O1873)&lt;&gt;""),MID(TEXT(INDEX(個人!$C$6:$AH$125,$N1873,$O1873),"mm:ss.00"),4,2),"")</f>
        <v/>
      </c>
      <c r="M1873" s="22" t="str">
        <f>IF(AND(INDEX(個人!$C$6:$AH$125,$N1873,$C$3)&lt;&gt;"",INDEX(個人!$C$6:$AH$125,$N1873,$O1873)&lt;&gt;""),RIGHT(TEXT(INDEX(個人!$C$6:$AH$125,$N1873,$O1873),"mm:ss.00"),2),"")</f>
        <v/>
      </c>
      <c r="N1873" s="22">
        <f t="shared" si="254"/>
        <v>85</v>
      </c>
      <c r="O1873" s="22">
        <v>30</v>
      </c>
      <c r="P1873" s="24" t="s">
        <v>37</v>
      </c>
      <c r="Q1873" s="22" t="s">
        <v>101</v>
      </c>
    </row>
    <row r="1874" spans="3:17" s="22" customFormat="1" x14ac:dyDescent="0.15">
      <c r="C1874" s="22" t="str">
        <f>IF(INDEX(個人!$C$6:$AH$125,$N1874,$C$3)&lt;&gt;"",DBCS(TRIM(INDEX(個人!$C$6:$AH$125,$N1874,$C$3))),"")</f>
        <v/>
      </c>
      <c r="D1874" s="22" t="str">
        <f t="shared" si="252"/>
        <v>○</v>
      </c>
      <c r="E1874" s="22">
        <f>IF(AND(INDEX(個人!$C$6:$AH$125,$N1873,$C$3)&lt;&gt;"",INDEX(個人!$C$6:$AH$125,$N1874,$O1874)&lt;&gt;""),E1873+1,E1873)</f>
        <v>0</v>
      </c>
      <c r="F1874" s="22" t="str">
        <f t="shared" si="253"/>
        <v>@0</v>
      </c>
      <c r="H1874" s="22" t="str">
        <f>IF(AND(INDEX(個人!$C$6:$AH$125,$N1874,$C$3)&lt;&gt;"",INDEX(個人!$C$6:$AH$125,$N1874,$O1874)&lt;&gt;""),IF(INDEX(個人!$C$6:$AH$125,$N1874,$H$3)&lt;20,11,ROUNDDOWN(INDEX(個人!$C$6:$AH$125,$N1874,$H$3)/5,0)+7),"")</f>
        <v/>
      </c>
      <c r="I1874" s="22" t="str">
        <f>IF(AND(INDEX(個人!$C$6:$AH$125,$N1874,$C$3)&lt;&gt;"",INDEX(個人!$C$6:$AH$125,$N1874,$O1874)&lt;&gt;""),IF(ISERROR(VLOOKUP(DBCS($Q1874),コード一覧!$E$1:$F$6,2,FALSE)),1,VLOOKUP(DBCS($Q1874),コード一覧!$E$1:$F$6,2,FALSE)),"")</f>
        <v/>
      </c>
      <c r="J1874" s="22" t="str">
        <f>IF(AND(INDEX(個人!$C$6:$AH$125,$N1874,$C$3)&lt;&gt;"",INDEX(個人!$C$6:$AH$125,$N1874,$O1874)&lt;&gt;""),VLOOKUP($P1874,コード一覧!$G$1:$H$10,2,FALSE),"")</f>
        <v/>
      </c>
      <c r="K1874" s="22" t="str">
        <f>IF(AND(INDEX(個人!$C$6:$AH$125,$N1874,$C$3)&lt;&gt;"",INDEX(個人!$C$6:$AH$125,$N1874,$O1874)&lt;&gt;""),LEFT(TEXT(INDEX(個人!$C$6:$AH$125,$N1874,$O1874),"mm:ss.00"),2),"")</f>
        <v/>
      </c>
      <c r="L1874" s="22" t="str">
        <f>IF(AND(INDEX(個人!$C$6:$AH$125,$N1874,$C$3)&lt;&gt;"",INDEX(個人!$C$6:$AH$125,$N1874,$O1874)&lt;&gt;""),MID(TEXT(INDEX(個人!$C$6:$AH$125,$N1874,$O1874),"mm:ss.00"),4,2),"")</f>
        <v/>
      </c>
      <c r="M1874" s="22" t="str">
        <f>IF(AND(INDEX(個人!$C$6:$AH$125,$N1874,$C$3)&lt;&gt;"",INDEX(個人!$C$6:$AH$125,$N1874,$O1874)&lt;&gt;""),RIGHT(TEXT(INDEX(個人!$C$6:$AH$125,$N1874,$O1874),"mm:ss.00"),2),"")</f>
        <v/>
      </c>
      <c r="N1874" s="22">
        <f t="shared" si="254"/>
        <v>85</v>
      </c>
      <c r="O1874" s="22">
        <v>31</v>
      </c>
      <c r="P1874" s="24" t="s">
        <v>47</v>
      </c>
      <c r="Q1874" s="22" t="s">
        <v>101</v>
      </c>
    </row>
    <row r="1875" spans="3:17" s="22" customFormat="1" x14ac:dyDescent="0.15">
      <c r="C1875" s="22" t="str">
        <f>IF(INDEX(個人!$C$6:$AH$125,$N1875,$C$3)&lt;&gt;"",DBCS(TRIM(INDEX(個人!$C$6:$AH$125,$N1875,$C$3))),"")</f>
        <v/>
      </c>
      <c r="D1875" s="22" t="str">
        <f t="shared" si="252"/>
        <v>○</v>
      </c>
      <c r="E1875" s="22">
        <f>IF(AND(INDEX(個人!$C$6:$AH$125,$N1874,$C$3)&lt;&gt;"",INDEX(個人!$C$6:$AH$125,$N1875,$O1875)&lt;&gt;""),E1874+1,E1874)</f>
        <v>0</v>
      </c>
      <c r="F1875" s="22" t="str">
        <f t="shared" si="253"/>
        <v>@0</v>
      </c>
      <c r="H1875" s="22" t="str">
        <f>IF(AND(INDEX(個人!$C$6:$AH$125,$N1875,$C$3)&lt;&gt;"",INDEX(個人!$C$6:$AH$125,$N1875,$O1875)&lt;&gt;""),IF(INDEX(個人!$C$6:$AH$125,$N1875,$H$3)&lt;20,11,ROUNDDOWN(INDEX(個人!$C$6:$AH$125,$N1875,$H$3)/5,0)+7),"")</f>
        <v/>
      </c>
      <c r="I1875" s="22" t="str">
        <f>IF(AND(INDEX(個人!$C$6:$AH$125,$N1875,$C$3)&lt;&gt;"",INDEX(個人!$C$6:$AH$125,$N1875,$O1875)&lt;&gt;""),IF(ISERROR(VLOOKUP(DBCS($Q1875),コード一覧!$E$1:$F$6,2,FALSE)),1,VLOOKUP(DBCS($Q1875),コード一覧!$E$1:$F$6,2,FALSE)),"")</f>
        <v/>
      </c>
      <c r="J1875" s="22" t="str">
        <f>IF(AND(INDEX(個人!$C$6:$AH$125,$N1875,$C$3)&lt;&gt;"",INDEX(個人!$C$6:$AH$125,$N1875,$O1875)&lt;&gt;""),VLOOKUP($P1875,コード一覧!$G$1:$H$10,2,FALSE),"")</f>
        <v/>
      </c>
      <c r="K1875" s="22" t="str">
        <f>IF(AND(INDEX(個人!$C$6:$AH$125,$N1875,$C$3)&lt;&gt;"",INDEX(個人!$C$6:$AH$125,$N1875,$O1875)&lt;&gt;""),LEFT(TEXT(INDEX(個人!$C$6:$AH$125,$N1875,$O1875),"mm:ss.00"),2),"")</f>
        <v/>
      </c>
      <c r="L1875" s="22" t="str">
        <f>IF(AND(INDEX(個人!$C$6:$AH$125,$N1875,$C$3)&lt;&gt;"",INDEX(個人!$C$6:$AH$125,$N1875,$O1875)&lt;&gt;""),MID(TEXT(INDEX(個人!$C$6:$AH$125,$N1875,$O1875),"mm:ss.00"),4,2),"")</f>
        <v/>
      </c>
      <c r="M1875" s="22" t="str">
        <f>IF(AND(INDEX(個人!$C$6:$AH$125,$N1875,$C$3)&lt;&gt;"",INDEX(個人!$C$6:$AH$125,$N1875,$O1875)&lt;&gt;""),RIGHT(TEXT(INDEX(個人!$C$6:$AH$125,$N1875,$O1875),"mm:ss.00"),2),"")</f>
        <v/>
      </c>
      <c r="N1875" s="22">
        <f t="shared" si="254"/>
        <v>85</v>
      </c>
      <c r="O1875" s="22">
        <v>32</v>
      </c>
      <c r="P1875" s="24" t="s">
        <v>73</v>
      </c>
      <c r="Q1875" s="22" t="s">
        <v>101</v>
      </c>
    </row>
    <row r="1876" spans="3:17" s="23" customFormat="1" x14ac:dyDescent="0.15">
      <c r="C1876" s="23" t="str">
        <f>IF(INDEX(個人!$C$6:$AH$125,$N1876,$C$3)&lt;&gt;"",DBCS(TRIM(INDEX(個人!$C$6:$AH$125,$N1876,$C$3))),"")</f>
        <v/>
      </c>
      <c r="D1876" s="23" t="str">
        <f>IF(C1875=C1876,"○","×")</f>
        <v>○</v>
      </c>
      <c r="E1876" s="23">
        <f>IF(AND(INDEX(個人!$C$6:$AH$125,$N1876,$C$3)&lt;&gt;"",INDEX(個人!$C$6:$AH$125,$N1876,$O1876)&lt;&gt;""),1,0)</f>
        <v>0</v>
      </c>
      <c r="F1876" s="23" t="str">
        <f>C1876&amp;"@"&amp;E1876</f>
        <v>@0</v>
      </c>
      <c r="H1876" s="23" t="str">
        <f>IF(AND(INDEX(個人!$C$6:$AH$125,$N1876,$C$3)&lt;&gt;"",INDEX(個人!$C$6:$AH$125,$N1876,$O1876)&lt;&gt;""),IF(INDEX(個人!$C$6:$AH$125,$N1876,$H$3)&lt;20,11,ROUNDDOWN(INDEX(個人!$C$6:$AH$125,$N1876,$H$3)/5,0)+7),"")</f>
        <v/>
      </c>
      <c r="I1876" s="23" t="str">
        <f>IF(AND(INDEX(個人!$C$6:$AH$125,$N1876,$C$3)&lt;&gt;"",INDEX(個人!$C$6:$AH$125,$N1876,$O1876)&lt;&gt;""),IF(ISERROR(VLOOKUP(DBCS($Q1876),コード一覧!$E$1:$F$6,2,FALSE)),1,VLOOKUP(DBCS($Q1876),コード一覧!$E$1:$F$6,2,FALSE)),"")</f>
        <v/>
      </c>
      <c r="J1876" s="23" t="str">
        <f>IF(AND(INDEX(個人!$C$6:$AH$125,$N1876,$C$3)&lt;&gt;"",INDEX(個人!$C$6:$AH$125,$N1876,$O1876)&lt;&gt;""),VLOOKUP($P1876,コード一覧!$G$1:$H$10,2,FALSE),"")</f>
        <v/>
      </c>
      <c r="K1876" s="23" t="str">
        <f>IF(AND(INDEX(個人!$C$6:$AH$125,$N1876,$C$3)&lt;&gt;"",INDEX(個人!$C$6:$AH$125,$N1876,$O1876)&lt;&gt;""),LEFT(TEXT(INDEX(個人!$C$6:$AH$125,$N1876,$O1876),"mm:ss.00"),2),"")</f>
        <v/>
      </c>
      <c r="L1876" s="23" t="str">
        <f>IF(AND(INDEX(個人!$C$6:$AH$125,$N1876,$C$3)&lt;&gt;"",INDEX(個人!$C$6:$AH$125,$N1876,$O1876)&lt;&gt;""),MID(TEXT(INDEX(個人!$C$6:$AH$125,$N1876,$O1876),"mm:ss.00"),4,2),"")</f>
        <v/>
      </c>
      <c r="M1876" s="23" t="str">
        <f>IF(AND(INDEX(個人!$C$6:$AH$125,$N1876,$C$3)&lt;&gt;"",INDEX(個人!$C$6:$AH$125,$N1876,$O1876)&lt;&gt;""),RIGHT(TEXT(INDEX(個人!$C$6:$AH$125,$N1876,$O1876),"mm:ss.00"),2),"")</f>
        <v/>
      </c>
      <c r="N1876" s="23">
        <f>N1854+1</f>
        <v>86</v>
      </c>
      <c r="O1876" s="23">
        <v>11</v>
      </c>
      <c r="P1876" s="200" t="s">
        <v>70</v>
      </c>
      <c r="Q1876" s="23" t="s">
        <v>318</v>
      </c>
    </row>
    <row r="1877" spans="3:17" s="23" customFormat="1" x14ac:dyDescent="0.15">
      <c r="C1877" s="23" t="str">
        <f>IF(INDEX(個人!$C$6:$AH$125,$N1877,$C$3)&lt;&gt;"",DBCS(TRIM(INDEX(個人!$C$6:$AH$125,$N1877,$C$3))),"")</f>
        <v/>
      </c>
      <c r="D1877" s="23" t="str">
        <f>IF(C1876=C1877,"○","×")</f>
        <v>○</v>
      </c>
      <c r="E1877" s="23">
        <f>IF(AND(INDEX(個人!$C$6:$AH$125,$N1876,$C$3)&lt;&gt;"",INDEX(個人!$C$6:$AH$125,$N1877,$O1877)&lt;&gt;""),E1876+1,E1876)</f>
        <v>0</v>
      </c>
      <c r="F1877" s="23" t="str">
        <f>C1877&amp;"@"&amp;E1877</f>
        <v>@0</v>
      </c>
      <c r="H1877" s="23" t="str">
        <f>IF(AND(INDEX(個人!$C$6:$AH$125,$N1877,$C$3)&lt;&gt;"",INDEX(個人!$C$6:$AH$125,$N1877,$O1877)&lt;&gt;""),IF(INDEX(個人!$C$6:$AH$125,$N1877,$H$3)&lt;20,11,ROUNDDOWN(INDEX(個人!$C$6:$AH$125,$N1877,$H$3)/5,0)+7),"")</f>
        <v/>
      </c>
      <c r="I1877" s="23" t="str">
        <f>IF(AND(INDEX(個人!$C$6:$AH$125,$N1877,$C$3)&lt;&gt;"",INDEX(個人!$C$6:$AH$125,$N1877,$O1877)&lt;&gt;""),IF(ISERROR(VLOOKUP(DBCS($Q1877),コード一覧!$E$1:$F$6,2,FALSE)),1,VLOOKUP(DBCS($Q1877),コード一覧!$E$1:$F$6,2,FALSE)),"")</f>
        <v/>
      </c>
      <c r="J1877" s="23" t="str">
        <f>IF(AND(INDEX(個人!$C$6:$AH$125,$N1877,$C$3)&lt;&gt;"",INDEX(個人!$C$6:$AH$125,$N1877,$O1877)&lt;&gt;""),VLOOKUP($P1877,コード一覧!$G$1:$H$10,2,FALSE),"")</f>
        <v/>
      </c>
      <c r="K1877" s="23" t="str">
        <f>IF(AND(INDEX(個人!$C$6:$AH$125,$N1877,$C$3)&lt;&gt;"",INDEX(個人!$C$6:$AH$125,$N1877,$O1877)&lt;&gt;""),LEFT(TEXT(INDEX(個人!$C$6:$AH$125,$N1877,$O1877),"mm:ss.00"),2),"")</f>
        <v/>
      </c>
      <c r="L1877" s="23" t="str">
        <f>IF(AND(INDEX(個人!$C$6:$AH$125,$N1877,$C$3)&lt;&gt;"",INDEX(個人!$C$6:$AH$125,$N1877,$O1877)&lt;&gt;""),MID(TEXT(INDEX(個人!$C$6:$AH$125,$N1877,$O1877),"mm:ss.00"),4,2),"")</f>
        <v/>
      </c>
      <c r="M1877" s="23" t="str">
        <f>IF(AND(INDEX(個人!$C$6:$AH$125,$N1877,$C$3)&lt;&gt;"",INDEX(個人!$C$6:$AH$125,$N1877,$O1877)&lt;&gt;""),RIGHT(TEXT(INDEX(個人!$C$6:$AH$125,$N1877,$O1877),"mm:ss.00"),2),"")</f>
        <v/>
      </c>
      <c r="N1877" s="23">
        <f>$N1876</f>
        <v>86</v>
      </c>
      <c r="O1877" s="23">
        <v>12</v>
      </c>
      <c r="P1877" s="200" t="s">
        <v>24</v>
      </c>
      <c r="Q1877" s="23" t="s">
        <v>318</v>
      </c>
    </row>
    <row r="1878" spans="3:17" s="23" customFormat="1" x14ac:dyDescent="0.15">
      <c r="C1878" s="23" t="str">
        <f>IF(INDEX(個人!$C$6:$AH$125,$N1878,$C$3)&lt;&gt;"",DBCS(TRIM(INDEX(個人!$C$6:$AH$125,$N1878,$C$3))),"")</f>
        <v/>
      </c>
      <c r="D1878" s="23" t="str">
        <f t="shared" ref="D1878:D1897" si="255">IF(C1877=C1878,"○","×")</f>
        <v>○</v>
      </c>
      <c r="E1878" s="23">
        <f>IF(AND(INDEX(個人!$C$6:$AH$125,$N1877,$C$3)&lt;&gt;"",INDEX(個人!$C$6:$AH$125,$N1878,$O1878)&lt;&gt;""),E1877+1,E1877)</f>
        <v>0</v>
      </c>
      <c r="F1878" s="23" t="str">
        <f t="shared" ref="F1878:F1897" si="256">C1878&amp;"@"&amp;E1878</f>
        <v>@0</v>
      </c>
      <c r="H1878" s="23" t="str">
        <f>IF(AND(INDEX(個人!$C$6:$AH$125,$N1878,$C$3)&lt;&gt;"",INDEX(個人!$C$6:$AH$125,$N1878,$O1878)&lt;&gt;""),IF(INDEX(個人!$C$6:$AH$125,$N1878,$H$3)&lt;20,11,ROUNDDOWN(INDEX(個人!$C$6:$AH$125,$N1878,$H$3)/5,0)+7),"")</f>
        <v/>
      </c>
      <c r="I1878" s="23" t="str">
        <f>IF(AND(INDEX(個人!$C$6:$AH$125,$N1878,$C$3)&lt;&gt;"",INDEX(個人!$C$6:$AH$125,$N1878,$O1878)&lt;&gt;""),IF(ISERROR(VLOOKUP(DBCS($Q1878),コード一覧!$E$1:$F$6,2,FALSE)),1,VLOOKUP(DBCS($Q1878),コード一覧!$E$1:$F$6,2,FALSE)),"")</f>
        <v/>
      </c>
      <c r="J1878" s="23" t="str">
        <f>IF(AND(INDEX(個人!$C$6:$AH$125,$N1878,$C$3)&lt;&gt;"",INDEX(個人!$C$6:$AH$125,$N1878,$O1878)&lt;&gt;""),VLOOKUP($P1878,コード一覧!$G$1:$H$10,2,FALSE),"")</f>
        <v/>
      </c>
      <c r="K1878" s="23" t="str">
        <f>IF(AND(INDEX(個人!$C$6:$AH$125,$N1878,$C$3)&lt;&gt;"",INDEX(個人!$C$6:$AH$125,$N1878,$O1878)&lt;&gt;""),LEFT(TEXT(INDEX(個人!$C$6:$AH$125,$N1878,$O1878),"mm:ss.00"),2),"")</f>
        <v/>
      </c>
      <c r="L1878" s="23" t="str">
        <f>IF(AND(INDEX(個人!$C$6:$AH$125,$N1878,$C$3)&lt;&gt;"",INDEX(個人!$C$6:$AH$125,$N1878,$O1878)&lt;&gt;""),MID(TEXT(INDEX(個人!$C$6:$AH$125,$N1878,$O1878),"mm:ss.00"),4,2),"")</f>
        <v/>
      </c>
      <c r="M1878" s="23" t="str">
        <f>IF(AND(INDEX(個人!$C$6:$AH$125,$N1878,$C$3)&lt;&gt;"",INDEX(個人!$C$6:$AH$125,$N1878,$O1878)&lt;&gt;""),RIGHT(TEXT(INDEX(個人!$C$6:$AH$125,$N1878,$O1878),"mm:ss.00"),2),"")</f>
        <v/>
      </c>
      <c r="N1878" s="23">
        <f t="shared" ref="N1878:N1897" si="257">$N1877</f>
        <v>86</v>
      </c>
      <c r="O1878" s="23">
        <v>13</v>
      </c>
      <c r="P1878" s="200" t="s">
        <v>37</v>
      </c>
      <c r="Q1878" s="23" t="s">
        <v>318</v>
      </c>
    </row>
    <row r="1879" spans="3:17" s="23" customFormat="1" x14ac:dyDescent="0.15">
      <c r="C1879" s="23" t="str">
        <f>IF(INDEX(個人!$C$6:$AH$125,$N1879,$C$3)&lt;&gt;"",DBCS(TRIM(INDEX(個人!$C$6:$AH$125,$N1879,$C$3))),"")</f>
        <v/>
      </c>
      <c r="D1879" s="23" t="str">
        <f t="shared" si="255"/>
        <v>○</v>
      </c>
      <c r="E1879" s="23">
        <f>IF(AND(INDEX(個人!$C$6:$AH$125,$N1878,$C$3)&lt;&gt;"",INDEX(個人!$C$6:$AH$125,$N1879,$O1879)&lt;&gt;""),E1878+1,E1878)</f>
        <v>0</v>
      </c>
      <c r="F1879" s="23" t="str">
        <f t="shared" si="256"/>
        <v>@0</v>
      </c>
      <c r="H1879" s="23" t="str">
        <f>IF(AND(INDEX(個人!$C$6:$AH$125,$N1879,$C$3)&lt;&gt;"",INDEX(個人!$C$6:$AH$125,$N1879,$O1879)&lt;&gt;""),IF(INDEX(個人!$C$6:$AH$125,$N1879,$H$3)&lt;20,11,ROUNDDOWN(INDEX(個人!$C$6:$AH$125,$N1879,$H$3)/5,0)+7),"")</f>
        <v/>
      </c>
      <c r="I1879" s="23" t="str">
        <f>IF(AND(INDEX(個人!$C$6:$AH$125,$N1879,$C$3)&lt;&gt;"",INDEX(個人!$C$6:$AH$125,$N1879,$O1879)&lt;&gt;""),IF(ISERROR(VLOOKUP(DBCS($Q1879),コード一覧!$E$1:$F$6,2,FALSE)),1,VLOOKUP(DBCS($Q1879),コード一覧!$E$1:$F$6,2,FALSE)),"")</f>
        <v/>
      </c>
      <c r="J1879" s="23" t="str">
        <f>IF(AND(INDEX(個人!$C$6:$AH$125,$N1879,$C$3)&lt;&gt;"",INDEX(個人!$C$6:$AH$125,$N1879,$O1879)&lt;&gt;""),VLOOKUP($P1879,コード一覧!$G$1:$H$10,2,FALSE),"")</f>
        <v/>
      </c>
      <c r="K1879" s="23" t="str">
        <f>IF(AND(INDEX(個人!$C$6:$AH$125,$N1879,$C$3)&lt;&gt;"",INDEX(個人!$C$6:$AH$125,$N1879,$O1879)&lt;&gt;""),LEFT(TEXT(INDEX(個人!$C$6:$AH$125,$N1879,$O1879),"mm:ss.00"),2),"")</f>
        <v/>
      </c>
      <c r="L1879" s="23" t="str">
        <f>IF(AND(INDEX(個人!$C$6:$AH$125,$N1879,$C$3)&lt;&gt;"",INDEX(個人!$C$6:$AH$125,$N1879,$O1879)&lt;&gt;""),MID(TEXT(INDEX(個人!$C$6:$AH$125,$N1879,$O1879),"mm:ss.00"),4,2),"")</f>
        <v/>
      </c>
      <c r="M1879" s="23" t="str">
        <f>IF(AND(INDEX(個人!$C$6:$AH$125,$N1879,$C$3)&lt;&gt;"",INDEX(個人!$C$6:$AH$125,$N1879,$O1879)&lt;&gt;""),RIGHT(TEXT(INDEX(個人!$C$6:$AH$125,$N1879,$O1879),"mm:ss.00"),2),"")</f>
        <v/>
      </c>
      <c r="N1879" s="23">
        <f t="shared" si="257"/>
        <v>86</v>
      </c>
      <c r="O1879" s="23">
        <v>14</v>
      </c>
      <c r="P1879" s="200" t="s">
        <v>47</v>
      </c>
      <c r="Q1879" s="23" t="s">
        <v>318</v>
      </c>
    </row>
    <row r="1880" spans="3:17" s="23" customFormat="1" x14ac:dyDescent="0.15">
      <c r="C1880" s="23" t="str">
        <f>IF(INDEX(個人!$C$6:$AH$125,$N1880,$C$3)&lt;&gt;"",DBCS(TRIM(INDEX(個人!$C$6:$AH$125,$N1880,$C$3))),"")</f>
        <v/>
      </c>
      <c r="D1880" s="23" t="str">
        <f t="shared" si="255"/>
        <v>○</v>
      </c>
      <c r="E1880" s="23">
        <f>IF(AND(INDEX(個人!$C$6:$AH$125,$N1879,$C$3)&lt;&gt;"",INDEX(個人!$C$6:$AH$125,$N1880,$O1880)&lt;&gt;""),E1879+1,E1879)</f>
        <v>0</v>
      </c>
      <c r="F1880" s="23" t="str">
        <f t="shared" si="256"/>
        <v>@0</v>
      </c>
      <c r="H1880" s="23" t="str">
        <f>IF(AND(INDEX(個人!$C$6:$AH$125,$N1880,$C$3)&lt;&gt;"",INDEX(個人!$C$6:$AH$125,$N1880,$O1880)&lt;&gt;""),IF(INDEX(個人!$C$6:$AH$125,$N1880,$H$3)&lt;20,11,ROUNDDOWN(INDEX(個人!$C$6:$AH$125,$N1880,$H$3)/5,0)+7),"")</f>
        <v/>
      </c>
      <c r="I1880" s="23" t="str">
        <f>IF(AND(INDEX(個人!$C$6:$AH$125,$N1880,$C$3)&lt;&gt;"",INDEX(個人!$C$6:$AH$125,$N1880,$O1880)&lt;&gt;""),IF(ISERROR(VLOOKUP(DBCS($Q1880),コード一覧!$E$1:$F$6,2,FALSE)),1,VLOOKUP(DBCS($Q1880),コード一覧!$E$1:$F$6,2,FALSE)),"")</f>
        <v/>
      </c>
      <c r="J1880" s="23" t="str">
        <f>IF(AND(INDEX(個人!$C$6:$AH$125,$N1880,$C$3)&lt;&gt;"",INDEX(個人!$C$6:$AH$125,$N1880,$O1880)&lt;&gt;""),VLOOKUP($P1880,コード一覧!$G$1:$H$10,2,FALSE),"")</f>
        <v/>
      </c>
      <c r="K1880" s="23" t="str">
        <f>IF(AND(INDEX(個人!$C$6:$AH$125,$N1880,$C$3)&lt;&gt;"",INDEX(個人!$C$6:$AH$125,$N1880,$O1880)&lt;&gt;""),LEFT(TEXT(INDEX(個人!$C$6:$AH$125,$N1880,$O1880),"mm:ss.00"),2),"")</f>
        <v/>
      </c>
      <c r="L1880" s="23" t="str">
        <f>IF(AND(INDEX(個人!$C$6:$AH$125,$N1880,$C$3)&lt;&gt;"",INDEX(個人!$C$6:$AH$125,$N1880,$O1880)&lt;&gt;""),MID(TEXT(INDEX(個人!$C$6:$AH$125,$N1880,$O1880),"mm:ss.00"),4,2),"")</f>
        <v/>
      </c>
      <c r="M1880" s="23" t="str">
        <f>IF(AND(INDEX(個人!$C$6:$AH$125,$N1880,$C$3)&lt;&gt;"",INDEX(個人!$C$6:$AH$125,$N1880,$O1880)&lt;&gt;""),RIGHT(TEXT(INDEX(個人!$C$6:$AH$125,$N1880,$O1880),"mm:ss.00"),2),"")</f>
        <v/>
      </c>
      <c r="N1880" s="23">
        <f t="shared" si="257"/>
        <v>86</v>
      </c>
      <c r="O1880" s="23">
        <v>15</v>
      </c>
      <c r="P1880" s="200" t="s">
        <v>73</v>
      </c>
      <c r="Q1880" s="23" t="s">
        <v>318</v>
      </c>
    </row>
    <row r="1881" spans="3:17" s="23" customFormat="1" x14ac:dyDescent="0.15">
      <c r="C1881" s="23" t="str">
        <f>IF(INDEX(個人!$C$6:$AH$125,$N1881,$C$3)&lt;&gt;"",DBCS(TRIM(INDEX(個人!$C$6:$AH$125,$N1881,$C$3))),"")</f>
        <v/>
      </c>
      <c r="D1881" s="23" t="str">
        <f t="shared" si="255"/>
        <v>○</v>
      </c>
      <c r="E1881" s="23">
        <f>IF(AND(INDEX(個人!$C$6:$AH$125,$N1880,$C$3)&lt;&gt;"",INDEX(個人!$C$6:$AH$125,$N1881,$O1881)&lt;&gt;""),E1880+1,E1880)</f>
        <v>0</v>
      </c>
      <c r="F1881" s="23" t="str">
        <f t="shared" si="256"/>
        <v>@0</v>
      </c>
      <c r="H1881" s="23" t="str">
        <f>IF(AND(INDEX(個人!$C$6:$AH$125,$N1881,$C$3)&lt;&gt;"",INDEX(個人!$C$6:$AH$125,$N1881,$O1881)&lt;&gt;""),IF(INDEX(個人!$C$6:$AH$125,$N1881,$H$3)&lt;20,11,ROUNDDOWN(INDEX(個人!$C$6:$AH$125,$N1881,$H$3)/5,0)+7),"")</f>
        <v/>
      </c>
      <c r="I1881" s="23" t="str">
        <f>IF(AND(INDEX(個人!$C$6:$AH$125,$N1881,$C$3)&lt;&gt;"",INDEX(個人!$C$6:$AH$125,$N1881,$O1881)&lt;&gt;""),IF(ISERROR(VLOOKUP(DBCS($Q1881),コード一覧!$E$1:$F$6,2,FALSE)),1,VLOOKUP(DBCS($Q1881),コード一覧!$E$1:$F$6,2,FALSE)),"")</f>
        <v/>
      </c>
      <c r="J1881" s="23" t="str">
        <f>IF(AND(INDEX(個人!$C$6:$AH$125,$N1881,$C$3)&lt;&gt;"",INDEX(個人!$C$6:$AH$125,$N1881,$O1881)&lt;&gt;""),VLOOKUP($P1881,コード一覧!$G$1:$H$10,2,FALSE),"")</f>
        <v/>
      </c>
      <c r="K1881" s="23" t="str">
        <f>IF(AND(INDEX(個人!$C$6:$AH$125,$N1881,$C$3)&lt;&gt;"",INDEX(個人!$C$6:$AH$125,$N1881,$O1881)&lt;&gt;""),LEFT(TEXT(INDEX(個人!$C$6:$AH$125,$N1881,$O1881),"mm:ss.00"),2),"")</f>
        <v/>
      </c>
      <c r="L1881" s="23" t="str">
        <f>IF(AND(INDEX(個人!$C$6:$AH$125,$N1881,$C$3)&lt;&gt;"",INDEX(個人!$C$6:$AH$125,$N1881,$O1881)&lt;&gt;""),MID(TEXT(INDEX(個人!$C$6:$AH$125,$N1881,$O1881),"mm:ss.00"),4,2),"")</f>
        <v/>
      </c>
      <c r="M1881" s="23" t="str">
        <f>IF(AND(INDEX(個人!$C$6:$AH$125,$N1881,$C$3)&lt;&gt;"",INDEX(個人!$C$6:$AH$125,$N1881,$O1881)&lt;&gt;""),RIGHT(TEXT(INDEX(個人!$C$6:$AH$125,$N1881,$O1881),"mm:ss.00"),2),"")</f>
        <v/>
      </c>
      <c r="N1881" s="23">
        <f t="shared" si="257"/>
        <v>86</v>
      </c>
      <c r="O1881" s="23">
        <v>16</v>
      </c>
      <c r="P1881" s="200" t="s">
        <v>75</v>
      </c>
      <c r="Q1881" s="23" t="s">
        <v>318</v>
      </c>
    </row>
    <row r="1882" spans="3:17" s="23" customFormat="1" x14ac:dyDescent="0.15">
      <c r="C1882" s="23" t="str">
        <f>IF(INDEX(個人!$C$6:$AH$125,$N1882,$C$3)&lt;&gt;"",DBCS(TRIM(INDEX(個人!$C$6:$AH$125,$N1882,$C$3))),"")</f>
        <v/>
      </c>
      <c r="D1882" s="23" t="str">
        <f t="shared" si="255"/>
        <v>○</v>
      </c>
      <c r="E1882" s="23">
        <f>IF(AND(INDEX(個人!$C$6:$AH$125,$N1881,$C$3)&lt;&gt;"",INDEX(個人!$C$6:$AH$125,$N1882,$O1882)&lt;&gt;""),E1881+1,E1881)</f>
        <v>0</v>
      </c>
      <c r="F1882" s="23" t="str">
        <f t="shared" si="256"/>
        <v>@0</v>
      </c>
      <c r="H1882" s="23" t="str">
        <f>IF(AND(INDEX(個人!$C$6:$AH$125,$N1882,$C$3)&lt;&gt;"",INDEX(個人!$C$6:$AH$125,$N1882,$O1882)&lt;&gt;""),IF(INDEX(個人!$C$6:$AH$125,$N1882,$H$3)&lt;20,11,ROUNDDOWN(INDEX(個人!$C$6:$AH$125,$N1882,$H$3)/5,0)+7),"")</f>
        <v/>
      </c>
      <c r="I1882" s="23" t="str">
        <f>IF(AND(INDEX(個人!$C$6:$AH$125,$N1882,$C$3)&lt;&gt;"",INDEX(個人!$C$6:$AH$125,$N1882,$O1882)&lt;&gt;""),IF(ISERROR(VLOOKUP(DBCS($Q1882),コード一覧!$E$1:$F$6,2,FALSE)),1,VLOOKUP(DBCS($Q1882),コード一覧!$E$1:$F$6,2,FALSE)),"")</f>
        <v/>
      </c>
      <c r="J1882" s="23" t="str">
        <f>IF(AND(INDEX(個人!$C$6:$AH$125,$N1882,$C$3)&lt;&gt;"",INDEX(個人!$C$6:$AH$125,$N1882,$O1882)&lt;&gt;""),VLOOKUP($P1882,コード一覧!$G$1:$H$10,2,FALSE),"")</f>
        <v/>
      </c>
      <c r="K1882" s="23" t="str">
        <f>IF(AND(INDEX(個人!$C$6:$AH$125,$N1882,$C$3)&lt;&gt;"",INDEX(個人!$C$6:$AH$125,$N1882,$O1882)&lt;&gt;""),LEFT(TEXT(INDEX(個人!$C$6:$AH$125,$N1882,$O1882),"mm:ss.00"),2),"")</f>
        <v/>
      </c>
      <c r="L1882" s="23" t="str">
        <f>IF(AND(INDEX(個人!$C$6:$AH$125,$N1882,$C$3)&lt;&gt;"",INDEX(個人!$C$6:$AH$125,$N1882,$O1882)&lt;&gt;""),MID(TEXT(INDEX(個人!$C$6:$AH$125,$N1882,$O1882),"mm:ss.00"),4,2),"")</f>
        <v/>
      </c>
      <c r="M1882" s="23" t="str">
        <f>IF(AND(INDEX(個人!$C$6:$AH$125,$N1882,$C$3)&lt;&gt;"",INDEX(個人!$C$6:$AH$125,$N1882,$O1882)&lt;&gt;""),RIGHT(TEXT(INDEX(個人!$C$6:$AH$125,$N1882,$O1882),"mm:ss.00"),2),"")</f>
        <v/>
      </c>
      <c r="N1882" s="23">
        <f t="shared" si="257"/>
        <v>86</v>
      </c>
      <c r="O1882" s="23">
        <v>17</v>
      </c>
      <c r="P1882" s="200" t="s">
        <v>77</v>
      </c>
      <c r="Q1882" s="23" t="s">
        <v>318</v>
      </c>
    </row>
    <row r="1883" spans="3:17" s="23" customFormat="1" x14ac:dyDescent="0.15">
      <c r="C1883" s="23" t="str">
        <f>IF(INDEX(個人!$C$6:$AH$125,$N1883,$C$3)&lt;&gt;"",DBCS(TRIM(INDEX(個人!$C$6:$AH$125,$N1883,$C$3))),"")</f>
        <v/>
      </c>
      <c r="D1883" s="23" t="str">
        <f t="shared" si="255"/>
        <v>○</v>
      </c>
      <c r="E1883" s="23">
        <f>IF(AND(INDEX(個人!$C$6:$AH$125,$N1882,$C$3)&lt;&gt;"",INDEX(個人!$C$6:$AH$125,$N1883,$O1883)&lt;&gt;""),E1882+1,E1882)</f>
        <v>0</v>
      </c>
      <c r="F1883" s="23" t="str">
        <f t="shared" si="256"/>
        <v>@0</v>
      </c>
      <c r="H1883" s="23" t="str">
        <f>IF(AND(INDEX(個人!$C$6:$AH$125,$N1883,$C$3)&lt;&gt;"",INDEX(個人!$C$6:$AH$125,$N1883,$O1883)&lt;&gt;""),IF(INDEX(個人!$C$6:$AH$125,$N1883,$H$3)&lt;20,11,ROUNDDOWN(INDEX(個人!$C$6:$AH$125,$N1883,$H$3)/5,0)+7),"")</f>
        <v/>
      </c>
      <c r="I1883" s="23" t="str">
        <f>IF(AND(INDEX(個人!$C$6:$AH$125,$N1883,$C$3)&lt;&gt;"",INDEX(個人!$C$6:$AH$125,$N1883,$O1883)&lt;&gt;""),IF(ISERROR(VLOOKUP(DBCS($Q1883),コード一覧!$E$1:$F$6,2,FALSE)),1,VLOOKUP(DBCS($Q1883),コード一覧!$E$1:$F$6,2,FALSE)),"")</f>
        <v/>
      </c>
      <c r="J1883" s="23" t="str">
        <f>IF(AND(INDEX(個人!$C$6:$AH$125,$N1883,$C$3)&lt;&gt;"",INDEX(個人!$C$6:$AH$125,$N1883,$O1883)&lt;&gt;""),VLOOKUP($P1883,コード一覧!$G$1:$H$10,2,FALSE),"")</f>
        <v/>
      </c>
      <c r="K1883" s="23" t="str">
        <f>IF(AND(INDEX(個人!$C$6:$AH$125,$N1883,$C$3)&lt;&gt;"",INDEX(個人!$C$6:$AH$125,$N1883,$O1883)&lt;&gt;""),LEFT(TEXT(INDEX(個人!$C$6:$AH$125,$N1883,$O1883),"mm:ss.00"),2),"")</f>
        <v/>
      </c>
      <c r="L1883" s="23" t="str">
        <f>IF(AND(INDEX(個人!$C$6:$AH$125,$N1883,$C$3)&lt;&gt;"",INDEX(個人!$C$6:$AH$125,$N1883,$O1883)&lt;&gt;""),MID(TEXT(INDEX(個人!$C$6:$AH$125,$N1883,$O1883),"mm:ss.00"),4,2),"")</f>
        <v/>
      </c>
      <c r="M1883" s="23" t="str">
        <f>IF(AND(INDEX(個人!$C$6:$AH$125,$N1883,$C$3)&lt;&gt;"",INDEX(個人!$C$6:$AH$125,$N1883,$O1883)&lt;&gt;""),RIGHT(TEXT(INDEX(個人!$C$6:$AH$125,$N1883,$O1883),"mm:ss.00"),2),"")</f>
        <v/>
      </c>
      <c r="N1883" s="23">
        <f t="shared" si="257"/>
        <v>86</v>
      </c>
      <c r="O1883" s="23">
        <v>18</v>
      </c>
      <c r="P1883" s="200" t="s">
        <v>70</v>
      </c>
      <c r="Q1883" s="23" t="s">
        <v>319</v>
      </c>
    </row>
    <row r="1884" spans="3:17" s="23" customFormat="1" x14ac:dyDescent="0.15">
      <c r="C1884" s="23" t="str">
        <f>IF(INDEX(個人!$C$6:$AH$125,$N1884,$C$3)&lt;&gt;"",DBCS(TRIM(INDEX(個人!$C$6:$AH$125,$N1884,$C$3))),"")</f>
        <v/>
      </c>
      <c r="D1884" s="23" t="str">
        <f t="shared" si="255"/>
        <v>○</v>
      </c>
      <c r="E1884" s="23">
        <f>IF(AND(INDEX(個人!$C$6:$AH$125,$N1883,$C$3)&lt;&gt;"",INDEX(個人!$C$6:$AH$125,$N1884,$O1884)&lt;&gt;""),E1883+1,E1883)</f>
        <v>0</v>
      </c>
      <c r="F1884" s="23" t="str">
        <f t="shared" si="256"/>
        <v>@0</v>
      </c>
      <c r="H1884" s="23" t="str">
        <f>IF(AND(INDEX(個人!$C$6:$AH$125,$N1884,$C$3)&lt;&gt;"",INDEX(個人!$C$6:$AH$125,$N1884,$O1884)&lt;&gt;""),IF(INDEX(個人!$C$6:$AH$125,$N1884,$H$3)&lt;20,11,ROUNDDOWN(INDEX(個人!$C$6:$AH$125,$N1884,$H$3)/5,0)+7),"")</f>
        <v/>
      </c>
      <c r="I1884" s="23" t="str">
        <f>IF(AND(INDEX(個人!$C$6:$AH$125,$N1884,$C$3)&lt;&gt;"",INDEX(個人!$C$6:$AH$125,$N1884,$O1884)&lt;&gt;""),IF(ISERROR(VLOOKUP(DBCS($Q1884),コード一覧!$E$1:$F$6,2,FALSE)),1,VLOOKUP(DBCS($Q1884),コード一覧!$E$1:$F$6,2,FALSE)),"")</f>
        <v/>
      </c>
      <c r="J1884" s="23" t="str">
        <f>IF(AND(INDEX(個人!$C$6:$AH$125,$N1884,$C$3)&lt;&gt;"",INDEX(個人!$C$6:$AH$125,$N1884,$O1884)&lt;&gt;""),VLOOKUP($P1884,コード一覧!$G$1:$H$10,2,FALSE),"")</f>
        <v/>
      </c>
      <c r="K1884" s="23" t="str">
        <f>IF(AND(INDEX(個人!$C$6:$AH$125,$N1884,$C$3)&lt;&gt;"",INDEX(個人!$C$6:$AH$125,$N1884,$O1884)&lt;&gt;""),LEFT(TEXT(INDEX(個人!$C$6:$AH$125,$N1884,$O1884),"mm:ss.00"),2),"")</f>
        <v/>
      </c>
      <c r="L1884" s="23" t="str">
        <f>IF(AND(INDEX(個人!$C$6:$AH$125,$N1884,$C$3)&lt;&gt;"",INDEX(個人!$C$6:$AH$125,$N1884,$O1884)&lt;&gt;""),MID(TEXT(INDEX(個人!$C$6:$AH$125,$N1884,$O1884),"mm:ss.00"),4,2),"")</f>
        <v/>
      </c>
      <c r="M1884" s="23" t="str">
        <f>IF(AND(INDEX(個人!$C$6:$AH$125,$N1884,$C$3)&lt;&gt;"",INDEX(個人!$C$6:$AH$125,$N1884,$O1884)&lt;&gt;""),RIGHT(TEXT(INDEX(個人!$C$6:$AH$125,$N1884,$O1884),"mm:ss.00"),2),"")</f>
        <v/>
      </c>
      <c r="N1884" s="23">
        <f t="shared" si="257"/>
        <v>86</v>
      </c>
      <c r="O1884" s="23">
        <v>19</v>
      </c>
      <c r="P1884" s="200" t="s">
        <v>24</v>
      </c>
      <c r="Q1884" s="23" t="s">
        <v>319</v>
      </c>
    </row>
    <row r="1885" spans="3:17" s="23" customFormat="1" x14ac:dyDescent="0.15">
      <c r="C1885" s="23" t="str">
        <f>IF(INDEX(個人!$C$6:$AH$125,$N1885,$C$3)&lt;&gt;"",DBCS(TRIM(INDEX(個人!$C$6:$AH$125,$N1885,$C$3))),"")</f>
        <v/>
      </c>
      <c r="D1885" s="23" t="str">
        <f t="shared" si="255"/>
        <v>○</v>
      </c>
      <c r="E1885" s="23">
        <f>IF(AND(INDEX(個人!$C$6:$AH$125,$N1884,$C$3)&lt;&gt;"",INDEX(個人!$C$6:$AH$125,$N1885,$O1885)&lt;&gt;""),E1884+1,E1884)</f>
        <v>0</v>
      </c>
      <c r="F1885" s="23" t="str">
        <f t="shared" si="256"/>
        <v>@0</v>
      </c>
      <c r="H1885" s="23" t="str">
        <f>IF(AND(INDEX(個人!$C$6:$AH$125,$N1885,$C$3)&lt;&gt;"",INDEX(個人!$C$6:$AH$125,$N1885,$O1885)&lt;&gt;""),IF(INDEX(個人!$C$6:$AH$125,$N1885,$H$3)&lt;20,11,ROUNDDOWN(INDEX(個人!$C$6:$AH$125,$N1885,$H$3)/5,0)+7),"")</f>
        <v/>
      </c>
      <c r="I1885" s="23" t="str">
        <f>IF(AND(INDEX(個人!$C$6:$AH$125,$N1885,$C$3)&lt;&gt;"",INDEX(個人!$C$6:$AH$125,$N1885,$O1885)&lt;&gt;""),IF(ISERROR(VLOOKUP(DBCS($Q1885),コード一覧!$E$1:$F$6,2,FALSE)),1,VLOOKUP(DBCS($Q1885),コード一覧!$E$1:$F$6,2,FALSE)),"")</f>
        <v/>
      </c>
      <c r="J1885" s="23" t="str">
        <f>IF(AND(INDEX(個人!$C$6:$AH$125,$N1885,$C$3)&lt;&gt;"",INDEX(個人!$C$6:$AH$125,$N1885,$O1885)&lt;&gt;""),VLOOKUP($P1885,コード一覧!$G$1:$H$10,2,FALSE),"")</f>
        <v/>
      </c>
      <c r="K1885" s="23" t="str">
        <f>IF(AND(INDEX(個人!$C$6:$AH$125,$N1885,$C$3)&lt;&gt;"",INDEX(個人!$C$6:$AH$125,$N1885,$O1885)&lt;&gt;""),LEFT(TEXT(INDEX(個人!$C$6:$AH$125,$N1885,$O1885),"mm:ss.00"),2),"")</f>
        <v/>
      </c>
      <c r="L1885" s="23" t="str">
        <f>IF(AND(INDEX(個人!$C$6:$AH$125,$N1885,$C$3)&lt;&gt;"",INDEX(個人!$C$6:$AH$125,$N1885,$O1885)&lt;&gt;""),MID(TEXT(INDEX(個人!$C$6:$AH$125,$N1885,$O1885),"mm:ss.00"),4,2),"")</f>
        <v/>
      </c>
      <c r="M1885" s="23" t="str">
        <f>IF(AND(INDEX(個人!$C$6:$AH$125,$N1885,$C$3)&lt;&gt;"",INDEX(個人!$C$6:$AH$125,$N1885,$O1885)&lt;&gt;""),RIGHT(TEXT(INDEX(個人!$C$6:$AH$125,$N1885,$O1885),"mm:ss.00"),2),"")</f>
        <v/>
      </c>
      <c r="N1885" s="23">
        <f t="shared" si="257"/>
        <v>86</v>
      </c>
      <c r="O1885" s="23">
        <v>20</v>
      </c>
      <c r="P1885" s="200" t="s">
        <v>37</v>
      </c>
      <c r="Q1885" s="23" t="s">
        <v>319</v>
      </c>
    </row>
    <row r="1886" spans="3:17" s="23" customFormat="1" x14ac:dyDescent="0.15">
      <c r="C1886" s="23" t="str">
        <f>IF(INDEX(個人!$C$6:$AH$125,$N1886,$C$3)&lt;&gt;"",DBCS(TRIM(INDEX(個人!$C$6:$AH$125,$N1886,$C$3))),"")</f>
        <v/>
      </c>
      <c r="D1886" s="23" t="str">
        <f t="shared" si="255"/>
        <v>○</v>
      </c>
      <c r="E1886" s="23">
        <f>IF(AND(INDEX(個人!$C$6:$AH$125,$N1885,$C$3)&lt;&gt;"",INDEX(個人!$C$6:$AH$125,$N1886,$O1886)&lt;&gt;""),E1885+1,E1885)</f>
        <v>0</v>
      </c>
      <c r="F1886" s="23" t="str">
        <f t="shared" si="256"/>
        <v>@0</v>
      </c>
      <c r="H1886" s="23" t="str">
        <f>IF(AND(INDEX(個人!$C$6:$AH$125,$N1886,$C$3)&lt;&gt;"",INDEX(個人!$C$6:$AH$125,$N1886,$O1886)&lt;&gt;""),IF(INDEX(個人!$C$6:$AH$125,$N1886,$H$3)&lt;20,11,ROUNDDOWN(INDEX(個人!$C$6:$AH$125,$N1886,$H$3)/5,0)+7),"")</f>
        <v/>
      </c>
      <c r="I1886" s="23" t="str">
        <f>IF(AND(INDEX(個人!$C$6:$AH$125,$N1886,$C$3)&lt;&gt;"",INDEX(個人!$C$6:$AH$125,$N1886,$O1886)&lt;&gt;""),IF(ISERROR(VLOOKUP(DBCS($Q1886),コード一覧!$E$1:$F$6,2,FALSE)),1,VLOOKUP(DBCS($Q1886),コード一覧!$E$1:$F$6,2,FALSE)),"")</f>
        <v/>
      </c>
      <c r="J1886" s="23" t="str">
        <f>IF(AND(INDEX(個人!$C$6:$AH$125,$N1886,$C$3)&lt;&gt;"",INDEX(個人!$C$6:$AH$125,$N1886,$O1886)&lt;&gt;""),VLOOKUP($P1886,コード一覧!$G$1:$H$10,2,FALSE),"")</f>
        <v/>
      </c>
      <c r="K1886" s="23" t="str">
        <f>IF(AND(INDEX(個人!$C$6:$AH$125,$N1886,$C$3)&lt;&gt;"",INDEX(個人!$C$6:$AH$125,$N1886,$O1886)&lt;&gt;""),LEFT(TEXT(INDEX(個人!$C$6:$AH$125,$N1886,$O1886),"mm:ss.00"),2),"")</f>
        <v/>
      </c>
      <c r="L1886" s="23" t="str">
        <f>IF(AND(INDEX(個人!$C$6:$AH$125,$N1886,$C$3)&lt;&gt;"",INDEX(個人!$C$6:$AH$125,$N1886,$O1886)&lt;&gt;""),MID(TEXT(INDEX(個人!$C$6:$AH$125,$N1886,$O1886),"mm:ss.00"),4,2),"")</f>
        <v/>
      </c>
      <c r="M1886" s="23" t="str">
        <f>IF(AND(INDEX(個人!$C$6:$AH$125,$N1886,$C$3)&lt;&gt;"",INDEX(個人!$C$6:$AH$125,$N1886,$O1886)&lt;&gt;""),RIGHT(TEXT(INDEX(個人!$C$6:$AH$125,$N1886,$O1886),"mm:ss.00"),2),"")</f>
        <v/>
      </c>
      <c r="N1886" s="23">
        <f t="shared" si="257"/>
        <v>86</v>
      </c>
      <c r="O1886" s="23">
        <v>21</v>
      </c>
      <c r="P1886" s="200" t="s">
        <v>47</v>
      </c>
      <c r="Q1886" s="23" t="s">
        <v>319</v>
      </c>
    </row>
    <row r="1887" spans="3:17" s="23" customFormat="1" x14ac:dyDescent="0.15">
      <c r="C1887" s="23" t="str">
        <f>IF(INDEX(個人!$C$6:$AH$125,$N1887,$C$3)&lt;&gt;"",DBCS(TRIM(INDEX(個人!$C$6:$AH$125,$N1887,$C$3))),"")</f>
        <v/>
      </c>
      <c r="D1887" s="23" t="str">
        <f t="shared" si="255"/>
        <v>○</v>
      </c>
      <c r="E1887" s="23">
        <f>IF(AND(INDEX(個人!$C$6:$AH$125,$N1886,$C$3)&lt;&gt;"",INDEX(個人!$C$6:$AH$125,$N1887,$O1887)&lt;&gt;""),E1886+1,E1886)</f>
        <v>0</v>
      </c>
      <c r="F1887" s="23" t="str">
        <f t="shared" si="256"/>
        <v>@0</v>
      </c>
      <c r="H1887" s="23" t="str">
        <f>IF(AND(INDEX(個人!$C$6:$AH$125,$N1887,$C$3)&lt;&gt;"",INDEX(個人!$C$6:$AH$125,$N1887,$O1887)&lt;&gt;""),IF(INDEX(個人!$C$6:$AH$125,$N1887,$H$3)&lt;20,11,ROUNDDOWN(INDEX(個人!$C$6:$AH$125,$N1887,$H$3)/5,0)+7),"")</f>
        <v/>
      </c>
      <c r="I1887" s="23" t="str">
        <f>IF(AND(INDEX(個人!$C$6:$AH$125,$N1887,$C$3)&lt;&gt;"",INDEX(個人!$C$6:$AH$125,$N1887,$O1887)&lt;&gt;""),IF(ISERROR(VLOOKUP(DBCS($Q1887),コード一覧!$E$1:$F$6,2,FALSE)),1,VLOOKUP(DBCS($Q1887),コード一覧!$E$1:$F$6,2,FALSE)),"")</f>
        <v/>
      </c>
      <c r="J1887" s="23" t="str">
        <f>IF(AND(INDEX(個人!$C$6:$AH$125,$N1887,$C$3)&lt;&gt;"",INDEX(個人!$C$6:$AH$125,$N1887,$O1887)&lt;&gt;""),VLOOKUP($P1887,コード一覧!$G$1:$H$10,2,FALSE),"")</f>
        <v/>
      </c>
      <c r="K1887" s="23" t="str">
        <f>IF(AND(INDEX(個人!$C$6:$AH$125,$N1887,$C$3)&lt;&gt;"",INDEX(個人!$C$6:$AH$125,$N1887,$O1887)&lt;&gt;""),LEFT(TEXT(INDEX(個人!$C$6:$AH$125,$N1887,$O1887),"mm:ss.00"),2),"")</f>
        <v/>
      </c>
      <c r="L1887" s="23" t="str">
        <f>IF(AND(INDEX(個人!$C$6:$AH$125,$N1887,$C$3)&lt;&gt;"",INDEX(個人!$C$6:$AH$125,$N1887,$O1887)&lt;&gt;""),MID(TEXT(INDEX(個人!$C$6:$AH$125,$N1887,$O1887),"mm:ss.00"),4,2),"")</f>
        <v/>
      </c>
      <c r="M1887" s="23" t="str">
        <f>IF(AND(INDEX(個人!$C$6:$AH$125,$N1887,$C$3)&lt;&gt;"",INDEX(個人!$C$6:$AH$125,$N1887,$O1887)&lt;&gt;""),RIGHT(TEXT(INDEX(個人!$C$6:$AH$125,$N1887,$O1887),"mm:ss.00"),2),"")</f>
        <v/>
      </c>
      <c r="N1887" s="23">
        <f t="shared" si="257"/>
        <v>86</v>
      </c>
      <c r="O1887" s="23">
        <v>22</v>
      </c>
      <c r="P1887" s="200" t="s">
        <v>70</v>
      </c>
      <c r="Q1887" s="23" t="s">
        <v>320</v>
      </c>
    </row>
    <row r="1888" spans="3:17" s="23" customFormat="1" x14ac:dyDescent="0.15">
      <c r="C1888" s="23" t="str">
        <f>IF(INDEX(個人!$C$6:$AH$125,$N1888,$C$3)&lt;&gt;"",DBCS(TRIM(INDEX(個人!$C$6:$AH$125,$N1888,$C$3))),"")</f>
        <v/>
      </c>
      <c r="D1888" s="23" t="str">
        <f t="shared" si="255"/>
        <v>○</v>
      </c>
      <c r="E1888" s="23">
        <f>IF(AND(INDEX(個人!$C$6:$AH$125,$N1887,$C$3)&lt;&gt;"",INDEX(個人!$C$6:$AH$125,$N1888,$O1888)&lt;&gt;""),E1887+1,E1887)</f>
        <v>0</v>
      </c>
      <c r="F1888" s="23" t="str">
        <f t="shared" si="256"/>
        <v>@0</v>
      </c>
      <c r="H1888" s="23" t="str">
        <f>IF(AND(INDEX(個人!$C$6:$AH$125,$N1888,$C$3)&lt;&gt;"",INDEX(個人!$C$6:$AH$125,$N1888,$O1888)&lt;&gt;""),IF(INDEX(個人!$C$6:$AH$125,$N1888,$H$3)&lt;20,11,ROUNDDOWN(INDEX(個人!$C$6:$AH$125,$N1888,$H$3)/5,0)+7),"")</f>
        <v/>
      </c>
      <c r="I1888" s="23" t="str">
        <f>IF(AND(INDEX(個人!$C$6:$AH$125,$N1888,$C$3)&lt;&gt;"",INDEX(個人!$C$6:$AH$125,$N1888,$O1888)&lt;&gt;""),IF(ISERROR(VLOOKUP(DBCS($Q1888),コード一覧!$E$1:$F$6,2,FALSE)),1,VLOOKUP(DBCS($Q1888),コード一覧!$E$1:$F$6,2,FALSE)),"")</f>
        <v/>
      </c>
      <c r="J1888" s="23" t="str">
        <f>IF(AND(INDEX(個人!$C$6:$AH$125,$N1888,$C$3)&lt;&gt;"",INDEX(個人!$C$6:$AH$125,$N1888,$O1888)&lt;&gt;""),VLOOKUP($P1888,コード一覧!$G$1:$H$10,2,FALSE),"")</f>
        <v/>
      </c>
      <c r="K1888" s="23" t="str">
        <f>IF(AND(INDEX(個人!$C$6:$AH$125,$N1888,$C$3)&lt;&gt;"",INDEX(個人!$C$6:$AH$125,$N1888,$O1888)&lt;&gt;""),LEFT(TEXT(INDEX(個人!$C$6:$AH$125,$N1888,$O1888),"mm:ss.00"),2),"")</f>
        <v/>
      </c>
      <c r="L1888" s="23" t="str">
        <f>IF(AND(INDEX(個人!$C$6:$AH$125,$N1888,$C$3)&lt;&gt;"",INDEX(個人!$C$6:$AH$125,$N1888,$O1888)&lt;&gt;""),MID(TEXT(INDEX(個人!$C$6:$AH$125,$N1888,$O1888),"mm:ss.00"),4,2),"")</f>
        <v/>
      </c>
      <c r="M1888" s="23" t="str">
        <f>IF(AND(INDEX(個人!$C$6:$AH$125,$N1888,$C$3)&lt;&gt;"",INDEX(個人!$C$6:$AH$125,$N1888,$O1888)&lt;&gt;""),RIGHT(TEXT(INDEX(個人!$C$6:$AH$125,$N1888,$O1888),"mm:ss.00"),2),"")</f>
        <v/>
      </c>
      <c r="N1888" s="23">
        <f t="shared" si="257"/>
        <v>86</v>
      </c>
      <c r="O1888" s="23">
        <v>23</v>
      </c>
      <c r="P1888" s="200" t="s">
        <v>24</v>
      </c>
      <c r="Q1888" s="23" t="s">
        <v>320</v>
      </c>
    </row>
    <row r="1889" spans="3:17" s="23" customFormat="1" x14ac:dyDescent="0.15">
      <c r="C1889" s="23" t="str">
        <f>IF(INDEX(個人!$C$6:$AH$125,$N1889,$C$3)&lt;&gt;"",DBCS(TRIM(INDEX(個人!$C$6:$AH$125,$N1889,$C$3))),"")</f>
        <v/>
      </c>
      <c r="D1889" s="23" t="str">
        <f t="shared" si="255"/>
        <v>○</v>
      </c>
      <c r="E1889" s="23">
        <f>IF(AND(INDEX(個人!$C$6:$AH$125,$N1888,$C$3)&lt;&gt;"",INDEX(個人!$C$6:$AH$125,$N1889,$O1889)&lt;&gt;""),E1888+1,E1888)</f>
        <v>0</v>
      </c>
      <c r="F1889" s="23" t="str">
        <f t="shared" si="256"/>
        <v>@0</v>
      </c>
      <c r="H1889" s="23" t="str">
        <f>IF(AND(INDEX(個人!$C$6:$AH$125,$N1889,$C$3)&lt;&gt;"",INDEX(個人!$C$6:$AH$125,$N1889,$O1889)&lt;&gt;""),IF(INDEX(個人!$C$6:$AH$125,$N1889,$H$3)&lt;20,11,ROUNDDOWN(INDEX(個人!$C$6:$AH$125,$N1889,$H$3)/5,0)+7),"")</f>
        <v/>
      </c>
      <c r="I1889" s="23" t="str">
        <f>IF(AND(INDEX(個人!$C$6:$AH$125,$N1889,$C$3)&lt;&gt;"",INDEX(個人!$C$6:$AH$125,$N1889,$O1889)&lt;&gt;""),IF(ISERROR(VLOOKUP(DBCS($Q1889),コード一覧!$E$1:$F$6,2,FALSE)),1,VLOOKUP(DBCS($Q1889),コード一覧!$E$1:$F$6,2,FALSE)),"")</f>
        <v/>
      </c>
      <c r="J1889" s="23" t="str">
        <f>IF(AND(INDEX(個人!$C$6:$AH$125,$N1889,$C$3)&lt;&gt;"",INDEX(個人!$C$6:$AH$125,$N1889,$O1889)&lt;&gt;""),VLOOKUP($P1889,コード一覧!$G$1:$H$10,2,FALSE),"")</f>
        <v/>
      </c>
      <c r="K1889" s="23" t="str">
        <f>IF(AND(INDEX(個人!$C$6:$AH$125,$N1889,$C$3)&lt;&gt;"",INDEX(個人!$C$6:$AH$125,$N1889,$O1889)&lt;&gt;""),LEFT(TEXT(INDEX(個人!$C$6:$AH$125,$N1889,$O1889),"mm:ss.00"),2),"")</f>
        <v/>
      </c>
      <c r="L1889" s="23" t="str">
        <f>IF(AND(INDEX(個人!$C$6:$AH$125,$N1889,$C$3)&lt;&gt;"",INDEX(個人!$C$6:$AH$125,$N1889,$O1889)&lt;&gt;""),MID(TEXT(INDEX(個人!$C$6:$AH$125,$N1889,$O1889),"mm:ss.00"),4,2),"")</f>
        <v/>
      </c>
      <c r="M1889" s="23" t="str">
        <f>IF(AND(INDEX(個人!$C$6:$AH$125,$N1889,$C$3)&lt;&gt;"",INDEX(個人!$C$6:$AH$125,$N1889,$O1889)&lt;&gt;""),RIGHT(TEXT(INDEX(個人!$C$6:$AH$125,$N1889,$O1889),"mm:ss.00"),2),"")</f>
        <v/>
      </c>
      <c r="N1889" s="23">
        <f t="shared" si="257"/>
        <v>86</v>
      </c>
      <c r="O1889" s="23">
        <v>24</v>
      </c>
      <c r="P1889" s="200" t="s">
        <v>37</v>
      </c>
      <c r="Q1889" s="23" t="s">
        <v>320</v>
      </c>
    </row>
    <row r="1890" spans="3:17" s="23" customFormat="1" x14ac:dyDescent="0.15">
      <c r="C1890" s="23" t="str">
        <f>IF(INDEX(個人!$C$6:$AH$125,$N1890,$C$3)&lt;&gt;"",DBCS(TRIM(INDEX(個人!$C$6:$AH$125,$N1890,$C$3))),"")</f>
        <v/>
      </c>
      <c r="D1890" s="23" t="str">
        <f t="shared" si="255"/>
        <v>○</v>
      </c>
      <c r="E1890" s="23">
        <f>IF(AND(INDEX(個人!$C$6:$AH$125,$N1889,$C$3)&lt;&gt;"",INDEX(個人!$C$6:$AH$125,$N1890,$O1890)&lt;&gt;""),E1889+1,E1889)</f>
        <v>0</v>
      </c>
      <c r="F1890" s="23" t="str">
        <f t="shared" si="256"/>
        <v>@0</v>
      </c>
      <c r="H1890" s="23" t="str">
        <f>IF(AND(INDEX(個人!$C$6:$AH$125,$N1890,$C$3)&lt;&gt;"",INDEX(個人!$C$6:$AH$125,$N1890,$O1890)&lt;&gt;""),IF(INDEX(個人!$C$6:$AH$125,$N1890,$H$3)&lt;20,11,ROUNDDOWN(INDEX(個人!$C$6:$AH$125,$N1890,$H$3)/5,0)+7),"")</f>
        <v/>
      </c>
      <c r="I1890" s="23" t="str">
        <f>IF(AND(INDEX(個人!$C$6:$AH$125,$N1890,$C$3)&lt;&gt;"",INDEX(個人!$C$6:$AH$125,$N1890,$O1890)&lt;&gt;""),IF(ISERROR(VLOOKUP(DBCS($Q1890),コード一覧!$E$1:$F$6,2,FALSE)),1,VLOOKUP(DBCS($Q1890),コード一覧!$E$1:$F$6,2,FALSE)),"")</f>
        <v/>
      </c>
      <c r="J1890" s="23" t="str">
        <f>IF(AND(INDEX(個人!$C$6:$AH$125,$N1890,$C$3)&lt;&gt;"",INDEX(個人!$C$6:$AH$125,$N1890,$O1890)&lt;&gt;""),VLOOKUP($P1890,コード一覧!$G$1:$H$10,2,FALSE),"")</f>
        <v/>
      </c>
      <c r="K1890" s="23" t="str">
        <f>IF(AND(INDEX(個人!$C$6:$AH$125,$N1890,$C$3)&lt;&gt;"",INDEX(個人!$C$6:$AH$125,$N1890,$O1890)&lt;&gt;""),LEFT(TEXT(INDEX(個人!$C$6:$AH$125,$N1890,$O1890),"mm:ss.00"),2),"")</f>
        <v/>
      </c>
      <c r="L1890" s="23" t="str">
        <f>IF(AND(INDEX(個人!$C$6:$AH$125,$N1890,$C$3)&lt;&gt;"",INDEX(個人!$C$6:$AH$125,$N1890,$O1890)&lt;&gt;""),MID(TEXT(INDEX(個人!$C$6:$AH$125,$N1890,$O1890),"mm:ss.00"),4,2),"")</f>
        <v/>
      </c>
      <c r="M1890" s="23" t="str">
        <f>IF(AND(INDEX(個人!$C$6:$AH$125,$N1890,$C$3)&lt;&gt;"",INDEX(個人!$C$6:$AH$125,$N1890,$O1890)&lt;&gt;""),RIGHT(TEXT(INDEX(個人!$C$6:$AH$125,$N1890,$O1890),"mm:ss.00"),2),"")</f>
        <v/>
      </c>
      <c r="N1890" s="23">
        <f t="shared" si="257"/>
        <v>86</v>
      </c>
      <c r="O1890" s="23">
        <v>25</v>
      </c>
      <c r="P1890" s="200" t="s">
        <v>47</v>
      </c>
      <c r="Q1890" s="23" t="s">
        <v>320</v>
      </c>
    </row>
    <row r="1891" spans="3:17" s="23" customFormat="1" x14ac:dyDescent="0.15">
      <c r="C1891" s="23" t="str">
        <f>IF(INDEX(個人!$C$6:$AH$125,$N1891,$C$3)&lt;&gt;"",DBCS(TRIM(INDEX(個人!$C$6:$AH$125,$N1891,$C$3))),"")</f>
        <v/>
      </c>
      <c r="D1891" s="23" t="str">
        <f t="shared" si="255"/>
        <v>○</v>
      </c>
      <c r="E1891" s="23">
        <f>IF(AND(INDEX(個人!$C$6:$AH$125,$N1890,$C$3)&lt;&gt;"",INDEX(個人!$C$6:$AH$125,$N1891,$O1891)&lt;&gt;""),E1890+1,E1890)</f>
        <v>0</v>
      </c>
      <c r="F1891" s="23" t="str">
        <f t="shared" si="256"/>
        <v>@0</v>
      </c>
      <c r="H1891" s="23" t="str">
        <f>IF(AND(INDEX(個人!$C$6:$AH$125,$N1891,$C$3)&lt;&gt;"",INDEX(個人!$C$6:$AH$125,$N1891,$O1891)&lt;&gt;""),IF(INDEX(個人!$C$6:$AH$125,$N1891,$H$3)&lt;20,11,ROUNDDOWN(INDEX(個人!$C$6:$AH$125,$N1891,$H$3)/5,0)+7),"")</f>
        <v/>
      </c>
      <c r="I1891" s="23" t="str">
        <f>IF(AND(INDEX(個人!$C$6:$AH$125,$N1891,$C$3)&lt;&gt;"",INDEX(個人!$C$6:$AH$125,$N1891,$O1891)&lt;&gt;""),IF(ISERROR(VLOOKUP(DBCS($Q1891),コード一覧!$E$1:$F$6,2,FALSE)),1,VLOOKUP(DBCS($Q1891),コード一覧!$E$1:$F$6,2,FALSE)),"")</f>
        <v/>
      </c>
      <c r="J1891" s="23" t="str">
        <f>IF(AND(INDEX(個人!$C$6:$AH$125,$N1891,$C$3)&lt;&gt;"",INDEX(個人!$C$6:$AH$125,$N1891,$O1891)&lt;&gt;""),VLOOKUP($P1891,コード一覧!$G$1:$H$10,2,FALSE),"")</f>
        <v/>
      </c>
      <c r="K1891" s="23" t="str">
        <f>IF(AND(INDEX(個人!$C$6:$AH$125,$N1891,$C$3)&lt;&gt;"",INDEX(個人!$C$6:$AH$125,$N1891,$O1891)&lt;&gt;""),LEFT(TEXT(INDEX(個人!$C$6:$AH$125,$N1891,$O1891),"mm:ss.00"),2),"")</f>
        <v/>
      </c>
      <c r="L1891" s="23" t="str">
        <f>IF(AND(INDEX(個人!$C$6:$AH$125,$N1891,$C$3)&lt;&gt;"",INDEX(個人!$C$6:$AH$125,$N1891,$O1891)&lt;&gt;""),MID(TEXT(INDEX(個人!$C$6:$AH$125,$N1891,$O1891),"mm:ss.00"),4,2),"")</f>
        <v/>
      </c>
      <c r="M1891" s="23" t="str">
        <f>IF(AND(INDEX(個人!$C$6:$AH$125,$N1891,$C$3)&lt;&gt;"",INDEX(個人!$C$6:$AH$125,$N1891,$O1891)&lt;&gt;""),RIGHT(TEXT(INDEX(個人!$C$6:$AH$125,$N1891,$O1891),"mm:ss.00"),2),"")</f>
        <v/>
      </c>
      <c r="N1891" s="23">
        <f t="shared" si="257"/>
        <v>86</v>
      </c>
      <c r="O1891" s="23">
        <v>26</v>
      </c>
      <c r="P1891" s="200" t="s">
        <v>70</v>
      </c>
      <c r="Q1891" s="23" t="s">
        <v>321</v>
      </c>
    </row>
    <row r="1892" spans="3:17" s="23" customFormat="1" x14ac:dyDescent="0.15">
      <c r="C1892" s="23" t="str">
        <f>IF(INDEX(個人!$C$6:$AH$125,$N1892,$C$3)&lt;&gt;"",DBCS(TRIM(INDEX(個人!$C$6:$AH$125,$N1892,$C$3))),"")</f>
        <v/>
      </c>
      <c r="D1892" s="23" t="str">
        <f t="shared" si="255"/>
        <v>○</v>
      </c>
      <c r="E1892" s="23">
        <f>IF(AND(INDEX(個人!$C$6:$AH$125,$N1891,$C$3)&lt;&gt;"",INDEX(個人!$C$6:$AH$125,$N1892,$O1892)&lt;&gt;""),E1891+1,E1891)</f>
        <v>0</v>
      </c>
      <c r="F1892" s="23" t="str">
        <f t="shared" si="256"/>
        <v>@0</v>
      </c>
      <c r="H1892" s="23" t="str">
        <f>IF(AND(INDEX(個人!$C$6:$AH$125,$N1892,$C$3)&lt;&gt;"",INDEX(個人!$C$6:$AH$125,$N1892,$O1892)&lt;&gt;""),IF(INDEX(個人!$C$6:$AH$125,$N1892,$H$3)&lt;20,11,ROUNDDOWN(INDEX(個人!$C$6:$AH$125,$N1892,$H$3)/5,0)+7),"")</f>
        <v/>
      </c>
      <c r="I1892" s="23" t="str">
        <f>IF(AND(INDEX(個人!$C$6:$AH$125,$N1892,$C$3)&lt;&gt;"",INDEX(個人!$C$6:$AH$125,$N1892,$O1892)&lt;&gt;""),IF(ISERROR(VLOOKUP(DBCS($Q1892),コード一覧!$E$1:$F$6,2,FALSE)),1,VLOOKUP(DBCS($Q1892),コード一覧!$E$1:$F$6,2,FALSE)),"")</f>
        <v/>
      </c>
      <c r="J1892" s="23" t="str">
        <f>IF(AND(INDEX(個人!$C$6:$AH$125,$N1892,$C$3)&lt;&gt;"",INDEX(個人!$C$6:$AH$125,$N1892,$O1892)&lt;&gt;""),VLOOKUP($P1892,コード一覧!$G$1:$H$10,2,FALSE),"")</f>
        <v/>
      </c>
      <c r="K1892" s="23" t="str">
        <f>IF(AND(INDEX(個人!$C$6:$AH$125,$N1892,$C$3)&lt;&gt;"",INDEX(個人!$C$6:$AH$125,$N1892,$O1892)&lt;&gt;""),LEFT(TEXT(INDEX(個人!$C$6:$AH$125,$N1892,$O1892),"mm:ss.00"),2),"")</f>
        <v/>
      </c>
      <c r="L1892" s="23" t="str">
        <f>IF(AND(INDEX(個人!$C$6:$AH$125,$N1892,$C$3)&lt;&gt;"",INDEX(個人!$C$6:$AH$125,$N1892,$O1892)&lt;&gt;""),MID(TEXT(INDEX(個人!$C$6:$AH$125,$N1892,$O1892),"mm:ss.00"),4,2),"")</f>
        <v/>
      </c>
      <c r="M1892" s="23" t="str">
        <f>IF(AND(INDEX(個人!$C$6:$AH$125,$N1892,$C$3)&lt;&gt;"",INDEX(個人!$C$6:$AH$125,$N1892,$O1892)&lt;&gt;""),RIGHT(TEXT(INDEX(個人!$C$6:$AH$125,$N1892,$O1892),"mm:ss.00"),2),"")</f>
        <v/>
      </c>
      <c r="N1892" s="23">
        <f t="shared" si="257"/>
        <v>86</v>
      </c>
      <c r="O1892" s="23">
        <v>27</v>
      </c>
      <c r="P1892" s="200" t="s">
        <v>24</v>
      </c>
      <c r="Q1892" s="23" t="s">
        <v>321</v>
      </c>
    </row>
    <row r="1893" spans="3:17" s="23" customFormat="1" x14ac:dyDescent="0.15">
      <c r="C1893" s="23" t="str">
        <f>IF(INDEX(個人!$C$6:$AH$125,$N1893,$C$3)&lt;&gt;"",DBCS(TRIM(INDEX(個人!$C$6:$AH$125,$N1893,$C$3))),"")</f>
        <v/>
      </c>
      <c r="D1893" s="23" t="str">
        <f t="shared" si="255"/>
        <v>○</v>
      </c>
      <c r="E1893" s="23">
        <f>IF(AND(INDEX(個人!$C$6:$AH$125,$N1892,$C$3)&lt;&gt;"",INDEX(個人!$C$6:$AH$125,$N1893,$O1893)&lt;&gt;""),E1892+1,E1892)</f>
        <v>0</v>
      </c>
      <c r="F1893" s="23" t="str">
        <f t="shared" si="256"/>
        <v>@0</v>
      </c>
      <c r="H1893" s="23" t="str">
        <f>IF(AND(INDEX(個人!$C$6:$AH$125,$N1893,$C$3)&lt;&gt;"",INDEX(個人!$C$6:$AH$125,$N1893,$O1893)&lt;&gt;""),IF(INDEX(個人!$C$6:$AH$125,$N1893,$H$3)&lt;20,11,ROUNDDOWN(INDEX(個人!$C$6:$AH$125,$N1893,$H$3)/5,0)+7),"")</f>
        <v/>
      </c>
      <c r="I1893" s="23" t="str">
        <f>IF(AND(INDEX(個人!$C$6:$AH$125,$N1893,$C$3)&lt;&gt;"",INDEX(個人!$C$6:$AH$125,$N1893,$O1893)&lt;&gt;""),IF(ISERROR(VLOOKUP(DBCS($Q1893),コード一覧!$E$1:$F$6,2,FALSE)),1,VLOOKUP(DBCS($Q1893),コード一覧!$E$1:$F$6,2,FALSE)),"")</f>
        <v/>
      </c>
      <c r="J1893" s="23" t="str">
        <f>IF(AND(INDEX(個人!$C$6:$AH$125,$N1893,$C$3)&lt;&gt;"",INDEX(個人!$C$6:$AH$125,$N1893,$O1893)&lt;&gt;""),VLOOKUP($P1893,コード一覧!$G$1:$H$10,2,FALSE),"")</f>
        <v/>
      </c>
      <c r="K1893" s="23" t="str">
        <f>IF(AND(INDEX(個人!$C$6:$AH$125,$N1893,$C$3)&lt;&gt;"",INDEX(個人!$C$6:$AH$125,$N1893,$O1893)&lt;&gt;""),LEFT(TEXT(INDEX(個人!$C$6:$AH$125,$N1893,$O1893),"mm:ss.00"),2),"")</f>
        <v/>
      </c>
      <c r="L1893" s="23" t="str">
        <f>IF(AND(INDEX(個人!$C$6:$AH$125,$N1893,$C$3)&lt;&gt;"",INDEX(個人!$C$6:$AH$125,$N1893,$O1893)&lt;&gt;""),MID(TEXT(INDEX(個人!$C$6:$AH$125,$N1893,$O1893),"mm:ss.00"),4,2),"")</f>
        <v/>
      </c>
      <c r="M1893" s="23" t="str">
        <f>IF(AND(INDEX(個人!$C$6:$AH$125,$N1893,$C$3)&lt;&gt;"",INDEX(個人!$C$6:$AH$125,$N1893,$O1893)&lt;&gt;""),RIGHT(TEXT(INDEX(個人!$C$6:$AH$125,$N1893,$O1893),"mm:ss.00"),2),"")</f>
        <v/>
      </c>
      <c r="N1893" s="23">
        <f t="shared" si="257"/>
        <v>86</v>
      </c>
      <c r="O1893" s="23">
        <v>28</v>
      </c>
      <c r="P1893" s="200" t="s">
        <v>37</v>
      </c>
      <c r="Q1893" s="23" t="s">
        <v>321</v>
      </c>
    </row>
    <row r="1894" spans="3:17" s="23" customFormat="1" x14ac:dyDescent="0.15">
      <c r="C1894" s="23" t="str">
        <f>IF(INDEX(個人!$C$6:$AH$125,$N1894,$C$3)&lt;&gt;"",DBCS(TRIM(INDEX(個人!$C$6:$AH$125,$N1894,$C$3))),"")</f>
        <v/>
      </c>
      <c r="D1894" s="23" t="str">
        <f t="shared" si="255"/>
        <v>○</v>
      </c>
      <c r="E1894" s="23">
        <f>IF(AND(INDEX(個人!$C$6:$AH$125,$N1893,$C$3)&lt;&gt;"",INDEX(個人!$C$6:$AH$125,$N1894,$O1894)&lt;&gt;""),E1893+1,E1893)</f>
        <v>0</v>
      </c>
      <c r="F1894" s="23" t="str">
        <f t="shared" si="256"/>
        <v>@0</v>
      </c>
      <c r="H1894" s="23" t="str">
        <f>IF(AND(INDEX(個人!$C$6:$AH$125,$N1894,$C$3)&lt;&gt;"",INDEX(個人!$C$6:$AH$125,$N1894,$O1894)&lt;&gt;""),IF(INDEX(個人!$C$6:$AH$125,$N1894,$H$3)&lt;20,11,ROUNDDOWN(INDEX(個人!$C$6:$AH$125,$N1894,$H$3)/5,0)+7),"")</f>
        <v/>
      </c>
      <c r="I1894" s="23" t="str">
        <f>IF(AND(INDEX(個人!$C$6:$AH$125,$N1894,$C$3)&lt;&gt;"",INDEX(個人!$C$6:$AH$125,$N1894,$O1894)&lt;&gt;""),IF(ISERROR(VLOOKUP(DBCS($Q1894),コード一覧!$E$1:$F$6,2,FALSE)),1,VLOOKUP(DBCS($Q1894),コード一覧!$E$1:$F$6,2,FALSE)),"")</f>
        <v/>
      </c>
      <c r="J1894" s="23" t="str">
        <f>IF(AND(INDEX(個人!$C$6:$AH$125,$N1894,$C$3)&lt;&gt;"",INDEX(個人!$C$6:$AH$125,$N1894,$O1894)&lt;&gt;""),VLOOKUP($P1894,コード一覧!$G$1:$H$10,2,FALSE),"")</f>
        <v/>
      </c>
      <c r="K1894" s="23" t="str">
        <f>IF(AND(INDEX(個人!$C$6:$AH$125,$N1894,$C$3)&lt;&gt;"",INDEX(個人!$C$6:$AH$125,$N1894,$O1894)&lt;&gt;""),LEFT(TEXT(INDEX(個人!$C$6:$AH$125,$N1894,$O1894),"mm:ss.00"),2),"")</f>
        <v/>
      </c>
      <c r="L1894" s="23" t="str">
        <f>IF(AND(INDEX(個人!$C$6:$AH$125,$N1894,$C$3)&lt;&gt;"",INDEX(個人!$C$6:$AH$125,$N1894,$O1894)&lt;&gt;""),MID(TEXT(INDEX(個人!$C$6:$AH$125,$N1894,$O1894),"mm:ss.00"),4,2),"")</f>
        <v/>
      </c>
      <c r="M1894" s="23" t="str">
        <f>IF(AND(INDEX(個人!$C$6:$AH$125,$N1894,$C$3)&lt;&gt;"",INDEX(個人!$C$6:$AH$125,$N1894,$O1894)&lt;&gt;""),RIGHT(TEXT(INDEX(個人!$C$6:$AH$125,$N1894,$O1894),"mm:ss.00"),2),"")</f>
        <v/>
      </c>
      <c r="N1894" s="23">
        <f t="shared" si="257"/>
        <v>86</v>
      </c>
      <c r="O1894" s="23">
        <v>29</v>
      </c>
      <c r="P1894" s="200" t="s">
        <v>47</v>
      </c>
      <c r="Q1894" s="23" t="s">
        <v>321</v>
      </c>
    </row>
    <row r="1895" spans="3:17" s="23" customFormat="1" x14ac:dyDescent="0.15">
      <c r="C1895" s="23" t="str">
        <f>IF(INDEX(個人!$C$6:$AH$125,$N1895,$C$3)&lt;&gt;"",DBCS(TRIM(INDEX(個人!$C$6:$AH$125,$N1895,$C$3))),"")</f>
        <v/>
      </c>
      <c r="D1895" s="23" t="str">
        <f t="shared" si="255"/>
        <v>○</v>
      </c>
      <c r="E1895" s="23">
        <f>IF(AND(INDEX(個人!$C$6:$AH$125,$N1894,$C$3)&lt;&gt;"",INDEX(個人!$C$6:$AH$125,$N1895,$O1895)&lt;&gt;""),E1894+1,E1894)</f>
        <v>0</v>
      </c>
      <c r="F1895" s="23" t="str">
        <f t="shared" si="256"/>
        <v>@0</v>
      </c>
      <c r="H1895" s="23" t="str">
        <f>IF(AND(INDEX(個人!$C$6:$AH$125,$N1895,$C$3)&lt;&gt;"",INDEX(個人!$C$6:$AH$125,$N1895,$O1895)&lt;&gt;""),IF(INDEX(個人!$C$6:$AH$125,$N1895,$H$3)&lt;20,11,ROUNDDOWN(INDEX(個人!$C$6:$AH$125,$N1895,$H$3)/5,0)+7),"")</f>
        <v/>
      </c>
      <c r="I1895" s="23" t="str">
        <f>IF(AND(INDEX(個人!$C$6:$AH$125,$N1895,$C$3)&lt;&gt;"",INDEX(個人!$C$6:$AH$125,$N1895,$O1895)&lt;&gt;""),IF(ISERROR(VLOOKUP(DBCS($Q1895),コード一覧!$E$1:$F$6,2,FALSE)),1,VLOOKUP(DBCS($Q1895),コード一覧!$E$1:$F$6,2,FALSE)),"")</f>
        <v/>
      </c>
      <c r="J1895" s="23" t="str">
        <f>IF(AND(INDEX(個人!$C$6:$AH$125,$N1895,$C$3)&lt;&gt;"",INDEX(個人!$C$6:$AH$125,$N1895,$O1895)&lt;&gt;""),VLOOKUP($P1895,コード一覧!$G$1:$H$10,2,FALSE),"")</f>
        <v/>
      </c>
      <c r="K1895" s="23" t="str">
        <f>IF(AND(INDEX(個人!$C$6:$AH$125,$N1895,$C$3)&lt;&gt;"",INDEX(個人!$C$6:$AH$125,$N1895,$O1895)&lt;&gt;""),LEFT(TEXT(INDEX(個人!$C$6:$AH$125,$N1895,$O1895),"mm:ss.00"),2),"")</f>
        <v/>
      </c>
      <c r="L1895" s="23" t="str">
        <f>IF(AND(INDEX(個人!$C$6:$AH$125,$N1895,$C$3)&lt;&gt;"",INDEX(個人!$C$6:$AH$125,$N1895,$O1895)&lt;&gt;""),MID(TEXT(INDEX(個人!$C$6:$AH$125,$N1895,$O1895),"mm:ss.00"),4,2),"")</f>
        <v/>
      </c>
      <c r="M1895" s="23" t="str">
        <f>IF(AND(INDEX(個人!$C$6:$AH$125,$N1895,$C$3)&lt;&gt;"",INDEX(個人!$C$6:$AH$125,$N1895,$O1895)&lt;&gt;""),RIGHT(TEXT(INDEX(個人!$C$6:$AH$125,$N1895,$O1895),"mm:ss.00"),2),"")</f>
        <v/>
      </c>
      <c r="N1895" s="23">
        <f t="shared" si="257"/>
        <v>86</v>
      </c>
      <c r="O1895" s="23">
        <v>30</v>
      </c>
      <c r="P1895" s="200" t="s">
        <v>37</v>
      </c>
      <c r="Q1895" s="23" t="s">
        <v>101</v>
      </c>
    </row>
    <row r="1896" spans="3:17" s="23" customFormat="1" x14ac:dyDescent="0.15">
      <c r="C1896" s="23" t="str">
        <f>IF(INDEX(個人!$C$6:$AH$125,$N1896,$C$3)&lt;&gt;"",DBCS(TRIM(INDEX(個人!$C$6:$AH$125,$N1896,$C$3))),"")</f>
        <v/>
      </c>
      <c r="D1896" s="23" t="str">
        <f t="shared" si="255"/>
        <v>○</v>
      </c>
      <c r="E1896" s="23">
        <f>IF(AND(INDEX(個人!$C$6:$AH$125,$N1895,$C$3)&lt;&gt;"",INDEX(個人!$C$6:$AH$125,$N1896,$O1896)&lt;&gt;""),E1895+1,E1895)</f>
        <v>0</v>
      </c>
      <c r="F1896" s="23" t="str">
        <f t="shared" si="256"/>
        <v>@0</v>
      </c>
      <c r="H1896" s="23" t="str">
        <f>IF(AND(INDEX(個人!$C$6:$AH$125,$N1896,$C$3)&lt;&gt;"",INDEX(個人!$C$6:$AH$125,$N1896,$O1896)&lt;&gt;""),IF(INDEX(個人!$C$6:$AH$125,$N1896,$H$3)&lt;20,11,ROUNDDOWN(INDEX(個人!$C$6:$AH$125,$N1896,$H$3)/5,0)+7),"")</f>
        <v/>
      </c>
      <c r="I1896" s="23" t="str">
        <f>IF(AND(INDEX(個人!$C$6:$AH$125,$N1896,$C$3)&lt;&gt;"",INDEX(個人!$C$6:$AH$125,$N1896,$O1896)&lt;&gt;""),IF(ISERROR(VLOOKUP(DBCS($Q1896),コード一覧!$E$1:$F$6,2,FALSE)),1,VLOOKUP(DBCS($Q1896),コード一覧!$E$1:$F$6,2,FALSE)),"")</f>
        <v/>
      </c>
      <c r="J1896" s="23" t="str">
        <f>IF(AND(INDEX(個人!$C$6:$AH$125,$N1896,$C$3)&lt;&gt;"",INDEX(個人!$C$6:$AH$125,$N1896,$O1896)&lt;&gt;""),VLOOKUP($P1896,コード一覧!$G$1:$H$10,2,FALSE),"")</f>
        <v/>
      </c>
      <c r="K1896" s="23" t="str">
        <f>IF(AND(INDEX(個人!$C$6:$AH$125,$N1896,$C$3)&lt;&gt;"",INDEX(個人!$C$6:$AH$125,$N1896,$O1896)&lt;&gt;""),LEFT(TEXT(INDEX(個人!$C$6:$AH$125,$N1896,$O1896),"mm:ss.00"),2),"")</f>
        <v/>
      </c>
      <c r="L1896" s="23" t="str">
        <f>IF(AND(INDEX(個人!$C$6:$AH$125,$N1896,$C$3)&lt;&gt;"",INDEX(個人!$C$6:$AH$125,$N1896,$O1896)&lt;&gt;""),MID(TEXT(INDEX(個人!$C$6:$AH$125,$N1896,$O1896),"mm:ss.00"),4,2),"")</f>
        <v/>
      </c>
      <c r="M1896" s="23" t="str">
        <f>IF(AND(INDEX(個人!$C$6:$AH$125,$N1896,$C$3)&lt;&gt;"",INDEX(個人!$C$6:$AH$125,$N1896,$O1896)&lt;&gt;""),RIGHT(TEXT(INDEX(個人!$C$6:$AH$125,$N1896,$O1896),"mm:ss.00"),2),"")</f>
        <v/>
      </c>
      <c r="N1896" s="23">
        <f t="shared" si="257"/>
        <v>86</v>
      </c>
      <c r="O1896" s="23">
        <v>31</v>
      </c>
      <c r="P1896" s="200" t="s">
        <v>47</v>
      </c>
      <c r="Q1896" s="23" t="s">
        <v>101</v>
      </c>
    </row>
    <row r="1897" spans="3:17" s="23" customFormat="1" x14ac:dyDescent="0.15">
      <c r="C1897" s="23" t="str">
        <f>IF(INDEX(個人!$C$6:$AH$125,$N1897,$C$3)&lt;&gt;"",DBCS(TRIM(INDEX(個人!$C$6:$AH$125,$N1897,$C$3))),"")</f>
        <v/>
      </c>
      <c r="D1897" s="23" t="str">
        <f t="shared" si="255"/>
        <v>○</v>
      </c>
      <c r="E1897" s="23">
        <f>IF(AND(INDEX(個人!$C$6:$AH$125,$N1896,$C$3)&lt;&gt;"",INDEX(個人!$C$6:$AH$125,$N1897,$O1897)&lt;&gt;""),E1896+1,E1896)</f>
        <v>0</v>
      </c>
      <c r="F1897" s="23" t="str">
        <f t="shared" si="256"/>
        <v>@0</v>
      </c>
      <c r="H1897" s="23" t="str">
        <f>IF(AND(INDEX(個人!$C$6:$AH$125,$N1897,$C$3)&lt;&gt;"",INDEX(個人!$C$6:$AH$125,$N1897,$O1897)&lt;&gt;""),IF(INDEX(個人!$C$6:$AH$125,$N1897,$H$3)&lt;20,11,ROUNDDOWN(INDEX(個人!$C$6:$AH$125,$N1897,$H$3)/5,0)+7),"")</f>
        <v/>
      </c>
      <c r="I1897" s="23" t="str">
        <f>IF(AND(INDEX(個人!$C$6:$AH$125,$N1897,$C$3)&lt;&gt;"",INDEX(個人!$C$6:$AH$125,$N1897,$O1897)&lt;&gt;""),IF(ISERROR(VLOOKUP(DBCS($Q1897),コード一覧!$E$1:$F$6,2,FALSE)),1,VLOOKUP(DBCS($Q1897),コード一覧!$E$1:$F$6,2,FALSE)),"")</f>
        <v/>
      </c>
      <c r="J1897" s="23" t="str">
        <f>IF(AND(INDEX(個人!$C$6:$AH$125,$N1897,$C$3)&lt;&gt;"",INDEX(個人!$C$6:$AH$125,$N1897,$O1897)&lt;&gt;""),VLOOKUP($P1897,コード一覧!$G$1:$H$10,2,FALSE),"")</f>
        <v/>
      </c>
      <c r="K1897" s="23" t="str">
        <f>IF(AND(INDEX(個人!$C$6:$AH$125,$N1897,$C$3)&lt;&gt;"",INDEX(個人!$C$6:$AH$125,$N1897,$O1897)&lt;&gt;""),LEFT(TEXT(INDEX(個人!$C$6:$AH$125,$N1897,$O1897),"mm:ss.00"),2),"")</f>
        <v/>
      </c>
      <c r="L1897" s="23" t="str">
        <f>IF(AND(INDEX(個人!$C$6:$AH$125,$N1897,$C$3)&lt;&gt;"",INDEX(個人!$C$6:$AH$125,$N1897,$O1897)&lt;&gt;""),MID(TEXT(INDEX(個人!$C$6:$AH$125,$N1897,$O1897),"mm:ss.00"),4,2),"")</f>
        <v/>
      </c>
      <c r="M1897" s="23" t="str">
        <f>IF(AND(INDEX(個人!$C$6:$AH$125,$N1897,$C$3)&lt;&gt;"",INDEX(個人!$C$6:$AH$125,$N1897,$O1897)&lt;&gt;""),RIGHT(TEXT(INDEX(個人!$C$6:$AH$125,$N1897,$O1897),"mm:ss.00"),2),"")</f>
        <v/>
      </c>
      <c r="N1897" s="23">
        <f t="shared" si="257"/>
        <v>86</v>
      </c>
      <c r="O1897" s="23">
        <v>32</v>
      </c>
      <c r="P1897" s="200" t="s">
        <v>73</v>
      </c>
      <c r="Q1897" s="23" t="s">
        <v>101</v>
      </c>
    </row>
    <row r="1898" spans="3:17" s="22" customFormat="1" x14ac:dyDescent="0.15">
      <c r="C1898" s="22" t="str">
        <f>IF(INDEX(個人!$C$6:$AH$125,$N1898,$C$3)&lt;&gt;"",DBCS(TRIM(INDEX(個人!$C$6:$AH$125,$N1898,$C$3))),"")</f>
        <v/>
      </c>
      <c r="D1898" s="22" t="str">
        <f>IF(C1897=C1898,"○","×")</f>
        <v>○</v>
      </c>
      <c r="E1898" s="22">
        <f>IF(AND(INDEX(個人!$C$6:$AH$125,$N1898,$C$3)&lt;&gt;"",INDEX(個人!$C$6:$AH$125,$N1898,$O1898)&lt;&gt;""),1,0)</f>
        <v>0</v>
      </c>
      <c r="F1898" s="22" t="str">
        <f>C1898&amp;"@"&amp;E1898</f>
        <v>@0</v>
      </c>
      <c r="H1898" s="22" t="str">
        <f>IF(AND(INDEX(個人!$C$6:$AH$125,$N1898,$C$3)&lt;&gt;"",INDEX(個人!$C$6:$AH$125,$N1898,$O1898)&lt;&gt;""),IF(INDEX(個人!$C$6:$AH$125,$N1898,$H$3)&lt;20,11,ROUNDDOWN(INDEX(個人!$C$6:$AH$125,$N1898,$H$3)/5,0)+7),"")</f>
        <v/>
      </c>
      <c r="I1898" s="22" t="str">
        <f>IF(AND(INDEX(個人!$C$6:$AH$125,$N1898,$C$3)&lt;&gt;"",INDEX(個人!$C$6:$AH$125,$N1898,$O1898)&lt;&gt;""),IF(ISERROR(VLOOKUP(DBCS($Q1898),コード一覧!$E$1:$F$6,2,FALSE)),1,VLOOKUP(DBCS($Q1898),コード一覧!$E$1:$F$6,2,FALSE)),"")</f>
        <v/>
      </c>
      <c r="J1898" s="22" t="str">
        <f>IF(AND(INDEX(個人!$C$6:$AH$125,$N1898,$C$3)&lt;&gt;"",INDEX(個人!$C$6:$AH$125,$N1898,$O1898)&lt;&gt;""),VLOOKUP($P1898,コード一覧!$G$1:$H$10,2,FALSE),"")</f>
        <v/>
      </c>
      <c r="K1898" s="22" t="str">
        <f>IF(AND(INDEX(個人!$C$6:$AH$125,$N1898,$C$3)&lt;&gt;"",INDEX(個人!$C$6:$AH$125,$N1898,$O1898)&lt;&gt;""),LEFT(TEXT(INDEX(個人!$C$6:$AH$125,$N1898,$O1898),"mm:ss.00"),2),"")</f>
        <v/>
      </c>
      <c r="L1898" s="22" t="str">
        <f>IF(AND(INDEX(個人!$C$6:$AH$125,$N1898,$C$3)&lt;&gt;"",INDEX(個人!$C$6:$AH$125,$N1898,$O1898)&lt;&gt;""),MID(TEXT(INDEX(個人!$C$6:$AH$125,$N1898,$O1898),"mm:ss.00"),4,2),"")</f>
        <v/>
      </c>
      <c r="M1898" s="22" t="str">
        <f>IF(AND(INDEX(個人!$C$6:$AH$125,$N1898,$C$3)&lt;&gt;"",INDEX(個人!$C$6:$AH$125,$N1898,$O1898)&lt;&gt;""),RIGHT(TEXT(INDEX(個人!$C$6:$AH$125,$N1898,$O1898),"mm:ss.00"),2),"")</f>
        <v/>
      </c>
      <c r="N1898" s="22">
        <f>N1876+1</f>
        <v>87</v>
      </c>
      <c r="O1898" s="22">
        <v>11</v>
      </c>
      <c r="P1898" s="24" t="s">
        <v>70</v>
      </c>
      <c r="Q1898" s="22" t="s">
        <v>102</v>
      </c>
    </row>
    <row r="1899" spans="3:17" s="22" customFormat="1" x14ac:dyDescent="0.15">
      <c r="C1899" s="22" t="str">
        <f>IF(INDEX(個人!$C$6:$AH$125,$N1899,$C$3)&lt;&gt;"",DBCS(TRIM(INDEX(個人!$C$6:$AH$125,$N1899,$C$3))),"")</f>
        <v/>
      </c>
      <c r="D1899" s="22" t="str">
        <f>IF(C1898=C1899,"○","×")</f>
        <v>○</v>
      </c>
      <c r="E1899" s="22">
        <f>IF(AND(INDEX(個人!$C$6:$AH$125,$N1898,$C$3)&lt;&gt;"",INDEX(個人!$C$6:$AH$125,$N1899,$O1899)&lt;&gt;""),E1898+1,E1898)</f>
        <v>0</v>
      </c>
      <c r="F1899" s="22" t="str">
        <f>C1899&amp;"@"&amp;E1899</f>
        <v>@0</v>
      </c>
      <c r="H1899" s="22" t="str">
        <f>IF(AND(INDEX(個人!$C$6:$AH$125,$N1899,$C$3)&lt;&gt;"",INDEX(個人!$C$6:$AH$125,$N1899,$O1899)&lt;&gt;""),IF(INDEX(個人!$C$6:$AH$125,$N1899,$H$3)&lt;20,11,ROUNDDOWN(INDEX(個人!$C$6:$AH$125,$N1899,$H$3)/5,0)+7),"")</f>
        <v/>
      </c>
      <c r="I1899" s="22" t="str">
        <f>IF(AND(INDEX(個人!$C$6:$AH$125,$N1899,$C$3)&lt;&gt;"",INDEX(個人!$C$6:$AH$125,$N1899,$O1899)&lt;&gt;""),IF(ISERROR(VLOOKUP(DBCS($Q1899),コード一覧!$E$1:$F$6,2,FALSE)),1,VLOOKUP(DBCS($Q1899),コード一覧!$E$1:$F$6,2,FALSE)),"")</f>
        <v/>
      </c>
      <c r="J1899" s="22" t="str">
        <f>IF(AND(INDEX(個人!$C$6:$AH$125,$N1899,$C$3)&lt;&gt;"",INDEX(個人!$C$6:$AH$125,$N1899,$O1899)&lt;&gt;""),VLOOKUP($P1899,コード一覧!$G$1:$H$10,2,FALSE),"")</f>
        <v/>
      </c>
      <c r="K1899" s="22" t="str">
        <f>IF(AND(INDEX(個人!$C$6:$AH$125,$N1899,$C$3)&lt;&gt;"",INDEX(個人!$C$6:$AH$125,$N1899,$O1899)&lt;&gt;""),LEFT(TEXT(INDEX(個人!$C$6:$AH$125,$N1899,$O1899),"mm:ss.00"),2),"")</f>
        <v/>
      </c>
      <c r="L1899" s="22" t="str">
        <f>IF(AND(INDEX(個人!$C$6:$AH$125,$N1899,$C$3)&lt;&gt;"",INDEX(個人!$C$6:$AH$125,$N1899,$O1899)&lt;&gt;""),MID(TEXT(INDEX(個人!$C$6:$AH$125,$N1899,$O1899),"mm:ss.00"),4,2),"")</f>
        <v/>
      </c>
      <c r="M1899" s="22" t="str">
        <f>IF(AND(INDEX(個人!$C$6:$AH$125,$N1899,$C$3)&lt;&gt;"",INDEX(個人!$C$6:$AH$125,$N1899,$O1899)&lt;&gt;""),RIGHT(TEXT(INDEX(個人!$C$6:$AH$125,$N1899,$O1899),"mm:ss.00"),2),"")</f>
        <v/>
      </c>
      <c r="N1899" s="22">
        <f>$N1898</f>
        <v>87</v>
      </c>
      <c r="O1899" s="22">
        <v>12</v>
      </c>
      <c r="P1899" s="24" t="s">
        <v>24</v>
      </c>
      <c r="Q1899" s="22" t="s">
        <v>102</v>
      </c>
    </row>
    <row r="1900" spans="3:17" s="22" customFormat="1" x14ac:dyDescent="0.15">
      <c r="C1900" s="22" t="str">
        <f>IF(INDEX(個人!$C$6:$AH$125,$N1900,$C$3)&lt;&gt;"",DBCS(TRIM(INDEX(個人!$C$6:$AH$125,$N1900,$C$3))),"")</f>
        <v/>
      </c>
      <c r="D1900" s="22" t="str">
        <f t="shared" ref="D1900:D1919" si="258">IF(C1899=C1900,"○","×")</f>
        <v>○</v>
      </c>
      <c r="E1900" s="22">
        <f>IF(AND(INDEX(個人!$C$6:$AH$125,$N1899,$C$3)&lt;&gt;"",INDEX(個人!$C$6:$AH$125,$N1900,$O1900)&lt;&gt;""),E1899+1,E1899)</f>
        <v>0</v>
      </c>
      <c r="F1900" s="22" t="str">
        <f t="shared" ref="F1900:F1919" si="259">C1900&amp;"@"&amp;E1900</f>
        <v>@0</v>
      </c>
      <c r="H1900" s="22" t="str">
        <f>IF(AND(INDEX(個人!$C$6:$AH$125,$N1900,$C$3)&lt;&gt;"",INDEX(個人!$C$6:$AH$125,$N1900,$O1900)&lt;&gt;""),IF(INDEX(個人!$C$6:$AH$125,$N1900,$H$3)&lt;20,11,ROUNDDOWN(INDEX(個人!$C$6:$AH$125,$N1900,$H$3)/5,0)+7),"")</f>
        <v/>
      </c>
      <c r="I1900" s="22" t="str">
        <f>IF(AND(INDEX(個人!$C$6:$AH$125,$N1900,$C$3)&lt;&gt;"",INDEX(個人!$C$6:$AH$125,$N1900,$O1900)&lt;&gt;""),IF(ISERROR(VLOOKUP(DBCS($Q1900),コード一覧!$E$1:$F$6,2,FALSE)),1,VLOOKUP(DBCS($Q1900),コード一覧!$E$1:$F$6,2,FALSE)),"")</f>
        <v/>
      </c>
      <c r="J1900" s="22" t="str">
        <f>IF(AND(INDEX(個人!$C$6:$AH$125,$N1900,$C$3)&lt;&gt;"",INDEX(個人!$C$6:$AH$125,$N1900,$O1900)&lt;&gt;""),VLOOKUP($P1900,コード一覧!$G$1:$H$10,2,FALSE),"")</f>
        <v/>
      </c>
      <c r="K1900" s="22" t="str">
        <f>IF(AND(INDEX(個人!$C$6:$AH$125,$N1900,$C$3)&lt;&gt;"",INDEX(個人!$C$6:$AH$125,$N1900,$O1900)&lt;&gt;""),LEFT(TEXT(INDEX(個人!$C$6:$AH$125,$N1900,$O1900),"mm:ss.00"),2),"")</f>
        <v/>
      </c>
      <c r="L1900" s="22" t="str">
        <f>IF(AND(INDEX(個人!$C$6:$AH$125,$N1900,$C$3)&lt;&gt;"",INDEX(個人!$C$6:$AH$125,$N1900,$O1900)&lt;&gt;""),MID(TEXT(INDEX(個人!$C$6:$AH$125,$N1900,$O1900),"mm:ss.00"),4,2),"")</f>
        <v/>
      </c>
      <c r="M1900" s="22" t="str">
        <f>IF(AND(INDEX(個人!$C$6:$AH$125,$N1900,$C$3)&lt;&gt;"",INDEX(個人!$C$6:$AH$125,$N1900,$O1900)&lt;&gt;""),RIGHT(TEXT(INDEX(個人!$C$6:$AH$125,$N1900,$O1900),"mm:ss.00"),2),"")</f>
        <v/>
      </c>
      <c r="N1900" s="22">
        <f t="shared" ref="N1900:N1919" si="260">$N1899</f>
        <v>87</v>
      </c>
      <c r="O1900" s="22">
        <v>13</v>
      </c>
      <c r="P1900" s="24" t="s">
        <v>37</v>
      </c>
      <c r="Q1900" s="22" t="s">
        <v>102</v>
      </c>
    </row>
    <row r="1901" spans="3:17" s="22" customFormat="1" x14ac:dyDescent="0.15">
      <c r="C1901" s="22" t="str">
        <f>IF(INDEX(個人!$C$6:$AH$125,$N1901,$C$3)&lt;&gt;"",DBCS(TRIM(INDEX(個人!$C$6:$AH$125,$N1901,$C$3))),"")</f>
        <v/>
      </c>
      <c r="D1901" s="22" t="str">
        <f t="shared" si="258"/>
        <v>○</v>
      </c>
      <c r="E1901" s="22">
        <f>IF(AND(INDEX(個人!$C$6:$AH$125,$N1900,$C$3)&lt;&gt;"",INDEX(個人!$C$6:$AH$125,$N1901,$O1901)&lt;&gt;""),E1900+1,E1900)</f>
        <v>0</v>
      </c>
      <c r="F1901" s="22" t="str">
        <f t="shared" si="259"/>
        <v>@0</v>
      </c>
      <c r="H1901" s="22" t="str">
        <f>IF(AND(INDEX(個人!$C$6:$AH$125,$N1901,$C$3)&lt;&gt;"",INDEX(個人!$C$6:$AH$125,$N1901,$O1901)&lt;&gt;""),IF(INDEX(個人!$C$6:$AH$125,$N1901,$H$3)&lt;20,11,ROUNDDOWN(INDEX(個人!$C$6:$AH$125,$N1901,$H$3)/5,0)+7),"")</f>
        <v/>
      </c>
      <c r="I1901" s="22" t="str">
        <f>IF(AND(INDEX(個人!$C$6:$AH$125,$N1901,$C$3)&lt;&gt;"",INDEX(個人!$C$6:$AH$125,$N1901,$O1901)&lt;&gt;""),IF(ISERROR(VLOOKUP(DBCS($Q1901),コード一覧!$E$1:$F$6,2,FALSE)),1,VLOOKUP(DBCS($Q1901),コード一覧!$E$1:$F$6,2,FALSE)),"")</f>
        <v/>
      </c>
      <c r="J1901" s="22" t="str">
        <f>IF(AND(INDEX(個人!$C$6:$AH$125,$N1901,$C$3)&lt;&gt;"",INDEX(個人!$C$6:$AH$125,$N1901,$O1901)&lt;&gt;""),VLOOKUP($P1901,コード一覧!$G$1:$H$10,2,FALSE),"")</f>
        <v/>
      </c>
      <c r="K1901" s="22" t="str">
        <f>IF(AND(INDEX(個人!$C$6:$AH$125,$N1901,$C$3)&lt;&gt;"",INDEX(個人!$C$6:$AH$125,$N1901,$O1901)&lt;&gt;""),LEFT(TEXT(INDEX(個人!$C$6:$AH$125,$N1901,$O1901),"mm:ss.00"),2),"")</f>
        <v/>
      </c>
      <c r="L1901" s="22" t="str">
        <f>IF(AND(INDEX(個人!$C$6:$AH$125,$N1901,$C$3)&lt;&gt;"",INDEX(個人!$C$6:$AH$125,$N1901,$O1901)&lt;&gt;""),MID(TEXT(INDEX(個人!$C$6:$AH$125,$N1901,$O1901),"mm:ss.00"),4,2),"")</f>
        <v/>
      </c>
      <c r="M1901" s="22" t="str">
        <f>IF(AND(INDEX(個人!$C$6:$AH$125,$N1901,$C$3)&lt;&gt;"",INDEX(個人!$C$6:$AH$125,$N1901,$O1901)&lt;&gt;""),RIGHT(TEXT(INDEX(個人!$C$6:$AH$125,$N1901,$O1901),"mm:ss.00"),2),"")</f>
        <v/>
      </c>
      <c r="N1901" s="22">
        <f t="shared" si="260"/>
        <v>87</v>
      </c>
      <c r="O1901" s="22">
        <v>14</v>
      </c>
      <c r="P1901" s="24" t="s">
        <v>47</v>
      </c>
      <c r="Q1901" s="22" t="s">
        <v>102</v>
      </c>
    </row>
    <row r="1902" spans="3:17" s="22" customFormat="1" x14ac:dyDescent="0.15">
      <c r="C1902" s="22" t="str">
        <f>IF(INDEX(個人!$C$6:$AH$125,$N1902,$C$3)&lt;&gt;"",DBCS(TRIM(INDEX(個人!$C$6:$AH$125,$N1902,$C$3))),"")</f>
        <v/>
      </c>
      <c r="D1902" s="22" t="str">
        <f t="shared" si="258"/>
        <v>○</v>
      </c>
      <c r="E1902" s="22">
        <f>IF(AND(INDEX(個人!$C$6:$AH$125,$N1901,$C$3)&lt;&gt;"",INDEX(個人!$C$6:$AH$125,$N1902,$O1902)&lt;&gt;""),E1901+1,E1901)</f>
        <v>0</v>
      </c>
      <c r="F1902" s="22" t="str">
        <f t="shared" si="259"/>
        <v>@0</v>
      </c>
      <c r="H1902" s="22" t="str">
        <f>IF(AND(INDEX(個人!$C$6:$AH$125,$N1902,$C$3)&lt;&gt;"",INDEX(個人!$C$6:$AH$125,$N1902,$O1902)&lt;&gt;""),IF(INDEX(個人!$C$6:$AH$125,$N1902,$H$3)&lt;20,11,ROUNDDOWN(INDEX(個人!$C$6:$AH$125,$N1902,$H$3)/5,0)+7),"")</f>
        <v/>
      </c>
      <c r="I1902" s="22" t="str">
        <f>IF(AND(INDEX(個人!$C$6:$AH$125,$N1902,$C$3)&lt;&gt;"",INDEX(個人!$C$6:$AH$125,$N1902,$O1902)&lt;&gt;""),IF(ISERROR(VLOOKUP(DBCS($Q1902),コード一覧!$E$1:$F$6,2,FALSE)),1,VLOOKUP(DBCS($Q1902),コード一覧!$E$1:$F$6,2,FALSE)),"")</f>
        <v/>
      </c>
      <c r="J1902" s="22" t="str">
        <f>IF(AND(INDEX(個人!$C$6:$AH$125,$N1902,$C$3)&lt;&gt;"",INDEX(個人!$C$6:$AH$125,$N1902,$O1902)&lt;&gt;""),VLOOKUP($P1902,コード一覧!$G$1:$H$10,2,FALSE),"")</f>
        <v/>
      </c>
      <c r="K1902" s="22" t="str">
        <f>IF(AND(INDEX(個人!$C$6:$AH$125,$N1902,$C$3)&lt;&gt;"",INDEX(個人!$C$6:$AH$125,$N1902,$O1902)&lt;&gt;""),LEFT(TEXT(INDEX(個人!$C$6:$AH$125,$N1902,$O1902),"mm:ss.00"),2),"")</f>
        <v/>
      </c>
      <c r="L1902" s="22" t="str">
        <f>IF(AND(INDEX(個人!$C$6:$AH$125,$N1902,$C$3)&lt;&gt;"",INDEX(個人!$C$6:$AH$125,$N1902,$O1902)&lt;&gt;""),MID(TEXT(INDEX(個人!$C$6:$AH$125,$N1902,$O1902),"mm:ss.00"),4,2),"")</f>
        <v/>
      </c>
      <c r="M1902" s="22" t="str">
        <f>IF(AND(INDEX(個人!$C$6:$AH$125,$N1902,$C$3)&lt;&gt;"",INDEX(個人!$C$6:$AH$125,$N1902,$O1902)&lt;&gt;""),RIGHT(TEXT(INDEX(個人!$C$6:$AH$125,$N1902,$O1902),"mm:ss.00"),2),"")</f>
        <v/>
      </c>
      <c r="N1902" s="22">
        <f t="shared" si="260"/>
        <v>87</v>
      </c>
      <c r="O1902" s="22">
        <v>15</v>
      </c>
      <c r="P1902" s="24" t="s">
        <v>73</v>
      </c>
      <c r="Q1902" s="22" t="s">
        <v>102</v>
      </c>
    </row>
    <row r="1903" spans="3:17" s="22" customFormat="1" x14ac:dyDescent="0.15">
      <c r="C1903" s="22" t="str">
        <f>IF(INDEX(個人!$C$6:$AH$125,$N1903,$C$3)&lt;&gt;"",DBCS(TRIM(INDEX(個人!$C$6:$AH$125,$N1903,$C$3))),"")</f>
        <v/>
      </c>
      <c r="D1903" s="22" t="str">
        <f t="shared" si="258"/>
        <v>○</v>
      </c>
      <c r="E1903" s="22">
        <f>IF(AND(INDEX(個人!$C$6:$AH$125,$N1902,$C$3)&lt;&gt;"",INDEX(個人!$C$6:$AH$125,$N1903,$O1903)&lt;&gt;""),E1902+1,E1902)</f>
        <v>0</v>
      </c>
      <c r="F1903" s="22" t="str">
        <f t="shared" si="259"/>
        <v>@0</v>
      </c>
      <c r="H1903" s="22" t="str">
        <f>IF(AND(INDEX(個人!$C$6:$AH$125,$N1903,$C$3)&lt;&gt;"",INDEX(個人!$C$6:$AH$125,$N1903,$O1903)&lt;&gt;""),IF(INDEX(個人!$C$6:$AH$125,$N1903,$H$3)&lt;20,11,ROUNDDOWN(INDEX(個人!$C$6:$AH$125,$N1903,$H$3)/5,0)+7),"")</f>
        <v/>
      </c>
      <c r="I1903" s="22" t="str">
        <f>IF(AND(INDEX(個人!$C$6:$AH$125,$N1903,$C$3)&lt;&gt;"",INDEX(個人!$C$6:$AH$125,$N1903,$O1903)&lt;&gt;""),IF(ISERROR(VLOOKUP(DBCS($Q1903),コード一覧!$E$1:$F$6,2,FALSE)),1,VLOOKUP(DBCS($Q1903),コード一覧!$E$1:$F$6,2,FALSE)),"")</f>
        <v/>
      </c>
      <c r="J1903" s="22" t="str">
        <f>IF(AND(INDEX(個人!$C$6:$AH$125,$N1903,$C$3)&lt;&gt;"",INDEX(個人!$C$6:$AH$125,$N1903,$O1903)&lt;&gt;""),VLOOKUP($P1903,コード一覧!$G$1:$H$10,2,FALSE),"")</f>
        <v/>
      </c>
      <c r="K1903" s="22" t="str">
        <f>IF(AND(INDEX(個人!$C$6:$AH$125,$N1903,$C$3)&lt;&gt;"",INDEX(個人!$C$6:$AH$125,$N1903,$O1903)&lt;&gt;""),LEFT(TEXT(INDEX(個人!$C$6:$AH$125,$N1903,$O1903),"mm:ss.00"),2),"")</f>
        <v/>
      </c>
      <c r="L1903" s="22" t="str">
        <f>IF(AND(INDEX(個人!$C$6:$AH$125,$N1903,$C$3)&lt;&gt;"",INDEX(個人!$C$6:$AH$125,$N1903,$O1903)&lt;&gt;""),MID(TEXT(INDEX(個人!$C$6:$AH$125,$N1903,$O1903),"mm:ss.00"),4,2),"")</f>
        <v/>
      </c>
      <c r="M1903" s="22" t="str">
        <f>IF(AND(INDEX(個人!$C$6:$AH$125,$N1903,$C$3)&lt;&gt;"",INDEX(個人!$C$6:$AH$125,$N1903,$O1903)&lt;&gt;""),RIGHT(TEXT(INDEX(個人!$C$6:$AH$125,$N1903,$O1903),"mm:ss.00"),2),"")</f>
        <v/>
      </c>
      <c r="N1903" s="22">
        <f t="shared" si="260"/>
        <v>87</v>
      </c>
      <c r="O1903" s="22">
        <v>16</v>
      </c>
      <c r="P1903" s="24" t="s">
        <v>75</v>
      </c>
      <c r="Q1903" s="22" t="s">
        <v>102</v>
      </c>
    </row>
    <row r="1904" spans="3:17" s="22" customFormat="1" x14ac:dyDescent="0.15">
      <c r="C1904" s="22" t="str">
        <f>IF(INDEX(個人!$C$6:$AH$125,$N1904,$C$3)&lt;&gt;"",DBCS(TRIM(INDEX(個人!$C$6:$AH$125,$N1904,$C$3))),"")</f>
        <v/>
      </c>
      <c r="D1904" s="22" t="str">
        <f t="shared" si="258"/>
        <v>○</v>
      </c>
      <c r="E1904" s="22">
        <f>IF(AND(INDEX(個人!$C$6:$AH$125,$N1903,$C$3)&lt;&gt;"",INDEX(個人!$C$6:$AH$125,$N1904,$O1904)&lt;&gt;""),E1903+1,E1903)</f>
        <v>0</v>
      </c>
      <c r="F1904" s="22" t="str">
        <f t="shared" si="259"/>
        <v>@0</v>
      </c>
      <c r="H1904" s="22" t="str">
        <f>IF(AND(INDEX(個人!$C$6:$AH$125,$N1904,$C$3)&lt;&gt;"",INDEX(個人!$C$6:$AH$125,$N1904,$O1904)&lt;&gt;""),IF(INDEX(個人!$C$6:$AH$125,$N1904,$H$3)&lt;20,11,ROUNDDOWN(INDEX(個人!$C$6:$AH$125,$N1904,$H$3)/5,0)+7),"")</f>
        <v/>
      </c>
      <c r="I1904" s="22" t="str">
        <f>IF(AND(INDEX(個人!$C$6:$AH$125,$N1904,$C$3)&lt;&gt;"",INDEX(個人!$C$6:$AH$125,$N1904,$O1904)&lt;&gt;""),IF(ISERROR(VLOOKUP(DBCS($Q1904),コード一覧!$E$1:$F$6,2,FALSE)),1,VLOOKUP(DBCS($Q1904),コード一覧!$E$1:$F$6,2,FALSE)),"")</f>
        <v/>
      </c>
      <c r="J1904" s="22" t="str">
        <f>IF(AND(INDEX(個人!$C$6:$AH$125,$N1904,$C$3)&lt;&gt;"",INDEX(個人!$C$6:$AH$125,$N1904,$O1904)&lt;&gt;""),VLOOKUP($P1904,コード一覧!$G$1:$H$10,2,FALSE),"")</f>
        <v/>
      </c>
      <c r="K1904" s="22" t="str">
        <f>IF(AND(INDEX(個人!$C$6:$AH$125,$N1904,$C$3)&lt;&gt;"",INDEX(個人!$C$6:$AH$125,$N1904,$O1904)&lt;&gt;""),LEFT(TEXT(INDEX(個人!$C$6:$AH$125,$N1904,$O1904),"mm:ss.00"),2),"")</f>
        <v/>
      </c>
      <c r="L1904" s="22" t="str">
        <f>IF(AND(INDEX(個人!$C$6:$AH$125,$N1904,$C$3)&lt;&gt;"",INDEX(個人!$C$6:$AH$125,$N1904,$O1904)&lt;&gt;""),MID(TEXT(INDEX(個人!$C$6:$AH$125,$N1904,$O1904),"mm:ss.00"),4,2),"")</f>
        <v/>
      </c>
      <c r="M1904" s="22" t="str">
        <f>IF(AND(INDEX(個人!$C$6:$AH$125,$N1904,$C$3)&lt;&gt;"",INDEX(個人!$C$6:$AH$125,$N1904,$O1904)&lt;&gt;""),RIGHT(TEXT(INDEX(個人!$C$6:$AH$125,$N1904,$O1904),"mm:ss.00"),2),"")</f>
        <v/>
      </c>
      <c r="N1904" s="22">
        <f t="shared" si="260"/>
        <v>87</v>
      </c>
      <c r="O1904" s="22">
        <v>17</v>
      </c>
      <c r="P1904" s="24" t="s">
        <v>77</v>
      </c>
      <c r="Q1904" s="22" t="s">
        <v>102</v>
      </c>
    </row>
    <row r="1905" spans="3:17" s="22" customFormat="1" x14ac:dyDescent="0.15">
      <c r="C1905" s="22" t="str">
        <f>IF(INDEX(個人!$C$6:$AH$125,$N1905,$C$3)&lt;&gt;"",DBCS(TRIM(INDEX(個人!$C$6:$AH$125,$N1905,$C$3))),"")</f>
        <v/>
      </c>
      <c r="D1905" s="22" t="str">
        <f t="shared" si="258"/>
        <v>○</v>
      </c>
      <c r="E1905" s="22">
        <f>IF(AND(INDEX(個人!$C$6:$AH$125,$N1904,$C$3)&lt;&gt;"",INDEX(個人!$C$6:$AH$125,$N1905,$O1905)&lt;&gt;""),E1904+1,E1904)</f>
        <v>0</v>
      </c>
      <c r="F1905" s="22" t="str">
        <f t="shared" si="259"/>
        <v>@0</v>
      </c>
      <c r="H1905" s="22" t="str">
        <f>IF(AND(INDEX(個人!$C$6:$AH$125,$N1905,$C$3)&lt;&gt;"",INDEX(個人!$C$6:$AH$125,$N1905,$O1905)&lt;&gt;""),IF(INDEX(個人!$C$6:$AH$125,$N1905,$H$3)&lt;20,11,ROUNDDOWN(INDEX(個人!$C$6:$AH$125,$N1905,$H$3)/5,0)+7),"")</f>
        <v/>
      </c>
      <c r="I1905" s="22" t="str">
        <f>IF(AND(INDEX(個人!$C$6:$AH$125,$N1905,$C$3)&lt;&gt;"",INDEX(個人!$C$6:$AH$125,$N1905,$O1905)&lt;&gt;""),IF(ISERROR(VLOOKUP(DBCS($Q1905),コード一覧!$E$1:$F$6,2,FALSE)),1,VLOOKUP(DBCS($Q1905),コード一覧!$E$1:$F$6,2,FALSE)),"")</f>
        <v/>
      </c>
      <c r="J1905" s="22" t="str">
        <f>IF(AND(INDEX(個人!$C$6:$AH$125,$N1905,$C$3)&lt;&gt;"",INDEX(個人!$C$6:$AH$125,$N1905,$O1905)&lt;&gt;""),VLOOKUP($P1905,コード一覧!$G$1:$H$10,2,FALSE),"")</f>
        <v/>
      </c>
      <c r="K1905" s="22" t="str">
        <f>IF(AND(INDEX(個人!$C$6:$AH$125,$N1905,$C$3)&lt;&gt;"",INDEX(個人!$C$6:$AH$125,$N1905,$O1905)&lt;&gt;""),LEFT(TEXT(INDEX(個人!$C$6:$AH$125,$N1905,$O1905),"mm:ss.00"),2),"")</f>
        <v/>
      </c>
      <c r="L1905" s="22" t="str">
        <f>IF(AND(INDEX(個人!$C$6:$AH$125,$N1905,$C$3)&lt;&gt;"",INDEX(個人!$C$6:$AH$125,$N1905,$O1905)&lt;&gt;""),MID(TEXT(INDEX(個人!$C$6:$AH$125,$N1905,$O1905),"mm:ss.00"),4,2),"")</f>
        <v/>
      </c>
      <c r="M1905" s="22" t="str">
        <f>IF(AND(INDEX(個人!$C$6:$AH$125,$N1905,$C$3)&lt;&gt;"",INDEX(個人!$C$6:$AH$125,$N1905,$O1905)&lt;&gt;""),RIGHT(TEXT(INDEX(個人!$C$6:$AH$125,$N1905,$O1905),"mm:ss.00"),2),"")</f>
        <v/>
      </c>
      <c r="N1905" s="22">
        <f t="shared" si="260"/>
        <v>87</v>
      </c>
      <c r="O1905" s="22">
        <v>18</v>
      </c>
      <c r="P1905" s="24" t="s">
        <v>70</v>
      </c>
      <c r="Q1905" s="22" t="s">
        <v>103</v>
      </c>
    </row>
    <row r="1906" spans="3:17" s="22" customFormat="1" x14ac:dyDescent="0.15">
      <c r="C1906" s="22" t="str">
        <f>IF(INDEX(個人!$C$6:$AH$125,$N1906,$C$3)&lt;&gt;"",DBCS(TRIM(INDEX(個人!$C$6:$AH$125,$N1906,$C$3))),"")</f>
        <v/>
      </c>
      <c r="D1906" s="22" t="str">
        <f t="shared" si="258"/>
        <v>○</v>
      </c>
      <c r="E1906" s="22">
        <f>IF(AND(INDEX(個人!$C$6:$AH$125,$N1905,$C$3)&lt;&gt;"",INDEX(個人!$C$6:$AH$125,$N1906,$O1906)&lt;&gt;""),E1905+1,E1905)</f>
        <v>0</v>
      </c>
      <c r="F1906" s="22" t="str">
        <f t="shared" si="259"/>
        <v>@0</v>
      </c>
      <c r="H1906" s="22" t="str">
        <f>IF(AND(INDEX(個人!$C$6:$AH$125,$N1906,$C$3)&lt;&gt;"",INDEX(個人!$C$6:$AH$125,$N1906,$O1906)&lt;&gt;""),IF(INDEX(個人!$C$6:$AH$125,$N1906,$H$3)&lt;20,11,ROUNDDOWN(INDEX(個人!$C$6:$AH$125,$N1906,$H$3)/5,0)+7),"")</f>
        <v/>
      </c>
      <c r="I1906" s="22" t="str">
        <f>IF(AND(INDEX(個人!$C$6:$AH$125,$N1906,$C$3)&lt;&gt;"",INDEX(個人!$C$6:$AH$125,$N1906,$O1906)&lt;&gt;""),IF(ISERROR(VLOOKUP(DBCS($Q1906),コード一覧!$E$1:$F$6,2,FALSE)),1,VLOOKUP(DBCS($Q1906),コード一覧!$E$1:$F$6,2,FALSE)),"")</f>
        <v/>
      </c>
      <c r="J1906" s="22" t="str">
        <f>IF(AND(INDEX(個人!$C$6:$AH$125,$N1906,$C$3)&lt;&gt;"",INDEX(個人!$C$6:$AH$125,$N1906,$O1906)&lt;&gt;""),VLOOKUP($P1906,コード一覧!$G$1:$H$10,2,FALSE),"")</f>
        <v/>
      </c>
      <c r="K1906" s="22" t="str">
        <f>IF(AND(INDEX(個人!$C$6:$AH$125,$N1906,$C$3)&lt;&gt;"",INDEX(個人!$C$6:$AH$125,$N1906,$O1906)&lt;&gt;""),LEFT(TEXT(INDEX(個人!$C$6:$AH$125,$N1906,$O1906),"mm:ss.00"),2),"")</f>
        <v/>
      </c>
      <c r="L1906" s="22" t="str">
        <f>IF(AND(INDEX(個人!$C$6:$AH$125,$N1906,$C$3)&lt;&gt;"",INDEX(個人!$C$6:$AH$125,$N1906,$O1906)&lt;&gt;""),MID(TEXT(INDEX(個人!$C$6:$AH$125,$N1906,$O1906),"mm:ss.00"),4,2),"")</f>
        <v/>
      </c>
      <c r="M1906" s="22" t="str">
        <f>IF(AND(INDEX(個人!$C$6:$AH$125,$N1906,$C$3)&lt;&gt;"",INDEX(個人!$C$6:$AH$125,$N1906,$O1906)&lt;&gt;""),RIGHT(TEXT(INDEX(個人!$C$6:$AH$125,$N1906,$O1906),"mm:ss.00"),2),"")</f>
        <v/>
      </c>
      <c r="N1906" s="22">
        <f t="shared" si="260"/>
        <v>87</v>
      </c>
      <c r="O1906" s="22">
        <v>19</v>
      </c>
      <c r="P1906" s="24" t="s">
        <v>24</v>
      </c>
      <c r="Q1906" s="22" t="s">
        <v>103</v>
      </c>
    </row>
    <row r="1907" spans="3:17" s="22" customFormat="1" x14ac:dyDescent="0.15">
      <c r="C1907" s="22" t="str">
        <f>IF(INDEX(個人!$C$6:$AH$125,$N1907,$C$3)&lt;&gt;"",DBCS(TRIM(INDEX(個人!$C$6:$AH$125,$N1907,$C$3))),"")</f>
        <v/>
      </c>
      <c r="D1907" s="22" t="str">
        <f t="shared" si="258"/>
        <v>○</v>
      </c>
      <c r="E1907" s="22">
        <f>IF(AND(INDEX(個人!$C$6:$AH$125,$N1906,$C$3)&lt;&gt;"",INDEX(個人!$C$6:$AH$125,$N1907,$O1907)&lt;&gt;""),E1906+1,E1906)</f>
        <v>0</v>
      </c>
      <c r="F1907" s="22" t="str">
        <f t="shared" si="259"/>
        <v>@0</v>
      </c>
      <c r="H1907" s="22" t="str">
        <f>IF(AND(INDEX(個人!$C$6:$AH$125,$N1907,$C$3)&lt;&gt;"",INDEX(個人!$C$6:$AH$125,$N1907,$O1907)&lt;&gt;""),IF(INDEX(個人!$C$6:$AH$125,$N1907,$H$3)&lt;20,11,ROUNDDOWN(INDEX(個人!$C$6:$AH$125,$N1907,$H$3)/5,0)+7),"")</f>
        <v/>
      </c>
      <c r="I1907" s="22" t="str">
        <f>IF(AND(INDEX(個人!$C$6:$AH$125,$N1907,$C$3)&lt;&gt;"",INDEX(個人!$C$6:$AH$125,$N1907,$O1907)&lt;&gt;""),IF(ISERROR(VLOOKUP(DBCS($Q1907),コード一覧!$E$1:$F$6,2,FALSE)),1,VLOOKUP(DBCS($Q1907),コード一覧!$E$1:$F$6,2,FALSE)),"")</f>
        <v/>
      </c>
      <c r="J1907" s="22" t="str">
        <f>IF(AND(INDEX(個人!$C$6:$AH$125,$N1907,$C$3)&lt;&gt;"",INDEX(個人!$C$6:$AH$125,$N1907,$O1907)&lt;&gt;""),VLOOKUP($P1907,コード一覧!$G$1:$H$10,2,FALSE),"")</f>
        <v/>
      </c>
      <c r="K1907" s="22" t="str">
        <f>IF(AND(INDEX(個人!$C$6:$AH$125,$N1907,$C$3)&lt;&gt;"",INDEX(個人!$C$6:$AH$125,$N1907,$O1907)&lt;&gt;""),LEFT(TEXT(INDEX(個人!$C$6:$AH$125,$N1907,$O1907),"mm:ss.00"),2),"")</f>
        <v/>
      </c>
      <c r="L1907" s="22" t="str">
        <f>IF(AND(INDEX(個人!$C$6:$AH$125,$N1907,$C$3)&lt;&gt;"",INDEX(個人!$C$6:$AH$125,$N1907,$O1907)&lt;&gt;""),MID(TEXT(INDEX(個人!$C$6:$AH$125,$N1907,$O1907),"mm:ss.00"),4,2),"")</f>
        <v/>
      </c>
      <c r="M1907" s="22" t="str">
        <f>IF(AND(INDEX(個人!$C$6:$AH$125,$N1907,$C$3)&lt;&gt;"",INDEX(個人!$C$6:$AH$125,$N1907,$O1907)&lt;&gt;""),RIGHT(TEXT(INDEX(個人!$C$6:$AH$125,$N1907,$O1907),"mm:ss.00"),2),"")</f>
        <v/>
      </c>
      <c r="N1907" s="22">
        <f t="shared" si="260"/>
        <v>87</v>
      </c>
      <c r="O1907" s="22">
        <v>20</v>
      </c>
      <c r="P1907" s="24" t="s">
        <v>37</v>
      </c>
      <c r="Q1907" s="22" t="s">
        <v>103</v>
      </c>
    </row>
    <row r="1908" spans="3:17" s="22" customFormat="1" x14ac:dyDescent="0.15">
      <c r="C1908" s="22" t="str">
        <f>IF(INDEX(個人!$C$6:$AH$125,$N1908,$C$3)&lt;&gt;"",DBCS(TRIM(INDEX(個人!$C$6:$AH$125,$N1908,$C$3))),"")</f>
        <v/>
      </c>
      <c r="D1908" s="22" t="str">
        <f t="shared" si="258"/>
        <v>○</v>
      </c>
      <c r="E1908" s="22">
        <f>IF(AND(INDEX(個人!$C$6:$AH$125,$N1907,$C$3)&lt;&gt;"",INDEX(個人!$C$6:$AH$125,$N1908,$O1908)&lt;&gt;""),E1907+1,E1907)</f>
        <v>0</v>
      </c>
      <c r="F1908" s="22" t="str">
        <f t="shared" si="259"/>
        <v>@0</v>
      </c>
      <c r="H1908" s="22" t="str">
        <f>IF(AND(INDEX(個人!$C$6:$AH$125,$N1908,$C$3)&lt;&gt;"",INDEX(個人!$C$6:$AH$125,$N1908,$O1908)&lt;&gt;""),IF(INDEX(個人!$C$6:$AH$125,$N1908,$H$3)&lt;20,11,ROUNDDOWN(INDEX(個人!$C$6:$AH$125,$N1908,$H$3)/5,0)+7),"")</f>
        <v/>
      </c>
      <c r="I1908" s="22" t="str">
        <f>IF(AND(INDEX(個人!$C$6:$AH$125,$N1908,$C$3)&lt;&gt;"",INDEX(個人!$C$6:$AH$125,$N1908,$O1908)&lt;&gt;""),IF(ISERROR(VLOOKUP(DBCS($Q1908),コード一覧!$E$1:$F$6,2,FALSE)),1,VLOOKUP(DBCS($Q1908),コード一覧!$E$1:$F$6,2,FALSE)),"")</f>
        <v/>
      </c>
      <c r="J1908" s="22" t="str">
        <f>IF(AND(INDEX(個人!$C$6:$AH$125,$N1908,$C$3)&lt;&gt;"",INDEX(個人!$C$6:$AH$125,$N1908,$O1908)&lt;&gt;""),VLOOKUP($P1908,コード一覧!$G$1:$H$10,2,FALSE),"")</f>
        <v/>
      </c>
      <c r="K1908" s="22" t="str">
        <f>IF(AND(INDEX(個人!$C$6:$AH$125,$N1908,$C$3)&lt;&gt;"",INDEX(個人!$C$6:$AH$125,$N1908,$O1908)&lt;&gt;""),LEFT(TEXT(INDEX(個人!$C$6:$AH$125,$N1908,$O1908),"mm:ss.00"),2),"")</f>
        <v/>
      </c>
      <c r="L1908" s="22" t="str">
        <f>IF(AND(INDEX(個人!$C$6:$AH$125,$N1908,$C$3)&lt;&gt;"",INDEX(個人!$C$6:$AH$125,$N1908,$O1908)&lt;&gt;""),MID(TEXT(INDEX(個人!$C$6:$AH$125,$N1908,$O1908),"mm:ss.00"),4,2),"")</f>
        <v/>
      </c>
      <c r="M1908" s="22" t="str">
        <f>IF(AND(INDEX(個人!$C$6:$AH$125,$N1908,$C$3)&lt;&gt;"",INDEX(個人!$C$6:$AH$125,$N1908,$O1908)&lt;&gt;""),RIGHT(TEXT(INDEX(個人!$C$6:$AH$125,$N1908,$O1908),"mm:ss.00"),2),"")</f>
        <v/>
      </c>
      <c r="N1908" s="22">
        <f t="shared" si="260"/>
        <v>87</v>
      </c>
      <c r="O1908" s="22">
        <v>21</v>
      </c>
      <c r="P1908" s="24" t="s">
        <v>47</v>
      </c>
      <c r="Q1908" s="22" t="s">
        <v>103</v>
      </c>
    </row>
    <row r="1909" spans="3:17" s="22" customFormat="1" x14ac:dyDescent="0.15">
      <c r="C1909" s="22" t="str">
        <f>IF(INDEX(個人!$C$6:$AH$125,$N1909,$C$3)&lt;&gt;"",DBCS(TRIM(INDEX(個人!$C$6:$AH$125,$N1909,$C$3))),"")</f>
        <v/>
      </c>
      <c r="D1909" s="22" t="str">
        <f t="shared" si="258"/>
        <v>○</v>
      </c>
      <c r="E1909" s="22">
        <f>IF(AND(INDEX(個人!$C$6:$AH$125,$N1908,$C$3)&lt;&gt;"",INDEX(個人!$C$6:$AH$125,$N1909,$O1909)&lt;&gt;""),E1908+1,E1908)</f>
        <v>0</v>
      </c>
      <c r="F1909" s="22" t="str">
        <f t="shared" si="259"/>
        <v>@0</v>
      </c>
      <c r="H1909" s="22" t="str">
        <f>IF(AND(INDEX(個人!$C$6:$AH$125,$N1909,$C$3)&lt;&gt;"",INDEX(個人!$C$6:$AH$125,$N1909,$O1909)&lt;&gt;""),IF(INDEX(個人!$C$6:$AH$125,$N1909,$H$3)&lt;20,11,ROUNDDOWN(INDEX(個人!$C$6:$AH$125,$N1909,$H$3)/5,0)+7),"")</f>
        <v/>
      </c>
      <c r="I1909" s="22" t="str">
        <f>IF(AND(INDEX(個人!$C$6:$AH$125,$N1909,$C$3)&lt;&gt;"",INDEX(個人!$C$6:$AH$125,$N1909,$O1909)&lt;&gt;""),IF(ISERROR(VLOOKUP(DBCS($Q1909),コード一覧!$E$1:$F$6,2,FALSE)),1,VLOOKUP(DBCS($Q1909),コード一覧!$E$1:$F$6,2,FALSE)),"")</f>
        <v/>
      </c>
      <c r="J1909" s="22" t="str">
        <f>IF(AND(INDEX(個人!$C$6:$AH$125,$N1909,$C$3)&lt;&gt;"",INDEX(個人!$C$6:$AH$125,$N1909,$O1909)&lt;&gt;""),VLOOKUP($P1909,コード一覧!$G$1:$H$10,2,FALSE),"")</f>
        <v/>
      </c>
      <c r="K1909" s="22" t="str">
        <f>IF(AND(INDEX(個人!$C$6:$AH$125,$N1909,$C$3)&lt;&gt;"",INDEX(個人!$C$6:$AH$125,$N1909,$O1909)&lt;&gt;""),LEFT(TEXT(INDEX(個人!$C$6:$AH$125,$N1909,$O1909),"mm:ss.00"),2),"")</f>
        <v/>
      </c>
      <c r="L1909" s="22" t="str">
        <f>IF(AND(INDEX(個人!$C$6:$AH$125,$N1909,$C$3)&lt;&gt;"",INDEX(個人!$C$6:$AH$125,$N1909,$O1909)&lt;&gt;""),MID(TEXT(INDEX(個人!$C$6:$AH$125,$N1909,$O1909),"mm:ss.00"),4,2),"")</f>
        <v/>
      </c>
      <c r="M1909" s="22" t="str">
        <f>IF(AND(INDEX(個人!$C$6:$AH$125,$N1909,$C$3)&lt;&gt;"",INDEX(個人!$C$6:$AH$125,$N1909,$O1909)&lt;&gt;""),RIGHT(TEXT(INDEX(個人!$C$6:$AH$125,$N1909,$O1909),"mm:ss.00"),2),"")</f>
        <v/>
      </c>
      <c r="N1909" s="22">
        <f t="shared" si="260"/>
        <v>87</v>
      </c>
      <c r="O1909" s="22">
        <v>22</v>
      </c>
      <c r="P1909" s="24" t="s">
        <v>70</v>
      </c>
      <c r="Q1909" s="22" t="s">
        <v>104</v>
      </c>
    </row>
    <row r="1910" spans="3:17" s="22" customFormat="1" x14ac:dyDescent="0.15">
      <c r="C1910" s="22" t="str">
        <f>IF(INDEX(個人!$C$6:$AH$125,$N1910,$C$3)&lt;&gt;"",DBCS(TRIM(INDEX(個人!$C$6:$AH$125,$N1910,$C$3))),"")</f>
        <v/>
      </c>
      <c r="D1910" s="22" t="str">
        <f t="shared" si="258"/>
        <v>○</v>
      </c>
      <c r="E1910" s="22">
        <f>IF(AND(INDEX(個人!$C$6:$AH$125,$N1909,$C$3)&lt;&gt;"",INDEX(個人!$C$6:$AH$125,$N1910,$O1910)&lt;&gt;""),E1909+1,E1909)</f>
        <v>0</v>
      </c>
      <c r="F1910" s="22" t="str">
        <f t="shared" si="259"/>
        <v>@0</v>
      </c>
      <c r="H1910" s="22" t="str">
        <f>IF(AND(INDEX(個人!$C$6:$AH$125,$N1910,$C$3)&lt;&gt;"",INDEX(個人!$C$6:$AH$125,$N1910,$O1910)&lt;&gt;""),IF(INDEX(個人!$C$6:$AH$125,$N1910,$H$3)&lt;20,11,ROUNDDOWN(INDEX(個人!$C$6:$AH$125,$N1910,$H$3)/5,0)+7),"")</f>
        <v/>
      </c>
      <c r="I1910" s="22" t="str">
        <f>IF(AND(INDEX(個人!$C$6:$AH$125,$N1910,$C$3)&lt;&gt;"",INDEX(個人!$C$6:$AH$125,$N1910,$O1910)&lt;&gt;""),IF(ISERROR(VLOOKUP(DBCS($Q1910),コード一覧!$E$1:$F$6,2,FALSE)),1,VLOOKUP(DBCS($Q1910),コード一覧!$E$1:$F$6,2,FALSE)),"")</f>
        <v/>
      </c>
      <c r="J1910" s="22" t="str">
        <f>IF(AND(INDEX(個人!$C$6:$AH$125,$N1910,$C$3)&lt;&gt;"",INDEX(個人!$C$6:$AH$125,$N1910,$O1910)&lt;&gt;""),VLOOKUP($P1910,コード一覧!$G$1:$H$10,2,FALSE),"")</f>
        <v/>
      </c>
      <c r="K1910" s="22" t="str">
        <f>IF(AND(INDEX(個人!$C$6:$AH$125,$N1910,$C$3)&lt;&gt;"",INDEX(個人!$C$6:$AH$125,$N1910,$O1910)&lt;&gt;""),LEFT(TEXT(INDEX(個人!$C$6:$AH$125,$N1910,$O1910),"mm:ss.00"),2),"")</f>
        <v/>
      </c>
      <c r="L1910" s="22" t="str">
        <f>IF(AND(INDEX(個人!$C$6:$AH$125,$N1910,$C$3)&lt;&gt;"",INDEX(個人!$C$6:$AH$125,$N1910,$O1910)&lt;&gt;""),MID(TEXT(INDEX(個人!$C$6:$AH$125,$N1910,$O1910),"mm:ss.00"),4,2),"")</f>
        <v/>
      </c>
      <c r="M1910" s="22" t="str">
        <f>IF(AND(INDEX(個人!$C$6:$AH$125,$N1910,$C$3)&lt;&gt;"",INDEX(個人!$C$6:$AH$125,$N1910,$O1910)&lt;&gt;""),RIGHT(TEXT(INDEX(個人!$C$6:$AH$125,$N1910,$O1910),"mm:ss.00"),2),"")</f>
        <v/>
      </c>
      <c r="N1910" s="22">
        <f t="shared" si="260"/>
        <v>87</v>
      </c>
      <c r="O1910" s="22">
        <v>23</v>
      </c>
      <c r="P1910" s="24" t="s">
        <v>24</v>
      </c>
      <c r="Q1910" s="22" t="s">
        <v>104</v>
      </c>
    </row>
    <row r="1911" spans="3:17" s="22" customFormat="1" x14ac:dyDescent="0.15">
      <c r="C1911" s="22" t="str">
        <f>IF(INDEX(個人!$C$6:$AH$125,$N1911,$C$3)&lt;&gt;"",DBCS(TRIM(INDEX(個人!$C$6:$AH$125,$N1911,$C$3))),"")</f>
        <v/>
      </c>
      <c r="D1911" s="22" t="str">
        <f t="shared" si="258"/>
        <v>○</v>
      </c>
      <c r="E1911" s="22">
        <f>IF(AND(INDEX(個人!$C$6:$AH$125,$N1910,$C$3)&lt;&gt;"",INDEX(個人!$C$6:$AH$125,$N1911,$O1911)&lt;&gt;""),E1910+1,E1910)</f>
        <v>0</v>
      </c>
      <c r="F1911" s="22" t="str">
        <f t="shared" si="259"/>
        <v>@0</v>
      </c>
      <c r="H1911" s="22" t="str">
        <f>IF(AND(INDEX(個人!$C$6:$AH$125,$N1911,$C$3)&lt;&gt;"",INDEX(個人!$C$6:$AH$125,$N1911,$O1911)&lt;&gt;""),IF(INDEX(個人!$C$6:$AH$125,$N1911,$H$3)&lt;20,11,ROUNDDOWN(INDEX(個人!$C$6:$AH$125,$N1911,$H$3)/5,0)+7),"")</f>
        <v/>
      </c>
      <c r="I1911" s="22" t="str">
        <f>IF(AND(INDEX(個人!$C$6:$AH$125,$N1911,$C$3)&lt;&gt;"",INDEX(個人!$C$6:$AH$125,$N1911,$O1911)&lt;&gt;""),IF(ISERROR(VLOOKUP(DBCS($Q1911),コード一覧!$E$1:$F$6,2,FALSE)),1,VLOOKUP(DBCS($Q1911),コード一覧!$E$1:$F$6,2,FALSE)),"")</f>
        <v/>
      </c>
      <c r="J1911" s="22" t="str">
        <f>IF(AND(INDEX(個人!$C$6:$AH$125,$N1911,$C$3)&lt;&gt;"",INDEX(個人!$C$6:$AH$125,$N1911,$O1911)&lt;&gt;""),VLOOKUP($P1911,コード一覧!$G$1:$H$10,2,FALSE),"")</f>
        <v/>
      </c>
      <c r="K1911" s="22" t="str">
        <f>IF(AND(INDEX(個人!$C$6:$AH$125,$N1911,$C$3)&lt;&gt;"",INDEX(個人!$C$6:$AH$125,$N1911,$O1911)&lt;&gt;""),LEFT(TEXT(INDEX(個人!$C$6:$AH$125,$N1911,$O1911),"mm:ss.00"),2),"")</f>
        <v/>
      </c>
      <c r="L1911" s="22" t="str">
        <f>IF(AND(INDEX(個人!$C$6:$AH$125,$N1911,$C$3)&lt;&gt;"",INDEX(個人!$C$6:$AH$125,$N1911,$O1911)&lt;&gt;""),MID(TEXT(INDEX(個人!$C$6:$AH$125,$N1911,$O1911),"mm:ss.00"),4,2),"")</f>
        <v/>
      </c>
      <c r="M1911" s="22" t="str">
        <f>IF(AND(INDEX(個人!$C$6:$AH$125,$N1911,$C$3)&lt;&gt;"",INDEX(個人!$C$6:$AH$125,$N1911,$O1911)&lt;&gt;""),RIGHT(TEXT(INDEX(個人!$C$6:$AH$125,$N1911,$O1911),"mm:ss.00"),2),"")</f>
        <v/>
      </c>
      <c r="N1911" s="22">
        <f t="shared" si="260"/>
        <v>87</v>
      </c>
      <c r="O1911" s="22">
        <v>24</v>
      </c>
      <c r="P1911" s="24" t="s">
        <v>37</v>
      </c>
      <c r="Q1911" s="22" t="s">
        <v>104</v>
      </c>
    </row>
    <row r="1912" spans="3:17" s="22" customFormat="1" x14ac:dyDescent="0.15">
      <c r="C1912" s="22" t="str">
        <f>IF(INDEX(個人!$C$6:$AH$125,$N1912,$C$3)&lt;&gt;"",DBCS(TRIM(INDEX(個人!$C$6:$AH$125,$N1912,$C$3))),"")</f>
        <v/>
      </c>
      <c r="D1912" s="22" t="str">
        <f t="shared" si="258"/>
        <v>○</v>
      </c>
      <c r="E1912" s="22">
        <f>IF(AND(INDEX(個人!$C$6:$AH$125,$N1911,$C$3)&lt;&gt;"",INDEX(個人!$C$6:$AH$125,$N1912,$O1912)&lt;&gt;""),E1911+1,E1911)</f>
        <v>0</v>
      </c>
      <c r="F1912" s="22" t="str">
        <f t="shared" si="259"/>
        <v>@0</v>
      </c>
      <c r="H1912" s="22" t="str">
        <f>IF(AND(INDEX(個人!$C$6:$AH$125,$N1912,$C$3)&lt;&gt;"",INDEX(個人!$C$6:$AH$125,$N1912,$O1912)&lt;&gt;""),IF(INDEX(個人!$C$6:$AH$125,$N1912,$H$3)&lt;20,11,ROUNDDOWN(INDEX(個人!$C$6:$AH$125,$N1912,$H$3)/5,0)+7),"")</f>
        <v/>
      </c>
      <c r="I1912" s="22" t="str">
        <f>IF(AND(INDEX(個人!$C$6:$AH$125,$N1912,$C$3)&lt;&gt;"",INDEX(個人!$C$6:$AH$125,$N1912,$O1912)&lt;&gt;""),IF(ISERROR(VLOOKUP(DBCS($Q1912),コード一覧!$E$1:$F$6,2,FALSE)),1,VLOOKUP(DBCS($Q1912),コード一覧!$E$1:$F$6,2,FALSE)),"")</f>
        <v/>
      </c>
      <c r="J1912" s="22" t="str">
        <f>IF(AND(INDEX(個人!$C$6:$AH$125,$N1912,$C$3)&lt;&gt;"",INDEX(個人!$C$6:$AH$125,$N1912,$O1912)&lt;&gt;""),VLOOKUP($P1912,コード一覧!$G$1:$H$10,2,FALSE),"")</f>
        <v/>
      </c>
      <c r="K1912" s="22" t="str">
        <f>IF(AND(INDEX(個人!$C$6:$AH$125,$N1912,$C$3)&lt;&gt;"",INDEX(個人!$C$6:$AH$125,$N1912,$O1912)&lt;&gt;""),LEFT(TEXT(INDEX(個人!$C$6:$AH$125,$N1912,$O1912),"mm:ss.00"),2),"")</f>
        <v/>
      </c>
      <c r="L1912" s="22" t="str">
        <f>IF(AND(INDEX(個人!$C$6:$AH$125,$N1912,$C$3)&lt;&gt;"",INDEX(個人!$C$6:$AH$125,$N1912,$O1912)&lt;&gt;""),MID(TEXT(INDEX(個人!$C$6:$AH$125,$N1912,$O1912),"mm:ss.00"),4,2),"")</f>
        <v/>
      </c>
      <c r="M1912" s="22" t="str">
        <f>IF(AND(INDEX(個人!$C$6:$AH$125,$N1912,$C$3)&lt;&gt;"",INDEX(個人!$C$6:$AH$125,$N1912,$O1912)&lt;&gt;""),RIGHT(TEXT(INDEX(個人!$C$6:$AH$125,$N1912,$O1912),"mm:ss.00"),2),"")</f>
        <v/>
      </c>
      <c r="N1912" s="22">
        <f t="shared" si="260"/>
        <v>87</v>
      </c>
      <c r="O1912" s="22">
        <v>25</v>
      </c>
      <c r="P1912" s="24" t="s">
        <v>47</v>
      </c>
      <c r="Q1912" s="22" t="s">
        <v>104</v>
      </c>
    </row>
    <row r="1913" spans="3:17" s="22" customFormat="1" x14ac:dyDescent="0.15">
      <c r="C1913" s="22" t="str">
        <f>IF(INDEX(個人!$C$6:$AH$125,$N1913,$C$3)&lt;&gt;"",DBCS(TRIM(INDEX(個人!$C$6:$AH$125,$N1913,$C$3))),"")</f>
        <v/>
      </c>
      <c r="D1913" s="22" t="str">
        <f t="shared" si="258"/>
        <v>○</v>
      </c>
      <c r="E1913" s="22">
        <f>IF(AND(INDEX(個人!$C$6:$AH$125,$N1912,$C$3)&lt;&gt;"",INDEX(個人!$C$6:$AH$125,$N1913,$O1913)&lt;&gt;""),E1912+1,E1912)</f>
        <v>0</v>
      </c>
      <c r="F1913" s="22" t="str">
        <f t="shared" si="259"/>
        <v>@0</v>
      </c>
      <c r="H1913" s="22" t="str">
        <f>IF(AND(INDEX(個人!$C$6:$AH$125,$N1913,$C$3)&lt;&gt;"",INDEX(個人!$C$6:$AH$125,$N1913,$O1913)&lt;&gt;""),IF(INDEX(個人!$C$6:$AH$125,$N1913,$H$3)&lt;20,11,ROUNDDOWN(INDEX(個人!$C$6:$AH$125,$N1913,$H$3)/5,0)+7),"")</f>
        <v/>
      </c>
      <c r="I1913" s="22" t="str">
        <f>IF(AND(INDEX(個人!$C$6:$AH$125,$N1913,$C$3)&lt;&gt;"",INDEX(個人!$C$6:$AH$125,$N1913,$O1913)&lt;&gt;""),IF(ISERROR(VLOOKUP(DBCS($Q1913),コード一覧!$E$1:$F$6,2,FALSE)),1,VLOOKUP(DBCS($Q1913),コード一覧!$E$1:$F$6,2,FALSE)),"")</f>
        <v/>
      </c>
      <c r="J1913" s="22" t="str">
        <f>IF(AND(INDEX(個人!$C$6:$AH$125,$N1913,$C$3)&lt;&gt;"",INDEX(個人!$C$6:$AH$125,$N1913,$O1913)&lt;&gt;""),VLOOKUP($P1913,コード一覧!$G$1:$H$10,2,FALSE),"")</f>
        <v/>
      </c>
      <c r="K1913" s="22" t="str">
        <f>IF(AND(INDEX(個人!$C$6:$AH$125,$N1913,$C$3)&lt;&gt;"",INDEX(個人!$C$6:$AH$125,$N1913,$O1913)&lt;&gt;""),LEFT(TEXT(INDEX(個人!$C$6:$AH$125,$N1913,$O1913),"mm:ss.00"),2),"")</f>
        <v/>
      </c>
      <c r="L1913" s="22" t="str">
        <f>IF(AND(INDEX(個人!$C$6:$AH$125,$N1913,$C$3)&lt;&gt;"",INDEX(個人!$C$6:$AH$125,$N1913,$O1913)&lt;&gt;""),MID(TEXT(INDEX(個人!$C$6:$AH$125,$N1913,$O1913),"mm:ss.00"),4,2),"")</f>
        <v/>
      </c>
      <c r="M1913" s="22" t="str">
        <f>IF(AND(INDEX(個人!$C$6:$AH$125,$N1913,$C$3)&lt;&gt;"",INDEX(個人!$C$6:$AH$125,$N1913,$O1913)&lt;&gt;""),RIGHT(TEXT(INDEX(個人!$C$6:$AH$125,$N1913,$O1913),"mm:ss.00"),2),"")</f>
        <v/>
      </c>
      <c r="N1913" s="22">
        <f t="shared" si="260"/>
        <v>87</v>
      </c>
      <c r="O1913" s="22">
        <v>26</v>
      </c>
      <c r="P1913" s="24" t="s">
        <v>70</v>
      </c>
      <c r="Q1913" s="22" t="s">
        <v>55</v>
      </c>
    </row>
    <row r="1914" spans="3:17" s="22" customFormat="1" x14ac:dyDescent="0.15">
      <c r="C1914" s="22" t="str">
        <f>IF(INDEX(個人!$C$6:$AH$125,$N1914,$C$3)&lt;&gt;"",DBCS(TRIM(INDEX(個人!$C$6:$AH$125,$N1914,$C$3))),"")</f>
        <v/>
      </c>
      <c r="D1914" s="22" t="str">
        <f t="shared" si="258"/>
        <v>○</v>
      </c>
      <c r="E1914" s="22">
        <f>IF(AND(INDEX(個人!$C$6:$AH$125,$N1913,$C$3)&lt;&gt;"",INDEX(個人!$C$6:$AH$125,$N1914,$O1914)&lt;&gt;""),E1913+1,E1913)</f>
        <v>0</v>
      </c>
      <c r="F1914" s="22" t="str">
        <f t="shared" si="259"/>
        <v>@0</v>
      </c>
      <c r="H1914" s="22" t="str">
        <f>IF(AND(INDEX(個人!$C$6:$AH$125,$N1914,$C$3)&lt;&gt;"",INDEX(個人!$C$6:$AH$125,$N1914,$O1914)&lt;&gt;""),IF(INDEX(個人!$C$6:$AH$125,$N1914,$H$3)&lt;20,11,ROUNDDOWN(INDEX(個人!$C$6:$AH$125,$N1914,$H$3)/5,0)+7),"")</f>
        <v/>
      </c>
      <c r="I1914" s="22" t="str">
        <f>IF(AND(INDEX(個人!$C$6:$AH$125,$N1914,$C$3)&lt;&gt;"",INDEX(個人!$C$6:$AH$125,$N1914,$O1914)&lt;&gt;""),IF(ISERROR(VLOOKUP(DBCS($Q1914),コード一覧!$E$1:$F$6,2,FALSE)),1,VLOOKUP(DBCS($Q1914),コード一覧!$E$1:$F$6,2,FALSE)),"")</f>
        <v/>
      </c>
      <c r="J1914" s="22" t="str">
        <f>IF(AND(INDEX(個人!$C$6:$AH$125,$N1914,$C$3)&lt;&gt;"",INDEX(個人!$C$6:$AH$125,$N1914,$O1914)&lt;&gt;""),VLOOKUP($P1914,コード一覧!$G$1:$H$10,2,FALSE),"")</f>
        <v/>
      </c>
      <c r="K1914" s="22" t="str">
        <f>IF(AND(INDEX(個人!$C$6:$AH$125,$N1914,$C$3)&lt;&gt;"",INDEX(個人!$C$6:$AH$125,$N1914,$O1914)&lt;&gt;""),LEFT(TEXT(INDEX(個人!$C$6:$AH$125,$N1914,$O1914),"mm:ss.00"),2),"")</f>
        <v/>
      </c>
      <c r="L1914" s="22" t="str">
        <f>IF(AND(INDEX(個人!$C$6:$AH$125,$N1914,$C$3)&lt;&gt;"",INDEX(個人!$C$6:$AH$125,$N1914,$O1914)&lt;&gt;""),MID(TEXT(INDEX(個人!$C$6:$AH$125,$N1914,$O1914),"mm:ss.00"),4,2),"")</f>
        <v/>
      </c>
      <c r="M1914" s="22" t="str">
        <f>IF(AND(INDEX(個人!$C$6:$AH$125,$N1914,$C$3)&lt;&gt;"",INDEX(個人!$C$6:$AH$125,$N1914,$O1914)&lt;&gt;""),RIGHT(TEXT(INDEX(個人!$C$6:$AH$125,$N1914,$O1914),"mm:ss.00"),2),"")</f>
        <v/>
      </c>
      <c r="N1914" s="22">
        <f t="shared" si="260"/>
        <v>87</v>
      </c>
      <c r="O1914" s="22">
        <v>27</v>
      </c>
      <c r="P1914" s="24" t="s">
        <v>24</v>
      </c>
      <c r="Q1914" s="22" t="s">
        <v>55</v>
      </c>
    </row>
    <row r="1915" spans="3:17" s="22" customFormat="1" x14ac:dyDescent="0.15">
      <c r="C1915" s="22" t="str">
        <f>IF(INDEX(個人!$C$6:$AH$125,$N1915,$C$3)&lt;&gt;"",DBCS(TRIM(INDEX(個人!$C$6:$AH$125,$N1915,$C$3))),"")</f>
        <v/>
      </c>
      <c r="D1915" s="22" t="str">
        <f t="shared" si="258"/>
        <v>○</v>
      </c>
      <c r="E1915" s="22">
        <f>IF(AND(INDEX(個人!$C$6:$AH$125,$N1914,$C$3)&lt;&gt;"",INDEX(個人!$C$6:$AH$125,$N1915,$O1915)&lt;&gt;""),E1914+1,E1914)</f>
        <v>0</v>
      </c>
      <c r="F1915" s="22" t="str">
        <f t="shared" si="259"/>
        <v>@0</v>
      </c>
      <c r="H1915" s="22" t="str">
        <f>IF(AND(INDEX(個人!$C$6:$AH$125,$N1915,$C$3)&lt;&gt;"",INDEX(個人!$C$6:$AH$125,$N1915,$O1915)&lt;&gt;""),IF(INDEX(個人!$C$6:$AH$125,$N1915,$H$3)&lt;20,11,ROUNDDOWN(INDEX(個人!$C$6:$AH$125,$N1915,$H$3)/5,0)+7),"")</f>
        <v/>
      </c>
      <c r="I1915" s="22" t="str">
        <f>IF(AND(INDEX(個人!$C$6:$AH$125,$N1915,$C$3)&lt;&gt;"",INDEX(個人!$C$6:$AH$125,$N1915,$O1915)&lt;&gt;""),IF(ISERROR(VLOOKUP(DBCS($Q1915),コード一覧!$E$1:$F$6,2,FALSE)),1,VLOOKUP(DBCS($Q1915),コード一覧!$E$1:$F$6,2,FALSE)),"")</f>
        <v/>
      </c>
      <c r="J1915" s="22" t="str">
        <f>IF(AND(INDEX(個人!$C$6:$AH$125,$N1915,$C$3)&lt;&gt;"",INDEX(個人!$C$6:$AH$125,$N1915,$O1915)&lt;&gt;""),VLOOKUP($P1915,コード一覧!$G$1:$H$10,2,FALSE),"")</f>
        <v/>
      </c>
      <c r="K1915" s="22" t="str">
        <f>IF(AND(INDEX(個人!$C$6:$AH$125,$N1915,$C$3)&lt;&gt;"",INDEX(個人!$C$6:$AH$125,$N1915,$O1915)&lt;&gt;""),LEFT(TEXT(INDEX(個人!$C$6:$AH$125,$N1915,$O1915),"mm:ss.00"),2),"")</f>
        <v/>
      </c>
      <c r="L1915" s="22" t="str">
        <f>IF(AND(INDEX(個人!$C$6:$AH$125,$N1915,$C$3)&lt;&gt;"",INDEX(個人!$C$6:$AH$125,$N1915,$O1915)&lt;&gt;""),MID(TEXT(INDEX(個人!$C$6:$AH$125,$N1915,$O1915),"mm:ss.00"),4,2),"")</f>
        <v/>
      </c>
      <c r="M1915" s="22" t="str">
        <f>IF(AND(INDEX(個人!$C$6:$AH$125,$N1915,$C$3)&lt;&gt;"",INDEX(個人!$C$6:$AH$125,$N1915,$O1915)&lt;&gt;""),RIGHT(TEXT(INDEX(個人!$C$6:$AH$125,$N1915,$O1915),"mm:ss.00"),2),"")</f>
        <v/>
      </c>
      <c r="N1915" s="22">
        <f t="shared" si="260"/>
        <v>87</v>
      </c>
      <c r="O1915" s="22">
        <v>28</v>
      </c>
      <c r="P1915" s="24" t="s">
        <v>37</v>
      </c>
      <c r="Q1915" s="22" t="s">
        <v>55</v>
      </c>
    </row>
    <row r="1916" spans="3:17" s="22" customFormat="1" x14ac:dyDescent="0.15">
      <c r="C1916" s="22" t="str">
        <f>IF(INDEX(個人!$C$6:$AH$125,$N1916,$C$3)&lt;&gt;"",DBCS(TRIM(INDEX(個人!$C$6:$AH$125,$N1916,$C$3))),"")</f>
        <v/>
      </c>
      <c r="D1916" s="22" t="str">
        <f t="shared" si="258"/>
        <v>○</v>
      </c>
      <c r="E1916" s="22">
        <f>IF(AND(INDEX(個人!$C$6:$AH$125,$N1915,$C$3)&lt;&gt;"",INDEX(個人!$C$6:$AH$125,$N1916,$O1916)&lt;&gt;""),E1915+1,E1915)</f>
        <v>0</v>
      </c>
      <c r="F1916" s="22" t="str">
        <f t="shared" si="259"/>
        <v>@0</v>
      </c>
      <c r="H1916" s="22" t="str">
        <f>IF(AND(INDEX(個人!$C$6:$AH$125,$N1916,$C$3)&lt;&gt;"",INDEX(個人!$C$6:$AH$125,$N1916,$O1916)&lt;&gt;""),IF(INDEX(個人!$C$6:$AH$125,$N1916,$H$3)&lt;20,11,ROUNDDOWN(INDEX(個人!$C$6:$AH$125,$N1916,$H$3)/5,0)+7),"")</f>
        <v/>
      </c>
      <c r="I1916" s="22" t="str">
        <f>IF(AND(INDEX(個人!$C$6:$AH$125,$N1916,$C$3)&lt;&gt;"",INDEX(個人!$C$6:$AH$125,$N1916,$O1916)&lt;&gt;""),IF(ISERROR(VLOOKUP(DBCS($Q1916),コード一覧!$E$1:$F$6,2,FALSE)),1,VLOOKUP(DBCS($Q1916),コード一覧!$E$1:$F$6,2,FALSE)),"")</f>
        <v/>
      </c>
      <c r="J1916" s="22" t="str">
        <f>IF(AND(INDEX(個人!$C$6:$AH$125,$N1916,$C$3)&lt;&gt;"",INDEX(個人!$C$6:$AH$125,$N1916,$O1916)&lt;&gt;""),VLOOKUP($P1916,コード一覧!$G$1:$H$10,2,FALSE),"")</f>
        <v/>
      </c>
      <c r="K1916" s="22" t="str">
        <f>IF(AND(INDEX(個人!$C$6:$AH$125,$N1916,$C$3)&lt;&gt;"",INDEX(個人!$C$6:$AH$125,$N1916,$O1916)&lt;&gt;""),LEFT(TEXT(INDEX(個人!$C$6:$AH$125,$N1916,$O1916),"mm:ss.00"),2),"")</f>
        <v/>
      </c>
      <c r="L1916" s="22" t="str">
        <f>IF(AND(INDEX(個人!$C$6:$AH$125,$N1916,$C$3)&lt;&gt;"",INDEX(個人!$C$6:$AH$125,$N1916,$O1916)&lt;&gt;""),MID(TEXT(INDEX(個人!$C$6:$AH$125,$N1916,$O1916),"mm:ss.00"),4,2),"")</f>
        <v/>
      </c>
      <c r="M1916" s="22" t="str">
        <f>IF(AND(INDEX(個人!$C$6:$AH$125,$N1916,$C$3)&lt;&gt;"",INDEX(個人!$C$6:$AH$125,$N1916,$O1916)&lt;&gt;""),RIGHT(TEXT(INDEX(個人!$C$6:$AH$125,$N1916,$O1916),"mm:ss.00"),2),"")</f>
        <v/>
      </c>
      <c r="N1916" s="22">
        <f t="shared" si="260"/>
        <v>87</v>
      </c>
      <c r="O1916" s="22">
        <v>29</v>
      </c>
      <c r="P1916" s="24" t="s">
        <v>47</v>
      </c>
      <c r="Q1916" s="22" t="s">
        <v>55</v>
      </c>
    </row>
    <row r="1917" spans="3:17" s="22" customFormat="1" x14ac:dyDescent="0.15">
      <c r="C1917" s="22" t="str">
        <f>IF(INDEX(個人!$C$6:$AH$125,$N1917,$C$3)&lt;&gt;"",DBCS(TRIM(INDEX(個人!$C$6:$AH$125,$N1917,$C$3))),"")</f>
        <v/>
      </c>
      <c r="D1917" s="22" t="str">
        <f t="shared" si="258"/>
        <v>○</v>
      </c>
      <c r="E1917" s="22">
        <f>IF(AND(INDEX(個人!$C$6:$AH$125,$N1916,$C$3)&lt;&gt;"",INDEX(個人!$C$6:$AH$125,$N1917,$O1917)&lt;&gt;""),E1916+1,E1916)</f>
        <v>0</v>
      </c>
      <c r="F1917" s="22" t="str">
        <f t="shared" si="259"/>
        <v>@0</v>
      </c>
      <c r="H1917" s="22" t="str">
        <f>IF(AND(INDEX(個人!$C$6:$AH$125,$N1917,$C$3)&lt;&gt;"",INDEX(個人!$C$6:$AH$125,$N1917,$O1917)&lt;&gt;""),IF(INDEX(個人!$C$6:$AH$125,$N1917,$H$3)&lt;20,11,ROUNDDOWN(INDEX(個人!$C$6:$AH$125,$N1917,$H$3)/5,0)+7),"")</f>
        <v/>
      </c>
      <c r="I1917" s="22" t="str">
        <f>IF(AND(INDEX(個人!$C$6:$AH$125,$N1917,$C$3)&lt;&gt;"",INDEX(個人!$C$6:$AH$125,$N1917,$O1917)&lt;&gt;""),IF(ISERROR(VLOOKUP(DBCS($Q1917),コード一覧!$E$1:$F$6,2,FALSE)),1,VLOOKUP(DBCS($Q1917),コード一覧!$E$1:$F$6,2,FALSE)),"")</f>
        <v/>
      </c>
      <c r="J1917" s="22" t="str">
        <f>IF(AND(INDEX(個人!$C$6:$AH$125,$N1917,$C$3)&lt;&gt;"",INDEX(個人!$C$6:$AH$125,$N1917,$O1917)&lt;&gt;""),VLOOKUP($P1917,コード一覧!$G$1:$H$10,2,FALSE),"")</f>
        <v/>
      </c>
      <c r="K1917" s="22" t="str">
        <f>IF(AND(INDEX(個人!$C$6:$AH$125,$N1917,$C$3)&lt;&gt;"",INDEX(個人!$C$6:$AH$125,$N1917,$O1917)&lt;&gt;""),LEFT(TEXT(INDEX(個人!$C$6:$AH$125,$N1917,$O1917),"mm:ss.00"),2),"")</f>
        <v/>
      </c>
      <c r="L1917" s="22" t="str">
        <f>IF(AND(INDEX(個人!$C$6:$AH$125,$N1917,$C$3)&lt;&gt;"",INDEX(個人!$C$6:$AH$125,$N1917,$O1917)&lt;&gt;""),MID(TEXT(INDEX(個人!$C$6:$AH$125,$N1917,$O1917),"mm:ss.00"),4,2),"")</f>
        <v/>
      </c>
      <c r="M1917" s="22" t="str">
        <f>IF(AND(INDEX(個人!$C$6:$AH$125,$N1917,$C$3)&lt;&gt;"",INDEX(個人!$C$6:$AH$125,$N1917,$O1917)&lt;&gt;""),RIGHT(TEXT(INDEX(個人!$C$6:$AH$125,$N1917,$O1917),"mm:ss.00"),2),"")</f>
        <v/>
      </c>
      <c r="N1917" s="22">
        <f t="shared" si="260"/>
        <v>87</v>
      </c>
      <c r="O1917" s="22">
        <v>30</v>
      </c>
      <c r="P1917" s="24" t="s">
        <v>37</v>
      </c>
      <c r="Q1917" s="22" t="s">
        <v>101</v>
      </c>
    </row>
    <row r="1918" spans="3:17" s="22" customFormat="1" x14ac:dyDescent="0.15">
      <c r="C1918" s="22" t="str">
        <f>IF(INDEX(個人!$C$6:$AH$125,$N1918,$C$3)&lt;&gt;"",DBCS(TRIM(INDEX(個人!$C$6:$AH$125,$N1918,$C$3))),"")</f>
        <v/>
      </c>
      <c r="D1918" s="22" t="str">
        <f t="shared" si="258"/>
        <v>○</v>
      </c>
      <c r="E1918" s="22">
        <f>IF(AND(INDEX(個人!$C$6:$AH$125,$N1917,$C$3)&lt;&gt;"",INDEX(個人!$C$6:$AH$125,$N1918,$O1918)&lt;&gt;""),E1917+1,E1917)</f>
        <v>0</v>
      </c>
      <c r="F1918" s="22" t="str">
        <f t="shared" si="259"/>
        <v>@0</v>
      </c>
      <c r="H1918" s="22" t="str">
        <f>IF(AND(INDEX(個人!$C$6:$AH$125,$N1918,$C$3)&lt;&gt;"",INDEX(個人!$C$6:$AH$125,$N1918,$O1918)&lt;&gt;""),IF(INDEX(個人!$C$6:$AH$125,$N1918,$H$3)&lt;20,11,ROUNDDOWN(INDEX(個人!$C$6:$AH$125,$N1918,$H$3)/5,0)+7),"")</f>
        <v/>
      </c>
      <c r="I1918" s="22" t="str">
        <f>IF(AND(INDEX(個人!$C$6:$AH$125,$N1918,$C$3)&lt;&gt;"",INDEX(個人!$C$6:$AH$125,$N1918,$O1918)&lt;&gt;""),IF(ISERROR(VLOOKUP(DBCS($Q1918),コード一覧!$E$1:$F$6,2,FALSE)),1,VLOOKUP(DBCS($Q1918),コード一覧!$E$1:$F$6,2,FALSE)),"")</f>
        <v/>
      </c>
      <c r="J1918" s="22" t="str">
        <f>IF(AND(INDEX(個人!$C$6:$AH$125,$N1918,$C$3)&lt;&gt;"",INDEX(個人!$C$6:$AH$125,$N1918,$O1918)&lt;&gt;""),VLOOKUP($P1918,コード一覧!$G$1:$H$10,2,FALSE),"")</f>
        <v/>
      </c>
      <c r="K1918" s="22" t="str">
        <f>IF(AND(INDEX(個人!$C$6:$AH$125,$N1918,$C$3)&lt;&gt;"",INDEX(個人!$C$6:$AH$125,$N1918,$O1918)&lt;&gt;""),LEFT(TEXT(INDEX(個人!$C$6:$AH$125,$N1918,$O1918),"mm:ss.00"),2),"")</f>
        <v/>
      </c>
      <c r="L1918" s="22" t="str">
        <f>IF(AND(INDEX(個人!$C$6:$AH$125,$N1918,$C$3)&lt;&gt;"",INDEX(個人!$C$6:$AH$125,$N1918,$O1918)&lt;&gt;""),MID(TEXT(INDEX(個人!$C$6:$AH$125,$N1918,$O1918),"mm:ss.00"),4,2),"")</f>
        <v/>
      </c>
      <c r="M1918" s="22" t="str">
        <f>IF(AND(INDEX(個人!$C$6:$AH$125,$N1918,$C$3)&lt;&gt;"",INDEX(個人!$C$6:$AH$125,$N1918,$O1918)&lt;&gt;""),RIGHT(TEXT(INDEX(個人!$C$6:$AH$125,$N1918,$O1918),"mm:ss.00"),2),"")</f>
        <v/>
      </c>
      <c r="N1918" s="22">
        <f t="shared" si="260"/>
        <v>87</v>
      </c>
      <c r="O1918" s="22">
        <v>31</v>
      </c>
      <c r="P1918" s="24" t="s">
        <v>47</v>
      </c>
      <c r="Q1918" s="22" t="s">
        <v>101</v>
      </c>
    </row>
    <row r="1919" spans="3:17" s="22" customFormat="1" x14ac:dyDescent="0.15">
      <c r="C1919" s="22" t="str">
        <f>IF(INDEX(個人!$C$6:$AH$125,$N1919,$C$3)&lt;&gt;"",DBCS(TRIM(INDEX(個人!$C$6:$AH$125,$N1919,$C$3))),"")</f>
        <v/>
      </c>
      <c r="D1919" s="22" t="str">
        <f t="shared" si="258"/>
        <v>○</v>
      </c>
      <c r="E1919" s="22">
        <f>IF(AND(INDEX(個人!$C$6:$AH$125,$N1918,$C$3)&lt;&gt;"",INDEX(個人!$C$6:$AH$125,$N1919,$O1919)&lt;&gt;""),E1918+1,E1918)</f>
        <v>0</v>
      </c>
      <c r="F1919" s="22" t="str">
        <f t="shared" si="259"/>
        <v>@0</v>
      </c>
      <c r="H1919" s="22" t="str">
        <f>IF(AND(INDEX(個人!$C$6:$AH$125,$N1919,$C$3)&lt;&gt;"",INDEX(個人!$C$6:$AH$125,$N1919,$O1919)&lt;&gt;""),IF(INDEX(個人!$C$6:$AH$125,$N1919,$H$3)&lt;20,11,ROUNDDOWN(INDEX(個人!$C$6:$AH$125,$N1919,$H$3)/5,0)+7),"")</f>
        <v/>
      </c>
      <c r="I1919" s="22" t="str">
        <f>IF(AND(INDEX(個人!$C$6:$AH$125,$N1919,$C$3)&lt;&gt;"",INDEX(個人!$C$6:$AH$125,$N1919,$O1919)&lt;&gt;""),IF(ISERROR(VLOOKUP(DBCS($Q1919),コード一覧!$E$1:$F$6,2,FALSE)),1,VLOOKUP(DBCS($Q1919),コード一覧!$E$1:$F$6,2,FALSE)),"")</f>
        <v/>
      </c>
      <c r="J1919" s="22" t="str">
        <f>IF(AND(INDEX(個人!$C$6:$AH$125,$N1919,$C$3)&lt;&gt;"",INDEX(個人!$C$6:$AH$125,$N1919,$O1919)&lt;&gt;""),VLOOKUP($P1919,コード一覧!$G$1:$H$10,2,FALSE),"")</f>
        <v/>
      </c>
      <c r="K1919" s="22" t="str">
        <f>IF(AND(INDEX(個人!$C$6:$AH$125,$N1919,$C$3)&lt;&gt;"",INDEX(個人!$C$6:$AH$125,$N1919,$O1919)&lt;&gt;""),LEFT(TEXT(INDEX(個人!$C$6:$AH$125,$N1919,$O1919),"mm:ss.00"),2),"")</f>
        <v/>
      </c>
      <c r="L1919" s="22" t="str">
        <f>IF(AND(INDEX(個人!$C$6:$AH$125,$N1919,$C$3)&lt;&gt;"",INDEX(個人!$C$6:$AH$125,$N1919,$O1919)&lt;&gt;""),MID(TEXT(INDEX(個人!$C$6:$AH$125,$N1919,$O1919),"mm:ss.00"),4,2),"")</f>
        <v/>
      </c>
      <c r="M1919" s="22" t="str">
        <f>IF(AND(INDEX(個人!$C$6:$AH$125,$N1919,$C$3)&lt;&gt;"",INDEX(個人!$C$6:$AH$125,$N1919,$O1919)&lt;&gt;""),RIGHT(TEXT(INDEX(個人!$C$6:$AH$125,$N1919,$O1919),"mm:ss.00"),2),"")</f>
        <v/>
      </c>
      <c r="N1919" s="22">
        <f t="shared" si="260"/>
        <v>87</v>
      </c>
      <c r="O1919" s="22">
        <v>32</v>
      </c>
      <c r="P1919" s="24" t="s">
        <v>73</v>
      </c>
      <c r="Q1919" s="22" t="s">
        <v>101</v>
      </c>
    </row>
    <row r="1920" spans="3:17" s="23" customFormat="1" x14ac:dyDescent="0.15">
      <c r="C1920" s="23" t="str">
        <f>IF(INDEX(個人!$C$6:$AH$125,$N1920,$C$3)&lt;&gt;"",DBCS(TRIM(INDEX(個人!$C$6:$AH$125,$N1920,$C$3))),"")</f>
        <v/>
      </c>
      <c r="D1920" s="23" t="str">
        <f>IF(C1919=C1920,"○","×")</f>
        <v>○</v>
      </c>
      <c r="E1920" s="23">
        <f>IF(AND(INDEX(個人!$C$6:$AH$125,$N1920,$C$3)&lt;&gt;"",INDEX(個人!$C$6:$AH$125,$N1920,$O1920)&lt;&gt;""),1,0)</f>
        <v>0</v>
      </c>
      <c r="F1920" s="23" t="str">
        <f>C1920&amp;"@"&amp;E1920</f>
        <v>@0</v>
      </c>
      <c r="H1920" s="23" t="str">
        <f>IF(AND(INDEX(個人!$C$6:$AH$125,$N1920,$C$3)&lt;&gt;"",INDEX(個人!$C$6:$AH$125,$N1920,$O1920)&lt;&gt;""),IF(INDEX(個人!$C$6:$AH$125,$N1920,$H$3)&lt;20,11,ROUNDDOWN(INDEX(個人!$C$6:$AH$125,$N1920,$H$3)/5,0)+7),"")</f>
        <v/>
      </c>
      <c r="I1920" s="23" t="str">
        <f>IF(AND(INDEX(個人!$C$6:$AH$125,$N1920,$C$3)&lt;&gt;"",INDEX(個人!$C$6:$AH$125,$N1920,$O1920)&lt;&gt;""),IF(ISERROR(VLOOKUP(DBCS($Q1920),コード一覧!$E$1:$F$6,2,FALSE)),1,VLOOKUP(DBCS($Q1920),コード一覧!$E$1:$F$6,2,FALSE)),"")</f>
        <v/>
      </c>
      <c r="J1920" s="23" t="str">
        <f>IF(AND(INDEX(個人!$C$6:$AH$125,$N1920,$C$3)&lt;&gt;"",INDEX(個人!$C$6:$AH$125,$N1920,$O1920)&lt;&gt;""),VLOOKUP($P1920,コード一覧!$G$1:$H$10,2,FALSE),"")</f>
        <v/>
      </c>
      <c r="K1920" s="23" t="str">
        <f>IF(AND(INDEX(個人!$C$6:$AH$125,$N1920,$C$3)&lt;&gt;"",INDEX(個人!$C$6:$AH$125,$N1920,$O1920)&lt;&gt;""),LEFT(TEXT(INDEX(個人!$C$6:$AH$125,$N1920,$O1920),"mm:ss.00"),2),"")</f>
        <v/>
      </c>
      <c r="L1920" s="23" t="str">
        <f>IF(AND(INDEX(個人!$C$6:$AH$125,$N1920,$C$3)&lt;&gt;"",INDEX(個人!$C$6:$AH$125,$N1920,$O1920)&lt;&gt;""),MID(TEXT(INDEX(個人!$C$6:$AH$125,$N1920,$O1920),"mm:ss.00"),4,2),"")</f>
        <v/>
      </c>
      <c r="M1920" s="23" t="str">
        <f>IF(AND(INDEX(個人!$C$6:$AH$125,$N1920,$C$3)&lt;&gt;"",INDEX(個人!$C$6:$AH$125,$N1920,$O1920)&lt;&gt;""),RIGHT(TEXT(INDEX(個人!$C$6:$AH$125,$N1920,$O1920),"mm:ss.00"),2),"")</f>
        <v/>
      </c>
      <c r="N1920" s="23">
        <f>N1898+1</f>
        <v>88</v>
      </c>
      <c r="O1920" s="23">
        <v>11</v>
      </c>
      <c r="P1920" s="200" t="s">
        <v>70</v>
      </c>
      <c r="Q1920" s="23" t="s">
        <v>318</v>
      </c>
    </row>
    <row r="1921" spans="3:17" s="23" customFormat="1" x14ac:dyDescent="0.15">
      <c r="C1921" s="23" t="str">
        <f>IF(INDEX(個人!$C$6:$AH$125,$N1921,$C$3)&lt;&gt;"",DBCS(TRIM(INDEX(個人!$C$6:$AH$125,$N1921,$C$3))),"")</f>
        <v/>
      </c>
      <c r="D1921" s="23" t="str">
        <f>IF(C1920=C1921,"○","×")</f>
        <v>○</v>
      </c>
      <c r="E1921" s="23">
        <f>IF(AND(INDEX(個人!$C$6:$AH$125,$N1920,$C$3)&lt;&gt;"",INDEX(個人!$C$6:$AH$125,$N1921,$O1921)&lt;&gt;""),E1920+1,E1920)</f>
        <v>0</v>
      </c>
      <c r="F1921" s="23" t="str">
        <f>C1921&amp;"@"&amp;E1921</f>
        <v>@0</v>
      </c>
      <c r="H1921" s="23" t="str">
        <f>IF(AND(INDEX(個人!$C$6:$AH$125,$N1921,$C$3)&lt;&gt;"",INDEX(個人!$C$6:$AH$125,$N1921,$O1921)&lt;&gt;""),IF(INDEX(個人!$C$6:$AH$125,$N1921,$H$3)&lt;20,11,ROUNDDOWN(INDEX(個人!$C$6:$AH$125,$N1921,$H$3)/5,0)+7),"")</f>
        <v/>
      </c>
      <c r="I1921" s="23" t="str">
        <f>IF(AND(INDEX(個人!$C$6:$AH$125,$N1921,$C$3)&lt;&gt;"",INDEX(個人!$C$6:$AH$125,$N1921,$O1921)&lt;&gt;""),IF(ISERROR(VLOOKUP(DBCS($Q1921),コード一覧!$E$1:$F$6,2,FALSE)),1,VLOOKUP(DBCS($Q1921),コード一覧!$E$1:$F$6,2,FALSE)),"")</f>
        <v/>
      </c>
      <c r="J1921" s="23" t="str">
        <f>IF(AND(INDEX(個人!$C$6:$AH$125,$N1921,$C$3)&lt;&gt;"",INDEX(個人!$C$6:$AH$125,$N1921,$O1921)&lt;&gt;""),VLOOKUP($P1921,コード一覧!$G$1:$H$10,2,FALSE),"")</f>
        <v/>
      </c>
      <c r="K1921" s="23" t="str">
        <f>IF(AND(INDEX(個人!$C$6:$AH$125,$N1921,$C$3)&lt;&gt;"",INDEX(個人!$C$6:$AH$125,$N1921,$O1921)&lt;&gt;""),LEFT(TEXT(INDEX(個人!$C$6:$AH$125,$N1921,$O1921),"mm:ss.00"),2),"")</f>
        <v/>
      </c>
      <c r="L1921" s="23" t="str">
        <f>IF(AND(INDEX(個人!$C$6:$AH$125,$N1921,$C$3)&lt;&gt;"",INDEX(個人!$C$6:$AH$125,$N1921,$O1921)&lt;&gt;""),MID(TEXT(INDEX(個人!$C$6:$AH$125,$N1921,$O1921),"mm:ss.00"),4,2),"")</f>
        <v/>
      </c>
      <c r="M1921" s="23" t="str">
        <f>IF(AND(INDEX(個人!$C$6:$AH$125,$N1921,$C$3)&lt;&gt;"",INDEX(個人!$C$6:$AH$125,$N1921,$O1921)&lt;&gt;""),RIGHT(TEXT(INDEX(個人!$C$6:$AH$125,$N1921,$O1921),"mm:ss.00"),2),"")</f>
        <v/>
      </c>
      <c r="N1921" s="23">
        <f>$N1920</f>
        <v>88</v>
      </c>
      <c r="O1921" s="23">
        <v>12</v>
      </c>
      <c r="P1921" s="200" t="s">
        <v>24</v>
      </c>
      <c r="Q1921" s="23" t="s">
        <v>318</v>
      </c>
    </row>
    <row r="1922" spans="3:17" s="23" customFormat="1" x14ac:dyDescent="0.15">
      <c r="C1922" s="23" t="str">
        <f>IF(INDEX(個人!$C$6:$AH$125,$N1922,$C$3)&lt;&gt;"",DBCS(TRIM(INDEX(個人!$C$6:$AH$125,$N1922,$C$3))),"")</f>
        <v/>
      </c>
      <c r="D1922" s="23" t="str">
        <f t="shared" ref="D1922:D1941" si="261">IF(C1921=C1922,"○","×")</f>
        <v>○</v>
      </c>
      <c r="E1922" s="23">
        <f>IF(AND(INDEX(個人!$C$6:$AH$125,$N1921,$C$3)&lt;&gt;"",INDEX(個人!$C$6:$AH$125,$N1922,$O1922)&lt;&gt;""),E1921+1,E1921)</f>
        <v>0</v>
      </c>
      <c r="F1922" s="23" t="str">
        <f t="shared" ref="F1922:F1941" si="262">C1922&amp;"@"&amp;E1922</f>
        <v>@0</v>
      </c>
      <c r="H1922" s="23" t="str">
        <f>IF(AND(INDEX(個人!$C$6:$AH$125,$N1922,$C$3)&lt;&gt;"",INDEX(個人!$C$6:$AH$125,$N1922,$O1922)&lt;&gt;""),IF(INDEX(個人!$C$6:$AH$125,$N1922,$H$3)&lt;20,11,ROUNDDOWN(INDEX(個人!$C$6:$AH$125,$N1922,$H$3)/5,0)+7),"")</f>
        <v/>
      </c>
      <c r="I1922" s="23" t="str">
        <f>IF(AND(INDEX(個人!$C$6:$AH$125,$N1922,$C$3)&lt;&gt;"",INDEX(個人!$C$6:$AH$125,$N1922,$O1922)&lt;&gt;""),IF(ISERROR(VLOOKUP(DBCS($Q1922),コード一覧!$E$1:$F$6,2,FALSE)),1,VLOOKUP(DBCS($Q1922),コード一覧!$E$1:$F$6,2,FALSE)),"")</f>
        <v/>
      </c>
      <c r="J1922" s="23" t="str">
        <f>IF(AND(INDEX(個人!$C$6:$AH$125,$N1922,$C$3)&lt;&gt;"",INDEX(個人!$C$6:$AH$125,$N1922,$O1922)&lt;&gt;""),VLOOKUP($P1922,コード一覧!$G$1:$H$10,2,FALSE),"")</f>
        <v/>
      </c>
      <c r="K1922" s="23" t="str">
        <f>IF(AND(INDEX(個人!$C$6:$AH$125,$N1922,$C$3)&lt;&gt;"",INDEX(個人!$C$6:$AH$125,$N1922,$O1922)&lt;&gt;""),LEFT(TEXT(INDEX(個人!$C$6:$AH$125,$N1922,$O1922),"mm:ss.00"),2),"")</f>
        <v/>
      </c>
      <c r="L1922" s="23" t="str">
        <f>IF(AND(INDEX(個人!$C$6:$AH$125,$N1922,$C$3)&lt;&gt;"",INDEX(個人!$C$6:$AH$125,$N1922,$O1922)&lt;&gt;""),MID(TEXT(INDEX(個人!$C$6:$AH$125,$N1922,$O1922),"mm:ss.00"),4,2),"")</f>
        <v/>
      </c>
      <c r="M1922" s="23" t="str">
        <f>IF(AND(INDEX(個人!$C$6:$AH$125,$N1922,$C$3)&lt;&gt;"",INDEX(個人!$C$6:$AH$125,$N1922,$O1922)&lt;&gt;""),RIGHT(TEXT(INDEX(個人!$C$6:$AH$125,$N1922,$O1922),"mm:ss.00"),2),"")</f>
        <v/>
      </c>
      <c r="N1922" s="23">
        <f t="shared" ref="N1922:N1941" si="263">$N1921</f>
        <v>88</v>
      </c>
      <c r="O1922" s="23">
        <v>13</v>
      </c>
      <c r="P1922" s="200" t="s">
        <v>37</v>
      </c>
      <c r="Q1922" s="23" t="s">
        <v>318</v>
      </c>
    </row>
    <row r="1923" spans="3:17" s="23" customFormat="1" x14ac:dyDescent="0.15">
      <c r="C1923" s="23" t="str">
        <f>IF(INDEX(個人!$C$6:$AH$125,$N1923,$C$3)&lt;&gt;"",DBCS(TRIM(INDEX(個人!$C$6:$AH$125,$N1923,$C$3))),"")</f>
        <v/>
      </c>
      <c r="D1923" s="23" t="str">
        <f t="shared" si="261"/>
        <v>○</v>
      </c>
      <c r="E1923" s="23">
        <f>IF(AND(INDEX(個人!$C$6:$AH$125,$N1922,$C$3)&lt;&gt;"",INDEX(個人!$C$6:$AH$125,$N1923,$O1923)&lt;&gt;""),E1922+1,E1922)</f>
        <v>0</v>
      </c>
      <c r="F1923" s="23" t="str">
        <f t="shared" si="262"/>
        <v>@0</v>
      </c>
      <c r="H1923" s="23" t="str">
        <f>IF(AND(INDEX(個人!$C$6:$AH$125,$N1923,$C$3)&lt;&gt;"",INDEX(個人!$C$6:$AH$125,$N1923,$O1923)&lt;&gt;""),IF(INDEX(個人!$C$6:$AH$125,$N1923,$H$3)&lt;20,11,ROUNDDOWN(INDEX(個人!$C$6:$AH$125,$N1923,$H$3)/5,0)+7),"")</f>
        <v/>
      </c>
      <c r="I1923" s="23" t="str">
        <f>IF(AND(INDEX(個人!$C$6:$AH$125,$N1923,$C$3)&lt;&gt;"",INDEX(個人!$C$6:$AH$125,$N1923,$O1923)&lt;&gt;""),IF(ISERROR(VLOOKUP(DBCS($Q1923),コード一覧!$E$1:$F$6,2,FALSE)),1,VLOOKUP(DBCS($Q1923),コード一覧!$E$1:$F$6,2,FALSE)),"")</f>
        <v/>
      </c>
      <c r="J1923" s="23" t="str">
        <f>IF(AND(INDEX(個人!$C$6:$AH$125,$N1923,$C$3)&lt;&gt;"",INDEX(個人!$C$6:$AH$125,$N1923,$O1923)&lt;&gt;""),VLOOKUP($P1923,コード一覧!$G$1:$H$10,2,FALSE),"")</f>
        <v/>
      </c>
      <c r="K1923" s="23" t="str">
        <f>IF(AND(INDEX(個人!$C$6:$AH$125,$N1923,$C$3)&lt;&gt;"",INDEX(個人!$C$6:$AH$125,$N1923,$O1923)&lt;&gt;""),LEFT(TEXT(INDEX(個人!$C$6:$AH$125,$N1923,$O1923),"mm:ss.00"),2),"")</f>
        <v/>
      </c>
      <c r="L1923" s="23" t="str">
        <f>IF(AND(INDEX(個人!$C$6:$AH$125,$N1923,$C$3)&lt;&gt;"",INDEX(個人!$C$6:$AH$125,$N1923,$O1923)&lt;&gt;""),MID(TEXT(INDEX(個人!$C$6:$AH$125,$N1923,$O1923),"mm:ss.00"),4,2),"")</f>
        <v/>
      </c>
      <c r="M1923" s="23" t="str">
        <f>IF(AND(INDEX(個人!$C$6:$AH$125,$N1923,$C$3)&lt;&gt;"",INDEX(個人!$C$6:$AH$125,$N1923,$O1923)&lt;&gt;""),RIGHT(TEXT(INDEX(個人!$C$6:$AH$125,$N1923,$O1923),"mm:ss.00"),2),"")</f>
        <v/>
      </c>
      <c r="N1923" s="23">
        <f t="shared" si="263"/>
        <v>88</v>
      </c>
      <c r="O1923" s="23">
        <v>14</v>
      </c>
      <c r="P1923" s="200" t="s">
        <v>47</v>
      </c>
      <c r="Q1923" s="23" t="s">
        <v>318</v>
      </c>
    </row>
    <row r="1924" spans="3:17" s="23" customFormat="1" x14ac:dyDescent="0.15">
      <c r="C1924" s="23" t="str">
        <f>IF(INDEX(個人!$C$6:$AH$125,$N1924,$C$3)&lt;&gt;"",DBCS(TRIM(INDEX(個人!$C$6:$AH$125,$N1924,$C$3))),"")</f>
        <v/>
      </c>
      <c r="D1924" s="23" t="str">
        <f t="shared" si="261"/>
        <v>○</v>
      </c>
      <c r="E1924" s="23">
        <f>IF(AND(INDEX(個人!$C$6:$AH$125,$N1923,$C$3)&lt;&gt;"",INDEX(個人!$C$6:$AH$125,$N1924,$O1924)&lt;&gt;""),E1923+1,E1923)</f>
        <v>0</v>
      </c>
      <c r="F1924" s="23" t="str">
        <f t="shared" si="262"/>
        <v>@0</v>
      </c>
      <c r="H1924" s="23" t="str">
        <f>IF(AND(INDEX(個人!$C$6:$AH$125,$N1924,$C$3)&lt;&gt;"",INDEX(個人!$C$6:$AH$125,$N1924,$O1924)&lt;&gt;""),IF(INDEX(個人!$C$6:$AH$125,$N1924,$H$3)&lt;20,11,ROUNDDOWN(INDEX(個人!$C$6:$AH$125,$N1924,$H$3)/5,0)+7),"")</f>
        <v/>
      </c>
      <c r="I1924" s="23" t="str">
        <f>IF(AND(INDEX(個人!$C$6:$AH$125,$N1924,$C$3)&lt;&gt;"",INDEX(個人!$C$6:$AH$125,$N1924,$O1924)&lt;&gt;""),IF(ISERROR(VLOOKUP(DBCS($Q1924),コード一覧!$E$1:$F$6,2,FALSE)),1,VLOOKUP(DBCS($Q1924),コード一覧!$E$1:$F$6,2,FALSE)),"")</f>
        <v/>
      </c>
      <c r="J1924" s="23" t="str">
        <f>IF(AND(INDEX(個人!$C$6:$AH$125,$N1924,$C$3)&lt;&gt;"",INDEX(個人!$C$6:$AH$125,$N1924,$O1924)&lt;&gt;""),VLOOKUP($P1924,コード一覧!$G$1:$H$10,2,FALSE),"")</f>
        <v/>
      </c>
      <c r="K1924" s="23" t="str">
        <f>IF(AND(INDEX(個人!$C$6:$AH$125,$N1924,$C$3)&lt;&gt;"",INDEX(個人!$C$6:$AH$125,$N1924,$O1924)&lt;&gt;""),LEFT(TEXT(INDEX(個人!$C$6:$AH$125,$N1924,$O1924),"mm:ss.00"),2),"")</f>
        <v/>
      </c>
      <c r="L1924" s="23" t="str">
        <f>IF(AND(INDEX(個人!$C$6:$AH$125,$N1924,$C$3)&lt;&gt;"",INDEX(個人!$C$6:$AH$125,$N1924,$O1924)&lt;&gt;""),MID(TEXT(INDEX(個人!$C$6:$AH$125,$N1924,$O1924),"mm:ss.00"),4,2),"")</f>
        <v/>
      </c>
      <c r="M1924" s="23" t="str">
        <f>IF(AND(INDEX(個人!$C$6:$AH$125,$N1924,$C$3)&lt;&gt;"",INDEX(個人!$C$6:$AH$125,$N1924,$O1924)&lt;&gt;""),RIGHT(TEXT(INDEX(個人!$C$6:$AH$125,$N1924,$O1924),"mm:ss.00"),2),"")</f>
        <v/>
      </c>
      <c r="N1924" s="23">
        <f t="shared" si="263"/>
        <v>88</v>
      </c>
      <c r="O1924" s="23">
        <v>15</v>
      </c>
      <c r="P1924" s="200" t="s">
        <v>73</v>
      </c>
      <c r="Q1924" s="23" t="s">
        <v>318</v>
      </c>
    </row>
    <row r="1925" spans="3:17" s="23" customFormat="1" x14ac:dyDescent="0.15">
      <c r="C1925" s="23" t="str">
        <f>IF(INDEX(個人!$C$6:$AH$125,$N1925,$C$3)&lt;&gt;"",DBCS(TRIM(INDEX(個人!$C$6:$AH$125,$N1925,$C$3))),"")</f>
        <v/>
      </c>
      <c r="D1925" s="23" t="str">
        <f t="shared" si="261"/>
        <v>○</v>
      </c>
      <c r="E1925" s="23">
        <f>IF(AND(INDEX(個人!$C$6:$AH$125,$N1924,$C$3)&lt;&gt;"",INDEX(個人!$C$6:$AH$125,$N1925,$O1925)&lt;&gt;""),E1924+1,E1924)</f>
        <v>0</v>
      </c>
      <c r="F1925" s="23" t="str">
        <f t="shared" si="262"/>
        <v>@0</v>
      </c>
      <c r="H1925" s="23" t="str">
        <f>IF(AND(INDEX(個人!$C$6:$AH$125,$N1925,$C$3)&lt;&gt;"",INDEX(個人!$C$6:$AH$125,$N1925,$O1925)&lt;&gt;""),IF(INDEX(個人!$C$6:$AH$125,$N1925,$H$3)&lt;20,11,ROUNDDOWN(INDEX(個人!$C$6:$AH$125,$N1925,$H$3)/5,0)+7),"")</f>
        <v/>
      </c>
      <c r="I1925" s="23" t="str">
        <f>IF(AND(INDEX(個人!$C$6:$AH$125,$N1925,$C$3)&lt;&gt;"",INDEX(個人!$C$6:$AH$125,$N1925,$O1925)&lt;&gt;""),IF(ISERROR(VLOOKUP(DBCS($Q1925),コード一覧!$E$1:$F$6,2,FALSE)),1,VLOOKUP(DBCS($Q1925),コード一覧!$E$1:$F$6,2,FALSE)),"")</f>
        <v/>
      </c>
      <c r="J1925" s="23" t="str">
        <f>IF(AND(INDEX(個人!$C$6:$AH$125,$N1925,$C$3)&lt;&gt;"",INDEX(個人!$C$6:$AH$125,$N1925,$O1925)&lt;&gt;""),VLOOKUP($P1925,コード一覧!$G$1:$H$10,2,FALSE),"")</f>
        <v/>
      </c>
      <c r="K1925" s="23" t="str">
        <f>IF(AND(INDEX(個人!$C$6:$AH$125,$N1925,$C$3)&lt;&gt;"",INDEX(個人!$C$6:$AH$125,$N1925,$O1925)&lt;&gt;""),LEFT(TEXT(INDEX(個人!$C$6:$AH$125,$N1925,$O1925),"mm:ss.00"),2),"")</f>
        <v/>
      </c>
      <c r="L1925" s="23" t="str">
        <f>IF(AND(INDEX(個人!$C$6:$AH$125,$N1925,$C$3)&lt;&gt;"",INDEX(個人!$C$6:$AH$125,$N1925,$O1925)&lt;&gt;""),MID(TEXT(INDEX(個人!$C$6:$AH$125,$N1925,$O1925),"mm:ss.00"),4,2),"")</f>
        <v/>
      </c>
      <c r="M1925" s="23" t="str">
        <f>IF(AND(INDEX(個人!$C$6:$AH$125,$N1925,$C$3)&lt;&gt;"",INDEX(個人!$C$6:$AH$125,$N1925,$O1925)&lt;&gt;""),RIGHT(TEXT(INDEX(個人!$C$6:$AH$125,$N1925,$O1925),"mm:ss.00"),2),"")</f>
        <v/>
      </c>
      <c r="N1925" s="23">
        <f t="shared" si="263"/>
        <v>88</v>
      </c>
      <c r="O1925" s="23">
        <v>16</v>
      </c>
      <c r="P1925" s="200" t="s">
        <v>75</v>
      </c>
      <c r="Q1925" s="23" t="s">
        <v>318</v>
      </c>
    </row>
    <row r="1926" spans="3:17" s="23" customFormat="1" x14ac:dyDescent="0.15">
      <c r="C1926" s="23" t="str">
        <f>IF(INDEX(個人!$C$6:$AH$125,$N1926,$C$3)&lt;&gt;"",DBCS(TRIM(INDEX(個人!$C$6:$AH$125,$N1926,$C$3))),"")</f>
        <v/>
      </c>
      <c r="D1926" s="23" t="str">
        <f t="shared" si="261"/>
        <v>○</v>
      </c>
      <c r="E1926" s="23">
        <f>IF(AND(INDEX(個人!$C$6:$AH$125,$N1925,$C$3)&lt;&gt;"",INDEX(個人!$C$6:$AH$125,$N1926,$O1926)&lt;&gt;""),E1925+1,E1925)</f>
        <v>0</v>
      </c>
      <c r="F1926" s="23" t="str">
        <f t="shared" si="262"/>
        <v>@0</v>
      </c>
      <c r="H1926" s="23" t="str">
        <f>IF(AND(INDEX(個人!$C$6:$AH$125,$N1926,$C$3)&lt;&gt;"",INDEX(個人!$C$6:$AH$125,$N1926,$O1926)&lt;&gt;""),IF(INDEX(個人!$C$6:$AH$125,$N1926,$H$3)&lt;20,11,ROUNDDOWN(INDEX(個人!$C$6:$AH$125,$N1926,$H$3)/5,0)+7),"")</f>
        <v/>
      </c>
      <c r="I1926" s="23" t="str">
        <f>IF(AND(INDEX(個人!$C$6:$AH$125,$N1926,$C$3)&lt;&gt;"",INDEX(個人!$C$6:$AH$125,$N1926,$O1926)&lt;&gt;""),IF(ISERROR(VLOOKUP(DBCS($Q1926),コード一覧!$E$1:$F$6,2,FALSE)),1,VLOOKUP(DBCS($Q1926),コード一覧!$E$1:$F$6,2,FALSE)),"")</f>
        <v/>
      </c>
      <c r="J1926" s="23" t="str">
        <f>IF(AND(INDEX(個人!$C$6:$AH$125,$N1926,$C$3)&lt;&gt;"",INDEX(個人!$C$6:$AH$125,$N1926,$O1926)&lt;&gt;""),VLOOKUP($P1926,コード一覧!$G$1:$H$10,2,FALSE),"")</f>
        <v/>
      </c>
      <c r="K1926" s="23" t="str">
        <f>IF(AND(INDEX(個人!$C$6:$AH$125,$N1926,$C$3)&lt;&gt;"",INDEX(個人!$C$6:$AH$125,$N1926,$O1926)&lt;&gt;""),LEFT(TEXT(INDEX(個人!$C$6:$AH$125,$N1926,$O1926),"mm:ss.00"),2),"")</f>
        <v/>
      </c>
      <c r="L1926" s="23" t="str">
        <f>IF(AND(INDEX(個人!$C$6:$AH$125,$N1926,$C$3)&lt;&gt;"",INDEX(個人!$C$6:$AH$125,$N1926,$O1926)&lt;&gt;""),MID(TEXT(INDEX(個人!$C$6:$AH$125,$N1926,$O1926),"mm:ss.00"),4,2),"")</f>
        <v/>
      </c>
      <c r="M1926" s="23" t="str">
        <f>IF(AND(INDEX(個人!$C$6:$AH$125,$N1926,$C$3)&lt;&gt;"",INDEX(個人!$C$6:$AH$125,$N1926,$O1926)&lt;&gt;""),RIGHT(TEXT(INDEX(個人!$C$6:$AH$125,$N1926,$O1926),"mm:ss.00"),2),"")</f>
        <v/>
      </c>
      <c r="N1926" s="23">
        <f t="shared" si="263"/>
        <v>88</v>
      </c>
      <c r="O1926" s="23">
        <v>17</v>
      </c>
      <c r="P1926" s="200" t="s">
        <v>77</v>
      </c>
      <c r="Q1926" s="23" t="s">
        <v>318</v>
      </c>
    </row>
    <row r="1927" spans="3:17" s="23" customFormat="1" x14ac:dyDescent="0.15">
      <c r="C1927" s="23" t="str">
        <f>IF(INDEX(個人!$C$6:$AH$125,$N1927,$C$3)&lt;&gt;"",DBCS(TRIM(INDEX(個人!$C$6:$AH$125,$N1927,$C$3))),"")</f>
        <v/>
      </c>
      <c r="D1927" s="23" t="str">
        <f t="shared" si="261"/>
        <v>○</v>
      </c>
      <c r="E1927" s="23">
        <f>IF(AND(INDEX(個人!$C$6:$AH$125,$N1926,$C$3)&lt;&gt;"",INDEX(個人!$C$6:$AH$125,$N1927,$O1927)&lt;&gt;""),E1926+1,E1926)</f>
        <v>0</v>
      </c>
      <c r="F1927" s="23" t="str">
        <f t="shared" si="262"/>
        <v>@0</v>
      </c>
      <c r="H1927" s="23" t="str">
        <f>IF(AND(INDEX(個人!$C$6:$AH$125,$N1927,$C$3)&lt;&gt;"",INDEX(個人!$C$6:$AH$125,$N1927,$O1927)&lt;&gt;""),IF(INDEX(個人!$C$6:$AH$125,$N1927,$H$3)&lt;20,11,ROUNDDOWN(INDEX(個人!$C$6:$AH$125,$N1927,$H$3)/5,0)+7),"")</f>
        <v/>
      </c>
      <c r="I1927" s="23" t="str">
        <f>IF(AND(INDEX(個人!$C$6:$AH$125,$N1927,$C$3)&lt;&gt;"",INDEX(個人!$C$6:$AH$125,$N1927,$O1927)&lt;&gt;""),IF(ISERROR(VLOOKUP(DBCS($Q1927),コード一覧!$E$1:$F$6,2,FALSE)),1,VLOOKUP(DBCS($Q1927),コード一覧!$E$1:$F$6,2,FALSE)),"")</f>
        <v/>
      </c>
      <c r="J1927" s="23" t="str">
        <f>IF(AND(INDEX(個人!$C$6:$AH$125,$N1927,$C$3)&lt;&gt;"",INDEX(個人!$C$6:$AH$125,$N1927,$O1927)&lt;&gt;""),VLOOKUP($P1927,コード一覧!$G$1:$H$10,2,FALSE),"")</f>
        <v/>
      </c>
      <c r="K1927" s="23" t="str">
        <f>IF(AND(INDEX(個人!$C$6:$AH$125,$N1927,$C$3)&lt;&gt;"",INDEX(個人!$C$6:$AH$125,$N1927,$O1927)&lt;&gt;""),LEFT(TEXT(INDEX(個人!$C$6:$AH$125,$N1927,$O1927),"mm:ss.00"),2),"")</f>
        <v/>
      </c>
      <c r="L1927" s="23" t="str">
        <f>IF(AND(INDEX(個人!$C$6:$AH$125,$N1927,$C$3)&lt;&gt;"",INDEX(個人!$C$6:$AH$125,$N1927,$O1927)&lt;&gt;""),MID(TEXT(INDEX(個人!$C$6:$AH$125,$N1927,$O1927),"mm:ss.00"),4,2),"")</f>
        <v/>
      </c>
      <c r="M1927" s="23" t="str">
        <f>IF(AND(INDEX(個人!$C$6:$AH$125,$N1927,$C$3)&lt;&gt;"",INDEX(個人!$C$6:$AH$125,$N1927,$O1927)&lt;&gt;""),RIGHT(TEXT(INDEX(個人!$C$6:$AH$125,$N1927,$O1927),"mm:ss.00"),2),"")</f>
        <v/>
      </c>
      <c r="N1927" s="23">
        <f t="shared" si="263"/>
        <v>88</v>
      </c>
      <c r="O1927" s="23">
        <v>18</v>
      </c>
      <c r="P1927" s="200" t="s">
        <v>70</v>
      </c>
      <c r="Q1927" s="23" t="s">
        <v>319</v>
      </c>
    </row>
    <row r="1928" spans="3:17" s="23" customFormat="1" x14ac:dyDescent="0.15">
      <c r="C1928" s="23" t="str">
        <f>IF(INDEX(個人!$C$6:$AH$125,$N1928,$C$3)&lt;&gt;"",DBCS(TRIM(INDEX(個人!$C$6:$AH$125,$N1928,$C$3))),"")</f>
        <v/>
      </c>
      <c r="D1928" s="23" t="str">
        <f t="shared" si="261"/>
        <v>○</v>
      </c>
      <c r="E1928" s="23">
        <f>IF(AND(INDEX(個人!$C$6:$AH$125,$N1927,$C$3)&lt;&gt;"",INDEX(個人!$C$6:$AH$125,$N1928,$O1928)&lt;&gt;""),E1927+1,E1927)</f>
        <v>0</v>
      </c>
      <c r="F1928" s="23" t="str">
        <f t="shared" si="262"/>
        <v>@0</v>
      </c>
      <c r="H1928" s="23" t="str">
        <f>IF(AND(INDEX(個人!$C$6:$AH$125,$N1928,$C$3)&lt;&gt;"",INDEX(個人!$C$6:$AH$125,$N1928,$O1928)&lt;&gt;""),IF(INDEX(個人!$C$6:$AH$125,$N1928,$H$3)&lt;20,11,ROUNDDOWN(INDEX(個人!$C$6:$AH$125,$N1928,$H$3)/5,0)+7),"")</f>
        <v/>
      </c>
      <c r="I1928" s="23" t="str">
        <f>IF(AND(INDEX(個人!$C$6:$AH$125,$N1928,$C$3)&lt;&gt;"",INDEX(個人!$C$6:$AH$125,$N1928,$O1928)&lt;&gt;""),IF(ISERROR(VLOOKUP(DBCS($Q1928),コード一覧!$E$1:$F$6,2,FALSE)),1,VLOOKUP(DBCS($Q1928),コード一覧!$E$1:$F$6,2,FALSE)),"")</f>
        <v/>
      </c>
      <c r="J1928" s="23" t="str">
        <f>IF(AND(INDEX(個人!$C$6:$AH$125,$N1928,$C$3)&lt;&gt;"",INDEX(個人!$C$6:$AH$125,$N1928,$O1928)&lt;&gt;""),VLOOKUP($P1928,コード一覧!$G$1:$H$10,2,FALSE),"")</f>
        <v/>
      </c>
      <c r="K1928" s="23" t="str">
        <f>IF(AND(INDEX(個人!$C$6:$AH$125,$N1928,$C$3)&lt;&gt;"",INDEX(個人!$C$6:$AH$125,$N1928,$O1928)&lt;&gt;""),LEFT(TEXT(INDEX(個人!$C$6:$AH$125,$N1928,$O1928),"mm:ss.00"),2),"")</f>
        <v/>
      </c>
      <c r="L1928" s="23" t="str">
        <f>IF(AND(INDEX(個人!$C$6:$AH$125,$N1928,$C$3)&lt;&gt;"",INDEX(個人!$C$6:$AH$125,$N1928,$O1928)&lt;&gt;""),MID(TEXT(INDEX(個人!$C$6:$AH$125,$N1928,$O1928),"mm:ss.00"),4,2),"")</f>
        <v/>
      </c>
      <c r="M1928" s="23" t="str">
        <f>IF(AND(INDEX(個人!$C$6:$AH$125,$N1928,$C$3)&lt;&gt;"",INDEX(個人!$C$6:$AH$125,$N1928,$O1928)&lt;&gt;""),RIGHT(TEXT(INDEX(個人!$C$6:$AH$125,$N1928,$O1928),"mm:ss.00"),2),"")</f>
        <v/>
      </c>
      <c r="N1928" s="23">
        <f t="shared" si="263"/>
        <v>88</v>
      </c>
      <c r="O1928" s="23">
        <v>19</v>
      </c>
      <c r="P1928" s="200" t="s">
        <v>24</v>
      </c>
      <c r="Q1928" s="23" t="s">
        <v>319</v>
      </c>
    </row>
    <row r="1929" spans="3:17" s="23" customFormat="1" x14ac:dyDescent="0.15">
      <c r="C1929" s="23" t="str">
        <f>IF(INDEX(個人!$C$6:$AH$125,$N1929,$C$3)&lt;&gt;"",DBCS(TRIM(INDEX(個人!$C$6:$AH$125,$N1929,$C$3))),"")</f>
        <v/>
      </c>
      <c r="D1929" s="23" t="str">
        <f t="shared" si="261"/>
        <v>○</v>
      </c>
      <c r="E1929" s="23">
        <f>IF(AND(INDEX(個人!$C$6:$AH$125,$N1928,$C$3)&lt;&gt;"",INDEX(個人!$C$6:$AH$125,$N1929,$O1929)&lt;&gt;""),E1928+1,E1928)</f>
        <v>0</v>
      </c>
      <c r="F1929" s="23" t="str">
        <f t="shared" si="262"/>
        <v>@0</v>
      </c>
      <c r="H1929" s="23" t="str">
        <f>IF(AND(INDEX(個人!$C$6:$AH$125,$N1929,$C$3)&lt;&gt;"",INDEX(個人!$C$6:$AH$125,$N1929,$O1929)&lt;&gt;""),IF(INDEX(個人!$C$6:$AH$125,$N1929,$H$3)&lt;20,11,ROUNDDOWN(INDEX(個人!$C$6:$AH$125,$N1929,$H$3)/5,0)+7),"")</f>
        <v/>
      </c>
      <c r="I1929" s="23" t="str">
        <f>IF(AND(INDEX(個人!$C$6:$AH$125,$N1929,$C$3)&lt;&gt;"",INDEX(個人!$C$6:$AH$125,$N1929,$O1929)&lt;&gt;""),IF(ISERROR(VLOOKUP(DBCS($Q1929),コード一覧!$E$1:$F$6,2,FALSE)),1,VLOOKUP(DBCS($Q1929),コード一覧!$E$1:$F$6,2,FALSE)),"")</f>
        <v/>
      </c>
      <c r="J1929" s="23" t="str">
        <f>IF(AND(INDEX(個人!$C$6:$AH$125,$N1929,$C$3)&lt;&gt;"",INDEX(個人!$C$6:$AH$125,$N1929,$O1929)&lt;&gt;""),VLOOKUP($P1929,コード一覧!$G$1:$H$10,2,FALSE),"")</f>
        <v/>
      </c>
      <c r="K1929" s="23" t="str">
        <f>IF(AND(INDEX(個人!$C$6:$AH$125,$N1929,$C$3)&lt;&gt;"",INDEX(個人!$C$6:$AH$125,$N1929,$O1929)&lt;&gt;""),LEFT(TEXT(INDEX(個人!$C$6:$AH$125,$N1929,$O1929),"mm:ss.00"),2),"")</f>
        <v/>
      </c>
      <c r="L1929" s="23" t="str">
        <f>IF(AND(INDEX(個人!$C$6:$AH$125,$N1929,$C$3)&lt;&gt;"",INDEX(個人!$C$6:$AH$125,$N1929,$O1929)&lt;&gt;""),MID(TEXT(INDEX(個人!$C$6:$AH$125,$N1929,$O1929),"mm:ss.00"),4,2),"")</f>
        <v/>
      </c>
      <c r="M1929" s="23" t="str">
        <f>IF(AND(INDEX(個人!$C$6:$AH$125,$N1929,$C$3)&lt;&gt;"",INDEX(個人!$C$6:$AH$125,$N1929,$O1929)&lt;&gt;""),RIGHT(TEXT(INDEX(個人!$C$6:$AH$125,$N1929,$O1929),"mm:ss.00"),2),"")</f>
        <v/>
      </c>
      <c r="N1929" s="23">
        <f t="shared" si="263"/>
        <v>88</v>
      </c>
      <c r="O1929" s="23">
        <v>20</v>
      </c>
      <c r="P1929" s="200" t="s">
        <v>37</v>
      </c>
      <c r="Q1929" s="23" t="s">
        <v>319</v>
      </c>
    </row>
    <row r="1930" spans="3:17" s="23" customFormat="1" x14ac:dyDescent="0.15">
      <c r="C1930" s="23" t="str">
        <f>IF(INDEX(個人!$C$6:$AH$125,$N1930,$C$3)&lt;&gt;"",DBCS(TRIM(INDEX(個人!$C$6:$AH$125,$N1930,$C$3))),"")</f>
        <v/>
      </c>
      <c r="D1930" s="23" t="str">
        <f t="shared" si="261"/>
        <v>○</v>
      </c>
      <c r="E1930" s="23">
        <f>IF(AND(INDEX(個人!$C$6:$AH$125,$N1929,$C$3)&lt;&gt;"",INDEX(個人!$C$6:$AH$125,$N1930,$O1930)&lt;&gt;""),E1929+1,E1929)</f>
        <v>0</v>
      </c>
      <c r="F1930" s="23" t="str">
        <f t="shared" si="262"/>
        <v>@0</v>
      </c>
      <c r="H1930" s="23" t="str">
        <f>IF(AND(INDEX(個人!$C$6:$AH$125,$N1930,$C$3)&lt;&gt;"",INDEX(個人!$C$6:$AH$125,$N1930,$O1930)&lt;&gt;""),IF(INDEX(個人!$C$6:$AH$125,$N1930,$H$3)&lt;20,11,ROUNDDOWN(INDEX(個人!$C$6:$AH$125,$N1930,$H$3)/5,0)+7),"")</f>
        <v/>
      </c>
      <c r="I1930" s="23" t="str">
        <f>IF(AND(INDEX(個人!$C$6:$AH$125,$N1930,$C$3)&lt;&gt;"",INDEX(個人!$C$6:$AH$125,$N1930,$O1930)&lt;&gt;""),IF(ISERROR(VLOOKUP(DBCS($Q1930),コード一覧!$E$1:$F$6,2,FALSE)),1,VLOOKUP(DBCS($Q1930),コード一覧!$E$1:$F$6,2,FALSE)),"")</f>
        <v/>
      </c>
      <c r="J1930" s="23" t="str">
        <f>IF(AND(INDEX(個人!$C$6:$AH$125,$N1930,$C$3)&lt;&gt;"",INDEX(個人!$C$6:$AH$125,$N1930,$O1930)&lt;&gt;""),VLOOKUP($P1930,コード一覧!$G$1:$H$10,2,FALSE),"")</f>
        <v/>
      </c>
      <c r="K1930" s="23" t="str">
        <f>IF(AND(INDEX(個人!$C$6:$AH$125,$N1930,$C$3)&lt;&gt;"",INDEX(個人!$C$6:$AH$125,$N1930,$O1930)&lt;&gt;""),LEFT(TEXT(INDEX(個人!$C$6:$AH$125,$N1930,$O1930),"mm:ss.00"),2),"")</f>
        <v/>
      </c>
      <c r="L1930" s="23" t="str">
        <f>IF(AND(INDEX(個人!$C$6:$AH$125,$N1930,$C$3)&lt;&gt;"",INDEX(個人!$C$6:$AH$125,$N1930,$O1930)&lt;&gt;""),MID(TEXT(INDEX(個人!$C$6:$AH$125,$N1930,$O1930),"mm:ss.00"),4,2),"")</f>
        <v/>
      </c>
      <c r="M1930" s="23" t="str">
        <f>IF(AND(INDEX(個人!$C$6:$AH$125,$N1930,$C$3)&lt;&gt;"",INDEX(個人!$C$6:$AH$125,$N1930,$O1930)&lt;&gt;""),RIGHT(TEXT(INDEX(個人!$C$6:$AH$125,$N1930,$O1930),"mm:ss.00"),2),"")</f>
        <v/>
      </c>
      <c r="N1930" s="23">
        <f t="shared" si="263"/>
        <v>88</v>
      </c>
      <c r="O1930" s="23">
        <v>21</v>
      </c>
      <c r="P1930" s="200" t="s">
        <v>47</v>
      </c>
      <c r="Q1930" s="23" t="s">
        <v>319</v>
      </c>
    </row>
    <row r="1931" spans="3:17" s="23" customFormat="1" x14ac:dyDescent="0.15">
      <c r="C1931" s="23" t="str">
        <f>IF(INDEX(個人!$C$6:$AH$125,$N1931,$C$3)&lt;&gt;"",DBCS(TRIM(INDEX(個人!$C$6:$AH$125,$N1931,$C$3))),"")</f>
        <v/>
      </c>
      <c r="D1931" s="23" t="str">
        <f t="shared" si="261"/>
        <v>○</v>
      </c>
      <c r="E1931" s="23">
        <f>IF(AND(INDEX(個人!$C$6:$AH$125,$N1930,$C$3)&lt;&gt;"",INDEX(個人!$C$6:$AH$125,$N1931,$O1931)&lt;&gt;""),E1930+1,E1930)</f>
        <v>0</v>
      </c>
      <c r="F1931" s="23" t="str">
        <f t="shared" si="262"/>
        <v>@0</v>
      </c>
      <c r="H1931" s="23" t="str">
        <f>IF(AND(INDEX(個人!$C$6:$AH$125,$N1931,$C$3)&lt;&gt;"",INDEX(個人!$C$6:$AH$125,$N1931,$O1931)&lt;&gt;""),IF(INDEX(個人!$C$6:$AH$125,$N1931,$H$3)&lt;20,11,ROUNDDOWN(INDEX(個人!$C$6:$AH$125,$N1931,$H$3)/5,0)+7),"")</f>
        <v/>
      </c>
      <c r="I1931" s="23" t="str">
        <f>IF(AND(INDEX(個人!$C$6:$AH$125,$N1931,$C$3)&lt;&gt;"",INDEX(個人!$C$6:$AH$125,$N1931,$O1931)&lt;&gt;""),IF(ISERROR(VLOOKUP(DBCS($Q1931),コード一覧!$E$1:$F$6,2,FALSE)),1,VLOOKUP(DBCS($Q1931),コード一覧!$E$1:$F$6,2,FALSE)),"")</f>
        <v/>
      </c>
      <c r="J1931" s="23" t="str">
        <f>IF(AND(INDEX(個人!$C$6:$AH$125,$N1931,$C$3)&lt;&gt;"",INDEX(個人!$C$6:$AH$125,$N1931,$O1931)&lt;&gt;""),VLOOKUP($P1931,コード一覧!$G$1:$H$10,2,FALSE),"")</f>
        <v/>
      </c>
      <c r="K1931" s="23" t="str">
        <f>IF(AND(INDEX(個人!$C$6:$AH$125,$N1931,$C$3)&lt;&gt;"",INDEX(個人!$C$6:$AH$125,$N1931,$O1931)&lt;&gt;""),LEFT(TEXT(INDEX(個人!$C$6:$AH$125,$N1931,$O1931),"mm:ss.00"),2),"")</f>
        <v/>
      </c>
      <c r="L1931" s="23" t="str">
        <f>IF(AND(INDEX(個人!$C$6:$AH$125,$N1931,$C$3)&lt;&gt;"",INDEX(個人!$C$6:$AH$125,$N1931,$O1931)&lt;&gt;""),MID(TEXT(INDEX(個人!$C$6:$AH$125,$N1931,$O1931),"mm:ss.00"),4,2),"")</f>
        <v/>
      </c>
      <c r="M1931" s="23" t="str">
        <f>IF(AND(INDEX(個人!$C$6:$AH$125,$N1931,$C$3)&lt;&gt;"",INDEX(個人!$C$6:$AH$125,$N1931,$O1931)&lt;&gt;""),RIGHT(TEXT(INDEX(個人!$C$6:$AH$125,$N1931,$O1931),"mm:ss.00"),2),"")</f>
        <v/>
      </c>
      <c r="N1931" s="23">
        <f t="shared" si="263"/>
        <v>88</v>
      </c>
      <c r="O1931" s="23">
        <v>22</v>
      </c>
      <c r="P1931" s="200" t="s">
        <v>70</v>
      </c>
      <c r="Q1931" s="23" t="s">
        <v>320</v>
      </c>
    </row>
    <row r="1932" spans="3:17" s="23" customFormat="1" x14ac:dyDescent="0.15">
      <c r="C1932" s="23" t="str">
        <f>IF(INDEX(個人!$C$6:$AH$125,$N1932,$C$3)&lt;&gt;"",DBCS(TRIM(INDEX(個人!$C$6:$AH$125,$N1932,$C$3))),"")</f>
        <v/>
      </c>
      <c r="D1932" s="23" t="str">
        <f t="shared" si="261"/>
        <v>○</v>
      </c>
      <c r="E1932" s="23">
        <f>IF(AND(INDEX(個人!$C$6:$AH$125,$N1931,$C$3)&lt;&gt;"",INDEX(個人!$C$6:$AH$125,$N1932,$O1932)&lt;&gt;""),E1931+1,E1931)</f>
        <v>0</v>
      </c>
      <c r="F1932" s="23" t="str">
        <f t="shared" si="262"/>
        <v>@0</v>
      </c>
      <c r="H1932" s="23" t="str">
        <f>IF(AND(INDEX(個人!$C$6:$AH$125,$N1932,$C$3)&lt;&gt;"",INDEX(個人!$C$6:$AH$125,$N1932,$O1932)&lt;&gt;""),IF(INDEX(個人!$C$6:$AH$125,$N1932,$H$3)&lt;20,11,ROUNDDOWN(INDEX(個人!$C$6:$AH$125,$N1932,$H$3)/5,0)+7),"")</f>
        <v/>
      </c>
      <c r="I1932" s="23" t="str">
        <f>IF(AND(INDEX(個人!$C$6:$AH$125,$N1932,$C$3)&lt;&gt;"",INDEX(個人!$C$6:$AH$125,$N1932,$O1932)&lt;&gt;""),IF(ISERROR(VLOOKUP(DBCS($Q1932),コード一覧!$E$1:$F$6,2,FALSE)),1,VLOOKUP(DBCS($Q1932),コード一覧!$E$1:$F$6,2,FALSE)),"")</f>
        <v/>
      </c>
      <c r="J1932" s="23" t="str">
        <f>IF(AND(INDEX(個人!$C$6:$AH$125,$N1932,$C$3)&lt;&gt;"",INDEX(個人!$C$6:$AH$125,$N1932,$O1932)&lt;&gt;""),VLOOKUP($P1932,コード一覧!$G$1:$H$10,2,FALSE),"")</f>
        <v/>
      </c>
      <c r="K1932" s="23" t="str">
        <f>IF(AND(INDEX(個人!$C$6:$AH$125,$N1932,$C$3)&lt;&gt;"",INDEX(個人!$C$6:$AH$125,$N1932,$O1932)&lt;&gt;""),LEFT(TEXT(INDEX(個人!$C$6:$AH$125,$N1932,$O1932),"mm:ss.00"),2),"")</f>
        <v/>
      </c>
      <c r="L1932" s="23" t="str">
        <f>IF(AND(INDEX(個人!$C$6:$AH$125,$N1932,$C$3)&lt;&gt;"",INDEX(個人!$C$6:$AH$125,$N1932,$O1932)&lt;&gt;""),MID(TEXT(INDEX(個人!$C$6:$AH$125,$N1932,$O1932),"mm:ss.00"),4,2),"")</f>
        <v/>
      </c>
      <c r="M1932" s="23" t="str">
        <f>IF(AND(INDEX(個人!$C$6:$AH$125,$N1932,$C$3)&lt;&gt;"",INDEX(個人!$C$6:$AH$125,$N1932,$O1932)&lt;&gt;""),RIGHT(TEXT(INDEX(個人!$C$6:$AH$125,$N1932,$O1932),"mm:ss.00"),2),"")</f>
        <v/>
      </c>
      <c r="N1932" s="23">
        <f t="shared" si="263"/>
        <v>88</v>
      </c>
      <c r="O1932" s="23">
        <v>23</v>
      </c>
      <c r="P1932" s="200" t="s">
        <v>24</v>
      </c>
      <c r="Q1932" s="23" t="s">
        <v>320</v>
      </c>
    </row>
    <row r="1933" spans="3:17" s="23" customFormat="1" x14ac:dyDescent="0.15">
      <c r="C1933" s="23" t="str">
        <f>IF(INDEX(個人!$C$6:$AH$125,$N1933,$C$3)&lt;&gt;"",DBCS(TRIM(INDEX(個人!$C$6:$AH$125,$N1933,$C$3))),"")</f>
        <v/>
      </c>
      <c r="D1933" s="23" t="str">
        <f t="shared" si="261"/>
        <v>○</v>
      </c>
      <c r="E1933" s="23">
        <f>IF(AND(INDEX(個人!$C$6:$AH$125,$N1932,$C$3)&lt;&gt;"",INDEX(個人!$C$6:$AH$125,$N1933,$O1933)&lt;&gt;""),E1932+1,E1932)</f>
        <v>0</v>
      </c>
      <c r="F1933" s="23" t="str">
        <f t="shared" si="262"/>
        <v>@0</v>
      </c>
      <c r="H1933" s="23" t="str">
        <f>IF(AND(INDEX(個人!$C$6:$AH$125,$N1933,$C$3)&lt;&gt;"",INDEX(個人!$C$6:$AH$125,$N1933,$O1933)&lt;&gt;""),IF(INDEX(個人!$C$6:$AH$125,$N1933,$H$3)&lt;20,11,ROUNDDOWN(INDEX(個人!$C$6:$AH$125,$N1933,$H$3)/5,0)+7),"")</f>
        <v/>
      </c>
      <c r="I1933" s="23" t="str">
        <f>IF(AND(INDEX(個人!$C$6:$AH$125,$N1933,$C$3)&lt;&gt;"",INDEX(個人!$C$6:$AH$125,$N1933,$O1933)&lt;&gt;""),IF(ISERROR(VLOOKUP(DBCS($Q1933),コード一覧!$E$1:$F$6,2,FALSE)),1,VLOOKUP(DBCS($Q1933),コード一覧!$E$1:$F$6,2,FALSE)),"")</f>
        <v/>
      </c>
      <c r="J1933" s="23" t="str">
        <f>IF(AND(INDEX(個人!$C$6:$AH$125,$N1933,$C$3)&lt;&gt;"",INDEX(個人!$C$6:$AH$125,$N1933,$O1933)&lt;&gt;""),VLOOKUP($P1933,コード一覧!$G$1:$H$10,2,FALSE),"")</f>
        <v/>
      </c>
      <c r="K1933" s="23" t="str">
        <f>IF(AND(INDEX(個人!$C$6:$AH$125,$N1933,$C$3)&lt;&gt;"",INDEX(個人!$C$6:$AH$125,$N1933,$O1933)&lt;&gt;""),LEFT(TEXT(INDEX(個人!$C$6:$AH$125,$N1933,$O1933),"mm:ss.00"),2),"")</f>
        <v/>
      </c>
      <c r="L1933" s="23" t="str">
        <f>IF(AND(INDEX(個人!$C$6:$AH$125,$N1933,$C$3)&lt;&gt;"",INDEX(個人!$C$6:$AH$125,$N1933,$O1933)&lt;&gt;""),MID(TEXT(INDEX(個人!$C$6:$AH$125,$N1933,$O1933),"mm:ss.00"),4,2),"")</f>
        <v/>
      </c>
      <c r="M1933" s="23" t="str">
        <f>IF(AND(INDEX(個人!$C$6:$AH$125,$N1933,$C$3)&lt;&gt;"",INDEX(個人!$C$6:$AH$125,$N1933,$O1933)&lt;&gt;""),RIGHT(TEXT(INDEX(個人!$C$6:$AH$125,$N1933,$O1933),"mm:ss.00"),2),"")</f>
        <v/>
      </c>
      <c r="N1933" s="23">
        <f t="shared" si="263"/>
        <v>88</v>
      </c>
      <c r="O1933" s="23">
        <v>24</v>
      </c>
      <c r="P1933" s="200" t="s">
        <v>37</v>
      </c>
      <c r="Q1933" s="23" t="s">
        <v>320</v>
      </c>
    </row>
    <row r="1934" spans="3:17" s="23" customFormat="1" x14ac:dyDescent="0.15">
      <c r="C1934" s="23" t="str">
        <f>IF(INDEX(個人!$C$6:$AH$125,$N1934,$C$3)&lt;&gt;"",DBCS(TRIM(INDEX(個人!$C$6:$AH$125,$N1934,$C$3))),"")</f>
        <v/>
      </c>
      <c r="D1934" s="23" t="str">
        <f t="shared" si="261"/>
        <v>○</v>
      </c>
      <c r="E1934" s="23">
        <f>IF(AND(INDEX(個人!$C$6:$AH$125,$N1933,$C$3)&lt;&gt;"",INDEX(個人!$C$6:$AH$125,$N1934,$O1934)&lt;&gt;""),E1933+1,E1933)</f>
        <v>0</v>
      </c>
      <c r="F1934" s="23" t="str">
        <f t="shared" si="262"/>
        <v>@0</v>
      </c>
      <c r="H1934" s="23" t="str">
        <f>IF(AND(INDEX(個人!$C$6:$AH$125,$N1934,$C$3)&lt;&gt;"",INDEX(個人!$C$6:$AH$125,$N1934,$O1934)&lt;&gt;""),IF(INDEX(個人!$C$6:$AH$125,$N1934,$H$3)&lt;20,11,ROUNDDOWN(INDEX(個人!$C$6:$AH$125,$N1934,$H$3)/5,0)+7),"")</f>
        <v/>
      </c>
      <c r="I1934" s="23" t="str">
        <f>IF(AND(INDEX(個人!$C$6:$AH$125,$N1934,$C$3)&lt;&gt;"",INDEX(個人!$C$6:$AH$125,$N1934,$O1934)&lt;&gt;""),IF(ISERROR(VLOOKUP(DBCS($Q1934),コード一覧!$E$1:$F$6,2,FALSE)),1,VLOOKUP(DBCS($Q1934),コード一覧!$E$1:$F$6,2,FALSE)),"")</f>
        <v/>
      </c>
      <c r="J1934" s="23" t="str">
        <f>IF(AND(INDEX(個人!$C$6:$AH$125,$N1934,$C$3)&lt;&gt;"",INDEX(個人!$C$6:$AH$125,$N1934,$O1934)&lt;&gt;""),VLOOKUP($P1934,コード一覧!$G$1:$H$10,2,FALSE),"")</f>
        <v/>
      </c>
      <c r="K1934" s="23" t="str">
        <f>IF(AND(INDEX(個人!$C$6:$AH$125,$N1934,$C$3)&lt;&gt;"",INDEX(個人!$C$6:$AH$125,$N1934,$O1934)&lt;&gt;""),LEFT(TEXT(INDEX(個人!$C$6:$AH$125,$N1934,$O1934),"mm:ss.00"),2),"")</f>
        <v/>
      </c>
      <c r="L1934" s="23" t="str">
        <f>IF(AND(INDEX(個人!$C$6:$AH$125,$N1934,$C$3)&lt;&gt;"",INDEX(個人!$C$6:$AH$125,$N1934,$O1934)&lt;&gt;""),MID(TEXT(INDEX(個人!$C$6:$AH$125,$N1934,$O1934),"mm:ss.00"),4,2),"")</f>
        <v/>
      </c>
      <c r="M1934" s="23" t="str">
        <f>IF(AND(INDEX(個人!$C$6:$AH$125,$N1934,$C$3)&lt;&gt;"",INDEX(個人!$C$6:$AH$125,$N1934,$O1934)&lt;&gt;""),RIGHT(TEXT(INDEX(個人!$C$6:$AH$125,$N1934,$O1934),"mm:ss.00"),2),"")</f>
        <v/>
      </c>
      <c r="N1934" s="23">
        <f t="shared" si="263"/>
        <v>88</v>
      </c>
      <c r="O1934" s="23">
        <v>25</v>
      </c>
      <c r="P1934" s="200" t="s">
        <v>47</v>
      </c>
      <c r="Q1934" s="23" t="s">
        <v>320</v>
      </c>
    </row>
    <row r="1935" spans="3:17" s="23" customFormat="1" x14ac:dyDescent="0.15">
      <c r="C1935" s="23" t="str">
        <f>IF(INDEX(個人!$C$6:$AH$125,$N1935,$C$3)&lt;&gt;"",DBCS(TRIM(INDEX(個人!$C$6:$AH$125,$N1935,$C$3))),"")</f>
        <v/>
      </c>
      <c r="D1935" s="23" t="str">
        <f t="shared" si="261"/>
        <v>○</v>
      </c>
      <c r="E1935" s="23">
        <f>IF(AND(INDEX(個人!$C$6:$AH$125,$N1934,$C$3)&lt;&gt;"",INDEX(個人!$C$6:$AH$125,$N1935,$O1935)&lt;&gt;""),E1934+1,E1934)</f>
        <v>0</v>
      </c>
      <c r="F1935" s="23" t="str">
        <f t="shared" si="262"/>
        <v>@0</v>
      </c>
      <c r="H1935" s="23" t="str">
        <f>IF(AND(INDEX(個人!$C$6:$AH$125,$N1935,$C$3)&lt;&gt;"",INDEX(個人!$C$6:$AH$125,$N1935,$O1935)&lt;&gt;""),IF(INDEX(個人!$C$6:$AH$125,$N1935,$H$3)&lt;20,11,ROUNDDOWN(INDEX(個人!$C$6:$AH$125,$N1935,$H$3)/5,0)+7),"")</f>
        <v/>
      </c>
      <c r="I1935" s="23" t="str">
        <f>IF(AND(INDEX(個人!$C$6:$AH$125,$N1935,$C$3)&lt;&gt;"",INDEX(個人!$C$6:$AH$125,$N1935,$O1935)&lt;&gt;""),IF(ISERROR(VLOOKUP(DBCS($Q1935),コード一覧!$E$1:$F$6,2,FALSE)),1,VLOOKUP(DBCS($Q1935),コード一覧!$E$1:$F$6,2,FALSE)),"")</f>
        <v/>
      </c>
      <c r="J1935" s="23" t="str">
        <f>IF(AND(INDEX(個人!$C$6:$AH$125,$N1935,$C$3)&lt;&gt;"",INDEX(個人!$C$6:$AH$125,$N1935,$O1935)&lt;&gt;""),VLOOKUP($P1935,コード一覧!$G$1:$H$10,2,FALSE),"")</f>
        <v/>
      </c>
      <c r="K1935" s="23" t="str">
        <f>IF(AND(INDEX(個人!$C$6:$AH$125,$N1935,$C$3)&lt;&gt;"",INDEX(個人!$C$6:$AH$125,$N1935,$O1935)&lt;&gt;""),LEFT(TEXT(INDEX(個人!$C$6:$AH$125,$N1935,$O1935),"mm:ss.00"),2),"")</f>
        <v/>
      </c>
      <c r="L1935" s="23" t="str">
        <f>IF(AND(INDEX(個人!$C$6:$AH$125,$N1935,$C$3)&lt;&gt;"",INDEX(個人!$C$6:$AH$125,$N1935,$O1935)&lt;&gt;""),MID(TEXT(INDEX(個人!$C$6:$AH$125,$N1935,$O1935),"mm:ss.00"),4,2),"")</f>
        <v/>
      </c>
      <c r="M1935" s="23" t="str">
        <f>IF(AND(INDEX(個人!$C$6:$AH$125,$N1935,$C$3)&lt;&gt;"",INDEX(個人!$C$6:$AH$125,$N1935,$O1935)&lt;&gt;""),RIGHT(TEXT(INDEX(個人!$C$6:$AH$125,$N1935,$O1935),"mm:ss.00"),2),"")</f>
        <v/>
      </c>
      <c r="N1935" s="23">
        <f t="shared" si="263"/>
        <v>88</v>
      </c>
      <c r="O1935" s="23">
        <v>26</v>
      </c>
      <c r="P1935" s="200" t="s">
        <v>70</v>
      </c>
      <c r="Q1935" s="23" t="s">
        <v>321</v>
      </c>
    </row>
    <row r="1936" spans="3:17" s="23" customFormat="1" x14ac:dyDescent="0.15">
      <c r="C1936" s="23" t="str">
        <f>IF(INDEX(個人!$C$6:$AH$125,$N1936,$C$3)&lt;&gt;"",DBCS(TRIM(INDEX(個人!$C$6:$AH$125,$N1936,$C$3))),"")</f>
        <v/>
      </c>
      <c r="D1936" s="23" t="str">
        <f t="shared" si="261"/>
        <v>○</v>
      </c>
      <c r="E1936" s="23">
        <f>IF(AND(INDEX(個人!$C$6:$AH$125,$N1935,$C$3)&lt;&gt;"",INDEX(個人!$C$6:$AH$125,$N1936,$O1936)&lt;&gt;""),E1935+1,E1935)</f>
        <v>0</v>
      </c>
      <c r="F1936" s="23" t="str">
        <f t="shared" si="262"/>
        <v>@0</v>
      </c>
      <c r="H1936" s="23" t="str">
        <f>IF(AND(INDEX(個人!$C$6:$AH$125,$N1936,$C$3)&lt;&gt;"",INDEX(個人!$C$6:$AH$125,$N1936,$O1936)&lt;&gt;""),IF(INDEX(個人!$C$6:$AH$125,$N1936,$H$3)&lt;20,11,ROUNDDOWN(INDEX(個人!$C$6:$AH$125,$N1936,$H$3)/5,0)+7),"")</f>
        <v/>
      </c>
      <c r="I1936" s="23" t="str">
        <f>IF(AND(INDEX(個人!$C$6:$AH$125,$N1936,$C$3)&lt;&gt;"",INDEX(個人!$C$6:$AH$125,$N1936,$O1936)&lt;&gt;""),IF(ISERROR(VLOOKUP(DBCS($Q1936),コード一覧!$E$1:$F$6,2,FALSE)),1,VLOOKUP(DBCS($Q1936),コード一覧!$E$1:$F$6,2,FALSE)),"")</f>
        <v/>
      </c>
      <c r="J1936" s="23" t="str">
        <f>IF(AND(INDEX(個人!$C$6:$AH$125,$N1936,$C$3)&lt;&gt;"",INDEX(個人!$C$6:$AH$125,$N1936,$O1936)&lt;&gt;""),VLOOKUP($P1936,コード一覧!$G$1:$H$10,2,FALSE),"")</f>
        <v/>
      </c>
      <c r="K1936" s="23" t="str">
        <f>IF(AND(INDEX(個人!$C$6:$AH$125,$N1936,$C$3)&lt;&gt;"",INDEX(個人!$C$6:$AH$125,$N1936,$O1936)&lt;&gt;""),LEFT(TEXT(INDEX(個人!$C$6:$AH$125,$N1936,$O1936),"mm:ss.00"),2),"")</f>
        <v/>
      </c>
      <c r="L1936" s="23" t="str">
        <f>IF(AND(INDEX(個人!$C$6:$AH$125,$N1936,$C$3)&lt;&gt;"",INDEX(個人!$C$6:$AH$125,$N1936,$O1936)&lt;&gt;""),MID(TEXT(INDEX(個人!$C$6:$AH$125,$N1936,$O1936),"mm:ss.00"),4,2),"")</f>
        <v/>
      </c>
      <c r="M1936" s="23" t="str">
        <f>IF(AND(INDEX(個人!$C$6:$AH$125,$N1936,$C$3)&lt;&gt;"",INDEX(個人!$C$6:$AH$125,$N1936,$O1936)&lt;&gt;""),RIGHT(TEXT(INDEX(個人!$C$6:$AH$125,$N1936,$O1936),"mm:ss.00"),2),"")</f>
        <v/>
      </c>
      <c r="N1936" s="23">
        <f t="shared" si="263"/>
        <v>88</v>
      </c>
      <c r="O1936" s="23">
        <v>27</v>
      </c>
      <c r="P1936" s="200" t="s">
        <v>24</v>
      </c>
      <c r="Q1936" s="23" t="s">
        <v>321</v>
      </c>
    </row>
    <row r="1937" spans="3:17" s="23" customFormat="1" x14ac:dyDescent="0.15">
      <c r="C1937" s="23" t="str">
        <f>IF(INDEX(個人!$C$6:$AH$125,$N1937,$C$3)&lt;&gt;"",DBCS(TRIM(INDEX(個人!$C$6:$AH$125,$N1937,$C$3))),"")</f>
        <v/>
      </c>
      <c r="D1937" s="23" t="str">
        <f t="shared" si="261"/>
        <v>○</v>
      </c>
      <c r="E1937" s="23">
        <f>IF(AND(INDEX(個人!$C$6:$AH$125,$N1936,$C$3)&lt;&gt;"",INDEX(個人!$C$6:$AH$125,$N1937,$O1937)&lt;&gt;""),E1936+1,E1936)</f>
        <v>0</v>
      </c>
      <c r="F1937" s="23" t="str">
        <f t="shared" si="262"/>
        <v>@0</v>
      </c>
      <c r="H1937" s="23" t="str">
        <f>IF(AND(INDEX(個人!$C$6:$AH$125,$N1937,$C$3)&lt;&gt;"",INDEX(個人!$C$6:$AH$125,$N1937,$O1937)&lt;&gt;""),IF(INDEX(個人!$C$6:$AH$125,$N1937,$H$3)&lt;20,11,ROUNDDOWN(INDEX(個人!$C$6:$AH$125,$N1937,$H$3)/5,0)+7),"")</f>
        <v/>
      </c>
      <c r="I1937" s="23" t="str">
        <f>IF(AND(INDEX(個人!$C$6:$AH$125,$N1937,$C$3)&lt;&gt;"",INDEX(個人!$C$6:$AH$125,$N1937,$O1937)&lt;&gt;""),IF(ISERROR(VLOOKUP(DBCS($Q1937),コード一覧!$E$1:$F$6,2,FALSE)),1,VLOOKUP(DBCS($Q1937),コード一覧!$E$1:$F$6,2,FALSE)),"")</f>
        <v/>
      </c>
      <c r="J1937" s="23" t="str">
        <f>IF(AND(INDEX(個人!$C$6:$AH$125,$N1937,$C$3)&lt;&gt;"",INDEX(個人!$C$6:$AH$125,$N1937,$O1937)&lt;&gt;""),VLOOKUP($P1937,コード一覧!$G$1:$H$10,2,FALSE),"")</f>
        <v/>
      </c>
      <c r="K1937" s="23" t="str">
        <f>IF(AND(INDEX(個人!$C$6:$AH$125,$N1937,$C$3)&lt;&gt;"",INDEX(個人!$C$6:$AH$125,$N1937,$O1937)&lt;&gt;""),LEFT(TEXT(INDEX(個人!$C$6:$AH$125,$N1937,$O1937),"mm:ss.00"),2),"")</f>
        <v/>
      </c>
      <c r="L1937" s="23" t="str">
        <f>IF(AND(INDEX(個人!$C$6:$AH$125,$N1937,$C$3)&lt;&gt;"",INDEX(個人!$C$6:$AH$125,$N1937,$O1937)&lt;&gt;""),MID(TEXT(INDEX(個人!$C$6:$AH$125,$N1937,$O1937),"mm:ss.00"),4,2),"")</f>
        <v/>
      </c>
      <c r="M1937" s="23" t="str">
        <f>IF(AND(INDEX(個人!$C$6:$AH$125,$N1937,$C$3)&lt;&gt;"",INDEX(個人!$C$6:$AH$125,$N1937,$O1937)&lt;&gt;""),RIGHT(TEXT(INDEX(個人!$C$6:$AH$125,$N1937,$O1937),"mm:ss.00"),2),"")</f>
        <v/>
      </c>
      <c r="N1937" s="23">
        <f t="shared" si="263"/>
        <v>88</v>
      </c>
      <c r="O1937" s="23">
        <v>28</v>
      </c>
      <c r="P1937" s="200" t="s">
        <v>37</v>
      </c>
      <c r="Q1937" s="23" t="s">
        <v>321</v>
      </c>
    </row>
    <row r="1938" spans="3:17" s="23" customFormat="1" x14ac:dyDescent="0.15">
      <c r="C1938" s="23" t="str">
        <f>IF(INDEX(個人!$C$6:$AH$125,$N1938,$C$3)&lt;&gt;"",DBCS(TRIM(INDEX(個人!$C$6:$AH$125,$N1938,$C$3))),"")</f>
        <v/>
      </c>
      <c r="D1938" s="23" t="str">
        <f t="shared" si="261"/>
        <v>○</v>
      </c>
      <c r="E1938" s="23">
        <f>IF(AND(INDEX(個人!$C$6:$AH$125,$N1937,$C$3)&lt;&gt;"",INDEX(個人!$C$6:$AH$125,$N1938,$O1938)&lt;&gt;""),E1937+1,E1937)</f>
        <v>0</v>
      </c>
      <c r="F1938" s="23" t="str">
        <f t="shared" si="262"/>
        <v>@0</v>
      </c>
      <c r="H1938" s="23" t="str">
        <f>IF(AND(INDEX(個人!$C$6:$AH$125,$N1938,$C$3)&lt;&gt;"",INDEX(個人!$C$6:$AH$125,$N1938,$O1938)&lt;&gt;""),IF(INDEX(個人!$C$6:$AH$125,$N1938,$H$3)&lt;20,11,ROUNDDOWN(INDEX(個人!$C$6:$AH$125,$N1938,$H$3)/5,0)+7),"")</f>
        <v/>
      </c>
      <c r="I1938" s="23" t="str">
        <f>IF(AND(INDEX(個人!$C$6:$AH$125,$N1938,$C$3)&lt;&gt;"",INDEX(個人!$C$6:$AH$125,$N1938,$O1938)&lt;&gt;""),IF(ISERROR(VLOOKUP(DBCS($Q1938),コード一覧!$E$1:$F$6,2,FALSE)),1,VLOOKUP(DBCS($Q1938),コード一覧!$E$1:$F$6,2,FALSE)),"")</f>
        <v/>
      </c>
      <c r="J1938" s="23" t="str">
        <f>IF(AND(INDEX(個人!$C$6:$AH$125,$N1938,$C$3)&lt;&gt;"",INDEX(個人!$C$6:$AH$125,$N1938,$O1938)&lt;&gt;""),VLOOKUP($P1938,コード一覧!$G$1:$H$10,2,FALSE),"")</f>
        <v/>
      </c>
      <c r="K1938" s="23" t="str">
        <f>IF(AND(INDEX(個人!$C$6:$AH$125,$N1938,$C$3)&lt;&gt;"",INDEX(個人!$C$6:$AH$125,$N1938,$O1938)&lt;&gt;""),LEFT(TEXT(INDEX(個人!$C$6:$AH$125,$N1938,$O1938),"mm:ss.00"),2),"")</f>
        <v/>
      </c>
      <c r="L1938" s="23" t="str">
        <f>IF(AND(INDEX(個人!$C$6:$AH$125,$N1938,$C$3)&lt;&gt;"",INDEX(個人!$C$6:$AH$125,$N1938,$O1938)&lt;&gt;""),MID(TEXT(INDEX(個人!$C$6:$AH$125,$N1938,$O1938),"mm:ss.00"),4,2),"")</f>
        <v/>
      </c>
      <c r="M1938" s="23" t="str">
        <f>IF(AND(INDEX(個人!$C$6:$AH$125,$N1938,$C$3)&lt;&gt;"",INDEX(個人!$C$6:$AH$125,$N1938,$O1938)&lt;&gt;""),RIGHT(TEXT(INDEX(個人!$C$6:$AH$125,$N1938,$O1938),"mm:ss.00"),2),"")</f>
        <v/>
      </c>
      <c r="N1938" s="23">
        <f t="shared" si="263"/>
        <v>88</v>
      </c>
      <c r="O1938" s="23">
        <v>29</v>
      </c>
      <c r="P1938" s="200" t="s">
        <v>47</v>
      </c>
      <c r="Q1938" s="23" t="s">
        <v>321</v>
      </c>
    </row>
    <row r="1939" spans="3:17" s="23" customFormat="1" x14ac:dyDescent="0.15">
      <c r="C1939" s="23" t="str">
        <f>IF(INDEX(個人!$C$6:$AH$125,$N1939,$C$3)&lt;&gt;"",DBCS(TRIM(INDEX(個人!$C$6:$AH$125,$N1939,$C$3))),"")</f>
        <v/>
      </c>
      <c r="D1939" s="23" t="str">
        <f t="shared" si="261"/>
        <v>○</v>
      </c>
      <c r="E1939" s="23">
        <f>IF(AND(INDEX(個人!$C$6:$AH$125,$N1938,$C$3)&lt;&gt;"",INDEX(個人!$C$6:$AH$125,$N1939,$O1939)&lt;&gt;""),E1938+1,E1938)</f>
        <v>0</v>
      </c>
      <c r="F1939" s="23" t="str">
        <f t="shared" si="262"/>
        <v>@0</v>
      </c>
      <c r="H1939" s="23" t="str">
        <f>IF(AND(INDEX(個人!$C$6:$AH$125,$N1939,$C$3)&lt;&gt;"",INDEX(個人!$C$6:$AH$125,$N1939,$O1939)&lt;&gt;""),IF(INDEX(個人!$C$6:$AH$125,$N1939,$H$3)&lt;20,11,ROUNDDOWN(INDEX(個人!$C$6:$AH$125,$N1939,$H$3)/5,0)+7),"")</f>
        <v/>
      </c>
      <c r="I1939" s="23" t="str">
        <f>IF(AND(INDEX(個人!$C$6:$AH$125,$N1939,$C$3)&lt;&gt;"",INDEX(個人!$C$6:$AH$125,$N1939,$O1939)&lt;&gt;""),IF(ISERROR(VLOOKUP(DBCS($Q1939),コード一覧!$E$1:$F$6,2,FALSE)),1,VLOOKUP(DBCS($Q1939),コード一覧!$E$1:$F$6,2,FALSE)),"")</f>
        <v/>
      </c>
      <c r="J1939" s="23" t="str">
        <f>IF(AND(INDEX(個人!$C$6:$AH$125,$N1939,$C$3)&lt;&gt;"",INDEX(個人!$C$6:$AH$125,$N1939,$O1939)&lt;&gt;""),VLOOKUP($P1939,コード一覧!$G$1:$H$10,2,FALSE),"")</f>
        <v/>
      </c>
      <c r="K1939" s="23" t="str">
        <f>IF(AND(INDEX(個人!$C$6:$AH$125,$N1939,$C$3)&lt;&gt;"",INDEX(個人!$C$6:$AH$125,$N1939,$O1939)&lt;&gt;""),LEFT(TEXT(INDEX(個人!$C$6:$AH$125,$N1939,$O1939),"mm:ss.00"),2),"")</f>
        <v/>
      </c>
      <c r="L1939" s="23" t="str">
        <f>IF(AND(INDEX(個人!$C$6:$AH$125,$N1939,$C$3)&lt;&gt;"",INDEX(個人!$C$6:$AH$125,$N1939,$O1939)&lt;&gt;""),MID(TEXT(INDEX(個人!$C$6:$AH$125,$N1939,$O1939),"mm:ss.00"),4,2),"")</f>
        <v/>
      </c>
      <c r="M1939" s="23" t="str">
        <f>IF(AND(INDEX(個人!$C$6:$AH$125,$N1939,$C$3)&lt;&gt;"",INDEX(個人!$C$6:$AH$125,$N1939,$O1939)&lt;&gt;""),RIGHT(TEXT(INDEX(個人!$C$6:$AH$125,$N1939,$O1939),"mm:ss.00"),2),"")</f>
        <v/>
      </c>
      <c r="N1939" s="23">
        <f t="shared" si="263"/>
        <v>88</v>
      </c>
      <c r="O1939" s="23">
        <v>30</v>
      </c>
      <c r="P1939" s="200" t="s">
        <v>37</v>
      </c>
      <c r="Q1939" s="23" t="s">
        <v>101</v>
      </c>
    </row>
    <row r="1940" spans="3:17" s="23" customFormat="1" x14ac:dyDescent="0.15">
      <c r="C1940" s="23" t="str">
        <f>IF(INDEX(個人!$C$6:$AH$125,$N1940,$C$3)&lt;&gt;"",DBCS(TRIM(INDEX(個人!$C$6:$AH$125,$N1940,$C$3))),"")</f>
        <v/>
      </c>
      <c r="D1940" s="23" t="str">
        <f t="shared" si="261"/>
        <v>○</v>
      </c>
      <c r="E1940" s="23">
        <f>IF(AND(INDEX(個人!$C$6:$AH$125,$N1939,$C$3)&lt;&gt;"",INDEX(個人!$C$6:$AH$125,$N1940,$O1940)&lt;&gt;""),E1939+1,E1939)</f>
        <v>0</v>
      </c>
      <c r="F1940" s="23" t="str">
        <f t="shared" si="262"/>
        <v>@0</v>
      </c>
      <c r="H1940" s="23" t="str">
        <f>IF(AND(INDEX(個人!$C$6:$AH$125,$N1940,$C$3)&lt;&gt;"",INDEX(個人!$C$6:$AH$125,$N1940,$O1940)&lt;&gt;""),IF(INDEX(個人!$C$6:$AH$125,$N1940,$H$3)&lt;20,11,ROUNDDOWN(INDEX(個人!$C$6:$AH$125,$N1940,$H$3)/5,0)+7),"")</f>
        <v/>
      </c>
      <c r="I1940" s="23" t="str">
        <f>IF(AND(INDEX(個人!$C$6:$AH$125,$N1940,$C$3)&lt;&gt;"",INDEX(個人!$C$6:$AH$125,$N1940,$O1940)&lt;&gt;""),IF(ISERROR(VLOOKUP(DBCS($Q1940),コード一覧!$E$1:$F$6,2,FALSE)),1,VLOOKUP(DBCS($Q1940),コード一覧!$E$1:$F$6,2,FALSE)),"")</f>
        <v/>
      </c>
      <c r="J1940" s="23" t="str">
        <f>IF(AND(INDEX(個人!$C$6:$AH$125,$N1940,$C$3)&lt;&gt;"",INDEX(個人!$C$6:$AH$125,$N1940,$O1940)&lt;&gt;""),VLOOKUP($P1940,コード一覧!$G$1:$H$10,2,FALSE),"")</f>
        <v/>
      </c>
      <c r="K1940" s="23" t="str">
        <f>IF(AND(INDEX(個人!$C$6:$AH$125,$N1940,$C$3)&lt;&gt;"",INDEX(個人!$C$6:$AH$125,$N1940,$O1940)&lt;&gt;""),LEFT(TEXT(INDEX(個人!$C$6:$AH$125,$N1940,$O1940),"mm:ss.00"),2),"")</f>
        <v/>
      </c>
      <c r="L1940" s="23" t="str">
        <f>IF(AND(INDEX(個人!$C$6:$AH$125,$N1940,$C$3)&lt;&gt;"",INDEX(個人!$C$6:$AH$125,$N1940,$O1940)&lt;&gt;""),MID(TEXT(INDEX(個人!$C$6:$AH$125,$N1940,$O1940),"mm:ss.00"),4,2),"")</f>
        <v/>
      </c>
      <c r="M1940" s="23" t="str">
        <f>IF(AND(INDEX(個人!$C$6:$AH$125,$N1940,$C$3)&lt;&gt;"",INDEX(個人!$C$6:$AH$125,$N1940,$O1940)&lt;&gt;""),RIGHT(TEXT(INDEX(個人!$C$6:$AH$125,$N1940,$O1940),"mm:ss.00"),2),"")</f>
        <v/>
      </c>
      <c r="N1940" s="23">
        <f t="shared" si="263"/>
        <v>88</v>
      </c>
      <c r="O1940" s="23">
        <v>31</v>
      </c>
      <c r="P1940" s="200" t="s">
        <v>47</v>
      </c>
      <c r="Q1940" s="23" t="s">
        <v>101</v>
      </c>
    </row>
    <row r="1941" spans="3:17" s="23" customFormat="1" x14ac:dyDescent="0.15">
      <c r="C1941" s="23" t="str">
        <f>IF(INDEX(個人!$C$6:$AH$125,$N1941,$C$3)&lt;&gt;"",DBCS(TRIM(INDEX(個人!$C$6:$AH$125,$N1941,$C$3))),"")</f>
        <v/>
      </c>
      <c r="D1941" s="23" t="str">
        <f t="shared" si="261"/>
        <v>○</v>
      </c>
      <c r="E1941" s="23">
        <f>IF(AND(INDEX(個人!$C$6:$AH$125,$N1940,$C$3)&lt;&gt;"",INDEX(個人!$C$6:$AH$125,$N1941,$O1941)&lt;&gt;""),E1940+1,E1940)</f>
        <v>0</v>
      </c>
      <c r="F1941" s="23" t="str">
        <f t="shared" si="262"/>
        <v>@0</v>
      </c>
      <c r="H1941" s="23" t="str">
        <f>IF(AND(INDEX(個人!$C$6:$AH$125,$N1941,$C$3)&lt;&gt;"",INDEX(個人!$C$6:$AH$125,$N1941,$O1941)&lt;&gt;""),IF(INDEX(個人!$C$6:$AH$125,$N1941,$H$3)&lt;20,11,ROUNDDOWN(INDEX(個人!$C$6:$AH$125,$N1941,$H$3)/5,0)+7),"")</f>
        <v/>
      </c>
      <c r="I1941" s="23" t="str">
        <f>IF(AND(INDEX(個人!$C$6:$AH$125,$N1941,$C$3)&lt;&gt;"",INDEX(個人!$C$6:$AH$125,$N1941,$O1941)&lt;&gt;""),IF(ISERROR(VLOOKUP(DBCS($Q1941),コード一覧!$E$1:$F$6,2,FALSE)),1,VLOOKUP(DBCS($Q1941),コード一覧!$E$1:$F$6,2,FALSE)),"")</f>
        <v/>
      </c>
      <c r="J1941" s="23" t="str">
        <f>IF(AND(INDEX(個人!$C$6:$AH$125,$N1941,$C$3)&lt;&gt;"",INDEX(個人!$C$6:$AH$125,$N1941,$O1941)&lt;&gt;""),VLOOKUP($P1941,コード一覧!$G$1:$H$10,2,FALSE),"")</f>
        <v/>
      </c>
      <c r="K1941" s="23" t="str">
        <f>IF(AND(INDEX(個人!$C$6:$AH$125,$N1941,$C$3)&lt;&gt;"",INDEX(個人!$C$6:$AH$125,$N1941,$O1941)&lt;&gt;""),LEFT(TEXT(INDEX(個人!$C$6:$AH$125,$N1941,$O1941),"mm:ss.00"),2),"")</f>
        <v/>
      </c>
      <c r="L1941" s="23" t="str">
        <f>IF(AND(INDEX(個人!$C$6:$AH$125,$N1941,$C$3)&lt;&gt;"",INDEX(個人!$C$6:$AH$125,$N1941,$O1941)&lt;&gt;""),MID(TEXT(INDEX(個人!$C$6:$AH$125,$N1941,$O1941),"mm:ss.00"),4,2),"")</f>
        <v/>
      </c>
      <c r="M1941" s="23" t="str">
        <f>IF(AND(INDEX(個人!$C$6:$AH$125,$N1941,$C$3)&lt;&gt;"",INDEX(個人!$C$6:$AH$125,$N1941,$O1941)&lt;&gt;""),RIGHT(TEXT(INDEX(個人!$C$6:$AH$125,$N1941,$O1941),"mm:ss.00"),2),"")</f>
        <v/>
      </c>
      <c r="N1941" s="23">
        <f t="shared" si="263"/>
        <v>88</v>
      </c>
      <c r="O1941" s="23">
        <v>32</v>
      </c>
      <c r="P1941" s="200" t="s">
        <v>73</v>
      </c>
      <c r="Q1941" s="23" t="s">
        <v>101</v>
      </c>
    </row>
    <row r="1942" spans="3:17" s="22" customFormat="1" x14ac:dyDescent="0.15">
      <c r="C1942" s="22" t="str">
        <f>IF(INDEX(個人!$C$6:$AH$125,$N1942,$C$3)&lt;&gt;"",DBCS(TRIM(INDEX(個人!$C$6:$AH$125,$N1942,$C$3))),"")</f>
        <v/>
      </c>
      <c r="D1942" s="22" t="str">
        <f>IF(C1941=C1942,"○","×")</f>
        <v>○</v>
      </c>
      <c r="E1942" s="22">
        <f>IF(AND(INDEX(個人!$C$6:$AH$125,$N1942,$C$3)&lt;&gt;"",INDEX(個人!$C$6:$AH$125,$N1942,$O1942)&lt;&gt;""),1,0)</f>
        <v>0</v>
      </c>
      <c r="F1942" s="22" t="str">
        <f>C1942&amp;"@"&amp;E1942</f>
        <v>@0</v>
      </c>
      <c r="H1942" s="22" t="str">
        <f>IF(AND(INDEX(個人!$C$6:$AH$125,$N1942,$C$3)&lt;&gt;"",INDEX(個人!$C$6:$AH$125,$N1942,$O1942)&lt;&gt;""),IF(INDEX(個人!$C$6:$AH$125,$N1942,$H$3)&lt;20,11,ROUNDDOWN(INDEX(個人!$C$6:$AH$125,$N1942,$H$3)/5,0)+7),"")</f>
        <v/>
      </c>
      <c r="I1942" s="22" t="str">
        <f>IF(AND(INDEX(個人!$C$6:$AH$125,$N1942,$C$3)&lt;&gt;"",INDEX(個人!$C$6:$AH$125,$N1942,$O1942)&lt;&gt;""),IF(ISERROR(VLOOKUP(DBCS($Q1942),コード一覧!$E$1:$F$6,2,FALSE)),1,VLOOKUP(DBCS($Q1942),コード一覧!$E$1:$F$6,2,FALSE)),"")</f>
        <v/>
      </c>
      <c r="J1942" s="22" t="str">
        <f>IF(AND(INDEX(個人!$C$6:$AH$125,$N1942,$C$3)&lt;&gt;"",INDEX(個人!$C$6:$AH$125,$N1942,$O1942)&lt;&gt;""),VLOOKUP($P1942,コード一覧!$G$1:$H$10,2,FALSE),"")</f>
        <v/>
      </c>
      <c r="K1942" s="22" t="str">
        <f>IF(AND(INDEX(個人!$C$6:$AH$125,$N1942,$C$3)&lt;&gt;"",INDEX(個人!$C$6:$AH$125,$N1942,$O1942)&lt;&gt;""),LEFT(TEXT(INDEX(個人!$C$6:$AH$125,$N1942,$O1942),"mm:ss.00"),2),"")</f>
        <v/>
      </c>
      <c r="L1942" s="22" t="str">
        <f>IF(AND(INDEX(個人!$C$6:$AH$125,$N1942,$C$3)&lt;&gt;"",INDEX(個人!$C$6:$AH$125,$N1942,$O1942)&lt;&gt;""),MID(TEXT(INDEX(個人!$C$6:$AH$125,$N1942,$O1942),"mm:ss.00"),4,2),"")</f>
        <v/>
      </c>
      <c r="M1942" s="22" t="str">
        <f>IF(AND(INDEX(個人!$C$6:$AH$125,$N1942,$C$3)&lt;&gt;"",INDEX(個人!$C$6:$AH$125,$N1942,$O1942)&lt;&gt;""),RIGHT(TEXT(INDEX(個人!$C$6:$AH$125,$N1942,$O1942),"mm:ss.00"),2),"")</f>
        <v/>
      </c>
      <c r="N1942" s="22">
        <f>N1920+1</f>
        <v>89</v>
      </c>
      <c r="O1942" s="22">
        <v>11</v>
      </c>
      <c r="P1942" s="24" t="s">
        <v>70</v>
      </c>
      <c r="Q1942" s="22" t="s">
        <v>102</v>
      </c>
    </row>
    <row r="1943" spans="3:17" s="22" customFormat="1" x14ac:dyDescent="0.15">
      <c r="C1943" s="22" t="str">
        <f>IF(INDEX(個人!$C$6:$AH$125,$N1943,$C$3)&lt;&gt;"",DBCS(TRIM(INDEX(個人!$C$6:$AH$125,$N1943,$C$3))),"")</f>
        <v/>
      </c>
      <c r="D1943" s="22" t="str">
        <f>IF(C1942=C1943,"○","×")</f>
        <v>○</v>
      </c>
      <c r="E1943" s="22">
        <f>IF(AND(INDEX(個人!$C$6:$AH$125,$N1942,$C$3)&lt;&gt;"",INDEX(個人!$C$6:$AH$125,$N1943,$O1943)&lt;&gt;""),E1942+1,E1942)</f>
        <v>0</v>
      </c>
      <c r="F1943" s="22" t="str">
        <f>C1943&amp;"@"&amp;E1943</f>
        <v>@0</v>
      </c>
      <c r="H1943" s="22" t="str">
        <f>IF(AND(INDEX(個人!$C$6:$AH$125,$N1943,$C$3)&lt;&gt;"",INDEX(個人!$C$6:$AH$125,$N1943,$O1943)&lt;&gt;""),IF(INDEX(個人!$C$6:$AH$125,$N1943,$H$3)&lt;20,11,ROUNDDOWN(INDEX(個人!$C$6:$AH$125,$N1943,$H$3)/5,0)+7),"")</f>
        <v/>
      </c>
      <c r="I1943" s="22" t="str">
        <f>IF(AND(INDEX(個人!$C$6:$AH$125,$N1943,$C$3)&lt;&gt;"",INDEX(個人!$C$6:$AH$125,$N1943,$O1943)&lt;&gt;""),IF(ISERROR(VLOOKUP(DBCS($Q1943),コード一覧!$E$1:$F$6,2,FALSE)),1,VLOOKUP(DBCS($Q1943),コード一覧!$E$1:$F$6,2,FALSE)),"")</f>
        <v/>
      </c>
      <c r="J1943" s="22" t="str">
        <f>IF(AND(INDEX(個人!$C$6:$AH$125,$N1943,$C$3)&lt;&gt;"",INDEX(個人!$C$6:$AH$125,$N1943,$O1943)&lt;&gt;""),VLOOKUP($P1943,コード一覧!$G$1:$H$10,2,FALSE),"")</f>
        <v/>
      </c>
      <c r="K1943" s="22" t="str">
        <f>IF(AND(INDEX(個人!$C$6:$AH$125,$N1943,$C$3)&lt;&gt;"",INDEX(個人!$C$6:$AH$125,$N1943,$O1943)&lt;&gt;""),LEFT(TEXT(INDEX(個人!$C$6:$AH$125,$N1943,$O1943),"mm:ss.00"),2),"")</f>
        <v/>
      </c>
      <c r="L1943" s="22" t="str">
        <f>IF(AND(INDEX(個人!$C$6:$AH$125,$N1943,$C$3)&lt;&gt;"",INDEX(個人!$C$6:$AH$125,$N1943,$O1943)&lt;&gt;""),MID(TEXT(INDEX(個人!$C$6:$AH$125,$N1943,$O1943),"mm:ss.00"),4,2),"")</f>
        <v/>
      </c>
      <c r="M1943" s="22" t="str">
        <f>IF(AND(INDEX(個人!$C$6:$AH$125,$N1943,$C$3)&lt;&gt;"",INDEX(個人!$C$6:$AH$125,$N1943,$O1943)&lt;&gt;""),RIGHT(TEXT(INDEX(個人!$C$6:$AH$125,$N1943,$O1943),"mm:ss.00"),2),"")</f>
        <v/>
      </c>
      <c r="N1943" s="22">
        <f>$N1942</f>
        <v>89</v>
      </c>
      <c r="O1943" s="22">
        <v>12</v>
      </c>
      <c r="P1943" s="24" t="s">
        <v>24</v>
      </c>
      <c r="Q1943" s="22" t="s">
        <v>102</v>
      </c>
    </row>
    <row r="1944" spans="3:17" s="22" customFormat="1" x14ac:dyDescent="0.15">
      <c r="C1944" s="22" t="str">
        <f>IF(INDEX(個人!$C$6:$AH$125,$N1944,$C$3)&lt;&gt;"",DBCS(TRIM(INDEX(個人!$C$6:$AH$125,$N1944,$C$3))),"")</f>
        <v/>
      </c>
      <c r="D1944" s="22" t="str">
        <f t="shared" ref="D1944:D1963" si="264">IF(C1943=C1944,"○","×")</f>
        <v>○</v>
      </c>
      <c r="E1944" s="22">
        <f>IF(AND(INDEX(個人!$C$6:$AH$125,$N1943,$C$3)&lt;&gt;"",INDEX(個人!$C$6:$AH$125,$N1944,$O1944)&lt;&gt;""),E1943+1,E1943)</f>
        <v>0</v>
      </c>
      <c r="F1944" s="22" t="str">
        <f t="shared" ref="F1944:F1963" si="265">C1944&amp;"@"&amp;E1944</f>
        <v>@0</v>
      </c>
      <c r="H1944" s="22" t="str">
        <f>IF(AND(INDEX(個人!$C$6:$AH$125,$N1944,$C$3)&lt;&gt;"",INDEX(個人!$C$6:$AH$125,$N1944,$O1944)&lt;&gt;""),IF(INDEX(個人!$C$6:$AH$125,$N1944,$H$3)&lt;20,11,ROUNDDOWN(INDEX(個人!$C$6:$AH$125,$N1944,$H$3)/5,0)+7),"")</f>
        <v/>
      </c>
      <c r="I1944" s="22" t="str">
        <f>IF(AND(INDEX(個人!$C$6:$AH$125,$N1944,$C$3)&lt;&gt;"",INDEX(個人!$C$6:$AH$125,$N1944,$O1944)&lt;&gt;""),IF(ISERROR(VLOOKUP(DBCS($Q1944),コード一覧!$E$1:$F$6,2,FALSE)),1,VLOOKUP(DBCS($Q1944),コード一覧!$E$1:$F$6,2,FALSE)),"")</f>
        <v/>
      </c>
      <c r="J1944" s="22" t="str">
        <f>IF(AND(INDEX(個人!$C$6:$AH$125,$N1944,$C$3)&lt;&gt;"",INDEX(個人!$C$6:$AH$125,$N1944,$O1944)&lt;&gt;""),VLOOKUP($P1944,コード一覧!$G$1:$H$10,2,FALSE),"")</f>
        <v/>
      </c>
      <c r="K1944" s="22" t="str">
        <f>IF(AND(INDEX(個人!$C$6:$AH$125,$N1944,$C$3)&lt;&gt;"",INDEX(個人!$C$6:$AH$125,$N1944,$O1944)&lt;&gt;""),LEFT(TEXT(INDEX(個人!$C$6:$AH$125,$N1944,$O1944),"mm:ss.00"),2),"")</f>
        <v/>
      </c>
      <c r="L1944" s="22" t="str">
        <f>IF(AND(INDEX(個人!$C$6:$AH$125,$N1944,$C$3)&lt;&gt;"",INDEX(個人!$C$6:$AH$125,$N1944,$O1944)&lt;&gt;""),MID(TEXT(INDEX(個人!$C$6:$AH$125,$N1944,$O1944),"mm:ss.00"),4,2),"")</f>
        <v/>
      </c>
      <c r="M1944" s="22" t="str">
        <f>IF(AND(INDEX(個人!$C$6:$AH$125,$N1944,$C$3)&lt;&gt;"",INDEX(個人!$C$6:$AH$125,$N1944,$O1944)&lt;&gt;""),RIGHT(TEXT(INDEX(個人!$C$6:$AH$125,$N1944,$O1944),"mm:ss.00"),2),"")</f>
        <v/>
      </c>
      <c r="N1944" s="22">
        <f t="shared" ref="N1944:N1963" si="266">$N1943</f>
        <v>89</v>
      </c>
      <c r="O1944" s="22">
        <v>13</v>
      </c>
      <c r="P1944" s="24" t="s">
        <v>37</v>
      </c>
      <c r="Q1944" s="22" t="s">
        <v>102</v>
      </c>
    </row>
    <row r="1945" spans="3:17" s="22" customFormat="1" x14ac:dyDescent="0.15">
      <c r="C1945" s="22" t="str">
        <f>IF(INDEX(個人!$C$6:$AH$125,$N1945,$C$3)&lt;&gt;"",DBCS(TRIM(INDEX(個人!$C$6:$AH$125,$N1945,$C$3))),"")</f>
        <v/>
      </c>
      <c r="D1945" s="22" t="str">
        <f t="shared" si="264"/>
        <v>○</v>
      </c>
      <c r="E1945" s="22">
        <f>IF(AND(INDEX(個人!$C$6:$AH$125,$N1944,$C$3)&lt;&gt;"",INDEX(個人!$C$6:$AH$125,$N1945,$O1945)&lt;&gt;""),E1944+1,E1944)</f>
        <v>0</v>
      </c>
      <c r="F1945" s="22" t="str">
        <f t="shared" si="265"/>
        <v>@0</v>
      </c>
      <c r="H1945" s="22" t="str">
        <f>IF(AND(INDEX(個人!$C$6:$AH$125,$N1945,$C$3)&lt;&gt;"",INDEX(個人!$C$6:$AH$125,$N1945,$O1945)&lt;&gt;""),IF(INDEX(個人!$C$6:$AH$125,$N1945,$H$3)&lt;20,11,ROUNDDOWN(INDEX(個人!$C$6:$AH$125,$N1945,$H$3)/5,0)+7),"")</f>
        <v/>
      </c>
      <c r="I1945" s="22" t="str">
        <f>IF(AND(INDEX(個人!$C$6:$AH$125,$N1945,$C$3)&lt;&gt;"",INDEX(個人!$C$6:$AH$125,$N1945,$O1945)&lt;&gt;""),IF(ISERROR(VLOOKUP(DBCS($Q1945),コード一覧!$E$1:$F$6,2,FALSE)),1,VLOOKUP(DBCS($Q1945),コード一覧!$E$1:$F$6,2,FALSE)),"")</f>
        <v/>
      </c>
      <c r="J1945" s="22" t="str">
        <f>IF(AND(INDEX(個人!$C$6:$AH$125,$N1945,$C$3)&lt;&gt;"",INDEX(個人!$C$6:$AH$125,$N1945,$O1945)&lt;&gt;""),VLOOKUP($P1945,コード一覧!$G$1:$H$10,2,FALSE),"")</f>
        <v/>
      </c>
      <c r="K1945" s="22" t="str">
        <f>IF(AND(INDEX(個人!$C$6:$AH$125,$N1945,$C$3)&lt;&gt;"",INDEX(個人!$C$6:$AH$125,$N1945,$O1945)&lt;&gt;""),LEFT(TEXT(INDEX(個人!$C$6:$AH$125,$N1945,$O1945),"mm:ss.00"),2),"")</f>
        <v/>
      </c>
      <c r="L1945" s="22" t="str">
        <f>IF(AND(INDEX(個人!$C$6:$AH$125,$N1945,$C$3)&lt;&gt;"",INDEX(個人!$C$6:$AH$125,$N1945,$O1945)&lt;&gt;""),MID(TEXT(INDEX(個人!$C$6:$AH$125,$N1945,$O1945),"mm:ss.00"),4,2),"")</f>
        <v/>
      </c>
      <c r="M1945" s="22" t="str">
        <f>IF(AND(INDEX(個人!$C$6:$AH$125,$N1945,$C$3)&lt;&gt;"",INDEX(個人!$C$6:$AH$125,$N1945,$O1945)&lt;&gt;""),RIGHT(TEXT(INDEX(個人!$C$6:$AH$125,$N1945,$O1945),"mm:ss.00"),2),"")</f>
        <v/>
      </c>
      <c r="N1945" s="22">
        <f t="shared" si="266"/>
        <v>89</v>
      </c>
      <c r="O1945" s="22">
        <v>14</v>
      </c>
      <c r="P1945" s="24" t="s">
        <v>47</v>
      </c>
      <c r="Q1945" s="22" t="s">
        <v>102</v>
      </c>
    </row>
    <row r="1946" spans="3:17" s="22" customFormat="1" x14ac:dyDescent="0.15">
      <c r="C1946" s="22" t="str">
        <f>IF(INDEX(個人!$C$6:$AH$125,$N1946,$C$3)&lt;&gt;"",DBCS(TRIM(INDEX(個人!$C$6:$AH$125,$N1946,$C$3))),"")</f>
        <v/>
      </c>
      <c r="D1946" s="22" t="str">
        <f t="shared" si="264"/>
        <v>○</v>
      </c>
      <c r="E1946" s="22">
        <f>IF(AND(INDEX(個人!$C$6:$AH$125,$N1945,$C$3)&lt;&gt;"",INDEX(個人!$C$6:$AH$125,$N1946,$O1946)&lt;&gt;""),E1945+1,E1945)</f>
        <v>0</v>
      </c>
      <c r="F1946" s="22" t="str">
        <f t="shared" si="265"/>
        <v>@0</v>
      </c>
      <c r="H1946" s="22" t="str">
        <f>IF(AND(INDEX(個人!$C$6:$AH$125,$N1946,$C$3)&lt;&gt;"",INDEX(個人!$C$6:$AH$125,$N1946,$O1946)&lt;&gt;""),IF(INDEX(個人!$C$6:$AH$125,$N1946,$H$3)&lt;20,11,ROUNDDOWN(INDEX(個人!$C$6:$AH$125,$N1946,$H$3)/5,0)+7),"")</f>
        <v/>
      </c>
      <c r="I1946" s="22" t="str">
        <f>IF(AND(INDEX(個人!$C$6:$AH$125,$N1946,$C$3)&lt;&gt;"",INDEX(個人!$C$6:$AH$125,$N1946,$O1946)&lt;&gt;""),IF(ISERROR(VLOOKUP(DBCS($Q1946),コード一覧!$E$1:$F$6,2,FALSE)),1,VLOOKUP(DBCS($Q1946),コード一覧!$E$1:$F$6,2,FALSE)),"")</f>
        <v/>
      </c>
      <c r="J1946" s="22" t="str">
        <f>IF(AND(INDEX(個人!$C$6:$AH$125,$N1946,$C$3)&lt;&gt;"",INDEX(個人!$C$6:$AH$125,$N1946,$O1946)&lt;&gt;""),VLOOKUP($P1946,コード一覧!$G$1:$H$10,2,FALSE),"")</f>
        <v/>
      </c>
      <c r="K1946" s="22" t="str">
        <f>IF(AND(INDEX(個人!$C$6:$AH$125,$N1946,$C$3)&lt;&gt;"",INDEX(個人!$C$6:$AH$125,$N1946,$O1946)&lt;&gt;""),LEFT(TEXT(INDEX(個人!$C$6:$AH$125,$N1946,$O1946),"mm:ss.00"),2),"")</f>
        <v/>
      </c>
      <c r="L1946" s="22" t="str">
        <f>IF(AND(INDEX(個人!$C$6:$AH$125,$N1946,$C$3)&lt;&gt;"",INDEX(個人!$C$6:$AH$125,$N1946,$O1946)&lt;&gt;""),MID(TEXT(INDEX(個人!$C$6:$AH$125,$N1946,$O1946),"mm:ss.00"),4,2),"")</f>
        <v/>
      </c>
      <c r="M1946" s="22" t="str">
        <f>IF(AND(INDEX(個人!$C$6:$AH$125,$N1946,$C$3)&lt;&gt;"",INDEX(個人!$C$6:$AH$125,$N1946,$O1946)&lt;&gt;""),RIGHT(TEXT(INDEX(個人!$C$6:$AH$125,$N1946,$O1946),"mm:ss.00"),2),"")</f>
        <v/>
      </c>
      <c r="N1946" s="22">
        <f t="shared" si="266"/>
        <v>89</v>
      </c>
      <c r="O1946" s="22">
        <v>15</v>
      </c>
      <c r="P1946" s="24" t="s">
        <v>73</v>
      </c>
      <c r="Q1946" s="22" t="s">
        <v>102</v>
      </c>
    </row>
    <row r="1947" spans="3:17" s="22" customFormat="1" x14ac:dyDescent="0.15">
      <c r="C1947" s="22" t="str">
        <f>IF(INDEX(個人!$C$6:$AH$125,$N1947,$C$3)&lt;&gt;"",DBCS(TRIM(INDEX(個人!$C$6:$AH$125,$N1947,$C$3))),"")</f>
        <v/>
      </c>
      <c r="D1947" s="22" t="str">
        <f t="shared" si="264"/>
        <v>○</v>
      </c>
      <c r="E1947" s="22">
        <f>IF(AND(INDEX(個人!$C$6:$AH$125,$N1946,$C$3)&lt;&gt;"",INDEX(個人!$C$6:$AH$125,$N1947,$O1947)&lt;&gt;""),E1946+1,E1946)</f>
        <v>0</v>
      </c>
      <c r="F1947" s="22" t="str">
        <f t="shared" si="265"/>
        <v>@0</v>
      </c>
      <c r="H1947" s="22" t="str">
        <f>IF(AND(INDEX(個人!$C$6:$AH$125,$N1947,$C$3)&lt;&gt;"",INDEX(個人!$C$6:$AH$125,$N1947,$O1947)&lt;&gt;""),IF(INDEX(個人!$C$6:$AH$125,$N1947,$H$3)&lt;20,11,ROUNDDOWN(INDEX(個人!$C$6:$AH$125,$N1947,$H$3)/5,0)+7),"")</f>
        <v/>
      </c>
      <c r="I1947" s="22" t="str">
        <f>IF(AND(INDEX(個人!$C$6:$AH$125,$N1947,$C$3)&lt;&gt;"",INDEX(個人!$C$6:$AH$125,$N1947,$O1947)&lt;&gt;""),IF(ISERROR(VLOOKUP(DBCS($Q1947),コード一覧!$E$1:$F$6,2,FALSE)),1,VLOOKUP(DBCS($Q1947),コード一覧!$E$1:$F$6,2,FALSE)),"")</f>
        <v/>
      </c>
      <c r="J1947" s="22" t="str">
        <f>IF(AND(INDEX(個人!$C$6:$AH$125,$N1947,$C$3)&lt;&gt;"",INDEX(個人!$C$6:$AH$125,$N1947,$O1947)&lt;&gt;""),VLOOKUP($P1947,コード一覧!$G$1:$H$10,2,FALSE),"")</f>
        <v/>
      </c>
      <c r="K1947" s="22" t="str">
        <f>IF(AND(INDEX(個人!$C$6:$AH$125,$N1947,$C$3)&lt;&gt;"",INDEX(個人!$C$6:$AH$125,$N1947,$O1947)&lt;&gt;""),LEFT(TEXT(INDEX(個人!$C$6:$AH$125,$N1947,$O1947),"mm:ss.00"),2),"")</f>
        <v/>
      </c>
      <c r="L1947" s="22" t="str">
        <f>IF(AND(INDEX(個人!$C$6:$AH$125,$N1947,$C$3)&lt;&gt;"",INDEX(個人!$C$6:$AH$125,$N1947,$O1947)&lt;&gt;""),MID(TEXT(INDEX(個人!$C$6:$AH$125,$N1947,$O1947),"mm:ss.00"),4,2),"")</f>
        <v/>
      </c>
      <c r="M1947" s="22" t="str">
        <f>IF(AND(INDEX(個人!$C$6:$AH$125,$N1947,$C$3)&lt;&gt;"",INDEX(個人!$C$6:$AH$125,$N1947,$O1947)&lt;&gt;""),RIGHT(TEXT(INDEX(個人!$C$6:$AH$125,$N1947,$O1947),"mm:ss.00"),2),"")</f>
        <v/>
      </c>
      <c r="N1947" s="22">
        <f t="shared" si="266"/>
        <v>89</v>
      </c>
      <c r="O1947" s="22">
        <v>16</v>
      </c>
      <c r="P1947" s="24" t="s">
        <v>75</v>
      </c>
      <c r="Q1947" s="22" t="s">
        <v>102</v>
      </c>
    </row>
    <row r="1948" spans="3:17" s="22" customFormat="1" x14ac:dyDescent="0.15">
      <c r="C1948" s="22" t="str">
        <f>IF(INDEX(個人!$C$6:$AH$125,$N1948,$C$3)&lt;&gt;"",DBCS(TRIM(INDEX(個人!$C$6:$AH$125,$N1948,$C$3))),"")</f>
        <v/>
      </c>
      <c r="D1948" s="22" t="str">
        <f t="shared" si="264"/>
        <v>○</v>
      </c>
      <c r="E1948" s="22">
        <f>IF(AND(INDEX(個人!$C$6:$AH$125,$N1947,$C$3)&lt;&gt;"",INDEX(個人!$C$6:$AH$125,$N1948,$O1948)&lt;&gt;""),E1947+1,E1947)</f>
        <v>0</v>
      </c>
      <c r="F1948" s="22" t="str">
        <f t="shared" si="265"/>
        <v>@0</v>
      </c>
      <c r="H1948" s="22" t="str">
        <f>IF(AND(INDEX(個人!$C$6:$AH$125,$N1948,$C$3)&lt;&gt;"",INDEX(個人!$C$6:$AH$125,$N1948,$O1948)&lt;&gt;""),IF(INDEX(個人!$C$6:$AH$125,$N1948,$H$3)&lt;20,11,ROUNDDOWN(INDEX(個人!$C$6:$AH$125,$N1948,$H$3)/5,0)+7),"")</f>
        <v/>
      </c>
      <c r="I1948" s="22" t="str">
        <f>IF(AND(INDEX(個人!$C$6:$AH$125,$N1948,$C$3)&lt;&gt;"",INDEX(個人!$C$6:$AH$125,$N1948,$O1948)&lt;&gt;""),IF(ISERROR(VLOOKUP(DBCS($Q1948),コード一覧!$E$1:$F$6,2,FALSE)),1,VLOOKUP(DBCS($Q1948),コード一覧!$E$1:$F$6,2,FALSE)),"")</f>
        <v/>
      </c>
      <c r="J1948" s="22" t="str">
        <f>IF(AND(INDEX(個人!$C$6:$AH$125,$N1948,$C$3)&lt;&gt;"",INDEX(個人!$C$6:$AH$125,$N1948,$O1948)&lt;&gt;""),VLOOKUP($P1948,コード一覧!$G$1:$H$10,2,FALSE),"")</f>
        <v/>
      </c>
      <c r="K1948" s="22" t="str">
        <f>IF(AND(INDEX(個人!$C$6:$AH$125,$N1948,$C$3)&lt;&gt;"",INDEX(個人!$C$6:$AH$125,$N1948,$O1948)&lt;&gt;""),LEFT(TEXT(INDEX(個人!$C$6:$AH$125,$N1948,$O1948),"mm:ss.00"),2),"")</f>
        <v/>
      </c>
      <c r="L1948" s="22" t="str">
        <f>IF(AND(INDEX(個人!$C$6:$AH$125,$N1948,$C$3)&lt;&gt;"",INDEX(個人!$C$6:$AH$125,$N1948,$O1948)&lt;&gt;""),MID(TEXT(INDEX(個人!$C$6:$AH$125,$N1948,$O1948),"mm:ss.00"),4,2),"")</f>
        <v/>
      </c>
      <c r="M1948" s="22" t="str">
        <f>IF(AND(INDEX(個人!$C$6:$AH$125,$N1948,$C$3)&lt;&gt;"",INDEX(個人!$C$6:$AH$125,$N1948,$O1948)&lt;&gt;""),RIGHT(TEXT(INDEX(個人!$C$6:$AH$125,$N1948,$O1948),"mm:ss.00"),2),"")</f>
        <v/>
      </c>
      <c r="N1948" s="22">
        <f t="shared" si="266"/>
        <v>89</v>
      </c>
      <c r="O1948" s="22">
        <v>17</v>
      </c>
      <c r="P1948" s="24" t="s">
        <v>77</v>
      </c>
      <c r="Q1948" s="22" t="s">
        <v>102</v>
      </c>
    </row>
    <row r="1949" spans="3:17" s="22" customFormat="1" x14ac:dyDescent="0.15">
      <c r="C1949" s="22" t="str">
        <f>IF(INDEX(個人!$C$6:$AH$125,$N1949,$C$3)&lt;&gt;"",DBCS(TRIM(INDEX(個人!$C$6:$AH$125,$N1949,$C$3))),"")</f>
        <v/>
      </c>
      <c r="D1949" s="22" t="str">
        <f t="shared" si="264"/>
        <v>○</v>
      </c>
      <c r="E1949" s="22">
        <f>IF(AND(INDEX(個人!$C$6:$AH$125,$N1948,$C$3)&lt;&gt;"",INDEX(個人!$C$6:$AH$125,$N1949,$O1949)&lt;&gt;""),E1948+1,E1948)</f>
        <v>0</v>
      </c>
      <c r="F1949" s="22" t="str">
        <f t="shared" si="265"/>
        <v>@0</v>
      </c>
      <c r="H1949" s="22" t="str">
        <f>IF(AND(INDEX(個人!$C$6:$AH$125,$N1949,$C$3)&lt;&gt;"",INDEX(個人!$C$6:$AH$125,$N1949,$O1949)&lt;&gt;""),IF(INDEX(個人!$C$6:$AH$125,$N1949,$H$3)&lt;20,11,ROUNDDOWN(INDEX(個人!$C$6:$AH$125,$N1949,$H$3)/5,0)+7),"")</f>
        <v/>
      </c>
      <c r="I1949" s="22" t="str">
        <f>IF(AND(INDEX(個人!$C$6:$AH$125,$N1949,$C$3)&lt;&gt;"",INDEX(個人!$C$6:$AH$125,$N1949,$O1949)&lt;&gt;""),IF(ISERROR(VLOOKUP(DBCS($Q1949),コード一覧!$E$1:$F$6,2,FALSE)),1,VLOOKUP(DBCS($Q1949),コード一覧!$E$1:$F$6,2,FALSE)),"")</f>
        <v/>
      </c>
      <c r="J1949" s="22" t="str">
        <f>IF(AND(INDEX(個人!$C$6:$AH$125,$N1949,$C$3)&lt;&gt;"",INDEX(個人!$C$6:$AH$125,$N1949,$O1949)&lt;&gt;""),VLOOKUP($P1949,コード一覧!$G$1:$H$10,2,FALSE),"")</f>
        <v/>
      </c>
      <c r="K1949" s="22" t="str">
        <f>IF(AND(INDEX(個人!$C$6:$AH$125,$N1949,$C$3)&lt;&gt;"",INDEX(個人!$C$6:$AH$125,$N1949,$O1949)&lt;&gt;""),LEFT(TEXT(INDEX(個人!$C$6:$AH$125,$N1949,$O1949),"mm:ss.00"),2),"")</f>
        <v/>
      </c>
      <c r="L1949" s="22" t="str">
        <f>IF(AND(INDEX(個人!$C$6:$AH$125,$N1949,$C$3)&lt;&gt;"",INDEX(個人!$C$6:$AH$125,$N1949,$O1949)&lt;&gt;""),MID(TEXT(INDEX(個人!$C$6:$AH$125,$N1949,$O1949),"mm:ss.00"),4,2),"")</f>
        <v/>
      </c>
      <c r="M1949" s="22" t="str">
        <f>IF(AND(INDEX(個人!$C$6:$AH$125,$N1949,$C$3)&lt;&gt;"",INDEX(個人!$C$6:$AH$125,$N1949,$O1949)&lt;&gt;""),RIGHT(TEXT(INDEX(個人!$C$6:$AH$125,$N1949,$O1949),"mm:ss.00"),2),"")</f>
        <v/>
      </c>
      <c r="N1949" s="22">
        <f t="shared" si="266"/>
        <v>89</v>
      </c>
      <c r="O1949" s="22">
        <v>18</v>
      </c>
      <c r="P1949" s="24" t="s">
        <v>70</v>
      </c>
      <c r="Q1949" s="22" t="s">
        <v>103</v>
      </c>
    </row>
    <row r="1950" spans="3:17" s="22" customFormat="1" x14ac:dyDescent="0.15">
      <c r="C1950" s="22" t="str">
        <f>IF(INDEX(個人!$C$6:$AH$125,$N1950,$C$3)&lt;&gt;"",DBCS(TRIM(INDEX(個人!$C$6:$AH$125,$N1950,$C$3))),"")</f>
        <v/>
      </c>
      <c r="D1950" s="22" t="str">
        <f t="shared" si="264"/>
        <v>○</v>
      </c>
      <c r="E1950" s="22">
        <f>IF(AND(INDEX(個人!$C$6:$AH$125,$N1949,$C$3)&lt;&gt;"",INDEX(個人!$C$6:$AH$125,$N1950,$O1950)&lt;&gt;""),E1949+1,E1949)</f>
        <v>0</v>
      </c>
      <c r="F1950" s="22" t="str">
        <f t="shared" si="265"/>
        <v>@0</v>
      </c>
      <c r="H1950" s="22" t="str">
        <f>IF(AND(INDEX(個人!$C$6:$AH$125,$N1950,$C$3)&lt;&gt;"",INDEX(個人!$C$6:$AH$125,$N1950,$O1950)&lt;&gt;""),IF(INDEX(個人!$C$6:$AH$125,$N1950,$H$3)&lt;20,11,ROUNDDOWN(INDEX(個人!$C$6:$AH$125,$N1950,$H$3)/5,0)+7),"")</f>
        <v/>
      </c>
      <c r="I1950" s="22" t="str">
        <f>IF(AND(INDEX(個人!$C$6:$AH$125,$N1950,$C$3)&lt;&gt;"",INDEX(個人!$C$6:$AH$125,$N1950,$O1950)&lt;&gt;""),IF(ISERROR(VLOOKUP(DBCS($Q1950),コード一覧!$E$1:$F$6,2,FALSE)),1,VLOOKUP(DBCS($Q1950),コード一覧!$E$1:$F$6,2,FALSE)),"")</f>
        <v/>
      </c>
      <c r="J1950" s="22" t="str">
        <f>IF(AND(INDEX(個人!$C$6:$AH$125,$N1950,$C$3)&lt;&gt;"",INDEX(個人!$C$6:$AH$125,$N1950,$O1950)&lt;&gt;""),VLOOKUP($P1950,コード一覧!$G$1:$H$10,2,FALSE),"")</f>
        <v/>
      </c>
      <c r="K1950" s="22" t="str">
        <f>IF(AND(INDEX(個人!$C$6:$AH$125,$N1950,$C$3)&lt;&gt;"",INDEX(個人!$C$6:$AH$125,$N1950,$O1950)&lt;&gt;""),LEFT(TEXT(INDEX(個人!$C$6:$AH$125,$N1950,$O1950),"mm:ss.00"),2),"")</f>
        <v/>
      </c>
      <c r="L1950" s="22" t="str">
        <f>IF(AND(INDEX(個人!$C$6:$AH$125,$N1950,$C$3)&lt;&gt;"",INDEX(個人!$C$6:$AH$125,$N1950,$O1950)&lt;&gt;""),MID(TEXT(INDEX(個人!$C$6:$AH$125,$N1950,$O1950),"mm:ss.00"),4,2),"")</f>
        <v/>
      </c>
      <c r="M1950" s="22" t="str">
        <f>IF(AND(INDEX(個人!$C$6:$AH$125,$N1950,$C$3)&lt;&gt;"",INDEX(個人!$C$6:$AH$125,$N1950,$O1950)&lt;&gt;""),RIGHT(TEXT(INDEX(個人!$C$6:$AH$125,$N1950,$O1950),"mm:ss.00"),2),"")</f>
        <v/>
      </c>
      <c r="N1950" s="22">
        <f t="shared" si="266"/>
        <v>89</v>
      </c>
      <c r="O1950" s="22">
        <v>19</v>
      </c>
      <c r="P1950" s="24" t="s">
        <v>24</v>
      </c>
      <c r="Q1950" s="22" t="s">
        <v>103</v>
      </c>
    </row>
    <row r="1951" spans="3:17" s="22" customFormat="1" x14ac:dyDescent="0.15">
      <c r="C1951" s="22" t="str">
        <f>IF(INDEX(個人!$C$6:$AH$125,$N1951,$C$3)&lt;&gt;"",DBCS(TRIM(INDEX(個人!$C$6:$AH$125,$N1951,$C$3))),"")</f>
        <v/>
      </c>
      <c r="D1951" s="22" t="str">
        <f t="shared" si="264"/>
        <v>○</v>
      </c>
      <c r="E1951" s="22">
        <f>IF(AND(INDEX(個人!$C$6:$AH$125,$N1950,$C$3)&lt;&gt;"",INDEX(個人!$C$6:$AH$125,$N1951,$O1951)&lt;&gt;""),E1950+1,E1950)</f>
        <v>0</v>
      </c>
      <c r="F1951" s="22" t="str">
        <f t="shared" si="265"/>
        <v>@0</v>
      </c>
      <c r="H1951" s="22" t="str">
        <f>IF(AND(INDEX(個人!$C$6:$AH$125,$N1951,$C$3)&lt;&gt;"",INDEX(個人!$C$6:$AH$125,$N1951,$O1951)&lt;&gt;""),IF(INDEX(個人!$C$6:$AH$125,$N1951,$H$3)&lt;20,11,ROUNDDOWN(INDEX(個人!$C$6:$AH$125,$N1951,$H$3)/5,0)+7),"")</f>
        <v/>
      </c>
      <c r="I1951" s="22" t="str">
        <f>IF(AND(INDEX(個人!$C$6:$AH$125,$N1951,$C$3)&lt;&gt;"",INDEX(個人!$C$6:$AH$125,$N1951,$O1951)&lt;&gt;""),IF(ISERROR(VLOOKUP(DBCS($Q1951),コード一覧!$E$1:$F$6,2,FALSE)),1,VLOOKUP(DBCS($Q1951),コード一覧!$E$1:$F$6,2,FALSE)),"")</f>
        <v/>
      </c>
      <c r="J1951" s="22" t="str">
        <f>IF(AND(INDEX(個人!$C$6:$AH$125,$N1951,$C$3)&lt;&gt;"",INDEX(個人!$C$6:$AH$125,$N1951,$O1951)&lt;&gt;""),VLOOKUP($P1951,コード一覧!$G$1:$H$10,2,FALSE),"")</f>
        <v/>
      </c>
      <c r="K1951" s="22" t="str">
        <f>IF(AND(INDEX(個人!$C$6:$AH$125,$N1951,$C$3)&lt;&gt;"",INDEX(個人!$C$6:$AH$125,$N1951,$O1951)&lt;&gt;""),LEFT(TEXT(INDEX(個人!$C$6:$AH$125,$N1951,$O1951),"mm:ss.00"),2),"")</f>
        <v/>
      </c>
      <c r="L1951" s="22" t="str">
        <f>IF(AND(INDEX(個人!$C$6:$AH$125,$N1951,$C$3)&lt;&gt;"",INDEX(個人!$C$6:$AH$125,$N1951,$O1951)&lt;&gt;""),MID(TEXT(INDEX(個人!$C$6:$AH$125,$N1951,$O1951),"mm:ss.00"),4,2),"")</f>
        <v/>
      </c>
      <c r="M1951" s="22" t="str">
        <f>IF(AND(INDEX(個人!$C$6:$AH$125,$N1951,$C$3)&lt;&gt;"",INDEX(個人!$C$6:$AH$125,$N1951,$O1951)&lt;&gt;""),RIGHT(TEXT(INDEX(個人!$C$6:$AH$125,$N1951,$O1951),"mm:ss.00"),2),"")</f>
        <v/>
      </c>
      <c r="N1951" s="22">
        <f t="shared" si="266"/>
        <v>89</v>
      </c>
      <c r="O1951" s="22">
        <v>20</v>
      </c>
      <c r="P1951" s="24" t="s">
        <v>37</v>
      </c>
      <c r="Q1951" s="22" t="s">
        <v>103</v>
      </c>
    </row>
    <row r="1952" spans="3:17" s="22" customFormat="1" x14ac:dyDescent="0.15">
      <c r="C1952" s="22" t="str">
        <f>IF(INDEX(個人!$C$6:$AH$125,$N1952,$C$3)&lt;&gt;"",DBCS(TRIM(INDEX(個人!$C$6:$AH$125,$N1952,$C$3))),"")</f>
        <v/>
      </c>
      <c r="D1952" s="22" t="str">
        <f t="shared" si="264"/>
        <v>○</v>
      </c>
      <c r="E1952" s="22">
        <f>IF(AND(INDEX(個人!$C$6:$AH$125,$N1951,$C$3)&lt;&gt;"",INDEX(個人!$C$6:$AH$125,$N1952,$O1952)&lt;&gt;""),E1951+1,E1951)</f>
        <v>0</v>
      </c>
      <c r="F1952" s="22" t="str">
        <f t="shared" si="265"/>
        <v>@0</v>
      </c>
      <c r="H1952" s="22" t="str">
        <f>IF(AND(INDEX(個人!$C$6:$AH$125,$N1952,$C$3)&lt;&gt;"",INDEX(個人!$C$6:$AH$125,$N1952,$O1952)&lt;&gt;""),IF(INDEX(個人!$C$6:$AH$125,$N1952,$H$3)&lt;20,11,ROUNDDOWN(INDEX(個人!$C$6:$AH$125,$N1952,$H$3)/5,0)+7),"")</f>
        <v/>
      </c>
      <c r="I1952" s="22" t="str">
        <f>IF(AND(INDEX(個人!$C$6:$AH$125,$N1952,$C$3)&lt;&gt;"",INDEX(個人!$C$6:$AH$125,$N1952,$O1952)&lt;&gt;""),IF(ISERROR(VLOOKUP(DBCS($Q1952),コード一覧!$E$1:$F$6,2,FALSE)),1,VLOOKUP(DBCS($Q1952),コード一覧!$E$1:$F$6,2,FALSE)),"")</f>
        <v/>
      </c>
      <c r="J1952" s="22" t="str">
        <f>IF(AND(INDEX(個人!$C$6:$AH$125,$N1952,$C$3)&lt;&gt;"",INDEX(個人!$C$6:$AH$125,$N1952,$O1952)&lt;&gt;""),VLOOKUP($P1952,コード一覧!$G$1:$H$10,2,FALSE),"")</f>
        <v/>
      </c>
      <c r="K1952" s="22" t="str">
        <f>IF(AND(INDEX(個人!$C$6:$AH$125,$N1952,$C$3)&lt;&gt;"",INDEX(個人!$C$6:$AH$125,$N1952,$O1952)&lt;&gt;""),LEFT(TEXT(INDEX(個人!$C$6:$AH$125,$N1952,$O1952),"mm:ss.00"),2),"")</f>
        <v/>
      </c>
      <c r="L1952" s="22" t="str">
        <f>IF(AND(INDEX(個人!$C$6:$AH$125,$N1952,$C$3)&lt;&gt;"",INDEX(個人!$C$6:$AH$125,$N1952,$O1952)&lt;&gt;""),MID(TEXT(INDEX(個人!$C$6:$AH$125,$N1952,$O1952),"mm:ss.00"),4,2),"")</f>
        <v/>
      </c>
      <c r="M1952" s="22" t="str">
        <f>IF(AND(INDEX(個人!$C$6:$AH$125,$N1952,$C$3)&lt;&gt;"",INDEX(個人!$C$6:$AH$125,$N1952,$O1952)&lt;&gt;""),RIGHT(TEXT(INDEX(個人!$C$6:$AH$125,$N1952,$O1952),"mm:ss.00"),2),"")</f>
        <v/>
      </c>
      <c r="N1952" s="22">
        <f t="shared" si="266"/>
        <v>89</v>
      </c>
      <c r="O1952" s="22">
        <v>21</v>
      </c>
      <c r="P1952" s="24" t="s">
        <v>47</v>
      </c>
      <c r="Q1952" s="22" t="s">
        <v>103</v>
      </c>
    </row>
    <row r="1953" spans="3:17" s="22" customFormat="1" x14ac:dyDescent="0.15">
      <c r="C1953" s="22" t="str">
        <f>IF(INDEX(個人!$C$6:$AH$125,$N1953,$C$3)&lt;&gt;"",DBCS(TRIM(INDEX(個人!$C$6:$AH$125,$N1953,$C$3))),"")</f>
        <v/>
      </c>
      <c r="D1953" s="22" t="str">
        <f t="shared" si="264"/>
        <v>○</v>
      </c>
      <c r="E1953" s="22">
        <f>IF(AND(INDEX(個人!$C$6:$AH$125,$N1952,$C$3)&lt;&gt;"",INDEX(個人!$C$6:$AH$125,$N1953,$O1953)&lt;&gt;""),E1952+1,E1952)</f>
        <v>0</v>
      </c>
      <c r="F1953" s="22" t="str">
        <f t="shared" si="265"/>
        <v>@0</v>
      </c>
      <c r="H1953" s="22" t="str">
        <f>IF(AND(INDEX(個人!$C$6:$AH$125,$N1953,$C$3)&lt;&gt;"",INDEX(個人!$C$6:$AH$125,$N1953,$O1953)&lt;&gt;""),IF(INDEX(個人!$C$6:$AH$125,$N1953,$H$3)&lt;20,11,ROUNDDOWN(INDEX(個人!$C$6:$AH$125,$N1953,$H$3)/5,0)+7),"")</f>
        <v/>
      </c>
      <c r="I1953" s="22" t="str">
        <f>IF(AND(INDEX(個人!$C$6:$AH$125,$N1953,$C$3)&lt;&gt;"",INDEX(個人!$C$6:$AH$125,$N1953,$O1953)&lt;&gt;""),IF(ISERROR(VLOOKUP(DBCS($Q1953),コード一覧!$E$1:$F$6,2,FALSE)),1,VLOOKUP(DBCS($Q1953),コード一覧!$E$1:$F$6,2,FALSE)),"")</f>
        <v/>
      </c>
      <c r="J1953" s="22" t="str">
        <f>IF(AND(INDEX(個人!$C$6:$AH$125,$N1953,$C$3)&lt;&gt;"",INDEX(個人!$C$6:$AH$125,$N1953,$O1953)&lt;&gt;""),VLOOKUP($P1953,コード一覧!$G$1:$H$10,2,FALSE),"")</f>
        <v/>
      </c>
      <c r="K1953" s="22" t="str">
        <f>IF(AND(INDEX(個人!$C$6:$AH$125,$N1953,$C$3)&lt;&gt;"",INDEX(個人!$C$6:$AH$125,$N1953,$O1953)&lt;&gt;""),LEFT(TEXT(INDEX(個人!$C$6:$AH$125,$N1953,$O1953),"mm:ss.00"),2),"")</f>
        <v/>
      </c>
      <c r="L1953" s="22" t="str">
        <f>IF(AND(INDEX(個人!$C$6:$AH$125,$N1953,$C$3)&lt;&gt;"",INDEX(個人!$C$6:$AH$125,$N1953,$O1953)&lt;&gt;""),MID(TEXT(INDEX(個人!$C$6:$AH$125,$N1953,$O1953),"mm:ss.00"),4,2),"")</f>
        <v/>
      </c>
      <c r="M1953" s="22" t="str">
        <f>IF(AND(INDEX(個人!$C$6:$AH$125,$N1953,$C$3)&lt;&gt;"",INDEX(個人!$C$6:$AH$125,$N1953,$O1953)&lt;&gt;""),RIGHT(TEXT(INDEX(個人!$C$6:$AH$125,$N1953,$O1953),"mm:ss.00"),2),"")</f>
        <v/>
      </c>
      <c r="N1953" s="22">
        <f t="shared" si="266"/>
        <v>89</v>
      </c>
      <c r="O1953" s="22">
        <v>22</v>
      </c>
      <c r="P1953" s="24" t="s">
        <v>70</v>
      </c>
      <c r="Q1953" s="22" t="s">
        <v>104</v>
      </c>
    </row>
    <row r="1954" spans="3:17" s="22" customFormat="1" x14ac:dyDescent="0.15">
      <c r="C1954" s="22" t="str">
        <f>IF(INDEX(個人!$C$6:$AH$125,$N1954,$C$3)&lt;&gt;"",DBCS(TRIM(INDEX(個人!$C$6:$AH$125,$N1954,$C$3))),"")</f>
        <v/>
      </c>
      <c r="D1954" s="22" t="str">
        <f t="shared" si="264"/>
        <v>○</v>
      </c>
      <c r="E1954" s="22">
        <f>IF(AND(INDEX(個人!$C$6:$AH$125,$N1953,$C$3)&lt;&gt;"",INDEX(個人!$C$6:$AH$125,$N1954,$O1954)&lt;&gt;""),E1953+1,E1953)</f>
        <v>0</v>
      </c>
      <c r="F1954" s="22" t="str">
        <f t="shared" si="265"/>
        <v>@0</v>
      </c>
      <c r="H1954" s="22" t="str">
        <f>IF(AND(INDEX(個人!$C$6:$AH$125,$N1954,$C$3)&lt;&gt;"",INDEX(個人!$C$6:$AH$125,$N1954,$O1954)&lt;&gt;""),IF(INDEX(個人!$C$6:$AH$125,$N1954,$H$3)&lt;20,11,ROUNDDOWN(INDEX(個人!$C$6:$AH$125,$N1954,$H$3)/5,0)+7),"")</f>
        <v/>
      </c>
      <c r="I1954" s="22" t="str">
        <f>IF(AND(INDEX(個人!$C$6:$AH$125,$N1954,$C$3)&lt;&gt;"",INDEX(個人!$C$6:$AH$125,$N1954,$O1954)&lt;&gt;""),IF(ISERROR(VLOOKUP(DBCS($Q1954),コード一覧!$E$1:$F$6,2,FALSE)),1,VLOOKUP(DBCS($Q1954),コード一覧!$E$1:$F$6,2,FALSE)),"")</f>
        <v/>
      </c>
      <c r="J1954" s="22" t="str">
        <f>IF(AND(INDEX(個人!$C$6:$AH$125,$N1954,$C$3)&lt;&gt;"",INDEX(個人!$C$6:$AH$125,$N1954,$O1954)&lt;&gt;""),VLOOKUP($P1954,コード一覧!$G$1:$H$10,2,FALSE),"")</f>
        <v/>
      </c>
      <c r="K1954" s="22" t="str">
        <f>IF(AND(INDEX(個人!$C$6:$AH$125,$N1954,$C$3)&lt;&gt;"",INDEX(個人!$C$6:$AH$125,$N1954,$O1954)&lt;&gt;""),LEFT(TEXT(INDEX(個人!$C$6:$AH$125,$N1954,$O1954),"mm:ss.00"),2),"")</f>
        <v/>
      </c>
      <c r="L1954" s="22" t="str">
        <f>IF(AND(INDEX(個人!$C$6:$AH$125,$N1954,$C$3)&lt;&gt;"",INDEX(個人!$C$6:$AH$125,$N1954,$O1954)&lt;&gt;""),MID(TEXT(INDEX(個人!$C$6:$AH$125,$N1954,$O1954),"mm:ss.00"),4,2),"")</f>
        <v/>
      </c>
      <c r="M1954" s="22" t="str">
        <f>IF(AND(INDEX(個人!$C$6:$AH$125,$N1954,$C$3)&lt;&gt;"",INDEX(個人!$C$6:$AH$125,$N1954,$O1954)&lt;&gt;""),RIGHT(TEXT(INDEX(個人!$C$6:$AH$125,$N1954,$O1954),"mm:ss.00"),2),"")</f>
        <v/>
      </c>
      <c r="N1954" s="22">
        <f t="shared" si="266"/>
        <v>89</v>
      </c>
      <c r="O1954" s="22">
        <v>23</v>
      </c>
      <c r="P1954" s="24" t="s">
        <v>24</v>
      </c>
      <c r="Q1954" s="22" t="s">
        <v>104</v>
      </c>
    </row>
    <row r="1955" spans="3:17" s="22" customFormat="1" x14ac:dyDescent="0.15">
      <c r="C1955" s="22" t="str">
        <f>IF(INDEX(個人!$C$6:$AH$125,$N1955,$C$3)&lt;&gt;"",DBCS(TRIM(INDEX(個人!$C$6:$AH$125,$N1955,$C$3))),"")</f>
        <v/>
      </c>
      <c r="D1955" s="22" t="str">
        <f t="shared" si="264"/>
        <v>○</v>
      </c>
      <c r="E1955" s="22">
        <f>IF(AND(INDEX(個人!$C$6:$AH$125,$N1954,$C$3)&lt;&gt;"",INDEX(個人!$C$6:$AH$125,$N1955,$O1955)&lt;&gt;""),E1954+1,E1954)</f>
        <v>0</v>
      </c>
      <c r="F1955" s="22" t="str">
        <f t="shared" si="265"/>
        <v>@0</v>
      </c>
      <c r="H1955" s="22" t="str">
        <f>IF(AND(INDEX(個人!$C$6:$AH$125,$N1955,$C$3)&lt;&gt;"",INDEX(個人!$C$6:$AH$125,$N1955,$O1955)&lt;&gt;""),IF(INDEX(個人!$C$6:$AH$125,$N1955,$H$3)&lt;20,11,ROUNDDOWN(INDEX(個人!$C$6:$AH$125,$N1955,$H$3)/5,0)+7),"")</f>
        <v/>
      </c>
      <c r="I1955" s="22" t="str">
        <f>IF(AND(INDEX(個人!$C$6:$AH$125,$N1955,$C$3)&lt;&gt;"",INDEX(個人!$C$6:$AH$125,$N1955,$O1955)&lt;&gt;""),IF(ISERROR(VLOOKUP(DBCS($Q1955),コード一覧!$E$1:$F$6,2,FALSE)),1,VLOOKUP(DBCS($Q1955),コード一覧!$E$1:$F$6,2,FALSE)),"")</f>
        <v/>
      </c>
      <c r="J1955" s="22" t="str">
        <f>IF(AND(INDEX(個人!$C$6:$AH$125,$N1955,$C$3)&lt;&gt;"",INDEX(個人!$C$6:$AH$125,$N1955,$O1955)&lt;&gt;""),VLOOKUP($P1955,コード一覧!$G$1:$H$10,2,FALSE),"")</f>
        <v/>
      </c>
      <c r="K1955" s="22" t="str">
        <f>IF(AND(INDEX(個人!$C$6:$AH$125,$N1955,$C$3)&lt;&gt;"",INDEX(個人!$C$6:$AH$125,$N1955,$O1955)&lt;&gt;""),LEFT(TEXT(INDEX(個人!$C$6:$AH$125,$N1955,$O1955),"mm:ss.00"),2),"")</f>
        <v/>
      </c>
      <c r="L1955" s="22" t="str">
        <f>IF(AND(INDEX(個人!$C$6:$AH$125,$N1955,$C$3)&lt;&gt;"",INDEX(個人!$C$6:$AH$125,$N1955,$O1955)&lt;&gt;""),MID(TEXT(INDEX(個人!$C$6:$AH$125,$N1955,$O1955),"mm:ss.00"),4,2),"")</f>
        <v/>
      </c>
      <c r="M1955" s="22" t="str">
        <f>IF(AND(INDEX(個人!$C$6:$AH$125,$N1955,$C$3)&lt;&gt;"",INDEX(個人!$C$6:$AH$125,$N1955,$O1955)&lt;&gt;""),RIGHT(TEXT(INDEX(個人!$C$6:$AH$125,$N1955,$O1955),"mm:ss.00"),2),"")</f>
        <v/>
      </c>
      <c r="N1955" s="22">
        <f t="shared" si="266"/>
        <v>89</v>
      </c>
      <c r="O1955" s="22">
        <v>24</v>
      </c>
      <c r="P1955" s="24" t="s">
        <v>37</v>
      </c>
      <c r="Q1955" s="22" t="s">
        <v>104</v>
      </c>
    </row>
    <row r="1956" spans="3:17" s="22" customFormat="1" x14ac:dyDescent="0.15">
      <c r="C1956" s="22" t="str">
        <f>IF(INDEX(個人!$C$6:$AH$125,$N1956,$C$3)&lt;&gt;"",DBCS(TRIM(INDEX(個人!$C$6:$AH$125,$N1956,$C$3))),"")</f>
        <v/>
      </c>
      <c r="D1956" s="22" t="str">
        <f t="shared" si="264"/>
        <v>○</v>
      </c>
      <c r="E1956" s="22">
        <f>IF(AND(INDEX(個人!$C$6:$AH$125,$N1955,$C$3)&lt;&gt;"",INDEX(個人!$C$6:$AH$125,$N1956,$O1956)&lt;&gt;""),E1955+1,E1955)</f>
        <v>0</v>
      </c>
      <c r="F1956" s="22" t="str">
        <f t="shared" si="265"/>
        <v>@0</v>
      </c>
      <c r="H1956" s="22" t="str">
        <f>IF(AND(INDEX(個人!$C$6:$AH$125,$N1956,$C$3)&lt;&gt;"",INDEX(個人!$C$6:$AH$125,$N1956,$O1956)&lt;&gt;""),IF(INDEX(個人!$C$6:$AH$125,$N1956,$H$3)&lt;20,11,ROUNDDOWN(INDEX(個人!$C$6:$AH$125,$N1956,$H$3)/5,0)+7),"")</f>
        <v/>
      </c>
      <c r="I1956" s="22" t="str">
        <f>IF(AND(INDEX(個人!$C$6:$AH$125,$N1956,$C$3)&lt;&gt;"",INDEX(個人!$C$6:$AH$125,$N1956,$O1956)&lt;&gt;""),IF(ISERROR(VLOOKUP(DBCS($Q1956),コード一覧!$E$1:$F$6,2,FALSE)),1,VLOOKUP(DBCS($Q1956),コード一覧!$E$1:$F$6,2,FALSE)),"")</f>
        <v/>
      </c>
      <c r="J1956" s="22" t="str">
        <f>IF(AND(INDEX(個人!$C$6:$AH$125,$N1956,$C$3)&lt;&gt;"",INDEX(個人!$C$6:$AH$125,$N1956,$O1956)&lt;&gt;""),VLOOKUP($P1956,コード一覧!$G$1:$H$10,2,FALSE),"")</f>
        <v/>
      </c>
      <c r="K1956" s="22" t="str">
        <f>IF(AND(INDEX(個人!$C$6:$AH$125,$N1956,$C$3)&lt;&gt;"",INDEX(個人!$C$6:$AH$125,$N1956,$O1956)&lt;&gt;""),LEFT(TEXT(INDEX(個人!$C$6:$AH$125,$N1956,$O1956),"mm:ss.00"),2),"")</f>
        <v/>
      </c>
      <c r="L1956" s="22" t="str">
        <f>IF(AND(INDEX(個人!$C$6:$AH$125,$N1956,$C$3)&lt;&gt;"",INDEX(個人!$C$6:$AH$125,$N1956,$O1956)&lt;&gt;""),MID(TEXT(INDEX(個人!$C$6:$AH$125,$N1956,$O1956),"mm:ss.00"),4,2),"")</f>
        <v/>
      </c>
      <c r="M1956" s="22" t="str">
        <f>IF(AND(INDEX(個人!$C$6:$AH$125,$N1956,$C$3)&lt;&gt;"",INDEX(個人!$C$6:$AH$125,$N1956,$O1956)&lt;&gt;""),RIGHT(TEXT(INDEX(個人!$C$6:$AH$125,$N1956,$O1956),"mm:ss.00"),2),"")</f>
        <v/>
      </c>
      <c r="N1956" s="22">
        <f t="shared" si="266"/>
        <v>89</v>
      </c>
      <c r="O1956" s="22">
        <v>25</v>
      </c>
      <c r="P1956" s="24" t="s">
        <v>47</v>
      </c>
      <c r="Q1956" s="22" t="s">
        <v>104</v>
      </c>
    </row>
    <row r="1957" spans="3:17" s="22" customFormat="1" x14ac:dyDescent="0.15">
      <c r="C1957" s="22" t="str">
        <f>IF(INDEX(個人!$C$6:$AH$125,$N1957,$C$3)&lt;&gt;"",DBCS(TRIM(INDEX(個人!$C$6:$AH$125,$N1957,$C$3))),"")</f>
        <v/>
      </c>
      <c r="D1957" s="22" t="str">
        <f t="shared" si="264"/>
        <v>○</v>
      </c>
      <c r="E1957" s="22">
        <f>IF(AND(INDEX(個人!$C$6:$AH$125,$N1956,$C$3)&lt;&gt;"",INDEX(個人!$C$6:$AH$125,$N1957,$O1957)&lt;&gt;""),E1956+1,E1956)</f>
        <v>0</v>
      </c>
      <c r="F1957" s="22" t="str">
        <f t="shared" si="265"/>
        <v>@0</v>
      </c>
      <c r="H1957" s="22" t="str">
        <f>IF(AND(INDEX(個人!$C$6:$AH$125,$N1957,$C$3)&lt;&gt;"",INDEX(個人!$C$6:$AH$125,$N1957,$O1957)&lt;&gt;""),IF(INDEX(個人!$C$6:$AH$125,$N1957,$H$3)&lt;20,11,ROUNDDOWN(INDEX(個人!$C$6:$AH$125,$N1957,$H$3)/5,0)+7),"")</f>
        <v/>
      </c>
      <c r="I1957" s="22" t="str">
        <f>IF(AND(INDEX(個人!$C$6:$AH$125,$N1957,$C$3)&lt;&gt;"",INDEX(個人!$C$6:$AH$125,$N1957,$O1957)&lt;&gt;""),IF(ISERROR(VLOOKUP(DBCS($Q1957),コード一覧!$E$1:$F$6,2,FALSE)),1,VLOOKUP(DBCS($Q1957),コード一覧!$E$1:$F$6,2,FALSE)),"")</f>
        <v/>
      </c>
      <c r="J1957" s="22" t="str">
        <f>IF(AND(INDEX(個人!$C$6:$AH$125,$N1957,$C$3)&lt;&gt;"",INDEX(個人!$C$6:$AH$125,$N1957,$O1957)&lt;&gt;""),VLOOKUP($P1957,コード一覧!$G$1:$H$10,2,FALSE),"")</f>
        <v/>
      </c>
      <c r="K1957" s="22" t="str">
        <f>IF(AND(INDEX(個人!$C$6:$AH$125,$N1957,$C$3)&lt;&gt;"",INDEX(個人!$C$6:$AH$125,$N1957,$O1957)&lt;&gt;""),LEFT(TEXT(INDEX(個人!$C$6:$AH$125,$N1957,$O1957),"mm:ss.00"),2),"")</f>
        <v/>
      </c>
      <c r="L1957" s="22" t="str">
        <f>IF(AND(INDEX(個人!$C$6:$AH$125,$N1957,$C$3)&lt;&gt;"",INDEX(個人!$C$6:$AH$125,$N1957,$O1957)&lt;&gt;""),MID(TEXT(INDEX(個人!$C$6:$AH$125,$N1957,$O1957),"mm:ss.00"),4,2),"")</f>
        <v/>
      </c>
      <c r="M1957" s="22" t="str">
        <f>IF(AND(INDEX(個人!$C$6:$AH$125,$N1957,$C$3)&lt;&gt;"",INDEX(個人!$C$6:$AH$125,$N1957,$O1957)&lt;&gt;""),RIGHT(TEXT(INDEX(個人!$C$6:$AH$125,$N1957,$O1957),"mm:ss.00"),2),"")</f>
        <v/>
      </c>
      <c r="N1957" s="22">
        <f t="shared" si="266"/>
        <v>89</v>
      </c>
      <c r="O1957" s="22">
        <v>26</v>
      </c>
      <c r="P1957" s="24" t="s">
        <v>70</v>
      </c>
      <c r="Q1957" s="22" t="s">
        <v>55</v>
      </c>
    </row>
    <row r="1958" spans="3:17" s="22" customFormat="1" x14ac:dyDescent="0.15">
      <c r="C1958" s="22" t="str">
        <f>IF(INDEX(個人!$C$6:$AH$125,$N1958,$C$3)&lt;&gt;"",DBCS(TRIM(INDEX(個人!$C$6:$AH$125,$N1958,$C$3))),"")</f>
        <v/>
      </c>
      <c r="D1958" s="22" t="str">
        <f t="shared" si="264"/>
        <v>○</v>
      </c>
      <c r="E1958" s="22">
        <f>IF(AND(INDEX(個人!$C$6:$AH$125,$N1957,$C$3)&lt;&gt;"",INDEX(個人!$C$6:$AH$125,$N1958,$O1958)&lt;&gt;""),E1957+1,E1957)</f>
        <v>0</v>
      </c>
      <c r="F1958" s="22" t="str">
        <f t="shared" si="265"/>
        <v>@0</v>
      </c>
      <c r="H1958" s="22" t="str">
        <f>IF(AND(INDEX(個人!$C$6:$AH$125,$N1958,$C$3)&lt;&gt;"",INDEX(個人!$C$6:$AH$125,$N1958,$O1958)&lt;&gt;""),IF(INDEX(個人!$C$6:$AH$125,$N1958,$H$3)&lt;20,11,ROUNDDOWN(INDEX(個人!$C$6:$AH$125,$N1958,$H$3)/5,0)+7),"")</f>
        <v/>
      </c>
      <c r="I1958" s="22" t="str">
        <f>IF(AND(INDEX(個人!$C$6:$AH$125,$N1958,$C$3)&lt;&gt;"",INDEX(個人!$C$6:$AH$125,$N1958,$O1958)&lt;&gt;""),IF(ISERROR(VLOOKUP(DBCS($Q1958),コード一覧!$E$1:$F$6,2,FALSE)),1,VLOOKUP(DBCS($Q1958),コード一覧!$E$1:$F$6,2,FALSE)),"")</f>
        <v/>
      </c>
      <c r="J1958" s="22" t="str">
        <f>IF(AND(INDEX(個人!$C$6:$AH$125,$N1958,$C$3)&lt;&gt;"",INDEX(個人!$C$6:$AH$125,$N1958,$O1958)&lt;&gt;""),VLOOKUP($P1958,コード一覧!$G$1:$H$10,2,FALSE),"")</f>
        <v/>
      </c>
      <c r="K1958" s="22" t="str">
        <f>IF(AND(INDEX(個人!$C$6:$AH$125,$N1958,$C$3)&lt;&gt;"",INDEX(個人!$C$6:$AH$125,$N1958,$O1958)&lt;&gt;""),LEFT(TEXT(INDEX(個人!$C$6:$AH$125,$N1958,$O1958),"mm:ss.00"),2),"")</f>
        <v/>
      </c>
      <c r="L1958" s="22" t="str">
        <f>IF(AND(INDEX(個人!$C$6:$AH$125,$N1958,$C$3)&lt;&gt;"",INDEX(個人!$C$6:$AH$125,$N1958,$O1958)&lt;&gt;""),MID(TEXT(INDEX(個人!$C$6:$AH$125,$N1958,$O1958),"mm:ss.00"),4,2),"")</f>
        <v/>
      </c>
      <c r="M1958" s="22" t="str">
        <f>IF(AND(INDEX(個人!$C$6:$AH$125,$N1958,$C$3)&lt;&gt;"",INDEX(個人!$C$6:$AH$125,$N1958,$O1958)&lt;&gt;""),RIGHT(TEXT(INDEX(個人!$C$6:$AH$125,$N1958,$O1958),"mm:ss.00"),2),"")</f>
        <v/>
      </c>
      <c r="N1958" s="22">
        <f t="shared" si="266"/>
        <v>89</v>
      </c>
      <c r="O1958" s="22">
        <v>27</v>
      </c>
      <c r="P1958" s="24" t="s">
        <v>24</v>
      </c>
      <c r="Q1958" s="22" t="s">
        <v>55</v>
      </c>
    </row>
    <row r="1959" spans="3:17" s="22" customFormat="1" x14ac:dyDescent="0.15">
      <c r="C1959" s="22" t="str">
        <f>IF(INDEX(個人!$C$6:$AH$125,$N1959,$C$3)&lt;&gt;"",DBCS(TRIM(INDEX(個人!$C$6:$AH$125,$N1959,$C$3))),"")</f>
        <v/>
      </c>
      <c r="D1959" s="22" t="str">
        <f t="shared" si="264"/>
        <v>○</v>
      </c>
      <c r="E1959" s="22">
        <f>IF(AND(INDEX(個人!$C$6:$AH$125,$N1958,$C$3)&lt;&gt;"",INDEX(個人!$C$6:$AH$125,$N1959,$O1959)&lt;&gt;""),E1958+1,E1958)</f>
        <v>0</v>
      </c>
      <c r="F1959" s="22" t="str">
        <f t="shared" si="265"/>
        <v>@0</v>
      </c>
      <c r="H1959" s="22" t="str">
        <f>IF(AND(INDEX(個人!$C$6:$AH$125,$N1959,$C$3)&lt;&gt;"",INDEX(個人!$C$6:$AH$125,$N1959,$O1959)&lt;&gt;""),IF(INDEX(個人!$C$6:$AH$125,$N1959,$H$3)&lt;20,11,ROUNDDOWN(INDEX(個人!$C$6:$AH$125,$N1959,$H$3)/5,0)+7),"")</f>
        <v/>
      </c>
      <c r="I1959" s="22" t="str">
        <f>IF(AND(INDEX(個人!$C$6:$AH$125,$N1959,$C$3)&lt;&gt;"",INDEX(個人!$C$6:$AH$125,$N1959,$O1959)&lt;&gt;""),IF(ISERROR(VLOOKUP(DBCS($Q1959),コード一覧!$E$1:$F$6,2,FALSE)),1,VLOOKUP(DBCS($Q1959),コード一覧!$E$1:$F$6,2,FALSE)),"")</f>
        <v/>
      </c>
      <c r="J1959" s="22" t="str">
        <f>IF(AND(INDEX(個人!$C$6:$AH$125,$N1959,$C$3)&lt;&gt;"",INDEX(個人!$C$6:$AH$125,$N1959,$O1959)&lt;&gt;""),VLOOKUP($P1959,コード一覧!$G$1:$H$10,2,FALSE),"")</f>
        <v/>
      </c>
      <c r="K1959" s="22" t="str">
        <f>IF(AND(INDEX(個人!$C$6:$AH$125,$N1959,$C$3)&lt;&gt;"",INDEX(個人!$C$6:$AH$125,$N1959,$O1959)&lt;&gt;""),LEFT(TEXT(INDEX(個人!$C$6:$AH$125,$N1959,$O1959),"mm:ss.00"),2),"")</f>
        <v/>
      </c>
      <c r="L1959" s="22" t="str">
        <f>IF(AND(INDEX(個人!$C$6:$AH$125,$N1959,$C$3)&lt;&gt;"",INDEX(個人!$C$6:$AH$125,$N1959,$O1959)&lt;&gt;""),MID(TEXT(INDEX(個人!$C$6:$AH$125,$N1959,$O1959),"mm:ss.00"),4,2),"")</f>
        <v/>
      </c>
      <c r="M1959" s="22" t="str">
        <f>IF(AND(INDEX(個人!$C$6:$AH$125,$N1959,$C$3)&lt;&gt;"",INDEX(個人!$C$6:$AH$125,$N1959,$O1959)&lt;&gt;""),RIGHT(TEXT(INDEX(個人!$C$6:$AH$125,$N1959,$O1959),"mm:ss.00"),2),"")</f>
        <v/>
      </c>
      <c r="N1959" s="22">
        <f t="shared" si="266"/>
        <v>89</v>
      </c>
      <c r="O1959" s="22">
        <v>28</v>
      </c>
      <c r="P1959" s="24" t="s">
        <v>37</v>
      </c>
      <c r="Q1959" s="22" t="s">
        <v>55</v>
      </c>
    </row>
    <row r="1960" spans="3:17" s="22" customFormat="1" x14ac:dyDescent="0.15">
      <c r="C1960" s="22" t="str">
        <f>IF(INDEX(個人!$C$6:$AH$125,$N1960,$C$3)&lt;&gt;"",DBCS(TRIM(INDEX(個人!$C$6:$AH$125,$N1960,$C$3))),"")</f>
        <v/>
      </c>
      <c r="D1960" s="22" t="str">
        <f t="shared" si="264"/>
        <v>○</v>
      </c>
      <c r="E1960" s="22">
        <f>IF(AND(INDEX(個人!$C$6:$AH$125,$N1959,$C$3)&lt;&gt;"",INDEX(個人!$C$6:$AH$125,$N1960,$O1960)&lt;&gt;""),E1959+1,E1959)</f>
        <v>0</v>
      </c>
      <c r="F1960" s="22" t="str">
        <f t="shared" si="265"/>
        <v>@0</v>
      </c>
      <c r="H1960" s="22" t="str">
        <f>IF(AND(INDEX(個人!$C$6:$AH$125,$N1960,$C$3)&lt;&gt;"",INDEX(個人!$C$6:$AH$125,$N1960,$O1960)&lt;&gt;""),IF(INDEX(個人!$C$6:$AH$125,$N1960,$H$3)&lt;20,11,ROUNDDOWN(INDEX(個人!$C$6:$AH$125,$N1960,$H$3)/5,0)+7),"")</f>
        <v/>
      </c>
      <c r="I1960" s="22" t="str">
        <f>IF(AND(INDEX(個人!$C$6:$AH$125,$N1960,$C$3)&lt;&gt;"",INDEX(個人!$C$6:$AH$125,$N1960,$O1960)&lt;&gt;""),IF(ISERROR(VLOOKUP(DBCS($Q1960),コード一覧!$E$1:$F$6,2,FALSE)),1,VLOOKUP(DBCS($Q1960),コード一覧!$E$1:$F$6,2,FALSE)),"")</f>
        <v/>
      </c>
      <c r="J1960" s="22" t="str">
        <f>IF(AND(INDEX(個人!$C$6:$AH$125,$N1960,$C$3)&lt;&gt;"",INDEX(個人!$C$6:$AH$125,$N1960,$O1960)&lt;&gt;""),VLOOKUP($P1960,コード一覧!$G$1:$H$10,2,FALSE),"")</f>
        <v/>
      </c>
      <c r="K1960" s="22" t="str">
        <f>IF(AND(INDEX(個人!$C$6:$AH$125,$N1960,$C$3)&lt;&gt;"",INDEX(個人!$C$6:$AH$125,$N1960,$O1960)&lt;&gt;""),LEFT(TEXT(INDEX(個人!$C$6:$AH$125,$N1960,$O1960),"mm:ss.00"),2),"")</f>
        <v/>
      </c>
      <c r="L1960" s="22" t="str">
        <f>IF(AND(INDEX(個人!$C$6:$AH$125,$N1960,$C$3)&lt;&gt;"",INDEX(個人!$C$6:$AH$125,$N1960,$O1960)&lt;&gt;""),MID(TEXT(INDEX(個人!$C$6:$AH$125,$N1960,$O1960),"mm:ss.00"),4,2),"")</f>
        <v/>
      </c>
      <c r="M1960" s="22" t="str">
        <f>IF(AND(INDEX(個人!$C$6:$AH$125,$N1960,$C$3)&lt;&gt;"",INDEX(個人!$C$6:$AH$125,$N1960,$O1960)&lt;&gt;""),RIGHT(TEXT(INDEX(個人!$C$6:$AH$125,$N1960,$O1960),"mm:ss.00"),2),"")</f>
        <v/>
      </c>
      <c r="N1960" s="22">
        <f t="shared" si="266"/>
        <v>89</v>
      </c>
      <c r="O1960" s="22">
        <v>29</v>
      </c>
      <c r="P1960" s="24" t="s">
        <v>47</v>
      </c>
      <c r="Q1960" s="22" t="s">
        <v>55</v>
      </c>
    </row>
    <row r="1961" spans="3:17" s="22" customFormat="1" x14ac:dyDescent="0.15">
      <c r="C1961" s="22" t="str">
        <f>IF(INDEX(個人!$C$6:$AH$125,$N1961,$C$3)&lt;&gt;"",DBCS(TRIM(INDEX(個人!$C$6:$AH$125,$N1961,$C$3))),"")</f>
        <v/>
      </c>
      <c r="D1961" s="22" t="str">
        <f t="shared" si="264"/>
        <v>○</v>
      </c>
      <c r="E1961" s="22">
        <f>IF(AND(INDEX(個人!$C$6:$AH$125,$N1960,$C$3)&lt;&gt;"",INDEX(個人!$C$6:$AH$125,$N1961,$O1961)&lt;&gt;""),E1960+1,E1960)</f>
        <v>0</v>
      </c>
      <c r="F1961" s="22" t="str">
        <f t="shared" si="265"/>
        <v>@0</v>
      </c>
      <c r="H1961" s="22" t="str">
        <f>IF(AND(INDEX(個人!$C$6:$AH$125,$N1961,$C$3)&lt;&gt;"",INDEX(個人!$C$6:$AH$125,$N1961,$O1961)&lt;&gt;""),IF(INDEX(個人!$C$6:$AH$125,$N1961,$H$3)&lt;20,11,ROUNDDOWN(INDEX(個人!$C$6:$AH$125,$N1961,$H$3)/5,0)+7),"")</f>
        <v/>
      </c>
      <c r="I1961" s="22" t="str">
        <f>IF(AND(INDEX(個人!$C$6:$AH$125,$N1961,$C$3)&lt;&gt;"",INDEX(個人!$C$6:$AH$125,$N1961,$O1961)&lt;&gt;""),IF(ISERROR(VLOOKUP(DBCS($Q1961),コード一覧!$E$1:$F$6,2,FALSE)),1,VLOOKUP(DBCS($Q1961),コード一覧!$E$1:$F$6,2,FALSE)),"")</f>
        <v/>
      </c>
      <c r="J1961" s="22" t="str">
        <f>IF(AND(INDEX(個人!$C$6:$AH$125,$N1961,$C$3)&lt;&gt;"",INDEX(個人!$C$6:$AH$125,$N1961,$O1961)&lt;&gt;""),VLOOKUP($P1961,コード一覧!$G$1:$H$10,2,FALSE),"")</f>
        <v/>
      </c>
      <c r="K1961" s="22" t="str">
        <f>IF(AND(INDEX(個人!$C$6:$AH$125,$N1961,$C$3)&lt;&gt;"",INDEX(個人!$C$6:$AH$125,$N1961,$O1961)&lt;&gt;""),LEFT(TEXT(INDEX(個人!$C$6:$AH$125,$N1961,$O1961),"mm:ss.00"),2),"")</f>
        <v/>
      </c>
      <c r="L1961" s="22" t="str">
        <f>IF(AND(INDEX(個人!$C$6:$AH$125,$N1961,$C$3)&lt;&gt;"",INDEX(個人!$C$6:$AH$125,$N1961,$O1961)&lt;&gt;""),MID(TEXT(INDEX(個人!$C$6:$AH$125,$N1961,$O1961),"mm:ss.00"),4,2),"")</f>
        <v/>
      </c>
      <c r="M1961" s="22" t="str">
        <f>IF(AND(INDEX(個人!$C$6:$AH$125,$N1961,$C$3)&lt;&gt;"",INDEX(個人!$C$6:$AH$125,$N1961,$O1961)&lt;&gt;""),RIGHT(TEXT(INDEX(個人!$C$6:$AH$125,$N1961,$O1961),"mm:ss.00"),2),"")</f>
        <v/>
      </c>
      <c r="N1961" s="22">
        <f t="shared" si="266"/>
        <v>89</v>
      </c>
      <c r="O1961" s="22">
        <v>30</v>
      </c>
      <c r="P1961" s="24" t="s">
        <v>37</v>
      </c>
      <c r="Q1961" s="22" t="s">
        <v>101</v>
      </c>
    </row>
    <row r="1962" spans="3:17" s="22" customFormat="1" x14ac:dyDescent="0.15">
      <c r="C1962" s="22" t="str">
        <f>IF(INDEX(個人!$C$6:$AH$125,$N1962,$C$3)&lt;&gt;"",DBCS(TRIM(INDEX(個人!$C$6:$AH$125,$N1962,$C$3))),"")</f>
        <v/>
      </c>
      <c r="D1962" s="22" t="str">
        <f t="shared" si="264"/>
        <v>○</v>
      </c>
      <c r="E1962" s="22">
        <f>IF(AND(INDEX(個人!$C$6:$AH$125,$N1961,$C$3)&lt;&gt;"",INDEX(個人!$C$6:$AH$125,$N1962,$O1962)&lt;&gt;""),E1961+1,E1961)</f>
        <v>0</v>
      </c>
      <c r="F1962" s="22" t="str">
        <f t="shared" si="265"/>
        <v>@0</v>
      </c>
      <c r="H1962" s="22" t="str">
        <f>IF(AND(INDEX(個人!$C$6:$AH$125,$N1962,$C$3)&lt;&gt;"",INDEX(個人!$C$6:$AH$125,$N1962,$O1962)&lt;&gt;""),IF(INDEX(個人!$C$6:$AH$125,$N1962,$H$3)&lt;20,11,ROUNDDOWN(INDEX(個人!$C$6:$AH$125,$N1962,$H$3)/5,0)+7),"")</f>
        <v/>
      </c>
      <c r="I1962" s="22" t="str">
        <f>IF(AND(INDEX(個人!$C$6:$AH$125,$N1962,$C$3)&lt;&gt;"",INDEX(個人!$C$6:$AH$125,$N1962,$O1962)&lt;&gt;""),IF(ISERROR(VLOOKUP(DBCS($Q1962),コード一覧!$E$1:$F$6,2,FALSE)),1,VLOOKUP(DBCS($Q1962),コード一覧!$E$1:$F$6,2,FALSE)),"")</f>
        <v/>
      </c>
      <c r="J1962" s="22" t="str">
        <f>IF(AND(INDEX(個人!$C$6:$AH$125,$N1962,$C$3)&lt;&gt;"",INDEX(個人!$C$6:$AH$125,$N1962,$O1962)&lt;&gt;""),VLOOKUP($P1962,コード一覧!$G$1:$H$10,2,FALSE),"")</f>
        <v/>
      </c>
      <c r="K1962" s="22" t="str">
        <f>IF(AND(INDEX(個人!$C$6:$AH$125,$N1962,$C$3)&lt;&gt;"",INDEX(個人!$C$6:$AH$125,$N1962,$O1962)&lt;&gt;""),LEFT(TEXT(INDEX(個人!$C$6:$AH$125,$N1962,$O1962),"mm:ss.00"),2),"")</f>
        <v/>
      </c>
      <c r="L1962" s="22" t="str">
        <f>IF(AND(INDEX(個人!$C$6:$AH$125,$N1962,$C$3)&lt;&gt;"",INDEX(個人!$C$6:$AH$125,$N1962,$O1962)&lt;&gt;""),MID(TEXT(INDEX(個人!$C$6:$AH$125,$N1962,$O1962),"mm:ss.00"),4,2),"")</f>
        <v/>
      </c>
      <c r="M1962" s="22" t="str">
        <f>IF(AND(INDEX(個人!$C$6:$AH$125,$N1962,$C$3)&lt;&gt;"",INDEX(個人!$C$6:$AH$125,$N1962,$O1962)&lt;&gt;""),RIGHT(TEXT(INDEX(個人!$C$6:$AH$125,$N1962,$O1962),"mm:ss.00"),2),"")</f>
        <v/>
      </c>
      <c r="N1962" s="22">
        <f t="shared" si="266"/>
        <v>89</v>
      </c>
      <c r="O1962" s="22">
        <v>31</v>
      </c>
      <c r="P1962" s="24" t="s">
        <v>47</v>
      </c>
      <c r="Q1962" s="22" t="s">
        <v>101</v>
      </c>
    </row>
    <row r="1963" spans="3:17" s="22" customFormat="1" x14ac:dyDescent="0.15">
      <c r="C1963" s="22" t="str">
        <f>IF(INDEX(個人!$C$6:$AH$125,$N1963,$C$3)&lt;&gt;"",DBCS(TRIM(INDEX(個人!$C$6:$AH$125,$N1963,$C$3))),"")</f>
        <v/>
      </c>
      <c r="D1963" s="22" t="str">
        <f t="shared" si="264"/>
        <v>○</v>
      </c>
      <c r="E1963" s="22">
        <f>IF(AND(INDEX(個人!$C$6:$AH$125,$N1962,$C$3)&lt;&gt;"",INDEX(個人!$C$6:$AH$125,$N1963,$O1963)&lt;&gt;""),E1962+1,E1962)</f>
        <v>0</v>
      </c>
      <c r="F1963" s="22" t="str">
        <f t="shared" si="265"/>
        <v>@0</v>
      </c>
      <c r="H1963" s="22" t="str">
        <f>IF(AND(INDEX(個人!$C$6:$AH$125,$N1963,$C$3)&lt;&gt;"",INDEX(個人!$C$6:$AH$125,$N1963,$O1963)&lt;&gt;""),IF(INDEX(個人!$C$6:$AH$125,$N1963,$H$3)&lt;20,11,ROUNDDOWN(INDEX(個人!$C$6:$AH$125,$N1963,$H$3)/5,0)+7),"")</f>
        <v/>
      </c>
      <c r="I1963" s="22" t="str">
        <f>IF(AND(INDEX(個人!$C$6:$AH$125,$N1963,$C$3)&lt;&gt;"",INDEX(個人!$C$6:$AH$125,$N1963,$O1963)&lt;&gt;""),IF(ISERROR(VLOOKUP(DBCS($Q1963),コード一覧!$E$1:$F$6,2,FALSE)),1,VLOOKUP(DBCS($Q1963),コード一覧!$E$1:$F$6,2,FALSE)),"")</f>
        <v/>
      </c>
      <c r="J1963" s="22" t="str">
        <f>IF(AND(INDEX(個人!$C$6:$AH$125,$N1963,$C$3)&lt;&gt;"",INDEX(個人!$C$6:$AH$125,$N1963,$O1963)&lt;&gt;""),VLOOKUP($P1963,コード一覧!$G$1:$H$10,2,FALSE),"")</f>
        <v/>
      </c>
      <c r="K1963" s="22" t="str">
        <f>IF(AND(INDEX(個人!$C$6:$AH$125,$N1963,$C$3)&lt;&gt;"",INDEX(個人!$C$6:$AH$125,$N1963,$O1963)&lt;&gt;""),LEFT(TEXT(INDEX(個人!$C$6:$AH$125,$N1963,$O1963),"mm:ss.00"),2),"")</f>
        <v/>
      </c>
      <c r="L1963" s="22" t="str">
        <f>IF(AND(INDEX(個人!$C$6:$AH$125,$N1963,$C$3)&lt;&gt;"",INDEX(個人!$C$6:$AH$125,$N1963,$O1963)&lt;&gt;""),MID(TEXT(INDEX(個人!$C$6:$AH$125,$N1963,$O1963),"mm:ss.00"),4,2),"")</f>
        <v/>
      </c>
      <c r="M1963" s="22" t="str">
        <f>IF(AND(INDEX(個人!$C$6:$AH$125,$N1963,$C$3)&lt;&gt;"",INDEX(個人!$C$6:$AH$125,$N1963,$O1963)&lt;&gt;""),RIGHT(TEXT(INDEX(個人!$C$6:$AH$125,$N1963,$O1963),"mm:ss.00"),2),"")</f>
        <v/>
      </c>
      <c r="N1963" s="22">
        <f t="shared" si="266"/>
        <v>89</v>
      </c>
      <c r="O1963" s="22">
        <v>32</v>
      </c>
      <c r="P1963" s="24" t="s">
        <v>73</v>
      </c>
      <c r="Q1963" s="22" t="s">
        <v>101</v>
      </c>
    </row>
    <row r="1964" spans="3:17" s="23" customFormat="1" x14ac:dyDescent="0.15">
      <c r="C1964" s="23" t="str">
        <f>IF(INDEX(個人!$C$6:$AH$125,$N1964,$C$3)&lt;&gt;"",DBCS(TRIM(INDEX(個人!$C$6:$AH$125,$N1964,$C$3))),"")</f>
        <v/>
      </c>
      <c r="D1964" s="23" t="str">
        <f>IF(C1963=C1964,"○","×")</f>
        <v>○</v>
      </c>
      <c r="E1964" s="23">
        <f>IF(AND(INDEX(個人!$C$6:$AH$125,$N1964,$C$3)&lt;&gt;"",INDEX(個人!$C$6:$AH$125,$N1964,$O1964)&lt;&gt;""),1,0)</f>
        <v>0</v>
      </c>
      <c r="F1964" s="23" t="str">
        <f>C1964&amp;"@"&amp;E1964</f>
        <v>@0</v>
      </c>
      <c r="H1964" s="23" t="str">
        <f>IF(AND(INDEX(個人!$C$6:$AH$125,$N1964,$C$3)&lt;&gt;"",INDEX(個人!$C$6:$AH$125,$N1964,$O1964)&lt;&gt;""),IF(INDEX(個人!$C$6:$AH$125,$N1964,$H$3)&lt;20,11,ROUNDDOWN(INDEX(個人!$C$6:$AH$125,$N1964,$H$3)/5,0)+7),"")</f>
        <v/>
      </c>
      <c r="I1964" s="23" t="str">
        <f>IF(AND(INDEX(個人!$C$6:$AH$125,$N1964,$C$3)&lt;&gt;"",INDEX(個人!$C$6:$AH$125,$N1964,$O1964)&lt;&gt;""),IF(ISERROR(VLOOKUP(DBCS($Q1964),コード一覧!$E$1:$F$6,2,FALSE)),1,VLOOKUP(DBCS($Q1964),コード一覧!$E$1:$F$6,2,FALSE)),"")</f>
        <v/>
      </c>
      <c r="J1964" s="23" t="str">
        <f>IF(AND(INDEX(個人!$C$6:$AH$125,$N1964,$C$3)&lt;&gt;"",INDEX(個人!$C$6:$AH$125,$N1964,$O1964)&lt;&gt;""),VLOOKUP($P1964,コード一覧!$G$1:$H$10,2,FALSE),"")</f>
        <v/>
      </c>
      <c r="K1964" s="23" t="str">
        <f>IF(AND(INDEX(個人!$C$6:$AH$125,$N1964,$C$3)&lt;&gt;"",INDEX(個人!$C$6:$AH$125,$N1964,$O1964)&lt;&gt;""),LEFT(TEXT(INDEX(個人!$C$6:$AH$125,$N1964,$O1964),"mm:ss.00"),2),"")</f>
        <v/>
      </c>
      <c r="L1964" s="23" t="str">
        <f>IF(AND(INDEX(個人!$C$6:$AH$125,$N1964,$C$3)&lt;&gt;"",INDEX(個人!$C$6:$AH$125,$N1964,$O1964)&lt;&gt;""),MID(TEXT(INDEX(個人!$C$6:$AH$125,$N1964,$O1964),"mm:ss.00"),4,2),"")</f>
        <v/>
      </c>
      <c r="M1964" s="23" t="str">
        <f>IF(AND(INDEX(個人!$C$6:$AH$125,$N1964,$C$3)&lt;&gt;"",INDEX(個人!$C$6:$AH$125,$N1964,$O1964)&lt;&gt;""),RIGHT(TEXT(INDEX(個人!$C$6:$AH$125,$N1964,$O1964),"mm:ss.00"),2),"")</f>
        <v/>
      </c>
      <c r="N1964" s="23">
        <f>N1942+1</f>
        <v>90</v>
      </c>
      <c r="O1964" s="23">
        <v>11</v>
      </c>
      <c r="P1964" s="200" t="s">
        <v>70</v>
      </c>
      <c r="Q1964" s="23" t="s">
        <v>318</v>
      </c>
    </row>
    <row r="1965" spans="3:17" s="23" customFormat="1" x14ac:dyDescent="0.15">
      <c r="C1965" s="23" t="str">
        <f>IF(INDEX(個人!$C$6:$AH$125,$N1965,$C$3)&lt;&gt;"",DBCS(TRIM(INDEX(個人!$C$6:$AH$125,$N1965,$C$3))),"")</f>
        <v/>
      </c>
      <c r="D1965" s="23" t="str">
        <f>IF(C1964=C1965,"○","×")</f>
        <v>○</v>
      </c>
      <c r="E1965" s="23">
        <f>IF(AND(INDEX(個人!$C$6:$AH$125,$N1964,$C$3)&lt;&gt;"",INDEX(個人!$C$6:$AH$125,$N1965,$O1965)&lt;&gt;""),E1964+1,E1964)</f>
        <v>0</v>
      </c>
      <c r="F1965" s="23" t="str">
        <f>C1965&amp;"@"&amp;E1965</f>
        <v>@0</v>
      </c>
      <c r="H1965" s="23" t="str">
        <f>IF(AND(INDEX(個人!$C$6:$AH$125,$N1965,$C$3)&lt;&gt;"",INDEX(個人!$C$6:$AH$125,$N1965,$O1965)&lt;&gt;""),IF(INDEX(個人!$C$6:$AH$125,$N1965,$H$3)&lt;20,11,ROUNDDOWN(INDEX(個人!$C$6:$AH$125,$N1965,$H$3)/5,0)+7),"")</f>
        <v/>
      </c>
      <c r="I1965" s="23" t="str">
        <f>IF(AND(INDEX(個人!$C$6:$AH$125,$N1965,$C$3)&lt;&gt;"",INDEX(個人!$C$6:$AH$125,$N1965,$O1965)&lt;&gt;""),IF(ISERROR(VLOOKUP(DBCS($Q1965),コード一覧!$E$1:$F$6,2,FALSE)),1,VLOOKUP(DBCS($Q1965),コード一覧!$E$1:$F$6,2,FALSE)),"")</f>
        <v/>
      </c>
      <c r="J1965" s="23" t="str">
        <f>IF(AND(INDEX(個人!$C$6:$AH$125,$N1965,$C$3)&lt;&gt;"",INDEX(個人!$C$6:$AH$125,$N1965,$O1965)&lt;&gt;""),VLOOKUP($P1965,コード一覧!$G$1:$H$10,2,FALSE),"")</f>
        <v/>
      </c>
      <c r="K1965" s="23" t="str">
        <f>IF(AND(INDEX(個人!$C$6:$AH$125,$N1965,$C$3)&lt;&gt;"",INDEX(個人!$C$6:$AH$125,$N1965,$O1965)&lt;&gt;""),LEFT(TEXT(INDEX(個人!$C$6:$AH$125,$N1965,$O1965),"mm:ss.00"),2),"")</f>
        <v/>
      </c>
      <c r="L1965" s="23" t="str">
        <f>IF(AND(INDEX(個人!$C$6:$AH$125,$N1965,$C$3)&lt;&gt;"",INDEX(個人!$C$6:$AH$125,$N1965,$O1965)&lt;&gt;""),MID(TEXT(INDEX(個人!$C$6:$AH$125,$N1965,$O1965),"mm:ss.00"),4,2),"")</f>
        <v/>
      </c>
      <c r="M1965" s="23" t="str">
        <f>IF(AND(INDEX(個人!$C$6:$AH$125,$N1965,$C$3)&lt;&gt;"",INDEX(個人!$C$6:$AH$125,$N1965,$O1965)&lt;&gt;""),RIGHT(TEXT(INDEX(個人!$C$6:$AH$125,$N1965,$O1965),"mm:ss.00"),2),"")</f>
        <v/>
      </c>
      <c r="N1965" s="23">
        <f>$N1964</f>
        <v>90</v>
      </c>
      <c r="O1965" s="23">
        <v>12</v>
      </c>
      <c r="P1965" s="200" t="s">
        <v>24</v>
      </c>
      <c r="Q1965" s="23" t="s">
        <v>318</v>
      </c>
    </row>
    <row r="1966" spans="3:17" s="23" customFormat="1" x14ac:dyDescent="0.15">
      <c r="C1966" s="23" t="str">
        <f>IF(INDEX(個人!$C$6:$AH$125,$N1966,$C$3)&lt;&gt;"",DBCS(TRIM(INDEX(個人!$C$6:$AH$125,$N1966,$C$3))),"")</f>
        <v/>
      </c>
      <c r="D1966" s="23" t="str">
        <f t="shared" ref="D1966:D1985" si="267">IF(C1965=C1966,"○","×")</f>
        <v>○</v>
      </c>
      <c r="E1966" s="23">
        <f>IF(AND(INDEX(個人!$C$6:$AH$125,$N1965,$C$3)&lt;&gt;"",INDEX(個人!$C$6:$AH$125,$N1966,$O1966)&lt;&gt;""),E1965+1,E1965)</f>
        <v>0</v>
      </c>
      <c r="F1966" s="23" t="str">
        <f t="shared" ref="F1966:F1985" si="268">C1966&amp;"@"&amp;E1966</f>
        <v>@0</v>
      </c>
      <c r="H1966" s="23" t="str">
        <f>IF(AND(INDEX(個人!$C$6:$AH$125,$N1966,$C$3)&lt;&gt;"",INDEX(個人!$C$6:$AH$125,$N1966,$O1966)&lt;&gt;""),IF(INDEX(個人!$C$6:$AH$125,$N1966,$H$3)&lt;20,11,ROUNDDOWN(INDEX(個人!$C$6:$AH$125,$N1966,$H$3)/5,0)+7),"")</f>
        <v/>
      </c>
      <c r="I1966" s="23" t="str">
        <f>IF(AND(INDEX(個人!$C$6:$AH$125,$N1966,$C$3)&lt;&gt;"",INDEX(個人!$C$6:$AH$125,$N1966,$O1966)&lt;&gt;""),IF(ISERROR(VLOOKUP(DBCS($Q1966),コード一覧!$E$1:$F$6,2,FALSE)),1,VLOOKUP(DBCS($Q1966),コード一覧!$E$1:$F$6,2,FALSE)),"")</f>
        <v/>
      </c>
      <c r="J1966" s="23" t="str">
        <f>IF(AND(INDEX(個人!$C$6:$AH$125,$N1966,$C$3)&lt;&gt;"",INDEX(個人!$C$6:$AH$125,$N1966,$O1966)&lt;&gt;""),VLOOKUP($P1966,コード一覧!$G$1:$H$10,2,FALSE),"")</f>
        <v/>
      </c>
      <c r="K1966" s="23" t="str">
        <f>IF(AND(INDEX(個人!$C$6:$AH$125,$N1966,$C$3)&lt;&gt;"",INDEX(個人!$C$6:$AH$125,$N1966,$O1966)&lt;&gt;""),LEFT(TEXT(INDEX(個人!$C$6:$AH$125,$N1966,$O1966),"mm:ss.00"),2),"")</f>
        <v/>
      </c>
      <c r="L1966" s="23" t="str">
        <f>IF(AND(INDEX(個人!$C$6:$AH$125,$N1966,$C$3)&lt;&gt;"",INDEX(個人!$C$6:$AH$125,$N1966,$O1966)&lt;&gt;""),MID(TEXT(INDEX(個人!$C$6:$AH$125,$N1966,$O1966),"mm:ss.00"),4,2),"")</f>
        <v/>
      </c>
      <c r="M1966" s="23" t="str">
        <f>IF(AND(INDEX(個人!$C$6:$AH$125,$N1966,$C$3)&lt;&gt;"",INDEX(個人!$C$6:$AH$125,$N1966,$O1966)&lt;&gt;""),RIGHT(TEXT(INDEX(個人!$C$6:$AH$125,$N1966,$O1966),"mm:ss.00"),2),"")</f>
        <v/>
      </c>
      <c r="N1966" s="23">
        <f t="shared" ref="N1966:N1985" si="269">$N1965</f>
        <v>90</v>
      </c>
      <c r="O1966" s="23">
        <v>13</v>
      </c>
      <c r="P1966" s="200" t="s">
        <v>37</v>
      </c>
      <c r="Q1966" s="23" t="s">
        <v>318</v>
      </c>
    </row>
    <row r="1967" spans="3:17" s="23" customFormat="1" x14ac:dyDescent="0.15">
      <c r="C1967" s="23" t="str">
        <f>IF(INDEX(個人!$C$6:$AH$125,$N1967,$C$3)&lt;&gt;"",DBCS(TRIM(INDEX(個人!$C$6:$AH$125,$N1967,$C$3))),"")</f>
        <v/>
      </c>
      <c r="D1967" s="23" t="str">
        <f t="shared" si="267"/>
        <v>○</v>
      </c>
      <c r="E1967" s="23">
        <f>IF(AND(INDEX(個人!$C$6:$AH$125,$N1966,$C$3)&lt;&gt;"",INDEX(個人!$C$6:$AH$125,$N1967,$O1967)&lt;&gt;""),E1966+1,E1966)</f>
        <v>0</v>
      </c>
      <c r="F1967" s="23" t="str">
        <f t="shared" si="268"/>
        <v>@0</v>
      </c>
      <c r="H1967" s="23" t="str">
        <f>IF(AND(INDEX(個人!$C$6:$AH$125,$N1967,$C$3)&lt;&gt;"",INDEX(個人!$C$6:$AH$125,$N1967,$O1967)&lt;&gt;""),IF(INDEX(個人!$C$6:$AH$125,$N1967,$H$3)&lt;20,11,ROUNDDOWN(INDEX(個人!$C$6:$AH$125,$N1967,$H$3)/5,0)+7),"")</f>
        <v/>
      </c>
      <c r="I1967" s="23" t="str">
        <f>IF(AND(INDEX(個人!$C$6:$AH$125,$N1967,$C$3)&lt;&gt;"",INDEX(個人!$C$6:$AH$125,$N1967,$O1967)&lt;&gt;""),IF(ISERROR(VLOOKUP(DBCS($Q1967),コード一覧!$E$1:$F$6,2,FALSE)),1,VLOOKUP(DBCS($Q1967),コード一覧!$E$1:$F$6,2,FALSE)),"")</f>
        <v/>
      </c>
      <c r="J1967" s="23" t="str">
        <f>IF(AND(INDEX(個人!$C$6:$AH$125,$N1967,$C$3)&lt;&gt;"",INDEX(個人!$C$6:$AH$125,$N1967,$O1967)&lt;&gt;""),VLOOKUP($P1967,コード一覧!$G$1:$H$10,2,FALSE),"")</f>
        <v/>
      </c>
      <c r="K1967" s="23" t="str">
        <f>IF(AND(INDEX(個人!$C$6:$AH$125,$N1967,$C$3)&lt;&gt;"",INDEX(個人!$C$6:$AH$125,$N1967,$O1967)&lt;&gt;""),LEFT(TEXT(INDEX(個人!$C$6:$AH$125,$N1967,$O1967),"mm:ss.00"),2),"")</f>
        <v/>
      </c>
      <c r="L1967" s="23" t="str">
        <f>IF(AND(INDEX(個人!$C$6:$AH$125,$N1967,$C$3)&lt;&gt;"",INDEX(個人!$C$6:$AH$125,$N1967,$O1967)&lt;&gt;""),MID(TEXT(INDEX(個人!$C$6:$AH$125,$N1967,$O1967),"mm:ss.00"),4,2),"")</f>
        <v/>
      </c>
      <c r="M1967" s="23" t="str">
        <f>IF(AND(INDEX(個人!$C$6:$AH$125,$N1967,$C$3)&lt;&gt;"",INDEX(個人!$C$6:$AH$125,$N1967,$O1967)&lt;&gt;""),RIGHT(TEXT(INDEX(個人!$C$6:$AH$125,$N1967,$O1967),"mm:ss.00"),2),"")</f>
        <v/>
      </c>
      <c r="N1967" s="23">
        <f t="shared" si="269"/>
        <v>90</v>
      </c>
      <c r="O1967" s="23">
        <v>14</v>
      </c>
      <c r="P1967" s="200" t="s">
        <v>47</v>
      </c>
      <c r="Q1967" s="23" t="s">
        <v>318</v>
      </c>
    </row>
    <row r="1968" spans="3:17" s="23" customFormat="1" x14ac:dyDescent="0.15">
      <c r="C1968" s="23" t="str">
        <f>IF(INDEX(個人!$C$6:$AH$125,$N1968,$C$3)&lt;&gt;"",DBCS(TRIM(INDEX(個人!$C$6:$AH$125,$N1968,$C$3))),"")</f>
        <v/>
      </c>
      <c r="D1968" s="23" t="str">
        <f t="shared" si="267"/>
        <v>○</v>
      </c>
      <c r="E1968" s="23">
        <f>IF(AND(INDEX(個人!$C$6:$AH$125,$N1967,$C$3)&lt;&gt;"",INDEX(個人!$C$6:$AH$125,$N1968,$O1968)&lt;&gt;""),E1967+1,E1967)</f>
        <v>0</v>
      </c>
      <c r="F1968" s="23" t="str">
        <f t="shared" si="268"/>
        <v>@0</v>
      </c>
      <c r="H1968" s="23" t="str">
        <f>IF(AND(INDEX(個人!$C$6:$AH$125,$N1968,$C$3)&lt;&gt;"",INDEX(個人!$C$6:$AH$125,$N1968,$O1968)&lt;&gt;""),IF(INDEX(個人!$C$6:$AH$125,$N1968,$H$3)&lt;20,11,ROUNDDOWN(INDEX(個人!$C$6:$AH$125,$N1968,$H$3)/5,0)+7),"")</f>
        <v/>
      </c>
      <c r="I1968" s="23" t="str">
        <f>IF(AND(INDEX(個人!$C$6:$AH$125,$N1968,$C$3)&lt;&gt;"",INDEX(個人!$C$6:$AH$125,$N1968,$O1968)&lt;&gt;""),IF(ISERROR(VLOOKUP(DBCS($Q1968),コード一覧!$E$1:$F$6,2,FALSE)),1,VLOOKUP(DBCS($Q1968),コード一覧!$E$1:$F$6,2,FALSE)),"")</f>
        <v/>
      </c>
      <c r="J1968" s="23" t="str">
        <f>IF(AND(INDEX(個人!$C$6:$AH$125,$N1968,$C$3)&lt;&gt;"",INDEX(個人!$C$6:$AH$125,$N1968,$O1968)&lt;&gt;""),VLOOKUP($P1968,コード一覧!$G$1:$H$10,2,FALSE),"")</f>
        <v/>
      </c>
      <c r="K1968" s="23" t="str">
        <f>IF(AND(INDEX(個人!$C$6:$AH$125,$N1968,$C$3)&lt;&gt;"",INDEX(個人!$C$6:$AH$125,$N1968,$O1968)&lt;&gt;""),LEFT(TEXT(INDEX(個人!$C$6:$AH$125,$N1968,$O1968),"mm:ss.00"),2),"")</f>
        <v/>
      </c>
      <c r="L1968" s="23" t="str">
        <f>IF(AND(INDEX(個人!$C$6:$AH$125,$N1968,$C$3)&lt;&gt;"",INDEX(個人!$C$6:$AH$125,$N1968,$O1968)&lt;&gt;""),MID(TEXT(INDEX(個人!$C$6:$AH$125,$N1968,$O1968),"mm:ss.00"),4,2),"")</f>
        <v/>
      </c>
      <c r="M1968" s="23" t="str">
        <f>IF(AND(INDEX(個人!$C$6:$AH$125,$N1968,$C$3)&lt;&gt;"",INDEX(個人!$C$6:$AH$125,$N1968,$O1968)&lt;&gt;""),RIGHT(TEXT(INDEX(個人!$C$6:$AH$125,$N1968,$O1968),"mm:ss.00"),2),"")</f>
        <v/>
      </c>
      <c r="N1968" s="23">
        <f t="shared" si="269"/>
        <v>90</v>
      </c>
      <c r="O1968" s="23">
        <v>15</v>
      </c>
      <c r="P1968" s="200" t="s">
        <v>73</v>
      </c>
      <c r="Q1968" s="23" t="s">
        <v>318</v>
      </c>
    </row>
    <row r="1969" spans="3:17" s="23" customFormat="1" x14ac:dyDescent="0.15">
      <c r="C1969" s="23" t="str">
        <f>IF(INDEX(個人!$C$6:$AH$125,$N1969,$C$3)&lt;&gt;"",DBCS(TRIM(INDEX(個人!$C$6:$AH$125,$N1969,$C$3))),"")</f>
        <v/>
      </c>
      <c r="D1969" s="23" t="str">
        <f t="shared" si="267"/>
        <v>○</v>
      </c>
      <c r="E1969" s="23">
        <f>IF(AND(INDEX(個人!$C$6:$AH$125,$N1968,$C$3)&lt;&gt;"",INDEX(個人!$C$6:$AH$125,$N1969,$O1969)&lt;&gt;""),E1968+1,E1968)</f>
        <v>0</v>
      </c>
      <c r="F1969" s="23" t="str">
        <f t="shared" si="268"/>
        <v>@0</v>
      </c>
      <c r="H1969" s="23" t="str">
        <f>IF(AND(INDEX(個人!$C$6:$AH$125,$N1969,$C$3)&lt;&gt;"",INDEX(個人!$C$6:$AH$125,$N1969,$O1969)&lt;&gt;""),IF(INDEX(個人!$C$6:$AH$125,$N1969,$H$3)&lt;20,11,ROUNDDOWN(INDEX(個人!$C$6:$AH$125,$N1969,$H$3)/5,0)+7),"")</f>
        <v/>
      </c>
      <c r="I1969" s="23" t="str">
        <f>IF(AND(INDEX(個人!$C$6:$AH$125,$N1969,$C$3)&lt;&gt;"",INDEX(個人!$C$6:$AH$125,$N1969,$O1969)&lt;&gt;""),IF(ISERROR(VLOOKUP(DBCS($Q1969),コード一覧!$E$1:$F$6,2,FALSE)),1,VLOOKUP(DBCS($Q1969),コード一覧!$E$1:$F$6,2,FALSE)),"")</f>
        <v/>
      </c>
      <c r="J1969" s="23" t="str">
        <f>IF(AND(INDEX(個人!$C$6:$AH$125,$N1969,$C$3)&lt;&gt;"",INDEX(個人!$C$6:$AH$125,$N1969,$O1969)&lt;&gt;""),VLOOKUP($P1969,コード一覧!$G$1:$H$10,2,FALSE),"")</f>
        <v/>
      </c>
      <c r="K1969" s="23" t="str">
        <f>IF(AND(INDEX(個人!$C$6:$AH$125,$N1969,$C$3)&lt;&gt;"",INDEX(個人!$C$6:$AH$125,$N1969,$O1969)&lt;&gt;""),LEFT(TEXT(INDEX(個人!$C$6:$AH$125,$N1969,$O1969),"mm:ss.00"),2),"")</f>
        <v/>
      </c>
      <c r="L1969" s="23" t="str">
        <f>IF(AND(INDEX(個人!$C$6:$AH$125,$N1969,$C$3)&lt;&gt;"",INDEX(個人!$C$6:$AH$125,$N1969,$O1969)&lt;&gt;""),MID(TEXT(INDEX(個人!$C$6:$AH$125,$N1969,$O1969),"mm:ss.00"),4,2),"")</f>
        <v/>
      </c>
      <c r="M1969" s="23" t="str">
        <f>IF(AND(INDEX(個人!$C$6:$AH$125,$N1969,$C$3)&lt;&gt;"",INDEX(個人!$C$6:$AH$125,$N1969,$O1969)&lt;&gt;""),RIGHT(TEXT(INDEX(個人!$C$6:$AH$125,$N1969,$O1969),"mm:ss.00"),2),"")</f>
        <v/>
      </c>
      <c r="N1969" s="23">
        <f t="shared" si="269"/>
        <v>90</v>
      </c>
      <c r="O1969" s="23">
        <v>16</v>
      </c>
      <c r="P1969" s="200" t="s">
        <v>75</v>
      </c>
      <c r="Q1969" s="23" t="s">
        <v>318</v>
      </c>
    </row>
    <row r="1970" spans="3:17" s="23" customFormat="1" x14ac:dyDescent="0.15">
      <c r="C1970" s="23" t="str">
        <f>IF(INDEX(個人!$C$6:$AH$125,$N1970,$C$3)&lt;&gt;"",DBCS(TRIM(INDEX(個人!$C$6:$AH$125,$N1970,$C$3))),"")</f>
        <v/>
      </c>
      <c r="D1970" s="23" t="str">
        <f t="shared" si="267"/>
        <v>○</v>
      </c>
      <c r="E1970" s="23">
        <f>IF(AND(INDEX(個人!$C$6:$AH$125,$N1969,$C$3)&lt;&gt;"",INDEX(個人!$C$6:$AH$125,$N1970,$O1970)&lt;&gt;""),E1969+1,E1969)</f>
        <v>0</v>
      </c>
      <c r="F1970" s="23" t="str">
        <f t="shared" si="268"/>
        <v>@0</v>
      </c>
      <c r="H1970" s="23" t="str">
        <f>IF(AND(INDEX(個人!$C$6:$AH$125,$N1970,$C$3)&lt;&gt;"",INDEX(個人!$C$6:$AH$125,$N1970,$O1970)&lt;&gt;""),IF(INDEX(個人!$C$6:$AH$125,$N1970,$H$3)&lt;20,11,ROUNDDOWN(INDEX(個人!$C$6:$AH$125,$N1970,$H$3)/5,0)+7),"")</f>
        <v/>
      </c>
      <c r="I1970" s="23" t="str">
        <f>IF(AND(INDEX(個人!$C$6:$AH$125,$N1970,$C$3)&lt;&gt;"",INDEX(個人!$C$6:$AH$125,$N1970,$O1970)&lt;&gt;""),IF(ISERROR(VLOOKUP(DBCS($Q1970),コード一覧!$E$1:$F$6,2,FALSE)),1,VLOOKUP(DBCS($Q1970),コード一覧!$E$1:$F$6,2,FALSE)),"")</f>
        <v/>
      </c>
      <c r="J1970" s="23" t="str">
        <f>IF(AND(INDEX(個人!$C$6:$AH$125,$N1970,$C$3)&lt;&gt;"",INDEX(個人!$C$6:$AH$125,$N1970,$O1970)&lt;&gt;""),VLOOKUP($P1970,コード一覧!$G$1:$H$10,2,FALSE),"")</f>
        <v/>
      </c>
      <c r="K1970" s="23" t="str">
        <f>IF(AND(INDEX(個人!$C$6:$AH$125,$N1970,$C$3)&lt;&gt;"",INDEX(個人!$C$6:$AH$125,$N1970,$O1970)&lt;&gt;""),LEFT(TEXT(INDEX(個人!$C$6:$AH$125,$N1970,$O1970),"mm:ss.00"),2),"")</f>
        <v/>
      </c>
      <c r="L1970" s="23" t="str">
        <f>IF(AND(INDEX(個人!$C$6:$AH$125,$N1970,$C$3)&lt;&gt;"",INDEX(個人!$C$6:$AH$125,$N1970,$O1970)&lt;&gt;""),MID(TEXT(INDEX(個人!$C$6:$AH$125,$N1970,$O1970),"mm:ss.00"),4,2),"")</f>
        <v/>
      </c>
      <c r="M1970" s="23" t="str">
        <f>IF(AND(INDEX(個人!$C$6:$AH$125,$N1970,$C$3)&lt;&gt;"",INDEX(個人!$C$6:$AH$125,$N1970,$O1970)&lt;&gt;""),RIGHT(TEXT(INDEX(個人!$C$6:$AH$125,$N1970,$O1970),"mm:ss.00"),2),"")</f>
        <v/>
      </c>
      <c r="N1970" s="23">
        <f t="shared" si="269"/>
        <v>90</v>
      </c>
      <c r="O1970" s="23">
        <v>17</v>
      </c>
      <c r="P1970" s="200" t="s">
        <v>77</v>
      </c>
      <c r="Q1970" s="23" t="s">
        <v>318</v>
      </c>
    </row>
    <row r="1971" spans="3:17" s="23" customFormat="1" x14ac:dyDescent="0.15">
      <c r="C1971" s="23" t="str">
        <f>IF(INDEX(個人!$C$6:$AH$125,$N1971,$C$3)&lt;&gt;"",DBCS(TRIM(INDEX(個人!$C$6:$AH$125,$N1971,$C$3))),"")</f>
        <v/>
      </c>
      <c r="D1971" s="23" t="str">
        <f t="shared" si="267"/>
        <v>○</v>
      </c>
      <c r="E1971" s="23">
        <f>IF(AND(INDEX(個人!$C$6:$AH$125,$N1970,$C$3)&lt;&gt;"",INDEX(個人!$C$6:$AH$125,$N1971,$O1971)&lt;&gt;""),E1970+1,E1970)</f>
        <v>0</v>
      </c>
      <c r="F1971" s="23" t="str">
        <f t="shared" si="268"/>
        <v>@0</v>
      </c>
      <c r="H1971" s="23" t="str">
        <f>IF(AND(INDEX(個人!$C$6:$AH$125,$N1971,$C$3)&lt;&gt;"",INDEX(個人!$C$6:$AH$125,$N1971,$O1971)&lt;&gt;""),IF(INDEX(個人!$C$6:$AH$125,$N1971,$H$3)&lt;20,11,ROUNDDOWN(INDEX(個人!$C$6:$AH$125,$N1971,$H$3)/5,0)+7),"")</f>
        <v/>
      </c>
      <c r="I1971" s="23" t="str">
        <f>IF(AND(INDEX(個人!$C$6:$AH$125,$N1971,$C$3)&lt;&gt;"",INDEX(個人!$C$6:$AH$125,$N1971,$O1971)&lt;&gt;""),IF(ISERROR(VLOOKUP(DBCS($Q1971),コード一覧!$E$1:$F$6,2,FALSE)),1,VLOOKUP(DBCS($Q1971),コード一覧!$E$1:$F$6,2,FALSE)),"")</f>
        <v/>
      </c>
      <c r="J1971" s="23" t="str">
        <f>IF(AND(INDEX(個人!$C$6:$AH$125,$N1971,$C$3)&lt;&gt;"",INDEX(個人!$C$6:$AH$125,$N1971,$O1971)&lt;&gt;""),VLOOKUP($P1971,コード一覧!$G$1:$H$10,2,FALSE),"")</f>
        <v/>
      </c>
      <c r="K1971" s="23" t="str">
        <f>IF(AND(INDEX(個人!$C$6:$AH$125,$N1971,$C$3)&lt;&gt;"",INDEX(個人!$C$6:$AH$125,$N1971,$O1971)&lt;&gt;""),LEFT(TEXT(INDEX(個人!$C$6:$AH$125,$N1971,$O1971),"mm:ss.00"),2),"")</f>
        <v/>
      </c>
      <c r="L1971" s="23" t="str">
        <f>IF(AND(INDEX(個人!$C$6:$AH$125,$N1971,$C$3)&lt;&gt;"",INDEX(個人!$C$6:$AH$125,$N1971,$O1971)&lt;&gt;""),MID(TEXT(INDEX(個人!$C$6:$AH$125,$N1971,$O1971),"mm:ss.00"),4,2),"")</f>
        <v/>
      </c>
      <c r="M1971" s="23" t="str">
        <f>IF(AND(INDEX(個人!$C$6:$AH$125,$N1971,$C$3)&lt;&gt;"",INDEX(個人!$C$6:$AH$125,$N1971,$O1971)&lt;&gt;""),RIGHT(TEXT(INDEX(個人!$C$6:$AH$125,$N1971,$O1971),"mm:ss.00"),2),"")</f>
        <v/>
      </c>
      <c r="N1971" s="23">
        <f t="shared" si="269"/>
        <v>90</v>
      </c>
      <c r="O1971" s="23">
        <v>18</v>
      </c>
      <c r="P1971" s="200" t="s">
        <v>70</v>
      </c>
      <c r="Q1971" s="23" t="s">
        <v>319</v>
      </c>
    </row>
    <row r="1972" spans="3:17" s="23" customFormat="1" x14ac:dyDescent="0.15">
      <c r="C1972" s="23" t="str">
        <f>IF(INDEX(個人!$C$6:$AH$125,$N1972,$C$3)&lt;&gt;"",DBCS(TRIM(INDEX(個人!$C$6:$AH$125,$N1972,$C$3))),"")</f>
        <v/>
      </c>
      <c r="D1972" s="23" t="str">
        <f t="shared" si="267"/>
        <v>○</v>
      </c>
      <c r="E1972" s="23">
        <f>IF(AND(INDEX(個人!$C$6:$AH$125,$N1971,$C$3)&lt;&gt;"",INDEX(個人!$C$6:$AH$125,$N1972,$O1972)&lt;&gt;""),E1971+1,E1971)</f>
        <v>0</v>
      </c>
      <c r="F1972" s="23" t="str">
        <f t="shared" si="268"/>
        <v>@0</v>
      </c>
      <c r="H1972" s="23" t="str">
        <f>IF(AND(INDEX(個人!$C$6:$AH$125,$N1972,$C$3)&lt;&gt;"",INDEX(個人!$C$6:$AH$125,$N1972,$O1972)&lt;&gt;""),IF(INDEX(個人!$C$6:$AH$125,$N1972,$H$3)&lt;20,11,ROUNDDOWN(INDEX(個人!$C$6:$AH$125,$N1972,$H$3)/5,0)+7),"")</f>
        <v/>
      </c>
      <c r="I1972" s="23" t="str">
        <f>IF(AND(INDEX(個人!$C$6:$AH$125,$N1972,$C$3)&lt;&gt;"",INDEX(個人!$C$6:$AH$125,$N1972,$O1972)&lt;&gt;""),IF(ISERROR(VLOOKUP(DBCS($Q1972),コード一覧!$E$1:$F$6,2,FALSE)),1,VLOOKUP(DBCS($Q1972),コード一覧!$E$1:$F$6,2,FALSE)),"")</f>
        <v/>
      </c>
      <c r="J1972" s="23" t="str">
        <f>IF(AND(INDEX(個人!$C$6:$AH$125,$N1972,$C$3)&lt;&gt;"",INDEX(個人!$C$6:$AH$125,$N1972,$O1972)&lt;&gt;""),VLOOKUP($P1972,コード一覧!$G$1:$H$10,2,FALSE),"")</f>
        <v/>
      </c>
      <c r="K1972" s="23" t="str">
        <f>IF(AND(INDEX(個人!$C$6:$AH$125,$N1972,$C$3)&lt;&gt;"",INDEX(個人!$C$6:$AH$125,$N1972,$O1972)&lt;&gt;""),LEFT(TEXT(INDEX(個人!$C$6:$AH$125,$N1972,$O1972),"mm:ss.00"),2),"")</f>
        <v/>
      </c>
      <c r="L1972" s="23" t="str">
        <f>IF(AND(INDEX(個人!$C$6:$AH$125,$N1972,$C$3)&lt;&gt;"",INDEX(個人!$C$6:$AH$125,$N1972,$O1972)&lt;&gt;""),MID(TEXT(INDEX(個人!$C$6:$AH$125,$N1972,$O1972),"mm:ss.00"),4,2),"")</f>
        <v/>
      </c>
      <c r="M1972" s="23" t="str">
        <f>IF(AND(INDEX(個人!$C$6:$AH$125,$N1972,$C$3)&lt;&gt;"",INDEX(個人!$C$6:$AH$125,$N1972,$O1972)&lt;&gt;""),RIGHT(TEXT(INDEX(個人!$C$6:$AH$125,$N1972,$O1972),"mm:ss.00"),2),"")</f>
        <v/>
      </c>
      <c r="N1972" s="23">
        <f t="shared" si="269"/>
        <v>90</v>
      </c>
      <c r="O1972" s="23">
        <v>19</v>
      </c>
      <c r="P1972" s="200" t="s">
        <v>24</v>
      </c>
      <c r="Q1972" s="23" t="s">
        <v>319</v>
      </c>
    </row>
    <row r="1973" spans="3:17" s="23" customFormat="1" x14ac:dyDescent="0.15">
      <c r="C1973" s="23" t="str">
        <f>IF(INDEX(個人!$C$6:$AH$125,$N1973,$C$3)&lt;&gt;"",DBCS(TRIM(INDEX(個人!$C$6:$AH$125,$N1973,$C$3))),"")</f>
        <v/>
      </c>
      <c r="D1973" s="23" t="str">
        <f t="shared" si="267"/>
        <v>○</v>
      </c>
      <c r="E1973" s="23">
        <f>IF(AND(INDEX(個人!$C$6:$AH$125,$N1972,$C$3)&lt;&gt;"",INDEX(個人!$C$6:$AH$125,$N1973,$O1973)&lt;&gt;""),E1972+1,E1972)</f>
        <v>0</v>
      </c>
      <c r="F1973" s="23" t="str">
        <f t="shared" si="268"/>
        <v>@0</v>
      </c>
      <c r="H1973" s="23" t="str">
        <f>IF(AND(INDEX(個人!$C$6:$AH$125,$N1973,$C$3)&lt;&gt;"",INDEX(個人!$C$6:$AH$125,$N1973,$O1973)&lt;&gt;""),IF(INDEX(個人!$C$6:$AH$125,$N1973,$H$3)&lt;20,11,ROUNDDOWN(INDEX(個人!$C$6:$AH$125,$N1973,$H$3)/5,0)+7),"")</f>
        <v/>
      </c>
      <c r="I1973" s="23" t="str">
        <f>IF(AND(INDEX(個人!$C$6:$AH$125,$N1973,$C$3)&lt;&gt;"",INDEX(個人!$C$6:$AH$125,$N1973,$O1973)&lt;&gt;""),IF(ISERROR(VLOOKUP(DBCS($Q1973),コード一覧!$E$1:$F$6,2,FALSE)),1,VLOOKUP(DBCS($Q1973),コード一覧!$E$1:$F$6,2,FALSE)),"")</f>
        <v/>
      </c>
      <c r="J1973" s="23" t="str">
        <f>IF(AND(INDEX(個人!$C$6:$AH$125,$N1973,$C$3)&lt;&gt;"",INDEX(個人!$C$6:$AH$125,$N1973,$O1973)&lt;&gt;""),VLOOKUP($P1973,コード一覧!$G$1:$H$10,2,FALSE),"")</f>
        <v/>
      </c>
      <c r="K1973" s="23" t="str">
        <f>IF(AND(INDEX(個人!$C$6:$AH$125,$N1973,$C$3)&lt;&gt;"",INDEX(個人!$C$6:$AH$125,$N1973,$O1973)&lt;&gt;""),LEFT(TEXT(INDEX(個人!$C$6:$AH$125,$N1973,$O1973),"mm:ss.00"),2),"")</f>
        <v/>
      </c>
      <c r="L1973" s="23" t="str">
        <f>IF(AND(INDEX(個人!$C$6:$AH$125,$N1973,$C$3)&lt;&gt;"",INDEX(個人!$C$6:$AH$125,$N1973,$O1973)&lt;&gt;""),MID(TEXT(INDEX(個人!$C$6:$AH$125,$N1973,$O1973),"mm:ss.00"),4,2),"")</f>
        <v/>
      </c>
      <c r="M1973" s="23" t="str">
        <f>IF(AND(INDEX(個人!$C$6:$AH$125,$N1973,$C$3)&lt;&gt;"",INDEX(個人!$C$6:$AH$125,$N1973,$O1973)&lt;&gt;""),RIGHT(TEXT(INDEX(個人!$C$6:$AH$125,$N1973,$O1973),"mm:ss.00"),2),"")</f>
        <v/>
      </c>
      <c r="N1973" s="23">
        <f t="shared" si="269"/>
        <v>90</v>
      </c>
      <c r="O1973" s="23">
        <v>20</v>
      </c>
      <c r="P1973" s="200" t="s">
        <v>37</v>
      </c>
      <c r="Q1973" s="23" t="s">
        <v>319</v>
      </c>
    </row>
    <row r="1974" spans="3:17" s="23" customFormat="1" x14ac:dyDescent="0.15">
      <c r="C1974" s="23" t="str">
        <f>IF(INDEX(個人!$C$6:$AH$125,$N1974,$C$3)&lt;&gt;"",DBCS(TRIM(INDEX(個人!$C$6:$AH$125,$N1974,$C$3))),"")</f>
        <v/>
      </c>
      <c r="D1974" s="23" t="str">
        <f t="shared" si="267"/>
        <v>○</v>
      </c>
      <c r="E1974" s="23">
        <f>IF(AND(INDEX(個人!$C$6:$AH$125,$N1973,$C$3)&lt;&gt;"",INDEX(個人!$C$6:$AH$125,$N1974,$O1974)&lt;&gt;""),E1973+1,E1973)</f>
        <v>0</v>
      </c>
      <c r="F1974" s="23" t="str">
        <f t="shared" si="268"/>
        <v>@0</v>
      </c>
      <c r="H1974" s="23" t="str">
        <f>IF(AND(INDEX(個人!$C$6:$AH$125,$N1974,$C$3)&lt;&gt;"",INDEX(個人!$C$6:$AH$125,$N1974,$O1974)&lt;&gt;""),IF(INDEX(個人!$C$6:$AH$125,$N1974,$H$3)&lt;20,11,ROUNDDOWN(INDEX(個人!$C$6:$AH$125,$N1974,$H$3)/5,0)+7),"")</f>
        <v/>
      </c>
      <c r="I1974" s="23" t="str">
        <f>IF(AND(INDEX(個人!$C$6:$AH$125,$N1974,$C$3)&lt;&gt;"",INDEX(個人!$C$6:$AH$125,$N1974,$O1974)&lt;&gt;""),IF(ISERROR(VLOOKUP(DBCS($Q1974),コード一覧!$E$1:$F$6,2,FALSE)),1,VLOOKUP(DBCS($Q1974),コード一覧!$E$1:$F$6,2,FALSE)),"")</f>
        <v/>
      </c>
      <c r="J1974" s="23" t="str">
        <f>IF(AND(INDEX(個人!$C$6:$AH$125,$N1974,$C$3)&lt;&gt;"",INDEX(個人!$C$6:$AH$125,$N1974,$O1974)&lt;&gt;""),VLOOKUP($P1974,コード一覧!$G$1:$H$10,2,FALSE),"")</f>
        <v/>
      </c>
      <c r="K1974" s="23" t="str">
        <f>IF(AND(INDEX(個人!$C$6:$AH$125,$N1974,$C$3)&lt;&gt;"",INDEX(個人!$C$6:$AH$125,$N1974,$O1974)&lt;&gt;""),LEFT(TEXT(INDEX(個人!$C$6:$AH$125,$N1974,$O1974),"mm:ss.00"),2),"")</f>
        <v/>
      </c>
      <c r="L1974" s="23" t="str">
        <f>IF(AND(INDEX(個人!$C$6:$AH$125,$N1974,$C$3)&lt;&gt;"",INDEX(個人!$C$6:$AH$125,$N1974,$O1974)&lt;&gt;""),MID(TEXT(INDEX(個人!$C$6:$AH$125,$N1974,$O1974),"mm:ss.00"),4,2),"")</f>
        <v/>
      </c>
      <c r="M1974" s="23" t="str">
        <f>IF(AND(INDEX(個人!$C$6:$AH$125,$N1974,$C$3)&lt;&gt;"",INDEX(個人!$C$6:$AH$125,$N1974,$O1974)&lt;&gt;""),RIGHT(TEXT(INDEX(個人!$C$6:$AH$125,$N1974,$O1974),"mm:ss.00"),2),"")</f>
        <v/>
      </c>
      <c r="N1974" s="23">
        <f t="shared" si="269"/>
        <v>90</v>
      </c>
      <c r="O1974" s="23">
        <v>21</v>
      </c>
      <c r="P1974" s="200" t="s">
        <v>47</v>
      </c>
      <c r="Q1974" s="23" t="s">
        <v>319</v>
      </c>
    </row>
    <row r="1975" spans="3:17" s="23" customFormat="1" x14ac:dyDescent="0.15">
      <c r="C1975" s="23" t="str">
        <f>IF(INDEX(個人!$C$6:$AH$125,$N1975,$C$3)&lt;&gt;"",DBCS(TRIM(INDEX(個人!$C$6:$AH$125,$N1975,$C$3))),"")</f>
        <v/>
      </c>
      <c r="D1975" s="23" t="str">
        <f t="shared" si="267"/>
        <v>○</v>
      </c>
      <c r="E1975" s="23">
        <f>IF(AND(INDEX(個人!$C$6:$AH$125,$N1974,$C$3)&lt;&gt;"",INDEX(個人!$C$6:$AH$125,$N1975,$O1975)&lt;&gt;""),E1974+1,E1974)</f>
        <v>0</v>
      </c>
      <c r="F1975" s="23" t="str">
        <f t="shared" si="268"/>
        <v>@0</v>
      </c>
      <c r="H1975" s="23" t="str">
        <f>IF(AND(INDEX(個人!$C$6:$AH$125,$N1975,$C$3)&lt;&gt;"",INDEX(個人!$C$6:$AH$125,$N1975,$O1975)&lt;&gt;""),IF(INDEX(個人!$C$6:$AH$125,$N1975,$H$3)&lt;20,11,ROUNDDOWN(INDEX(個人!$C$6:$AH$125,$N1975,$H$3)/5,0)+7),"")</f>
        <v/>
      </c>
      <c r="I1975" s="23" t="str">
        <f>IF(AND(INDEX(個人!$C$6:$AH$125,$N1975,$C$3)&lt;&gt;"",INDEX(個人!$C$6:$AH$125,$N1975,$O1975)&lt;&gt;""),IF(ISERROR(VLOOKUP(DBCS($Q1975),コード一覧!$E$1:$F$6,2,FALSE)),1,VLOOKUP(DBCS($Q1975),コード一覧!$E$1:$F$6,2,FALSE)),"")</f>
        <v/>
      </c>
      <c r="J1975" s="23" t="str">
        <f>IF(AND(INDEX(個人!$C$6:$AH$125,$N1975,$C$3)&lt;&gt;"",INDEX(個人!$C$6:$AH$125,$N1975,$O1975)&lt;&gt;""),VLOOKUP($P1975,コード一覧!$G$1:$H$10,2,FALSE),"")</f>
        <v/>
      </c>
      <c r="K1975" s="23" t="str">
        <f>IF(AND(INDEX(個人!$C$6:$AH$125,$N1975,$C$3)&lt;&gt;"",INDEX(個人!$C$6:$AH$125,$N1975,$O1975)&lt;&gt;""),LEFT(TEXT(INDEX(個人!$C$6:$AH$125,$N1975,$O1975),"mm:ss.00"),2),"")</f>
        <v/>
      </c>
      <c r="L1975" s="23" t="str">
        <f>IF(AND(INDEX(個人!$C$6:$AH$125,$N1975,$C$3)&lt;&gt;"",INDEX(個人!$C$6:$AH$125,$N1975,$O1975)&lt;&gt;""),MID(TEXT(INDEX(個人!$C$6:$AH$125,$N1975,$O1975),"mm:ss.00"),4,2),"")</f>
        <v/>
      </c>
      <c r="M1975" s="23" t="str">
        <f>IF(AND(INDEX(個人!$C$6:$AH$125,$N1975,$C$3)&lt;&gt;"",INDEX(個人!$C$6:$AH$125,$N1975,$O1975)&lt;&gt;""),RIGHT(TEXT(INDEX(個人!$C$6:$AH$125,$N1975,$O1975),"mm:ss.00"),2),"")</f>
        <v/>
      </c>
      <c r="N1975" s="23">
        <f t="shared" si="269"/>
        <v>90</v>
      </c>
      <c r="O1975" s="23">
        <v>22</v>
      </c>
      <c r="P1975" s="200" t="s">
        <v>70</v>
      </c>
      <c r="Q1975" s="23" t="s">
        <v>320</v>
      </c>
    </row>
    <row r="1976" spans="3:17" s="23" customFormat="1" x14ac:dyDescent="0.15">
      <c r="C1976" s="23" t="str">
        <f>IF(INDEX(個人!$C$6:$AH$125,$N1976,$C$3)&lt;&gt;"",DBCS(TRIM(INDEX(個人!$C$6:$AH$125,$N1976,$C$3))),"")</f>
        <v/>
      </c>
      <c r="D1976" s="23" t="str">
        <f t="shared" si="267"/>
        <v>○</v>
      </c>
      <c r="E1976" s="23">
        <f>IF(AND(INDEX(個人!$C$6:$AH$125,$N1975,$C$3)&lt;&gt;"",INDEX(個人!$C$6:$AH$125,$N1976,$O1976)&lt;&gt;""),E1975+1,E1975)</f>
        <v>0</v>
      </c>
      <c r="F1976" s="23" t="str">
        <f t="shared" si="268"/>
        <v>@0</v>
      </c>
      <c r="H1976" s="23" t="str">
        <f>IF(AND(INDEX(個人!$C$6:$AH$125,$N1976,$C$3)&lt;&gt;"",INDEX(個人!$C$6:$AH$125,$N1976,$O1976)&lt;&gt;""),IF(INDEX(個人!$C$6:$AH$125,$N1976,$H$3)&lt;20,11,ROUNDDOWN(INDEX(個人!$C$6:$AH$125,$N1976,$H$3)/5,0)+7),"")</f>
        <v/>
      </c>
      <c r="I1976" s="23" t="str">
        <f>IF(AND(INDEX(個人!$C$6:$AH$125,$N1976,$C$3)&lt;&gt;"",INDEX(個人!$C$6:$AH$125,$N1976,$O1976)&lt;&gt;""),IF(ISERROR(VLOOKUP(DBCS($Q1976),コード一覧!$E$1:$F$6,2,FALSE)),1,VLOOKUP(DBCS($Q1976),コード一覧!$E$1:$F$6,2,FALSE)),"")</f>
        <v/>
      </c>
      <c r="J1976" s="23" t="str">
        <f>IF(AND(INDEX(個人!$C$6:$AH$125,$N1976,$C$3)&lt;&gt;"",INDEX(個人!$C$6:$AH$125,$N1976,$O1976)&lt;&gt;""),VLOOKUP($P1976,コード一覧!$G$1:$H$10,2,FALSE),"")</f>
        <v/>
      </c>
      <c r="K1976" s="23" t="str">
        <f>IF(AND(INDEX(個人!$C$6:$AH$125,$N1976,$C$3)&lt;&gt;"",INDEX(個人!$C$6:$AH$125,$N1976,$O1976)&lt;&gt;""),LEFT(TEXT(INDEX(個人!$C$6:$AH$125,$N1976,$O1976),"mm:ss.00"),2),"")</f>
        <v/>
      </c>
      <c r="L1976" s="23" t="str">
        <f>IF(AND(INDEX(個人!$C$6:$AH$125,$N1976,$C$3)&lt;&gt;"",INDEX(個人!$C$6:$AH$125,$N1976,$O1976)&lt;&gt;""),MID(TEXT(INDEX(個人!$C$6:$AH$125,$N1976,$O1976),"mm:ss.00"),4,2),"")</f>
        <v/>
      </c>
      <c r="M1976" s="23" t="str">
        <f>IF(AND(INDEX(個人!$C$6:$AH$125,$N1976,$C$3)&lt;&gt;"",INDEX(個人!$C$6:$AH$125,$N1976,$O1976)&lt;&gt;""),RIGHT(TEXT(INDEX(個人!$C$6:$AH$125,$N1976,$O1976),"mm:ss.00"),2),"")</f>
        <v/>
      </c>
      <c r="N1976" s="23">
        <f t="shared" si="269"/>
        <v>90</v>
      </c>
      <c r="O1976" s="23">
        <v>23</v>
      </c>
      <c r="P1976" s="200" t="s">
        <v>24</v>
      </c>
      <c r="Q1976" s="23" t="s">
        <v>320</v>
      </c>
    </row>
    <row r="1977" spans="3:17" s="23" customFormat="1" x14ac:dyDescent="0.15">
      <c r="C1977" s="23" t="str">
        <f>IF(INDEX(個人!$C$6:$AH$125,$N1977,$C$3)&lt;&gt;"",DBCS(TRIM(INDEX(個人!$C$6:$AH$125,$N1977,$C$3))),"")</f>
        <v/>
      </c>
      <c r="D1977" s="23" t="str">
        <f t="shared" si="267"/>
        <v>○</v>
      </c>
      <c r="E1977" s="23">
        <f>IF(AND(INDEX(個人!$C$6:$AH$125,$N1976,$C$3)&lt;&gt;"",INDEX(個人!$C$6:$AH$125,$N1977,$O1977)&lt;&gt;""),E1976+1,E1976)</f>
        <v>0</v>
      </c>
      <c r="F1977" s="23" t="str">
        <f t="shared" si="268"/>
        <v>@0</v>
      </c>
      <c r="H1977" s="23" t="str">
        <f>IF(AND(INDEX(個人!$C$6:$AH$125,$N1977,$C$3)&lt;&gt;"",INDEX(個人!$C$6:$AH$125,$N1977,$O1977)&lt;&gt;""),IF(INDEX(個人!$C$6:$AH$125,$N1977,$H$3)&lt;20,11,ROUNDDOWN(INDEX(個人!$C$6:$AH$125,$N1977,$H$3)/5,0)+7),"")</f>
        <v/>
      </c>
      <c r="I1977" s="23" t="str">
        <f>IF(AND(INDEX(個人!$C$6:$AH$125,$N1977,$C$3)&lt;&gt;"",INDEX(個人!$C$6:$AH$125,$N1977,$O1977)&lt;&gt;""),IF(ISERROR(VLOOKUP(DBCS($Q1977),コード一覧!$E$1:$F$6,2,FALSE)),1,VLOOKUP(DBCS($Q1977),コード一覧!$E$1:$F$6,2,FALSE)),"")</f>
        <v/>
      </c>
      <c r="J1977" s="23" t="str">
        <f>IF(AND(INDEX(個人!$C$6:$AH$125,$N1977,$C$3)&lt;&gt;"",INDEX(個人!$C$6:$AH$125,$N1977,$O1977)&lt;&gt;""),VLOOKUP($P1977,コード一覧!$G$1:$H$10,2,FALSE),"")</f>
        <v/>
      </c>
      <c r="K1977" s="23" t="str">
        <f>IF(AND(INDEX(個人!$C$6:$AH$125,$N1977,$C$3)&lt;&gt;"",INDEX(個人!$C$6:$AH$125,$N1977,$O1977)&lt;&gt;""),LEFT(TEXT(INDEX(個人!$C$6:$AH$125,$N1977,$O1977),"mm:ss.00"),2),"")</f>
        <v/>
      </c>
      <c r="L1977" s="23" t="str">
        <f>IF(AND(INDEX(個人!$C$6:$AH$125,$N1977,$C$3)&lt;&gt;"",INDEX(個人!$C$6:$AH$125,$N1977,$O1977)&lt;&gt;""),MID(TEXT(INDEX(個人!$C$6:$AH$125,$N1977,$O1977),"mm:ss.00"),4,2),"")</f>
        <v/>
      </c>
      <c r="M1977" s="23" t="str">
        <f>IF(AND(INDEX(個人!$C$6:$AH$125,$N1977,$C$3)&lt;&gt;"",INDEX(個人!$C$6:$AH$125,$N1977,$O1977)&lt;&gt;""),RIGHT(TEXT(INDEX(個人!$C$6:$AH$125,$N1977,$O1977),"mm:ss.00"),2),"")</f>
        <v/>
      </c>
      <c r="N1977" s="23">
        <f t="shared" si="269"/>
        <v>90</v>
      </c>
      <c r="O1977" s="23">
        <v>24</v>
      </c>
      <c r="P1977" s="200" t="s">
        <v>37</v>
      </c>
      <c r="Q1977" s="23" t="s">
        <v>320</v>
      </c>
    </row>
    <row r="1978" spans="3:17" s="23" customFormat="1" x14ac:dyDescent="0.15">
      <c r="C1978" s="23" t="str">
        <f>IF(INDEX(個人!$C$6:$AH$125,$N1978,$C$3)&lt;&gt;"",DBCS(TRIM(INDEX(個人!$C$6:$AH$125,$N1978,$C$3))),"")</f>
        <v/>
      </c>
      <c r="D1978" s="23" t="str">
        <f t="shared" si="267"/>
        <v>○</v>
      </c>
      <c r="E1978" s="23">
        <f>IF(AND(INDEX(個人!$C$6:$AH$125,$N1977,$C$3)&lt;&gt;"",INDEX(個人!$C$6:$AH$125,$N1978,$O1978)&lt;&gt;""),E1977+1,E1977)</f>
        <v>0</v>
      </c>
      <c r="F1978" s="23" t="str">
        <f t="shared" si="268"/>
        <v>@0</v>
      </c>
      <c r="H1978" s="23" t="str">
        <f>IF(AND(INDEX(個人!$C$6:$AH$125,$N1978,$C$3)&lt;&gt;"",INDEX(個人!$C$6:$AH$125,$N1978,$O1978)&lt;&gt;""),IF(INDEX(個人!$C$6:$AH$125,$N1978,$H$3)&lt;20,11,ROUNDDOWN(INDEX(個人!$C$6:$AH$125,$N1978,$H$3)/5,0)+7),"")</f>
        <v/>
      </c>
      <c r="I1978" s="23" t="str">
        <f>IF(AND(INDEX(個人!$C$6:$AH$125,$N1978,$C$3)&lt;&gt;"",INDEX(個人!$C$6:$AH$125,$N1978,$O1978)&lt;&gt;""),IF(ISERROR(VLOOKUP(DBCS($Q1978),コード一覧!$E$1:$F$6,2,FALSE)),1,VLOOKUP(DBCS($Q1978),コード一覧!$E$1:$F$6,2,FALSE)),"")</f>
        <v/>
      </c>
      <c r="J1978" s="23" t="str">
        <f>IF(AND(INDEX(個人!$C$6:$AH$125,$N1978,$C$3)&lt;&gt;"",INDEX(個人!$C$6:$AH$125,$N1978,$O1978)&lt;&gt;""),VLOOKUP($P1978,コード一覧!$G$1:$H$10,2,FALSE),"")</f>
        <v/>
      </c>
      <c r="K1978" s="23" t="str">
        <f>IF(AND(INDEX(個人!$C$6:$AH$125,$N1978,$C$3)&lt;&gt;"",INDEX(個人!$C$6:$AH$125,$N1978,$O1978)&lt;&gt;""),LEFT(TEXT(INDEX(個人!$C$6:$AH$125,$N1978,$O1978),"mm:ss.00"),2),"")</f>
        <v/>
      </c>
      <c r="L1978" s="23" t="str">
        <f>IF(AND(INDEX(個人!$C$6:$AH$125,$N1978,$C$3)&lt;&gt;"",INDEX(個人!$C$6:$AH$125,$N1978,$O1978)&lt;&gt;""),MID(TEXT(INDEX(個人!$C$6:$AH$125,$N1978,$O1978),"mm:ss.00"),4,2),"")</f>
        <v/>
      </c>
      <c r="M1978" s="23" t="str">
        <f>IF(AND(INDEX(個人!$C$6:$AH$125,$N1978,$C$3)&lt;&gt;"",INDEX(個人!$C$6:$AH$125,$N1978,$O1978)&lt;&gt;""),RIGHT(TEXT(INDEX(個人!$C$6:$AH$125,$N1978,$O1978),"mm:ss.00"),2),"")</f>
        <v/>
      </c>
      <c r="N1978" s="23">
        <f t="shared" si="269"/>
        <v>90</v>
      </c>
      <c r="O1978" s="23">
        <v>25</v>
      </c>
      <c r="P1978" s="200" t="s">
        <v>47</v>
      </c>
      <c r="Q1978" s="23" t="s">
        <v>320</v>
      </c>
    </row>
    <row r="1979" spans="3:17" s="23" customFormat="1" x14ac:dyDescent="0.15">
      <c r="C1979" s="23" t="str">
        <f>IF(INDEX(個人!$C$6:$AH$125,$N1979,$C$3)&lt;&gt;"",DBCS(TRIM(INDEX(個人!$C$6:$AH$125,$N1979,$C$3))),"")</f>
        <v/>
      </c>
      <c r="D1979" s="23" t="str">
        <f t="shared" si="267"/>
        <v>○</v>
      </c>
      <c r="E1979" s="23">
        <f>IF(AND(INDEX(個人!$C$6:$AH$125,$N1978,$C$3)&lt;&gt;"",INDEX(個人!$C$6:$AH$125,$N1979,$O1979)&lt;&gt;""),E1978+1,E1978)</f>
        <v>0</v>
      </c>
      <c r="F1979" s="23" t="str">
        <f t="shared" si="268"/>
        <v>@0</v>
      </c>
      <c r="H1979" s="23" t="str">
        <f>IF(AND(INDEX(個人!$C$6:$AH$125,$N1979,$C$3)&lt;&gt;"",INDEX(個人!$C$6:$AH$125,$N1979,$O1979)&lt;&gt;""),IF(INDEX(個人!$C$6:$AH$125,$N1979,$H$3)&lt;20,11,ROUNDDOWN(INDEX(個人!$C$6:$AH$125,$N1979,$H$3)/5,0)+7),"")</f>
        <v/>
      </c>
      <c r="I1979" s="23" t="str">
        <f>IF(AND(INDEX(個人!$C$6:$AH$125,$N1979,$C$3)&lt;&gt;"",INDEX(個人!$C$6:$AH$125,$N1979,$O1979)&lt;&gt;""),IF(ISERROR(VLOOKUP(DBCS($Q1979),コード一覧!$E$1:$F$6,2,FALSE)),1,VLOOKUP(DBCS($Q1979),コード一覧!$E$1:$F$6,2,FALSE)),"")</f>
        <v/>
      </c>
      <c r="J1979" s="23" t="str">
        <f>IF(AND(INDEX(個人!$C$6:$AH$125,$N1979,$C$3)&lt;&gt;"",INDEX(個人!$C$6:$AH$125,$N1979,$O1979)&lt;&gt;""),VLOOKUP($P1979,コード一覧!$G$1:$H$10,2,FALSE),"")</f>
        <v/>
      </c>
      <c r="K1979" s="23" t="str">
        <f>IF(AND(INDEX(個人!$C$6:$AH$125,$N1979,$C$3)&lt;&gt;"",INDEX(個人!$C$6:$AH$125,$N1979,$O1979)&lt;&gt;""),LEFT(TEXT(INDEX(個人!$C$6:$AH$125,$N1979,$O1979),"mm:ss.00"),2),"")</f>
        <v/>
      </c>
      <c r="L1979" s="23" t="str">
        <f>IF(AND(INDEX(個人!$C$6:$AH$125,$N1979,$C$3)&lt;&gt;"",INDEX(個人!$C$6:$AH$125,$N1979,$O1979)&lt;&gt;""),MID(TEXT(INDEX(個人!$C$6:$AH$125,$N1979,$O1979),"mm:ss.00"),4,2),"")</f>
        <v/>
      </c>
      <c r="M1979" s="23" t="str">
        <f>IF(AND(INDEX(個人!$C$6:$AH$125,$N1979,$C$3)&lt;&gt;"",INDEX(個人!$C$6:$AH$125,$N1979,$O1979)&lt;&gt;""),RIGHT(TEXT(INDEX(個人!$C$6:$AH$125,$N1979,$O1979),"mm:ss.00"),2),"")</f>
        <v/>
      </c>
      <c r="N1979" s="23">
        <f t="shared" si="269"/>
        <v>90</v>
      </c>
      <c r="O1979" s="23">
        <v>26</v>
      </c>
      <c r="P1979" s="200" t="s">
        <v>70</v>
      </c>
      <c r="Q1979" s="23" t="s">
        <v>321</v>
      </c>
    </row>
    <row r="1980" spans="3:17" s="23" customFormat="1" x14ac:dyDescent="0.15">
      <c r="C1980" s="23" t="str">
        <f>IF(INDEX(個人!$C$6:$AH$125,$N1980,$C$3)&lt;&gt;"",DBCS(TRIM(INDEX(個人!$C$6:$AH$125,$N1980,$C$3))),"")</f>
        <v/>
      </c>
      <c r="D1980" s="23" t="str">
        <f t="shared" si="267"/>
        <v>○</v>
      </c>
      <c r="E1980" s="23">
        <f>IF(AND(INDEX(個人!$C$6:$AH$125,$N1979,$C$3)&lt;&gt;"",INDEX(個人!$C$6:$AH$125,$N1980,$O1980)&lt;&gt;""),E1979+1,E1979)</f>
        <v>0</v>
      </c>
      <c r="F1980" s="23" t="str">
        <f t="shared" si="268"/>
        <v>@0</v>
      </c>
      <c r="H1980" s="23" t="str">
        <f>IF(AND(INDEX(個人!$C$6:$AH$125,$N1980,$C$3)&lt;&gt;"",INDEX(個人!$C$6:$AH$125,$N1980,$O1980)&lt;&gt;""),IF(INDEX(個人!$C$6:$AH$125,$N1980,$H$3)&lt;20,11,ROUNDDOWN(INDEX(個人!$C$6:$AH$125,$N1980,$H$3)/5,0)+7),"")</f>
        <v/>
      </c>
      <c r="I1980" s="23" t="str">
        <f>IF(AND(INDEX(個人!$C$6:$AH$125,$N1980,$C$3)&lt;&gt;"",INDEX(個人!$C$6:$AH$125,$N1980,$O1980)&lt;&gt;""),IF(ISERROR(VLOOKUP(DBCS($Q1980),コード一覧!$E$1:$F$6,2,FALSE)),1,VLOOKUP(DBCS($Q1980),コード一覧!$E$1:$F$6,2,FALSE)),"")</f>
        <v/>
      </c>
      <c r="J1980" s="23" t="str">
        <f>IF(AND(INDEX(個人!$C$6:$AH$125,$N1980,$C$3)&lt;&gt;"",INDEX(個人!$C$6:$AH$125,$N1980,$O1980)&lt;&gt;""),VLOOKUP($P1980,コード一覧!$G$1:$H$10,2,FALSE),"")</f>
        <v/>
      </c>
      <c r="K1980" s="23" t="str">
        <f>IF(AND(INDEX(個人!$C$6:$AH$125,$N1980,$C$3)&lt;&gt;"",INDEX(個人!$C$6:$AH$125,$N1980,$O1980)&lt;&gt;""),LEFT(TEXT(INDEX(個人!$C$6:$AH$125,$N1980,$O1980),"mm:ss.00"),2),"")</f>
        <v/>
      </c>
      <c r="L1980" s="23" t="str">
        <f>IF(AND(INDEX(個人!$C$6:$AH$125,$N1980,$C$3)&lt;&gt;"",INDEX(個人!$C$6:$AH$125,$N1980,$O1980)&lt;&gt;""),MID(TEXT(INDEX(個人!$C$6:$AH$125,$N1980,$O1980),"mm:ss.00"),4,2),"")</f>
        <v/>
      </c>
      <c r="M1980" s="23" t="str">
        <f>IF(AND(INDEX(個人!$C$6:$AH$125,$N1980,$C$3)&lt;&gt;"",INDEX(個人!$C$6:$AH$125,$N1980,$O1980)&lt;&gt;""),RIGHT(TEXT(INDEX(個人!$C$6:$AH$125,$N1980,$O1980),"mm:ss.00"),2),"")</f>
        <v/>
      </c>
      <c r="N1980" s="23">
        <f t="shared" si="269"/>
        <v>90</v>
      </c>
      <c r="O1980" s="23">
        <v>27</v>
      </c>
      <c r="P1980" s="200" t="s">
        <v>24</v>
      </c>
      <c r="Q1980" s="23" t="s">
        <v>321</v>
      </c>
    </row>
    <row r="1981" spans="3:17" s="23" customFormat="1" x14ac:dyDescent="0.15">
      <c r="C1981" s="23" t="str">
        <f>IF(INDEX(個人!$C$6:$AH$125,$N1981,$C$3)&lt;&gt;"",DBCS(TRIM(INDEX(個人!$C$6:$AH$125,$N1981,$C$3))),"")</f>
        <v/>
      </c>
      <c r="D1981" s="23" t="str">
        <f t="shared" si="267"/>
        <v>○</v>
      </c>
      <c r="E1981" s="23">
        <f>IF(AND(INDEX(個人!$C$6:$AH$125,$N1980,$C$3)&lt;&gt;"",INDEX(個人!$C$6:$AH$125,$N1981,$O1981)&lt;&gt;""),E1980+1,E1980)</f>
        <v>0</v>
      </c>
      <c r="F1981" s="23" t="str">
        <f t="shared" si="268"/>
        <v>@0</v>
      </c>
      <c r="H1981" s="23" t="str">
        <f>IF(AND(INDEX(個人!$C$6:$AH$125,$N1981,$C$3)&lt;&gt;"",INDEX(個人!$C$6:$AH$125,$N1981,$O1981)&lt;&gt;""),IF(INDEX(個人!$C$6:$AH$125,$N1981,$H$3)&lt;20,11,ROUNDDOWN(INDEX(個人!$C$6:$AH$125,$N1981,$H$3)/5,0)+7),"")</f>
        <v/>
      </c>
      <c r="I1981" s="23" t="str">
        <f>IF(AND(INDEX(個人!$C$6:$AH$125,$N1981,$C$3)&lt;&gt;"",INDEX(個人!$C$6:$AH$125,$N1981,$O1981)&lt;&gt;""),IF(ISERROR(VLOOKUP(DBCS($Q1981),コード一覧!$E$1:$F$6,2,FALSE)),1,VLOOKUP(DBCS($Q1981),コード一覧!$E$1:$F$6,2,FALSE)),"")</f>
        <v/>
      </c>
      <c r="J1981" s="23" t="str">
        <f>IF(AND(INDEX(個人!$C$6:$AH$125,$N1981,$C$3)&lt;&gt;"",INDEX(個人!$C$6:$AH$125,$N1981,$O1981)&lt;&gt;""),VLOOKUP($P1981,コード一覧!$G$1:$H$10,2,FALSE),"")</f>
        <v/>
      </c>
      <c r="K1981" s="23" t="str">
        <f>IF(AND(INDEX(個人!$C$6:$AH$125,$N1981,$C$3)&lt;&gt;"",INDEX(個人!$C$6:$AH$125,$N1981,$O1981)&lt;&gt;""),LEFT(TEXT(INDEX(個人!$C$6:$AH$125,$N1981,$O1981),"mm:ss.00"),2),"")</f>
        <v/>
      </c>
      <c r="L1981" s="23" t="str">
        <f>IF(AND(INDEX(個人!$C$6:$AH$125,$N1981,$C$3)&lt;&gt;"",INDEX(個人!$C$6:$AH$125,$N1981,$O1981)&lt;&gt;""),MID(TEXT(INDEX(個人!$C$6:$AH$125,$N1981,$O1981),"mm:ss.00"),4,2),"")</f>
        <v/>
      </c>
      <c r="M1981" s="23" t="str">
        <f>IF(AND(INDEX(個人!$C$6:$AH$125,$N1981,$C$3)&lt;&gt;"",INDEX(個人!$C$6:$AH$125,$N1981,$O1981)&lt;&gt;""),RIGHT(TEXT(INDEX(個人!$C$6:$AH$125,$N1981,$O1981),"mm:ss.00"),2),"")</f>
        <v/>
      </c>
      <c r="N1981" s="23">
        <f t="shared" si="269"/>
        <v>90</v>
      </c>
      <c r="O1981" s="23">
        <v>28</v>
      </c>
      <c r="P1981" s="200" t="s">
        <v>37</v>
      </c>
      <c r="Q1981" s="23" t="s">
        <v>321</v>
      </c>
    </row>
    <row r="1982" spans="3:17" s="23" customFormat="1" x14ac:dyDescent="0.15">
      <c r="C1982" s="23" t="str">
        <f>IF(INDEX(個人!$C$6:$AH$125,$N1982,$C$3)&lt;&gt;"",DBCS(TRIM(INDEX(個人!$C$6:$AH$125,$N1982,$C$3))),"")</f>
        <v/>
      </c>
      <c r="D1982" s="23" t="str">
        <f t="shared" si="267"/>
        <v>○</v>
      </c>
      <c r="E1982" s="23">
        <f>IF(AND(INDEX(個人!$C$6:$AH$125,$N1981,$C$3)&lt;&gt;"",INDEX(個人!$C$6:$AH$125,$N1982,$O1982)&lt;&gt;""),E1981+1,E1981)</f>
        <v>0</v>
      </c>
      <c r="F1982" s="23" t="str">
        <f t="shared" si="268"/>
        <v>@0</v>
      </c>
      <c r="H1982" s="23" t="str">
        <f>IF(AND(INDEX(個人!$C$6:$AH$125,$N1982,$C$3)&lt;&gt;"",INDEX(個人!$C$6:$AH$125,$N1982,$O1982)&lt;&gt;""),IF(INDEX(個人!$C$6:$AH$125,$N1982,$H$3)&lt;20,11,ROUNDDOWN(INDEX(個人!$C$6:$AH$125,$N1982,$H$3)/5,0)+7),"")</f>
        <v/>
      </c>
      <c r="I1982" s="23" t="str">
        <f>IF(AND(INDEX(個人!$C$6:$AH$125,$N1982,$C$3)&lt;&gt;"",INDEX(個人!$C$6:$AH$125,$N1982,$O1982)&lt;&gt;""),IF(ISERROR(VLOOKUP(DBCS($Q1982),コード一覧!$E$1:$F$6,2,FALSE)),1,VLOOKUP(DBCS($Q1982),コード一覧!$E$1:$F$6,2,FALSE)),"")</f>
        <v/>
      </c>
      <c r="J1982" s="23" t="str">
        <f>IF(AND(INDEX(個人!$C$6:$AH$125,$N1982,$C$3)&lt;&gt;"",INDEX(個人!$C$6:$AH$125,$N1982,$O1982)&lt;&gt;""),VLOOKUP($P1982,コード一覧!$G$1:$H$10,2,FALSE),"")</f>
        <v/>
      </c>
      <c r="K1982" s="23" t="str">
        <f>IF(AND(INDEX(個人!$C$6:$AH$125,$N1982,$C$3)&lt;&gt;"",INDEX(個人!$C$6:$AH$125,$N1982,$O1982)&lt;&gt;""),LEFT(TEXT(INDEX(個人!$C$6:$AH$125,$N1982,$O1982),"mm:ss.00"),2),"")</f>
        <v/>
      </c>
      <c r="L1982" s="23" t="str">
        <f>IF(AND(INDEX(個人!$C$6:$AH$125,$N1982,$C$3)&lt;&gt;"",INDEX(個人!$C$6:$AH$125,$N1982,$O1982)&lt;&gt;""),MID(TEXT(INDEX(個人!$C$6:$AH$125,$N1982,$O1982),"mm:ss.00"),4,2),"")</f>
        <v/>
      </c>
      <c r="M1982" s="23" t="str">
        <f>IF(AND(INDEX(個人!$C$6:$AH$125,$N1982,$C$3)&lt;&gt;"",INDEX(個人!$C$6:$AH$125,$N1982,$O1982)&lt;&gt;""),RIGHT(TEXT(INDEX(個人!$C$6:$AH$125,$N1982,$O1982),"mm:ss.00"),2),"")</f>
        <v/>
      </c>
      <c r="N1982" s="23">
        <f t="shared" si="269"/>
        <v>90</v>
      </c>
      <c r="O1982" s="23">
        <v>29</v>
      </c>
      <c r="P1982" s="200" t="s">
        <v>47</v>
      </c>
      <c r="Q1982" s="23" t="s">
        <v>321</v>
      </c>
    </row>
    <row r="1983" spans="3:17" s="23" customFormat="1" x14ac:dyDescent="0.15">
      <c r="C1983" s="23" t="str">
        <f>IF(INDEX(個人!$C$6:$AH$125,$N1983,$C$3)&lt;&gt;"",DBCS(TRIM(INDEX(個人!$C$6:$AH$125,$N1983,$C$3))),"")</f>
        <v/>
      </c>
      <c r="D1983" s="23" t="str">
        <f t="shared" si="267"/>
        <v>○</v>
      </c>
      <c r="E1983" s="23">
        <f>IF(AND(INDEX(個人!$C$6:$AH$125,$N1982,$C$3)&lt;&gt;"",INDEX(個人!$C$6:$AH$125,$N1983,$O1983)&lt;&gt;""),E1982+1,E1982)</f>
        <v>0</v>
      </c>
      <c r="F1983" s="23" t="str">
        <f t="shared" si="268"/>
        <v>@0</v>
      </c>
      <c r="H1983" s="23" t="str">
        <f>IF(AND(INDEX(個人!$C$6:$AH$125,$N1983,$C$3)&lt;&gt;"",INDEX(個人!$C$6:$AH$125,$N1983,$O1983)&lt;&gt;""),IF(INDEX(個人!$C$6:$AH$125,$N1983,$H$3)&lt;20,11,ROUNDDOWN(INDEX(個人!$C$6:$AH$125,$N1983,$H$3)/5,0)+7),"")</f>
        <v/>
      </c>
      <c r="I1983" s="23" t="str">
        <f>IF(AND(INDEX(個人!$C$6:$AH$125,$N1983,$C$3)&lt;&gt;"",INDEX(個人!$C$6:$AH$125,$N1983,$O1983)&lt;&gt;""),IF(ISERROR(VLOOKUP(DBCS($Q1983),コード一覧!$E$1:$F$6,2,FALSE)),1,VLOOKUP(DBCS($Q1983),コード一覧!$E$1:$F$6,2,FALSE)),"")</f>
        <v/>
      </c>
      <c r="J1983" s="23" t="str">
        <f>IF(AND(INDEX(個人!$C$6:$AH$125,$N1983,$C$3)&lt;&gt;"",INDEX(個人!$C$6:$AH$125,$N1983,$O1983)&lt;&gt;""),VLOOKUP($P1983,コード一覧!$G$1:$H$10,2,FALSE),"")</f>
        <v/>
      </c>
      <c r="K1983" s="23" t="str">
        <f>IF(AND(INDEX(個人!$C$6:$AH$125,$N1983,$C$3)&lt;&gt;"",INDEX(個人!$C$6:$AH$125,$N1983,$O1983)&lt;&gt;""),LEFT(TEXT(INDEX(個人!$C$6:$AH$125,$N1983,$O1983),"mm:ss.00"),2),"")</f>
        <v/>
      </c>
      <c r="L1983" s="23" t="str">
        <f>IF(AND(INDEX(個人!$C$6:$AH$125,$N1983,$C$3)&lt;&gt;"",INDEX(個人!$C$6:$AH$125,$N1983,$O1983)&lt;&gt;""),MID(TEXT(INDEX(個人!$C$6:$AH$125,$N1983,$O1983),"mm:ss.00"),4,2),"")</f>
        <v/>
      </c>
      <c r="M1983" s="23" t="str">
        <f>IF(AND(INDEX(個人!$C$6:$AH$125,$N1983,$C$3)&lt;&gt;"",INDEX(個人!$C$6:$AH$125,$N1983,$O1983)&lt;&gt;""),RIGHT(TEXT(INDEX(個人!$C$6:$AH$125,$N1983,$O1983),"mm:ss.00"),2),"")</f>
        <v/>
      </c>
      <c r="N1983" s="23">
        <f t="shared" si="269"/>
        <v>90</v>
      </c>
      <c r="O1983" s="23">
        <v>30</v>
      </c>
      <c r="P1983" s="200" t="s">
        <v>37</v>
      </c>
      <c r="Q1983" s="23" t="s">
        <v>101</v>
      </c>
    </row>
    <row r="1984" spans="3:17" s="23" customFormat="1" x14ac:dyDescent="0.15">
      <c r="C1984" s="23" t="str">
        <f>IF(INDEX(個人!$C$6:$AH$125,$N1984,$C$3)&lt;&gt;"",DBCS(TRIM(INDEX(個人!$C$6:$AH$125,$N1984,$C$3))),"")</f>
        <v/>
      </c>
      <c r="D1984" s="23" t="str">
        <f t="shared" si="267"/>
        <v>○</v>
      </c>
      <c r="E1984" s="23">
        <f>IF(AND(INDEX(個人!$C$6:$AH$125,$N1983,$C$3)&lt;&gt;"",INDEX(個人!$C$6:$AH$125,$N1984,$O1984)&lt;&gt;""),E1983+1,E1983)</f>
        <v>0</v>
      </c>
      <c r="F1984" s="23" t="str">
        <f t="shared" si="268"/>
        <v>@0</v>
      </c>
      <c r="H1984" s="23" t="str">
        <f>IF(AND(INDEX(個人!$C$6:$AH$125,$N1984,$C$3)&lt;&gt;"",INDEX(個人!$C$6:$AH$125,$N1984,$O1984)&lt;&gt;""),IF(INDEX(個人!$C$6:$AH$125,$N1984,$H$3)&lt;20,11,ROUNDDOWN(INDEX(個人!$C$6:$AH$125,$N1984,$H$3)/5,0)+7),"")</f>
        <v/>
      </c>
      <c r="I1984" s="23" t="str">
        <f>IF(AND(INDEX(個人!$C$6:$AH$125,$N1984,$C$3)&lt;&gt;"",INDEX(個人!$C$6:$AH$125,$N1984,$O1984)&lt;&gt;""),IF(ISERROR(VLOOKUP(DBCS($Q1984),コード一覧!$E$1:$F$6,2,FALSE)),1,VLOOKUP(DBCS($Q1984),コード一覧!$E$1:$F$6,2,FALSE)),"")</f>
        <v/>
      </c>
      <c r="J1984" s="23" t="str">
        <f>IF(AND(INDEX(個人!$C$6:$AH$125,$N1984,$C$3)&lt;&gt;"",INDEX(個人!$C$6:$AH$125,$N1984,$O1984)&lt;&gt;""),VLOOKUP($P1984,コード一覧!$G$1:$H$10,2,FALSE),"")</f>
        <v/>
      </c>
      <c r="K1984" s="23" t="str">
        <f>IF(AND(INDEX(個人!$C$6:$AH$125,$N1984,$C$3)&lt;&gt;"",INDEX(個人!$C$6:$AH$125,$N1984,$O1984)&lt;&gt;""),LEFT(TEXT(INDEX(個人!$C$6:$AH$125,$N1984,$O1984),"mm:ss.00"),2),"")</f>
        <v/>
      </c>
      <c r="L1984" s="23" t="str">
        <f>IF(AND(INDEX(個人!$C$6:$AH$125,$N1984,$C$3)&lt;&gt;"",INDEX(個人!$C$6:$AH$125,$N1984,$O1984)&lt;&gt;""),MID(TEXT(INDEX(個人!$C$6:$AH$125,$N1984,$O1984),"mm:ss.00"),4,2),"")</f>
        <v/>
      </c>
      <c r="M1984" s="23" t="str">
        <f>IF(AND(INDEX(個人!$C$6:$AH$125,$N1984,$C$3)&lt;&gt;"",INDEX(個人!$C$6:$AH$125,$N1984,$O1984)&lt;&gt;""),RIGHT(TEXT(INDEX(個人!$C$6:$AH$125,$N1984,$O1984),"mm:ss.00"),2),"")</f>
        <v/>
      </c>
      <c r="N1984" s="23">
        <f t="shared" si="269"/>
        <v>90</v>
      </c>
      <c r="O1984" s="23">
        <v>31</v>
      </c>
      <c r="P1984" s="200" t="s">
        <v>47</v>
      </c>
      <c r="Q1984" s="23" t="s">
        <v>101</v>
      </c>
    </row>
    <row r="1985" spans="3:17" s="23" customFormat="1" x14ac:dyDescent="0.15">
      <c r="C1985" s="23" t="str">
        <f>IF(INDEX(個人!$C$6:$AH$125,$N1985,$C$3)&lt;&gt;"",DBCS(TRIM(INDEX(個人!$C$6:$AH$125,$N1985,$C$3))),"")</f>
        <v/>
      </c>
      <c r="D1985" s="23" t="str">
        <f t="shared" si="267"/>
        <v>○</v>
      </c>
      <c r="E1985" s="23">
        <f>IF(AND(INDEX(個人!$C$6:$AH$125,$N1984,$C$3)&lt;&gt;"",INDEX(個人!$C$6:$AH$125,$N1985,$O1985)&lt;&gt;""),E1984+1,E1984)</f>
        <v>0</v>
      </c>
      <c r="F1985" s="23" t="str">
        <f t="shared" si="268"/>
        <v>@0</v>
      </c>
      <c r="H1985" s="23" t="str">
        <f>IF(AND(INDEX(個人!$C$6:$AH$125,$N1985,$C$3)&lt;&gt;"",INDEX(個人!$C$6:$AH$125,$N1985,$O1985)&lt;&gt;""),IF(INDEX(個人!$C$6:$AH$125,$N1985,$H$3)&lt;20,11,ROUNDDOWN(INDEX(個人!$C$6:$AH$125,$N1985,$H$3)/5,0)+7),"")</f>
        <v/>
      </c>
      <c r="I1985" s="23" t="str">
        <f>IF(AND(INDEX(個人!$C$6:$AH$125,$N1985,$C$3)&lt;&gt;"",INDEX(個人!$C$6:$AH$125,$N1985,$O1985)&lt;&gt;""),IF(ISERROR(VLOOKUP(DBCS($Q1985),コード一覧!$E$1:$F$6,2,FALSE)),1,VLOOKUP(DBCS($Q1985),コード一覧!$E$1:$F$6,2,FALSE)),"")</f>
        <v/>
      </c>
      <c r="J1985" s="23" t="str">
        <f>IF(AND(INDEX(個人!$C$6:$AH$125,$N1985,$C$3)&lt;&gt;"",INDEX(個人!$C$6:$AH$125,$N1985,$O1985)&lt;&gt;""),VLOOKUP($P1985,コード一覧!$G$1:$H$10,2,FALSE),"")</f>
        <v/>
      </c>
      <c r="K1985" s="23" t="str">
        <f>IF(AND(INDEX(個人!$C$6:$AH$125,$N1985,$C$3)&lt;&gt;"",INDEX(個人!$C$6:$AH$125,$N1985,$O1985)&lt;&gt;""),LEFT(TEXT(INDEX(個人!$C$6:$AH$125,$N1985,$O1985),"mm:ss.00"),2),"")</f>
        <v/>
      </c>
      <c r="L1985" s="23" t="str">
        <f>IF(AND(INDEX(個人!$C$6:$AH$125,$N1985,$C$3)&lt;&gt;"",INDEX(個人!$C$6:$AH$125,$N1985,$O1985)&lt;&gt;""),MID(TEXT(INDEX(個人!$C$6:$AH$125,$N1985,$O1985),"mm:ss.00"),4,2),"")</f>
        <v/>
      </c>
      <c r="M1985" s="23" t="str">
        <f>IF(AND(INDEX(個人!$C$6:$AH$125,$N1985,$C$3)&lt;&gt;"",INDEX(個人!$C$6:$AH$125,$N1985,$O1985)&lt;&gt;""),RIGHT(TEXT(INDEX(個人!$C$6:$AH$125,$N1985,$O1985),"mm:ss.00"),2),"")</f>
        <v/>
      </c>
      <c r="N1985" s="23">
        <f t="shared" si="269"/>
        <v>90</v>
      </c>
      <c r="O1985" s="23">
        <v>32</v>
      </c>
      <c r="P1985" s="200" t="s">
        <v>73</v>
      </c>
      <c r="Q1985" s="23" t="s">
        <v>101</v>
      </c>
    </row>
    <row r="1986" spans="3:17" s="22" customFormat="1" x14ac:dyDescent="0.15">
      <c r="C1986" s="22" t="str">
        <f>IF(INDEX(個人!$C$6:$AH$125,$N1986,$C$3)&lt;&gt;"",DBCS(TRIM(INDEX(個人!$C$6:$AH$125,$N1986,$C$3))),"")</f>
        <v/>
      </c>
      <c r="D1986" s="22" t="str">
        <f>IF(C1985=C1986,"○","×")</f>
        <v>○</v>
      </c>
      <c r="E1986" s="22">
        <f>IF(AND(INDEX(個人!$C$6:$AH$125,$N1986,$C$3)&lt;&gt;"",INDEX(個人!$C$6:$AH$125,$N1986,$O1986)&lt;&gt;""),1,0)</f>
        <v>0</v>
      </c>
      <c r="F1986" s="22" t="str">
        <f>C1986&amp;"@"&amp;E1986</f>
        <v>@0</v>
      </c>
      <c r="H1986" s="22" t="str">
        <f>IF(AND(INDEX(個人!$C$6:$AH$125,$N1986,$C$3)&lt;&gt;"",INDEX(個人!$C$6:$AH$125,$N1986,$O1986)&lt;&gt;""),IF(INDEX(個人!$C$6:$AH$125,$N1986,$H$3)&lt;20,11,ROUNDDOWN(INDEX(個人!$C$6:$AH$125,$N1986,$H$3)/5,0)+7),"")</f>
        <v/>
      </c>
      <c r="I1986" s="22" t="str">
        <f>IF(AND(INDEX(個人!$C$6:$AH$125,$N1986,$C$3)&lt;&gt;"",INDEX(個人!$C$6:$AH$125,$N1986,$O1986)&lt;&gt;""),IF(ISERROR(VLOOKUP(DBCS($Q1986),コード一覧!$E$1:$F$6,2,FALSE)),1,VLOOKUP(DBCS($Q1986),コード一覧!$E$1:$F$6,2,FALSE)),"")</f>
        <v/>
      </c>
      <c r="J1986" s="22" t="str">
        <f>IF(AND(INDEX(個人!$C$6:$AH$125,$N1986,$C$3)&lt;&gt;"",INDEX(個人!$C$6:$AH$125,$N1986,$O1986)&lt;&gt;""),VLOOKUP($P1986,コード一覧!$G$1:$H$10,2,FALSE),"")</f>
        <v/>
      </c>
      <c r="K1986" s="22" t="str">
        <f>IF(AND(INDEX(個人!$C$6:$AH$125,$N1986,$C$3)&lt;&gt;"",INDEX(個人!$C$6:$AH$125,$N1986,$O1986)&lt;&gt;""),LEFT(TEXT(INDEX(個人!$C$6:$AH$125,$N1986,$O1986),"mm:ss.00"),2),"")</f>
        <v/>
      </c>
      <c r="L1986" s="22" t="str">
        <f>IF(AND(INDEX(個人!$C$6:$AH$125,$N1986,$C$3)&lt;&gt;"",INDEX(個人!$C$6:$AH$125,$N1986,$O1986)&lt;&gt;""),MID(TEXT(INDEX(個人!$C$6:$AH$125,$N1986,$O1986),"mm:ss.00"),4,2),"")</f>
        <v/>
      </c>
      <c r="M1986" s="22" t="str">
        <f>IF(AND(INDEX(個人!$C$6:$AH$125,$N1986,$C$3)&lt;&gt;"",INDEX(個人!$C$6:$AH$125,$N1986,$O1986)&lt;&gt;""),RIGHT(TEXT(INDEX(個人!$C$6:$AH$125,$N1986,$O1986),"mm:ss.00"),2),"")</f>
        <v/>
      </c>
      <c r="N1986" s="22">
        <f>N1964+1</f>
        <v>91</v>
      </c>
      <c r="O1986" s="22">
        <v>11</v>
      </c>
      <c r="P1986" s="24" t="s">
        <v>70</v>
      </c>
      <c r="Q1986" s="22" t="s">
        <v>102</v>
      </c>
    </row>
    <row r="1987" spans="3:17" s="22" customFormat="1" x14ac:dyDescent="0.15">
      <c r="C1987" s="22" t="str">
        <f>IF(INDEX(個人!$C$6:$AH$125,$N1987,$C$3)&lt;&gt;"",DBCS(TRIM(INDEX(個人!$C$6:$AH$125,$N1987,$C$3))),"")</f>
        <v/>
      </c>
      <c r="D1987" s="22" t="str">
        <f>IF(C1986=C1987,"○","×")</f>
        <v>○</v>
      </c>
      <c r="E1987" s="22">
        <f>IF(AND(INDEX(個人!$C$6:$AH$125,$N1986,$C$3)&lt;&gt;"",INDEX(個人!$C$6:$AH$125,$N1987,$O1987)&lt;&gt;""),E1986+1,E1986)</f>
        <v>0</v>
      </c>
      <c r="F1987" s="22" t="str">
        <f>C1987&amp;"@"&amp;E1987</f>
        <v>@0</v>
      </c>
      <c r="H1987" s="22" t="str">
        <f>IF(AND(INDEX(個人!$C$6:$AH$125,$N1987,$C$3)&lt;&gt;"",INDEX(個人!$C$6:$AH$125,$N1987,$O1987)&lt;&gt;""),IF(INDEX(個人!$C$6:$AH$125,$N1987,$H$3)&lt;20,11,ROUNDDOWN(INDEX(個人!$C$6:$AH$125,$N1987,$H$3)/5,0)+7),"")</f>
        <v/>
      </c>
      <c r="I1987" s="22" t="str">
        <f>IF(AND(INDEX(個人!$C$6:$AH$125,$N1987,$C$3)&lt;&gt;"",INDEX(個人!$C$6:$AH$125,$N1987,$O1987)&lt;&gt;""),IF(ISERROR(VLOOKUP(DBCS($Q1987),コード一覧!$E$1:$F$6,2,FALSE)),1,VLOOKUP(DBCS($Q1987),コード一覧!$E$1:$F$6,2,FALSE)),"")</f>
        <v/>
      </c>
      <c r="J1987" s="22" t="str">
        <f>IF(AND(INDEX(個人!$C$6:$AH$125,$N1987,$C$3)&lt;&gt;"",INDEX(個人!$C$6:$AH$125,$N1987,$O1987)&lt;&gt;""),VLOOKUP($P1987,コード一覧!$G$1:$H$10,2,FALSE),"")</f>
        <v/>
      </c>
      <c r="K1987" s="22" t="str">
        <f>IF(AND(INDEX(個人!$C$6:$AH$125,$N1987,$C$3)&lt;&gt;"",INDEX(個人!$C$6:$AH$125,$N1987,$O1987)&lt;&gt;""),LEFT(TEXT(INDEX(個人!$C$6:$AH$125,$N1987,$O1987),"mm:ss.00"),2),"")</f>
        <v/>
      </c>
      <c r="L1987" s="22" t="str">
        <f>IF(AND(INDEX(個人!$C$6:$AH$125,$N1987,$C$3)&lt;&gt;"",INDEX(個人!$C$6:$AH$125,$N1987,$O1987)&lt;&gt;""),MID(TEXT(INDEX(個人!$C$6:$AH$125,$N1987,$O1987),"mm:ss.00"),4,2),"")</f>
        <v/>
      </c>
      <c r="M1987" s="22" t="str">
        <f>IF(AND(INDEX(個人!$C$6:$AH$125,$N1987,$C$3)&lt;&gt;"",INDEX(個人!$C$6:$AH$125,$N1987,$O1987)&lt;&gt;""),RIGHT(TEXT(INDEX(個人!$C$6:$AH$125,$N1987,$O1987),"mm:ss.00"),2),"")</f>
        <v/>
      </c>
      <c r="N1987" s="22">
        <f>$N1986</f>
        <v>91</v>
      </c>
      <c r="O1987" s="22">
        <v>12</v>
      </c>
      <c r="P1987" s="24" t="s">
        <v>24</v>
      </c>
      <c r="Q1987" s="22" t="s">
        <v>102</v>
      </c>
    </row>
    <row r="1988" spans="3:17" s="22" customFormat="1" x14ac:dyDescent="0.15">
      <c r="C1988" s="22" t="str">
        <f>IF(INDEX(個人!$C$6:$AH$125,$N1988,$C$3)&lt;&gt;"",DBCS(TRIM(INDEX(個人!$C$6:$AH$125,$N1988,$C$3))),"")</f>
        <v/>
      </c>
      <c r="D1988" s="22" t="str">
        <f t="shared" ref="D1988:D2007" si="270">IF(C1987=C1988,"○","×")</f>
        <v>○</v>
      </c>
      <c r="E1988" s="22">
        <f>IF(AND(INDEX(個人!$C$6:$AH$125,$N1987,$C$3)&lt;&gt;"",INDEX(個人!$C$6:$AH$125,$N1988,$O1988)&lt;&gt;""),E1987+1,E1987)</f>
        <v>0</v>
      </c>
      <c r="F1988" s="22" t="str">
        <f t="shared" ref="F1988:F2007" si="271">C1988&amp;"@"&amp;E1988</f>
        <v>@0</v>
      </c>
      <c r="H1988" s="22" t="str">
        <f>IF(AND(INDEX(個人!$C$6:$AH$125,$N1988,$C$3)&lt;&gt;"",INDEX(個人!$C$6:$AH$125,$N1988,$O1988)&lt;&gt;""),IF(INDEX(個人!$C$6:$AH$125,$N1988,$H$3)&lt;20,11,ROUNDDOWN(INDEX(個人!$C$6:$AH$125,$N1988,$H$3)/5,0)+7),"")</f>
        <v/>
      </c>
      <c r="I1988" s="22" t="str">
        <f>IF(AND(INDEX(個人!$C$6:$AH$125,$N1988,$C$3)&lt;&gt;"",INDEX(個人!$C$6:$AH$125,$N1988,$O1988)&lt;&gt;""),IF(ISERROR(VLOOKUP(DBCS($Q1988),コード一覧!$E$1:$F$6,2,FALSE)),1,VLOOKUP(DBCS($Q1988),コード一覧!$E$1:$F$6,2,FALSE)),"")</f>
        <v/>
      </c>
      <c r="J1988" s="22" t="str">
        <f>IF(AND(INDEX(個人!$C$6:$AH$125,$N1988,$C$3)&lt;&gt;"",INDEX(個人!$C$6:$AH$125,$N1988,$O1988)&lt;&gt;""),VLOOKUP($P1988,コード一覧!$G$1:$H$10,2,FALSE),"")</f>
        <v/>
      </c>
      <c r="K1988" s="22" t="str">
        <f>IF(AND(INDEX(個人!$C$6:$AH$125,$N1988,$C$3)&lt;&gt;"",INDEX(個人!$C$6:$AH$125,$N1988,$O1988)&lt;&gt;""),LEFT(TEXT(INDEX(個人!$C$6:$AH$125,$N1988,$O1988),"mm:ss.00"),2),"")</f>
        <v/>
      </c>
      <c r="L1988" s="22" t="str">
        <f>IF(AND(INDEX(個人!$C$6:$AH$125,$N1988,$C$3)&lt;&gt;"",INDEX(個人!$C$6:$AH$125,$N1988,$O1988)&lt;&gt;""),MID(TEXT(INDEX(個人!$C$6:$AH$125,$N1988,$O1988),"mm:ss.00"),4,2),"")</f>
        <v/>
      </c>
      <c r="M1988" s="22" t="str">
        <f>IF(AND(INDEX(個人!$C$6:$AH$125,$N1988,$C$3)&lt;&gt;"",INDEX(個人!$C$6:$AH$125,$N1988,$O1988)&lt;&gt;""),RIGHT(TEXT(INDEX(個人!$C$6:$AH$125,$N1988,$O1988),"mm:ss.00"),2),"")</f>
        <v/>
      </c>
      <c r="N1988" s="22">
        <f t="shared" ref="N1988:N2007" si="272">$N1987</f>
        <v>91</v>
      </c>
      <c r="O1988" s="22">
        <v>13</v>
      </c>
      <c r="P1988" s="24" t="s">
        <v>37</v>
      </c>
      <c r="Q1988" s="22" t="s">
        <v>102</v>
      </c>
    </row>
    <row r="1989" spans="3:17" s="22" customFormat="1" x14ac:dyDescent="0.15">
      <c r="C1989" s="22" t="str">
        <f>IF(INDEX(個人!$C$6:$AH$125,$N1989,$C$3)&lt;&gt;"",DBCS(TRIM(INDEX(個人!$C$6:$AH$125,$N1989,$C$3))),"")</f>
        <v/>
      </c>
      <c r="D1989" s="22" t="str">
        <f t="shared" si="270"/>
        <v>○</v>
      </c>
      <c r="E1989" s="22">
        <f>IF(AND(INDEX(個人!$C$6:$AH$125,$N1988,$C$3)&lt;&gt;"",INDEX(個人!$C$6:$AH$125,$N1989,$O1989)&lt;&gt;""),E1988+1,E1988)</f>
        <v>0</v>
      </c>
      <c r="F1989" s="22" t="str">
        <f t="shared" si="271"/>
        <v>@0</v>
      </c>
      <c r="H1989" s="22" t="str">
        <f>IF(AND(INDEX(個人!$C$6:$AH$125,$N1989,$C$3)&lt;&gt;"",INDEX(個人!$C$6:$AH$125,$N1989,$O1989)&lt;&gt;""),IF(INDEX(個人!$C$6:$AH$125,$N1989,$H$3)&lt;20,11,ROUNDDOWN(INDEX(個人!$C$6:$AH$125,$N1989,$H$3)/5,0)+7),"")</f>
        <v/>
      </c>
      <c r="I1989" s="22" t="str">
        <f>IF(AND(INDEX(個人!$C$6:$AH$125,$N1989,$C$3)&lt;&gt;"",INDEX(個人!$C$6:$AH$125,$N1989,$O1989)&lt;&gt;""),IF(ISERROR(VLOOKUP(DBCS($Q1989),コード一覧!$E$1:$F$6,2,FALSE)),1,VLOOKUP(DBCS($Q1989),コード一覧!$E$1:$F$6,2,FALSE)),"")</f>
        <v/>
      </c>
      <c r="J1989" s="22" t="str">
        <f>IF(AND(INDEX(個人!$C$6:$AH$125,$N1989,$C$3)&lt;&gt;"",INDEX(個人!$C$6:$AH$125,$N1989,$O1989)&lt;&gt;""),VLOOKUP($P1989,コード一覧!$G$1:$H$10,2,FALSE),"")</f>
        <v/>
      </c>
      <c r="K1989" s="22" t="str">
        <f>IF(AND(INDEX(個人!$C$6:$AH$125,$N1989,$C$3)&lt;&gt;"",INDEX(個人!$C$6:$AH$125,$N1989,$O1989)&lt;&gt;""),LEFT(TEXT(INDEX(個人!$C$6:$AH$125,$N1989,$O1989),"mm:ss.00"),2),"")</f>
        <v/>
      </c>
      <c r="L1989" s="22" t="str">
        <f>IF(AND(INDEX(個人!$C$6:$AH$125,$N1989,$C$3)&lt;&gt;"",INDEX(個人!$C$6:$AH$125,$N1989,$O1989)&lt;&gt;""),MID(TEXT(INDEX(個人!$C$6:$AH$125,$N1989,$O1989),"mm:ss.00"),4,2),"")</f>
        <v/>
      </c>
      <c r="M1989" s="22" t="str">
        <f>IF(AND(INDEX(個人!$C$6:$AH$125,$N1989,$C$3)&lt;&gt;"",INDEX(個人!$C$6:$AH$125,$N1989,$O1989)&lt;&gt;""),RIGHT(TEXT(INDEX(個人!$C$6:$AH$125,$N1989,$O1989),"mm:ss.00"),2),"")</f>
        <v/>
      </c>
      <c r="N1989" s="22">
        <f t="shared" si="272"/>
        <v>91</v>
      </c>
      <c r="O1989" s="22">
        <v>14</v>
      </c>
      <c r="P1989" s="24" t="s">
        <v>47</v>
      </c>
      <c r="Q1989" s="22" t="s">
        <v>102</v>
      </c>
    </row>
    <row r="1990" spans="3:17" s="22" customFormat="1" x14ac:dyDescent="0.15">
      <c r="C1990" s="22" t="str">
        <f>IF(INDEX(個人!$C$6:$AH$125,$N1990,$C$3)&lt;&gt;"",DBCS(TRIM(INDEX(個人!$C$6:$AH$125,$N1990,$C$3))),"")</f>
        <v/>
      </c>
      <c r="D1990" s="22" t="str">
        <f t="shared" si="270"/>
        <v>○</v>
      </c>
      <c r="E1990" s="22">
        <f>IF(AND(INDEX(個人!$C$6:$AH$125,$N1989,$C$3)&lt;&gt;"",INDEX(個人!$C$6:$AH$125,$N1990,$O1990)&lt;&gt;""),E1989+1,E1989)</f>
        <v>0</v>
      </c>
      <c r="F1990" s="22" t="str">
        <f t="shared" si="271"/>
        <v>@0</v>
      </c>
      <c r="H1990" s="22" t="str">
        <f>IF(AND(INDEX(個人!$C$6:$AH$125,$N1990,$C$3)&lt;&gt;"",INDEX(個人!$C$6:$AH$125,$N1990,$O1990)&lt;&gt;""),IF(INDEX(個人!$C$6:$AH$125,$N1990,$H$3)&lt;20,11,ROUNDDOWN(INDEX(個人!$C$6:$AH$125,$N1990,$H$3)/5,0)+7),"")</f>
        <v/>
      </c>
      <c r="I1990" s="22" t="str">
        <f>IF(AND(INDEX(個人!$C$6:$AH$125,$N1990,$C$3)&lt;&gt;"",INDEX(個人!$C$6:$AH$125,$N1990,$O1990)&lt;&gt;""),IF(ISERROR(VLOOKUP(DBCS($Q1990),コード一覧!$E$1:$F$6,2,FALSE)),1,VLOOKUP(DBCS($Q1990),コード一覧!$E$1:$F$6,2,FALSE)),"")</f>
        <v/>
      </c>
      <c r="J1990" s="22" t="str">
        <f>IF(AND(INDEX(個人!$C$6:$AH$125,$N1990,$C$3)&lt;&gt;"",INDEX(個人!$C$6:$AH$125,$N1990,$O1990)&lt;&gt;""),VLOOKUP($P1990,コード一覧!$G$1:$H$10,2,FALSE),"")</f>
        <v/>
      </c>
      <c r="K1990" s="22" t="str">
        <f>IF(AND(INDEX(個人!$C$6:$AH$125,$N1990,$C$3)&lt;&gt;"",INDEX(個人!$C$6:$AH$125,$N1990,$O1990)&lt;&gt;""),LEFT(TEXT(INDEX(個人!$C$6:$AH$125,$N1990,$O1990),"mm:ss.00"),2),"")</f>
        <v/>
      </c>
      <c r="L1990" s="22" t="str">
        <f>IF(AND(INDEX(個人!$C$6:$AH$125,$N1990,$C$3)&lt;&gt;"",INDEX(個人!$C$6:$AH$125,$N1990,$O1990)&lt;&gt;""),MID(TEXT(INDEX(個人!$C$6:$AH$125,$N1990,$O1990),"mm:ss.00"),4,2),"")</f>
        <v/>
      </c>
      <c r="M1990" s="22" t="str">
        <f>IF(AND(INDEX(個人!$C$6:$AH$125,$N1990,$C$3)&lt;&gt;"",INDEX(個人!$C$6:$AH$125,$N1990,$O1990)&lt;&gt;""),RIGHT(TEXT(INDEX(個人!$C$6:$AH$125,$N1990,$O1990),"mm:ss.00"),2),"")</f>
        <v/>
      </c>
      <c r="N1990" s="22">
        <f t="shared" si="272"/>
        <v>91</v>
      </c>
      <c r="O1990" s="22">
        <v>15</v>
      </c>
      <c r="P1990" s="24" t="s">
        <v>73</v>
      </c>
      <c r="Q1990" s="22" t="s">
        <v>102</v>
      </c>
    </row>
    <row r="1991" spans="3:17" s="22" customFormat="1" x14ac:dyDescent="0.15">
      <c r="C1991" s="22" t="str">
        <f>IF(INDEX(個人!$C$6:$AH$125,$N1991,$C$3)&lt;&gt;"",DBCS(TRIM(INDEX(個人!$C$6:$AH$125,$N1991,$C$3))),"")</f>
        <v/>
      </c>
      <c r="D1991" s="22" t="str">
        <f t="shared" si="270"/>
        <v>○</v>
      </c>
      <c r="E1991" s="22">
        <f>IF(AND(INDEX(個人!$C$6:$AH$125,$N1990,$C$3)&lt;&gt;"",INDEX(個人!$C$6:$AH$125,$N1991,$O1991)&lt;&gt;""),E1990+1,E1990)</f>
        <v>0</v>
      </c>
      <c r="F1991" s="22" t="str">
        <f t="shared" si="271"/>
        <v>@0</v>
      </c>
      <c r="H1991" s="22" t="str">
        <f>IF(AND(INDEX(個人!$C$6:$AH$125,$N1991,$C$3)&lt;&gt;"",INDEX(個人!$C$6:$AH$125,$N1991,$O1991)&lt;&gt;""),IF(INDEX(個人!$C$6:$AH$125,$N1991,$H$3)&lt;20,11,ROUNDDOWN(INDEX(個人!$C$6:$AH$125,$N1991,$H$3)/5,0)+7),"")</f>
        <v/>
      </c>
      <c r="I1991" s="22" t="str">
        <f>IF(AND(INDEX(個人!$C$6:$AH$125,$N1991,$C$3)&lt;&gt;"",INDEX(個人!$C$6:$AH$125,$N1991,$O1991)&lt;&gt;""),IF(ISERROR(VLOOKUP(DBCS($Q1991),コード一覧!$E$1:$F$6,2,FALSE)),1,VLOOKUP(DBCS($Q1991),コード一覧!$E$1:$F$6,2,FALSE)),"")</f>
        <v/>
      </c>
      <c r="J1991" s="22" t="str">
        <f>IF(AND(INDEX(個人!$C$6:$AH$125,$N1991,$C$3)&lt;&gt;"",INDEX(個人!$C$6:$AH$125,$N1991,$O1991)&lt;&gt;""),VLOOKUP($P1991,コード一覧!$G$1:$H$10,2,FALSE),"")</f>
        <v/>
      </c>
      <c r="K1991" s="22" t="str">
        <f>IF(AND(INDEX(個人!$C$6:$AH$125,$N1991,$C$3)&lt;&gt;"",INDEX(個人!$C$6:$AH$125,$N1991,$O1991)&lt;&gt;""),LEFT(TEXT(INDEX(個人!$C$6:$AH$125,$N1991,$O1991),"mm:ss.00"),2),"")</f>
        <v/>
      </c>
      <c r="L1991" s="22" t="str">
        <f>IF(AND(INDEX(個人!$C$6:$AH$125,$N1991,$C$3)&lt;&gt;"",INDEX(個人!$C$6:$AH$125,$N1991,$O1991)&lt;&gt;""),MID(TEXT(INDEX(個人!$C$6:$AH$125,$N1991,$O1991),"mm:ss.00"),4,2),"")</f>
        <v/>
      </c>
      <c r="M1991" s="22" t="str">
        <f>IF(AND(INDEX(個人!$C$6:$AH$125,$N1991,$C$3)&lt;&gt;"",INDEX(個人!$C$6:$AH$125,$N1991,$O1991)&lt;&gt;""),RIGHT(TEXT(INDEX(個人!$C$6:$AH$125,$N1991,$O1991),"mm:ss.00"),2),"")</f>
        <v/>
      </c>
      <c r="N1991" s="22">
        <f t="shared" si="272"/>
        <v>91</v>
      </c>
      <c r="O1991" s="22">
        <v>16</v>
      </c>
      <c r="P1991" s="24" t="s">
        <v>75</v>
      </c>
      <c r="Q1991" s="22" t="s">
        <v>102</v>
      </c>
    </row>
    <row r="1992" spans="3:17" s="22" customFormat="1" x14ac:dyDescent="0.15">
      <c r="C1992" s="22" t="str">
        <f>IF(INDEX(個人!$C$6:$AH$125,$N1992,$C$3)&lt;&gt;"",DBCS(TRIM(INDEX(個人!$C$6:$AH$125,$N1992,$C$3))),"")</f>
        <v/>
      </c>
      <c r="D1992" s="22" t="str">
        <f t="shared" si="270"/>
        <v>○</v>
      </c>
      <c r="E1992" s="22">
        <f>IF(AND(INDEX(個人!$C$6:$AH$125,$N1991,$C$3)&lt;&gt;"",INDEX(個人!$C$6:$AH$125,$N1992,$O1992)&lt;&gt;""),E1991+1,E1991)</f>
        <v>0</v>
      </c>
      <c r="F1992" s="22" t="str">
        <f t="shared" si="271"/>
        <v>@0</v>
      </c>
      <c r="H1992" s="22" t="str">
        <f>IF(AND(INDEX(個人!$C$6:$AH$125,$N1992,$C$3)&lt;&gt;"",INDEX(個人!$C$6:$AH$125,$N1992,$O1992)&lt;&gt;""),IF(INDEX(個人!$C$6:$AH$125,$N1992,$H$3)&lt;20,11,ROUNDDOWN(INDEX(個人!$C$6:$AH$125,$N1992,$H$3)/5,0)+7),"")</f>
        <v/>
      </c>
      <c r="I1992" s="22" t="str">
        <f>IF(AND(INDEX(個人!$C$6:$AH$125,$N1992,$C$3)&lt;&gt;"",INDEX(個人!$C$6:$AH$125,$N1992,$O1992)&lt;&gt;""),IF(ISERROR(VLOOKUP(DBCS($Q1992),コード一覧!$E$1:$F$6,2,FALSE)),1,VLOOKUP(DBCS($Q1992),コード一覧!$E$1:$F$6,2,FALSE)),"")</f>
        <v/>
      </c>
      <c r="J1992" s="22" t="str">
        <f>IF(AND(INDEX(個人!$C$6:$AH$125,$N1992,$C$3)&lt;&gt;"",INDEX(個人!$C$6:$AH$125,$N1992,$O1992)&lt;&gt;""),VLOOKUP($P1992,コード一覧!$G$1:$H$10,2,FALSE),"")</f>
        <v/>
      </c>
      <c r="K1992" s="22" t="str">
        <f>IF(AND(INDEX(個人!$C$6:$AH$125,$N1992,$C$3)&lt;&gt;"",INDEX(個人!$C$6:$AH$125,$N1992,$O1992)&lt;&gt;""),LEFT(TEXT(INDEX(個人!$C$6:$AH$125,$N1992,$O1992),"mm:ss.00"),2),"")</f>
        <v/>
      </c>
      <c r="L1992" s="22" t="str">
        <f>IF(AND(INDEX(個人!$C$6:$AH$125,$N1992,$C$3)&lt;&gt;"",INDEX(個人!$C$6:$AH$125,$N1992,$O1992)&lt;&gt;""),MID(TEXT(INDEX(個人!$C$6:$AH$125,$N1992,$O1992),"mm:ss.00"),4,2),"")</f>
        <v/>
      </c>
      <c r="M1992" s="22" t="str">
        <f>IF(AND(INDEX(個人!$C$6:$AH$125,$N1992,$C$3)&lt;&gt;"",INDEX(個人!$C$6:$AH$125,$N1992,$O1992)&lt;&gt;""),RIGHT(TEXT(INDEX(個人!$C$6:$AH$125,$N1992,$O1992),"mm:ss.00"),2),"")</f>
        <v/>
      </c>
      <c r="N1992" s="22">
        <f t="shared" si="272"/>
        <v>91</v>
      </c>
      <c r="O1992" s="22">
        <v>17</v>
      </c>
      <c r="P1992" s="24" t="s">
        <v>77</v>
      </c>
      <c r="Q1992" s="22" t="s">
        <v>102</v>
      </c>
    </row>
    <row r="1993" spans="3:17" s="22" customFormat="1" x14ac:dyDescent="0.15">
      <c r="C1993" s="22" t="str">
        <f>IF(INDEX(個人!$C$6:$AH$125,$N1993,$C$3)&lt;&gt;"",DBCS(TRIM(INDEX(個人!$C$6:$AH$125,$N1993,$C$3))),"")</f>
        <v/>
      </c>
      <c r="D1993" s="22" t="str">
        <f t="shared" si="270"/>
        <v>○</v>
      </c>
      <c r="E1993" s="22">
        <f>IF(AND(INDEX(個人!$C$6:$AH$125,$N1992,$C$3)&lt;&gt;"",INDEX(個人!$C$6:$AH$125,$N1993,$O1993)&lt;&gt;""),E1992+1,E1992)</f>
        <v>0</v>
      </c>
      <c r="F1993" s="22" t="str">
        <f t="shared" si="271"/>
        <v>@0</v>
      </c>
      <c r="H1993" s="22" t="str">
        <f>IF(AND(INDEX(個人!$C$6:$AH$125,$N1993,$C$3)&lt;&gt;"",INDEX(個人!$C$6:$AH$125,$N1993,$O1993)&lt;&gt;""),IF(INDEX(個人!$C$6:$AH$125,$N1993,$H$3)&lt;20,11,ROUNDDOWN(INDEX(個人!$C$6:$AH$125,$N1993,$H$3)/5,0)+7),"")</f>
        <v/>
      </c>
      <c r="I1993" s="22" t="str">
        <f>IF(AND(INDEX(個人!$C$6:$AH$125,$N1993,$C$3)&lt;&gt;"",INDEX(個人!$C$6:$AH$125,$N1993,$O1993)&lt;&gt;""),IF(ISERROR(VLOOKUP(DBCS($Q1993),コード一覧!$E$1:$F$6,2,FALSE)),1,VLOOKUP(DBCS($Q1993),コード一覧!$E$1:$F$6,2,FALSE)),"")</f>
        <v/>
      </c>
      <c r="J1993" s="22" t="str">
        <f>IF(AND(INDEX(個人!$C$6:$AH$125,$N1993,$C$3)&lt;&gt;"",INDEX(個人!$C$6:$AH$125,$N1993,$O1993)&lt;&gt;""),VLOOKUP($P1993,コード一覧!$G$1:$H$10,2,FALSE),"")</f>
        <v/>
      </c>
      <c r="K1993" s="22" t="str">
        <f>IF(AND(INDEX(個人!$C$6:$AH$125,$N1993,$C$3)&lt;&gt;"",INDEX(個人!$C$6:$AH$125,$N1993,$O1993)&lt;&gt;""),LEFT(TEXT(INDEX(個人!$C$6:$AH$125,$N1993,$O1993),"mm:ss.00"),2),"")</f>
        <v/>
      </c>
      <c r="L1993" s="22" t="str">
        <f>IF(AND(INDEX(個人!$C$6:$AH$125,$N1993,$C$3)&lt;&gt;"",INDEX(個人!$C$6:$AH$125,$N1993,$O1993)&lt;&gt;""),MID(TEXT(INDEX(個人!$C$6:$AH$125,$N1993,$O1993),"mm:ss.00"),4,2),"")</f>
        <v/>
      </c>
      <c r="M1993" s="22" t="str">
        <f>IF(AND(INDEX(個人!$C$6:$AH$125,$N1993,$C$3)&lt;&gt;"",INDEX(個人!$C$6:$AH$125,$N1993,$O1993)&lt;&gt;""),RIGHT(TEXT(INDEX(個人!$C$6:$AH$125,$N1993,$O1993),"mm:ss.00"),2),"")</f>
        <v/>
      </c>
      <c r="N1993" s="22">
        <f t="shared" si="272"/>
        <v>91</v>
      </c>
      <c r="O1993" s="22">
        <v>18</v>
      </c>
      <c r="P1993" s="24" t="s">
        <v>70</v>
      </c>
      <c r="Q1993" s="22" t="s">
        <v>103</v>
      </c>
    </row>
    <row r="1994" spans="3:17" s="22" customFormat="1" x14ac:dyDescent="0.15">
      <c r="C1994" s="22" t="str">
        <f>IF(INDEX(個人!$C$6:$AH$125,$N1994,$C$3)&lt;&gt;"",DBCS(TRIM(INDEX(個人!$C$6:$AH$125,$N1994,$C$3))),"")</f>
        <v/>
      </c>
      <c r="D1994" s="22" t="str">
        <f t="shared" si="270"/>
        <v>○</v>
      </c>
      <c r="E1994" s="22">
        <f>IF(AND(INDEX(個人!$C$6:$AH$125,$N1993,$C$3)&lt;&gt;"",INDEX(個人!$C$6:$AH$125,$N1994,$O1994)&lt;&gt;""),E1993+1,E1993)</f>
        <v>0</v>
      </c>
      <c r="F1994" s="22" t="str">
        <f t="shared" si="271"/>
        <v>@0</v>
      </c>
      <c r="H1994" s="22" t="str">
        <f>IF(AND(INDEX(個人!$C$6:$AH$125,$N1994,$C$3)&lt;&gt;"",INDEX(個人!$C$6:$AH$125,$N1994,$O1994)&lt;&gt;""),IF(INDEX(個人!$C$6:$AH$125,$N1994,$H$3)&lt;20,11,ROUNDDOWN(INDEX(個人!$C$6:$AH$125,$N1994,$H$3)/5,0)+7),"")</f>
        <v/>
      </c>
      <c r="I1994" s="22" t="str">
        <f>IF(AND(INDEX(個人!$C$6:$AH$125,$N1994,$C$3)&lt;&gt;"",INDEX(個人!$C$6:$AH$125,$N1994,$O1994)&lt;&gt;""),IF(ISERROR(VLOOKUP(DBCS($Q1994),コード一覧!$E$1:$F$6,2,FALSE)),1,VLOOKUP(DBCS($Q1994),コード一覧!$E$1:$F$6,2,FALSE)),"")</f>
        <v/>
      </c>
      <c r="J1994" s="22" t="str">
        <f>IF(AND(INDEX(個人!$C$6:$AH$125,$N1994,$C$3)&lt;&gt;"",INDEX(個人!$C$6:$AH$125,$N1994,$O1994)&lt;&gt;""),VLOOKUP($P1994,コード一覧!$G$1:$H$10,2,FALSE),"")</f>
        <v/>
      </c>
      <c r="K1994" s="22" t="str">
        <f>IF(AND(INDEX(個人!$C$6:$AH$125,$N1994,$C$3)&lt;&gt;"",INDEX(個人!$C$6:$AH$125,$N1994,$O1994)&lt;&gt;""),LEFT(TEXT(INDEX(個人!$C$6:$AH$125,$N1994,$O1994),"mm:ss.00"),2),"")</f>
        <v/>
      </c>
      <c r="L1994" s="22" t="str">
        <f>IF(AND(INDEX(個人!$C$6:$AH$125,$N1994,$C$3)&lt;&gt;"",INDEX(個人!$C$6:$AH$125,$N1994,$O1994)&lt;&gt;""),MID(TEXT(INDEX(個人!$C$6:$AH$125,$N1994,$O1994),"mm:ss.00"),4,2),"")</f>
        <v/>
      </c>
      <c r="M1994" s="22" t="str">
        <f>IF(AND(INDEX(個人!$C$6:$AH$125,$N1994,$C$3)&lt;&gt;"",INDEX(個人!$C$6:$AH$125,$N1994,$O1994)&lt;&gt;""),RIGHT(TEXT(INDEX(個人!$C$6:$AH$125,$N1994,$O1994),"mm:ss.00"),2),"")</f>
        <v/>
      </c>
      <c r="N1994" s="22">
        <f t="shared" si="272"/>
        <v>91</v>
      </c>
      <c r="O1994" s="22">
        <v>19</v>
      </c>
      <c r="P1994" s="24" t="s">
        <v>24</v>
      </c>
      <c r="Q1994" s="22" t="s">
        <v>103</v>
      </c>
    </row>
    <row r="1995" spans="3:17" s="22" customFormat="1" x14ac:dyDescent="0.15">
      <c r="C1995" s="22" t="str">
        <f>IF(INDEX(個人!$C$6:$AH$125,$N1995,$C$3)&lt;&gt;"",DBCS(TRIM(INDEX(個人!$C$6:$AH$125,$N1995,$C$3))),"")</f>
        <v/>
      </c>
      <c r="D1995" s="22" t="str">
        <f t="shared" si="270"/>
        <v>○</v>
      </c>
      <c r="E1995" s="22">
        <f>IF(AND(INDEX(個人!$C$6:$AH$125,$N1994,$C$3)&lt;&gt;"",INDEX(個人!$C$6:$AH$125,$N1995,$O1995)&lt;&gt;""),E1994+1,E1994)</f>
        <v>0</v>
      </c>
      <c r="F1995" s="22" t="str">
        <f t="shared" si="271"/>
        <v>@0</v>
      </c>
      <c r="H1995" s="22" t="str">
        <f>IF(AND(INDEX(個人!$C$6:$AH$125,$N1995,$C$3)&lt;&gt;"",INDEX(個人!$C$6:$AH$125,$N1995,$O1995)&lt;&gt;""),IF(INDEX(個人!$C$6:$AH$125,$N1995,$H$3)&lt;20,11,ROUNDDOWN(INDEX(個人!$C$6:$AH$125,$N1995,$H$3)/5,0)+7),"")</f>
        <v/>
      </c>
      <c r="I1995" s="22" t="str">
        <f>IF(AND(INDEX(個人!$C$6:$AH$125,$N1995,$C$3)&lt;&gt;"",INDEX(個人!$C$6:$AH$125,$N1995,$O1995)&lt;&gt;""),IF(ISERROR(VLOOKUP(DBCS($Q1995),コード一覧!$E$1:$F$6,2,FALSE)),1,VLOOKUP(DBCS($Q1995),コード一覧!$E$1:$F$6,2,FALSE)),"")</f>
        <v/>
      </c>
      <c r="J1995" s="22" t="str">
        <f>IF(AND(INDEX(個人!$C$6:$AH$125,$N1995,$C$3)&lt;&gt;"",INDEX(個人!$C$6:$AH$125,$N1995,$O1995)&lt;&gt;""),VLOOKUP($P1995,コード一覧!$G$1:$H$10,2,FALSE),"")</f>
        <v/>
      </c>
      <c r="K1995" s="22" t="str">
        <f>IF(AND(INDEX(個人!$C$6:$AH$125,$N1995,$C$3)&lt;&gt;"",INDEX(個人!$C$6:$AH$125,$N1995,$O1995)&lt;&gt;""),LEFT(TEXT(INDEX(個人!$C$6:$AH$125,$N1995,$O1995),"mm:ss.00"),2),"")</f>
        <v/>
      </c>
      <c r="L1995" s="22" t="str">
        <f>IF(AND(INDEX(個人!$C$6:$AH$125,$N1995,$C$3)&lt;&gt;"",INDEX(個人!$C$6:$AH$125,$N1995,$O1995)&lt;&gt;""),MID(TEXT(INDEX(個人!$C$6:$AH$125,$N1995,$O1995),"mm:ss.00"),4,2),"")</f>
        <v/>
      </c>
      <c r="M1995" s="22" t="str">
        <f>IF(AND(INDEX(個人!$C$6:$AH$125,$N1995,$C$3)&lt;&gt;"",INDEX(個人!$C$6:$AH$125,$N1995,$O1995)&lt;&gt;""),RIGHT(TEXT(INDEX(個人!$C$6:$AH$125,$N1995,$O1995),"mm:ss.00"),2),"")</f>
        <v/>
      </c>
      <c r="N1995" s="22">
        <f t="shared" si="272"/>
        <v>91</v>
      </c>
      <c r="O1995" s="22">
        <v>20</v>
      </c>
      <c r="P1995" s="24" t="s">
        <v>37</v>
      </c>
      <c r="Q1995" s="22" t="s">
        <v>103</v>
      </c>
    </row>
    <row r="1996" spans="3:17" s="22" customFormat="1" x14ac:dyDescent="0.15">
      <c r="C1996" s="22" t="str">
        <f>IF(INDEX(個人!$C$6:$AH$125,$N1996,$C$3)&lt;&gt;"",DBCS(TRIM(INDEX(個人!$C$6:$AH$125,$N1996,$C$3))),"")</f>
        <v/>
      </c>
      <c r="D1996" s="22" t="str">
        <f t="shared" si="270"/>
        <v>○</v>
      </c>
      <c r="E1996" s="22">
        <f>IF(AND(INDEX(個人!$C$6:$AH$125,$N1995,$C$3)&lt;&gt;"",INDEX(個人!$C$6:$AH$125,$N1996,$O1996)&lt;&gt;""),E1995+1,E1995)</f>
        <v>0</v>
      </c>
      <c r="F1996" s="22" t="str">
        <f t="shared" si="271"/>
        <v>@0</v>
      </c>
      <c r="H1996" s="22" t="str">
        <f>IF(AND(INDEX(個人!$C$6:$AH$125,$N1996,$C$3)&lt;&gt;"",INDEX(個人!$C$6:$AH$125,$N1996,$O1996)&lt;&gt;""),IF(INDEX(個人!$C$6:$AH$125,$N1996,$H$3)&lt;20,11,ROUNDDOWN(INDEX(個人!$C$6:$AH$125,$N1996,$H$3)/5,0)+7),"")</f>
        <v/>
      </c>
      <c r="I1996" s="22" t="str">
        <f>IF(AND(INDEX(個人!$C$6:$AH$125,$N1996,$C$3)&lt;&gt;"",INDEX(個人!$C$6:$AH$125,$N1996,$O1996)&lt;&gt;""),IF(ISERROR(VLOOKUP(DBCS($Q1996),コード一覧!$E$1:$F$6,2,FALSE)),1,VLOOKUP(DBCS($Q1996),コード一覧!$E$1:$F$6,2,FALSE)),"")</f>
        <v/>
      </c>
      <c r="J1996" s="22" t="str">
        <f>IF(AND(INDEX(個人!$C$6:$AH$125,$N1996,$C$3)&lt;&gt;"",INDEX(個人!$C$6:$AH$125,$N1996,$O1996)&lt;&gt;""),VLOOKUP($P1996,コード一覧!$G$1:$H$10,2,FALSE),"")</f>
        <v/>
      </c>
      <c r="K1996" s="22" t="str">
        <f>IF(AND(INDEX(個人!$C$6:$AH$125,$N1996,$C$3)&lt;&gt;"",INDEX(個人!$C$6:$AH$125,$N1996,$O1996)&lt;&gt;""),LEFT(TEXT(INDEX(個人!$C$6:$AH$125,$N1996,$O1996),"mm:ss.00"),2),"")</f>
        <v/>
      </c>
      <c r="L1996" s="22" t="str">
        <f>IF(AND(INDEX(個人!$C$6:$AH$125,$N1996,$C$3)&lt;&gt;"",INDEX(個人!$C$6:$AH$125,$N1996,$O1996)&lt;&gt;""),MID(TEXT(INDEX(個人!$C$6:$AH$125,$N1996,$O1996),"mm:ss.00"),4,2),"")</f>
        <v/>
      </c>
      <c r="M1996" s="22" t="str">
        <f>IF(AND(INDEX(個人!$C$6:$AH$125,$N1996,$C$3)&lt;&gt;"",INDEX(個人!$C$6:$AH$125,$N1996,$O1996)&lt;&gt;""),RIGHT(TEXT(INDEX(個人!$C$6:$AH$125,$N1996,$O1996),"mm:ss.00"),2),"")</f>
        <v/>
      </c>
      <c r="N1996" s="22">
        <f t="shared" si="272"/>
        <v>91</v>
      </c>
      <c r="O1996" s="22">
        <v>21</v>
      </c>
      <c r="P1996" s="24" t="s">
        <v>47</v>
      </c>
      <c r="Q1996" s="22" t="s">
        <v>103</v>
      </c>
    </row>
    <row r="1997" spans="3:17" s="22" customFormat="1" x14ac:dyDescent="0.15">
      <c r="C1997" s="22" t="str">
        <f>IF(INDEX(個人!$C$6:$AH$125,$N1997,$C$3)&lt;&gt;"",DBCS(TRIM(INDEX(個人!$C$6:$AH$125,$N1997,$C$3))),"")</f>
        <v/>
      </c>
      <c r="D1997" s="22" t="str">
        <f t="shared" si="270"/>
        <v>○</v>
      </c>
      <c r="E1997" s="22">
        <f>IF(AND(INDEX(個人!$C$6:$AH$125,$N1996,$C$3)&lt;&gt;"",INDEX(個人!$C$6:$AH$125,$N1997,$O1997)&lt;&gt;""),E1996+1,E1996)</f>
        <v>0</v>
      </c>
      <c r="F1997" s="22" t="str">
        <f t="shared" si="271"/>
        <v>@0</v>
      </c>
      <c r="H1997" s="22" t="str">
        <f>IF(AND(INDEX(個人!$C$6:$AH$125,$N1997,$C$3)&lt;&gt;"",INDEX(個人!$C$6:$AH$125,$N1997,$O1997)&lt;&gt;""),IF(INDEX(個人!$C$6:$AH$125,$N1997,$H$3)&lt;20,11,ROUNDDOWN(INDEX(個人!$C$6:$AH$125,$N1997,$H$3)/5,0)+7),"")</f>
        <v/>
      </c>
      <c r="I1997" s="22" t="str">
        <f>IF(AND(INDEX(個人!$C$6:$AH$125,$N1997,$C$3)&lt;&gt;"",INDEX(個人!$C$6:$AH$125,$N1997,$O1997)&lt;&gt;""),IF(ISERROR(VLOOKUP(DBCS($Q1997),コード一覧!$E$1:$F$6,2,FALSE)),1,VLOOKUP(DBCS($Q1997),コード一覧!$E$1:$F$6,2,FALSE)),"")</f>
        <v/>
      </c>
      <c r="J1997" s="22" t="str">
        <f>IF(AND(INDEX(個人!$C$6:$AH$125,$N1997,$C$3)&lt;&gt;"",INDEX(個人!$C$6:$AH$125,$N1997,$O1997)&lt;&gt;""),VLOOKUP($P1997,コード一覧!$G$1:$H$10,2,FALSE),"")</f>
        <v/>
      </c>
      <c r="K1997" s="22" t="str">
        <f>IF(AND(INDEX(個人!$C$6:$AH$125,$N1997,$C$3)&lt;&gt;"",INDEX(個人!$C$6:$AH$125,$N1997,$O1997)&lt;&gt;""),LEFT(TEXT(INDEX(個人!$C$6:$AH$125,$N1997,$O1997),"mm:ss.00"),2),"")</f>
        <v/>
      </c>
      <c r="L1997" s="22" t="str">
        <f>IF(AND(INDEX(個人!$C$6:$AH$125,$N1997,$C$3)&lt;&gt;"",INDEX(個人!$C$6:$AH$125,$N1997,$O1997)&lt;&gt;""),MID(TEXT(INDEX(個人!$C$6:$AH$125,$N1997,$O1997),"mm:ss.00"),4,2),"")</f>
        <v/>
      </c>
      <c r="M1997" s="22" t="str">
        <f>IF(AND(INDEX(個人!$C$6:$AH$125,$N1997,$C$3)&lt;&gt;"",INDEX(個人!$C$6:$AH$125,$N1997,$O1997)&lt;&gt;""),RIGHT(TEXT(INDEX(個人!$C$6:$AH$125,$N1997,$O1997),"mm:ss.00"),2),"")</f>
        <v/>
      </c>
      <c r="N1997" s="22">
        <f t="shared" si="272"/>
        <v>91</v>
      </c>
      <c r="O1997" s="22">
        <v>22</v>
      </c>
      <c r="P1997" s="24" t="s">
        <v>70</v>
      </c>
      <c r="Q1997" s="22" t="s">
        <v>104</v>
      </c>
    </row>
    <row r="1998" spans="3:17" s="22" customFormat="1" x14ac:dyDescent="0.15">
      <c r="C1998" s="22" t="str">
        <f>IF(INDEX(個人!$C$6:$AH$125,$N1998,$C$3)&lt;&gt;"",DBCS(TRIM(INDEX(個人!$C$6:$AH$125,$N1998,$C$3))),"")</f>
        <v/>
      </c>
      <c r="D1998" s="22" t="str">
        <f t="shared" si="270"/>
        <v>○</v>
      </c>
      <c r="E1998" s="22">
        <f>IF(AND(INDEX(個人!$C$6:$AH$125,$N1997,$C$3)&lt;&gt;"",INDEX(個人!$C$6:$AH$125,$N1998,$O1998)&lt;&gt;""),E1997+1,E1997)</f>
        <v>0</v>
      </c>
      <c r="F1998" s="22" t="str">
        <f t="shared" si="271"/>
        <v>@0</v>
      </c>
      <c r="H1998" s="22" t="str">
        <f>IF(AND(INDEX(個人!$C$6:$AH$125,$N1998,$C$3)&lt;&gt;"",INDEX(個人!$C$6:$AH$125,$N1998,$O1998)&lt;&gt;""),IF(INDEX(個人!$C$6:$AH$125,$N1998,$H$3)&lt;20,11,ROUNDDOWN(INDEX(個人!$C$6:$AH$125,$N1998,$H$3)/5,0)+7),"")</f>
        <v/>
      </c>
      <c r="I1998" s="22" t="str">
        <f>IF(AND(INDEX(個人!$C$6:$AH$125,$N1998,$C$3)&lt;&gt;"",INDEX(個人!$C$6:$AH$125,$N1998,$O1998)&lt;&gt;""),IF(ISERROR(VLOOKUP(DBCS($Q1998),コード一覧!$E$1:$F$6,2,FALSE)),1,VLOOKUP(DBCS($Q1998),コード一覧!$E$1:$F$6,2,FALSE)),"")</f>
        <v/>
      </c>
      <c r="J1998" s="22" t="str">
        <f>IF(AND(INDEX(個人!$C$6:$AH$125,$N1998,$C$3)&lt;&gt;"",INDEX(個人!$C$6:$AH$125,$N1998,$O1998)&lt;&gt;""),VLOOKUP($P1998,コード一覧!$G$1:$H$10,2,FALSE),"")</f>
        <v/>
      </c>
      <c r="K1998" s="22" t="str">
        <f>IF(AND(INDEX(個人!$C$6:$AH$125,$N1998,$C$3)&lt;&gt;"",INDEX(個人!$C$6:$AH$125,$N1998,$O1998)&lt;&gt;""),LEFT(TEXT(INDEX(個人!$C$6:$AH$125,$N1998,$O1998),"mm:ss.00"),2),"")</f>
        <v/>
      </c>
      <c r="L1998" s="22" t="str">
        <f>IF(AND(INDEX(個人!$C$6:$AH$125,$N1998,$C$3)&lt;&gt;"",INDEX(個人!$C$6:$AH$125,$N1998,$O1998)&lt;&gt;""),MID(TEXT(INDEX(個人!$C$6:$AH$125,$N1998,$O1998),"mm:ss.00"),4,2),"")</f>
        <v/>
      </c>
      <c r="M1998" s="22" t="str">
        <f>IF(AND(INDEX(個人!$C$6:$AH$125,$N1998,$C$3)&lt;&gt;"",INDEX(個人!$C$6:$AH$125,$N1998,$O1998)&lt;&gt;""),RIGHT(TEXT(INDEX(個人!$C$6:$AH$125,$N1998,$O1998),"mm:ss.00"),2),"")</f>
        <v/>
      </c>
      <c r="N1998" s="22">
        <f t="shared" si="272"/>
        <v>91</v>
      </c>
      <c r="O1998" s="22">
        <v>23</v>
      </c>
      <c r="P1998" s="24" t="s">
        <v>24</v>
      </c>
      <c r="Q1998" s="22" t="s">
        <v>104</v>
      </c>
    </row>
    <row r="1999" spans="3:17" s="22" customFormat="1" x14ac:dyDescent="0.15">
      <c r="C1999" s="22" t="str">
        <f>IF(INDEX(個人!$C$6:$AH$125,$N1999,$C$3)&lt;&gt;"",DBCS(TRIM(INDEX(個人!$C$6:$AH$125,$N1999,$C$3))),"")</f>
        <v/>
      </c>
      <c r="D1999" s="22" t="str">
        <f t="shared" si="270"/>
        <v>○</v>
      </c>
      <c r="E1999" s="22">
        <f>IF(AND(INDEX(個人!$C$6:$AH$125,$N1998,$C$3)&lt;&gt;"",INDEX(個人!$C$6:$AH$125,$N1999,$O1999)&lt;&gt;""),E1998+1,E1998)</f>
        <v>0</v>
      </c>
      <c r="F1999" s="22" t="str">
        <f t="shared" si="271"/>
        <v>@0</v>
      </c>
      <c r="H1999" s="22" t="str">
        <f>IF(AND(INDEX(個人!$C$6:$AH$125,$N1999,$C$3)&lt;&gt;"",INDEX(個人!$C$6:$AH$125,$N1999,$O1999)&lt;&gt;""),IF(INDEX(個人!$C$6:$AH$125,$N1999,$H$3)&lt;20,11,ROUNDDOWN(INDEX(個人!$C$6:$AH$125,$N1999,$H$3)/5,0)+7),"")</f>
        <v/>
      </c>
      <c r="I1999" s="22" t="str">
        <f>IF(AND(INDEX(個人!$C$6:$AH$125,$N1999,$C$3)&lt;&gt;"",INDEX(個人!$C$6:$AH$125,$N1999,$O1999)&lt;&gt;""),IF(ISERROR(VLOOKUP(DBCS($Q1999),コード一覧!$E$1:$F$6,2,FALSE)),1,VLOOKUP(DBCS($Q1999),コード一覧!$E$1:$F$6,2,FALSE)),"")</f>
        <v/>
      </c>
      <c r="J1999" s="22" t="str">
        <f>IF(AND(INDEX(個人!$C$6:$AH$125,$N1999,$C$3)&lt;&gt;"",INDEX(個人!$C$6:$AH$125,$N1999,$O1999)&lt;&gt;""),VLOOKUP($P1999,コード一覧!$G$1:$H$10,2,FALSE),"")</f>
        <v/>
      </c>
      <c r="K1999" s="22" t="str">
        <f>IF(AND(INDEX(個人!$C$6:$AH$125,$N1999,$C$3)&lt;&gt;"",INDEX(個人!$C$6:$AH$125,$N1999,$O1999)&lt;&gt;""),LEFT(TEXT(INDEX(個人!$C$6:$AH$125,$N1999,$O1999),"mm:ss.00"),2),"")</f>
        <v/>
      </c>
      <c r="L1999" s="22" t="str">
        <f>IF(AND(INDEX(個人!$C$6:$AH$125,$N1999,$C$3)&lt;&gt;"",INDEX(個人!$C$6:$AH$125,$N1999,$O1999)&lt;&gt;""),MID(TEXT(INDEX(個人!$C$6:$AH$125,$N1999,$O1999),"mm:ss.00"),4,2),"")</f>
        <v/>
      </c>
      <c r="M1999" s="22" t="str">
        <f>IF(AND(INDEX(個人!$C$6:$AH$125,$N1999,$C$3)&lt;&gt;"",INDEX(個人!$C$6:$AH$125,$N1999,$O1999)&lt;&gt;""),RIGHT(TEXT(INDEX(個人!$C$6:$AH$125,$N1999,$O1999),"mm:ss.00"),2),"")</f>
        <v/>
      </c>
      <c r="N1999" s="22">
        <f t="shared" si="272"/>
        <v>91</v>
      </c>
      <c r="O1999" s="22">
        <v>24</v>
      </c>
      <c r="P1999" s="24" t="s">
        <v>37</v>
      </c>
      <c r="Q1999" s="22" t="s">
        <v>104</v>
      </c>
    </row>
    <row r="2000" spans="3:17" s="22" customFormat="1" x14ac:dyDescent="0.15">
      <c r="C2000" s="22" t="str">
        <f>IF(INDEX(個人!$C$6:$AH$125,$N2000,$C$3)&lt;&gt;"",DBCS(TRIM(INDEX(個人!$C$6:$AH$125,$N2000,$C$3))),"")</f>
        <v/>
      </c>
      <c r="D2000" s="22" t="str">
        <f t="shared" si="270"/>
        <v>○</v>
      </c>
      <c r="E2000" s="22">
        <f>IF(AND(INDEX(個人!$C$6:$AH$125,$N1999,$C$3)&lt;&gt;"",INDEX(個人!$C$6:$AH$125,$N2000,$O2000)&lt;&gt;""),E1999+1,E1999)</f>
        <v>0</v>
      </c>
      <c r="F2000" s="22" t="str">
        <f t="shared" si="271"/>
        <v>@0</v>
      </c>
      <c r="H2000" s="22" t="str">
        <f>IF(AND(INDEX(個人!$C$6:$AH$125,$N2000,$C$3)&lt;&gt;"",INDEX(個人!$C$6:$AH$125,$N2000,$O2000)&lt;&gt;""),IF(INDEX(個人!$C$6:$AH$125,$N2000,$H$3)&lt;20,11,ROUNDDOWN(INDEX(個人!$C$6:$AH$125,$N2000,$H$3)/5,0)+7),"")</f>
        <v/>
      </c>
      <c r="I2000" s="22" t="str">
        <f>IF(AND(INDEX(個人!$C$6:$AH$125,$N2000,$C$3)&lt;&gt;"",INDEX(個人!$C$6:$AH$125,$N2000,$O2000)&lt;&gt;""),IF(ISERROR(VLOOKUP(DBCS($Q2000),コード一覧!$E$1:$F$6,2,FALSE)),1,VLOOKUP(DBCS($Q2000),コード一覧!$E$1:$F$6,2,FALSE)),"")</f>
        <v/>
      </c>
      <c r="J2000" s="22" t="str">
        <f>IF(AND(INDEX(個人!$C$6:$AH$125,$N2000,$C$3)&lt;&gt;"",INDEX(個人!$C$6:$AH$125,$N2000,$O2000)&lt;&gt;""),VLOOKUP($P2000,コード一覧!$G$1:$H$10,2,FALSE),"")</f>
        <v/>
      </c>
      <c r="K2000" s="22" t="str">
        <f>IF(AND(INDEX(個人!$C$6:$AH$125,$N2000,$C$3)&lt;&gt;"",INDEX(個人!$C$6:$AH$125,$N2000,$O2000)&lt;&gt;""),LEFT(TEXT(INDEX(個人!$C$6:$AH$125,$N2000,$O2000),"mm:ss.00"),2),"")</f>
        <v/>
      </c>
      <c r="L2000" s="22" t="str">
        <f>IF(AND(INDEX(個人!$C$6:$AH$125,$N2000,$C$3)&lt;&gt;"",INDEX(個人!$C$6:$AH$125,$N2000,$O2000)&lt;&gt;""),MID(TEXT(INDEX(個人!$C$6:$AH$125,$N2000,$O2000),"mm:ss.00"),4,2),"")</f>
        <v/>
      </c>
      <c r="M2000" s="22" t="str">
        <f>IF(AND(INDEX(個人!$C$6:$AH$125,$N2000,$C$3)&lt;&gt;"",INDEX(個人!$C$6:$AH$125,$N2000,$O2000)&lt;&gt;""),RIGHT(TEXT(INDEX(個人!$C$6:$AH$125,$N2000,$O2000),"mm:ss.00"),2),"")</f>
        <v/>
      </c>
      <c r="N2000" s="22">
        <f t="shared" si="272"/>
        <v>91</v>
      </c>
      <c r="O2000" s="22">
        <v>25</v>
      </c>
      <c r="P2000" s="24" t="s">
        <v>47</v>
      </c>
      <c r="Q2000" s="22" t="s">
        <v>104</v>
      </c>
    </row>
    <row r="2001" spans="3:17" s="22" customFormat="1" x14ac:dyDescent="0.15">
      <c r="C2001" s="22" t="str">
        <f>IF(INDEX(個人!$C$6:$AH$125,$N2001,$C$3)&lt;&gt;"",DBCS(TRIM(INDEX(個人!$C$6:$AH$125,$N2001,$C$3))),"")</f>
        <v/>
      </c>
      <c r="D2001" s="22" t="str">
        <f t="shared" si="270"/>
        <v>○</v>
      </c>
      <c r="E2001" s="22">
        <f>IF(AND(INDEX(個人!$C$6:$AH$125,$N2000,$C$3)&lt;&gt;"",INDEX(個人!$C$6:$AH$125,$N2001,$O2001)&lt;&gt;""),E2000+1,E2000)</f>
        <v>0</v>
      </c>
      <c r="F2001" s="22" t="str">
        <f t="shared" si="271"/>
        <v>@0</v>
      </c>
      <c r="H2001" s="22" t="str">
        <f>IF(AND(INDEX(個人!$C$6:$AH$125,$N2001,$C$3)&lt;&gt;"",INDEX(個人!$C$6:$AH$125,$N2001,$O2001)&lt;&gt;""),IF(INDEX(個人!$C$6:$AH$125,$N2001,$H$3)&lt;20,11,ROUNDDOWN(INDEX(個人!$C$6:$AH$125,$N2001,$H$3)/5,0)+7),"")</f>
        <v/>
      </c>
      <c r="I2001" s="22" t="str">
        <f>IF(AND(INDEX(個人!$C$6:$AH$125,$N2001,$C$3)&lt;&gt;"",INDEX(個人!$C$6:$AH$125,$N2001,$O2001)&lt;&gt;""),IF(ISERROR(VLOOKUP(DBCS($Q2001),コード一覧!$E$1:$F$6,2,FALSE)),1,VLOOKUP(DBCS($Q2001),コード一覧!$E$1:$F$6,2,FALSE)),"")</f>
        <v/>
      </c>
      <c r="J2001" s="22" t="str">
        <f>IF(AND(INDEX(個人!$C$6:$AH$125,$N2001,$C$3)&lt;&gt;"",INDEX(個人!$C$6:$AH$125,$N2001,$O2001)&lt;&gt;""),VLOOKUP($P2001,コード一覧!$G$1:$H$10,2,FALSE),"")</f>
        <v/>
      </c>
      <c r="K2001" s="22" t="str">
        <f>IF(AND(INDEX(個人!$C$6:$AH$125,$N2001,$C$3)&lt;&gt;"",INDEX(個人!$C$6:$AH$125,$N2001,$O2001)&lt;&gt;""),LEFT(TEXT(INDEX(個人!$C$6:$AH$125,$N2001,$O2001),"mm:ss.00"),2),"")</f>
        <v/>
      </c>
      <c r="L2001" s="22" t="str">
        <f>IF(AND(INDEX(個人!$C$6:$AH$125,$N2001,$C$3)&lt;&gt;"",INDEX(個人!$C$6:$AH$125,$N2001,$O2001)&lt;&gt;""),MID(TEXT(INDEX(個人!$C$6:$AH$125,$N2001,$O2001),"mm:ss.00"),4,2),"")</f>
        <v/>
      </c>
      <c r="M2001" s="22" t="str">
        <f>IF(AND(INDEX(個人!$C$6:$AH$125,$N2001,$C$3)&lt;&gt;"",INDEX(個人!$C$6:$AH$125,$N2001,$O2001)&lt;&gt;""),RIGHT(TEXT(INDEX(個人!$C$6:$AH$125,$N2001,$O2001),"mm:ss.00"),2),"")</f>
        <v/>
      </c>
      <c r="N2001" s="22">
        <f t="shared" si="272"/>
        <v>91</v>
      </c>
      <c r="O2001" s="22">
        <v>26</v>
      </c>
      <c r="P2001" s="24" t="s">
        <v>70</v>
      </c>
      <c r="Q2001" s="22" t="s">
        <v>55</v>
      </c>
    </row>
    <row r="2002" spans="3:17" s="22" customFormat="1" x14ac:dyDescent="0.15">
      <c r="C2002" s="22" t="str">
        <f>IF(INDEX(個人!$C$6:$AH$125,$N2002,$C$3)&lt;&gt;"",DBCS(TRIM(INDEX(個人!$C$6:$AH$125,$N2002,$C$3))),"")</f>
        <v/>
      </c>
      <c r="D2002" s="22" t="str">
        <f t="shared" si="270"/>
        <v>○</v>
      </c>
      <c r="E2002" s="22">
        <f>IF(AND(INDEX(個人!$C$6:$AH$125,$N2001,$C$3)&lt;&gt;"",INDEX(個人!$C$6:$AH$125,$N2002,$O2002)&lt;&gt;""),E2001+1,E2001)</f>
        <v>0</v>
      </c>
      <c r="F2002" s="22" t="str">
        <f t="shared" si="271"/>
        <v>@0</v>
      </c>
      <c r="H2002" s="22" t="str">
        <f>IF(AND(INDEX(個人!$C$6:$AH$125,$N2002,$C$3)&lt;&gt;"",INDEX(個人!$C$6:$AH$125,$N2002,$O2002)&lt;&gt;""),IF(INDEX(個人!$C$6:$AH$125,$N2002,$H$3)&lt;20,11,ROUNDDOWN(INDEX(個人!$C$6:$AH$125,$N2002,$H$3)/5,0)+7),"")</f>
        <v/>
      </c>
      <c r="I2002" s="22" t="str">
        <f>IF(AND(INDEX(個人!$C$6:$AH$125,$N2002,$C$3)&lt;&gt;"",INDEX(個人!$C$6:$AH$125,$N2002,$O2002)&lt;&gt;""),IF(ISERROR(VLOOKUP(DBCS($Q2002),コード一覧!$E$1:$F$6,2,FALSE)),1,VLOOKUP(DBCS($Q2002),コード一覧!$E$1:$F$6,2,FALSE)),"")</f>
        <v/>
      </c>
      <c r="J2002" s="22" t="str">
        <f>IF(AND(INDEX(個人!$C$6:$AH$125,$N2002,$C$3)&lt;&gt;"",INDEX(個人!$C$6:$AH$125,$N2002,$O2002)&lt;&gt;""),VLOOKUP($P2002,コード一覧!$G$1:$H$10,2,FALSE),"")</f>
        <v/>
      </c>
      <c r="K2002" s="22" t="str">
        <f>IF(AND(INDEX(個人!$C$6:$AH$125,$N2002,$C$3)&lt;&gt;"",INDEX(個人!$C$6:$AH$125,$N2002,$O2002)&lt;&gt;""),LEFT(TEXT(INDEX(個人!$C$6:$AH$125,$N2002,$O2002),"mm:ss.00"),2),"")</f>
        <v/>
      </c>
      <c r="L2002" s="22" t="str">
        <f>IF(AND(INDEX(個人!$C$6:$AH$125,$N2002,$C$3)&lt;&gt;"",INDEX(個人!$C$6:$AH$125,$N2002,$O2002)&lt;&gt;""),MID(TEXT(INDEX(個人!$C$6:$AH$125,$N2002,$O2002),"mm:ss.00"),4,2),"")</f>
        <v/>
      </c>
      <c r="M2002" s="22" t="str">
        <f>IF(AND(INDEX(個人!$C$6:$AH$125,$N2002,$C$3)&lt;&gt;"",INDEX(個人!$C$6:$AH$125,$N2002,$O2002)&lt;&gt;""),RIGHT(TEXT(INDEX(個人!$C$6:$AH$125,$N2002,$O2002),"mm:ss.00"),2),"")</f>
        <v/>
      </c>
      <c r="N2002" s="22">
        <f t="shared" si="272"/>
        <v>91</v>
      </c>
      <c r="O2002" s="22">
        <v>27</v>
      </c>
      <c r="P2002" s="24" t="s">
        <v>24</v>
      </c>
      <c r="Q2002" s="22" t="s">
        <v>55</v>
      </c>
    </row>
    <row r="2003" spans="3:17" s="22" customFormat="1" x14ac:dyDescent="0.15">
      <c r="C2003" s="22" t="str">
        <f>IF(INDEX(個人!$C$6:$AH$125,$N2003,$C$3)&lt;&gt;"",DBCS(TRIM(INDEX(個人!$C$6:$AH$125,$N2003,$C$3))),"")</f>
        <v/>
      </c>
      <c r="D2003" s="22" t="str">
        <f t="shared" si="270"/>
        <v>○</v>
      </c>
      <c r="E2003" s="22">
        <f>IF(AND(INDEX(個人!$C$6:$AH$125,$N2002,$C$3)&lt;&gt;"",INDEX(個人!$C$6:$AH$125,$N2003,$O2003)&lt;&gt;""),E2002+1,E2002)</f>
        <v>0</v>
      </c>
      <c r="F2003" s="22" t="str">
        <f t="shared" si="271"/>
        <v>@0</v>
      </c>
      <c r="H2003" s="22" t="str">
        <f>IF(AND(INDEX(個人!$C$6:$AH$125,$N2003,$C$3)&lt;&gt;"",INDEX(個人!$C$6:$AH$125,$N2003,$O2003)&lt;&gt;""),IF(INDEX(個人!$C$6:$AH$125,$N2003,$H$3)&lt;20,11,ROUNDDOWN(INDEX(個人!$C$6:$AH$125,$N2003,$H$3)/5,0)+7),"")</f>
        <v/>
      </c>
      <c r="I2003" s="22" t="str">
        <f>IF(AND(INDEX(個人!$C$6:$AH$125,$N2003,$C$3)&lt;&gt;"",INDEX(個人!$C$6:$AH$125,$N2003,$O2003)&lt;&gt;""),IF(ISERROR(VLOOKUP(DBCS($Q2003),コード一覧!$E$1:$F$6,2,FALSE)),1,VLOOKUP(DBCS($Q2003),コード一覧!$E$1:$F$6,2,FALSE)),"")</f>
        <v/>
      </c>
      <c r="J2003" s="22" t="str">
        <f>IF(AND(INDEX(個人!$C$6:$AH$125,$N2003,$C$3)&lt;&gt;"",INDEX(個人!$C$6:$AH$125,$N2003,$O2003)&lt;&gt;""),VLOOKUP($P2003,コード一覧!$G$1:$H$10,2,FALSE),"")</f>
        <v/>
      </c>
      <c r="K2003" s="22" t="str">
        <f>IF(AND(INDEX(個人!$C$6:$AH$125,$N2003,$C$3)&lt;&gt;"",INDEX(個人!$C$6:$AH$125,$N2003,$O2003)&lt;&gt;""),LEFT(TEXT(INDEX(個人!$C$6:$AH$125,$N2003,$O2003),"mm:ss.00"),2),"")</f>
        <v/>
      </c>
      <c r="L2003" s="22" t="str">
        <f>IF(AND(INDEX(個人!$C$6:$AH$125,$N2003,$C$3)&lt;&gt;"",INDEX(個人!$C$6:$AH$125,$N2003,$O2003)&lt;&gt;""),MID(TEXT(INDEX(個人!$C$6:$AH$125,$N2003,$O2003),"mm:ss.00"),4,2),"")</f>
        <v/>
      </c>
      <c r="M2003" s="22" t="str">
        <f>IF(AND(INDEX(個人!$C$6:$AH$125,$N2003,$C$3)&lt;&gt;"",INDEX(個人!$C$6:$AH$125,$N2003,$O2003)&lt;&gt;""),RIGHT(TEXT(INDEX(個人!$C$6:$AH$125,$N2003,$O2003),"mm:ss.00"),2),"")</f>
        <v/>
      </c>
      <c r="N2003" s="22">
        <f t="shared" si="272"/>
        <v>91</v>
      </c>
      <c r="O2003" s="22">
        <v>28</v>
      </c>
      <c r="P2003" s="24" t="s">
        <v>37</v>
      </c>
      <c r="Q2003" s="22" t="s">
        <v>55</v>
      </c>
    </row>
    <row r="2004" spans="3:17" s="22" customFormat="1" x14ac:dyDescent="0.15">
      <c r="C2004" s="22" t="str">
        <f>IF(INDEX(個人!$C$6:$AH$125,$N2004,$C$3)&lt;&gt;"",DBCS(TRIM(INDEX(個人!$C$6:$AH$125,$N2004,$C$3))),"")</f>
        <v/>
      </c>
      <c r="D2004" s="22" t="str">
        <f t="shared" si="270"/>
        <v>○</v>
      </c>
      <c r="E2004" s="22">
        <f>IF(AND(INDEX(個人!$C$6:$AH$125,$N2003,$C$3)&lt;&gt;"",INDEX(個人!$C$6:$AH$125,$N2004,$O2004)&lt;&gt;""),E2003+1,E2003)</f>
        <v>0</v>
      </c>
      <c r="F2004" s="22" t="str">
        <f t="shared" si="271"/>
        <v>@0</v>
      </c>
      <c r="H2004" s="22" t="str">
        <f>IF(AND(INDEX(個人!$C$6:$AH$125,$N2004,$C$3)&lt;&gt;"",INDEX(個人!$C$6:$AH$125,$N2004,$O2004)&lt;&gt;""),IF(INDEX(個人!$C$6:$AH$125,$N2004,$H$3)&lt;20,11,ROUNDDOWN(INDEX(個人!$C$6:$AH$125,$N2004,$H$3)/5,0)+7),"")</f>
        <v/>
      </c>
      <c r="I2004" s="22" t="str">
        <f>IF(AND(INDEX(個人!$C$6:$AH$125,$N2004,$C$3)&lt;&gt;"",INDEX(個人!$C$6:$AH$125,$N2004,$O2004)&lt;&gt;""),IF(ISERROR(VLOOKUP(DBCS($Q2004),コード一覧!$E$1:$F$6,2,FALSE)),1,VLOOKUP(DBCS($Q2004),コード一覧!$E$1:$F$6,2,FALSE)),"")</f>
        <v/>
      </c>
      <c r="J2004" s="22" t="str">
        <f>IF(AND(INDEX(個人!$C$6:$AH$125,$N2004,$C$3)&lt;&gt;"",INDEX(個人!$C$6:$AH$125,$N2004,$O2004)&lt;&gt;""),VLOOKUP($P2004,コード一覧!$G$1:$H$10,2,FALSE),"")</f>
        <v/>
      </c>
      <c r="K2004" s="22" t="str">
        <f>IF(AND(INDEX(個人!$C$6:$AH$125,$N2004,$C$3)&lt;&gt;"",INDEX(個人!$C$6:$AH$125,$N2004,$O2004)&lt;&gt;""),LEFT(TEXT(INDEX(個人!$C$6:$AH$125,$N2004,$O2004),"mm:ss.00"),2),"")</f>
        <v/>
      </c>
      <c r="L2004" s="22" t="str">
        <f>IF(AND(INDEX(個人!$C$6:$AH$125,$N2004,$C$3)&lt;&gt;"",INDEX(個人!$C$6:$AH$125,$N2004,$O2004)&lt;&gt;""),MID(TEXT(INDEX(個人!$C$6:$AH$125,$N2004,$O2004),"mm:ss.00"),4,2),"")</f>
        <v/>
      </c>
      <c r="M2004" s="22" t="str">
        <f>IF(AND(INDEX(個人!$C$6:$AH$125,$N2004,$C$3)&lt;&gt;"",INDEX(個人!$C$6:$AH$125,$N2004,$O2004)&lt;&gt;""),RIGHT(TEXT(INDEX(個人!$C$6:$AH$125,$N2004,$O2004),"mm:ss.00"),2),"")</f>
        <v/>
      </c>
      <c r="N2004" s="22">
        <f t="shared" si="272"/>
        <v>91</v>
      </c>
      <c r="O2004" s="22">
        <v>29</v>
      </c>
      <c r="P2004" s="24" t="s">
        <v>47</v>
      </c>
      <c r="Q2004" s="22" t="s">
        <v>55</v>
      </c>
    </row>
    <row r="2005" spans="3:17" s="22" customFormat="1" x14ac:dyDescent="0.15">
      <c r="C2005" s="22" t="str">
        <f>IF(INDEX(個人!$C$6:$AH$125,$N2005,$C$3)&lt;&gt;"",DBCS(TRIM(INDEX(個人!$C$6:$AH$125,$N2005,$C$3))),"")</f>
        <v/>
      </c>
      <c r="D2005" s="22" t="str">
        <f t="shared" si="270"/>
        <v>○</v>
      </c>
      <c r="E2005" s="22">
        <f>IF(AND(INDEX(個人!$C$6:$AH$125,$N2004,$C$3)&lt;&gt;"",INDEX(個人!$C$6:$AH$125,$N2005,$O2005)&lt;&gt;""),E2004+1,E2004)</f>
        <v>0</v>
      </c>
      <c r="F2005" s="22" t="str">
        <f t="shared" si="271"/>
        <v>@0</v>
      </c>
      <c r="H2005" s="22" t="str">
        <f>IF(AND(INDEX(個人!$C$6:$AH$125,$N2005,$C$3)&lt;&gt;"",INDEX(個人!$C$6:$AH$125,$N2005,$O2005)&lt;&gt;""),IF(INDEX(個人!$C$6:$AH$125,$N2005,$H$3)&lt;20,11,ROUNDDOWN(INDEX(個人!$C$6:$AH$125,$N2005,$H$3)/5,0)+7),"")</f>
        <v/>
      </c>
      <c r="I2005" s="22" t="str">
        <f>IF(AND(INDEX(個人!$C$6:$AH$125,$N2005,$C$3)&lt;&gt;"",INDEX(個人!$C$6:$AH$125,$N2005,$O2005)&lt;&gt;""),IF(ISERROR(VLOOKUP(DBCS($Q2005),コード一覧!$E$1:$F$6,2,FALSE)),1,VLOOKUP(DBCS($Q2005),コード一覧!$E$1:$F$6,2,FALSE)),"")</f>
        <v/>
      </c>
      <c r="J2005" s="22" t="str">
        <f>IF(AND(INDEX(個人!$C$6:$AH$125,$N2005,$C$3)&lt;&gt;"",INDEX(個人!$C$6:$AH$125,$N2005,$O2005)&lt;&gt;""),VLOOKUP($P2005,コード一覧!$G$1:$H$10,2,FALSE),"")</f>
        <v/>
      </c>
      <c r="K2005" s="22" t="str">
        <f>IF(AND(INDEX(個人!$C$6:$AH$125,$N2005,$C$3)&lt;&gt;"",INDEX(個人!$C$6:$AH$125,$N2005,$O2005)&lt;&gt;""),LEFT(TEXT(INDEX(個人!$C$6:$AH$125,$N2005,$O2005),"mm:ss.00"),2),"")</f>
        <v/>
      </c>
      <c r="L2005" s="22" t="str">
        <f>IF(AND(INDEX(個人!$C$6:$AH$125,$N2005,$C$3)&lt;&gt;"",INDEX(個人!$C$6:$AH$125,$N2005,$O2005)&lt;&gt;""),MID(TEXT(INDEX(個人!$C$6:$AH$125,$N2005,$O2005),"mm:ss.00"),4,2),"")</f>
        <v/>
      </c>
      <c r="M2005" s="22" t="str">
        <f>IF(AND(INDEX(個人!$C$6:$AH$125,$N2005,$C$3)&lt;&gt;"",INDEX(個人!$C$6:$AH$125,$N2005,$O2005)&lt;&gt;""),RIGHT(TEXT(INDEX(個人!$C$6:$AH$125,$N2005,$O2005),"mm:ss.00"),2),"")</f>
        <v/>
      </c>
      <c r="N2005" s="22">
        <f t="shared" si="272"/>
        <v>91</v>
      </c>
      <c r="O2005" s="22">
        <v>30</v>
      </c>
      <c r="P2005" s="24" t="s">
        <v>37</v>
      </c>
      <c r="Q2005" s="22" t="s">
        <v>101</v>
      </c>
    </row>
    <row r="2006" spans="3:17" s="22" customFormat="1" x14ac:dyDescent="0.15">
      <c r="C2006" s="22" t="str">
        <f>IF(INDEX(個人!$C$6:$AH$125,$N2006,$C$3)&lt;&gt;"",DBCS(TRIM(INDEX(個人!$C$6:$AH$125,$N2006,$C$3))),"")</f>
        <v/>
      </c>
      <c r="D2006" s="22" t="str">
        <f t="shared" si="270"/>
        <v>○</v>
      </c>
      <c r="E2006" s="22">
        <f>IF(AND(INDEX(個人!$C$6:$AH$125,$N2005,$C$3)&lt;&gt;"",INDEX(個人!$C$6:$AH$125,$N2006,$O2006)&lt;&gt;""),E2005+1,E2005)</f>
        <v>0</v>
      </c>
      <c r="F2006" s="22" t="str">
        <f t="shared" si="271"/>
        <v>@0</v>
      </c>
      <c r="H2006" s="22" t="str">
        <f>IF(AND(INDEX(個人!$C$6:$AH$125,$N2006,$C$3)&lt;&gt;"",INDEX(個人!$C$6:$AH$125,$N2006,$O2006)&lt;&gt;""),IF(INDEX(個人!$C$6:$AH$125,$N2006,$H$3)&lt;20,11,ROUNDDOWN(INDEX(個人!$C$6:$AH$125,$N2006,$H$3)/5,0)+7),"")</f>
        <v/>
      </c>
      <c r="I2006" s="22" t="str">
        <f>IF(AND(INDEX(個人!$C$6:$AH$125,$N2006,$C$3)&lt;&gt;"",INDEX(個人!$C$6:$AH$125,$N2006,$O2006)&lt;&gt;""),IF(ISERROR(VLOOKUP(DBCS($Q2006),コード一覧!$E$1:$F$6,2,FALSE)),1,VLOOKUP(DBCS($Q2006),コード一覧!$E$1:$F$6,2,FALSE)),"")</f>
        <v/>
      </c>
      <c r="J2006" s="22" t="str">
        <f>IF(AND(INDEX(個人!$C$6:$AH$125,$N2006,$C$3)&lt;&gt;"",INDEX(個人!$C$6:$AH$125,$N2006,$O2006)&lt;&gt;""),VLOOKUP($P2006,コード一覧!$G$1:$H$10,2,FALSE),"")</f>
        <v/>
      </c>
      <c r="K2006" s="22" t="str">
        <f>IF(AND(INDEX(個人!$C$6:$AH$125,$N2006,$C$3)&lt;&gt;"",INDEX(個人!$C$6:$AH$125,$N2006,$O2006)&lt;&gt;""),LEFT(TEXT(INDEX(個人!$C$6:$AH$125,$N2006,$O2006),"mm:ss.00"),2),"")</f>
        <v/>
      </c>
      <c r="L2006" s="22" t="str">
        <f>IF(AND(INDEX(個人!$C$6:$AH$125,$N2006,$C$3)&lt;&gt;"",INDEX(個人!$C$6:$AH$125,$N2006,$O2006)&lt;&gt;""),MID(TEXT(INDEX(個人!$C$6:$AH$125,$N2006,$O2006),"mm:ss.00"),4,2),"")</f>
        <v/>
      </c>
      <c r="M2006" s="22" t="str">
        <f>IF(AND(INDEX(個人!$C$6:$AH$125,$N2006,$C$3)&lt;&gt;"",INDEX(個人!$C$6:$AH$125,$N2006,$O2006)&lt;&gt;""),RIGHT(TEXT(INDEX(個人!$C$6:$AH$125,$N2006,$O2006),"mm:ss.00"),2),"")</f>
        <v/>
      </c>
      <c r="N2006" s="22">
        <f t="shared" si="272"/>
        <v>91</v>
      </c>
      <c r="O2006" s="22">
        <v>31</v>
      </c>
      <c r="P2006" s="24" t="s">
        <v>47</v>
      </c>
      <c r="Q2006" s="22" t="s">
        <v>101</v>
      </c>
    </row>
    <row r="2007" spans="3:17" s="22" customFormat="1" x14ac:dyDescent="0.15">
      <c r="C2007" s="22" t="str">
        <f>IF(INDEX(個人!$C$6:$AH$125,$N2007,$C$3)&lt;&gt;"",DBCS(TRIM(INDEX(個人!$C$6:$AH$125,$N2007,$C$3))),"")</f>
        <v/>
      </c>
      <c r="D2007" s="22" t="str">
        <f t="shared" si="270"/>
        <v>○</v>
      </c>
      <c r="E2007" s="22">
        <f>IF(AND(INDEX(個人!$C$6:$AH$125,$N2006,$C$3)&lt;&gt;"",INDEX(個人!$C$6:$AH$125,$N2007,$O2007)&lt;&gt;""),E2006+1,E2006)</f>
        <v>0</v>
      </c>
      <c r="F2007" s="22" t="str">
        <f t="shared" si="271"/>
        <v>@0</v>
      </c>
      <c r="H2007" s="22" t="str">
        <f>IF(AND(INDEX(個人!$C$6:$AH$125,$N2007,$C$3)&lt;&gt;"",INDEX(個人!$C$6:$AH$125,$N2007,$O2007)&lt;&gt;""),IF(INDEX(個人!$C$6:$AH$125,$N2007,$H$3)&lt;20,11,ROUNDDOWN(INDEX(個人!$C$6:$AH$125,$N2007,$H$3)/5,0)+7),"")</f>
        <v/>
      </c>
      <c r="I2007" s="22" t="str">
        <f>IF(AND(INDEX(個人!$C$6:$AH$125,$N2007,$C$3)&lt;&gt;"",INDEX(個人!$C$6:$AH$125,$N2007,$O2007)&lt;&gt;""),IF(ISERROR(VLOOKUP(DBCS($Q2007),コード一覧!$E$1:$F$6,2,FALSE)),1,VLOOKUP(DBCS($Q2007),コード一覧!$E$1:$F$6,2,FALSE)),"")</f>
        <v/>
      </c>
      <c r="J2007" s="22" t="str">
        <f>IF(AND(INDEX(個人!$C$6:$AH$125,$N2007,$C$3)&lt;&gt;"",INDEX(個人!$C$6:$AH$125,$N2007,$O2007)&lt;&gt;""),VLOOKUP($P2007,コード一覧!$G$1:$H$10,2,FALSE),"")</f>
        <v/>
      </c>
      <c r="K2007" s="22" t="str">
        <f>IF(AND(INDEX(個人!$C$6:$AH$125,$N2007,$C$3)&lt;&gt;"",INDEX(個人!$C$6:$AH$125,$N2007,$O2007)&lt;&gt;""),LEFT(TEXT(INDEX(個人!$C$6:$AH$125,$N2007,$O2007),"mm:ss.00"),2),"")</f>
        <v/>
      </c>
      <c r="L2007" s="22" t="str">
        <f>IF(AND(INDEX(個人!$C$6:$AH$125,$N2007,$C$3)&lt;&gt;"",INDEX(個人!$C$6:$AH$125,$N2007,$O2007)&lt;&gt;""),MID(TEXT(INDEX(個人!$C$6:$AH$125,$N2007,$O2007),"mm:ss.00"),4,2),"")</f>
        <v/>
      </c>
      <c r="M2007" s="22" t="str">
        <f>IF(AND(INDEX(個人!$C$6:$AH$125,$N2007,$C$3)&lt;&gt;"",INDEX(個人!$C$6:$AH$125,$N2007,$O2007)&lt;&gt;""),RIGHT(TEXT(INDEX(個人!$C$6:$AH$125,$N2007,$O2007),"mm:ss.00"),2),"")</f>
        <v/>
      </c>
      <c r="N2007" s="22">
        <f t="shared" si="272"/>
        <v>91</v>
      </c>
      <c r="O2007" s="22">
        <v>32</v>
      </c>
      <c r="P2007" s="24" t="s">
        <v>73</v>
      </c>
      <c r="Q2007" s="22" t="s">
        <v>101</v>
      </c>
    </row>
    <row r="2008" spans="3:17" s="23" customFormat="1" x14ac:dyDescent="0.15">
      <c r="C2008" s="23" t="str">
        <f>IF(INDEX(個人!$C$6:$AH$125,$N2008,$C$3)&lt;&gt;"",DBCS(TRIM(INDEX(個人!$C$6:$AH$125,$N2008,$C$3))),"")</f>
        <v/>
      </c>
      <c r="D2008" s="23" t="str">
        <f>IF(C2007=C2008,"○","×")</f>
        <v>○</v>
      </c>
      <c r="E2008" s="23">
        <f>IF(AND(INDEX(個人!$C$6:$AH$125,$N2008,$C$3)&lt;&gt;"",INDEX(個人!$C$6:$AH$125,$N2008,$O2008)&lt;&gt;""),1,0)</f>
        <v>0</v>
      </c>
      <c r="F2008" s="23" t="str">
        <f>C2008&amp;"@"&amp;E2008</f>
        <v>@0</v>
      </c>
      <c r="H2008" s="23" t="str">
        <f>IF(AND(INDEX(個人!$C$6:$AH$125,$N2008,$C$3)&lt;&gt;"",INDEX(個人!$C$6:$AH$125,$N2008,$O2008)&lt;&gt;""),IF(INDEX(個人!$C$6:$AH$125,$N2008,$H$3)&lt;20,11,ROUNDDOWN(INDEX(個人!$C$6:$AH$125,$N2008,$H$3)/5,0)+7),"")</f>
        <v/>
      </c>
      <c r="I2008" s="23" t="str">
        <f>IF(AND(INDEX(個人!$C$6:$AH$125,$N2008,$C$3)&lt;&gt;"",INDEX(個人!$C$6:$AH$125,$N2008,$O2008)&lt;&gt;""),IF(ISERROR(VLOOKUP(DBCS($Q2008),コード一覧!$E$1:$F$6,2,FALSE)),1,VLOOKUP(DBCS($Q2008),コード一覧!$E$1:$F$6,2,FALSE)),"")</f>
        <v/>
      </c>
      <c r="J2008" s="23" t="str">
        <f>IF(AND(INDEX(個人!$C$6:$AH$125,$N2008,$C$3)&lt;&gt;"",INDEX(個人!$C$6:$AH$125,$N2008,$O2008)&lt;&gt;""),VLOOKUP($P2008,コード一覧!$G$1:$H$10,2,FALSE),"")</f>
        <v/>
      </c>
      <c r="K2008" s="23" t="str">
        <f>IF(AND(INDEX(個人!$C$6:$AH$125,$N2008,$C$3)&lt;&gt;"",INDEX(個人!$C$6:$AH$125,$N2008,$O2008)&lt;&gt;""),LEFT(TEXT(INDEX(個人!$C$6:$AH$125,$N2008,$O2008),"mm:ss.00"),2),"")</f>
        <v/>
      </c>
      <c r="L2008" s="23" t="str">
        <f>IF(AND(INDEX(個人!$C$6:$AH$125,$N2008,$C$3)&lt;&gt;"",INDEX(個人!$C$6:$AH$125,$N2008,$O2008)&lt;&gt;""),MID(TEXT(INDEX(個人!$C$6:$AH$125,$N2008,$O2008),"mm:ss.00"),4,2),"")</f>
        <v/>
      </c>
      <c r="M2008" s="23" t="str">
        <f>IF(AND(INDEX(個人!$C$6:$AH$125,$N2008,$C$3)&lt;&gt;"",INDEX(個人!$C$6:$AH$125,$N2008,$O2008)&lt;&gt;""),RIGHT(TEXT(INDEX(個人!$C$6:$AH$125,$N2008,$O2008),"mm:ss.00"),2),"")</f>
        <v/>
      </c>
      <c r="N2008" s="23">
        <f>N1986+1</f>
        <v>92</v>
      </c>
      <c r="O2008" s="23">
        <v>11</v>
      </c>
      <c r="P2008" s="200" t="s">
        <v>70</v>
      </c>
      <c r="Q2008" s="23" t="s">
        <v>318</v>
      </c>
    </row>
    <row r="2009" spans="3:17" s="23" customFormat="1" x14ac:dyDescent="0.15">
      <c r="C2009" s="23" t="str">
        <f>IF(INDEX(個人!$C$6:$AH$125,$N2009,$C$3)&lt;&gt;"",DBCS(TRIM(INDEX(個人!$C$6:$AH$125,$N2009,$C$3))),"")</f>
        <v/>
      </c>
      <c r="D2009" s="23" t="str">
        <f>IF(C2008=C2009,"○","×")</f>
        <v>○</v>
      </c>
      <c r="E2009" s="23">
        <f>IF(AND(INDEX(個人!$C$6:$AH$125,$N2008,$C$3)&lt;&gt;"",INDEX(個人!$C$6:$AH$125,$N2009,$O2009)&lt;&gt;""),E2008+1,E2008)</f>
        <v>0</v>
      </c>
      <c r="F2009" s="23" t="str">
        <f>C2009&amp;"@"&amp;E2009</f>
        <v>@0</v>
      </c>
      <c r="H2009" s="23" t="str">
        <f>IF(AND(INDEX(個人!$C$6:$AH$125,$N2009,$C$3)&lt;&gt;"",INDEX(個人!$C$6:$AH$125,$N2009,$O2009)&lt;&gt;""),IF(INDEX(個人!$C$6:$AH$125,$N2009,$H$3)&lt;20,11,ROUNDDOWN(INDEX(個人!$C$6:$AH$125,$N2009,$H$3)/5,0)+7),"")</f>
        <v/>
      </c>
      <c r="I2009" s="23" t="str">
        <f>IF(AND(INDEX(個人!$C$6:$AH$125,$N2009,$C$3)&lt;&gt;"",INDEX(個人!$C$6:$AH$125,$N2009,$O2009)&lt;&gt;""),IF(ISERROR(VLOOKUP(DBCS($Q2009),コード一覧!$E$1:$F$6,2,FALSE)),1,VLOOKUP(DBCS($Q2009),コード一覧!$E$1:$F$6,2,FALSE)),"")</f>
        <v/>
      </c>
      <c r="J2009" s="23" t="str">
        <f>IF(AND(INDEX(個人!$C$6:$AH$125,$N2009,$C$3)&lt;&gt;"",INDEX(個人!$C$6:$AH$125,$N2009,$O2009)&lt;&gt;""),VLOOKUP($P2009,コード一覧!$G$1:$H$10,2,FALSE),"")</f>
        <v/>
      </c>
      <c r="K2009" s="23" t="str">
        <f>IF(AND(INDEX(個人!$C$6:$AH$125,$N2009,$C$3)&lt;&gt;"",INDEX(個人!$C$6:$AH$125,$N2009,$O2009)&lt;&gt;""),LEFT(TEXT(INDEX(個人!$C$6:$AH$125,$N2009,$O2009),"mm:ss.00"),2),"")</f>
        <v/>
      </c>
      <c r="L2009" s="23" t="str">
        <f>IF(AND(INDEX(個人!$C$6:$AH$125,$N2009,$C$3)&lt;&gt;"",INDEX(個人!$C$6:$AH$125,$N2009,$O2009)&lt;&gt;""),MID(TEXT(INDEX(個人!$C$6:$AH$125,$N2009,$O2009),"mm:ss.00"),4,2),"")</f>
        <v/>
      </c>
      <c r="M2009" s="23" t="str">
        <f>IF(AND(INDEX(個人!$C$6:$AH$125,$N2009,$C$3)&lt;&gt;"",INDEX(個人!$C$6:$AH$125,$N2009,$O2009)&lt;&gt;""),RIGHT(TEXT(INDEX(個人!$C$6:$AH$125,$N2009,$O2009),"mm:ss.00"),2),"")</f>
        <v/>
      </c>
      <c r="N2009" s="23">
        <f>$N2008</f>
        <v>92</v>
      </c>
      <c r="O2009" s="23">
        <v>12</v>
      </c>
      <c r="P2009" s="200" t="s">
        <v>24</v>
      </c>
      <c r="Q2009" s="23" t="s">
        <v>318</v>
      </c>
    </row>
    <row r="2010" spans="3:17" s="23" customFormat="1" x14ac:dyDescent="0.15">
      <c r="C2010" s="23" t="str">
        <f>IF(INDEX(個人!$C$6:$AH$125,$N2010,$C$3)&lt;&gt;"",DBCS(TRIM(INDEX(個人!$C$6:$AH$125,$N2010,$C$3))),"")</f>
        <v/>
      </c>
      <c r="D2010" s="23" t="str">
        <f t="shared" ref="D2010:D2029" si="273">IF(C2009=C2010,"○","×")</f>
        <v>○</v>
      </c>
      <c r="E2010" s="23">
        <f>IF(AND(INDEX(個人!$C$6:$AH$125,$N2009,$C$3)&lt;&gt;"",INDEX(個人!$C$6:$AH$125,$N2010,$O2010)&lt;&gt;""),E2009+1,E2009)</f>
        <v>0</v>
      </c>
      <c r="F2010" s="23" t="str">
        <f t="shared" ref="F2010:F2029" si="274">C2010&amp;"@"&amp;E2010</f>
        <v>@0</v>
      </c>
      <c r="H2010" s="23" t="str">
        <f>IF(AND(INDEX(個人!$C$6:$AH$125,$N2010,$C$3)&lt;&gt;"",INDEX(個人!$C$6:$AH$125,$N2010,$O2010)&lt;&gt;""),IF(INDEX(個人!$C$6:$AH$125,$N2010,$H$3)&lt;20,11,ROUNDDOWN(INDEX(個人!$C$6:$AH$125,$N2010,$H$3)/5,0)+7),"")</f>
        <v/>
      </c>
      <c r="I2010" s="23" t="str">
        <f>IF(AND(INDEX(個人!$C$6:$AH$125,$N2010,$C$3)&lt;&gt;"",INDEX(個人!$C$6:$AH$125,$N2010,$O2010)&lt;&gt;""),IF(ISERROR(VLOOKUP(DBCS($Q2010),コード一覧!$E$1:$F$6,2,FALSE)),1,VLOOKUP(DBCS($Q2010),コード一覧!$E$1:$F$6,2,FALSE)),"")</f>
        <v/>
      </c>
      <c r="J2010" s="23" t="str">
        <f>IF(AND(INDEX(個人!$C$6:$AH$125,$N2010,$C$3)&lt;&gt;"",INDEX(個人!$C$6:$AH$125,$N2010,$O2010)&lt;&gt;""),VLOOKUP($P2010,コード一覧!$G$1:$H$10,2,FALSE),"")</f>
        <v/>
      </c>
      <c r="K2010" s="23" t="str">
        <f>IF(AND(INDEX(個人!$C$6:$AH$125,$N2010,$C$3)&lt;&gt;"",INDEX(個人!$C$6:$AH$125,$N2010,$O2010)&lt;&gt;""),LEFT(TEXT(INDEX(個人!$C$6:$AH$125,$N2010,$O2010),"mm:ss.00"),2),"")</f>
        <v/>
      </c>
      <c r="L2010" s="23" t="str">
        <f>IF(AND(INDEX(個人!$C$6:$AH$125,$N2010,$C$3)&lt;&gt;"",INDEX(個人!$C$6:$AH$125,$N2010,$O2010)&lt;&gt;""),MID(TEXT(INDEX(個人!$C$6:$AH$125,$N2010,$O2010),"mm:ss.00"),4,2),"")</f>
        <v/>
      </c>
      <c r="M2010" s="23" t="str">
        <f>IF(AND(INDEX(個人!$C$6:$AH$125,$N2010,$C$3)&lt;&gt;"",INDEX(個人!$C$6:$AH$125,$N2010,$O2010)&lt;&gt;""),RIGHT(TEXT(INDEX(個人!$C$6:$AH$125,$N2010,$O2010),"mm:ss.00"),2),"")</f>
        <v/>
      </c>
      <c r="N2010" s="23">
        <f t="shared" ref="N2010:N2029" si="275">$N2009</f>
        <v>92</v>
      </c>
      <c r="O2010" s="23">
        <v>13</v>
      </c>
      <c r="P2010" s="200" t="s">
        <v>37</v>
      </c>
      <c r="Q2010" s="23" t="s">
        <v>318</v>
      </c>
    </row>
    <row r="2011" spans="3:17" s="23" customFormat="1" x14ac:dyDescent="0.15">
      <c r="C2011" s="23" t="str">
        <f>IF(INDEX(個人!$C$6:$AH$125,$N2011,$C$3)&lt;&gt;"",DBCS(TRIM(INDEX(個人!$C$6:$AH$125,$N2011,$C$3))),"")</f>
        <v/>
      </c>
      <c r="D2011" s="23" t="str">
        <f t="shared" si="273"/>
        <v>○</v>
      </c>
      <c r="E2011" s="23">
        <f>IF(AND(INDEX(個人!$C$6:$AH$125,$N2010,$C$3)&lt;&gt;"",INDEX(個人!$C$6:$AH$125,$N2011,$O2011)&lt;&gt;""),E2010+1,E2010)</f>
        <v>0</v>
      </c>
      <c r="F2011" s="23" t="str">
        <f t="shared" si="274"/>
        <v>@0</v>
      </c>
      <c r="H2011" s="23" t="str">
        <f>IF(AND(INDEX(個人!$C$6:$AH$125,$N2011,$C$3)&lt;&gt;"",INDEX(個人!$C$6:$AH$125,$N2011,$O2011)&lt;&gt;""),IF(INDEX(個人!$C$6:$AH$125,$N2011,$H$3)&lt;20,11,ROUNDDOWN(INDEX(個人!$C$6:$AH$125,$N2011,$H$3)/5,0)+7),"")</f>
        <v/>
      </c>
      <c r="I2011" s="23" t="str">
        <f>IF(AND(INDEX(個人!$C$6:$AH$125,$N2011,$C$3)&lt;&gt;"",INDEX(個人!$C$6:$AH$125,$N2011,$O2011)&lt;&gt;""),IF(ISERROR(VLOOKUP(DBCS($Q2011),コード一覧!$E$1:$F$6,2,FALSE)),1,VLOOKUP(DBCS($Q2011),コード一覧!$E$1:$F$6,2,FALSE)),"")</f>
        <v/>
      </c>
      <c r="J2011" s="23" t="str">
        <f>IF(AND(INDEX(個人!$C$6:$AH$125,$N2011,$C$3)&lt;&gt;"",INDEX(個人!$C$6:$AH$125,$N2011,$O2011)&lt;&gt;""),VLOOKUP($P2011,コード一覧!$G$1:$H$10,2,FALSE),"")</f>
        <v/>
      </c>
      <c r="K2011" s="23" t="str">
        <f>IF(AND(INDEX(個人!$C$6:$AH$125,$N2011,$C$3)&lt;&gt;"",INDEX(個人!$C$6:$AH$125,$N2011,$O2011)&lt;&gt;""),LEFT(TEXT(INDEX(個人!$C$6:$AH$125,$N2011,$O2011),"mm:ss.00"),2),"")</f>
        <v/>
      </c>
      <c r="L2011" s="23" t="str">
        <f>IF(AND(INDEX(個人!$C$6:$AH$125,$N2011,$C$3)&lt;&gt;"",INDEX(個人!$C$6:$AH$125,$N2011,$O2011)&lt;&gt;""),MID(TEXT(INDEX(個人!$C$6:$AH$125,$N2011,$O2011),"mm:ss.00"),4,2),"")</f>
        <v/>
      </c>
      <c r="M2011" s="23" t="str">
        <f>IF(AND(INDEX(個人!$C$6:$AH$125,$N2011,$C$3)&lt;&gt;"",INDEX(個人!$C$6:$AH$125,$N2011,$O2011)&lt;&gt;""),RIGHT(TEXT(INDEX(個人!$C$6:$AH$125,$N2011,$O2011),"mm:ss.00"),2),"")</f>
        <v/>
      </c>
      <c r="N2011" s="23">
        <f t="shared" si="275"/>
        <v>92</v>
      </c>
      <c r="O2011" s="23">
        <v>14</v>
      </c>
      <c r="P2011" s="200" t="s">
        <v>47</v>
      </c>
      <c r="Q2011" s="23" t="s">
        <v>318</v>
      </c>
    </row>
    <row r="2012" spans="3:17" s="23" customFormat="1" x14ac:dyDescent="0.15">
      <c r="C2012" s="23" t="str">
        <f>IF(INDEX(個人!$C$6:$AH$125,$N2012,$C$3)&lt;&gt;"",DBCS(TRIM(INDEX(個人!$C$6:$AH$125,$N2012,$C$3))),"")</f>
        <v/>
      </c>
      <c r="D2012" s="23" t="str">
        <f t="shared" si="273"/>
        <v>○</v>
      </c>
      <c r="E2012" s="23">
        <f>IF(AND(INDEX(個人!$C$6:$AH$125,$N2011,$C$3)&lt;&gt;"",INDEX(個人!$C$6:$AH$125,$N2012,$O2012)&lt;&gt;""),E2011+1,E2011)</f>
        <v>0</v>
      </c>
      <c r="F2012" s="23" t="str">
        <f t="shared" si="274"/>
        <v>@0</v>
      </c>
      <c r="H2012" s="23" t="str">
        <f>IF(AND(INDEX(個人!$C$6:$AH$125,$N2012,$C$3)&lt;&gt;"",INDEX(個人!$C$6:$AH$125,$N2012,$O2012)&lt;&gt;""),IF(INDEX(個人!$C$6:$AH$125,$N2012,$H$3)&lt;20,11,ROUNDDOWN(INDEX(個人!$C$6:$AH$125,$N2012,$H$3)/5,0)+7),"")</f>
        <v/>
      </c>
      <c r="I2012" s="23" t="str">
        <f>IF(AND(INDEX(個人!$C$6:$AH$125,$N2012,$C$3)&lt;&gt;"",INDEX(個人!$C$6:$AH$125,$N2012,$O2012)&lt;&gt;""),IF(ISERROR(VLOOKUP(DBCS($Q2012),コード一覧!$E$1:$F$6,2,FALSE)),1,VLOOKUP(DBCS($Q2012),コード一覧!$E$1:$F$6,2,FALSE)),"")</f>
        <v/>
      </c>
      <c r="J2012" s="23" t="str">
        <f>IF(AND(INDEX(個人!$C$6:$AH$125,$N2012,$C$3)&lt;&gt;"",INDEX(個人!$C$6:$AH$125,$N2012,$O2012)&lt;&gt;""),VLOOKUP($P2012,コード一覧!$G$1:$H$10,2,FALSE),"")</f>
        <v/>
      </c>
      <c r="K2012" s="23" t="str">
        <f>IF(AND(INDEX(個人!$C$6:$AH$125,$N2012,$C$3)&lt;&gt;"",INDEX(個人!$C$6:$AH$125,$N2012,$O2012)&lt;&gt;""),LEFT(TEXT(INDEX(個人!$C$6:$AH$125,$N2012,$O2012),"mm:ss.00"),2),"")</f>
        <v/>
      </c>
      <c r="L2012" s="23" t="str">
        <f>IF(AND(INDEX(個人!$C$6:$AH$125,$N2012,$C$3)&lt;&gt;"",INDEX(個人!$C$6:$AH$125,$N2012,$O2012)&lt;&gt;""),MID(TEXT(INDEX(個人!$C$6:$AH$125,$N2012,$O2012),"mm:ss.00"),4,2),"")</f>
        <v/>
      </c>
      <c r="M2012" s="23" t="str">
        <f>IF(AND(INDEX(個人!$C$6:$AH$125,$N2012,$C$3)&lt;&gt;"",INDEX(個人!$C$6:$AH$125,$N2012,$O2012)&lt;&gt;""),RIGHT(TEXT(INDEX(個人!$C$6:$AH$125,$N2012,$O2012),"mm:ss.00"),2),"")</f>
        <v/>
      </c>
      <c r="N2012" s="23">
        <f t="shared" si="275"/>
        <v>92</v>
      </c>
      <c r="O2012" s="23">
        <v>15</v>
      </c>
      <c r="P2012" s="200" t="s">
        <v>73</v>
      </c>
      <c r="Q2012" s="23" t="s">
        <v>318</v>
      </c>
    </row>
    <row r="2013" spans="3:17" s="23" customFormat="1" x14ac:dyDescent="0.15">
      <c r="C2013" s="23" t="str">
        <f>IF(INDEX(個人!$C$6:$AH$125,$N2013,$C$3)&lt;&gt;"",DBCS(TRIM(INDEX(個人!$C$6:$AH$125,$N2013,$C$3))),"")</f>
        <v/>
      </c>
      <c r="D2013" s="23" t="str">
        <f t="shared" si="273"/>
        <v>○</v>
      </c>
      <c r="E2013" s="23">
        <f>IF(AND(INDEX(個人!$C$6:$AH$125,$N2012,$C$3)&lt;&gt;"",INDEX(個人!$C$6:$AH$125,$N2013,$O2013)&lt;&gt;""),E2012+1,E2012)</f>
        <v>0</v>
      </c>
      <c r="F2013" s="23" t="str">
        <f t="shared" si="274"/>
        <v>@0</v>
      </c>
      <c r="H2013" s="23" t="str">
        <f>IF(AND(INDEX(個人!$C$6:$AH$125,$N2013,$C$3)&lt;&gt;"",INDEX(個人!$C$6:$AH$125,$N2013,$O2013)&lt;&gt;""),IF(INDEX(個人!$C$6:$AH$125,$N2013,$H$3)&lt;20,11,ROUNDDOWN(INDEX(個人!$C$6:$AH$125,$N2013,$H$3)/5,0)+7),"")</f>
        <v/>
      </c>
      <c r="I2013" s="23" t="str">
        <f>IF(AND(INDEX(個人!$C$6:$AH$125,$N2013,$C$3)&lt;&gt;"",INDEX(個人!$C$6:$AH$125,$N2013,$O2013)&lt;&gt;""),IF(ISERROR(VLOOKUP(DBCS($Q2013),コード一覧!$E$1:$F$6,2,FALSE)),1,VLOOKUP(DBCS($Q2013),コード一覧!$E$1:$F$6,2,FALSE)),"")</f>
        <v/>
      </c>
      <c r="J2013" s="23" t="str">
        <f>IF(AND(INDEX(個人!$C$6:$AH$125,$N2013,$C$3)&lt;&gt;"",INDEX(個人!$C$6:$AH$125,$N2013,$O2013)&lt;&gt;""),VLOOKUP($P2013,コード一覧!$G$1:$H$10,2,FALSE),"")</f>
        <v/>
      </c>
      <c r="K2013" s="23" t="str">
        <f>IF(AND(INDEX(個人!$C$6:$AH$125,$N2013,$C$3)&lt;&gt;"",INDEX(個人!$C$6:$AH$125,$N2013,$O2013)&lt;&gt;""),LEFT(TEXT(INDEX(個人!$C$6:$AH$125,$N2013,$O2013),"mm:ss.00"),2),"")</f>
        <v/>
      </c>
      <c r="L2013" s="23" t="str">
        <f>IF(AND(INDEX(個人!$C$6:$AH$125,$N2013,$C$3)&lt;&gt;"",INDEX(個人!$C$6:$AH$125,$N2013,$O2013)&lt;&gt;""),MID(TEXT(INDEX(個人!$C$6:$AH$125,$N2013,$O2013),"mm:ss.00"),4,2),"")</f>
        <v/>
      </c>
      <c r="M2013" s="23" t="str">
        <f>IF(AND(INDEX(個人!$C$6:$AH$125,$N2013,$C$3)&lt;&gt;"",INDEX(個人!$C$6:$AH$125,$N2013,$O2013)&lt;&gt;""),RIGHT(TEXT(INDEX(個人!$C$6:$AH$125,$N2013,$O2013),"mm:ss.00"),2),"")</f>
        <v/>
      </c>
      <c r="N2013" s="23">
        <f t="shared" si="275"/>
        <v>92</v>
      </c>
      <c r="O2013" s="23">
        <v>16</v>
      </c>
      <c r="P2013" s="200" t="s">
        <v>75</v>
      </c>
      <c r="Q2013" s="23" t="s">
        <v>318</v>
      </c>
    </row>
    <row r="2014" spans="3:17" s="23" customFormat="1" x14ac:dyDescent="0.15">
      <c r="C2014" s="23" t="str">
        <f>IF(INDEX(個人!$C$6:$AH$125,$N2014,$C$3)&lt;&gt;"",DBCS(TRIM(INDEX(個人!$C$6:$AH$125,$N2014,$C$3))),"")</f>
        <v/>
      </c>
      <c r="D2014" s="23" t="str">
        <f t="shared" si="273"/>
        <v>○</v>
      </c>
      <c r="E2014" s="23">
        <f>IF(AND(INDEX(個人!$C$6:$AH$125,$N2013,$C$3)&lt;&gt;"",INDEX(個人!$C$6:$AH$125,$N2014,$O2014)&lt;&gt;""),E2013+1,E2013)</f>
        <v>0</v>
      </c>
      <c r="F2014" s="23" t="str">
        <f t="shared" si="274"/>
        <v>@0</v>
      </c>
      <c r="H2014" s="23" t="str">
        <f>IF(AND(INDEX(個人!$C$6:$AH$125,$N2014,$C$3)&lt;&gt;"",INDEX(個人!$C$6:$AH$125,$N2014,$O2014)&lt;&gt;""),IF(INDEX(個人!$C$6:$AH$125,$N2014,$H$3)&lt;20,11,ROUNDDOWN(INDEX(個人!$C$6:$AH$125,$N2014,$H$3)/5,0)+7),"")</f>
        <v/>
      </c>
      <c r="I2014" s="23" t="str">
        <f>IF(AND(INDEX(個人!$C$6:$AH$125,$N2014,$C$3)&lt;&gt;"",INDEX(個人!$C$6:$AH$125,$N2014,$O2014)&lt;&gt;""),IF(ISERROR(VLOOKUP(DBCS($Q2014),コード一覧!$E$1:$F$6,2,FALSE)),1,VLOOKUP(DBCS($Q2014),コード一覧!$E$1:$F$6,2,FALSE)),"")</f>
        <v/>
      </c>
      <c r="J2014" s="23" t="str">
        <f>IF(AND(INDEX(個人!$C$6:$AH$125,$N2014,$C$3)&lt;&gt;"",INDEX(個人!$C$6:$AH$125,$N2014,$O2014)&lt;&gt;""),VLOOKUP($P2014,コード一覧!$G$1:$H$10,2,FALSE),"")</f>
        <v/>
      </c>
      <c r="K2014" s="23" t="str">
        <f>IF(AND(INDEX(個人!$C$6:$AH$125,$N2014,$C$3)&lt;&gt;"",INDEX(個人!$C$6:$AH$125,$N2014,$O2014)&lt;&gt;""),LEFT(TEXT(INDEX(個人!$C$6:$AH$125,$N2014,$O2014),"mm:ss.00"),2),"")</f>
        <v/>
      </c>
      <c r="L2014" s="23" t="str">
        <f>IF(AND(INDEX(個人!$C$6:$AH$125,$N2014,$C$3)&lt;&gt;"",INDEX(個人!$C$6:$AH$125,$N2014,$O2014)&lt;&gt;""),MID(TEXT(INDEX(個人!$C$6:$AH$125,$N2014,$O2014),"mm:ss.00"),4,2),"")</f>
        <v/>
      </c>
      <c r="M2014" s="23" t="str">
        <f>IF(AND(INDEX(個人!$C$6:$AH$125,$N2014,$C$3)&lt;&gt;"",INDEX(個人!$C$6:$AH$125,$N2014,$O2014)&lt;&gt;""),RIGHT(TEXT(INDEX(個人!$C$6:$AH$125,$N2014,$O2014),"mm:ss.00"),2),"")</f>
        <v/>
      </c>
      <c r="N2014" s="23">
        <f t="shared" si="275"/>
        <v>92</v>
      </c>
      <c r="O2014" s="23">
        <v>17</v>
      </c>
      <c r="P2014" s="200" t="s">
        <v>77</v>
      </c>
      <c r="Q2014" s="23" t="s">
        <v>318</v>
      </c>
    </row>
    <row r="2015" spans="3:17" s="23" customFormat="1" x14ac:dyDescent="0.15">
      <c r="C2015" s="23" t="str">
        <f>IF(INDEX(個人!$C$6:$AH$125,$N2015,$C$3)&lt;&gt;"",DBCS(TRIM(INDEX(個人!$C$6:$AH$125,$N2015,$C$3))),"")</f>
        <v/>
      </c>
      <c r="D2015" s="23" t="str">
        <f t="shared" si="273"/>
        <v>○</v>
      </c>
      <c r="E2015" s="23">
        <f>IF(AND(INDEX(個人!$C$6:$AH$125,$N2014,$C$3)&lt;&gt;"",INDEX(個人!$C$6:$AH$125,$N2015,$O2015)&lt;&gt;""),E2014+1,E2014)</f>
        <v>0</v>
      </c>
      <c r="F2015" s="23" t="str">
        <f t="shared" si="274"/>
        <v>@0</v>
      </c>
      <c r="H2015" s="23" t="str">
        <f>IF(AND(INDEX(個人!$C$6:$AH$125,$N2015,$C$3)&lt;&gt;"",INDEX(個人!$C$6:$AH$125,$N2015,$O2015)&lt;&gt;""),IF(INDEX(個人!$C$6:$AH$125,$N2015,$H$3)&lt;20,11,ROUNDDOWN(INDEX(個人!$C$6:$AH$125,$N2015,$H$3)/5,0)+7),"")</f>
        <v/>
      </c>
      <c r="I2015" s="23" t="str">
        <f>IF(AND(INDEX(個人!$C$6:$AH$125,$N2015,$C$3)&lt;&gt;"",INDEX(個人!$C$6:$AH$125,$N2015,$O2015)&lt;&gt;""),IF(ISERROR(VLOOKUP(DBCS($Q2015),コード一覧!$E$1:$F$6,2,FALSE)),1,VLOOKUP(DBCS($Q2015),コード一覧!$E$1:$F$6,2,FALSE)),"")</f>
        <v/>
      </c>
      <c r="J2015" s="23" t="str">
        <f>IF(AND(INDEX(個人!$C$6:$AH$125,$N2015,$C$3)&lt;&gt;"",INDEX(個人!$C$6:$AH$125,$N2015,$O2015)&lt;&gt;""),VLOOKUP($P2015,コード一覧!$G$1:$H$10,2,FALSE),"")</f>
        <v/>
      </c>
      <c r="K2015" s="23" t="str">
        <f>IF(AND(INDEX(個人!$C$6:$AH$125,$N2015,$C$3)&lt;&gt;"",INDEX(個人!$C$6:$AH$125,$N2015,$O2015)&lt;&gt;""),LEFT(TEXT(INDEX(個人!$C$6:$AH$125,$N2015,$O2015),"mm:ss.00"),2),"")</f>
        <v/>
      </c>
      <c r="L2015" s="23" t="str">
        <f>IF(AND(INDEX(個人!$C$6:$AH$125,$N2015,$C$3)&lt;&gt;"",INDEX(個人!$C$6:$AH$125,$N2015,$O2015)&lt;&gt;""),MID(TEXT(INDEX(個人!$C$6:$AH$125,$N2015,$O2015),"mm:ss.00"),4,2),"")</f>
        <v/>
      </c>
      <c r="M2015" s="23" t="str">
        <f>IF(AND(INDEX(個人!$C$6:$AH$125,$N2015,$C$3)&lt;&gt;"",INDEX(個人!$C$6:$AH$125,$N2015,$O2015)&lt;&gt;""),RIGHT(TEXT(INDEX(個人!$C$6:$AH$125,$N2015,$O2015),"mm:ss.00"),2),"")</f>
        <v/>
      </c>
      <c r="N2015" s="23">
        <f t="shared" si="275"/>
        <v>92</v>
      </c>
      <c r="O2015" s="23">
        <v>18</v>
      </c>
      <c r="P2015" s="200" t="s">
        <v>70</v>
      </c>
      <c r="Q2015" s="23" t="s">
        <v>319</v>
      </c>
    </row>
    <row r="2016" spans="3:17" s="23" customFormat="1" x14ac:dyDescent="0.15">
      <c r="C2016" s="23" t="str">
        <f>IF(INDEX(個人!$C$6:$AH$125,$N2016,$C$3)&lt;&gt;"",DBCS(TRIM(INDEX(個人!$C$6:$AH$125,$N2016,$C$3))),"")</f>
        <v/>
      </c>
      <c r="D2016" s="23" t="str">
        <f t="shared" si="273"/>
        <v>○</v>
      </c>
      <c r="E2016" s="23">
        <f>IF(AND(INDEX(個人!$C$6:$AH$125,$N2015,$C$3)&lt;&gt;"",INDEX(個人!$C$6:$AH$125,$N2016,$O2016)&lt;&gt;""),E2015+1,E2015)</f>
        <v>0</v>
      </c>
      <c r="F2016" s="23" t="str">
        <f t="shared" si="274"/>
        <v>@0</v>
      </c>
      <c r="H2016" s="23" t="str">
        <f>IF(AND(INDEX(個人!$C$6:$AH$125,$N2016,$C$3)&lt;&gt;"",INDEX(個人!$C$6:$AH$125,$N2016,$O2016)&lt;&gt;""),IF(INDEX(個人!$C$6:$AH$125,$N2016,$H$3)&lt;20,11,ROUNDDOWN(INDEX(個人!$C$6:$AH$125,$N2016,$H$3)/5,0)+7),"")</f>
        <v/>
      </c>
      <c r="I2016" s="23" t="str">
        <f>IF(AND(INDEX(個人!$C$6:$AH$125,$N2016,$C$3)&lt;&gt;"",INDEX(個人!$C$6:$AH$125,$N2016,$O2016)&lt;&gt;""),IF(ISERROR(VLOOKUP(DBCS($Q2016),コード一覧!$E$1:$F$6,2,FALSE)),1,VLOOKUP(DBCS($Q2016),コード一覧!$E$1:$F$6,2,FALSE)),"")</f>
        <v/>
      </c>
      <c r="J2016" s="23" t="str">
        <f>IF(AND(INDEX(個人!$C$6:$AH$125,$N2016,$C$3)&lt;&gt;"",INDEX(個人!$C$6:$AH$125,$N2016,$O2016)&lt;&gt;""),VLOOKUP($P2016,コード一覧!$G$1:$H$10,2,FALSE),"")</f>
        <v/>
      </c>
      <c r="K2016" s="23" t="str">
        <f>IF(AND(INDEX(個人!$C$6:$AH$125,$N2016,$C$3)&lt;&gt;"",INDEX(個人!$C$6:$AH$125,$N2016,$O2016)&lt;&gt;""),LEFT(TEXT(INDEX(個人!$C$6:$AH$125,$N2016,$O2016),"mm:ss.00"),2),"")</f>
        <v/>
      </c>
      <c r="L2016" s="23" t="str">
        <f>IF(AND(INDEX(個人!$C$6:$AH$125,$N2016,$C$3)&lt;&gt;"",INDEX(個人!$C$6:$AH$125,$N2016,$O2016)&lt;&gt;""),MID(TEXT(INDEX(個人!$C$6:$AH$125,$N2016,$O2016),"mm:ss.00"),4,2),"")</f>
        <v/>
      </c>
      <c r="M2016" s="23" t="str">
        <f>IF(AND(INDEX(個人!$C$6:$AH$125,$N2016,$C$3)&lt;&gt;"",INDEX(個人!$C$6:$AH$125,$N2016,$O2016)&lt;&gt;""),RIGHT(TEXT(INDEX(個人!$C$6:$AH$125,$N2016,$O2016),"mm:ss.00"),2),"")</f>
        <v/>
      </c>
      <c r="N2016" s="23">
        <f t="shared" si="275"/>
        <v>92</v>
      </c>
      <c r="O2016" s="23">
        <v>19</v>
      </c>
      <c r="P2016" s="200" t="s">
        <v>24</v>
      </c>
      <c r="Q2016" s="23" t="s">
        <v>319</v>
      </c>
    </row>
    <row r="2017" spans="3:17" s="23" customFormat="1" x14ac:dyDescent="0.15">
      <c r="C2017" s="23" t="str">
        <f>IF(INDEX(個人!$C$6:$AH$125,$N2017,$C$3)&lt;&gt;"",DBCS(TRIM(INDEX(個人!$C$6:$AH$125,$N2017,$C$3))),"")</f>
        <v/>
      </c>
      <c r="D2017" s="23" t="str">
        <f t="shared" si="273"/>
        <v>○</v>
      </c>
      <c r="E2017" s="23">
        <f>IF(AND(INDEX(個人!$C$6:$AH$125,$N2016,$C$3)&lt;&gt;"",INDEX(個人!$C$6:$AH$125,$N2017,$O2017)&lt;&gt;""),E2016+1,E2016)</f>
        <v>0</v>
      </c>
      <c r="F2017" s="23" t="str">
        <f t="shared" si="274"/>
        <v>@0</v>
      </c>
      <c r="H2017" s="23" t="str">
        <f>IF(AND(INDEX(個人!$C$6:$AH$125,$N2017,$C$3)&lt;&gt;"",INDEX(個人!$C$6:$AH$125,$N2017,$O2017)&lt;&gt;""),IF(INDEX(個人!$C$6:$AH$125,$N2017,$H$3)&lt;20,11,ROUNDDOWN(INDEX(個人!$C$6:$AH$125,$N2017,$H$3)/5,0)+7),"")</f>
        <v/>
      </c>
      <c r="I2017" s="23" t="str">
        <f>IF(AND(INDEX(個人!$C$6:$AH$125,$N2017,$C$3)&lt;&gt;"",INDEX(個人!$C$6:$AH$125,$N2017,$O2017)&lt;&gt;""),IF(ISERROR(VLOOKUP(DBCS($Q2017),コード一覧!$E$1:$F$6,2,FALSE)),1,VLOOKUP(DBCS($Q2017),コード一覧!$E$1:$F$6,2,FALSE)),"")</f>
        <v/>
      </c>
      <c r="J2017" s="23" t="str">
        <f>IF(AND(INDEX(個人!$C$6:$AH$125,$N2017,$C$3)&lt;&gt;"",INDEX(個人!$C$6:$AH$125,$N2017,$O2017)&lt;&gt;""),VLOOKUP($P2017,コード一覧!$G$1:$H$10,2,FALSE),"")</f>
        <v/>
      </c>
      <c r="K2017" s="23" t="str">
        <f>IF(AND(INDEX(個人!$C$6:$AH$125,$N2017,$C$3)&lt;&gt;"",INDEX(個人!$C$6:$AH$125,$N2017,$O2017)&lt;&gt;""),LEFT(TEXT(INDEX(個人!$C$6:$AH$125,$N2017,$O2017),"mm:ss.00"),2),"")</f>
        <v/>
      </c>
      <c r="L2017" s="23" t="str">
        <f>IF(AND(INDEX(個人!$C$6:$AH$125,$N2017,$C$3)&lt;&gt;"",INDEX(個人!$C$6:$AH$125,$N2017,$O2017)&lt;&gt;""),MID(TEXT(INDEX(個人!$C$6:$AH$125,$N2017,$O2017),"mm:ss.00"),4,2),"")</f>
        <v/>
      </c>
      <c r="M2017" s="23" t="str">
        <f>IF(AND(INDEX(個人!$C$6:$AH$125,$N2017,$C$3)&lt;&gt;"",INDEX(個人!$C$6:$AH$125,$N2017,$O2017)&lt;&gt;""),RIGHT(TEXT(INDEX(個人!$C$6:$AH$125,$N2017,$O2017),"mm:ss.00"),2),"")</f>
        <v/>
      </c>
      <c r="N2017" s="23">
        <f t="shared" si="275"/>
        <v>92</v>
      </c>
      <c r="O2017" s="23">
        <v>20</v>
      </c>
      <c r="P2017" s="200" t="s">
        <v>37</v>
      </c>
      <c r="Q2017" s="23" t="s">
        <v>319</v>
      </c>
    </row>
    <row r="2018" spans="3:17" s="23" customFormat="1" x14ac:dyDescent="0.15">
      <c r="C2018" s="23" t="str">
        <f>IF(INDEX(個人!$C$6:$AH$125,$N2018,$C$3)&lt;&gt;"",DBCS(TRIM(INDEX(個人!$C$6:$AH$125,$N2018,$C$3))),"")</f>
        <v/>
      </c>
      <c r="D2018" s="23" t="str">
        <f t="shared" si="273"/>
        <v>○</v>
      </c>
      <c r="E2018" s="23">
        <f>IF(AND(INDEX(個人!$C$6:$AH$125,$N2017,$C$3)&lt;&gt;"",INDEX(個人!$C$6:$AH$125,$N2018,$O2018)&lt;&gt;""),E2017+1,E2017)</f>
        <v>0</v>
      </c>
      <c r="F2018" s="23" t="str">
        <f t="shared" si="274"/>
        <v>@0</v>
      </c>
      <c r="H2018" s="23" t="str">
        <f>IF(AND(INDEX(個人!$C$6:$AH$125,$N2018,$C$3)&lt;&gt;"",INDEX(個人!$C$6:$AH$125,$N2018,$O2018)&lt;&gt;""),IF(INDEX(個人!$C$6:$AH$125,$N2018,$H$3)&lt;20,11,ROUNDDOWN(INDEX(個人!$C$6:$AH$125,$N2018,$H$3)/5,0)+7),"")</f>
        <v/>
      </c>
      <c r="I2018" s="23" t="str">
        <f>IF(AND(INDEX(個人!$C$6:$AH$125,$N2018,$C$3)&lt;&gt;"",INDEX(個人!$C$6:$AH$125,$N2018,$O2018)&lt;&gt;""),IF(ISERROR(VLOOKUP(DBCS($Q2018),コード一覧!$E$1:$F$6,2,FALSE)),1,VLOOKUP(DBCS($Q2018),コード一覧!$E$1:$F$6,2,FALSE)),"")</f>
        <v/>
      </c>
      <c r="J2018" s="23" t="str">
        <f>IF(AND(INDEX(個人!$C$6:$AH$125,$N2018,$C$3)&lt;&gt;"",INDEX(個人!$C$6:$AH$125,$N2018,$O2018)&lt;&gt;""),VLOOKUP($P2018,コード一覧!$G$1:$H$10,2,FALSE),"")</f>
        <v/>
      </c>
      <c r="K2018" s="23" t="str">
        <f>IF(AND(INDEX(個人!$C$6:$AH$125,$N2018,$C$3)&lt;&gt;"",INDEX(個人!$C$6:$AH$125,$N2018,$O2018)&lt;&gt;""),LEFT(TEXT(INDEX(個人!$C$6:$AH$125,$N2018,$O2018),"mm:ss.00"),2),"")</f>
        <v/>
      </c>
      <c r="L2018" s="23" t="str">
        <f>IF(AND(INDEX(個人!$C$6:$AH$125,$N2018,$C$3)&lt;&gt;"",INDEX(個人!$C$6:$AH$125,$N2018,$O2018)&lt;&gt;""),MID(TEXT(INDEX(個人!$C$6:$AH$125,$N2018,$O2018),"mm:ss.00"),4,2),"")</f>
        <v/>
      </c>
      <c r="M2018" s="23" t="str">
        <f>IF(AND(INDEX(個人!$C$6:$AH$125,$N2018,$C$3)&lt;&gt;"",INDEX(個人!$C$6:$AH$125,$N2018,$O2018)&lt;&gt;""),RIGHT(TEXT(INDEX(個人!$C$6:$AH$125,$N2018,$O2018),"mm:ss.00"),2),"")</f>
        <v/>
      </c>
      <c r="N2018" s="23">
        <f t="shared" si="275"/>
        <v>92</v>
      </c>
      <c r="O2018" s="23">
        <v>21</v>
      </c>
      <c r="P2018" s="200" t="s">
        <v>47</v>
      </c>
      <c r="Q2018" s="23" t="s">
        <v>319</v>
      </c>
    </row>
    <row r="2019" spans="3:17" s="23" customFormat="1" x14ac:dyDescent="0.15">
      <c r="C2019" s="23" t="str">
        <f>IF(INDEX(個人!$C$6:$AH$125,$N2019,$C$3)&lt;&gt;"",DBCS(TRIM(INDEX(個人!$C$6:$AH$125,$N2019,$C$3))),"")</f>
        <v/>
      </c>
      <c r="D2019" s="23" t="str">
        <f t="shared" si="273"/>
        <v>○</v>
      </c>
      <c r="E2019" s="23">
        <f>IF(AND(INDEX(個人!$C$6:$AH$125,$N2018,$C$3)&lt;&gt;"",INDEX(個人!$C$6:$AH$125,$N2019,$O2019)&lt;&gt;""),E2018+1,E2018)</f>
        <v>0</v>
      </c>
      <c r="F2019" s="23" t="str">
        <f t="shared" si="274"/>
        <v>@0</v>
      </c>
      <c r="H2019" s="23" t="str">
        <f>IF(AND(INDEX(個人!$C$6:$AH$125,$N2019,$C$3)&lt;&gt;"",INDEX(個人!$C$6:$AH$125,$N2019,$O2019)&lt;&gt;""),IF(INDEX(個人!$C$6:$AH$125,$N2019,$H$3)&lt;20,11,ROUNDDOWN(INDEX(個人!$C$6:$AH$125,$N2019,$H$3)/5,0)+7),"")</f>
        <v/>
      </c>
      <c r="I2019" s="23" t="str">
        <f>IF(AND(INDEX(個人!$C$6:$AH$125,$N2019,$C$3)&lt;&gt;"",INDEX(個人!$C$6:$AH$125,$N2019,$O2019)&lt;&gt;""),IF(ISERROR(VLOOKUP(DBCS($Q2019),コード一覧!$E$1:$F$6,2,FALSE)),1,VLOOKUP(DBCS($Q2019),コード一覧!$E$1:$F$6,2,FALSE)),"")</f>
        <v/>
      </c>
      <c r="J2019" s="23" t="str">
        <f>IF(AND(INDEX(個人!$C$6:$AH$125,$N2019,$C$3)&lt;&gt;"",INDEX(個人!$C$6:$AH$125,$N2019,$O2019)&lt;&gt;""),VLOOKUP($P2019,コード一覧!$G$1:$H$10,2,FALSE),"")</f>
        <v/>
      </c>
      <c r="K2019" s="23" t="str">
        <f>IF(AND(INDEX(個人!$C$6:$AH$125,$N2019,$C$3)&lt;&gt;"",INDEX(個人!$C$6:$AH$125,$N2019,$O2019)&lt;&gt;""),LEFT(TEXT(INDEX(個人!$C$6:$AH$125,$N2019,$O2019),"mm:ss.00"),2),"")</f>
        <v/>
      </c>
      <c r="L2019" s="23" t="str">
        <f>IF(AND(INDEX(個人!$C$6:$AH$125,$N2019,$C$3)&lt;&gt;"",INDEX(個人!$C$6:$AH$125,$N2019,$O2019)&lt;&gt;""),MID(TEXT(INDEX(個人!$C$6:$AH$125,$N2019,$O2019),"mm:ss.00"),4,2),"")</f>
        <v/>
      </c>
      <c r="M2019" s="23" t="str">
        <f>IF(AND(INDEX(個人!$C$6:$AH$125,$N2019,$C$3)&lt;&gt;"",INDEX(個人!$C$6:$AH$125,$N2019,$O2019)&lt;&gt;""),RIGHT(TEXT(INDEX(個人!$C$6:$AH$125,$N2019,$O2019),"mm:ss.00"),2),"")</f>
        <v/>
      </c>
      <c r="N2019" s="23">
        <f t="shared" si="275"/>
        <v>92</v>
      </c>
      <c r="O2019" s="23">
        <v>22</v>
      </c>
      <c r="P2019" s="200" t="s">
        <v>70</v>
      </c>
      <c r="Q2019" s="23" t="s">
        <v>320</v>
      </c>
    </row>
    <row r="2020" spans="3:17" s="23" customFormat="1" x14ac:dyDescent="0.15">
      <c r="C2020" s="23" t="str">
        <f>IF(INDEX(個人!$C$6:$AH$125,$N2020,$C$3)&lt;&gt;"",DBCS(TRIM(INDEX(個人!$C$6:$AH$125,$N2020,$C$3))),"")</f>
        <v/>
      </c>
      <c r="D2020" s="23" t="str">
        <f t="shared" si="273"/>
        <v>○</v>
      </c>
      <c r="E2020" s="23">
        <f>IF(AND(INDEX(個人!$C$6:$AH$125,$N2019,$C$3)&lt;&gt;"",INDEX(個人!$C$6:$AH$125,$N2020,$O2020)&lt;&gt;""),E2019+1,E2019)</f>
        <v>0</v>
      </c>
      <c r="F2020" s="23" t="str">
        <f t="shared" si="274"/>
        <v>@0</v>
      </c>
      <c r="H2020" s="23" t="str">
        <f>IF(AND(INDEX(個人!$C$6:$AH$125,$N2020,$C$3)&lt;&gt;"",INDEX(個人!$C$6:$AH$125,$N2020,$O2020)&lt;&gt;""),IF(INDEX(個人!$C$6:$AH$125,$N2020,$H$3)&lt;20,11,ROUNDDOWN(INDEX(個人!$C$6:$AH$125,$N2020,$H$3)/5,0)+7),"")</f>
        <v/>
      </c>
      <c r="I2020" s="23" t="str">
        <f>IF(AND(INDEX(個人!$C$6:$AH$125,$N2020,$C$3)&lt;&gt;"",INDEX(個人!$C$6:$AH$125,$N2020,$O2020)&lt;&gt;""),IF(ISERROR(VLOOKUP(DBCS($Q2020),コード一覧!$E$1:$F$6,2,FALSE)),1,VLOOKUP(DBCS($Q2020),コード一覧!$E$1:$F$6,2,FALSE)),"")</f>
        <v/>
      </c>
      <c r="J2020" s="23" t="str">
        <f>IF(AND(INDEX(個人!$C$6:$AH$125,$N2020,$C$3)&lt;&gt;"",INDEX(個人!$C$6:$AH$125,$N2020,$O2020)&lt;&gt;""),VLOOKUP($P2020,コード一覧!$G$1:$H$10,2,FALSE),"")</f>
        <v/>
      </c>
      <c r="K2020" s="23" t="str">
        <f>IF(AND(INDEX(個人!$C$6:$AH$125,$N2020,$C$3)&lt;&gt;"",INDEX(個人!$C$6:$AH$125,$N2020,$O2020)&lt;&gt;""),LEFT(TEXT(INDEX(個人!$C$6:$AH$125,$N2020,$O2020),"mm:ss.00"),2),"")</f>
        <v/>
      </c>
      <c r="L2020" s="23" t="str">
        <f>IF(AND(INDEX(個人!$C$6:$AH$125,$N2020,$C$3)&lt;&gt;"",INDEX(個人!$C$6:$AH$125,$N2020,$O2020)&lt;&gt;""),MID(TEXT(INDEX(個人!$C$6:$AH$125,$N2020,$O2020),"mm:ss.00"),4,2),"")</f>
        <v/>
      </c>
      <c r="M2020" s="23" t="str">
        <f>IF(AND(INDEX(個人!$C$6:$AH$125,$N2020,$C$3)&lt;&gt;"",INDEX(個人!$C$6:$AH$125,$N2020,$O2020)&lt;&gt;""),RIGHT(TEXT(INDEX(個人!$C$6:$AH$125,$N2020,$O2020),"mm:ss.00"),2),"")</f>
        <v/>
      </c>
      <c r="N2020" s="23">
        <f t="shared" si="275"/>
        <v>92</v>
      </c>
      <c r="O2020" s="23">
        <v>23</v>
      </c>
      <c r="P2020" s="200" t="s">
        <v>24</v>
      </c>
      <c r="Q2020" s="23" t="s">
        <v>320</v>
      </c>
    </row>
    <row r="2021" spans="3:17" s="23" customFormat="1" x14ac:dyDescent="0.15">
      <c r="C2021" s="23" t="str">
        <f>IF(INDEX(個人!$C$6:$AH$125,$N2021,$C$3)&lt;&gt;"",DBCS(TRIM(INDEX(個人!$C$6:$AH$125,$N2021,$C$3))),"")</f>
        <v/>
      </c>
      <c r="D2021" s="23" t="str">
        <f t="shared" si="273"/>
        <v>○</v>
      </c>
      <c r="E2021" s="23">
        <f>IF(AND(INDEX(個人!$C$6:$AH$125,$N2020,$C$3)&lt;&gt;"",INDEX(個人!$C$6:$AH$125,$N2021,$O2021)&lt;&gt;""),E2020+1,E2020)</f>
        <v>0</v>
      </c>
      <c r="F2021" s="23" t="str">
        <f t="shared" si="274"/>
        <v>@0</v>
      </c>
      <c r="H2021" s="23" t="str">
        <f>IF(AND(INDEX(個人!$C$6:$AH$125,$N2021,$C$3)&lt;&gt;"",INDEX(個人!$C$6:$AH$125,$N2021,$O2021)&lt;&gt;""),IF(INDEX(個人!$C$6:$AH$125,$N2021,$H$3)&lt;20,11,ROUNDDOWN(INDEX(個人!$C$6:$AH$125,$N2021,$H$3)/5,0)+7),"")</f>
        <v/>
      </c>
      <c r="I2021" s="23" t="str">
        <f>IF(AND(INDEX(個人!$C$6:$AH$125,$N2021,$C$3)&lt;&gt;"",INDEX(個人!$C$6:$AH$125,$N2021,$O2021)&lt;&gt;""),IF(ISERROR(VLOOKUP(DBCS($Q2021),コード一覧!$E$1:$F$6,2,FALSE)),1,VLOOKUP(DBCS($Q2021),コード一覧!$E$1:$F$6,2,FALSE)),"")</f>
        <v/>
      </c>
      <c r="J2021" s="23" t="str">
        <f>IF(AND(INDEX(個人!$C$6:$AH$125,$N2021,$C$3)&lt;&gt;"",INDEX(個人!$C$6:$AH$125,$N2021,$O2021)&lt;&gt;""),VLOOKUP($P2021,コード一覧!$G$1:$H$10,2,FALSE),"")</f>
        <v/>
      </c>
      <c r="K2021" s="23" t="str">
        <f>IF(AND(INDEX(個人!$C$6:$AH$125,$N2021,$C$3)&lt;&gt;"",INDEX(個人!$C$6:$AH$125,$N2021,$O2021)&lt;&gt;""),LEFT(TEXT(INDEX(個人!$C$6:$AH$125,$N2021,$O2021),"mm:ss.00"),2),"")</f>
        <v/>
      </c>
      <c r="L2021" s="23" t="str">
        <f>IF(AND(INDEX(個人!$C$6:$AH$125,$N2021,$C$3)&lt;&gt;"",INDEX(個人!$C$6:$AH$125,$N2021,$O2021)&lt;&gt;""),MID(TEXT(INDEX(個人!$C$6:$AH$125,$N2021,$O2021),"mm:ss.00"),4,2),"")</f>
        <v/>
      </c>
      <c r="M2021" s="23" t="str">
        <f>IF(AND(INDEX(個人!$C$6:$AH$125,$N2021,$C$3)&lt;&gt;"",INDEX(個人!$C$6:$AH$125,$N2021,$O2021)&lt;&gt;""),RIGHT(TEXT(INDEX(個人!$C$6:$AH$125,$N2021,$O2021),"mm:ss.00"),2),"")</f>
        <v/>
      </c>
      <c r="N2021" s="23">
        <f t="shared" si="275"/>
        <v>92</v>
      </c>
      <c r="O2021" s="23">
        <v>24</v>
      </c>
      <c r="P2021" s="200" t="s">
        <v>37</v>
      </c>
      <c r="Q2021" s="23" t="s">
        <v>320</v>
      </c>
    </row>
    <row r="2022" spans="3:17" s="23" customFormat="1" x14ac:dyDescent="0.15">
      <c r="C2022" s="23" t="str">
        <f>IF(INDEX(個人!$C$6:$AH$125,$N2022,$C$3)&lt;&gt;"",DBCS(TRIM(INDEX(個人!$C$6:$AH$125,$N2022,$C$3))),"")</f>
        <v/>
      </c>
      <c r="D2022" s="23" t="str">
        <f t="shared" si="273"/>
        <v>○</v>
      </c>
      <c r="E2022" s="23">
        <f>IF(AND(INDEX(個人!$C$6:$AH$125,$N2021,$C$3)&lt;&gt;"",INDEX(個人!$C$6:$AH$125,$N2022,$O2022)&lt;&gt;""),E2021+1,E2021)</f>
        <v>0</v>
      </c>
      <c r="F2022" s="23" t="str">
        <f t="shared" si="274"/>
        <v>@0</v>
      </c>
      <c r="H2022" s="23" t="str">
        <f>IF(AND(INDEX(個人!$C$6:$AH$125,$N2022,$C$3)&lt;&gt;"",INDEX(個人!$C$6:$AH$125,$N2022,$O2022)&lt;&gt;""),IF(INDEX(個人!$C$6:$AH$125,$N2022,$H$3)&lt;20,11,ROUNDDOWN(INDEX(個人!$C$6:$AH$125,$N2022,$H$3)/5,0)+7),"")</f>
        <v/>
      </c>
      <c r="I2022" s="23" t="str">
        <f>IF(AND(INDEX(個人!$C$6:$AH$125,$N2022,$C$3)&lt;&gt;"",INDEX(個人!$C$6:$AH$125,$N2022,$O2022)&lt;&gt;""),IF(ISERROR(VLOOKUP(DBCS($Q2022),コード一覧!$E$1:$F$6,2,FALSE)),1,VLOOKUP(DBCS($Q2022),コード一覧!$E$1:$F$6,2,FALSE)),"")</f>
        <v/>
      </c>
      <c r="J2022" s="23" t="str">
        <f>IF(AND(INDEX(個人!$C$6:$AH$125,$N2022,$C$3)&lt;&gt;"",INDEX(個人!$C$6:$AH$125,$N2022,$O2022)&lt;&gt;""),VLOOKUP($P2022,コード一覧!$G$1:$H$10,2,FALSE),"")</f>
        <v/>
      </c>
      <c r="K2022" s="23" t="str">
        <f>IF(AND(INDEX(個人!$C$6:$AH$125,$N2022,$C$3)&lt;&gt;"",INDEX(個人!$C$6:$AH$125,$N2022,$O2022)&lt;&gt;""),LEFT(TEXT(INDEX(個人!$C$6:$AH$125,$N2022,$O2022),"mm:ss.00"),2),"")</f>
        <v/>
      </c>
      <c r="L2022" s="23" t="str">
        <f>IF(AND(INDEX(個人!$C$6:$AH$125,$N2022,$C$3)&lt;&gt;"",INDEX(個人!$C$6:$AH$125,$N2022,$O2022)&lt;&gt;""),MID(TEXT(INDEX(個人!$C$6:$AH$125,$N2022,$O2022),"mm:ss.00"),4,2),"")</f>
        <v/>
      </c>
      <c r="M2022" s="23" t="str">
        <f>IF(AND(INDEX(個人!$C$6:$AH$125,$N2022,$C$3)&lt;&gt;"",INDEX(個人!$C$6:$AH$125,$N2022,$O2022)&lt;&gt;""),RIGHT(TEXT(INDEX(個人!$C$6:$AH$125,$N2022,$O2022),"mm:ss.00"),2),"")</f>
        <v/>
      </c>
      <c r="N2022" s="23">
        <f t="shared" si="275"/>
        <v>92</v>
      </c>
      <c r="O2022" s="23">
        <v>25</v>
      </c>
      <c r="P2022" s="200" t="s">
        <v>47</v>
      </c>
      <c r="Q2022" s="23" t="s">
        <v>320</v>
      </c>
    </row>
    <row r="2023" spans="3:17" s="23" customFormat="1" x14ac:dyDescent="0.15">
      <c r="C2023" s="23" t="str">
        <f>IF(INDEX(個人!$C$6:$AH$125,$N2023,$C$3)&lt;&gt;"",DBCS(TRIM(INDEX(個人!$C$6:$AH$125,$N2023,$C$3))),"")</f>
        <v/>
      </c>
      <c r="D2023" s="23" t="str">
        <f t="shared" si="273"/>
        <v>○</v>
      </c>
      <c r="E2023" s="23">
        <f>IF(AND(INDEX(個人!$C$6:$AH$125,$N2022,$C$3)&lt;&gt;"",INDEX(個人!$C$6:$AH$125,$N2023,$O2023)&lt;&gt;""),E2022+1,E2022)</f>
        <v>0</v>
      </c>
      <c r="F2023" s="23" t="str">
        <f t="shared" si="274"/>
        <v>@0</v>
      </c>
      <c r="H2023" s="23" t="str">
        <f>IF(AND(INDEX(個人!$C$6:$AH$125,$N2023,$C$3)&lt;&gt;"",INDEX(個人!$C$6:$AH$125,$N2023,$O2023)&lt;&gt;""),IF(INDEX(個人!$C$6:$AH$125,$N2023,$H$3)&lt;20,11,ROUNDDOWN(INDEX(個人!$C$6:$AH$125,$N2023,$H$3)/5,0)+7),"")</f>
        <v/>
      </c>
      <c r="I2023" s="23" t="str">
        <f>IF(AND(INDEX(個人!$C$6:$AH$125,$N2023,$C$3)&lt;&gt;"",INDEX(個人!$C$6:$AH$125,$N2023,$O2023)&lt;&gt;""),IF(ISERROR(VLOOKUP(DBCS($Q2023),コード一覧!$E$1:$F$6,2,FALSE)),1,VLOOKUP(DBCS($Q2023),コード一覧!$E$1:$F$6,2,FALSE)),"")</f>
        <v/>
      </c>
      <c r="J2023" s="23" t="str">
        <f>IF(AND(INDEX(個人!$C$6:$AH$125,$N2023,$C$3)&lt;&gt;"",INDEX(個人!$C$6:$AH$125,$N2023,$O2023)&lt;&gt;""),VLOOKUP($P2023,コード一覧!$G$1:$H$10,2,FALSE),"")</f>
        <v/>
      </c>
      <c r="K2023" s="23" t="str">
        <f>IF(AND(INDEX(個人!$C$6:$AH$125,$N2023,$C$3)&lt;&gt;"",INDEX(個人!$C$6:$AH$125,$N2023,$O2023)&lt;&gt;""),LEFT(TEXT(INDEX(個人!$C$6:$AH$125,$N2023,$O2023),"mm:ss.00"),2),"")</f>
        <v/>
      </c>
      <c r="L2023" s="23" t="str">
        <f>IF(AND(INDEX(個人!$C$6:$AH$125,$N2023,$C$3)&lt;&gt;"",INDEX(個人!$C$6:$AH$125,$N2023,$O2023)&lt;&gt;""),MID(TEXT(INDEX(個人!$C$6:$AH$125,$N2023,$O2023),"mm:ss.00"),4,2),"")</f>
        <v/>
      </c>
      <c r="M2023" s="23" t="str">
        <f>IF(AND(INDEX(個人!$C$6:$AH$125,$N2023,$C$3)&lt;&gt;"",INDEX(個人!$C$6:$AH$125,$N2023,$O2023)&lt;&gt;""),RIGHT(TEXT(INDEX(個人!$C$6:$AH$125,$N2023,$O2023),"mm:ss.00"),2),"")</f>
        <v/>
      </c>
      <c r="N2023" s="23">
        <f t="shared" si="275"/>
        <v>92</v>
      </c>
      <c r="O2023" s="23">
        <v>26</v>
      </c>
      <c r="P2023" s="200" t="s">
        <v>70</v>
      </c>
      <c r="Q2023" s="23" t="s">
        <v>321</v>
      </c>
    </row>
    <row r="2024" spans="3:17" s="23" customFormat="1" x14ac:dyDescent="0.15">
      <c r="C2024" s="23" t="str">
        <f>IF(INDEX(個人!$C$6:$AH$125,$N2024,$C$3)&lt;&gt;"",DBCS(TRIM(INDEX(個人!$C$6:$AH$125,$N2024,$C$3))),"")</f>
        <v/>
      </c>
      <c r="D2024" s="23" t="str">
        <f t="shared" si="273"/>
        <v>○</v>
      </c>
      <c r="E2024" s="23">
        <f>IF(AND(INDEX(個人!$C$6:$AH$125,$N2023,$C$3)&lt;&gt;"",INDEX(個人!$C$6:$AH$125,$N2024,$O2024)&lt;&gt;""),E2023+1,E2023)</f>
        <v>0</v>
      </c>
      <c r="F2024" s="23" t="str">
        <f t="shared" si="274"/>
        <v>@0</v>
      </c>
      <c r="H2024" s="23" t="str">
        <f>IF(AND(INDEX(個人!$C$6:$AH$125,$N2024,$C$3)&lt;&gt;"",INDEX(個人!$C$6:$AH$125,$N2024,$O2024)&lt;&gt;""),IF(INDEX(個人!$C$6:$AH$125,$N2024,$H$3)&lt;20,11,ROUNDDOWN(INDEX(個人!$C$6:$AH$125,$N2024,$H$3)/5,0)+7),"")</f>
        <v/>
      </c>
      <c r="I2024" s="23" t="str">
        <f>IF(AND(INDEX(個人!$C$6:$AH$125,$N2024,$C$3)&lt;&gt;"",INDEX(個人!$C$6:$AH$125,$N2024,$O2024)&lt;&gt;""),IF(ISERROR(VLOOKUP(DBCS($Q2024),コード一覧!$E$1:$F$6,2,FALSE)),1,VLOOKUP(DBCS($Q2024),コード一覧!$E$1:$F$6,2,FALSE)),"")</f>
        <v/>
      </c>
      <c r="J2024" s="23" t="str">
        <f>IF(AND(INDEX(個人!$C$6:$AH$125,$N2024,$C$3)&lt;&gt;"",INDEX(個人!$C$6:$AH$125,$N2024,$O2024)&lt;&gt;""),VLOOKUP($P2024,コード一覧!$G$1:$H$10,2,FALSE),"")</f>
        <v/>
      </c>
      <c r="K2024" s="23" t="str">
        <f>IF(AND(INDEX(個人!$C$6:$AH$125,$N2024,$C$3)&lt;&gt;"",INDEX(個人!$C$6:$AH$125,$N2024,$O2024)&lt;&gt;""),LEFT(TEXT(INDEX(個人!$C$6:$AH$125,$N2024,$O2024),"mm:ss.00"),2),"")</f>
        <v/>
      </c>
      <c r="L2024" s="23" t="str">
        <f>IF(AND(INDEX(個人!$C$6:$AH$125,$N2024,$C$3)&lt;&gt;"",INDEX(個人!$C$6:$AH$125,$N2024,$O2024)&lt;&gt;""),MID(TEXT(INDEX(個人!$C$6:$AH$125,$N2024,$O2024),"mm:ss.00"),4,2),"")</f>
        <v/>
      </c>
      <c r="M2024" s="23" t="str">
        <f>IF(AND(INDEX(個人!$C$6:$AH$125,$N2024,$C$3)&lt;&gt;"",INDEX(個人!$C$6:$AH$125,$N2024,$O2024)&lt;&gt;""),RIGHT(TEXT(INDEX(個人!$C$6:$AH$125,$N2024,$O2024),"mm:ss.00"),2),"")</f>
        <v/>
      </c>
      <c r="N2024" s="23">
        <f t="shared" si="275"/>
        <v>92</v>
      </c>
      <c r="O2024" s="23">
        <v>27</v>
      </c>
      <c r="P2024" s="200" t="s">
        <v>24</v>
      </c>
      <c r="Q2024" s="23" t="s">
        <v>321</v>
      </c>
    </row>
    <row r="2025" spans="3:17" s="23" customFormat="1" x14ac:dyDescent="0.15">
      <c r="C2025" s="23" t="str">
        <f>IF(INDEX(個人!$C$6:$AH$125,$N2025,$C$3)&lt;&gt;"",DBCS(TRIM(INDEX(個人!$C$6:$AH$125,$N2025,$C$3))),"")</f>
        <v/>
      </c>
      <c r="D2025" s="23" t="str">
        <f t="shared" si="273"/>
        <v>○</v>
      </c>
      <c r="E2025" s="23">
        <f>IF(AND(INDEX(個人!$C$6:$AH$125,$N2024,$C$3)&lt;&gt;"",INDEX(個人!$C$6:$AH$125,$N2025,$O2025)&lt;&gt;""),E2024+1,E2024)</f>
        <v>0</v>
      </c>
      <c r="F2025" s="23" t="str">
        <f t="shared" si="274"/>
        <v>@0</v>
      </c>
      <c r="H2025" s="23" t="str">
        <f>IF(AND(INDEX(個人!$C$6:$AH$125,$N2025,$C$3)&lt;&gt;"",INDEX(個人!$C$6:$AH$125,$N2025,$O2025)&lt;&gt;""),IF(INDEX(個人!$C$6:$AH$125,$N2025,$H$3)&lt;20,11,ROUNDDOWN(INDEX(個人!$C$6:$AH$125,$N2025,$H$3)/5,0)+7),"")</f>
        <v/>
      </c>
      <c r="I2025" s="23" t="str">
        <f>IF(AND(INDEX(個人!$C$6:$AH$125,$N2025,$C$3)&lt;&gt;"",INDEX(個人!$C$6:$AH$125,$N2025,$O2025)&lt;&gt;""),IF(ISERROR(VLOOKUP(DBCS($Q2025),コード一覧!$E$1:$F$6,2,FALSE)),1,VLOOKUP(DBCS($Q2025),コード一覧!$E$1:$F$6,2,FALSE)),"")</f>
        <v/>
      </c>
      <c r="J2025" s="23" t="str">
        <f>IF(AND(INDEX(個人!$C$6:$AH$125,$N2025,$C$3)&lt;&gt;"",INDEX(個人!$C$6:$AH$125,$N2025,$O2025)&lt;&gt;""),VLOOKUP($P2025,コード一覧!$G$1:$H$10,2,FALSE),"")</f>
        <v/>
      </c>
      <c r="K2025" s="23" t="str">
        <f>IF(AND(INDEX(個人!$C$6:$AH$125,$N2025,$C$3)&lt;&gt;"",INDEX(個人!$C$6:$AH$125,$N2025,$O2025)&lt;&gt;""),LEFT(TEXT(INDEX(個人!$C$6:$AH$125,$N2025,$O2025),"mm:ss.00"),2),"")</f>
        <v/>
      </c>
      <c r="L2025" s="23" t="str">
        <f>IF(AND(INDEX(個人!$C$6:$AH$125,$N2025,$C$3)&lt;&gt;"",INDEX(個人!$C$6:$AH$125,$N2025,$O2025)&lt;&gt;""),MID(TEXT(INDEX(個人!$C$6:$AH$125,$N2025,$O2025),"mm:ss.00"),4,2),"")</f>
        <v/>
      </c>
      <c r="M2025" s="23" t="str">
        <f>IF(AND(INDEX(個人!$C$6:$AH$125,$N2025,$C$3)&lt;&gt;"",INDEX(個人!$C$6:$AH$125,$N2025,$O2025)&lt;&gt;""),RIGHT(TEXT(INDEX(個人!$C$6:$AH$125,$N2025,$O2025),"mm:ss.00"),2),"")</f>
        <v/>
      </c>
      <c r="N2025" s="23">
        <f t="shared" si="275"/>
        <v>92</v>
      </c>
      <c r="O2025" s="23">
        <v>28</v>
      </c>
      <c r="P2025" s="200" t="s">
        <v>37</v>
      </c>
      <c r="Q2025" s="23" t="s">
        <v>321</v>
      </c>
    </row>
    <row r="2026" spans="3:17" s="23" customFormat="1" x14ac:dyDescent="0.15">
      <c r="C2026" s="23" t="str">
        <f>IF(INDEX(個人!$C$6:$AH$125,$N2026,$C$3)&lt;&gt;"",DBCS(TRIM(INDEX(個人!$C$6:$AH$125,$N2026,$C$3))),"")</f>
        <v/>
      </c>
      <c r="D2026" s="23" t="str">
        <f t="shared" si="273"/>
        <v>○</v>
      </c>
      <c r="E2026" s="23">
        <f>IF(AND(INDEX(個人!$C$6:$AH$125,$N2025,$C$3)&lt;&gt;"",INDEX(個人!$C$6:$AH$125,$N2026,$O2026)&lt;&gt;""),E2025+1,E2025)</f>
        <v>0</v>
      </c>
      <c r="F2026" s="23" t="str">
        <f t="shared" si="274"/>
        <v>@0</v>
      </c>
      <c r="H2026" s="23" t="str">
        <f>IF(AND(INDEX(個人!$C$6:$AH$125,$N2026,$C$3)&lt;&gt;"",INDEX(個人!$C$6:$AH$125,$N2026,$O2026)&lt;&gt;""),IF(INDEX(個人!$C$6:$AH$125,$N2026,$H$3)&lt;20,11,ROUNDDOWN(INDEX(個人!$C$6:$AH$125,$N2026,$H$3)/5,0)+7),"")</f>
        <v/>
      </c>
      <c r="I2026" s="23" t="str">
        <f>IF(AND(INDEX(個人!$C$6:$AH$125,$N2026,$C$3)&lt;&gt;"",INDEX(個人!$C$6:$AH$125,$N2026,$O2026)&lt;&gt;""),IF(ISERROR(VLOOKUP(DBCS($Q2026),コード一覧!$E$1:$F$6,2,FALSE)),1,VLOOKUP(DBCS($Q2026),コード一覧!$E$1:$F$6,2,FALSE)),"")</f>
        <v/>
      </c>
      <c r="J2026" s="23" t="str">
        <f>IF(AND(INDEX(個人!$C$6:$AH$125,$N2026,$C$3)&lt;&gt;"",INDEX(個人!$C$6:$AH$125,$N2026,$O2026)&lt;&gt;""),VLOOKUP($P2026,コード一覧!$G$1:$H$10,2,FALSE),"")</f>
        <v/>
      </c>
      <c r="K2026" s="23" t="str">
        <f>IF(AND(INDEX(個人!$C$6:$AH$125,$N2026,$C$3)&lt;&gt;"",INDEX(個人!$C$6:$AH$125,$N2026,$O2026)&lt;&gt;""),LEFT(TEXT(INDEX(個人!$C$6:$AH$125,$N2026,$O2026),"mm:ss.00"),2),"")</f>
        <v/>
      </c>
      <c r="L2026" s="23" t="str">
        <f>IF(AND(INDEX(個人!$C$6:$AH$125,$N2026,$C$3)&lt;&gt;"",INDEX(個人!$C$6:$AH$125,$N2026,$O2026)&lt;&gt;""),MID(TEXT(INDEX(個人!$C$6:$AH$125,$N2026,$O2026),"mm:ss.00"),4,2),"")</f>
        <v/>
      </c>
      <c r="M2026" s="23" t="str">
        <f>IF(AND(INDEX(個人!$C$6:$AH$125,$N2026,$C$3)&lt;&gt;"",INDEX(個人!$C$6:$AH$125,$N2026,$O2026)&lt;&gt;""),RIGHT(TEXT(INDEX(個人!$C$6:$AH$125,$N2026,$O2026),"mm:ss.00"),2),"")</f>
        <v/>
      </c>
      <c r="N2026" s="23">
        <f t="shared" si="275"/>
        <v>92</v>
      </c>
      <c r="O2026" s="23">
        <v>29</v>
      </c>
      <c r="P2026" s="200" t="s">
        <v>47</v>
      </c>
      <c r="Q2026" s="23" t="s">
        <v>321</v>
      </c>
    </row>
    <row r="2027" spans="3:17" s="23" customFormat="1" x14ac:dyDescent="0.15">
      <c r="C2027" s="23" t="str">
        <f>IF(INDEX(個人!$C$6:$AH$125,$N2027,$C$3)&lt;&gt;"",DBCS(TRIM(INDEX(個人!$C$6:$AH$125,$N2027,$C$3))),"")</f>
        <v/>
      </c>
      <c r="D2027" s="23" t="str">
        <f t="shared" si="273"/>
        <v>○</v>
      </c>
      <c r="E2027" s="23">
        <f>IF(AND(INDEX(個人!$C$6:$AH$125,$N2026,$C$3)&lt;&gt;"",INDEX(個人!$C$6:$AH$125,$N2027,$O2027)&lt;&gt;""),E2026+1,E2026)</f>
        <v>0</v>
      </c>
      <c r="F2027" s="23" t="str">
        <f t="shared" si="274"/>
        <v>@0</v>
      </c>
      <c r="H2027" s="23" t="str">
        <f>IF(AND(INDEX(個人!$C$6:$AH$125,$N2027,$C$3)&lt;&gt;"",INDEX(個人!$C$6:$AH$125,$N2027,$O2027)&lt;&gt;""),IF(INDEX(個人!$C$6:$AH$125,$N2027,$H$3)&lt;20,11,ROUNDDOWN(INDEX(個人!$C$6:$AH$125,$N2027,$H$3)/5,0)+7),"")</f>
        <v/>
      </c>
      <c r="I2027" s="23" t="str">
        <f>IF(AND(INDEX(個人!$C$6:$AH$125,$N2027,$C$3)&lt;&gt;"",INDEX(個人!$C$6:$AH$125,$N2027,$O2027)&lt;&gt;""),IF(ISERROR(VLOOKUP(DBCS($Q2027),コード一覧!$E$1:$F$6,2,FALSE)),1,VLOOKUP(DBCS($Q2027),コード一覧!$E$1:$F$6,2,FALSE)),"")</f>
        <v/>
      </c>
      <c r="J2027" s="23" t="str">
        <f>IF(AND(INDEX(個人!$C$6:$AH$125,$N2027,$C$3)&lt;&gt;"",INDEX(個人!$C$6:$AH$125,$N2027,$O2027)&lt;&gt;""),VLOOKUP($P2027,コード一覧!$G$1:$H$10,2,FALSE),"")</f>
        <v/>
      </c>
      <c r="K2027" s="23" t="str">
        <f>IF(AND(INDEX(個人!$C$6:$AH$125,$N2027,$C$3)&lt;&gt;"",INDEX(個人!$C$6:$AH$125,$N2027,$O2027)&lt;&gt;""),LEFT(TEXT(INDEX(個人!$C$6:$AH$125,$N2027,$O2027),"mm:ss.00"),2),"")</f>
        <v/>
      </c>
      <c r="L2027" s="23" t="str">
        <f>IF(AND(INDEX(個人!$C$6:$AH$125,$N2027,$C$3)&lt;&gt;"",INDEX(個人!$C$6:$AH$125,$N2027,$O2027)&lt;&gt;""),MID(TEXT(INDEX(個人!$C$6:$AH$125,$N2027,$O2027),"mm:ss.00"),4,2),"")</f>
        <v/>
      </c>
      <c r="M2027" s="23" t="str">
        <f>IF(AND(INDEX(個人!$C$6:$AH$125,$N2027,$C$3)&lt;&gt;"",INDEX(個人!$C$6:$AH$125,$N2027,$O2027)&lt;&gt;""),RIGHT(TEXT(INDEX(個人!$C$6:$AH$125,$N2027,$O2027),"mm:ss.00"),2),"")</f>
        <v/>
      </c>
      <c r="N2027" s="23">
        <f t="shared" si="275"/>
        <v>92</v>
      </c>
      <c r="O2027" s="23">
        <v>30</v>
      </c>
      <c r="P2027" s="200" t="s">
        <v>37</v>
      </c>
      <c r="Q2027" s="23" t="s">
        <v>101</v>
      </c>
    </row>
    <row r="2028" spans="3:17" s="23" customFormat="1" x14ac:dyDescent="0.15">
      <c r="C2028" s="23" t="str">
        <f>IF(INDEX(個人!$C$6:$AH$125,$N2028,$C$3)&lt;&gt;"",DBCS(TRIM(INDEX(個人!$C$6:$AH$125,$N2028,$C$3))),"")</f>
        <v/>
      </c>
      <c r="D2028" s="23" t="str">
        <f t="shared" si="273"/>
        <v>○</v>
      </c>
      <c r="E2028" s="23">
        <f>IF(AND(INDEX(個人!$C$6:$AH$125,$N2027,$C$3)&lt;&gt;"",INDEX(個人!$C$6:$AH$125,$N2028,$O2028)&lt;&gt;""),E2027+1,E2027)</f>
        <v>0</v>
      </c>
      <c r="F2028" s="23" t="str">
        <f t="shared" si="274"/>
        <v>@0</v>
      </c>
      <c r="H2028" s="23" t="str">
        <f>IF(AND(INDEX(個人!$C$6:$AH$125,$N2028,$C$3)&lt;&gt;"",INDEX(個人!$C$6:$AH$125,$N2028,$O2028)&lt;&gt;""),IF(INDEX(個人!$C$6:$AH$125,$N2028,$H$3)&lt;20,11,ROUNDDOWN(INDEX(個人!$C$6:$AH$125,$N2028,$H$3)/5,0)+7),"")</f>
        <v/>
      </c>
      <c r="I2028" s="23" t="str">
        <f>IF(AND(INDEX(個人!$C$6:$AH$125,$N2028,$C$3)&lt;&gt;"",INDEX(個人!$C$6:$AH$125,$N2028,$O2028)&lt;&gt;""),IF(ISERROR(VLOOKUP(DBCS($Q2028),コード一覧!$E$1:$F$6,2,FALSE)),1,VLOOKUP(DBCS($Q2028),コード一覧!$E$1:$F$6,2,FALSE)),"")</f>
        <v/>
      </c>
      <c r="J2028" s="23" t="str">
        <f>IF(AND(INDEX(個人!$C$6:$AH$125,$N2028,$C$3)&lt;&gt;"",INDEX(個人!$C$6:$AH$125,$N2028,$O2028)&lt;&gt;""),VLOOKUP($P2028,コード一覧!$G$1:$H$10,2,FALSE),"")</f>
        <v/>
      </c>
      <c r="K2028" s="23" t="str">
        <f>IF(AND(INDEX(個人!$C$6:$AH$125,$N2028,$C$3)&lt;&gt;"",INDEX(個人!$C$6:$AH$125,$N2028,$O2028)&lt;&gt;""),LEFT(TEXT(INDEX(個人!$C$6:$AH$125,$N2028,$O2028),"mm:ss.00"),2),"")</f>
        <v/>
      </c>
      <c r="L2028" s="23" t="str">
        <f>IF(AND(INDEX(個人!$C$6:$AH$125,$N2028,$C$3)&lt;&gt;"",INDEX(個人!$C$6:$AH$125,$N2028,$O2028)&lt;&gt;""),MID(TEXT(INDEX(個人!$C$6:$AH$125,$N2028,$O2028),"mm:ss.00"),4,2),"")</f>
        <v/>
      </c>
      <c r="M2028" s="23" t="str">
        <f>IF(AND(INDEX(個人!$C$6:$AH$125,$N2028,$C$3)&lt;&gt;"",INDEX(個人!$C$6:$AH$125,$N2028,$O2028)&lt;&gt;""),RIGHT(TEXT(INDEX(個人!$C$6:$AH$125,$N2028,$O2028),"mm:ss.00"),2),"")</f>
        <v/>
      </c>
      <c r="N2028" s="23">
        <f t="shared" si="275"/>
        <v>92</v>
      </c>
      <c r="O2028" s="23">
        <v>31</v>
      </c>
      <c r="P2028" s="200" t="s">
        <v>47</v>
      </c>
      <c r="Q2028" s="23" t="s">
        <v>101</v>
      </c>
    </row>
    <row r="2029" spans="3:17" s="23" customFormat="1" x14ac:dyDescent="0.15">
      <c r="C2029" s="23" t="str">
        <f>IF(INDEX(個人!$C$6:$AH$125,$N2029,$C$3)&lt;&gt;"",DBCS(TRIM(INDEX(個人!$C$6:$AH$125,$N2029,$C$3))),"")</f>
        <v/>
      </c>
      <c r="D2029" s="23" t="str">
        <f t="shared" si="273"/>
        <v>○</v>
      </c>
      <c r="E2029" s="23">
        <f>IF(AND(INDEX(個人!$C$6:$AH$125,$N2028,$C$3)&lt;&gt;"",INDEX(個人!$C$6:$AH$125,$N2029,$O2029)&lt;&gt;""),E2028+1,E2028)</f>
        <v>0</v>
      </c>
      <c r="F2029" s="23" t="str">
        <f t="shared" si="274"/>
        <v>@0</v>
      </c>
      <c r="H2029" s="23" t="str">
        <f>IF(AND(INDEX(個人!$C$6:$AH$125,$N2029,$C$3)&lt;&gt;"",INDEX(個人!$C$6:$AH$125,$N2029,$O2029)&lt;&gt;""),IF(INDEX(個人!$C$6:$AH$125,$N2029,$H$3)&lt;20,11,ROUNDDOWN(INDEX(個人!$C$6:$AH$125,$N2029,$H$3)/5,0)+7),"")</f>
        <v/>
      </c>
      <c r="I2029" s="23" t="str">
        <f>IF(AND(INDEX(個人!$C$6:$AH$125,$N2029,$C$3)&lt;&gt;"",INDEX(個人!$C$6:$AH$125,$N2029,$O2029)&lt;&gt;""),IF(ISERROR(VLOOKUP(DBCS($Q2029),コード一覧!$E$1:$F$6,2,FALSE)),1,VLOOKUP(DBCS($Q2029),コード一覧!$E$1:$F$6,2,FALSE)),"")</f>
        <v/>
      </c>
      <c r="J2029" s="23" t="str">
        <f>IF(AND(INDEX(個人!$C$6:$AH$125,$N2029,$C$3)&lt;&gt;"",INDEX(個人!$C$6:$AH$125,$N2029,$O2029)&lt;&gt;""),VLOOKUP($P2029,コード一覧!$G$1:$H$10,2,FALSE),"")</f>
        <v/>
      </c>
      <c r="K2029" s="23" t="str">
        <f>IF(AND(INDEX(個人!$C$6:$AH$125,$N2029,$C$3)&lt;&gt;"",INDEX(個人!$C$6:$AH$125,$N2029,$O2029)&lt;&gt;""),LEFT(TEXT(INDEX(個人!$C$6:$AH$125,$N2029,$O2029),"mm:ss.00"),2),"")</f>
        <v/>
      </c>
      <c r="L2029" s="23" t="str">
        <f>IF(AND(INDEX(個人!$C$6:$AH$125,$N2029,$C$3)&lt;&gt;"",INDEX(個人!$C$6:$AH$125,$N2029,$O2029)&lt;&gt;""),MID(TEXT(INDEX(個人!$C$6:$AH$125,$N2029,$O2029),"mm:ss.00"),4,2),"")</f>
        <v/>
      </c>
      <c r="M2029" s="23" t="str">
        <f>IF(AND(INDEX(個人!$C$6:$AH$125,$N2029,$C$3)&lt;&gt;"",INDEX(個人!$C$6:$AH$125,$N2029,$O2029)&lt;&gt;""),RIGHT(TEXT(INDEX(個人!$C$6:$AH$125,$N2029,$O2029),"mm:ss.00"),2),"")</f>
        <v/>
      </c>
      <c r="N2029" s="23">
        <f t="shared" si="275"/>
        <v>92</v>
      </c>
      <c r="O2029" s="23">
        <v>32</v>
      </c>
      <c r="P2029" s="200" t="s">
        <v>73</v>
      </c>
      <c r="Q2029" s="23" t="s">
        <v>101</v>
      </c>
    </row>
    <row r="2030" spans="3:17" s="22" customFormat="1" x14ac:dyDescent="0.15">
      <c r="C2030" s="22" t="str">
        <f>IF(INDEX(個人!$C$6:$AH$125,$N2030,$C$3)&lt;&gt;"",DBCS(TRIM(INDEX(個人!$C$6:$AH$125,$N2030,$C$3))),"")</f>
        <v/>
      </c>
      <c r="D2030" s="22" t="str">
        <f>IF(C2029=C2030,"○","×")</f>
        <v>○</v>
      </c>
      <c r="E2030" s="22">
        <f>IF(AND(INDEX(個人!$C$6:$AH$125,$N2030,$C$3)&lt;&gt;"",INDEX(個人!$C$6:$AH$125,$N2030,$O2030)&lt;&gt;""),1,0)</f>
        <v>0</v>
      </c>
      <c r="F2030" s="22" t="str">
        <f>C2030&amp;"@"&amp;E2030</f>
        <v>@0</v>
      </c>
      <c r="H2030" s="22" t="str">
        <f>IF(AND(INDEX(個人!$C$6:$AH$125,$N2030,$C$3)&lt;&gt;"",INDEX(個人!$C$6:$AH$125,$N2030,$O2030)&lt;&gt;""),IF(INDEX(個人!$C$6:$AH$125,$N2030,$H$3)&lt;20,11,ROUNDDOWN(INDEX(個人!$C$6:$AH$125,$N2030,$H$3)/5,0)+7),"")</f>
        <v/>
      </c>
      <c r="I2030" s="22" t="str">
        <f>IF(AND(INDEX(個人!$C$6:$AH$125,$N2030,$C$3)&lt;&gt;"",INDEX(個人!$C$6:$AH$125,$N2030,$O2030)&lt;&gt;""),IF(ISERROR(VLOOKUP(DBCS($Q2030),コード一覧!$E$1:$F$6,2,FALSE)),1,VLOOKUP(DBCS($Q2030),コード一覧!$E$1:$F$6,2,FALSE)),"")</f>
        <v/>
      </c>
      <c r="J2030" s="22" t="str">
        <f>IF(AND(INDEX(個人!$C$6:$AH$125,$N2030,$C$3)&lt;&gt;"",INDEX(個人!$C$6:$AH$125,$N2030,$O2030)&lt;&gt;""),VLOOKUP($P2030,コード一覧!$G$1:$H$10,2,FALSE),"")</f>
        <v/>
      </c>
      <c r="K2030" s="22" t="str">
        <f>IF(AND(INDEX(個人!$C$6:$AH$125,$N2030,$C$3)&lt;&gt;"",INDEX(個人!$C$6:$AH$125,$N2030,$O2030)&lt;&gt;""),LEFT(TEXT(INDEX(個人!$C$6:$AH$125,$N2030,$O2030),"mm:ss.00"),2),"")</f>
        <v/>
      </c>
      <c r="L2030" s="22" t="str">
        <f>IF(AND(INDEX(個人!$C$6:$AH$125,$N2030,$C$3)&lt;&gt;"",INDEX(個人!$C$6:$AH$125,$N2030,$O2030)&lt;&gt;""),MID(TEXT(INDEX(個人!$C$6:$AH$125,$N2030,$O2030),"mm:ss.00"),4,2),"")</f>
        <v/>
      </c>
      <c r="M2030" s="22" t="str">
        <f>IF(AND(INDEX(個人!$C$6:$AH$125,$N2030,$C$3)&lt;&gt;"",INDEX(個人!$C$6:$AH$125,$N2030,$O2030)&lt;&gt;""),RIGHT(TEXT(INDEX(個人!$C$6:$AH$125,$N2030,$O2030),"mm:ss.00"),2),"")</f>
        <v/>
      </c>
      <c r="N2030" s="22">
        <f>N2008+1</f>
        <v>93</v>
      </c>
      <c r="O2030" s="22">
        <v>11</v>
      </c>
      <c r="P2030" s="24" t="s">
        <v>70</v>
      </c>
      <c r="Q2030" s="22" t="s">
        <v>102</v>
      </c>
    </row>
    <row r="2031" spans="3:17" s="22" customFormat="1" x14ac:dyDescent="0.15">
      <c r="C2031" s="22" t="str">
        <f>IF(INDEX(個人!$C$6:$AH$125,$N2031,$C$3)&lt;&gt;"",DBCS(TRIM(INDEX(個人!$C$6:$AH$125,$N2031,$C$3))),"")</f>
        <v/>
      </c>
      <c r="D2031" s="22" t="str">
        <f>IF(C2030=C2031,"○","×")</f>
        <v>○</v>
      </c>
      <c r="E2031" s="22">
        <f>IF(AND(INDEX(個人!$C$6:$AH$125,$N2030,$C$3)&lt;&gt;"",INDEX(個人!$C$6:$AH$125,$N2031,$O2031)&lt;&gt;""),E2030+1,E2030)</f>
        <v>0</v>
      </c>
      <c r="F2031" s="22" t="str">
        <f>C2031&amp;"@"&amp;E2031</f>
        <v>@0</v>
      </c>
      <c r="H2031" s="22" t="str">
        <f>IF(AND(INDEX(個人!$C$6:$AH$125,$N2031,$C$3)&lt;&gt;"",INDEX(個人!$C$6:$AH$125,$N2031,$O2031)&lt;&gt;""),IF(INDEX(個人!$C$6:$AH$125,$N2031,$H$3)&lt;20,11,ROUNDDOWN(INDEX(個人!$C$6:$AH$125,$N2031,$H$3)/5,0)+7),"")</f>
        <v/>
      </c>
      <c r="I2031" s="22" t="str">
        <f>IF(AND(INDEX(個人!$C$6:$AH$125,$N2031,$C$3)&lt;&gt;"",INDEX(個人!$C$6:$AH$125,$N2031,$O2031)&lt;&gt;""),IF(ISERROR(VLOOKUP(DBCS($Q2031),コード一覧!$E$1:$F$6,2,FALSE)),1,VLOOKUP(DBCS($Q2031),コード一覧!$E$1:$F$6,2,FALSE)),"")</f>
        <v/>
      </c>
      <c r="J2031" s="22" t="str">
        <f>IF(AND(INDEX(個人!$C$6:$AH$125,$N2031,$C$3)&lt;&gt;"",INDEX(個人!$C$6:$AH$125,$N2031,$O2031)&lt;&gt;""),VLOOKUP($P2031,コード一覧!$G$1:$H$10,2,FALSE),"")</f>
        <v/>
      </c>
      <c r="K2031" s="22" t="str">
        <f>IF(AND(INDEX(個人!$C$6:$AH$125,$N2031,$C$3)&lt;&gt;"",INDEX(個人!$C$6:$AH$125,$N2031,$O2031)&lt;&gt;""),LEFT(TEXT(INDEX(個人!$C$6:$AH$125,$N2031,$O2031),"mm:ss.00"),2),"")</f>
        <v/>
      </c>
      <c r="L2031" s="22" t="str">
        <f>IF(AND(INDEX(個人!$C$6:$AH$125,$N2031,$C$3)&lt;&gt;"",INDEX(個人!$C$6:$AH$125,$N2031,$O2031)&lt;&gt;""),MID(TEXT(INDEX(個人!$C$6:$AH$125,$N2031,$O2031),"mm:ss.00"),4,2),"")</f>
        <v/>
      </c>
      <c r="M2031" s="22" t="str">
        <f>IF(AND(INDEX(個人!$C$6:$AH$125,$N2031,$C$3)&lt;&gt;"",INDEX(個人!$C$6:$AH$125,$N2031,$O2031)&lt;&gt;""),RIGHT(TEXT(INDEX(個人!$C$6:$AH$125,$N2031,$O2031),"mm:ss.00"),2),"")</f>
        <v/>
      </c>
      <c r="N2031" s="22">
        <f>$N2030</f>
        <v>93</v>
      </c>
      <c r="O2031" s="22">
        <v>12</v>
      </c>
      <c r="P2031" s="24" t="s">
        <v>24</v>
      </c>
      <c r="Q2031" s="22" t="s">
        <v>102</v>
      </c>
    </row>
    <row r="2032" spans="3:17" s="22" customFormat="1" x14ac:dyDescent="0.15">
      <c r="C2032" s="22" t="str">
        <f>IF(INDEX(個人!$C$6:$AH$125,$N2032,$C$3)&lt;&gt;"",DBCS(TRIM(INDEX(個人!$C$6:$AH$125,$N2032,$C$3))),"")</f>
        <v/>
      </c>
      <c r="D2032" s="22" t="str">
        <f t="shared" ref="D2032:D2051" si="276">IF(C2031=C2032,"○","×")</f>
        <v>○</v>
      </c>
      <c r="E2032" s="22">
        <f>IF(AND(INDEX(個人!$C$6:$AH$125,$N2031,$C$3)&lt;&gt;"",INDEX(個人!$C$6:$AH$125,$N2032,$O2032)&lt;&gt;""),E2031+1,E2031)</f>
        <v>0</v>
      </c>
      <c r="F2032" s="22" t="str">
        <f t="shared" ref="F2032:F2051" si="277">C2032&amp;"@"&amp;E2032</f>
        <v>@0</v>
      </c>
      <c r="H2032" s="22" t="str">
        <f>IF(AND(INDEX(個人!$C$6:$AH$125,$N2032,$C$3)&lt;&gt;"",INDEX(個人!$C$6:$AH$125,$N2032,$O2032)&lt;&gt;""),IF(INDEX(個人!$C$6:$AH$125,$N2032,$H$3)&lt;20,11,ROUNDDOWN(INDEX(個人!$C$6:$AH$125,$N2032,$H$3)/5,0)+7),"")</f>
        <v/>
      </c>
      <c r="I2032" s="22" t="str">
        <f>IF(AND(INDEX(個人!$C$6:$AH$125,$N2032,$C$3)&lt;&gt;"",INDEX(個人!$C$6:$AH$125,$N2032,$O2032)&lt;&gt;""),IF(ISERROR(VLOOKUP(DBCS($Q2032),コード一覧!$E$1:$F$6,2,FALSE)),1,VLOOKUP(DBCS($Q2032),コード一覧!$E$1:$F$6,2,FALSE)),"")</f>
        <v/>
      </c>
      <c r="J2032" s="22" t="str">
        <f>IF(AND(INDEX(個人!$C$6:$AH$125,$N2032,$C$3)&lt;&gt;"",INDEX(個人!$C$6:$AH$125,$N2032,$O2032)&lt;&gt;""),VLOOKUP($P2032,コード一覧!$G$1:$H$10,2,FALSE),"")</f>
        <v/>
      </c>
      <c r="K2032" s="22" t="str">
        <f>IF(AND(INDEX(個人!$C$6:$AH$125,$N2032,$C$3)&lt;&gt;"",INDEX(個人!$C$6:$AH$125,$N2032,$O2032)&lt;&gt;""),LEFT(TEXT(INDEX(個人!$C$6:$AH$125,$N2032,$O2032),"mm:ss.00"),2),"")</f>
        <v/>
      </c>
      <c r="L2032" s="22" t="str">
        <f>IF(AND(INDEX(個人!$C$6:$AH$125,$N2032,$C$3)&lt;&gt;"",INDEX(個人!$C$6:$AH$125,$N2032,$O2032)&lt;&gt;""),MID(TEXT(INDEX(個人!$C$6:$AH$125,$N2032,$O2032),"mm:ss.00"),4,2),"")</f>
        <v/>
      </c>
      <c r="M2032" s="22" t="str">
        <f>IF(AND(INDEX(個人!$C$6:$AH$125,$N2032,$C$3)&lt;&gt;"",INDEX(個人!$C$6:$AH$125,$N2032,$O2032)&lt;&gt;""),RIGHT(TEXT(INDEX(個人!$C$6:$AH$125,$N2032,$O2032),"mm:ss.00"),2),"")</f>
        <v/>
      </c>
      <c r="N2032" s="22">
        <f t="shared" ref="N2032:N2051" si="278">$N2031</f>
        <v>93</v>
      </c>
      <c r="O2032" s="22">
        <v>13</v>
      </c>
      <c r="P2032" s="24" t="s">
        <v>37</v>
      </c>
      <c r="Q2032" s="22" t="s">
        <v>102</v>
      </c>
    </row>
    <row r="2033" spans="3:17" s="22" customFormat="1" x14ac:dyDescent="0.15">
      <c r="C2033" s="22" t="str">
        <f>IF(INDEX(個人!$C$6:$AH$125,$N2033,$C$3)&lt;&gt;"",DBCS(TRIM(INDEX(個人!$C$6:$AH$125,$N2033,$C$3))),"")</f>
        <v/>
      </c>
      <c r="D2033" s="22" t="str">
        <f t="shared" si="276"/>
        <v>○</v>
      </c>
      <c r="E2033" s="22">
        <f>IF(AND(INDEX(個人!$C$6:$AH$125,$N2032,$C$3)&lt;&gt;"",INDEX(個人!$C$6:$AH$125,$N2033,$O2033)&lt;&gt;""),E2032+1,E2032)</f>
        <v>0</v>
      </c>
      <c r="F2033" s="22" t="str">
        <f t="shared" si="277"/>
        <v>@0</v>
      </c>
      <c r="H2033" s="22" t="str">
        <f>IF(AND(INDEX(個人!$C$6:$AH$125,$N2033,$C$3)&lt;&gt;"",INDEX(個人!$C$6:$AH$125,$N2033,$O2033)&lt;&gt;""),IF(INDEX(個人!$C$6:$AH$125,$N2033,$H$3)&lt;20,11,ROUNDDOWN(INDEX(個人!$C$6:$AH$125,$N2033,$H$3)/5,0)+7),"")</f>
        <v/>
      </c>
      <c r="I2033" s="22" t="str">
        <f>IF(AND(INDEX(個人!$C$6:$AH$125,$N2033,$C$3)&lt;&gt;"",INDEX(個人!$C$6:$AH$125,$N2033,$O2033)&lt;&gt;""),IF(ISERROR(VLOOKUP(DBCS($Q2033),コード一覧!$E$1:$F$6,2,FALSE)),1,VLOOKUP(DBCS($Q2033),コード一覧!$E$1:$F$6,2,FALSE)),"")</f>
        <v/>
      </c>
      <c r="J2033" s="22" t="str">
        <f>IF(AND(INDEX(個人!$C$6:$AH$125,$N2033,$C$3)&lt;&gt;"",INDEX(個人!$C$6:$AH$125,$N2033,$O2033)&lt;&gt;""),VLOOKUP($P2033,コード一覧!$G$1:$H$10,2,FALSE),"")</f>
        <v/>
      </c>
      <c r="K2033" s="22" t="str">
        <f>IF(AND(INDEX(個人!$C$6:$AH$125,$N2033,$C$3)&lt;&gt;"",INDEX(個人!$C$6:$AH$125,$N2033,$O2033)&lt;&gt;""),LEFT(TEXT(INDEX(個人!$C$6:$AH$125,$N2033,$O2033),"mm:ss.00"),2),"")</f>
        <v/>
      </c>
      <c r="L2033" s="22" t="str">
        <f>IF(AND(INDEX(個人!$C$6:$AH$125,$N2033,$C$3)&lt;&gt;"",INDEX(個人!$C$6:$AH$125,$N2033,$O2033)&lt;&gt;""),MID(TEXT(INDEX(個人!$C$6:$AH$125,$N2033,$O2033),"mm:ss.00"),4,2),"")</f>
        <v/>
      </c>
      <c r="M2033" s="22" t="str">
        <f>IF(AND(INDEX(個人!$C$6:$AH$125,$N2033,$C$3)&lt;&gt;"",INDEX(個人!$C$6:$AH$125,$N2033,$O2033)&lt;&gt;""),RIGHT(TEXT(INDEX(個人!$C$6:$AH$125,$N2033,$O2033),"mm:ss.00"),2),"")</f>
        <v/>
      </c>
      <c r="N2033" s="22">
        <f t="shared" si="278"/>
        <v>93</v>
      </c>
      <c r="O2033" s="22">
        <v>14</v>
      </c>
      <c r="P2033" s="24" t="s">
        <v>47</v>
      </c>
      <c r="Q2033" s="22" t="s">
        <v>102</v>
      </c>
    </row>
    <row r="2034" spans="3:17" s="22" customFormat="1" x14ac:dyDescent="0.15">
      <c r="C2034" s="22" t="str">
        <f>IF(INDEX(個人!$C$6:$AH$125,$N2034,$C$3)&lt;&gt;"",DBCS(TRIM(INDEX(個人!$C$6:$AH$125,$N2034,$C$3))),"")</f>
        <v/>
      </c>
      <c r="D2034" s="22" t="str">
        <f t="shared" si="276"/>
        <v>○</v>
      </c>
      <c r="E2034" s="22">
        <f>IF(AND(INDEX(個人!$C$6:$AH$125,$N2033,$C$3)&lt;&gt;"",INDEX(個人!$C$6:$AH$125,$N2034,$O2034)&lt;&gt;""),E2033+1,E2033)</f>
        <v>0</v>
      </c>
      <c r="F2034" s="22" t="str">
        <f t="shared" si="277"/>
        <v>@0</v>
      </c>
      <c r="H2034" s="22" t="str">
        <f>IF(AND(INDEX(個人!$C$6:$AH$125,$N2034,$C$3)&lt;&gt;"",INDEX(個人!$C$6:$AH$125,$N2034,$O2034)&lt;&gt;""),IF(INDEX(個人!$C$6:$AH$125,$N2034,$H$3)&lt;20,11,ROUNDDOWN(INDEX(個人!$C$6:$AH$125,$N2034,$H$3)/5,0)+7),"")</f>
        <v/>
      </c>
      <c r="I2034" s="22" t="str">
        <f>IF(AND(INDEX(個人!$C$6:$AH$125,$N2034,$C$3)&lt;&gt;"",INDEX(個人!$C$6:$AH$125,$N2034,$O2034)&lt;&gt;""),IF(ISERROR(VLOOKUP(DBCS($Q2034),コード一覧!$E$1:$F$6,2,FALSE)),1,VLOOKUP(DBCS($Q2034),コード一覧!$E$1:$F$6,2,FALSE)),"")</f>
        <v/>
      </c>
      <c r="J2034" s="22" t="str">
        <f>IF(AND(INDEX(個人!$C$6:$AH$125,$N2034,$C$3)&lt;&gt;"",INDEX(個人!$C$6:$AH$125,$N2034,$O2034)&lt;&gt;""),VLOOKUP($P2034,コード一覧!$G$1:$H$10,2,FALSE),"")</f>
        <v/>
      </c>
      <c r="K2034" s="22" t="str">
        <f>IF(AND(INDEX(個人!$C$6:$AH$125,$N2034,$C$3)&lt;&gt;"",INDEX(個人!$C$6:$AH$125,$N2034,$O2034)&lt;&gt;""),LEFT(TEXT(INDEX(個人!$C$6:$AH$125,$N2034,$O2034),"mm:ss.00"),2),"")</f>
        <v/>
      </c>
      <c r="L2034" s="22" t="str">
        <f>IF(AND(INDEX(個人!$C$6:$AH$125,$N2034,$C$3)&lt;&gt;"",INDEX(個人!$C$6:$AH$125,$N2034,$O2034)&lt;&gt;""),MID(TEXT(INDEX(個人!$C$6:$AH$125,$N2034,$O2034),"mm:ss.00"),4,2),"")</f>
        <v/>
      </c>
      <c r="M2034" s="22" t="str">
        <f>IF(AND(INDEX(個人!$C$6:$AH$125,$N2034,$C$3)&lt;&gt;"",INDEX(個人!$C$6:$AH$125,$N2034,$O2034)&lt;&gt;""),RIGHT(TEXT(INDEX(個人!$C$6:$AH$125,$N2034,$O2034),"mm:ss.00"),2),"")</f>
        <v/>
      </c>
      <c r="N2034" s="22">
        <f t="shared" si="278"/>
        <v>93</v>
      </c>
      <c r="O2034" s="22">
        <v>15</v>
      </c>
      <c r="P2034" s="24" t="s">
        <v>73</v>
      </c>
      <c r="Q2034" s="22" t="s">
        <v>102</v>
      </c>
    </row>
    <row r="2035" spans="3:17" s="22" customFormat="1" x14ac:dyDescent="0.15">
      <c r="C2035" s="22" t="str">
        <f>IF(INDEX(個人!$C$6:$AH$125,$N2035,$C$3)&lt;&gt;"",DBCS(TRIM(INDEX(個人!$C$6:$AH$125,$N2035,$C$3))),"")</f>
        <v/>
      </c>
      <c r="D2035" s="22" t="str">
        <f t="shared" si="276"/>
        <v>○</v>
      </c>
      <c r="E2035" s="22">
        <f>IF(AND(INDEX(個人!$C$6:$AH$125,$N2034,$C$3)&lt;&gt;"",INDEX(個人!$C$6:$AH$125,$N2035,$O2035)&lt;&gt;""),E2034+1,E2034)</f>
        <v>0</v>
      </c>
      <c r="F2035" s="22" t="str">
        <f t="shared" si="277"/>
        <v>@0</v>
      </c>
      <c r="H2035" s="22" t="str">
        <f>IF(AND(INDEX(個人!$C$6:$AH$125,$N2035,$C$3)&lt;&gt;"",INDEX(個人!$C$6:$AH$125,$N2035,$O2035)&lt;&gt;""),IF(INDEX(個人!$C$6:$AH$125,$N2035,$H$3)&lt;20,11,ROUNDDOWN(INDEX(個人!$C$6:$AH$125,$N2035,$H$3)/5,0)+7),"")</f>
        <v/>
      </c>
      <c r="I2035" s="22" t="str">
        <f>IF(AND(INDEX(個人!$C$6:$AH$125,$N2035,$C$3)&lt;&gt;"",INDEX(個人!$C$6:$AH$125,$N2035,$O2035)&lt;&gt;""),IF(ISERROR(VLOOKUP(DBCS($Q2035),コード一覧!$E$1:$F$6,2,FALSE)),1,VLOOKUP(DBCS($Q2035),コード一覧!$E$1:$F$6,2,FALSE)),"")</f>
        <v/>
      </c>
      <c r="J2035" s="22" t="str">
        <f>IF(AND(INDEX(個人!$C$6:$AH$125,$N2035,$C$3)&lt;&gt;"",INDEX(個人!$C$6:$AH$125,$N2035,$O2035)&lt;&gt;""),VLOOKUP($P2035,コード一覧!$G$1:$H$10,2,FALSE),"")</f>
        <v/>
      </c>
      <c r="K2035" s="22" t="str">
        <f>IF(AND(INDEX(個人!$C$6:$AH$125,$N2035,$C$3)&lt;&gt;"",INDEX(個人!$C$6:$AH$125,$N2035,$O2035)&lt;&gt;""),LEFT(TEXT(INDEX(個人!$C$6:$AH$125,$N2035,$O2035),"mm:ss.00"),2),"")</f>
        <v/>
      </c>
      <c r="L2035" s="22" t="str">
        <f>IF(AND(INDEX(個人!$C$6:$AH$125,$N2035,$C$3)&lt;&gt;"",INDEX(個人!$C$6:$AH$125,$N2035,$O2035)&lt;&gt;""),MID(TEXT(INDEX(個人!$C$6:$AH$125,$N2035,$O2035),"mm:ss.00"),4,2),"")</f>
        <v/>
      </c>
      <c r="M2035" s="22" t="str">
        <f>IF(AND(INDEX(個人!$C$6:$AH$125,$N2035,$C$3)&lt;&gt;"",INDEX(個人!$C$6:$AH$125,$N2035,$O2035)&lt;&gt;""),RIGHT(TEXT(INDEX(個人!$C$6:$AH$125,$N2035,$O2035),"mm:ss.00"),2),"")</f>
        <v/>
      </c>
      <c r="N2035" s="22">
        <f t="shared" si="278"/>
        <v>93</v>
      </c>
      <c r="O2035" s="22">
        <v>16</v>
      </c>
      <c r="P2035" s="24" t="s">
        <v>75</v>
      </c>
      <c r="Q2035" s="22" t="s">
        <v>102</v>
      </c>
    </row>
    <row r="2036" spans="3:17" s="22" customFormat="1" x14ac:dyDescent="0.15">
      <c r="C2036" s="22" t="str">
        <f>IF(INDEX(個人!$C$6:$AH$125,$N2036,$C$3)&lt;&gt;"",DBCS(TRIM(INDEX(個人!$C$6:$AH$125,$N2036,$C$3))),"")</f>
        <v/>
      </c>
      <c r="D2036" s="22" t="str">
        <f t="shared" si="276"/>
        <v>○</v>
      </c>
      <c r="E2036" s="22">
        <f>IF(AND(INDEX(個人!$C$6:$AH$125,$N2035,$C$3)&lt;&gt;"",INDEX(個人!$C$6:$AH$125,$N2036,$O2036)&lt;&gt;""),E2035+1,E2035)</f>
        <v>0</v>
      </c>
      <c r="F2036" s="22" t="str">
        <f t="shared" si="277"/>
        <v>@0</v>
      </c>
      <c r="H2036" s="22" t="str">
        <f>IF(AND(INDEX(個人!$C$6:$AH$125,$N2036,$C$3)&lt;&gt;"",INDEX(個人!$C$6:$AH$125,$N2036,$O2036)&lt;&gt;""),IF(INDEX(個人!$C$6:$AH$125,$N2036,$H$3)&lt;20,11,ROUNDDOWN(INDEX(個人!$C$6:$AH$125,$N2036,$H$3)/5,0)+7),"")</f>
        <v/>
      </c>
      <c r="I2036" s="22" t="str">
        <f>IF(AND(INDEX(個人!$C$6:$AH$125,$N2036,$C$3)&lt;&gt;"",INDEX(個人!$C$6:$AH$125,$N2036,$O2036)&lt;&gt;""),IF(ISERROR(VLOOKUP(DBCS($Q2036),コード一覧!$E$1:$F$6,2,FALSE)),1,VLOOKUP(DBCS($Q2036),コード一覧!$E$1:$F$6,2,FALSE)),"")</f>
        <v/>
      </c>
      <c r="J2036" s="22" t="str">
        <f>IF(AND(INDEX(個人!$C$6:$AH$125,$N2036,$C$3)&lt;&gt;"",INDEX(個人!$C$6:$AH$125,$N2036,$O2036)&lt;&gt;""),VLOOKUP($P2036,コード一覧!$G$1:$H$10,2,FALSE),"")</f>
        <v/>
      </c>
      <c r="K2036" s="22" t="str">
        <f>IF(AND(INDEX(個人!$C$6:$AH$125,$N2036,$C$3)&lt;&gt;"",INDEX(個人!$C$6:$AH$125,$N2036,$O2036)&lt;&gt;""),LEFT(TEXT(INDEX(個人!$C$6:$AH$125,$N2036,$O2036),"mm:ss.00"),2),"")</f>
        <v/>
      </c>
      <c r="L2036" s="22" t="str">
        <f>IF(AND(INDEX(個人!$C$6:$AH$125,$N2036,$C$3)&lt;&gt;"",INDEX(個人!$C$6:$AH$125,$N2036,$O2036)&lt;&gt;""),MID(TEXT(INDEX(個人!$C$6:$AH$125,$N2036,$O2036),"mm:ss.00"),4,2),"")</f>
        <v/>
      </c>
      <c r="M2036" s="22" t="str">
        <f>IF(AND(INDEX(個人!$C$6:$AH$125,$N2036,$C$3)&lt;&gt;"",INDEX(個人!$C$6:$AH$125,$N2036,$O2036)&lt;&gt;""),RIGHT(TEXT(INDEX(個人!$C$6:$AH$125,$N2036,$O2036),"mm:ss.00"),2),"")</f>
        <v/>
      </c>
      <c r="N2036" s="22">
        <f t="shared" si="278"/>
        <v>93</v>
      </c>
      <c r="O2036" s="22">
        <v>17</v>
      </c>
      <c r="P2036" s="24" t="s">
        <v>77</v>
      </c>
      <c r="Q2036" s="22" t="s">
        <v>102</v>
      </c>
    </row>
    <row r="2037" spans="3:17" s="22" customFormat="1" x14ac:dyDescent="0.15">
      <c r="C2037" s="22" t="str">
        <f>IF(INDEX(個人!$C$6:$AH$125,$N2037,$C$3)&lt;&gt;"",DBCS(TRIM(INDEX(個人!$C$6:$AH$125,$N2037,$C$3))),"")</f>
        <v/>
      </c>
      <c r="D2037" s="22" t="str">
        <f t="shared" si="276"/>
        <v>○</v>
      </c>
      <c r="E2037" s="22">
        <f>IF(AND(INDEX(個人!$C$6:$AH$125,$N2036,$C$3)&lt;&gt;"",INDEX(個人!$C$6:$AH$125,$N2037,$O2037)&lt;&gt;""),E2036+1,E2036)</f>
        <v>0</v>
      </c>
      <c r="F2037" s="22" t="str">
        <f t="shared" si="277"/>
        <v>@0</v>
      </c>
      <c r="H2037" s="22" t="str">
        <f>IF(AND(INDEX(個人!$C$6:$AH$125,$N2037,$C$3)&lt;&gt;"",INDEX(個人!$C$6:$AH$125,$N2037,$O2037)&lt;&gt;""),IF(INDEX(個人!$C$6:$AH$125,$N2037,$H$3)&lt;20,11,ROUNDDOWN(INDEX(個人!$C$6:$AH$125,$N2037,$H$3)/5,0)+7),"")</f>
        <v/>
      </c>
      <c r="I2037" s="22" t="str">
        <f>IF(AND(INDEX(個人!$C$6:$AH$125,$N2037,$C$3)&lt;&gt;"",INDEX(個人!$C$6:$AH$125,$N2037,$O2037)&lt;&gt;""),IF(ISERROR(VLOOKUP(DBCS($Q2037),コード一覧!$E$1:$F$6,2,FALSE)),1,VLOOKUP(DBCS($Q2037),コード一覧!$E$1:$F$6,2,FALSE)),"")</f>
        <v/>
      </c>
      <c r="J2037" s="22" t="str">
        <f>IF(AND(INDEX(個人!$C$6:$AH$125,$N2037,$C$3)&lt;&gt;"",INDEX(個人!$C$6:$AH$125,$N2037,$O2037)&lt;&gt;""),VLOOKUP($P2037,コード一覧!$G$1:$H$10,2,FALSE),"")</f>
        <v/>
      </c>
      <c r="K2037" s="22" t="str">
        <f>IF(AND(INDEX(個人!$C$6:$AH$125,$N2037,$C$3)&lt;&gt;"",INDEX(個人!$C$6:$AH$125,$N2037,$O2037)&lt;&gt;""),LEFT(TEXT(INDEX(個人!$C$6:$AH$125,$N2037,$O2037),"mm:ss.00"),2),"")</f>
        <v/>
      </c>
      <c r="L2037" s="22" t="str">
        <f>IF(AND(INDEX(個人!$C$6:$AH$125,$N2037,$C$3)&lt;&gt;"",INDEX(個人!$C$6:$AH$125,$N2037,$O2037)&lt;&gt;""),MID(TEXT(INDEX(個人!$C$6:$AH$125,$N2037,$O2037),"mm:ss.00"),4,2),"")</f>
        <v/>
      </c>
      <c r="M2037" s="22" t="str">
        <f>IF(AND(INDEX(個人!$C$6:$AH$125,$N2037,$C$3)&lt;&gt;"",INDEX(個人!$C$6:$AH$125,$N2037,$O2037)&lt;&gt;""),RIGHT(TEXT(INDEX(個人!$C$6:$AH$125,$N2037,$O2037),"mm:ss.00"),2),"")</f>
        <v/>
      </c>
      <c r="N2037" s="22">
        <f t="shared" si="278"/>
        <v>93</v>
      </c>
      <c r="O2037" s="22">
        <v>18</v>
      </c>
      <c r="P2037" s="24" t="s">
        <v>70</v>
      </c>
      <c r="Q2037" s="22" t="s">
        <v>103</v>
      </c>
    </row>
    <row r="2038" spans="3:17" s="22" customFormat="1" x14ac:dyDescent="0.15">
      <c r="C2038" s="22" t="str">
        <f>IF(INDEX(個人!$C$6:$AH$125,$N2038,$C$3)&lt;&gt;"",DBCS(TRIM(INDEX(個人!$C$6:$AH$125,$N2038,$C$3))),"")</f>
        <v/>
      </c>
      <c r="D2038" s="22" t="str">
        <f t="shared" si="276"/>
        <v>○</v>
      </c>
      <c r="E2038" s="22">
        <f>IF(AND(INDEX(個人!$C$6:$AH$125,$N2037,$C$3)&lt;&gt;"",INDEX(個人!$C$6:$AH$125,$N2038,$O2038)&lt;&gt;""),E2037+1,E2037)</f>
        <v>0</v>
      </c>
      <c r="F2038" s="22" t="str">
        <f t="shared" si="277"/>
        <v>@0</v>
      </c>
      <c r="H2038" s="22" t="str">
        <f>IF(AND(INDEX(個人!$C$6:$AH$125,$N2038,$C$3)&lt;&gt;"",INDEX(個人!$C$6:$AH$125,$N2038,$O2038)&lt;&gt;""),IF(INDEX(個人!$C$6:$AH$125,$N2038,$H$3)&lt;20,11,ROUNDDOWN(INDEX(個人!$C$6:$AH$125,$N2038,$H$3)/5,0)+7),"")</f>
        <v/>
      </c>
      <c r="I2038" s="22" t="str">
        <f>IF(AND(INDEX(個人!$C$6:$AH$125,$N2038,$C$3)&lt;&gt;"",INDEX(個人!$C$6:$AH$125,$N2038,$O2038)&lt;&gt;""),IF(ISERROR(VLOOKUP(DBCS($Q2038),コード一覧!$E$1:$F$6,2,FALSE)),1,VLOOKUP(DBCS($Q2038),コード一覧!$E$1:$F$6,2,FALSE)),"")</f>
        <v/>
      </c>
      <c r="J2038" s="22" t="str">
        <f>IF(AND(INDEX(個人!$C$6:$AH$125,$N2038,$C$3)&lt;&gt;"",INDEX(個人!$C$6:$AH$125,$N2038,$O2038)&lt;&gt;""),VLOOKUP($P2038,コード一覧!$G$1:$H$10,2,FALSE),"")</f>
        <v/>
      </c>
      <c r="K2038" s="22" t="str">
        <f>IF(AND(INDEX(個人!$C$6:$AH$125,$N2038,$C$3)&lt;&gt;"",INDEX(個人!$C$6:$AH$125,$N2038,$O2038)&lt;&gt;""),LEFT(TEXT(INDEX(個人!$C$6:$AH$125,$N2038,$O2038),"mm:ss.00"),2),"")</f>
        <v/>
      </c>
      <c r="L2038" s="22" t="str">
        <f>IF(AND(INDEX(個人!$C$6:$AH$125,$N2038,$C$3)&lt;&gt;"",INDEX(個人!$C$6:$AH$125,$N2038,$O2038)&lt;&gt;""),MID(TEXT(INDEX(個人!$C$6:$AH$125,$N2038,$O2038),"mm:ss.00"),4,2),"")</f>
        <v/>
      </c>
      <c r="M2038" s="22" t="str">
        <f>IF(AND(INDEX(個人!$C$6:$AH$125,$N2038,$C$3)&lt;&gt;"",INDEX(個人!$C$6:$AH$125,$N2038,$O2038)&lt;&gt;""),RIGHT(TEXT(INDEX(個人!$C$6:$AH$125,$N2038,$O2038),"mm:ss.00"),2),"")</f>
        <v/>
      </c>
      <c r="N2038" s="22">
        <f t="shared" si="278"/>
        <v>93</v>
      </c>
      <c r="O2038" s="22">
        <v>19</v>
      </c>
      <c r="P2038" s="24" t="s">
        <v>24</v>
      </c>
      <c r="Q2038" s="22" t="s">
        <v>103</v>
      </c>
    </row>
    <row r="2039" spans="3:17" s="22" customFormat="1" x14ac:dyDescent="0.15">
      <c r="C2039" s="22" t="str">
        <f>IF(INDEX(個人!$C$6:$AH$125,$N2039,$C$3)&lt;&gt;"",DBCS(TRIM(INDEX(個人!$C$6:$AH$125,$N2039,$C$3))),"")</f>
        <v/>
      </c>
      <c r="D2039" s="22" t="str">
        <f t="shared" si="276"/>
        <v>○</v>
      </c>
      <c r="E2039" s="22">
        <f>IF(AND(INDEX(個人!$C$6:$AH$125,$N2038,$C$3)&lt;&gt;"",INDEX(個人!$C$6:$AH$125,$N2039,$O2039)&lt;&gt;""),E2038+1,E2038)</f>
        <v>0</v>
      </c>
      <c r="F2039" s="22" t="str">
        <f t="shared" si="277"/>
        <v>@0</v>
      </c>
      <c r="H2039" s="22" t="str">
        <f>IF(AND(INDEX(個人!$C$6:$AH$125,$N2039,$C$3)&lt;&gt;"",INDEX(個人!$C$6:$AH$125,$N2039,$O2039)&lt;&gt;""),IF(INDEX(個人!$C$6:$AH$125,$N2039,$H$3)&lt;20,11,ROUNDDOWN(INDEX(個人!$C$6:$AH$125,$N2039,$H$3)/5,0)+7),"")</f>
        <v/>
      </c>
      <c r="I2039" s="22" t="str">
        <f>IF(AND(INDEX(個人!$C$6:$AH$125,$N2039,$C$3)&lt;&gt;"",INDEX(個人!$C$6:$AH$125,$N2039,$O2039)&lt;&gt;""),IF(ISERROR(VLOOKUP(DBCS($Q2039),コード一覧!$E$1:$F$6,2,FALSE)),1,VLOOKUP(DBCS($Q2039),コード一覧!$E$1:$F$6,2,FALSE)),"")</f>
        <v/>
      </c>
      <c r="J2039" s="22" t="str">
        <f>IF(AND(INDEX(個人!$C$6:$AH$125,$N2039,$C$3)&lt;&gt;"",INDEX(個人!$C$6:$AH$125,$N2039,$O2039)&lt;&gt;""),VLOOKUP($P2039,コード一覧!$G$1:$H$10,2,FALSE),"")</f>
        <v/>
      </c>
      <c r="K2039" s="22" t="str">
        <f>IF(AND(INDEX(個人!$C$6:$AH$125,$N2039,$C$3)&lt;&gt;"",INDEX(個人!$C$6:$AH$125,$N2039,$O2039)&lt;&gt;""),LEFT(TEXT(INDEX(個人!$C$6:$AH$125,$N2039,$O2039),"mm:ss.00"),2),"")</f>
        <v/>
      </c>
      <c r="L2039" s="22" t="str">
        <f>IF(AND(INDEX(個人!$C$6:$AH$125,$N2039,$C$3)&lt;&gt;"",INDEX(個人!$C$6:$AH$125,$N2039,$O2039)&lt;&gt;""),MID(TEXT(INDEX(個人!$C$6:$AH$125,$N2039,$O2039),"mm:ss.00"),4,2),"")</f>
        <v/>
      </c>
      <c r="M2039" s="22" t="str">
        <f>IF(AND(INDEX(個人!$C$6:$AH$125,$N2039,$C$3)&lt;&gt;"",INDEX(個人!$C$6:$AH$125,$N2039,$O2039)&lt;&gt;""),RIGHT(TEXT(INDEX(個人!$C$6:$AH$125,$N2039,$O2039),"mm:ss.00"),2),"")</f>
        <v/>
      </c>
      <c r="N2039" s="22">
        <f t="shared" si="278"/>
        <v>93</v>
      </c>
      <c r="O2039" s="22">
        <v>20</v>
      </c>
      <c r="P2039" s="24" t="s">
        <v>37</v>
      </c>
      <c r="Q2039" s="22" t="s">
        <v>103</v>
      </c>
    </row>
    <row r="2040" spans="3:17" s="22" customFormat="1" x14ac:dyDescent="0.15">
      <c r="C2040" s="22" t="str">
        <f>IF(INDEX(個人!$C$6:$AH$125,$N2040,$C$3)&lt;&gt;"",DBCS(TRIM(INDEX(個人!$C$6:$AH$125,$N2040,$C$3))),"")</f>
        <v/>
      </c>
      <c r="D2040" s="22" t="str">
        <f t="shared" si="276"/>
        <v>○</v>
      </c>
      <c r="E2040" s="22">
        <f>IF(AND(INDEX(個人!$C$6:$AH$125,$N2039,$C$3)&lt;&gt;"",INDEX(個人!$C$6:$AH$125,$N2040,$O2040)&lt;&gt;""),E2039+1,E2039)</f>
        <v>0</v>
      </c>
      <c r="F2040" s="22" t="str">
        <f t="shared" si="277"/>
        <v>@0</v>
      </c>
      <c r="H2040" s="22" t="str">
        <f>IF(AND(INDEX(個人!$C$6:$AH$125,$N2040,$C$3)&lt;&gt;"",INDEX(個人!$C$6:$AH$125,$N2040,$O2040)&lt;&gt;""),IF(INDEX(個人!$C$6:$AH$125,$N2040,$H$3)&lt;20,11,ROUNDDOWN(INDEX(個人!$C$6:$AH$125,$N2040,$H$3)/5,0)+7),"")</f>
        <v/>
      </c>
      <c r="I2040" s="22" t="str">
        <f>IF(AND(INDEX(個人!$C$6:$AH$125,$N2040,$C$3)&lt;&gt;"",INDEX(個人!$C$6:$AH$125,$N2040,$O2040)&lt;&gt;""),IF(ISERROR(VLOOKUP(DBCS($Q2040),コード一覧!$E$1:$F$6,2,FALSE)),1,VLOOKUP(DBCS($Q2040),コード一覧!$E$1:$F$6,2,FALSE)),"")</f>
        <v/>
      </c>
      <c r="J2040" s="22" t="str">
        <f>IF(AND(INDEX(個人!$C$6:$AH$125,$N2040,$C$3)&lt;&gt;"",INDEX(個人!$C$6:$AH$125,$N2040,$O2040)&lt;&gt;""),VLOOKUP($P2040,コード一覧!$G$1:$H$10,2,FALSE),"")</f>
        <v/>
      </c>
      <c r="K2040" s="22" t="str">
        <f>IF(AND(INDEX(個人!$C$6:$AH$125,$N2040,$C$3)&lt;&gt;"",INDEX(個人!$C$6:$AH$125,$N2040,$O2040)&lt;&gt;""),LEFT(TEXT(INDEX(個人!$C$6:$AH$125,$N2040,$O2040),"mm:ss.00"),2),"")</f>
        <v/>
      </c>
      <c r="L2040" s="22" t="str">
        <f>IF(AND(INDEX(個人!$C$6:$AH$125,$N2040,$C$3)&lt;&gt;"",INDEX(個人!$C$6:$AH$125,$N2040,$O2040)&lt;&gt;""),MID(TEXT(INDEX(個人!$C$6:$AH$125,$N2040,$O2040),"mm:ss.00"),4,2),"")</f>
        <v/>
      </c>
      <c r="M2040" s="22" t="str">
        <f>IF(AND(INDEX(個人!$C$6:$AH$125,$N2040,$C$3)&lt;&gt;"",INDEX(個人!$C$6:$AH$125,$N2040,$O2040)&lt;&gt;""),RIGHT(TEXT(INDEX(個人!$C$6:$AH$125,$N2040,$O2040),"mm:ss.00"),2),"")</f>
        <v/>
      </c>
      <c r="N2040" s="22">
        <f t="shared" si="278"/>
        <v>93</v>
      </c>
      <c r="O2040" s="22">
        <v>21</v>
      </c>
      <c r="P2040" s="24" t="s">
        <v>47</v>
      </c>
      <c r="Q2040" s="22" t="s">
        <v>103</v>
      </c>
    </row>
    <row r="2041" spans="3:17" s="22" customFormat="1" x14ac:dyDescent="0.15">
      <c r="C2041" s="22" t="str">
        <f>IF(INDEX(個人!$C$6:$AH$125,$N2041,$C$3)&lt;&gt;"",DBCS(TRIM(INDEX(個人!$C$6:$AH$125,$N2041,$C$3))),"")</f>
        <v/>
      </c>
      <c r="D2041" s="22" t="str">
        <f t="shared" si="276"/>
        <v>○</v>
      </c>
      <c r="E2041" s="22">
        <f>IF(AND(INDEX(個人!$C$6:$AH$125,$N2040,$C$3)&lt;&gt;"",INDEX(個人!$C$6:$AH$125,$N2041,$O2041)&lt;&gt;""),E2040+1,E2040)</f>
        <v>0</v>
      </c>
      <c r="F2041" s="22" t="str">
        <f t="shared" si="277"/>
        <v>@0</v>
      </c>
      <c r="H2041" s="22" t="str">
        <f>IF(AND(INDEX(個人!$C$6:$AH$125,$N2041,$C$3)&lt;&gt;"",INDEX(個人!$C$6:$AH$125,$N2041,$O2041)&lt;&gt;""),IF(INDEX(個人!$C$6:$AH$125,$N2041,$H$3)&lt;20,11,ROUNDDOWN(INDEX(個人!$C$6:$AH$125,$N2041,$H$3)/5,0)+7),"")</f>
        <v/>
      </c>
      <c r="I2041" s="22" t="str">
        <f>IF(AND(INDEX(個人!$C$6:$AH$125,$N2041,$C$3)&lt;&gt;"",INDEX(個人!$C$6:$AH$125,$N2041,$O2041)&lt;&gt;""),IF(ISERROR(VLOOKUP(DBCS($Q2041),コード一覧!$E$1:$F$6,2,FALSE)),1,VLOOKUP(DBCS($Q2041),コード一覧!$E$1:$F$6,2,FALSE)),"")</f>
        <v/>
      </c>
      <c r="J2041" s="22" t="str">
        <f>IF(AND(INDEX(個人!$C$6:$AH$125,$N2041,$C$3)&lt;&gt;"",INDEX(個人!$C$6:$AH$125,$N2041,$O2041)&lt;&gt;""),VLOOKUP($P2041,コード一覧!$G$1:$H$10,2,FALSE),"")</f>
        <v/>
      </c>
      <c r="K2041" s="22" t="str">
        <f>IF(AND(INDEX(個人!$C$6:$AH$125,$N2041,$C$3)&lt;&gt;"",INDEX(個人!$C$6:$AH$125,$N2041,$O2041)&lt;&gt;""),LEFT(TEXT(INDEX(個人!$C$6:$AH$125,$N2041,$O2041),"mm:ss.00"),2),"")</f>
        <v/>
      </c>
      <c r="L2041" s="22" t="str">
        <f>IF(AND(INDEX(個人!$C$6:$AH$125,$N2041,$C$3)&lt;&gt;"",INDEX(個人!$C$6:$AH$125,$N2041,$O2041)&lt;&gt;""),MID(TEXT(INDEX(個人!$C$6:$AH$125,$N2041,$O2041),"mm:ss.00"),4,2),"")</f>
        <v/>
      </c>
      <c r="M2041" s="22" t="str">
        <f>IF(AND(INDEX(個人!$C$6:$AH$125,$N2041,$C$3)&lt;&gt;"",INDEX(個人!$C$6:$AH$125,$N2041,$O2041)&lt;&gt;""),RIGHT(TEXT(INDEX(個人!$C$6:$AH$125,$N2041,$O2041),"mm:ss.00"),2),"")</f>
        <v/>
      </c>
      <c r="N2041" s="22">
        <f t="shared" si="278"/>
        <v>93</v>
      </c>
      <c r="O2041" s="22">
        <v>22</v>
      </c>
      <c r="P2041" s="24" t="s">
        <v>70</v>
      </c>
      <c r="Q2041" s="22" t="s">
        <v>104</v>
      </c>
    </row>
    <row r="2042" spans="3:17" s="22" customFormat="1" x14ac:dyDescent="0.15">
      <c r="C2042" s="22" t="str">
        <f>IF(INDEX(個人!$C$6:$AH$125,$N2042,$C$3)&lt;&gt;"",DBCS(TRIM(INDEX(個人!$C$6:$AH$125,$N2042,$C$3))),"")</f>
        <v/>
      </c>
      <c r="D2042" s="22" t="str">
        <f t="shared" si="276"/>
        <v>○</v>
      </c>
      <c r="E2042" s="22">
        <f>IF(AND(INDEX(個人!$C$6:$AH$125,$N2041,$C$3)&lt;&gt;"",INDEX(個人!$C$6:$AH$125,$N2042,$O2042)&lt;&gt;""),E2041+1,E2041)</f>
        <v>0</v>
      </c>
      <c r="F2042" s="22" t="str">
        <f t="shared" si="277"/>
        <v>@0</v>
      </c>
      <c r="H2042" s="22" t="str">
        <f>IF(AND(INDEX(個人!$C$6:$AH$125,$N2042,$C$3)&lt;&gt;"",INDEX(個人!$C$6:$AH$125,$N2042,$O2042)&lt;&gt;""),IF(INDEX(個人!$C$6:$AH$125,$N2042,$H$3)&lt;20,11,ROUNDDOWN(INDEX(個人!$C$6:$AH$125,$N2042,$H$3)/5,0)+7),"")</f>
        <v/>
      </c>
      <c r="I2042" s="22" t="str">
        <f>IF(AND(INDEX(個人!$C$6:$AH$125,$N2042,$C$3)&lt;&gt;"",INDEX(個人!$C$6:$AH$125,$N2042,$O2042)&lt;&gt;""),IF(ISERROR(VLOOKUP(DBCS($Q2042),コード一覧!$E$1:$F$6,2,FALSE)),1,VLOOKUP(DBCS($Q2042),コード一覧!$E$1:$F$6,2,FALSE)),"")</f>
        <v/>
      </c>
      <c r="J2042" s="22" t="str">
        <f>IF(AND(INDEX(個人!$C$6:$AH$125,$N2042,$C$3)&lt;&gt;"",INDEX(個人!$C$6:$AH$125,$N2042,$O2042)&lt;&gt;""),VLOOKUP($P2042,コード一覧!$G$1:$H$10,2,FALSE),"")</f>
        <v/>
      </c>
      <c r="K2042" s="22" t="str">
        <f>IF(AND(INDEX(個人!$C$6:$AH$125,$N2042,$C$3)&lt;&gt;"",INDEX(個人!$C$6:$AH$125,$N2042,$O2042)&lt;&gt;""),LEFT(TEXT(INDEX(個人!$C$6:$AH$125,$N2042,$O2042),"mm:ss.00"),2),"")</f>
        <v/>
      </c>
      <c r="L2042" s="22" t="str">
        <f>IF(AND(INDEX(個人!$C$6:$AH$125,$N2042,$C$3)&lt;&gt;"",INDEX(個人!$C$6:$AH$125,$N2042,$O2042)&lt;&gt;""),MID(TEXT(INDEX(個人!$C$6:$AH$125,$N2042,$O2042),"mm:ss.00"),4,2),"")</f>
        <v/>
      </c>
      <c r="M2042" s="22" t="str">
        <f>IF(AND(INDEX(個人!$C$6:$AH$125,$N2042,$C$3)&lt;&gt;"",INDEX(個人!$C$6:$AH$125,$N2042,$O2042)&lt;&gt;""),RIGHT(TEXT(INDEX(個人!$C$6:$AH$125,$N2042,$O2042),"mm:ss.00"),2),"")</f>
        <v/>
      </c>
      <c r="N2042" s="22">
        <f t="shared" si="278"/>
        <v>93</v>
      </c>
      <c r="O2042" s="22">
        <v>23</v>
      </c>
      <c r="P2042" s="24" t="s">
        <v>24</v>
      </c>
      <c r="Q2042" s="22" t="s">
        <v>104</v>
      </c>
    </row>
    <row r="2043" spans="3:17" s="22" customFormat="1" x14ac:dyDescent="0.15">
      <c r="C2043" s="22" t="str">
        <f>IF(INDEX(個人!$C$6:$AH$125,$N2043,$C$3)&lt;&gt;"",DBCS(TRIM(INDEX(個人!$C$6:$AH$125,$N2043,$C$3))),"")</f>
        <v/>
      </c>
      <c r="D2043" s="22" t="str">
        <f t="shared" si="276"/>
        <v>○</v>
      </c>
      <c r="E2043" s="22">
        <f>IF(AND(INDEX(個人!$C$6:$AH$125,$N2042,$C$3)&lt;&gt;"",INDEX(個人!$C$6:$AH$125,$N2043,$O2043)&lt;&gt;""),E2042+1,E2042)</f>
        <v>0</v>
      </c>
      <c r="F2043" s="22" t="str">
        <f t="shared" si="277"/>
        <v>@0</v>
      </c>
      <c r="H2043" s="22" t="str">
        <f>IF(AND(INDEX(個人!$C$6:$AH$125,$N2043,$C$3)&lt;&gt;"",INDEX(個人!$C$6:$AH$125,$N2043,$O2043)&lt;&gt;""),IF(INDEX(個人!$C$6:$AH$125,$N2043,$H$3)&lt;20,11,ROUNDDOWN(INDEX(個人!$C$6:$AH$125,$N2043,$H$3)/5,0)+7),"")</f>
        <v/>
      </c>
      <c r="I2043" s="22" t="str">
        <f>IF(AND(INDEX(個人!$C$6:$AH$125,$N2043,$C$3)&lt;&gt;"",INDEX(個人!$C$6:$AH$125,$N2043,$O2043)&lt;&gt;""),IF(ISERROR(VLOOKUP(DBCS($Q2043),コード一覧!$E$1:$F$6,2,FALSE)),1,VLOOKUP(DBCS($Q2043),コード一覧!$E$1:$F$6,2,FALSE)),"")</f>
        <v/>
      </c>
      <c r="J2043" s="22" t="str">
        <f>IF(AND(INDEX(個人!$C$6:$AH$125,$N2043,$C$3)&lt;&gt;"",INDEX(個人!$C$6:$AH$125,$N2043,$O2043)&lt;&gt;""),VLOOKUP($P2043,コード一覧!$G$1:$H$10,2,FALSE),"")</f>
        <v/>
      </c>
      <c r="K2043" s="22" t="str">
        <f>IF(AND(INDEX(個人!$C$6:$AH$125,$N2043,$C$3)&lt;&gt;"",INDEX(個人!$C$6:$AH$125,$N2043,$O2043)&lt;&gt;""),LEFT(TEXT(INDEX(個人!$C$6:$AH$125,$N2043,$O2043),"mm:ss.00"),2),"")</f>
        <v/>
      </c>
      <c r="L2043" s="22" t="str">
        <f>IF(AND(INDEX(個人!$C$6:$AH$125,$N2043,$C$3)&lt;&gt;"",INDEX(個人!$C$6:$AH$125,$N2043,$O2043)&lt;&gt;""),MID(TEXT(INDEX(個人!$C$6:$AH$125,$N2043,$O2043),"mm:ss.00"),4,2),"")</f>
        <v/>
      </c>
      <c r="M2043" s="22" t="str">
        <f>IF(AND(INDEX(個人!$C$6:$AH$125,$N2043,$C$3)&lt;&gt;"",INDEX(個人!$C$6:$AH$125,$N2043,$O2043)&lt;&gt;""),RIGHT(TEXT(INDEX(個人!$C$6:$AH$125,$N2043,$O2043),"mm:ss.00"),2),"")</f>
        <v/>
      </c>
      <c r="N2043" s="22">
        <f t="shared" si="278"/>
        <v>93</v>
      </c>
      <c r="O2043" s="22">
        <v>24</v>
      </c>
      <c r="P2043" s="24" t="s">
        <v>37</v>
      </c>
      <c r="Q2043" s="22" t="s">
        <v>104</v>
      </c>
    </row>
    <row r="2044" spans="3:17" s="22" customFormat="1" x14ac:dyDescent="0.15">
      <c r="C2044" s="22" t="str">
        <f>IF(INDEX(個人!$C$6:$AH$125,$N2044,$C$3)&lt;&gt;"",DBCS(TRIM(INDEX(個人!$C$6:$AH$125,$N2044,$C$3))),"")</f>
        <v/>
      </c>
      <c r="D2044" s="22" t="str">
        <f t="shared" si="276"/>
        <v>○</v>
      </c>
      <c r="E2044" s="22">
        <f>IF(AND(INDEX(個人!$C$6:$AH$125,$N2043,$C$3)&lt;&gt;"",INDEX(個人!$C$6:$AH$125,$N2044,$O2044)&lt;&gt;""),E2043+1,E2043)</f>
        <v>0</v>
      </c>
      <c r="F2044" s="22" t="str">
        <f t="shared" si="277"/>
        <v>@0</v>
      </c>
      <c r="H2044" s="22" t="str">
        <f>IF(AND(INDEX(個人!$C$6:$AH$125,$N2044,$C$3)&lt;&gt;"",INDEX(個人!$C$6:$AH$125,$N2044,$O2044)&lt;&gt;""),IF(INDEX(個人!$C$6:$AH$125,$N2044,$H$3)&lt;20,11,ROUNDDOWN(INDEX(個人!$C$6:$AH$125,$N2044,$H$3)/5,0)+7),"")</f>
        <v/>
      </c>
      <c r="I2044" s="22" t="str">
        <f>IF(AND(INDEX(個人!$C$6:$AH$125,$N2044,$C$3)&lt;&gt;"",INDEX(個人!$C$6:$AH$125,$N2044,$O2044)&lt;&gt;""),IF(ISERROR(VLOOKUP(DBCS($Q2044),コード一覧!$E$1:$F$6,2,FALSE)),1,VLOOKUP(DBCS($Q2044),コード一覧!$E$1:$F$6,2,FALSE)),"")</f>
        <v/>
      </c>
      <c r="J2044" s="22" t="str">
        <f>IF(AND(INDEX(個人!$C$6:$AH$125,$N2044,$C$3)&lt;&gt;"",INDEX(個人!$C$6:$AH$125,$N2044,$O2044)&lt;&gt;""),VLOOKUP($P2044,コード一覧!$G$1:$H$10,2,FALSE),"")</f>
        <v/>
      </c>
      <c r="K2044" s="22" t="str">
        <f>IF(AND(INDEX(個人!$C$6:$AH$125,$N2044,$C$3)&lt;&gt;"",INDEX(個人!$C$6:$AH$125,$N2044,$O2044)&lt;&gt;""),LEFT(TEXT(INDEX(個人!$C$6:$AH$125,$N2044,$O2044),"mm:ss.00"),2),"")</f>
        <v/>
      </c>
      <c r="L2044" s="22" t="str">
        <f>IF(AND(INDEX(個人!$C$6:$AH$125,$N2044,$C$3)&lt;&gt;"",INDEX(個人!$C$6:$AH$125,$N2044,$O2044)&lt;&gt;""),MID(TEXT(INDEX(個人!$C$6:$AH$125,$N2044,$O2044),"mm:ss.00"),4,2),"")</f>
        <v/>
      </c>
      <c r="M2044" s="22" t="str">
        <f>IF(AND(INDEX(個人!$C$6:$AH$125,$N2044,$C$3)&lt;&gt;"",INDEX(個人!$C$6:$AH$125,$N2044,$O2044)&lt;&gt;""),RIGHT(TEXT(INDEX(個人!$C$6:$AH$125,$N2044,$O2044),"mm:ss.00"),2),"")</f>
        <v/>
      </c>
      <c r="N2044" s="22">
        <f t="shared" si="278"/>
        <v>93</v>
      </c>
      <c r="O2044" s="22">
        <v>25</v>
      </c>
      <c r="P2044" s="24" t="s">
        <v>47</v>
      </c>
      <c r="Q2044" s="22" t="s">
        <v>104</v>
      </c>
    </row>
    <row r="2045" spans="3:17" s="22" customFormat="1" x14ac:dyDescent="0.15">
      <c r="C2045" s="22" t="str">
        <f>IF(INDEX(個人!$C$6:$AH$125,$N2045,$C$3)&lt;&gt;"",DBCS(TRIM(INDEX(個人!$C$6:$AH$125,$N2045,$C$3))),"")</f>
        <v/>
      </c>
      <c r="D2045" s="22" t="str">
        <f t="shared" si="276"/>
        <v>○</v>
      </c>
      <c r="E2045" s="22">
        <f>IF(AND(INDEX(個人!$C$6:$AH$125,$N2044,$C$3)&lt;&gt;"",INDEX(個人!$C$6:$AH$125,$N2045,$O2045)&lt;&gt;""),E2044+1,E2044)</f>
        <v>0</v>
      </c>
      <c r="F2045" s="22" t="str">
        <f t="shared" si="277"/>
        <v>@0</v>
      </c>
      <c r="H2045" s="22" t="str">
        <f>IF(AND(INDEX(個人!$C$6:$AH$125,$N2045,$C$3)&lt;&gt;"",INDEX(個人!$C$6:$AH$125,$N2045,$O2045)&lt;&gt;""),IF(INDEX(個人!$C$6:$AH$125,$N2045,$H$3)&lt;20,11,ROUNDDOWN(INDEX(個人!$C$6:$AH$125,$N2045,$H$3)/5,0)+7),"")</f>
        <v/>
      </c>
      <c r="I2045" s="22" t="str">
        <f>IF(AND(INDEX(個人!$C$6:$AH$125,$N2045,$C$3)&lt;&gt;"",INDEX(個人!$C$6:$AH$125,$N2045,$O2045)&lt;&gt;""),IF(ISERROR(VLOOKUP(DBCS($Q2045),コード一覧!$E$1:$F$6,2,FALSE)),1,VLOOKUP(DBCS($Q2045),コード一覧!$E$1:$F$6,2,FALSE)),"")</f>
        <v/>
      </c>
      <c r="J2045" s="22" t="str">
        <f>IF(AND(INDEX(個人!$C$6:$AH$125,$N2045,$C$3)&lt;&gt;"",INDEX(個人!$C$6:$AH$125,$N2045,$O2045)&lt;&gt;""),VLOOKUP($P2045,コード一覧!$G$1:$H$10,2,FALSE),"")</f>
        <v/>
      </c>
      <c r="K2045" s="22" t="str">
        <f>IF(AND(INDEX(個人!$C$6:$AH$125,$N2045,$C$3)&lt;&gt;"",INDEX(個人!$C$6:$AH$125,$N2045,$O2045)&lt;&gt;""),LEFT(TEXT(INDEX(個人!$C$6:$AH$125,$N2045,$O2045),"mm:ss.00"),2),"")</f>
        <v/>
      </c>
      <c r="L2045" s="22" t="str">
        <f>IF(AND(INDEX(個人!$C$6:$AH$125,$N2045,$C$3)&lt;&gt;"",INDEX(個人!$C$6:$AH$125,$N2045,$O2045)&lt;&gt;""),MID(TEXT(INDEX(個人!$C$6:$AH$125,$N2045,$O2045),"mm:ss.00"),4,2),"")</f>
        <v/>
      </c>
      <c r="M2045" s="22" t="str">
        <f>IF(AND(INDEX(個人!$C$6:$AH$125,$N2045,$C$3)&lt;&gt;"",INDEX(個人!$C$6:$AH$125,$N2045,$O2045)&lt;&gt;""),RIGHT(TEXT(INDEX(個人!$C$6:$AH$125,$N2045,$O2045),"mm:ss.00"),2),"")</f>
        <v/>
      </c>
      <c r="N2045" s="22">
        <f t="shared" si="278"/>
        <v>93</v>
      </c>
      <c r="O2045" s="22">
        <v>26</v>
      </c>
      <c r="P2045" s="24" t="s">
        <v>70</v>
      </c>
      <c r="Q2045" s="22" t="s">
        <v>55</v>
      </c>
    </row>
    <row r="2046" spans="3:17" s="22" customFormat="1" x14ac:dyDescent="0.15">
      <c r="C2046" s="22" t="str">
        <f>IF(INDEX(個人!$C$6:$AH$125,$N2046,$C$3)&lt;&gt;"",DBCS(TRIM(INDEX(個人!$C$6:$AH$125,$N2046,$C$3))),"")</f>
        <v/>
      </c>
      <c r="D2046" s="22" t="str">
        <f t="shared" si="276"/>
        <v>○</v>
      </c>
      <c r="E2046" s="22">
        <f>IF(AND(INDEX(個人!$C$6:$AH$125,$N2045,$C$3)&lt;&gt;"",INDEX(個人!$C$6:$AH$125,$N2046,$O2046)&lt;&gt;""),E2045+1,E2045)</f>
        <v>0</v>
      </c>
      <c r="F2046" s="22" t="str">
        <f t="shared" si="277"/>
        <v>@0</v>
      </c>
      <c r="H2046" s="22" t="str">
        <f>IF(AND(INDEX(個人!$C$6:$AH$125,$N2046,$C$3)&lt;&gt;"",INDEX(個人!$C$6:$AH$125,$N2046,$O2046)&lt;&gt;""),IF(INDEX(個人!$C$6:$AH$125,$N2046,$H$3)&lt;20,11,ROUNDDOWN(INDEX(個人!$C$6:$AH$125,$N2046,$H$3)/5,0)+7),"")</f>
        <v/>
      </c>
      <c r="I2046" s="22" t="str">
        <f>IF(AND(INDEX(個人!$C$6:$AH$125,$N2046,$C$3)&lt;&gt;"",INDEX(個人!$C$6:$AH$125,$N2046,$O2046)&lt;&gt;""),IF(ISERROR(VLOOKUP(DBCS($Q2046),コード一覧!$E$1:$F$6,2,FALSE)),1,VLOOKUP(DBCS($Q2046),コード一覧!$E$1:$F$6,2,FALSE)),"")</f>
        <v/>
      </c>
      <c r="J2046" s="22" t="str">
        <f>IF(AND(INDEX(個人!$C$6:$AH$125,$N2046,$C$3)&lt;&gt;"",INDEX(個人!$C$6:$AH$125,$N2046,$O2046)&lt;&gt;""),VLOOKUP($P2046,コード一覧!$G$1:$H$10,2,FALSE),"")</f>
        <v/>
      </c>
      <c r="K2046" s="22" t="str">
        <f>IF(AND(INDEX(個人!$C$6:$AH$125,$N2046,$C$3)&lt;&gt;"",INDEX(個人!$C$6:$AH$125,$N2046,$O2046)&lt;&gt;""),LEFT(TEXT(INDEX(個人!$C$6:$AH$125,$N2046,$O2046),"mm:ss.00"),2),"")</f>
        <v/>
      </c>
      <c r="L2046" s="22" t="str">
        <f>IF(AND(INDEX(個人!$C$6:$AH$125,$N2046,$C$3)&lt;&gt;"",INDEX(個人!$C$6:$AH$125,$N2046,$O2046)&lt;&gt;""),MID(TEXT(INDEX(個人!$C$6:$AH$125,$N2046,$O2046),"mm:ss.00"),4,2),"")</f>
        <v/>
      </c>
      <c r="M2046" s="22" t="str">
        <f>IF(AND(INDEX(個人!$C$6:$AH$125,$N2046,$C$3)&lt;&gt;"",INDEX(個人!$C$6:$AH$125,$N2046,$O2046)&lt;&gt;""),RIGHT(TEXT(INDEX(個人!$C$6:$AH$125,$N2046,$O2046),"mm:ss.00"),2),"")</f>
        <v/>
      </c>
      <c r="N2046" s="22">
        <f t="shared" si="278"/>
        <v>93</v>
      </c>
      <c r="O2046" s="22">
        <v>27</v>
      </c>
      <c r="P2046" s="24" t="s">
        <v>24</v>
      </c>
      <c r="Q2046" s="22" t="s">
        <v>55</v>
      </c>
    </row>
    <row r="2047" spans="3:17" s="22" customFormat="1" x14ac:dyDescent="0.15">
      <c r="C2047" s="22" t="str">
        <f>IF(INDEX(個人!$C$6:$AH$125,$N2047,$C$3)&lt;&gt;"",DBCS(TRIM(INDEX(個人!$C$6:$AH$125,$N2047,$C$3))),"")</f>
        <v/>
      </c>
      <c r="D2047" s="22" t="str">
        <f t="shared" si="276"/>
        <v>○</v>
      </c>
      <c r="E2047" s="22">
        <f>IF(AND(INDEX(個人!$C$6:$AH$125,$N2046,$C$3)&lt;&gt;"",INDEX(個人!$C$6:$AH$125,$N2047,$O2047)&lt;&gt;""),E2046+1,E2046)</f>
        <v>0</v>
      </c>
      <c r="F2047" s="22" t="str">
        <f t="shared" si="277"/>
        <v>@0</v>
      </c>
      <c r="H2047" s="22" t="str">
        <f>IF(AND(INDEX(個人!$C$6:$AH$125,$N2047,$C$3)&lt;&gt;"",INDEX(個人!$C$6:$AH$125,$N2047,$O2047)&lt;&gt;""),IF(INDEX(個人!$C$6:$AH$125,$N2047,$H$3)&lt;20,11,ROUNDDOWN(INDEX(個人!$C$6:$AH$125,$N2047,$H$3)/5,0)+7),"")</f>
        <v/>
      </c>
      <c r="I2047" s="22" t="str">
        <f>IF(AND(INDEX(個人!$C$6:$AH$125,$N2047,$C$3)&lt;&gt;"",INDEX(個人!$C$6:$AH$125,$N2047,$O2047)&lt;&gt;""),IF(ISERROR(VLOOKUP(DBCS($Q2047),コード一覧!$E$1:$F$6,2,FALSE)),1,VLOOKUP(DBCS($Q2047),コード一覧!$E$1:$F$6,2,FALSE)),"")</f>
        <v/>
      </c>
      <c r="J2047" s="22" t="str">
        <f>IF(AND(INDEX(個人!$C$6:$AH$125,$N2047,$C$3)&lt;&gt;"",INDEX(個人!$C$6:$AH$125,$N2047,$O2047)&lt;&gt;""),VLOOKUP($P2047,コード一覧!$G$1:$H$10,2,FALSE),"")</f>
        <v/>
      </c>
      <c r="K2047" s="22" t="str">
        <f>IF(AND(INDEX(個人!$C$6:$AH$125,$N2047,$C$3)&lt;&gt;"",INDEX(個人!$C$6:$AH$125,$N2047,$O2047)&lt;&gt;""),LEFT(TEXT(INDEX(個人!$C$6:$AH$125,$N2047,$O2047),"mm:ss.00"),2),"")</f>
        <v/>
      </c>
      <c r="L2047" s="22" t="str">
        <f>IF(AND(INDEX(個人!$C$6:$AH$125,$N2047,$C$3)&lt;&gt;"",INDEX(個人!$C$6:$AH$125,$N2047,$O2047)&lt;&gt;""),MID(TEXT(INDEX(個人!$C$6:$AH$125,$N2047,$O2047),"mm:ss.00"),4,2),"")</f>
        <v/>
      </c>
      <c r="M2047" s="22" t="str">
        <f>IF(AND(INDEX(個人!$C$6:$AH$125,$N2047,$C$3)&lt;&gt;"",INDEX(個人!$C$6:$AH$125,$N2047,$O2047)&lt;&gt;""),RIGHT(TEXT(INDEX(個人!$C$6:$AH$125,$N2047,$O2047),"mm:ss.00"),2),"")</f>
        <v/>
      </c>
      <c r="N2047" s="22">
        <f t="shared" si="278"/>
        <v>93</v>
      </c>
      <c r="O2047" s="22">
        <v>28</v>
      </c>
      <c r="P2047" s="24" t="s">
        <v>37</v>
      </c>
      <c r="Q2047" s="22" t="s">
        <v>55</v>
      </c>
    </row>
    <row r="2048" spans="3:17" s="22" customFormat="1" x14ac:dyDescent="0.15">
      <c r="C2048" s="22" t="str">
        <f>IF(INDEX(個人!$C$6:$AH$125,$N2048,$C$3)&lt;&gt;"",DBCS(TRIM(INDEX(個人!$C$6:$AH$125,$N2048,$C$3))),"")</f>
        <v/>
      </c>
      <c r="D2048" s="22" t="str">
        <f t="shared" si="276"/>
        <v>○</v>
      </c>
      <c r="E2048" s="22">
        <f>IF(AND(INDEX(個人!$C$6:$AH$125,$N2047,$C$3)&lt;&gt;"",INDEX(個人!$C$6:$AH$125,$N2048,$O2048)&lt;&gt;""),E2047+1,E2047)</f>
        <v>0</v>
      </c>
      <c r="F2048" s="22" t="str">
        <f t="shared" si="277"/>
        <v>@0</v>
      </c>
      <c r="H2048" s="22" t="str">
        <f>IF(AND(INDEX(個人!$C$6:$AH$125,$N2048,$C$3)&lt;&gt;"",INDEX(個人!$C$6:$AH$125,$N2048,$O2048)&lt;&gt;""),IF(INDEX(個人!$C$6:$AH$125,$N2048,$H$3)&lt;20,11,ROUNDDOWN(INDEX(個人!$C$6:$AH$125,$N2048,$H$3)/5,0)+7),"")</f>
        <v/>
      </c>
      <c r="I2048" s="22" t="str">
        <f>IF(AND(INDEX(個人!$C$6:$AH$125,$N2048,$C$3)&lt;&gt;"",INDEX(個人!$C$6:$AH$125,$N2048,$O2048)&lt;&gt;""),IF(ISERROR(VLOOKUP(DBCS($Q2048),コード一覧!$E$1:$F$6,2,FALSE)),1,VLOOKUP(DBCS($Q2048),コード一覧!$E$1:$F$6,2,FALSE)),"")</f>
        <v/>
      </c>
      <c r="J2048" s="22" t="str">
        <f>IF(AND(INDEX(個人!$C$6:$AH$125,$N2048,$C$3)&lt;&gt;"",INDEX(個人!$C$6:$AH$125,$N2048,$O2048)&lt;&gt;""),VLOOKUP($P2048,コード一覧!$G$1:$H$10,2,FALSE),"")</f>
        <v/>
      </c>
      <c r="K2048" s="22" t="str">
        <f>IF(AND(INDEX(個人!$C$6:$AH$125,$N2048,$C$3)&lt;&gt;"",INDEX(個人!$C$6:$AH$125,$N2048,$O2048)&lt;&gt;""),LEFT(TEXT(INDEX(個人!$C$6:$AH$125,$N2048,$O2048),"mm:ss.00"),2),"")</f>
        <v/>
      </c>
      <c r="L2048" s="22" t="str">
        <f>IF(AND(INDEX(個人!$C$6:$AH$125,$N2048,$C$3)&lt;&gt;"",INDEX(個人!$C$6:$AH$125,$N2048,$O2048)&lt;&gt;""),MID(TEXT(INDEX(個人!$C$6:$AH$125,$N2048,$O2048),"mm:ss.00"),4,2),"")</f>
        <v/>
      </c>
      <c r="M2048" s="22" t="str">
        <f>IF(AND(INDEX(個人!$C$6:$AH$125,$N2048,$C$3)&lt;&gt;"",INDEX(個人!$C$6:$AH$125,$N2048,$O2048)&lt;&gt;""),RIGHT(TEXT(INDEX(個人!$C$6:$AH$125,$N2048,$O2048),"mm:ss.00"),2),"")</f>
        <v/>
      </c>
      <c r="N2048" s="22">
        <f t="shared" si="278"/>
        <v>93</v>
      </c>
      <c r="O2048" s="22">
        <v>29</v>
      </c>
      <c r="P2048" s="24" t="s">
        <v>47</v>
      </c>
      <c r="Q2048" s="22" t="s">
        <v>55</v>
      </c>
    </row>
    <row r="2049" spans="3:17" s="22" customFormat="1" x14ac:dyDescent="0.15">
      <c r="C2049" s="22" t="str">
        <f>IF(INDEX(個人!$C$6:$AH$125,$N2049,$C$3)&lt;&gt;"",DBCS(TRIM(INDEX(個人!$C$6:$AH$125,$N2049,$C$3))),"")</f>
        <v/>
      </c>
      <c r="D2049" s="22" t="str">
        <f t="shared" si="276"/>
        <v>○</v>
      </c>
      <c r="E2049" s="22">
        <f>IF(AND(INDEX(個人!$C$6:$AH$125,$N2048,$C$3)&lt;&gt;"",INDEX(個人!$C$6:$AH$125,$N2049,$O2049)&lt;&gt;""),E2048+1,E2048)</f>
        <v>0</v>
      </c>
      <c r="F2049" s="22" t="str">
        <f t="shared" si="277"/>
        <v>@0</v>
      </c>
      <c r="H2049" s="22" t="str">
        <f>IF(AND(INDEX(個人!$C$6:$AH$125,$N2049,$C$3)&lt;&gt;"",INDEX(個人!$C$6:$AH$125,$N2049,$O2049)&lt;&gt;""),IF(INDEX(個人!$C$6:$AH$125,$N2049,$H$3)&lt;20,11,ROUNDDOWN(INDEX(個人!$C$6:$AH$125,$N2049,$H$3)/5,0)+7),"")</f>
        <v/>
      </c>
      <c r="I2049" s="22" t="str">
        <f>IF(AND(INDEX(個人!$C$6:$AH$125,$N2049,$C$3)&lt;&gt;"",INDEX(個人!$C$6:$AH$125,$N2049,$O2049)&lt;&gt;""),IF(ISERROR(VLOOKUP(DBCS($Q2049),コード一覧!$E$1:$F$6,2,FALSE)),1,VLOOKUP(DBCS($Q2049),コード一覧!$E$1:$F$6,2,FALSE)),"")</f>
        <v/>
      </c>
      <c r="J2049" s="22" t="str">
        <f>IF(AND(INDEX(個人!$C$6:$AH$125,$N2049,$C$3)&lt;&gt;"",INDEX(個人!$C$6:$AH$125,$N2049,$O2049)&lt;&gt;""),VLOOKUP($P2049,コード一覧!$G$1:$H$10,2,FALSE),"")</f>
        <v/>
      </c>
      <c r="K2049" s="22" t="str">
        <f>IF(AND(INDEX(個人!$C$6:$AH$125,$N2049,$C$3)&lt;&gt;"",INDEX(個人!$C$6:$AH$125,$N2049,$O2049)&lt;&gt;""),LEFT(TEXT(INDEX(個人!$C$6:$AH$125,$N2049,$O2049),"mm:ss.00"),2),"")</f>
        <v/>
      </c>
      <c r="L2049" s="22" t="str">
        <f>IF(AND(INDEX(個人!$C$6:$AH$125,$N2049,$C$3)&lt;&gt;"",INDEX(個人!$C$6:$AH$125,$N2049,$O2049)&lt;&gt;""),MID(TEXT(INDEX(個人!$C$6:$AH$125,$N2049,$O2049),"mm:ss.00"),4,2),"")</f>
        <v/>
      </c>
      <c r="M2049" s="22" t="str">
        <f>IF(AND(INDEX(個人!$C$6:$AH$125,$N2049,$C$3)&lt;&gt;"",INDEX(個人!$C$6:$AH$125,$N2049,$O2049)&lt;&gt;""),RIGHT(TEXT(INDEX(個人!$C$6:$AH$125,$N2049,$O2049),"mm:ss.00"),2),"")</f>
        <v/>
      </c>
      <c r="N2049" s="22">
        <f t="shared" si="278"/>
        <v>93</v>
      </c>
      <c r="O2049" s="22">
        <v>30</v>
      </c>
      <c r="P2049" s="24" t="s">
        <v>37</v>
      </c>
      <c r="Q2049" s="22" t="s">
        <v>101</v>
      </c>
    </row>
    <row r="2050" spans="3:17" s="22" customFormat="1" x14ac:dyDescent="0.15">
      <c r="C2050" s="22" t="str">
        <f>IF(INDEX(個人!$C$6:$AH$125,$N2050,$C$3)&lt;&gt;"",DBCS(TRIM(INDEX(個人!$C$6:$AH$125,$N2050,$C$3))),"")</f>
        <v/>
      </c>
      <c r="D2050" s="22" t="str">
        <f t="shared" si="276"/>
        <v>○</v>
      </c>
      <c r="E2050" s="22">
        <f>IF(AND(INDEX(個人!$C$6:$AH$125,$N2049,$C$3)&lt;&gt;"",INDEX(個人!$C$6:$AH$125,$N2050,$O2050)&lt;&gt;""),E2049+1,E2049)</f>
        <v>0</v>
      </c>
      <c r="F2050" s="22" t="str">
        <f t="shared" si="277"/>
        <v>@0</v>
      </c>
      <c r="H2050" s="22" t="str">
        <f>IF(AND(INDEX(個人!$C$6:$AH$125,$N2050,$C$3)&lt;&gt;"",INDEX(個人!$C$6:$AH$125,$N2050,$O2050)&lt;&gt;""),IF(INDEX(個人!$C$6:$AH$125,$N2050,$H$3)&lt;20,11,ROUNDDOWN(INDEX(個人!$C$6:$AH$125,$N2050,$H$3)/5,0)+7),"")</f>
        <v/>
      </c>
      <c r="I2050" s="22" t="str">
        <f>IF(AND(INDEX(個人!$C$6:$AH$125,$N2050,$C$3)&lt;&gt;"",INDEX(個人!$C$6:$AH$125,$N2050,$O2050)&lt;&gt;""),IF(ISERROR(VLOOKUP(DBCS($Q2050),コード一覧!$E$1:$F$6,2,FALSE)),1,VLOOKUP(DBCS($Q2050),コード一覧!$E$1:$F$6,2,FALSE)),"")</f>
        <v/>
      </c>
      <c r="J2050" s="22" t="str">
        <f>IF(AND(INDEX(個人!$C$6:$AH$125,$N2050,$C$3)&lt;&gt;"",INDEX(個人!$C$6:$AH$125,$N2050,$O2050)&lt;&gt;""),VLOOKUP($P2050,コード一覧!$G$1:$H$10,2,FALSE),"")</f>
        <v/>
      </c>
      <c r="K2050" s="22" t="str">
        <f>IF(AND(INDEX(個人!$C$6:$AH$125,$N2050,$C$3)&lt;&gt;"",INDEX(個人!$C$6:$AH$125,$N2050,$O2050)&lt;&gt;""),LEFT(TEXT(INDEX(個人!$C$6:$AH$125,$N2050,$O2050),"mm:ss.00"),2),"")</f>
        <v/>
      </c>
      <c r="L2050" s="22" t="str">
        <f>IF(AND(INDEX(個人!$C$6:$AH$125,$N2050,$C$3)&lt;&gt;"",INDEX(個人!$C$6:$AH$125,$N2050,$O2050)&lt;&gt;""),MID(TEXT(INDEX(個人!$C$6:$AH$125,$N2050,$O2050),"mm:ss.00"),4,2),"")</f>
        <v/>
      </c>
      <c r="M2050" s="22" t="str">
        <f>IF(AND(INDEX(個人!$C$6:$AH$125,$N2050,$C$3)&lt;&gt;"",INDEX(個人!$C$6:$AH$125,$N2050,$O2050)&lt;&gt;""),RIGHT(TEXT(INDEX(個人!$C$6:$AH$125,$N2050,$O2050),"mm:ss.00"),2),"")</f>
        <v/>
      </c>
      <c r="N2050" s="22">
        <f t="shared" si="278"/>
        <v>93</v>
      </c>
      <c r="O2050" s="22">
        <v>31</v>
      </c>
      <c r="P2050" s="24" t="s">
        <v>47</v>
      </c>
      <c r="Q2050" s="22" t="s">
        <v>101</v>
      </c>
    </row>
    <row r="2051" spans="3:17" s="22" customFormat="1" x14ac:dyDescent="0.15">
      <c r="C2051" s="22" t="str">
        <f>IF(INDEX(個人!$C$6:$AH$125,$N2051,$C$3)&lt;&gt;"",DBCS(TRIM(INDEX(個人!$C$6:$AH$125,$N2051,$C$3))),"")</f>
        <v/>
      </c>
      <c r="D2051" s="22" t="str">
        <f t="shared" si="276"/>
        <v>○</v>
      </c>
      <c r="E2051" s="22">
        <f>IF(AND(INDEX(個人!$C$6:$AH$125,$N2050,$C$3)&lt;&gt;"",INDEX(個人!$C$6:$AH$125,$N2051,$O2051)&lt;&gt;""),E2050+1,E2050)</f>
        <v>0</v>
      </c>
      <c r="F2051" s="22" t="str">
        <f t="shared" si="277"/>
        <v>@0</v>
      </c>
      <c r="H2051" s="22" t="str">
        <f>IF(AND(INDEX(個人!$C$6:$AH$125,$N2051,$C$3)&lt;&gt;"",INDEX(個人!$C$6:$AH$125,$N2051,$O2051)&lt;&gt;""),IF(INDEX(個人!$C$6:$AH$125,$N2051,$H$3)&lt;20,11,ROUNDDOWN(INDEX(個人!$C$6:$AH$125,$N2051,$H$3)/5,0)+7),"")</f>
        <v/>
      </c>
      <c r="I2051" s="22" t="str">
        <f>IF(AND(INDEX(個人!$C$6:$AH$125,$N2051,$C$3)&lt;&gt;"",INDEX(個人!$C$6:$AH$125,$N2051,$O2051)&lt;&gt;""),IF(ISERROR(VLOOKUP(DBCS($Q2051),コード一覧!$E$1:$F$6,2,FALSE)),1,VLOOKUP(DBCS($Q2051),コード一覧!$E$1:$F$6,2,FALSE)),"")</f>
        <v/>
      </c>
      <c r="J2051" s="22" t="str">
        <f>IF(AND(INDEX(個人!$C$6:$AH$125,$N2051,$C$3)&lt;&gt;"",INDEX(個人!$C$6:$AH$125,$N2051,$O2051)&lt;&gt;""),VLOOKUP($P2051,コード一覧!$G$1:$H$10,2,FALSE),"")</f>
        <v/>
      </c>
      <c r="K2051" s="22" t="str">
        <f>IF(AND(INDEX(個人!$C$6:$AH$125,$N2051,$C$3)&lt;&gt;"",INDEX(個人!$C$6:$AH$125,$N2051,$O2051)&lt;&gt;""),LEFT(TEXT(INDEX(個人!$C$6:$AH$125,$N2051,$O2051),"mm:ss.00"),2),"")</f>
        <v/>
      </c>
      <c r="L2051" s="22" t="str">
        <f>IF(AND(INDEX(個人!$C$6:$AH$125,$N2051,$C$3)&lt;&gt;"",INDEX(個人!$C$6:$AH$125,$N2051,$O2051)&lt;&gt;""),MID(TEXT(INDEX(個人!$C$6:$AH$125,$N2051,$O2051),"mm:ss.00"),4,2),"")</f>
        <v/>
      </c>
      <c r="M2051" s="22" t="str">
        <f>IF(AND(INDEX(個人!$C$6:$AH$125,$N2051,$C$3)&lt;&gt;"",INDEX(個人!$C$6:$AH$125,$N2051,$O2051)&lt;&gt;""),RIGHT(TEXT(INDEX(個人!$C$6:$AH$125,$N2051,$O2051),"mm:ss.00"),2),"")</f>
        <v/>
      </c>
      <c r="N2051" s="22">
        <f t="shared" si="278"/>
        <v>93</v>
      </c>
      <c r="O2051" s="22">
        <v>32</v>
      </c>
      <c r="P2051" s="24" t="s">
        <v>73</v>
      </c>
      <c r="Q2051" s="22" t="s">
        <v>101</v>
      </c>
    </row>
    <row r="2052" spans="3:17" s="23" customFormat="1" x14ac:dyDescent="0.15">
      <c r="C2052" s="23" t="str">
        <f>IF(INDEX(個人!$C$6:$AH$125,$N2052,$C$3)&lt;&gt;"",DBCS(TRIM(INDEX(個人!$C$6:$AH$125,$N2052,$C$3))),"")</f>
        <v/>
      </c>
      <c r="D2052" s="23" t="str">
        <f>IF(C2051=C2052,"○","×")</f>
        <v>○</v>
      </c>
      <c r="E2052" s="23">
        <f>IF(AND(INDEX(個人!$C$6:$AH$125,$N2052,$C$3)&lt;&gt;"",INDEX(個人!$C$6:$AH$125,$N2052,$O2052)&lt;&gt;""),1,0)</f>
        <v>0</v>
      </c>
      <c r="F2052" s="23" t="str">
        <f>C2052&amp;"@"&amp;E2052</f>
        <v>@0</v>
      </c>
      <c r="H2052" s="23" t="str">
        <f>IF(AND(INDEX(個人!$C$6:$AH$125,$N2052,$C$3)&lt;&gt;"",INDEX(個人!$C$6:$AH$125,$N2052,$O2052)&lt;&gt;""),IF(INDEX(個人!$C$6:$AH$125,$N2052,$H$3)&lt;20,11,ROUNDDOWN(INDEX(個人!$C$6:$AH$125,$N2052,$H$3)/5,0)+7),"")</f>
        <v/>
      </c>
      <c r="I2052" s="23" t="str">
        <f>IF(AND(INDEX(個人!$C$6:$AH$125,$N2052,$C$3)&lt;&gt;"",INDEX(個人!$C$6:$AH$125,$N2052,$O2052)&lt;&gt;""),IF(ISERROR(VLOOKUP(DBCS($Q2052),コード一覧!$E$1:$F$6,2,FALSE)),1,VLOOKUP(DBCS($Q2052),コード一覧!$E$1:$F$6,2,FALSE)),"")</f>
        <v/>
      </c>
      <c r="J2052" s="23" t="str">
        <f>IF(AND(INDEX(個人!$C$6:$AH$125,$N2052,$C$3)&lt;&gt;"",INDEX(個人!$C$6:$AH$125,$N2052,$O2052)&lt;&gt;""),VLOOKUP($P2052,コード一覧!$G$1:$H$10,2,FALSE),"")</f>
        <v/>
      </c>
      <c r="K2052" s="23" t="str">
        <f>IF(AND(INDEX(個人!$C$6:$AH$125,$N2052,$C$3)&lt;&gt;"",INDEX(個人!$C$6:$AH$125,$N2052,$O2052)&lt;&gt;""),LEFT(TEXT(INDEX(個人!$C$6:$AH$125,$N2052,$O2052),"mm:ss.00"),2),"")</f>
        <v/>
      </c>
      <c r="L2052" s="23" t="str">
        <f>IF(AND(INDEX(個人!$C$6:$AH$125,$N2052,$C$3)&lt;&gt;"",INDEX(個人!$C$6:$AH$125,$N2052,$O2052)&lt;&gt;""),MID(TEXT(INDEX(個人!$C$6:$AH$125,$N2052,$O2052),"mm:ss.00"),4,2),"")</f>
        <v/>
      </c>
      <c r="M2052" s="23" t="str">
        <f>IF(AND(INDEX(個人!$C$6:$AH$125,$N2052,$C$3)&lt;&gt;"",INDEX(個人!$C$6:$AH$125,$N2052,$O2052)&lt;&gt;""),RIGHT(TEXT(INDEX(個人!$C$6:$AH$125,$N2052,$O2052),"mm:ss.00"),2),"")</f>
        <v/>
      </c>
      <c r="N2052" s="23">
        <f>N2030+1</f>
        <v>94</v>
      </c>
      <c r="O2052" s="23">
        <v>11</v>
      </c>
      <c r="P2052" s="200" t="s">
        <v>70</v>
      </c>
      <c r="Q2052" s="23" t="s">
        <v>318</v>
      </c>
    </row>
    <row r="2053" spans="3:17" s="23" customFormat="1" x14ac:dyDescent="0.15">
      <c r="C2053" s="23" t="str">
        <f>IF(INDEX(個人!$C$6:$AH$125,$N2053,$C$3)&lt;&gt;"",DBCS(TRIM(INDEX(個人!$C$6:$AH$125,$N2053,$C$3))),"")</f>
        <v/>
      </c>
      <c r="D2053" s="23" t="str">
        <f>IF(C2052=C2053,"○","×")</f>
        <v>○</v>
      </c>
      <c r="E2053" s="23">
        <f>IF(AND(INDEX(個人!$C$6:$AH$125,$N2052,$C$3)&lt;&gt;"",INDEX(個人!$C$6:$AH$125,$N2053,$O2053)&lt;&gt;""),E2052+1,E2052)</f>
        <v>0</v>
      </c>
      <c r="F2053" s="23" t="str">
        <f>C2053&amp;"@"&amp;E2053</f>
        <v>@0</v>
      </c>
      <c r="H2053" s="23" t="str">
        <f>IF(AND(INDEX(個人!$C$6:$AH$125,$N2053,$C$3)&lt;&gt;"",INDEX(個人!$C$6:$AH$125,$N2053,$O2053)&lt;&gt;""),IF(INDEX(個人!$C$6:$AH$125,$N2053,$H$3)&lt;20,11,ROUNDDOWN(INDEX(個人!$C$6:$AH$125,$N2053,$H$3)/5,0)+7),"")</f>
        <v/>
      </c>
      <c r="I2053" s="23" t="str">
        <f>IF(AND(INDEX(個人!$C$6:$AH$125,$N2053,$C$3)&lt;&gt;"",INDEX(個人!$C$6:$AH$125,$N2053,$O2053)&lt;&gt;""),IF(ISERROR(VLOOKUP(DBCS($Q2053),コード一覧!$E$1:$F$6,2,FALSE)),1,VLOOKUP(DBCS($Q2053),コード一覧!$E$1:$F$6,2,FALSE)),"")</f>
        <v/>
      </c>
      <c r="J2053" s="23" t="str">
        <f>IF(AND(INDEX(個人!$C$6:$AH$125,$N2053,$C$3)&lt;&gt;"",INDEX(個人!$C$6:$AH$125,$N2053,$O2053)&lt;&gt;""),VLOOKUP($P2053,コード一覧!$G$1:$H$10,2,FALSE),"")</f>
        <v/>
      </c>
      <c r="K2053" s="23" t="str">
        <f>IF(AND(INDEX(個人!$C$6:$AH$125,$N2053,$C$3)&lt;&gt;"",INDEX(個人!$C$6:$AH$125,$N2053,$O2053)&lt;&gt;""),LEFT(TEXT(INDEX(個人!$C$6:$AH$125,$N2053,$O2053),"mm:ss.00"),2),"")</f>
        <v/>
      </c>
      <c r="L2053" s="23" t="str">
        <f>IF(AND(INDEX(個人!$C$6:$AH$125,$N2053,$C$3)&lt;&gt;"",INDEX(個人!$C$6:$AH$125,$N2053,$O2053)&lt;&gt;""),MID(TEXT(INDEX(個人!$C$6:$AH$125,$N2053,$O2053),"mm:ss.00"),4,2),"")</f>
        <v/>
      </c>
      <c r="M2053" s="23" t="str">
        <f>IF(AND(INDEX(個人!$C$6:$AH$125,$N2053,$C$3)&lt;&gt;"",INDEX(個人!$C$6:$AH$125,$N2053,$O2053)&lt;&gt;""),RIGHT(TEXT(INDEX(個人!$C$6:$AH$125,$N2053,$O2053),"mm:ss.00"),2),"")</f>
        <v/>
      </c>
      <c r="N2053" s="23">
        <f>$N2052</f>
        <v>94</v>
      </c>
      <c r="O2053" s="23">
        <v>12</v>
      </c>
      <c r="P2053" s="200" t="s">
        <v>24</v>
      </c>
      <c r="Q2053" s="23" t="s">
        <v>318</v>
      </c>
    </row>
    <row r="2054" spans="3:17" s="23" customFormat="1" x14ac:dyDescent="0.15">
      <c r="C2054" s="23" t="str">
        <f>IF(INDEX(個人!$C$6:$AH$125,$N2054,$C$3)&lt;&gt;"",DBCS(TRIM(INDEX(個人!$C$6:$AH$125,$N2054,$C$3))),"")</f>
        <v/>
      </c>
      <c r="D2054" s="23" t="str">
        <f t="shared" ref="D2054:D2073" si="279">IF(C2053=C2054,"○","×")</f>
        <v>○</v>
      </c>
      <c r="E2054" s="23">
        <f>IF(AND(INDEX(個人!$C$6:$AH$125,$N2053,$C$3)&lt;&gt;"",INDEX(個人!$C$6:$AH$125,$N2054,$O2054)&lt;&gt;""),E2053+1,E2053)</f>
        <v>0</v>
      </c>
      <c r="F2054" s="23" t="str">
        <f t="shared" ref="F2054:F2073" si="280">C2054&amp;"@"&amp;E2054</f>
        <v>@0</v>
      </c>
      <c r="H2054" s="23" t="str">
        <f>IF(AND(INDEX(個人!$C$6:$AH$125,$N2054,$C$3)&lt;&gt;"",INDEX(個人!$C$6:$AH$125,$N2054,$O2054)&lt;&gt;""),IF(INDEX(個人!$C$6:$AH$125,$N2054,$H$3)&lt;20,11,ROUNDDOWN(INDEX(個人!$C$6:$AH$125,$N2054,$H$3)/5,0)+7),"")</f>
        <v/>
      </c>
      <c r="I2054" s="23" t="str">
        <f>IF(AND(INDEX(個人!$C$6:$AH$125,$N2054,$C$3)&lt;&gt;"",INDEX(個人!$C$6:$AH$125,$N2054,$O2054)&lt;&gt;""),IF(ISERROR(VLOOKUP(DBCS($Q2054),コード一覧!$E$1:$F$6,2,FALSE)),1,VLOOKUP(DBCS($Q2054),コード一覧!$E$1:$F$6,2,FALSE)),"")</f>
        <v/>
      </c>
      <c r="J2054" s="23" t="str">
        <f>IF(AND(INDEX(個人!$C$6:$AH$125,$N2054,$C$3)&lt;&gt;"",INDEX(個人!$C$6:$AH$125,$N2054,$O2054)&lt;&gt;""),VLOOKUP($P2054,コード一覧!$G$1:$H$10,2,FALSE),"")</f>
        <v/>
      </c>
      <c r="K2054" s="23" t="str">
        <f>IF(AND(INDEX(個人!$C$6:$AH$125,$N2054,$C$3)&lt;&gt;"",INDEX(個人!$C$6:$AH$125,$N2054,$O2054)&lt;&gt;""),LEFT(TEXT(INDEX(個人!$C$6:$AH$125,$N2054,$O2054),"mm:ss.00"),2),"")</f>
        <v/>
      </c>
      <c r="L2054" s="23" t="str">
        <f>IF(AND(INDEX(個人!$C$6:$AH$125,$N2054,$C$3)&lt;&gt;"",INDEX(個人!$C$6:$AH$125,$N2054,$O2054)&lt;&gt;""),MID(TEXT(INDEX(個人!$C$6:$AH$125,$N2054,$O2054),"mm:ss.00"),4,2),"")</f>
        <v/>
      </c>
      <c r="M2054" s="23" t="str">
        <f>IF(AND(INDEX(個人!$C$6:$AH$125,$N2054,$C$3)&lt;&gt;"",INDEX(個人!$C$6:$AH$125,$N2054,$O2054)&lt;&gt;""),RIGHT(TEXT(INDEX(個人!$C$6:$AH$125,$N2054,$O2054),"mm:ss.00"),2),"")</f>
        <v/>
      </c>
      <c r="N2054" s="23">
        <f t="shared" ref="N2054:N2073" si="281">$N2053</f>
        <v>94</v>
      </c>
      <c r="O2054" s="23">
        <v>13</v>
      </c>
      <c r="P2054" s="200" t="s">
        <v>37</v>
      </c>
      <c r="Q2054" s="23" t="s">
        <v>318</v>
      </c>
    </row>
    <row r="2055" spans="3:17" s="23" customFormat="1" x14ac:dyDescent="0.15">
      <c r="C2055" s="23" t="str">
        <f>IF(INDEX(個人!$C$6:$AH$125,$N2055,$C$3)&lt;&gt;"",DBCS(TRIM(INDEX(個人!$C$6:$AH$125,$N2055,$C$3))),"")</f>
        <v/>
      </c>
      <c r="D2055" s="23" t="str">
        <f t="shared" si="279"/>
        <v>○</v>
      </c>
      <c r="E2055" s="23">
        <f>IF(AND(INDEX(個人!$C$6:$AH$125,$N2054,$C$3)&lt;&gt;"",INDEX(個人!$C$6:$AH$125,$N2055,$O2055)&lt;&gt;""),E2054+1,E2054)</f>
        <v>0</v>
      </c>
      <c r="F2055" s="23" t="str">
        <f t="shared" si="280"/>
        <v>@0</v>
      </c>
      <c r="H2055" s="23" t="str">
        <f>IF(AND(INDEX(個人!$C$6:$AH$125,$N2055,$C$3)&lt;&gt;"",INDEX(個人!$C$6:$AH$125,$N2055,$O2055)&lt;&gt;""),IF(INDEX(個人!$C$6:$AH$125,$N2055,$H$3)&lt;20,11,ROUNDDOWN(INDEX(個人!$C$6:$AH$125,$N2055,$H$3)/5,0)+7),"")</f>
        <v/>
      </c>
      <c r="I2055" s="23" t="str">
        <f>IF(AND(INDEX(個人!$C$6:$AH$125,$N2055,$C$3)&lt;&gt;"",INDEX(個人!$C$6:$AH$125,$N2055,$O2055)&lt;&gt;""),IF(ISERROR(VLOOKUP(DBCS($Q2055),コード一覧!$E$1:$F$6,2,FALSE)),1,VLOOKUP(DBCS($Q2055),コード一覧!$E$1:$F$6,2,FALSE)),"")</f>
        <v/>
      </c>
      <c r="J2055" s="23" t="str">
        <f>IF(AND(INDEX(個人!$C$6:$AH$125,$N2055,$C$3)&lt;&gt;"",INDEX(個人!$C$6:$AH$125,$N2055,$O2055)&lt;&gt;""),VLOOKUP($P2055,コード一覧!$G$1:$H$10,2,FALSE),"")</f>
        <v/>
      </c>
      <c r="K2055" s="23" t="str">
        <f>IF(AND(INDEX(個人!$C$6:$AH$125,$N2055,$C$3)&lt;&gt;"",INDEX(個人!$C$6:$AH$125,$N2055,$O2055)&lt;&gt;""),LEFT(TEXT(INDEX(個人!$C$6:$AH$125,$N2055,$O2055),"mm:ss.00"),2),"")</f>
        <v/>
      </c>
      <c r="L2055" s="23" t="str">
        <f>IF(AND(INDEX(個人!$C$6:$AH$125,$N2055,$C$3)&lt;&gt;"",INDEX(個人!$C$6:$AH$125,$N2055,$O2055)&lt;&gt;""),MID(TEXT(INDEX(個人!$C$6:$AH$125,$N2055,$O2055),"mm:ss.00"),4,2),"")</f>
        <v/>
      </c>
      <c r="M2055" s="23" t="str">
        <f>IF(AND(INDEX(個人!$C$6:$AH$125,$N2055,$C$3)&lt;&gt;"",INDEX(個人!$C$6:$AH$125,$N2055,$O2055)&lt;&gt;""),RIGHT(TEXT(INDEX(個人!$C$6:$AH$125,$N2055,$O2055),"mm:ss.00"),2),"")</f>
        <v/>
      </c>
      <c r="N2055" s="23">
        <f t="shared" si="281"/>
        <v>94</v>
      </c>
      <c r="O2055" s="23">
        <v>14</v>
      </c>
      <c r="P2055" s="200" t="s">
        <v>47</v>
      </c>
      <c r="Q2055" s="23" t="s">
        <v>318</v>
      </c>
    </row>
    <row r="2056" spans="3:17" s="23" customFormat="1" x14ac:dyDescent="0.15">
      <c r="C2056" s="23" t="str">
        <f>IF(INDEX(個人!$C$6:$AH$125,$N2056,$C$3)&lt;&gt;"",DBCS(TRIM(INDEX(個人!$C$6:$AH$125,$N2056,$C$3))),"")</f>
        <v/>
      </c>
      <c r="D2056" s="23" t="str">
        <f t="shared" si="279"/>
        <v>○</v>
      </c>
      <c r="E2056" s="23">
        <f>IF(AND(INDEX(個人!$C$6:$AH$125,$N2055,$C$3)&lt;&gt;"",INDEX(個人!$C$6:$AH$125,$N2056,$O2056)&lt;&gt;""),E2055+1,E2055)</f>
        <v>0</v>
      </c>
      <c r="F2056" s="23" t="str">
        <f t="shared" si="280"/>
        <v>@0</v>
      </c>
      <c r="H2056" s="23" t="str">
        <f>IF(AND(INDEX(個人!$C$6:$AH$125,$N2056,$C$3)&lt;&gt;"",INDEX(個人!$C$6:$AH$125,$N2056,$O2056)&lt;&gt;""),IF(INDEX(個人!$C$6:$AH$125,$N2056,$H$3)&lt;20,11,ROUNDDOWN(INDEX(個人!$C$6:$AH$125,$N2056,$H$3)/5,0)+7),"")</f>
        <v/>
      </c>
      <c r="I2056" s="23" t="str">
        <f>IF(AND(INDEX(個人!$C$6:$AH$125,$N2056,$C$3)&lt;&gt;"",INDEX(個人!$C$6:$AH$125,$N2056,$O2056)&lt;&gt;""),IF(ISERROR(VLOOKUP(DBCS($Q2056),コード一覧!$E$1:$F$6,2,FALSE)),1,VLOOKUP(DBCS($Q2056),コード一覧!$E$1:$F$6,2,FALSE)),"")</f>
        <v/>
      </c>
      <c r="J2056" s="23" t="str">
        <f>IF(AND(INDEX(個人!$C$6:$AH$125,$N2056,$C$3)&lt;&gt;"",INDEX(個人!$C$6:$AH$125,$N2056,$O2056)&lt;&gt;""),VLOOKUP($P2056,コード一覧!$G$1:$H$10,2,FALSE),"")</f>
        <v/>
      </c>
      <c r="K2056" s="23" t="str">
        <f>IF(AND(INDEX(個人!$C$6:$AH$125,$N2056,$C$3)&lt;&gt;"",INDEX(個人!$C$6:$AH$125,$N2056,$O2056)&lt;&gt;""),LEFT(TEXT(INDEX(個人!$C$6:$AH$125,$N2056,$O2056),"mm:ss.00"),2),"")</f>
        <v/>
      </c>
      <c r="L2056" s="23" t="str">
        <f>IF(AND(INDEX(個人!$C$6:$AH$125,$N2056,$C$3)&lt;&gt;"",INDEX(個人!$C$6:$AH$125,$N2056,$O2056)&lt;&gt;""),MID(TEXT(INDEX(個人!$C$6:$AH$125,$N2056,$O2056),"mm:ss.00"),4,2),"")</f>
        <v/>
      </c>
      <c r="M2056" s="23" t="str">
        <f>IF(AND(INDEX(個人!$C$6:$AH$125,$N2056,$C$3)&lt;&gt;"",INDEX(個人!$C$6:$AH$125,$N2056,$O2056)&lt;&gt;""),RIGHT(TEXT(INDEX(個人!$C$6:$AH$125,$N2056,$O2056),"mm:ss.00"),2),"")</f>
        <v/>
      </c>
      <c r="N2056" s="23">
        <f t="shared" si="281"/>
        <v>94</v>
      </c>
      <c r="O2056" s="23">
        <v>15</v>
      </c>
      <c r="P2056" s="200" t="s">
        <v>73</v>
      </c>
      <c r="Q2056" s="23" t="s">
        <v>318</v>
      </c>
    </row>
    <row r="2057" spans="3:17" s="23" customFormat="1" x14ac:dyDescent="0.15">
      <c r="C2057" s="23" t="str">
        <f>IF(INDEX(個人!$C$6:$AH$125,$N2057,$C$3)&lt;&gt;"",DBCS(TRIM(INDEX(個人!$C$6:$AH$125,$N2057,$C$3))),"")</f>
        <v/>
      </c>
      <c r="D2057" s="23" t="str">
        <f t="shared" si="279"/>
        <v>○</v>
      </c>
      <c r="E2057" s="23">
        <f>IF(AND(INDEX(個人!$C$6:$AH$125,$N2056,$C$3)&lt;&gt;"",INDEX(個人!$C$6:$AH$125,$N2057,$O2057)&lt;&gt;""),E2056+1,E2056)</f>
        <v>0</v>
      </c>
      <c r="F2057" s="23" t="str">
        <f t="shared" si="280"/>
        <v>@0</v>
      </c>
      <c r="H2057" s="23" t="str">
        <f>IF(AND(INDEX(個人!$C$6:$AH$125,$N2057,$C$3)&lt;&gt;"",INDEX(個人!$C$6:$AH$125,$N2057,$O2057)&lt;&gt;""),IF(INDEX(個人!$C$6:$AH$125,$N2057,$H$3)&lt;20,11,ROUNDDOWN(INDEX(個人!$C$6:$AH$125,$N2057,$H$3)/5,0)+7),"")</f>
        <v/>
      </c>
      <c r="I2057" s="23" t="str">
        <f>IF(AND(INDEX(個人!$C$6:$AH$125,$N2057,$C$3)&lt;&gt;"",INDEX(個人!$C$6:$AH$125,$N2057,$O2057)&lt;&gt;""),IF(ISERROR(VLOOKUP(DBCS($Q2057),コード一覧!$E$1:$F$6,2,FALSE)),1,VLOOKUP(DBCS($Q2057),コード一覧!$E$1:$F$6,2,FALSE)),"")</f>
        <v/>
      </c>
      <c r="J2057" s="23" t="str">
        <f>IF(AND(INDEX(個人!$C$6:$AH$125,$N2057,$C$3)&lt;&gt;"",INDEX(個人!$C$6:$AH$125,$N2057,$O2057)&lt;&gt;""),VLOOKUP($P2057,コード一覧!$G$1:$H$10,2,FALSE),"")</f>
        <v/>
      </c>
      <c r="K2057" s="23" t="str">
        <f>IF(AND(INDEX(個人!$C$6:$AH$125,$N2057,$C$3)&lt;&gt;"",INDEX(個人!$C$6:$AH$125,$N2057,$O2057)&lt;&gt;""),LEFT(TEXT(INDEX(個人!$C$6:$AH$125,$N2057,$O2057),"mm:ss.00"),2),"")</f>
        <v/>
      </c>
      <c r="L2057" s="23" t="str">
        <f>IF(AND(INDEX(個人!$C$6:$AH$125,$N2057,$C$3)&lt;&gt;"",INDEX(個人!$C$6:$AH$125,$N2057,$O2057)&lt;&gt;""),MID(TEXT(INDEX(個人!$C$6:$AH$125,$N2057,$O2057),"mm:ss.00"),4,2),"")</f>
        <v/>
      </c>
      <c r="M2057" s="23" t="str">
        <f>IF(AND(INDEX(個人!$C$6:$AH$125,$N2057,$C$3)&lt;&gt;"",INDEX(個人!$C$6:$AH$125,$N2057,$O2057)&lt;&gt;""),RIGHT(TEXT(INDEX(個人!$C$6:$AH$125,$N2057,$O2057),"mm:ss.00"),2),"")</f>
        <v/>
      </c>
      <c r="N2057" s="23">
        <f t="shared" si="281"/>
        <v>94</v>
      </c>
      <c r="O2057" s="23">
        <v>16</v>
      </c>
      <c r="P2057" s="200" t="s">
        <v>75</v>
      </c>
      <c r="Q2057" s="23" t="s">
        <v>318</v>
      </c>
    </row>
    <row r="2058" spans="3:17" s="23" customFormat="1" x14ac:dyDescent="0.15">
      <c r="C2058" s="23" t="str">
        <f>IF(INDEX(個人!$C$6:$AH$125,$N2058,$C$3)&lt;&gt;"",DBCS(TRIM(INDEX(個人!$C$6:$AH$125,$N2058,$C$3))),"")</f>
        <v/>
      </c>
      <c r="D2058" s="23" t="str">
        <f t="shared" si="279"/>
        <v>○</v>
      </c>
      <c r="E2058" s="23">
        <f>IF(AND(INDEX(個人!$C$6:$AH$125,$N2057,$C$3)&lt;&gt;"",INDEX(個人!$C$6:$AH$125,$N2058,$O2058)&lt;&gt;""),E2057+1,E2057)</f>
        <v>0</v>
      </c>
      <c r="F2058" s="23" t="str">
        <f t="shared" si="280"/>
        <v>@0</v>
      </c>
      <c r="H2058" s="23" t="str">
        <f>IF(AND(INDEX(個人!$C$6:$AH$125,$N2058,$C$3)&lt;&gt;"",INDEX(個人!$C$6:$AH$125,$N2058,$O2058)&lt;&gt;""),IF(INDEX(個人!$C$6:$AH$125,$N2058,$H$3)&lt;20,11,ROUNDDOWN(INDEX(個人!$C$6:$AH$125,$N2058,$H$3)/5,0)+7),"")</f>
        <v/>
      </c>
      <c r="I2058" s="23" t="str">
        <f>IF(AND(INDEX(個人!$C$6:$AH$125,$N2058,$C$3)&lt;&gt;"",INDEX(個人!$C$6:$AH$125,$N2058,$O2058)&lt;&gt;""),IF(ISERROR(VLOOKUP(DBCS($Q2058),コード一覧!$E$1:$F$6,2,FALSE)),1,VLOOKUP(DBCS($Q2058),コード一覧!$E$1:$F$6,2,FALSE)),"")</f>
        <v/>
      </c>
      <c r="J2058" s="23" t="str">
        <f>IF(AND(INDEX(個人!$C$6:$AH$125,$N2058,$C$3)&lt;&gt;"",INDEX(個人!$C$6:$AH$125,$N2058,$O2058)&lt;&gt;""),VLOOKUP($P2058,コード一覧!$G$1:$H$10,2,FALSE),"")</f>
        <v/>
      </c>
      <c r="K2058" s="23" t="str">
        <f>IF(AND(INDEX(個人!$C$6:$AH$125,$N2058,$C$3)&lt;&gt;"",INDEX(個人!$C$6:$AH$125,$N2058,$O2058)&lt;&gt;""),LEFT(TEXT(INDEX(個人!$C$6:$AH$125,$N2058,$O2058),"mm:ss.00"),2),"")</f>
        <v/>
      </c>
      <c r="L2058" s="23" t="str">
        <f>IF(AND(INDEX(個人!$C$6:$AH$125,$N2058,$C$3)&lt;&gt;"",INDEX(個人!$C$6:$AH$125,$N2058,$O2058)&lt;&gt;""),MID(TEXT(INDEX(個人!$C$6:$AH$125,$N2058,$O2058),"mm:ss.00"),4,2),"")</f>
        <v/>
      </c>
      <c r="M2058" s="23" t="str">
        <f>IF(AND(INDEX(個人!$C$6:$AH$125,$N2058,$C$3)&lt;&gt;"",INDEX(個人!$C$6:$AH$125,$N2058,$O2058)&lt;&gt;""),RIGHT(TEXT(INDEX(個人!$C$6:$AH$125,$N2058,$O2058),"mm:ss.00"),2),"")</f>
        <v/>
      </c>
      <c r="N2058" s="23">
        <f t="shared" si="281"/>
        <v>94</v>
      </c>
      <c r="O2058" s="23">
        <v>17</v>
      </c>
      <c r="P2058" s="200" t="s">
        <v>77</v>
      </c>
      <c r="Q2058" s="23" t="s">
        <v>318</v>
      </c>
    </row>
    <row r="2059" spans="3:17" s="23" customFormat="1" x14ac:dyDescent="0.15">
      <c r="C2059" s="23" t="str">
        <f>IF(INDEX(個人!$C$6:$AH$125,$N2059,$C$3)&lt;&gt;"",DBCS(TRIM(INDEX(個人!$C$6:$AH$125,$N2059,$C$3))),"")</f>
        <v/>
      </c>
      <c r="D2059" s="23" t="str">
        <f t="shared" si="279"/>
        <v>○</v>
      </c>
      <c r="E2059" s="23">
        <f>IF(AND(INDEX(個人!$C$6:$AH$125,$N2058,$C$3)&lt;&gt;"",INDEX(個人!$C$6:$AH$125,$N2059,$O2059)&lt;&gt;""),E2058+1,E2058)</f>
        <v>0</v>
      </c>
      <c r="F2059" s="23" t="str">
        <f t="shared" si="280"/>
        <v>@0</v>
      </c>
      <c r="H2059" s="23" t="str">
        <f>IF(AND(INDEX(個人!$C$6:$AH$125,$N2059,$C$3)&lt;&gt;"",INDEX(個人!$C$6:$AH$125,$N2059,$O2059)&lt;&gt;""),IF(INDEX(個人!$C$6:$AH$125,$N2059,$H$3)&lt;20,11,ROUNDDOWN(INDEX(個人!$C$6:$AH$125,$N2059,$H$3)/5,0)+7),"")</f>
        <v/>
      </c>
      <c r="I2059" s="23" t="str">
        <f>IF(AND(INDEX(個人!$C$6:$AH$125,$N2059,$C$3)&lt;&gt;"",INDEX(個人!$C$6:$AH$125,$N2059,$O2059)&lt;&gt;""),IF(ISERROR(VLOOKUP(DBCS($Q2059),コード一覧!$E$1:$F$6,2,FALSE)),1,VLOOKUP(DBCS($Q2059),コード一覧!$E$1:$F$6,2,FALSE)),"")</f>
        <v/>
      </c>
      <c r="J2059" s="23" t="str">
        <f>IF(AND(INDEX(個人!$C$6:$AH$125,$N2059,$C$3)&lt;&gt;"",INDEX(個人!$C$6:$AH$125,$N2059,$O2059)&lt;&gt;""),VLOOKUP($P2059,コード一覧!$G$1:$H$10,2,FALSE),"")</f>
        <v/>
      </c>
      <c r="K2059" s="23" t="str">
        <f>IF(AND(INDEX(個人!$C$6:$AH$125,$N2059,$C$3)&lt;&gt;"",INDEX(個人!$C$6:$AH$125,$N2059,$O2059)&lt;&gt;""),LEFT(TEXT(INDEX(個人!$C$6:$AH$125,$N2059,$O2059),"mm:ss.00"),2),"")</f>
        <v/>
      </c>
      <c r="L2059" s="23" t="str">
        <f>IF(AND(INDEX(個人!$C$6:$AH$125,$N2059,$C$3)&lt;&gt;"",INDEX(個人!$C$6:$AH$125,$N2059,$O2059)&lt;&gt;""),MID(TEXT(INDEX(個人!$C$6:$AH$125,$N2059,$O2059),"mm:ss.00"),4,2),"")</f>
        <v/>
      </c>
      <c r="M2059" s="23" t="str">
        <f>IF(AND(INDEX(個人!$C$6:$AH$125,$N2059,$C$3)&lt;&gt;"",INDEX(個人!$C$6:$AH$125,$N2059,$O2059)&lt;&gt;""),RIGHT(TEXT(INDEX(個人!$C$6:$AH$125,$N2059,$O2059),"mm:ss.00"),2),"")</f>
        <v/>
      </c>
      <c r="N2059" s="23">
        <f t="shared" si="281"/>
        <v>94</v>
      </c>
      <c r="O2059" s="23">
        <v>18</v>
      </c>
      <c r="P2059" s="200" t="s">
        <v>70</v>
      </c>
      <c r="Q2059" s="23" t="s">
        <v>319</v>
      </c>
    </row>
    <row r="2060" spans="3:17" s="23" customFormat="1" x14ac:dyDescent="0.15">
      <c r="C2060" s="23" t="str">
        <f>IF(INDEX(個人!$C$6:$AH$125,$N2060,$C$3)&lt;&gt;"",DBCS(TRIM(INDEX(個人!$C$6:$AH$125,$N2060,$C$3))),"")</f>
        <v/>
      </c>
      <c r="D2060" s="23" t="str">
        <f t="shared" si="279"/>
        <v>○</v>
      </c>
      <c r="E2060" s="23">
        <f>IF(AND(INDEX(個人!$C$6:$AH$125,$N2059,$C$3)&lt;&gt;"",INDEX(個人!$C$6:$AH$125,$N2060,$O2060)&lt;&gt;""),E2059+1,E2059)</f>
        <v>0</v>
      </c>
      <c r="F2060" s="23" t="str">
        <f t="shared" si="280"/>
        <v>@0</v>
      </c>
      <c r="H2060" s="23" t="str">
        <f>IF(AND(INDEX(個人!$C$6:$AH$125,$N2060,$C$3)&lt;&gt;"",INDEX(個人!$C$6:$AH$125,$N2060,$O2060)&lt;&gt;""),IF(INDEX(個人!$C$6:$AH$125,$N2060,$H$3)&lt;20,11,ROUNDDOWN(INDEX(個人!$C$6:$AH$125,$N2060,$H$3)/5,0)+7),"")</f>
        <v/>
      </c>
      <c r="I2060" s="23" t="str">
        <f>IF(AND(INDEX(個人!$C$6:$AH$125,$N2060,$C$3)&lt;&gt;"",INDEX(個人!$C$6:$AH$125,$N2060,$O2060)&lt;&gt;""),IF(ISERROR(VLOOKUP(DBCS($Q2060),コード一覧!$E$1:$F$6,2,FALSE)),1,VLOOKUP(DBCS($Q2060),コード一覧!$E$1:$F$6,2,FALSE)),"")</f>
        <v/>
      </c>
      <c r="J2060" s="23" t="str">
        <f>IF(AND(INDEX(個人!$C$6:$AH$125,$N2060,$C$3)&lt;&gt;"",INDEX(個人!$C$6:$AH$125,$N2060,$O2060)&lt;&gt;""),VLOOKUP($P2060,コード一覧!$G$1:$H$10,2,FALSE),"")</f>
        <v/>
      </c>
      <c r="K2060" s="23" t="str">
        <f>IF(AND(INDEX(個人!$C$6:$AH$125,$N2060,$C$3)&lt;&gt;"",INDEX(個人!$C$6:$AH$125,$N2060,$O2060)&lt;&gt;""),LEFT(TEXT(INDEX(個人!$C$6:$AH$125,$N2060,$O2060),"mm:ss.00"),2),"")</f>
        <v/>
      </c>
      <c r="L2060" s="23" t="str">
        <f>IF(AND(INDEX(個人!$C$6:$AH$125,$N2060,$C$3)&lt;&gt;"",INDEX(個人!$C$6:$AH$125,$N2060,$O2060)&lt;&gt;""),MID(TEXT(INDEX(個人!$C$6:$AH$125,$N2060,$O2060),"mm:ss.00"),4,2),"")</f>
        <v/>
      </c>
      <c r="M2060" s="23" t="str">
        <f>IF(AND(INDEX(個人!$C$6:$AH$125,$N2060,$C$3)&lt;&gt;"",INDEX(個人!$C$6:$AH$125,$N2060,$O2060)&lt;&gt;""),RIGHT(TEXT(INDEX(個人!$C$6:$AH$125,$N2060,$O2060),"mm:ss.00"),2),"")</f>
        <v/>
      </c>
      <c r="N2060" s="23">
        <f t="shared" si="281"/>
        <v>94</v>
      </c>
      <c r="O2060" s="23">
        <v>19</v>
      </c>
      <c r="P2060" s="200" t="s">
        <v>24</v>
      </c>
      <c r="Q2060" s="23" t="s">
        <v>319</v>
      </c>
    </row>
    <row r="2061" spans="3:17" s="23" customFormat="1" x14ac:dyDescent="0.15">
      <c r="C2061" s="23" t="str">
        <f>IF(INDEX(個人!$C$6:$AH$125,$N2061,$C$3)&lt;&gt;"",DBCS(TRIM(INDEX(個人!$C$6:$AH$125,$N2061,$C$3))),"")</f>
        <v/>
      </c>
      <c r="D2061" s="23" t="str">
        <f t="shared" si="279"/>
        <v>○</v>
      </c>
      <c r="E2061" s="23">
        <f>IF(AND(INDEX(個人!$C$6:$AH$125,$N2060,$C$3)&lt;&gt;"",INDEX(個人!$C$6:$AH$125,$N2061,$O2061)&lt;&gt;""),E2060+1,E2060)</f>
        <v>0</v>
      </c>
      <c r="F2061" s="23" t="str">
        <f t="shared" si="280"/>
        <v>@0</v>
      </c>
      <c r="H2061" s="23" t="str">
        <f>IF(AND(INDEX(個人!$C$6:$AH$125,$N2061,$C$3)&lt;&gt;"",INDEX(個人!$C$6:$AH$125,$N2061,$O2061)&lt;&gt;""),IF(INDEX(個人!$C$6:$AH$125,$N2061,$H$3)&lt;20,11,ROUNDDOWN(INDEX(個人!$C$6:$AH$125,$N2061,$H$3)/5,0)+7),"")</f>
        <v/>
      </c>
      <c r="I2061" s="23" t="str">
        <f>IF(AND(INDEX(個人!$C$6:$AH$125,$N2061,$C$3)&lt;&gt;"",INDEX(個人!$C$6:$AH$125,$N2061,$O2061)&lt;&gt;""),IF(ISERROR(VLOOKUP(DBCS($Q2061),コード一覧!$E$1:$F$6,2,FALSE)),1,VLOOKUP(DBCS($Q2061),コード一覧!$E$1:$F$6,2,FALSE)),"")</f>
        <v/>
      </c>
      <c r="J2061" s="23" t="str">
        <f>IF(AND(INDEX(個人!$C$6:$AH$125,$N2061,$C$3)&lt;&gt;"",INDEX(個人!$C$6:$AH$125,$N2061,$O2061)&lt;&gt;""),VLOOKUP($P2061,コード一覧!$G$1:$H$10,2,FALSE),"")</f>
        <v/>
      </c>
      <c r="K2061" s="23" t="str">
        <f>IF(AND(INDEX(個人!$C$6:$AH$125,$N2061,$C$3)&lt;&gt;"",INDEX(個人!$C$6:$AH$125,$N2061,$O2061)&lt;&gt;""),LEFT(TEXT(INDEX(個人!$C$6:$AH$125,$N2061,$O2061),"mm:ss.00"),2),"")</f>
        <v/>
      </c>
      <c r="L2061" s="23" t="str">
        <f>IF(AND(INDEX(個人!$C$6:$AH$125,$N2061,$C$3)&lt;&gt;"",INDEX(個人!$C$6:$AH$125,$N2061,$O2061)&lt;&gt;""),MID(TEXT(INDEX(個人!$C$6:$AH$125,$N2061,$O2061),"mm:ss.00"),4,2),"")</f>
        <v/>
      </c>
      <c r="M2061" s="23" t="str">
        <f>IF(AND(INDEX(個人!$C$6:$AH$125,$N2061,$C$3)&lt;&gt;"",INDEX(個人!$C$6:$AH$125,$N2061,$O2061)&lt;&gt;""),RIGHT(TEXT(INDEX(個人!$C$6:$AH$125,$N2061,$O2061),"mm:ss.00"),2),"")</f>
        <v/>
      </c>
      <c r="N2061" s="23">
        <f t="shared" si="281"/>
        <v>94</v>
      </c>
      <c r="O2061" s="23">
        <v>20</v>
      </c>
      <c r="P2061" s="200" t="s">
        <v>37</v>
      </c>
      <c r="Q2061" s="23" t="s">
        <v>319</v>
      </c>
    </row>
    <row r="2062" spans="3:17" s="23" customFormat="1" x14ac:dyDescent="0.15">
      <c r="C2062" s="23" t="str">
        <f>IF(INDEX(個人!$C$6:$AH$125,$N2062,$C$3)&lt;&gt;"",DBCS(TRIM(INDEX(個人!$C$6:$AH$125,$N2062,$C$3))),"")</f>
        <v/>
      </c>
      <c r="D2062" s="23" t="str">
        <f t="shared" si="279"/>
        <v>○</v>
      </c>
      <c r="E2062" s="23">
        <f>IF(AND(INDEX(個人!$C$6:$AH$125,$N2061,$C$3)&lt;&gt;"",INDEX(個人!$C$6:$AH$125,$N2062,$O2062)&lt;&gt;""),E2061+1,E2061)</f>
        <v>0</v>
      </c>
      <c r="F2062" s="23" t="str">
        <f t="shared" si="280"/>
        <v>@0</v>
      </c>
      <c r="H2062" s="23" t="str">
        <f>IF(AND(INDEX(個人!$C$6:$AH$125,$N2062,$C$3)&lt;&gt;"",INDEX(個人!$C$6:$AH$125,$N2062,$O2062)&lt;&gt;""),IF(INDEX(個人!$C$6:$AH$125,$N2062,$H$3)&lt;20,11,ROUNDDOWN(INDEX(個人!$C$6:$AH$125,$N2062,$H$3)/5,0)+7),"")</f>
        <v/>
      </c>
      <c r="I2062" s="23" t="str">
        <f>IF(AND(INDEX(個人!$C$6:$AH$125,$N2062,$C$3)&lt;&gt;"",INDEX(個人!$C$6:$AH$125,$N2062,$O2062)&lt;&gt;""),IF(ISERROR(VLOOKUP(DBCS($Q2062),コード一覧!$E$1:$F$6,2,FALSE)),1,VLOOKUP(DBCS($Q2062),コード一覧!$E$1:$F$6,2,FALSE)),"")</f>
        <v/>
      </c>
      <c r="J2062" s="23" t="str">
        <f>IF(AND(INDEX(個人!$C$6:$AH$125,$N2062,$C$3)&lt;&gt;"",INDEX(個人!$C$6:$AH$125,$N2062,$O2062)&lt;&gt;""),VLOOKUP($P2062,コード一覧!$G$1:$H$10,2,FALSE),"")</f>
        <v/>
      </c>
      <c r="K2062" s="23" t="str">
        <f>IF(AND(INDEX(個人!$C$6:$AH$125,$N2062,$C$3)&lt;&gt;"",INDEX(個人!$C$6:$AH$125,$N2062,$O2062)&lt;&gt;""),LEFT(TEXT(INDEX(個人!$C$6:$AH$125,$N2062,$O2062),"mm:ss.00"),2),"")</f>
        <v/>
      </c>
      <c r="L2062" s="23" t="str">
        <f>IF(AND(INDEX(個人!$C$6:$AH$125,$N2062,$C$3)&lt;&gt;"",INDEX(個人!$C$6:$AH$125,$N2062,$O2062)&lt;&gt;""),MID(TEXT(INDEX(個人!$C$6:$AH$125,$N2062,$O2062),"mm:ss.00"),4,2),"")</f>
        <v/>
      </c>
      <c r="M2062" s="23" t="str">
        <f>IF(AND(INDEX(個人!$C$6:$AH$125,$N2062,$C$3)&lt;&gt;"",INDEX(個人!$C$6:$AH$125,$N2062,$O2062)&lt;&gt;""),RIGHT(TEXT(INDEX(個人!$C$6:$AH$125,$N2062,$O2062),"mm:ss.00"),2),"")</f>
        <v/>
      </c>
      <c r="N2062" s="23">
        <f t="shared" si="281"/>
        <v>94</v>
      </c>
      <c r="O2062" s="23">
        <v>21</v>
      </c>
      <c r="P2062" s="200" t="s">
        <v>47</v>
      </c>
      <c r="Q2062" s="23" t="s">
        <v>319</v>
      </c>
    </row>
    <row r="2063" spans="3:17" s="23" customFormat="1" x14ac:dyDescent="0.15">
      <c r="C2063" s="23" t="str">
        <f>IF(INDEX(個人!$C$6:$AH$125,$N2063,$C$3)&lt;&gt;"",DBCS(TRIM(INDEX(個人!$C$6:$AH$125,$N2063,$C$3))),"")</f>
        <v/>
      </c>
      <c r="D2063" s="23" t="str">
        <f t="shared" si="279"/>
        <v>○</v>
      </c>
      <c r="E2063" s="23">
        <f>IF(AND(INDEX(個人!$C$6:$AH$125,$N2062,$C$3)&lt;&gt;"",INDEX(個人!$C$6:$AH$125,$N2063,$O2063)&lt;&gt;""),E2062+1,E2062)</f>
        <v>0</v>
      </c>
      <c r="F2063" s="23" t="str">
        <f t="shared" si="280"/>
        <v>@0</v>
      </c>
      <c r="H2063" s="23" t="str">
        <f>IF(AND(INDEX(個人!$C$6:$AH$125,$N2063,$C$3)&lt;&gt;"",INDEX(個人!$C$6:$AH$125,$N2063,$O2063)&lt;&gt;""),IF(INDEX(個人!$C$6:$AH$125,$N2063,$H$3)&lt;20,11,ROUNDDOWN(INDEX(個人!$C$6:$AH$125,$N2063,$H$3)/5,0)+7),"")</f>
        <v/>
      </c>
      <c r="I2063" s="23" t="str">
        <f>IF(AND(INDEX(個人!$C$6:$AH$125,$N2063,$C$3)&lt;&gt;"",INDEX(個人!$C$6:$AH$125,$N2063,$O2063)&lt;&gt;""),IF(ISERROR(VLOOKUP(DBCS($Q2063),コード一覧!$E$1:$F$6,2,FALSE)),1,VLOOKUP(DBCS($Q2063),コード一覧!$E$1:$F$6,2,FALSE)),"")</f>
        <v/>
      </c>
      <c r="J2063" s="23" t="str">
        <f>IF(AND(INDEX(個人!$C$6:$AH$125,$N2063,$C$3)&lt;&gt;"",INDEX(個人!$C$6:$AH$125,$N2063,$O2063)&lt;&gt;""),VLOOKUP($P2063,コード一覧!$G$1:$H$10,2,FALSE),"")</f>
        <v/>
      </c>
      <c r="K2063" s="23" t="str">
        <f>IF(AND(INDEX(個人!$C$6:$AH$125,$N2063,$C$3)&lt;&gt;"",INDEX(個人!$C$6:$AH$125,$N2063,$O2063)&lt;&gt;""),LEFT(TEXT(INDEX(個人!$C$6:$AH$125,$N2063,$O2063),"mm:ss.00"),2),"")</f>
        <v/>
      </c>
      <c r="L2063" s="23" t="str">
        <f>IF(AND(INDEX(個人!$C$6:$AH$125,$N2063,$C$3)&lt;&gt;"",INDEX(個人!$C$6:$AH$125,$N2063,$O2063)&lt;&gt;""),MID(TEXT(INDEX(個人!$C$6:$AH$125,$N2063,$O2063),"mm:ss.00"),4,2),"")</f>
        <v/>
      </c>
      <c r="M2063" s="23" t="str">
        <f>IF(AND(INDEX(個人!$C$6:$AH$125,$N2063,$C$3)&lt;&gt;"",INDEX(個人!$C$6:$AH$125,$N2063,$O2063)&lt;&gt;""),RIGHT(TEXT(INDEX(個人!$C$6:$AH$125,$N2063,$O2063),"mm:ss.00"),2),"")</f>
        <v/>
      </c>
      <c r="N2063" s="23">
        <f t="shared" si="281"/>
        <v>94</v>
      </c>
      <c r="O2063" s="23">
        <v>22</v>
      </c>
      <c r="P2063" s="200" t="s">
        <v>70</v>
      </c>
      <c r="Q2063" s="23" t="s">
        <v>320</v>
      </c>
    </row>
    <row r="2064" spans="3:17" s="23" customFormat="1" x14ac:dyDescent="0.15">
      <c r="C2064" s="23" t="str">
        <f>IF(INDEX(個人!$C$6:$AH$125,$N2064,$C$3)&lt;&gt;"",DBCS(TRIM(INDEX(個人!$C$6:$AH$125,$N2064,$C$3))),"")</f>
        <v/>
      </c>
      <c r="D2064" s="23" t="str">
        <f t="shared" si="279"/>
        <v>○</v>
      </c>
      <c r="E2064" s="23">
        <f>IF(AND(INDEX(個人!$C$6:$AH$125,$N2063,$C$3)&lt;&gt;"",INDEX(個人!$C$6:$AH$125,$N2064,$O2064)&lt;&gt;""),E2063+1,E2063)</f>
        <v>0</v>
      </c>
      <c r="F2064" s="23" t="str">
        <f t="shared" si="280"/>
        <v>@0</v>
      </c>
      <c r="H2064" s="23" t="str">
        <f>IF(AND(INDEX(個人!$C$6:$AH$125,$N2064,$C$3)&lt;&gt;"",INDEX(個人!$C$6:$AH$125,$N2064,$O2064)&lt;&gt;""),IF(INDEX(個人!$C$6:$AH$125,$N2064,$H$3)&lt;20,11,ROUNDDOWN(INDEX(個人!$C$6:$AH$125,$N2064,$H$3)/5,0)+7),"")</f>
        <v/>
      </c>
      <c r="I2064" s="23" t="str">
        <f>IF(AND(INDEX(個人!$C$6:$AH$125,$N2064,$C$3)&lt;&gt;"",INDEX(個人!$C$6:$AH$125,$N2064,$O2064)&lt;&gt;""),IF(ISERROR(VLOOKUP(DBCS($Q2064),コード一覧!$E$1:$F$6,2,FALSE)),1,VLOOKUP(DBCS($Q2064),コード一覧!$E$1:$F$6,2,FALSE)),"")</f>
        <v/>
      </c>
      <c r="J2064" s="23" t="str">
        <f>IF(AND(INDEX(個人!$C$6:$AH$125,$N2064,$C$3)&lt;&gt;"",INDEX(個人!$C$6:$AH$125,$N2064,$O2064)&lt;&gt;""),VLOOKUP($P2064,コード一覧!$G$1:$H$10,2,FALSE),"")</f>
        <v/>
      </c>
      <c r="K2064" s="23" t="str">
        <f>IF(AND(INDEX(個人!$C$6:$AH$125,$N2064,$C$3)&lt;&gt;"",INDEX(個人!$C$6:$AH$125,$N2064,$O2064)&lt;&gt;""),LEFT(TEXT(INDEX(個人!$C$6:$AH$125,$N2064,$O2064),"mm:ss.00"),2),"")</f>
        <v/>
      </c>
      <c r="L2064" s="23" t="str">
        <f>IF(AND(INDEX(個人!$C$6:$AH$125,$N2064,$C$3)&lt;&gt;"",INDEX(個人!$C$6:$AH$125,$N2064,$O2064)&lt;&gt;""),MID(TEXT(INDEX(個人!$C$6:$AH$125,$N2064,$O2064),"mm:ss.00"),4,2),"")</f>
        <v/>
      </c>
      <c r="M2064" s="23" t="str">
        <f>IF(AND(INDEX(個人!$C$6:$AH$125,$N2064,$C$3)&lt;&gt;"",INDEX(個人!$C$6:$AH$125,$N2064,$O2064)&lt;&gt;""),RIGHT(TEXT(INDEX(個人!$C$6:$AH$125,$N2064,$O2064),"mm:ss.00"),2),"")</f>
        <v/>
      </c>
      <c r="N2064" s="23">
        <f t="shared" si="281"/>
        <v>94</v>
      </c>
      <c r="O2064" s="23">
        <v>23</v>
      </c>
      <c r="P2064" s="200" t="s">
        <v>24</v>
      </c>
      <c r="Q2064" s="23" t="s">
        <v>320</v>
      </c>
    </row>
    <row r="2065" spans="3:17" s="23" customFormat="1" x14ac:dyDescent="0.15">
      <c r="C2065" s="23" t="str">
        <f>IF(INDEX(個人!$C$6:$AH$125,$N2065,$C$3)&lt;&gt;"",DBCS(TRIM(INDEX(個人!$C$6:$AH$125,$N2065,$C$3))),"")</f>
        <v/>
      </c>
      <c r="D2065" s="23" t="str">
        <f t="shared" si="279"/>
        <v>○</v>
      </c>
      <c r="E2065" s="23">
        <f>IF(AND(INDEX(個人!$C$6:$AH$125,$N2064,$C$3)&lt;&gt;"",INDEX(個人!$C$6:$AH$125,$N2065,$O2065)&lt;&gt;""),E2064+1,E2064)</f>
        <v>0</v>
      </c>
      <c r="F2065" s="23" t="str">
        <f t="shared" si="280"/>
        <v>@0</v>
      </c>
      <c r="H2065" s="23" t="str">
        <f>IF(AND(INDEX(個人!$C$6:$AH$125,$N2065,$C$3)&lt;&gt;"",INDEX(個人!$C$6:$AH$125,$N2065,$O2065)&lt;&gt;""),IF(INDEX(個人!$C$6:$AH$125,$N2065,$H$3)&lt;20,11,ROUNDDOWN(INDEX(個人!$C$6:$AH$125,$N2065,$H$3)/5,0)+7),"")</f>
        <v/>
      </c>
      <c r="I2065" s="23" t="str">
        <f>IF(AND(INDEX(個人!$C$6:$AH$125,$N2065,$C$3)&lt;&gt;"",INDEX(個人!$C$6:$AH$125,$N2065,$O2065)&lt;&gt;""),IF(ISERROR(VLOOKUP(DBCS($Q2065),コード一覧!$E$1:$F$6,2,FALSE)),1,VLOOKUP(DBCS($Q2065),コード一覧!$E$1:$F$6,2,FALSE)),"")</f>
        <v/>
      </c>
      <c r="J2065" s="23" t="str">
        <f>IF(AND(INDEX(個人!$C$6:$AH$125,$N2065,$C$3)&lt;&gt;"",INDEX(個人!$C$6:$AH$125,$N2065,$O2065)&lt;&gt;""),VLOOKUP($P2065,コード一覧!$G$1:$H$10,2,FALSE),"")</f>
        <v/>
      </c>
      <c r="K2065" s="23" t="str">
        <f>IF(AND(INDEX(個人!$C$6:$AH$125,$N2065,$C$3)&lt;&gt;"",INDEX(個人!$C$6:$AH$125,$N2065,$O2065)&lt;&gt;""),LEFT(TEXT(INDEX(個人!$C$6:$AH$125,$N2065,$O2065),"mm:ss.00"),2),"")</f>
        <v/>
      </c>
      <c r="L2065" s="23" t="str">
        <f>IF(AND(INDEX(個人!$C$6:$AH$125,$N2065,$C$3)&lt;&gt;"",INDEX(個人!$C$6:$AH$125,$N2065,$O2065)&lt;&gt;""),MID(TEXT(INDEX(個人!$C$6:$AH$125,$N2065,$O2065),"mm:ss.00"),4,2),"")</f>
        <v/>
      </c>
      <c r="M2065" s="23" t="str">
        <f>IF(AND(INDEX(個人!$C$6:$AH$125,$N2065,$C$3)&lt;&gt;"",INDEX(個人!$C$6:$AH$125,$N2065,$O2065)&lt;&gt;""),RIGHT(TEXT(INDEX(個人!$C$6:$AH$125,$N2065,$O2065),"mm:ss.00"),2),"")</f>
        <v/>
      </c>
      <c r="N2065" s="23">
        <f t="shared" si="281"/>
        <v>94</v>
      </c>
      <c r="O2065" s="23">
        <v>24</v>
      </c>
      <c r="P2065" s="200" t="s">
        <v>37</v>
      </c>
      <c r="Q2065" s="23" t="s">
        <v>320</v>
      </c>
    </row>
    <row r="2066" spans="3:17" s="23" customFormat="1" x14ac:dyDescent="0.15">
      <c r="C2066" s="23" t="str">
        <f>IF(INDEX(個人!$C$6:$AH$125,$N2066,$C$3)&lt;&gt;"",DBCS(TRIM(INDEX(個人!$C$6:$AH$125,$N2066,$C$3))),"")</f>
        <v/>
      </c>
      <c r="D2066" s="23" t="str">
        <f t="shared" si="279"/>
        <v>○</v>
      </c>
      <c r="E2066" s="23">
        <f>IF(AND(INDEX(個人!$C$6:$AH$125,$N2065,$C$3)&lt;&gt;"",INDEX(個人!$C$6:$AH$125,$N2066,$O2066)&lt;&gt;""),E2065+1,E2065)</f>
        <v>0</v>
      </c>
      <c r="F2066" s="23" t="str">
        <f t="shared" si="280"/>
        <v>@0</v>
      </c>
      <c r="H2066" s="23" t="str">
        <f>IF(AND(INDEX(個人!$C$6:$AH$125,$N2066,$C$3)&lt;&gt;"",INDEX(個人!$C$6:$AH$125,$N2066,$O2066)&lt;&gt;""),IF(INDEX(個人!$C$6:$AH$125,$N2066,$H$3)&lt;20,11,ROUNDDOWN(INDEX(個人!$C$6:$AH$125,$N2066,$H$3)/5,0)+7),"")</f>
        <v/>
      </c>
      <c r="I2066" s="23" t="str">
        <f>IF(AND(INDEX(個人!$C$6:$AH$125,$N2066,$C$3)&lt;&gt;"",INDEX(個人!$C$6:$AH$125,$N2066,$O2066)&lt;&gt;""),IF(ISERROR(VLOOKUP(DBCS($Q2066),コード一覧!$E$1:$F$6,2,FALSE)),1,VLOOKUP(DBCS($Q2066),コード一覧!$E$1:$F$6,2,FALSE)),"")</f>
        <v/>
      </c>
      <c r="J2066" s="23" t="str">
        <f>IF(AND(INDEX(個人!$C$6:$AH$125,$N2066,$C$3)&lt;&gt;"",INDEX(個人!$C$6:$AH$125,$N2066,$O2066)&lt;&gt;""),VLOOKUP($P2066,コード一覧!$G$1:$H$10,2,FALSE),"")</f>
        <v/>
      </c>
      <c r="K2066" s="23" t="str">
        <f>IF(AND(INDEX(個人!$C$6:$AH$125,$N2066,$C$3)&lt;&gt;"",INDEX(個人!$C$6:$AH$125,$N2066,$O2066)&lt;&gt;""),LEFT(TEXT(INDEX(個人!$C$6:$AH$125,$N2066,$O2066),"mm:ss.00"),2),"")</f>
        <v/>
      </c>
      <c r="L2066" s="23" t="str">
        <f>IF(AND(INDEX(個人!$C$6:$AH$125,$N2066,$C$3)&lt;&gt;"",INDEX(個人!$C$6:$AH$125,$N2066,$O2066)&lt;&gt;""),MID(TEXT(INDEX(個人!$C$6:$AH$125,$N2066,$O2066),"mm:ss.00"),4,2),"")</f>
        <v/>
      </c>
      <c r="M2066" s="23" t="str">
        <f>IF(AND(INDEX(個人!$C$6:$AH$125,$N2066,$C$3)&lt;&gt;"",INDEX(個人!$C$6:$AH$125,$N2066,$O2066)&lt;&gt;""),RIGHT(TEXT(INDEX(個人!$C$6:$AH$125,$N2066,$O2066),"mm:ss.00"),2),"")</f>
        <v/>
      </c>
      <c r="N2066" s="23">
        <f t="shared" si="281"/>
        <v>94</v>
      </c>
      <c r="O2066" s="23">
        <v>25</v>
      </c>
      <c r="P2066" s="200" t="s">
        <v>47</v>
      </c>
      <c r="Q2066" s="23" t="s">
        <v>320</v>
      </c>
    </row>
    <row r="2067" spans="3:17" s="23" customFormat="1" x14ac:dyDescent="0.15">
      <c r="C2067" s="23" t="str">
        <f>IF(INDEX(個人!$C$6:$AH$125,$N2067,$C$3)&lt;&gt;"",DBCS(TRIM(INDEX(個人!$C$6:$AH$125,$N2067,$C$3))),"")</f>
        <v/>
      </c>
      <c r="D2067" s="23" t="str">
        <f t="shared" si="279"/>
        <v>○</v>
      </c>
      <c r="E2067" s="23">
        <f>IF(AND(INDEX(個人!$C$6:$AH$125,$N2066,$C$3)&lt;&gt;"",INDEX(個人!$C$6:$AH$125,$N2067,$O2067)&lt;&gt;""),E2066+1,E2066)</f>
        <v>0</v>
      </c>
      <c r="F2067" s="23" t="str">
        <f t="shared" si="280"/>
        <v>@0</v>
      </c>
      <c r="H2067" s="23" t="str">
        <f>IF(AND(INDEX(個人!$C$6:$AH$125,$N2067,$C$3)&lt;&gt;"",INDEX(個人!$C$6:$AH$125,$N2067,$O2067)&lt;&gt;""),IF(INDEX(個人!$C$6:$AH$125,$N2067,$H$3)&lt;20,11,ROUNDDOWN(INDEX(個人!$C$6:$AH$125,$N2067,$H$3)/5,0)+7),"")</f>
        <v/>
      </c>
      <c r="I2067" s="23" t="str">
        <f>IF(AND(INDEX(個人!$C$6:$AH$125,$N2067,$C$3)&lt;&gt;"",INDEX(個人!$C$6:$AH$125,$N2067,$O2067)&lt;&gt;""),IF(ISERROR(VLOOKUP(DBCS($Q2067),コード一覧!$E$1:$F$6,2,FALSE)),1,VLOOKUP(DBCS($Q2067),コード一覧!$E$1:$F$6,2,FALSE)),"")</f>
        <v/>
      </c>
      <c r="J2067" s="23" t="str">
        <f>IF(AND(INDEX(個人!$C$6:$AH$125,$N2067,$C$3)&lt;&gt;"",INDEX(個人!$C$6:$AH$125,$N2067,$O2067)&lt;&gt;""),VLOOKUP($P2067,コード一覧!$G$1:$H$10,2,FALSE),"")</f>
        <v/>
      </c>
      <c r="K2067" s="23" t="str">
        <f>IF(AND(INDEX(個人!$C$6:$AH$125,$N2067,$C$3)&lt;&gt;"",INDEX(個人!$C$6:$AH$125,$N2067,$O2067)&lt;&gt;""),LEFT(TEXT(INDEX(個人!$C$6:$AH$125,$N2067,$O2067),"mm:ss.00"),2),"")</f>
        <v/>
      </c>
      <c r="L2067" s="23" t="str">
        <f>IF(AND(INDEX(個人!$C$6:$AH$125,$N2067,$C$3)&lt;&gt;"",INDEX(個人!$C$6:$AH$125,$N2067,$O2067)&lt;&gt;""),MID(TEXT(INDEX(個人!$C$6:$AH$125,$N2067,$O2067),"mm:ss.00"),4,2),"")</f>
        <v/>
      </c>
      <c r="M2067" s="23" t="str">
        <f>IF(AND(INDEX(個人!$C$6:$AH$125,$N2067,$C$3)&lt;&gt;"",INDEX(個人!$C$6:$AH$125,$N2067,$O2067)&lt;&gt;""),RIGHT(TEXT(INDEX(個人!$C$6:$AH$125,$N2067,$O2067),"mm:ss.00"),2),"")</f>
        <v/>
      </c>
      <c r="N2067" s="23">
        <f t="shared" si="281"/>
        <v>94</v>
      </c>
      <c r="O2067" s="23">
        <v>26</v>
      </c>
      <c r="P2067" s="200" t="s">
        <v>70</v>
      </c>
      <c r="Q2067" s="23" t="s">
        <v>321</v>
      </c>
    </row>
    <row r="2068" spans="3:17" s="23" customFormat="1" x14ac:dyDescent="0.15">
      <c r="C2068" s="23" t="str">
        <f>IF(INDEX(個人!$C$6:$AH$125,$N2068,$C$3)&lt;&gt;"",DBCS(TRIM(INDEX(個人!$C$6:$AH$125,$N2068,$C$3))),"")</f>
        <v/>
      </c>
      <c r="D2068" s="23" t="str">
        <f t="shared" si="279"/>
        <v>○</v>
      </c>
      <c r="E2068" s="23">
        <f>IF(AND(INDEX(個人!$C$6:$AH$125,$N2067,$C$3)&lt;&gt;"",INDEX(個人!$C$6:$AH$125,$N2068,$O2068)&lt;&gt;""),E2067+1,E2067)</f>
        <v>0</v>
      </c>
      <c r="F2068" s="23" t="str">
        <f t="shared" si="280"/>
        <v>@0</v>
      </c>
      <c r="H2068" s="23" t="str">
        <f>IF(AND(INDEX(個人!$C$6:$AH$125,$N2068,$C$3)&lt;&gt;"",INDEX(個人!$C$6:$AH$125,$N2068,$O2068)&lt;&gt;""),IF(INDEX(個人!$C$6:$AH$125,$N2068,$H$3)&lt;20,11,ROUNDDOWN(INDEX(個人!$C$6:$AH$125,$N2068,$H$3)/5,0)+7),"")</f>
        <v/>
      </c>
      <c r="I2068" s="23" t="str">
        <f>IF(AND(INDEX(個人!$C$6:$AH$125,$N2068,$C$3)&lt;&gt;"",INDEX(個人!$C$6:$AH$125,$N2068,$O2068)&lt;&gt;""),IF(ISERROR(VLOOKUP(DBCS($Q2068),コード一覧!$E$1:$F$6,2,FALSE)),1,VLOOKUP(DBCS($Q2068),コード一覧!$E$1:$F$6,2,FALSE)),"")</f>
        <v/>
      </c>
      <c r="J2068" s="23" t="str">
        <f>IF(AND(INDEX(個人!$C$6:$AH$125,$N2068,$C$3)&lt;&gt;"",INDEX(個人!$C$6:$AH$125,$N2068,$O2068)&lt;&gt;""),VLOOKUP($P2068,コード一覧!$G$1:$H$10,2,FALSE),"")</f>
        <v/>
      </c>
      <c r="K2068" s="23" t="str">
        <f>IF(AND(INDEX(個人!$C$6:$AH$125,$N2068,$C$3)&lt;&gt;"",INDEX(個人!$C$6:$AH$125,$N2068,$O2068)&lt;&gt;""),LEFT(TEXT(INDEX(個人!$C$6:$AH$125,$N2068,$O2068),"mm:ss.00"),2),"")</f>
        <v/>
      </c>
      <c r="L2068" s="23" t="str">
        <f>IF(AND(INDEX(個人!$C$6:$AH$125,$N2068,$C$3)&lt;&gt;"",INDEX(個人!$C$6:$AH$125,$N2068,$O2068)&lt;&gt;""),MID(TEXT(INDEX(個人!$C$6:$AH$125,$N2068,$O2068),"mm:ss.00"),4,2),"")</f>
        <v/>
      </c>
      <c r="M2068" s="23" t="str">
        <f>IF(AND(INDEX(個人!$C$6:$AH$125,$N2068,$C$3)&lt;&gt;"",INDEX(個人!$C$6:$AH$125,$N2068,$O2068)&lt;&gt;""),RIGHT(TEXT(INDEX(個人!$C$6:$AH$125,$N2068,$O2068),"mm:ss.00"),2),"")</f>
        <v/>
      </c>
      <c r="N2068" s="23">
        <f t="shared" si="281"/>
        <v>94</v>
      </c>
      <c r="O2068" s="23">
        <v>27</v>
      </c>
      <c r="P2068" s="200" t="s">
        <v>24</v>
      </c>
      <c r="Q2068" s="23" t="s">
        <v>321</v>
      </c>
    </row>
    <row r="2069" spans="3:17" s="23" customFormat="1" x14ac:dyDescent="0.15">
      <c r="C2069" s="23" t="str">
        <f>IF(INDEX(個人!$C$6:$AH$125,$N2069,$C$3)&lt;&gt;"",DBCS(TRIM(INDEX(個人!$C$6:$AH$125,$N2069,$C$3))),"")</f>
        <v/>
      </c>
      <c r="D2069" s="23" t="str">
        <f t="shared" si="279"/>
        <v>○</v>
      </c>
      <c r="E2069" s="23">
        <f>IF(AND(INDEX(個人!$C$6:$AH$125,$N2068,$C$3)&lt;&gt;"",INDEX(個人!$C$6:$AH$125,$N2069,$O2069)&lt;&gt;""),E2068+1,E2068)</f>
        <v>0</v>
      </c>
      <c r="F2069" s="23" t="str">
        <f t="shared" si="280"/>
        <v>@0</v>
      </c>
      <c r="H2069" s="23" t="str">
        <f>IF(AND(INDEX(個人!$C$6:$AH$125,$N2069,$C$3)&lt;&gt;"",INDEX(個人!$C$6:$AH$125,$N2069,$O2069)&lt;&gt;""),IF(INDEX(個人!$C$6:$AH$125,$N2069,$H$3)&lt;20,11,ROUNDDOWN(INDEX(個人!$C$6:$AH$125,$N2069,$H$3)/5,0)+7),"")</f>
        <v/>
      </c>
      <c r="I2069" s="23" t="str">
        <f>IF(AND(INDEX(個人!$C$6:$AH$125,$N2069,$C$3)&lt;&gt;"",INDEX(個人!$C$6:$AH$125,$N2069,$O2069)&lt;&gt;""),IF(ISERROR(VLOOKUP(DBCS($Q2069),コード一覧!$E$1:$F$6,2,FALSE)),1,VLOOKUP(DBCS($Q2069),コード一覧!$E$1:$F$6,2,FALSE)),"")</f>
        <v/>
      </c>
      <c r="J2069" s="23" t="str">
        <f>IF(AND(INDEX(個人!$C$6:$AH$125,$N2069,$C$3)&lt;&gt;"",INDEX(個人!$C$6:$AH$125,$N2069,$O2069)&lt;&gt;""),VLOOKUP($P2069,コード一覧!$G$1:$H$10,2,FALSE),"")</f>
        <v/>
      </c>
      <c r="K2069" s="23" t="str">
        <f>IF(AND(INDEX(個人!$C$6:$AH$125,$N2069,$C$3)&lt;&gt;"",INDEX(個人!$C$6:$AH$125,$N2069,$O2069)&lt;&gt;""),LEFT(TEXT(INDEX(個人!$C$6:$AH$125,$N2069,$O2069),"mm:ss.00"),2),"")</f>
        <v/>
      </c>
      <c r="L2069" s="23" t="str">
        <f>IF(AND(INDEX(個人!$C$6:$AH$125,$N2069,$C$3)&lt;&gt;"",INDEX(個人!$C$6:$AH$125,$N2069,$O2069)&lt;&gt;""),MID(TEXT(INDEX(個人!$C$6:$AH$125,$N2069,$O2069),"mm:ss.00"),4,2),"")</f>
        <v/>
      </c>
      <c r="M2069" s="23" t="str">
        <f>IF(AND(INDEX(個人!$C$6:$AH$125,$N2069,$C$3)&lt;&gt;"",INDEX(個人!$C$6:$AH$125,$N2069,$O2069)&lt;&gt;""),RIGHT(TEXT(INDEX(個人!$C$6:$AH$125,$N2069,$O2069),"mm:ss.00"),2),"")</f>
        <v/>
      </c>
      <c r="N2069" s="23">
        <f t="shared" si="281"/>
        <v>94</v>
      </c>
      <c r="O2069" s="23">
        <v>28</v>
      </c>
      <c r="P2069" s="200" t="s">
        <v>37</v>
      </c>
      <c r="Q2069" s="23" t="s">
        <v>321</v>
      </c>
    </row>
    <row r="2070" spans="3:17" s="23" customFormat="1" x14ac:dyDescent="0.15">
      <c r="C2070" s="23" t="str">
        <f>IF(INDEX(個人!$C$6:$AH$125,$N2070,$C$3)&lt;&gt;"",DBCS(TRIM(INDEX(個人!$C$6:$AH$125,$N2070,$C$3))),"")</f>
        <v/>
      </c>
      <c r="D2070" s="23" t="str">
        <f t="shared" si="279"/>
        <v>○</v>
      </c>
      <c r="E2070" s="23">
        <f>IF(AND(INDEX(個人!$C$6:$AH$125,$N2069,$C$3)&lt;&gt;"",INDEX(個人!$C$6:$AH$125,$N2070,$O2070)&lt;&gt;""),E2069+1,E2069)</f>
        <v>0</v>
      </c>
      <c r="F2070" s="23" t="str">
        <f t="shared" si="280"/>
        <v>@0</v>
      </c>
      <c r="H2070" s="23" t="str">
        <f>IF(AND(INDEX(個人!$C$6:$AH$125,$N2070,$C$3)&lt;&gt;"",INDEX(個人!$C$6:$AH$125,$N2070,$O2070)&lt;&gt;""),IF(INDEX(個人!$C$6:$AH$125,$N2070,$H$3)&lt;20,11,ROUNDDOWN(INDEX(個人!$C$6:$AH$125,$N2070,$H$3)/5,0)+7),"")</f>
        <v/>
      </c>
      <c r="I2070" s="23" t="str">
        <f>IF(AND(INDEX(個人!$C$6:$AH$125,$N2070,$C$3)&lt;&gt;"",INDEX(個人!$C$6:$AH$125,$N2070,$O2070)&lt;&gt;""),IF(ISERROR(VLOOKUP(DBCS($Q2070),コード一覧!$E$1:$F$6,2,FALSE)),1,VLOOKUP(DBCS($Q2070),コード一覧!$E$1:$F$6,2,FALSE)),"")</f>
        <v/>
      </c>
      <c r="J2070" s="23" t="str">
        <f>IF(AND(INDEX(個人!$C$6:$AH$125,$N2070,$C$3)&lt;&gt;"",INDEX(個人!$C$6:$AH$125,$N2070,$O2070)&lt;&gt;""),VLOOKUP($P2070,コード一覧!$G$1:$H$10,2,FALSE),"")</f>
        <v/>
      </c>
      <c r="K2070" s="23" t="str">
        <f>IF(AND(INDEX(個人!$C$6:$AH$125,$N2070,$C$3)&lt;&gt;"",INDEX(個人!$C$6:$AH$125,$N2070,$O2070)&lt;&gt;""),LEFT(TEXT(INDEX(個人!$C$6:$AH$125,$N2070,$O2070),"mm:ss.00"),2),"")</f>
        <v/>
      </c>
      <c r="L2070" s="23" t="str">
        <f>IF(AND(INDEX(個人!$C$6:$AH$125,$N2070,$C$3)&lt;&gt;"",INDEX(個人!$C$6:$AH$125,$N2070,$O2070)&lt;&gt;""),MID(TEXT(INDEX(個人!$C$6:$AH$125,$N2070,$O2070),"mm:ss.00"),4,2),"")</f>
        <v/>
      </c>
      <c r="M2070" s="23" t="str">
        <f>IF(AND(INDEX(個人!$C$6:$AH$125,$N2070,$C$3)&lt;&gt;"",INDEX(個人!$C$6:$AH$125,$N2070,$O2070)&lt;&gt;""),RIGHT(TEXT(INDEX(個人!$C$6:$AH$125,$N2070,$O2070),"mm:ss.00"),2),"")</f>
        <v/>
      </c>
      <c r="N2070" s="23">
        <f t="shared" si="281"/>
        <v>94</v>
      </c>
      <c r="O2070" s="23">
        <v>29</v>
      </c>
      <c r="P2070" s="200" t="s">
        <v>47</v>
      </c>
      <c r="Q2070" s="23" t="s">
        <v>321</v>
      </c>
    </row>
    <row r="2071" spans="3:17" s="23" customFormat="1" x14ac:dyDescent="0.15">
      <c r="C2071" s="23" t="str">
        <f>IF(INDEX(個人!$C$6:$AH$125,$N2071,$C$3)&lt;&gt;"",DBCS(TRIM(INDEX(個人!$C$6:$AH$125,$N2071,$C$3))),"")</f>
        <v/>
      </c>
      <c r="D2071" s="23" t="str">
        <f t="shared" si="279"/>
        <v>○</v>
      </c>
      <c r="E2071" s="23">
        <f>IF(AND(INDEX(個人!$C$6:$AH$125,$N2070,$C$3)&lt;&gt;"",INDEX(個人!$C$6:$AH$125,$N2071,$O2071)&lt;&gt;""),E2070+1,E2070)</f>
        <v>0</v>
      </c>
      <c r="F2071" s="23" t="str">
        <f t="shared" si="280"/>
        <v>@0</v>
      </c>
      <c r="H2071" s="23" t="str">
        <f>IF(AND(INDEX(個人!$C$6:$AH$125,$N2071,$C$3)&lt;&gt;"",INDEX(個人!$C$6:$AH$125,$N2071,$O2071)&lt;&gt;""),IF(INDEX(個人!$C$6:$AH$125,$N2071,$H$3)&lt;20,11,ROUNDDOWN(INDEX(個人!$C$6:$AH$125,$N2071,$H$3)/5,0)+7),"")</f>
        <v/>
      </c>
      <c r="I2071" s="23" t="str">
        <f>IF(AND(INDEX(個人!$C$6:$AH$125,$N2071,$C$3)&lt;&gt;"",INDEX(個人!$C$6:$AH$125,$N2071,$O2071)&lt;&gt;""),IF(ISERROR(VLOOKUP(DBCS($Q2071),コード一覧!$E$1:$F$6,2,FALSE)),1,VLOOKUP(DBCS($Q2071),コード一覧!$E$1:$F$6,2,FALSE)),"")</f>
        <v/>
      </c>
      <c r="J2071" s="23" t="str">
        <f>IF(AND(INDEX(個人!$C$6:$AH$125,$N2071,$C$3)&lt;&gt;"",INDEX(個人!$C$6:$AH$125,$N2071,$O2071)&lt;&gt;""),VLOOKUP($P2071,コード一覧!$G$1:$H$10,2,FALSE),"")</f>
        <v/>
      </c>
      <c r="K2071" s="23" t="str">
        <f>IF(AND(INDEX(個人!$C$6:$AH$125,$N2071,$C$3)&lt;&gt;"",INDEX(個人!$C$6:$AH$125,$N2071,$O2071)&lt;&gt;""),LEFT(TEXT(INDEX(個人!$C$6:$AH$125,$N2071,$O2071),"mm:ss.00"),2),"")</f>
        <v/>
      </c>
      <c r="L2071" s="23" t="str">
        <f>IF(AND(INDEX(個人!$C$6:$AH$125,$N2071,$C$3)&lt;&gt;"",INDEX(個人!$C$6:$AH$125,$N2071,$O2071)&lt;&gt;""),MID(TEXT(INDEX(個人!$C$6:$AH$125,$N2071,$O2071),"mm:ss.00"),4,2),"")</f>
        <v/>
      </c>
      <c r="M2071" s="23" t="str">
        <f>IF(AND(INDEX(個人!$C$6:$AH$125,$N2071,$C$3)&lt;&gt;"",INDEX(個人!$C$6:$AH$125,$N2071,$O2071)&lt;&gt;""),RIGHT(TEXT(INDEX(個人!$C$6:$AH$125,$N2071,$O2071),"mm:ss.00"),2),"")</f>
        <v/>
      </c>
      <c r="N2071" s="23">
        <f t="shared" si="281"/>
        <v>94</v>
      </c>
      <c r="O2071" s="23">
        <v>30</v>
      </c>
      <c r="P2071" s="200" t="s">
        <v>37</v>
      </c>
      <c r="Q2071" s="23" t="s">
        <v>101</v>
      </c>
    </row>
    <row r="2072" spans="3:17" s="23" customFormat="1" x14ac:dyDescent="0.15">
      <c r="C2072" s="23" t="str">
        <f>IF(INDEX(個人!$C$6:$AH$125,$N2072,$C$3)&lt;&gt;"",DBCS(TRIM(INDEX(個人!$C$6:$AH$125,$N2072,$C$3))),"")</f>
        <v/>
      </c>
      <c r="D2072" s="23" t="str">
        <f t="shared" si="279"/>
        <v>○</v>
      </c>
      <c r="E2072" s="23">
        <f>IF(AND(INDEX(個人!$C$6:$AH$125,$N2071,$C$3)&lt;&gt;"",INDEX(個人!$C$6:$AH$125,$N2072,$O2072)&lt;&gt;""),E2071+1,E2071)</f>
        <v>0</v>
      </c>
      <c r="F2072" s="23" t="str">
        <f t="shared" si="280"/>
        <v>@0</v>
      </c>
      <c r="H2072" s="23" t="str">
        <f>IF(AND(INDEX(個人!$C$6:$AH$125,$N2072,$C$3)&lt;&gt;"",INDEX(個人!$C$6:$AH$125,$N2072,$O2072)&lt;&gt;""),IF(INDEX(個人!$C$6:$AH$125,$N2072,$H$3)&lt;20,11,ROUNDDOWN(INDEX(個人!$C$6:$AH$125,$N2072,$H$3)/5,0)+7),"")</f>
        <v/>
      </c>
      <c r="I2072" s="23" t="str">
        <f>IF(AND(INDEX(個人!$C$6:$AH$125,$N2072,$C$3)&lt;&gt;"",INDEX(個人!$C$6:$AH$125,$N2072,$O2072)&lt;&gt;""),IF(ISERROR(VLOOKUP(DBCS($Q2072),コード一覧!$E$1:$F$6,2,FALSE)),1,VLOOKUP(DBCS($Q2072),コード一覧!$E$1:$F$6,2,FALSE)),"")</f>
        <v/>
      </c>
      <c r="J2072" s="23" t="str">
        <f>IF(AND(INDEX(個人!$C$6:$AH$125,$N2072,$C$3)&lt;&gt;"",INDEX(個人!$C$6:$AH$125,$N2072,$O2072)&lt;&gt;""),VLOOKUP($P2072,コード一覧!$G$1:$H$10,2,FALSE),"")</f>
        <v/>
      </c>
      <c r="K2072" s="23" t="str">
        <f>IF(AND(INDEX(個人!$C$6:$AH$125,$N2072,$C$3)&lt;&gt;"",INDEX(個人!$C$6:$AH$125,$N2072,$O2072)&lt;&gt;""),LEFT(TEXT(INDEX(個人!$C$6:$AH$125,$N2072,$O2072),"mm:ss.00"),2),"")</f>
        <v/>
      </c>
      <c r="L2072" s="23" t="str">
        <f>IF(AND(INDEX(個人!$C$6:$AH$125,$N2072,$C$3)&lt;&gt;"",INDEX(個人!$C$6:$AH$125,$N2072,$O2072)&lt;&gt;""),MID(TEXT(INDEX(個人!$C$6:$AH$125,$N2072,$O2072),"mm:ss.00"),4,2),"")</f>
        <v/>
      </c>
      <c r="M2072" s="23" t="str">
        <f>IF(AND(INDEX(個人!$C$6:$AH$125,$N2072,$C$3)&lt;&gt;"",INDEX(個人!$C$6:$AH$125,$N2072,$O2072)&lt;&gt;""),RIGHT(TEXT(INDEX(個人!$C$6:$AH$125,$N2072,$O2072),"mm:ss.00"),2),"")</f>
        <v/>
      </c>
      <c r="N2072" s="23">
        <f t="shared" si="281"/>
        <v>94</v>
      </c>
      <c r="O2072" s="23">
        <v>31</v>
      </c>
      <c r="P2072" s="200" t="s">
        <v>47</v>
      </c>
      <c r="Q2072" s="23" t="s">
        <v>101</v>
      </c>
    </row>
    <row r="2073" spans="3:17" s="23" customFormat="1" x14ac:dyDescent="0.15">
      <c r="C2073" s="23" t="str">
        <f>IF(INDEX(個人!$C$6:$AH$125,$N2073,$C$3)&lt;&gt;"",DBCS(TRIM(INDEX(個人!$C$6:$AH$125,$N2073,$C$3))),"")</f>
        <v/>
      </c>
      <c r="D2073" s="23" t="str">
        <f t="shared" si="279"/>
        <v>○</v>
      </c>
      <c r="E2073" s="23">
        <f>IF(AND(INDEX(個人!$C$6:$AH$125,$N2072,$C$3)&lt;&gt;"",INDEX(個人!$C$6:$AH$125,$N2073,$O2073)&lt;&gt;""),E2072+1,E2072)</f>
        <v>0</v>
      </c>
      <c r="F2073" s="23" t="str">
        <f t="shared" si="280"/>
        <v>@0</v>
      </c>
      <c r="H2073" s="23" t="str">
        <f>IF(AND(INDEX(個人!$C$6:$AH$125,$N2073,$C$3)&lt;&gt;"",INDEX(個人!$C$6:$AH$125,$N2073,$O2073)&lt;&gt;""),IF(INDEX(個人!$C$6:$AH$125,$N2073,$H$3)&lt;20,11,ROUNDDOWN(INDEX(個人!$C$6:$AH$125,$N2073,$H$3)/5,0)+7),"")</f>
        <v/>
      </c>
      <c r="I2073" s="23" t="str">
        <f>IF(AND(INDEX(個人!$C$6:$AH$125,$N2073,$C$3)&lt;&gt;"",INDEX(個人!$C$6:$AH$125,$N2073,$O2073)&lt;&gt;""),IF(ISERROR(VLOOKUP(DBCS($Q2073),コード一覧!$E$1:$F$6,2,FALSE)),1,VLOOKUP(DBCS($Q2073),コード一覧!$E$1:$F$6,2,FALSE)),"")</f>
        <v/>
      </c>
      <c r="J2073" s="23" t="str">
        <f>IF(AND(INDEX(個人!$C$6:$AH$125,$N2073,$C$3)&lt;&gt;"",INDEX(個人!$C$6:$AH$125,$N2073,$O2073)&lt;&gt;""),VLOOKUP($P2073,コード一覧!$G$1:$H$10,2,FALSE),"")</f>
        <v/>
      </c>
      <c r="K2073" s="23" t="str">
        <f>IF(AND(INDEX(個人!$C$6:$AH$125,$N2073,$C$3)&lt;&gt;"",INDEX(個人!$C$6:$AH$125,$N2073,$O2073)&lt;&gt;""),LEFT(TEXT(INDEX(個人!$C$6:$AH$125,$N2073,$O2073),"mm:ss.00"),2),"")</f>
        <v/>
      </c>
      <c r="L2073" s="23" t="str">
        <f>IF(AND(INDEX(個人!$C$6:$AH$125,$N2073,$C$3)&lt;&gt;"",INDEX(個人!$C$6:$AH$125,$N2073,$O2073)&lt;&gt;""),MID(TEXT(INDEX(個人!$C$6:$AH$125,$N2073,$O2073),"mm:ss.00"),4,2),"")</f>
        <v/>
      </c>
      <c r="M2073" s="23" t="str">
        <f>IF(AND(INDEX(個人!$C$6:$AH$125,$N2073,$C$3)&lt;&gt;"",INDEX(個人!$C$6:$AH$125,$N2073,$O2073)&lt;&gt;""),RIGHT(TEXT(INDEX(個人!$C$6:$AH$125,$N2073,$O2073),"mm:ss.00"),2),"")</f>
        <v/>
      </c>
      <c r="N2073" s="23">
        <f t="shared" si="281"/>
        <v>94</v>
      </c>
      <c r="O2073" s="23">
        <v>32</v>
      </c>
      <c r="P2073" s="200" t="s">
        <v>73</v>
      </c>
      <c r="Q2073" s="23" t="s">
        <v>101</v>
      </c>
    </row>
    <row r="2074" spans="3:17" s="22" customFormat="1" x14ac:dyDescent="0.15">
      <c r="C2074" s="22" t="str">
        <f>IF(INDEX(個人!$C$6:$AH$125,$N2074,$C$3)&lt;&gt;"",DBCS(TRIM(INDEX(個人!$C$6:$AH$125,$N2074,$C$3))),"")</f>
        <v/>
      </c>
      <c r="D2074" s="22" t="str">
        <f>IF(C2073=C2074,"○","×")</f>
        <v>○</v>
      </c>
      <c r="E2074" s="22">
        <f>IF(AND(INDEX(個人!$C$6:$AH$125,$N2074,$C$3)&lt;&gt;"",INDEX(個人!$C$6:$AH$125,$N2074,$O2074)&lt;&gt;""),1,0)</f>
        <v>0</v>
      </c>
      <c r="F2074" s="22" t="str">
        <f>C2074&amp;"@"&amp;E2074</f>
        <v>@0</v>
      </c>
      <c r="H2074" s="22" t="str">
        <f>IF(AND(INDEX(個人!$C$6:$AH$125,$N2074,$C$3)&lt;&gt;"",INDEX(個人!$C$6:$AH$125,$N2074,$O2074)&lt;&gt;""),IF(INDEX(個人!$C$6:$AH$125,$N2074,$H$3)&lt;20,11,ROUNDDOWN(INDEX(個人!$C$6:$AH$125,$N2074,$H$3)/5,0)+7),"")</f>
        <v/>
      </c>
      <c r="I2074" s="22" t="str">
        <f>IF(AND(INDEX(個人!$C$6:$AH$125,$N2074,$C$3)&lt;&gt;"",INDEX(個人!$C$6:$AH$125,$N2074,$O2074)&lt;&gt;""),IF(ISERROR(VLOOKUP(DBCS($Q2074),コード一覧!$E$1:$F$6,2,FALSE)),1,VLOOKUP(DBCS($Q2074),コード一覧!$E$1:$F$6,2,FALSE)),"")</f>
        <v/>
      </c>
      <c r="J2074" s="22" t="str">
        <f>IF(AND(INDEX(個人!$C$6:$AH$125,$N2074,$C$3)&lt;&gt;"",INDEX(個人!$C$6:$AH$125,$N2074,$O2074)&lt;&gt;""),VLOOKUP($P2074,コード一覧!$G$1:$H$10,2,FALSE),"")</f>
        <v/>
      </c>
      <c r="K2074" s="22" t="str">
        <f>IF(AND(INDEX(個人!$C$6:$AH$125,$N2074,$C$3)&lt;&gt;"",INDEX(個人!$C$6:$AH$125,$N2074,$O2074)&lt;&gt;""),LEFT(TEXT(INDEX(個人!$C$6:$AH$125,$N2074,$O2074),"mm:ss.00"),2),"")</f>
        <v/>
      </c>
      <c r="L2074" s="22" t="str">
        <f>IF(AND(INDEX(個人!$C$6:$AH$125,$N2074,$C$3)&lt;&gt;"",INDEX(個人!$C$6:$AH$125,$N2074,$O2074)&lt;&gt;""),MID(TEXT(INDEX(個人!$C$6:$AH$125,$N2074,$O2074),"mm:ss.00"),4,2),"")</f>
        <v/>
      </c>
      <c r="M2074" s="22" t="str">
        <f>IF(AND(INDEX(個人!$C$6:$AH$125,$N2074,$C$3)&lt;&gt;"",INDEX(個人!$C$6:$AH$125,$N2074,$O2074)&lt;&gt;""),RIGHT(TEXT(INDEX(個人!$C$6:$AH$125,$N2074,$O2074),"mm:ss.00"),2),"")</f>
        <v/>
      </c>
      <c r="N2074" s="22">
        <f>N2052+1</f>
        <v>95</v>
      </c>
      <c r="O2074" s="22">
        <v>11</v>
      </c>
      <c r="P2074" s="24" t="s">
        <v>70</v>
      </c>
      <c r="Q2074" s="22" t="s">
        <v>102</v>
      </c>
    </row>
    <row r="2075" spans="3:17" s="22" customFormat="1" x14ac:dyDescent="0.15">
      <c r="C2075" s="22" t="str">
        <f>IF(INDEX(個人!$C$6:$AH$125,$N2075,$C$3)&lt;&gt;"",DBCS(TRIM(INDEX(個人!$C$6:$AH$125,$N2075,$C$3))),"")</f>
        <v/>
      </c>
      <c r="D2075" s="22" t="str">
        <f>IF(C2074=C2075,"○","×")</f>
        <v>○</v>
      </c>
      <c r="E2075" s="22">
        <f>IF(AND(INDEX(個人!$C$6:$AH$125,$N2074,$C$3)&lt;&gt;"",INDEX(個人!$C$6:$AH$125,$N2075,$O2075)&lt;&gt;""),E2074+1,E2074)</f>
        <v>0</v>
      </c>
      <c r="F2075" s="22" t="str">
        <f>C2075&amp;"@"&amp;E2075</f>
        <v>@0</v>
      </c>
      <c r="H2075" s="22" t="str">
        <f>IF(AND(INDEX(個人!$C$6:$AH$125,$N2075,$C$3)&lt;&gt;"",INDEX(個人!$C$6:$AH$125,$N2075,$O2075)&lt;&gt;""),IF(INDEX(個人!$C$6:$AH$125,$N2075,$H$3)&lt;20,11,ROUNDDOWN(INDEX(個人!$C$6:$AH$125,$N2075,$H$3)/5,0)+7),"")</f>
        <v/>
      </c>
      <c r="I2075" s="22" t="str">
        <f>IF(AND(INDEX(個人!$C$6:$AH$125,$N2075,$C$3)&lt;&gt;"",INDEX(個人!$C$6:$AH$125,$N2075,$O2075)&lt;&gt;""),IF(ISERROR(VLOOKUP(DBCS($Q2075),コード一覧!$E$1:$F$6,2,FALSE)),1,VLOOKUP(DBCS($Q2075),コード一覧!$E$1:$F$6,2,FALSE)),"")</f>
        <v/>
      </c>
      <c r="J2075" s="22" t="str">
        <f>IF(AND(INDEX(個人!$C$6:$AH$125,$N2075,$C$3)&lt;&gt;"",INDEX(個人!$C$6:$AH$125,$N2075,$O2075)&lt;&gt;""),VLOOKUP($P2075,コード一覧!$G$1:$H$10,2,FALSE),"")</f>
        <v/>
      </c>
      <c r="K2075" s="22" t="str">
        <f>IF(AND(INDEX(個人!$C$6:$AH$125,$N2075,$C$3)&lt;&gt;"",INDEX(個人!$C$6:$AH$125,$N2075,$O2075)&lt;&gt;""),LEFT(TEXT(INDEX(個人!$C$6:$AH$125,$N2075,$O2075),"mm:ss.00"),2),"")</f>
        <v/>
      </c>
      <c r="L2075" s="22" t="str">
        <f>IF(AND(INDEX(個人!$C$6:$AH$125,$N2075,$C$3)&lt;&gt;"",INDEX(個人!$C$6:$AH$125,$N2075,$O2075)&lt;&gt;""),MID(TEXT(INDEX(個人!$C$6:$AH$125,$N2075,$O2075),"mm:ss.00"),4,2),"")</f>
        <v/>
      </c>
      <c r="M2075" s="22" t="str">
        <f>IF(AND(INDEX(個人!$C$6:$AH$125,$N2075,$C$3)&lt;&gt;"",INDEX(個人!$C$6:$AH$125,$N2075,$O2075)&lt;&gt;""),RIGHT(TEXT(INDEX(個人!$C$6:$AH$125,$N2075,$O2075),"mm:ss.00"),2),"")</f>
        <v/>
      </c>
      <c r="N2075" s="22">
        <f>$N2074</f>
        <v>95</v>
      </c>
      <c r="O2075" s="22">
        <v>12</v>
      </c>
      <c r="P2075" s="24" t="s">
        <v>24</v>
      </c>
      <c r="Q2075" s="22" t="s">
        <v>102</v>
      </c>
    </row>
    <row r="2076" spans="3:17" s="22" customFormat="1" x14ac:dyDescent="0.15">
      <c r="C2076" s="22" t="str">
        <f>IF(INDEX(個人!$C$6:$AH$125,$N2076,$C$3)&lt;&gt;"",DBCS(TRIM(INDEX(個人!$C$6:$AH$125,$N2076,$C$3))),"")</f>
        <v/>
      </c>
      <c r="D2076" s="22" t="str">
        <f t="shared" ref="D2076:D2095" si="282">IF(C2075=C2076,"○","×")</f>
        <v>○</v>
      </c>
      <c r="E2076" s="22">
        <f>IF(AND(INDEX(個人!$C$6:$AH$125,$N2075,$C$3)&lt;&gt;"",INDEX(個人!$C$6:$AH$125,$N2076,$O2076)&lt;&gt;""),E2075+1,E2075)</f>
        <v>0</v>
      </c>
      <c r="F2076" s="22" t="str">
        <f t="shared" ref="F2076:F2095" si="283">C2076&amp;"@"&amp;E2076</f>
        <v>@0</v>
      </c>
      <c r="H2076" s="22" t="str">
        <f>IF(AND(INDEX(個人!$C$6:$AH$125,$N2076,$C$3)&lt;&gt;"",INDEX(個人!$C$6:$AH$125,$N2076,$O2076)&lt;&gt;""),IF(INDEX(個人!$C$6:$AH$125,$N2076,$H$3)&lt;20,11,ROUNDDOWN(INDEX(個人!$C$6:$AH$125,$N2076,$H$3)/5,0)+7),"")</f>
        <v/>
      </c>
      <c r="I2076" s="22" t="str">
        <f>IF(AND(INDEX(個人!$C$6:$AH$125,$N2076,$C$3)&lt;&gt;"",INDEX(個人!$C$6:$AH$125,$N2076,$O2076)&lt;&gt;""),IF(ISERROR(VLOOKUP(DBCS($Q2076),コード一覧!$E$1:$F$6,2,FALSE)),1,VLOOKUP(DBCS($Q2076),コード一覧!$E$1:$F$6,2,FALSE)),"")</f>
        <v/>
      </c>
      <c r="J2076" s="22" t="str">
        <f>IF(AND(INDEX(個人!$C$6:$AH$125,$N2076,$C$3)&lt;&gt;"",INDEX(個人!$C$6:$AH$125,$N2076,$O2076)&lt;&gt;""),VLOOKUP($P2076,コード一覧!$G$1:$H$10,2,FALSE),"")</f>
        <v/>
      </c>
      <c r="K2076" s="22" t="str">
        <f>IF(AND(INDEX(個人!$C$6:$AH$125,$N2076,$C$3)&lt;&gt;"",INDEX(個人!$C$6:$AH$125,$N2076,$O2076)&lt;&gt;""),LEFT(TEXT(INDEX(個人!$C$6:$AH$125,$N2076,$O2076),"mm:ss.00"),2),"")</f>
        <v/>
      </c>
      <c r="L2076" s="22" t="str">
        <f>IF(AND(INDEX(個人!$C$6:$AH$125,$N2076,$C$3)&lt;&gt;"",INDEX(個人!$C$6:$AH$125,$N2076,$O2076)&lt;&gt;""),MID(TEXT(INDEX(個人!$C$6:$AH$125,$N2076,$O2076),"mm:ss.00"),4,2),"")</f>
        <v/>
      </c>
      <c r="M2076" s="22" t="str">
        <f>IF(AND(INDEX(個人!$C$6:$AH$125,$N2076,$C$3)&lt;&gt;"",INDEX(個人!$C$6:$AH$125,$N2076,$O2076)&lt;&gt;""),RIGHT(TEXT(INDEX(個人!$C$6:$AH$125,$N2076,$O2076),"mm:ss.00"),2),"")</f>
        <v/>
      </c>
      <c r="N2076" s="22">
        <f t="shared" ref="N2076:N2095" si="284">$N2075</f>
        <v>95</v>
      </c>
      <c r="O2076" s="22">
        <v>13</v>
      </c>
      <c r="P2076" s="24" t="s">
        <v>37</v>
      </c>
      <c r="Q2076" s="22" t="s">
        <v>102</v>
      </c>
    </row>
    <row r="2077" spans="3:17" s="22" customFormat="1" x14ac:dyDescent="0.15">
      <c r="C2077" s="22" t="str">
        <f>IF(INDEX(個人!$C$6:$AH$125,$N2077,$C$3)&lt;&gt;"",DBCS(TRIM(INDEX(個人!$C$6:$AH$125,$N2077,$C$3))),"")</f>
        <v/>
      </c>
      <c r="D2077" s="22" t="str">
        <f t="shared" si="282"/>
        <v>○</v>
      </c>
      <c r="E2077" s="22">
        <f>IF(AND(INDEX(個人!$C$6:$AH$125,$N2076,$C$3)&lt;&gt;"",INDEX(個人!$C$6:$AH$125,$N2077,$O2077)&lt;&gt;""),E2076+1,E2076)</f>
        <v>0</v>
      </c>
      <c r="F2077" s="22" t="str">
        <f t="shared" si="283"/>
        <v>@0</v>
      </c>
      <c r="H2077" s="22" t="str">
        <f>IF(AND(INDEX(個人!$C$6:$AH$125,$N2077,$C$3)&lt;&gt;"",INDEX(個人!$C$6:$AH$125,$N2077,$O2077)&lt;&gt;""),IF(INDEX(個人!$C$6:$AH$125,$N2077,$H$3)&lt;20,11,ROUNDDOWN(INDEX(個人!$C$6:$AH$125,$N2077,$H$3)/5,0)+7),"")</f>
        <v/>
      </c>
      <c r="I2077" s="22" t="str">
        <f>IF(AND(INDEX(個人!$C$6:$AH$125,$N2077,$C$3)&lt;&gt;"",INDEX(個人!$C$6:$AH$125,$N2077,$O2077)&lt;&gt;""),IF(ISERROR(VLOOKUP(DBCS($Q2077),コード一覧!$E$1:$F$6,2,FALSE)),1,VLOOKUP(DBCS($Q2077),コード一覧!$E$1:$F$6,2,FALSE)),"")</f>
        <v/>
      </c>
      <c r="J2077" s="22" t="str">
        <f>IF(AND(INDEX(個人!$C$6:$AH$125,$N2077,$C$3)&lt;&gt;"",INDEX(個人!$C$6:$AH$125,$N2077,$O2077)&lt;&gt;""),VLOOKUP($P2077,コード一覧!$G$1:$H$10,2,FALSE),"")</f>
        <v/>
      </c>
      <c r="K2077" s="22" t="str">
        <f>IF(AND(INDEX(個人!$C$6:$AH$125,$N2077,$C$3)&lt;&gt;"",INDEX(個人!$C$6:$AH$125,$N2077,$O2077)&lt;&gt;""),LEFT(TEXT(INDEX(個人!$C$6:$AH$125,$N2077,$O2077),"mm:ss.00"),2),"")</f>
        <v/>
      </c>
      <c r="L2077" s="22" t="str">
        <f>IF(AND(INDEX(個人!$C$6:$AH$125,$N2077,$C$3)&lt;&gt;"",INDEX(個人!$C$6:$AH$125,$N2077,$O2077)&lt;&gt;""),MID(TEXT(INDEX(個人!$C$6:$AH$125,$N2077,$O2077),"mm:ss.00"),4,2),"")</f>
        <v/>
      </c>
      <c r="M2077" s="22" t="str">
        <f>IF(AND(INDEX(個人!$C$6:$AH$125,$N2077,$C$3)&lt;&gt;"",INDEX(個人!$C$6:$AH$125,$N2077,$O2077)&lt;&gt;""),RIGHT(TEXT(INDEX(個人!$C$6:$AH$125,$N2077,$O2077),"mm:ss.00"),2),"")</f>
        <v/>
      </c>
      <c r="N2077" s="22">
        <f t="shared" si="284"/>
        <v>95</v>
      </c>
      <c r="O2077" s="22">
        <v>14</v>
      </c>
      <c r="P2077" s="24" t="s">
        <v>47</v>
      </c>
      <c r="Q2077" s="22" t="s">
        <v>102</v>
      </c>
    </row>
    <row r="2078" spans="3:17" s="22" customFormat="1" x14ac:dyDescent="0.15">
      <c r="C2078" s="22" t="str">
        <f>IF(INDEX(個人!$C$6:$AH$125,$N2078,$C$3)&lt;&gt;"",DBCS(TRIM(INDEX(個人!$C$6:$AH$125,$N2078,$C$3))),"")</f>
        <v/>
      </c>
      <c r="D2078" s="22" t="str">
        <f t="shared" si="282"/>
        <v>○</v>
      </c>
      <c r="E2078" s="22">
        <f>IF(AND(INDEX(個人!$C$6:$AH$125,$N2077,$C$3)&lt;&gt;"",INDEX(個人!$C$6:$AH$125,$N2078,$O2078)&lt;&gt;""),E2077+1,E2077)</f>
        <v>0</v>
      </c>
      <c r="F2078" s="22" t="str">
        <f t="shared" si="283"/>
        <v>@0</v>
      </c>
      <c r="H2078" s="22" t="str">
        <f>IF(AND(INDEX(個人!$C$6:$AH$125,$N2078,$C$3)&lt;&gt;"",INDEX(個人!$C$6:$AH$125,$N2078,$O2078)&lt;&gt;""),IF(INDEX(個人!$C$6:$AH$125,$N2078,$H$3)&lt;20,11,ROUNDDOWN(INDEX(個人!$C$6:$AH$125,$N2078,$H$3)/5,0)+7),"")</f>
        <v/>
      </c>
      <c r="I2078" s="22" t="str">
        <f>IF(AND(INDEX(個人!$C$6:$AH$125,$N2078,$C$3)&lt;&gt;"",INDEX(個人!$C$6:$AH$125,$N2078,$O2078)&lt;&gt;""),IF(ISERROR(VLOOKUP(DBCS($Q2078),コード一覧!$E$1:$F$6,2,FALSE)),1,VLOOKUP(DBCS($Q2078),コード一覧!$E$1:$F$6,2,FALSE)),"")</f>
        <v/>
      </c>
      <c r="J2078" s="22" t="str">
        <f>IF(AND(INDEX(個人!$C$6:$AH$125,$N2078,$C$3)&lt;&gt;"",INDEX(個人!$C$6:$AH$125,$N2078,$O2078)&lt;&gt;""),VLOOKUP($P2078,コード一覧!$G$1:$H$10,2,FALSE),"")</f>
        <v/>
      </c>
      <c r="K2078" s="22" t="str">
        <f>IF(AND(INDEX(個人!$C$6:$AH$125,$N2078,$C$3)&lt;&gt;"",INDEX(個人!$C$6:$AH$125,$N2078,$O2078)&lt;&gt;""),LEFT(TEXT(INDEX(個人!$C$6:$AH$125,$N2078,$O2078),"mm:ss.00"),2),"")</f>
        <v/>
      </c>
      <c r="L2078" s="22" t="str">
        <f>IF(AND(INDEX(個人!$C$6:$AH$125,$N2078,$C$3)&lt;&gt;"",INDEX(個人!$C$6:$AH$125,$N2078,$O2078)&lt;&gt;""),MID(TEXT(INDEX(個人!$C$6:$AH$125,$N2078,$O2078),"mm:ss.00"),4,2),"")</f>
        <v/>
      </c>
      <c r="M2078" s="22" t="str">
        <f>IF(AND(INDEX(個人!$C$6:$AH$125,$N2078,$C$3)&lt;&gt;"",INDEX(個人!$C$6:$AH$125,$N2078,$O2078)&lt;&gt;""),RIGHT(TEXT(INDEX(個人!$C$6:$AH$125,$N2078,$O2078),"mm:ss.00"),2),"")</f>
        <v/>
      </c>
      <c r="N2078" s="22">
        <f t="shared" si="284"/>
        <v>95</v>
      </c>
      <c r="O2078" s="22">
        <v>15</v>
      </c>
      <c r="P2078" s="24" t="s">
        <v>73</v>
      </c>
      <c r="Q2078" s="22" t="s">
        <v>102</v>
      </c>
    </row>
    <row r="2079" spans="3:17" s="22" customFormat="1" x14ac:dyDescent="0.15">
      <c r="C2079" s="22" t="str">
        <f>IF(INDEX(個人!$C$6:$AH$125,$N2079,$C$3)&lt;&gt;"",DBCS(TRIM(INDEX(個人!$C$6:$AH$125,$N2079,$C$3))),"")</f>
        <v/>
      </c>
      <c r="D2079" s="22" t="str">
        <f t="shared" si="282"/>
        <v>○</v>
      </c>
      <c r="E2079" s="22">
        <f>IF(AND(INDEX(個人!$C$6:$AH$125,$N2078,$C$3)&lt;&gt;"",INDEX(個人!$C$6:$AH$125,$N2079,$O2079)&lt;&gt;""),E2078+1,E2078)</f>
        <v>0</v>
      </c>
      <c r="F2079" s="22" t="str">
        <f t="shared" si="283"/>
        <v>@0</v>
      </c>
      <c r="H2079" s="22" t="str">
        <f>IF(AND(INDEX(個人!$C$6:$AH$125,$N2079,$C$3)&lt;&gt;"",INDEX(個人!$C$6:$AH$125,$N2079,$O2079)&lt;&gt;""),IF(INDEX(個人!$C$6:$AH$125,$N2079,$H$3)&lt;20,11,ROUNDDOWN(INDEX(個人!$C$6:$AH$125,$N2079,$H$3)/5,0)+7),"")</f>
        <v/>
      </c>
      <c r="I2079" s="22" t="str">
        <f>IF(AND(INDEX(個人!$C$6:$AH$125,$N2079,$C$3)&lt;&gt;"",INDEX(個人!$C$6:$AH$125,$N2079,$O2079)&lt;&gt;""),IF(ISERROR(VLOOKUP(DBCS($Q2079),コード一覧!$E$1:$F$6,2,FALSE)),1,VLOOKUP(DBCS($Q2079),コード一覧!$E$1:$F$6,2,FALSE)),"")</f>
        <v/>
      </c>
      <c r="J2079" s="22" t="str">
        <f>IF(AND(INDEX(個人!$C$6:$AH$125,$N2079,$C$3)&lt;&gt;"",INDEX(個人!$C$6:$AH$125,$N2079,$O2079)&lt;&gt;""),VLOOKUP($P2079,コード一覧!$G$1:$H$10,2,FALSE),"")</f>
        <v/>
      </c>
      <c r="K2079" s="22" t="str">
        <f>IF(AND(INDEX(個人!$C$6:$AH$125,$N2079,$C$3)&lt;&gt;"",INDEX(個人!$C$6:$AH$125,$N2079,$O2079)&lt;&gt;""),LEFT(TEXT(INDEX(個人!$C$6:$AH$125,$N2079,$O2079),"mm:ss.00"),2),"")</f>
        <v/>
      </c>
      <c r="L2079" s="22" t="str">
        <f>IF(AND(INDEX(個人!$C$6:$AH$125,$N2079,$C$3)&lt;&gt;"",INDEX(個人!$C$6:$AH$125,$N2079,$O2079)&lt;&gt;""),MID(TEXT(INDEX(個人!$C$6:$AH$125,$N2079,$O2079),"mm:ss.00"),4,2),"")</f>
        <v/>
      </c>
      <c r="M2079" s="22" t="str">
        <f>IF(AND(INDEX(個人!$C$6:$AH$125,$N2079,$C$3)&lt;&gt;"",INDEX(個人!$C$6:$AH$125,$N2079,$O2079)&lt;&gt;""),RIGHT(TEXT(INDEX(個人!$C$6:$AH$125,$N2079,$O2079),"mm:ss.00"),2),"")</f>
        <v/>
      </c>
      <c r="N2079" s="22">
        <f t="shared" si="284"/>
        <v>95</v>
      </c>
      <c r="O2079" s="22">
        <v>16</v>
      </c>
      <c r="P2079" s="24" t="s">
        <v>75</v>
      </c>
      <c r="Q2079" s="22" t="s">
        <v>102</v>
      </c>
    </row>
    <row r="2080" spans="3:17" s="22" customFormat="1" x14ac:dyDescent="0.15">
      <c r="C2080" s="22" t="str">
        <f>IF(INDEX(個人!$C$6:$AH$125,$N2080,$C$3)&lt;&gt;"",DBCS(TRIM(INDEX(個人!$C$6:$AH$125,$N2080,$C$3))),"")</f>
        <v/>
      </c>
      <c r="D2080" s="22" t="str">
        <f t="shared" si="282"/>
        <v>○</v>
      </c>
      <c r="E2080" s="22">
        <f>IF(AND(INDEX(個人!$C$6:$AH$125,$N2079,$C$3)&lt;&gt;"",INDEX(個人!$C$6:$AH$125,$N2080,$O2080)&lt;&gt;""),E2079+1,E2079)</f>
        <v>0</v>
      </c>
      <c r="F2080" s="22" t="str">
        <f t="shared" si="283"/>
        <v>@0</v>
      </c>
      <c r="H2080" s="22" t="str">
        <f>IF(AND(INDEX(個人!$C$6:$AH$125,$N2080,$C$3)&lt;&gt;"",INDEX(個人!$C$6:$AH$125,$N2080,$O2080)&lt;&gt;""),IF(INDEX(個人!$C$6:$AH$125,$N2080,$H$3)&lt;20,11,ROUNDDOWN(INDEX(個人!$C$6:$AH$125,$N2080,$H$3)/5,0)+7),"")</f>
        <v/>
      </c>
      <c r="I2080" s="22" t="str">
        <f>IF(AND(INDEX(個人!$C$6:$AH$125,$N2080,$C$3)&lt;&gt;"",INDEX(個人!$C$6:$AH$125,$N2080,$O2080)&lt;&gt;""),IF(ISERROR(VLOOKUP(DBCS($Q2080),コード一覧!$E$1:$F$6,2,FALSE)),1,VLOOKUP(DBCS($Q2080),コード一覧!$E$1:$F$6,2,FALSE)),"")</f>
        <v/>
      </c>
      <c r="J2080" s="22" t="str">
        <f>IF(AND(INDEX(個人!$C$6:$AH$125,$N2080,$C$3)&lt;&gt;"",INDEX(個人!$C$6:$AH$125,$N2080,$O2080)&lt;&gt;""),VLOOKUP($P2080,コード一覧!$G$1:$H$10,2,FALSE),"")</f>
        <v/>
      </c>
      <c r="K2080" s="22" t="str">
        <f>IF(AND(INDEX(個人!$C$6:$AH$125,$N2080,$C$3)&lt;&gt;"",INDEX(個人!$C$6:$AH$125,$N2080,$O2080)&lt;&gt;""),LEFT(TEXT(INDEX(個人!$C$6:$AH$125,$N2080,$O2080),"mm:ss.00"),2),"")</f>
        <v/>
      </c>
      <c r="L2080" s="22" t="str">
        <f>IF(AND(INDEX(個人!$C$6:$AH$125,$N2080,$C$3)&lt;&gt;"",INDEX(個人!$C$6:$AH$125,$N2080,$O2080)&lt;&gt;""),MID(TEXT(INDEX(個人!$C$6:$AH$125,$N2080,$O2080),"mm:ss.00"),4,2),"")</f>
        <v/>
      </c>
      <c r="M2080" s="22" t="str">
        <f>IF(AND(INDEX(個人!$C$6:$AH$125,$N2080,$C$3)&lt;&gt;"",INDEX(個人!$C$6:$AH$125,$N2080,$O2080)&lt;&gt;""),RIGHT(TEXT(INDEX(個人!$C$6:$AH$125,$N2080,$O2080),"mm:ss.00"),2),"")</f>
        <v/>
      </c>
      <c r="N2080" s="22">
        <f t="shared" si="284"/>
        <v>95</v>
      </c>
      <c r="O2080" s="22">
        <v>17</v>
      </c>
      <c r="P2080" s="24" t="s">
        <v>77</v>
      </c>
      <c r="Q2080" s="22" t="s">
        <v>102</v>
      </c>
    </row>
    <row r="2081" spans="3:17" s="22" customFormat="1" x14ac:dyDescent="0.15">
      <c r="C2081" s="22" t="str">
        <f>IF(INDEX(個人!$C$6:$AH$125,$N2081,$C$3)&lt;&gt;"",DBCS(TRIM(INDEX(個人!$C$6:$AH$125,$N2081,$C$3))),"")</f>
        <v/>
      </c>
      <c r="D2081" s="22" t="str">
        <f t="shared" si="282"/>
        <v>○</v>
      </c>
      <c r="E2081" s="22">
        <f>IF(AND(INDEX(個人!$C$6:$AH$125,$N2080,$C$3)&lt;&gt;"",INDEX(個人!$C$6:$AH$125,$N2081,$O2081)&lt;&gt;""),E2080+1,E2080)</f>
        <v>0</v>
      </c>
      <c r="F2081" s="22" t="str">
        <f t="shared" si="283"/>
        <v>@0</v>
      </c>
      <c r="H2081" s="22" t="str">
        <f>IF(AND(INDEX(個人!$C$6:$AH$125,$N2081,$C$3)&lt;&gt;"",INDEX(個人!$C$6:$AH$125,$N2081,$O2081)&lt;&gt;""),IF(INDEX(個人!$C$6:$AH$125,$N2081,$H$3)&lt;20,11,ROUNDDOWN(INDEX(個人!$C$6:$AH$125,$N2081,$H$3)/5,0)+7),"")</f>
        <v/>
      </c>
      <c r="I2081" s="22" t="str">
        <f>IF(AND(INDEX(個人!$C$6:$AH$125,$N2081,$C$3)&lt;&gt;"",INDEX(個人!$C$6:$AH$125,$N2081,$O2081)&lt;&gt;""),IF(ISERROR(VLOOKUP(DBCS($Q2081),コード一覧!$E$1:$F$6,2,FALSE)),1,VLOOKUP(DBCS($Q2081),コード一覧!$E$1:$F$6,2,FALSE)),"")</f>
        <v/>
      </c>
      <c r="J2081" s="22" t="str">
        <f>IF(AND(INDEX(個人!$C$6:$AH$125,$N2081,$C$3)&lt;&gt;"",INDEX(個人!$C$6:$AH$125,$N2081,$O2081)&lt;&gt;""),VLOOKUP($P2081,コード一覧!$G$1:$H$10,2,FALSE),"")</f>
        <v/>
      </c>
      <c r="K2081" s="22" t="str">
        <f>IF(AND(INDEX(個人!$C$6:$AH$125,$N2081,$C$3)&lt;&gt;"",INDEX(個人!$C$6:$AH$125,$N2081,$O2081)&lt;&gt;""),LEFT(TEXT(INDEX(個人!$C$6:$AH$125,$N2081,$O2081),"mm:ss.00"),2),"")</f>
        <v/>
      </c>
      <c r="L2081" s="22" t="str">
        <f>IF(AND(INDEX(個人!$C$6:$AH$125,$N2081,$C$3)&lt;&gt;"",INDEX(個人!$C$6:$AH$125,$N2081,$O2081)&lt;&gt;""),MID(TEXT(INDEX(個人!$C$6:$AH$125,$N2081,$O2081),"mm:ss.00"),4,2),"")</f>
        <v/>
      </c>
      <c r="M2081" s="22" t="str">
        <f>IF(AND(INDEX(個人!$C$6:$AH$125,$N2081,$C$3)&lt;&gt;"",INDEX(個人!$C$6:$AH$125,$N2081,$O2081)&lt;&gt;""),RIGHT(TEXT(INDEX(個人!$C$6:$AH$125,$N2081,$O2081),"mm:ss.00"),2),"")</f>
        <v/>
      </c>
      <c r="N2081" s="22">
        <f t="shared" si="284"/>
        <v>95</v>
      </c>
      <c r="O2081" s="22">
        <v>18</v>
      </c>
      <c r="P2081" s="24" t="s">
        <v>70</v>
      </c>
      <c r="Q2081" s="22" t="s">
        <v>103</v>
      </c>
    </row>
    <row r="2082" spans="3:17" s="22" customFormat="1" x14ac:dyDescent="0.15">
      <c r="C2082" s="22" t="str">
        <f>IF(INDEX(個人!$C$6:$AH$125,$N2082,$C$3)&lt;&gt;"",DBCS(TRIM(INDEX(個人!$C$6:$AH$125,$N2082,$C$3))),"")</f>
        <v/>
      </c>
      <c r="D2082" s="22" t="str">
        <f t="shared" si="282"/>
        <v>○</v>
      </c>
      <c r="E2082" s="22">
        <f>IF(AND(INDEX(個人!$C$6:$AH$125,$N2081,$C$3)&lt;&gt;"",INDEX(個人!$C$6:$AH$125,$N2082,$O2082)&lt;&gt;""),E2081+1,E2081)</f>
        <v>0</v>
      </c>
      <c r="F2082" s="22" t="str">
        <f t="shared" si="283"/>
        <v>@0</v>
      </c>
      <c r="H2082" s="22" t="str">
        <f>IF(AND(INDEX(個人!$C$6:$AH$125,$N2082,$C$3)&lt;&gt;"",INDEX(個人!$C$6:$AH$125,$N2082,$O2082)&lt;&gt;""),IF(INDEX(個人!$C$6:$AH$125,$N2082,$H$3)&lt;20,11,ROUNDDOWN(INDEX(個人!$C$6:$AH$125,$N2082,$H$3)/5,0)+7),"")</f>
        <v/>
      </c>
      <c r="I2082" s="22" t="str">
        <f>IF(AND(INDEX(個人!$C$6:$AH$125,$N2082,$C$3)&lt;&gt;"",INDEX(個人!$C$6:$AH$125,$N2082,$O2082)&lt;&gt;""),IF(ISERROR(VLOOKUP(DBCS($Q2082),コード一覧!$E$1:$F$6,2,FALSE)),1,VLOOKUP(DBCS($Q2082),コード一覧!$E$1:$F$6,2,FALSE)),"")</f>
        <v/>
      </c>
      <c r="J2082" s="22" t="str">
        <f>IF(AND(INDEX(個人!$C$6:$AH$125,$N2082,$C$3)&lt;&gt;"",INDEX(個人!$C$6:$AH$125,$N2082,$O2082)&lt;&gt;""),VLOOKUP($P2082,コード一覧!$G$1:$H$10,2,FALSE),"")</f>
        <v/>
      </c>
      <c r="K2082" s="22" t="str">
        <f>IF(AND(INDEX(個人!$C$6:$AH$125,$N2082,$C$3)&lt;&gt;"",INDEX(個人!$C$6:$AH$125,$N2082,$O2082)&lt;&gt;""),LEFT(TEXT(INDEX(個人!$C$6:$AH$125,$N2082,$O2082),"mm:ss.00"),2),"")</f>
        <v/>
      </c>
      <c r="L2082" s="22" t="str">
        <f>IF(AND(INDEX(個人!$C$6:$AH$125,$N2082,$C$3)&lt;&gt;"",INDEX(個人!$C$6:$AH$125,$N2082,$O2082)&lt;&gt;""),MID(TEXT(INDEX(個人!$C$6:$AH$125,$N2082,$O2082),"mm:ss.00"),4,2),"")</f>
        <v/>
      </c>
      <c r="M2082" s="22" t="str">
        <f>IF(AND(INDEX(個人!$C$6:$AH$125,$N2082,$C$3)&lt;&gt;"",INDEX(個人!$C$6:$AH$125,$N2082,$O2082)&lt;&gt;""),RIGHT(TEXT(INDEX(個人!$C$6:$AH$125,$N2082,$O2082),"mm:ss.00"),2),"")</f>
        <v/>
      </c>
      <c r="N2082" s="22">
        <f t="shared" si="284"/>
        <v>95</v>
      </c>
      <c r="O2082" s="22">
        <v>19</v>
      </c>
      <c r="P2082" s="24" t="s">
        <v>24</v>
      </c>
      <c r="Q2082" s="22" t="s">
        <v>103</v>
      </c>
    </row>
    <row r="2083" spans="3:17" s="22" customFormat="1" x14ac:dyDescent="0.15">
      <c r="C2083" s="22" t="str">
        <f>IF(INDEX(個人!$C$6:$AH$125,$N2083,$C$3)&lt;&gt;"",DBCS(TRIM(INDEX(個人!$C$6:$AH$125,$N2083,$C$3))),"")</f>
        <v/>
      </c>
      <c r="D2083" s="22" t="str">
        <f t="shared" si="282"/>
        <v>○</v>
      </c>
      <c r="E2083" s="22">
        <f>IF(AND(INDEX(個人!$C$6:$AH$125,$N2082,$C$3)&lt;&gt;"",INDEX(個人!$C$6:$AH$125,$N2083,$O2083)&lt;&gt;""),E2082+1,E2082)</f>
        <v>0</v>
      </c>
      <c r="F2083" s="22" t="str">
        <f t="shared" si="283"/>
        <v>@0</v>
      </c>
      <c r="H2083" s="22" t="str">
        <f>IF(AND(INDEX(個人!$C$6:$AH$125,$N2083,$C$3)&lt;&gt;"",INDEX(個人!$C$6:$AH$125,$N2083,$O2083)&lt;&gt;""),IF(INDEX(個人!$C$6:$AH$125,$N2083,$H$3)&lt;20,11,ROUNDDOWN(INDEX(個人!$C$6:$AH$125,$N2083,$H$3)/5,0)+7),"")</f>
        <v/>
      </c>
      <c r="I2083" s="22" t="str">
        <f>IF(AND(INDEX(個人!$C$6:$AH$125,$N2083,$C$3)&lt;&gt;"",INDEX(個人!$C$6:$AH$125,$N2083,$O2083)&lt;&gt;""),IF(ISERROR(VLOOKUP(DBCS($Q2083),コード一覧!$E$1:$F$6,2,FALSE)),1,VLOOKUP(DBCS($Q2083),コード一覧!$E$1:$F$6,2,FALSE)),"")</f>
        <v/>
      </c>
      <c r="J2083" s="22" t="str">
        <f>IF(AND(INDEX(個人!$C$6:$AH$125,$N2083,$C$3)&lt;&gt;"",INDEX(個人!$C$6:$AH$125,$N2083,$O2083)&lt;&gt;""),VLOOKUP($P2083,コード一覧!$G$1:$H$10,2,FALSE),"")</f>
        <v/>
      </c>
      <c r="K2083" s="22" t="str">
        <f>IF(AND(INDEX(個人!$C$6:$AH$125,$N2083,$C$3)&lt;&gt;"",INDEX(個人!$C$6:$AH$125,$N2083,$O2083)&lt;&gt;""),LEFT(TEXT(INDEX(個人!$C$6:$AH$125,$N2083,$O2083),"mm:ss.00"),2),"")</f>
        <v/>
      </c>
      <c r="L2083" s="22" t="str">
        <f>IF(AND(INDEX(個人!$C$6:$AH$125,$N2083,$C$3)&lt;&gt;"",INDEX(個人!$C$6:$AH$125,$N2083,$O2083)&lt;&gt;""),MID(TEXT(INDEX(個人!$C$6:$AH$125,$N2083,$O2083),"mm:ss.00"),4,2),"")</f>
        <v/>
      </c>
      <c r="M2083" s="22" t="str">
        <f>IF(AND(INDEX(個人!$C$6:$AH$125,$N2083,$C$3)&lt;&gt;"",INDEX(個人!$C$6:$AH$125,$N2083,$O2083)&lt;&gt;""),RIGHT(TEXT(INDEX(個人!$C$6:$AH$125,$N2083,$O2083),"mm:ss.00"),2),"")</f>
        <v/>
      </c>
      <c r="N2083" s="22">
        <f t="shared" si="284"/>
        <v>95</v>
      </c>
      <c r="O2083" s="22">
        <v>20</v>
      </c>
      <c r="P2083" s="24" t="s">
        <v>37</v>
      </c>
      <c r="Q2083" s="22" t="s">
        <v>103</v>
      </c>
    </row>
    <row r="2084" spans="3:17" s="22" customFormat="1" x14ac:dyDescent="0.15">
      <c r="C2084" s="22" t="str">
        <f>IF(INDEX(個人!$C$6:$AH$125,$N2084,$C$3)&lt;&gt;"",DBCS(TRIM(INDEX(個人!$C$6:$AH$125,$N2084,$C$3))),"")</f>
        <v/>
      </c>
      <c r="D2084" s="22" t="str">
        <f t="shared" si="282"/>
        <v>○</v>
      </c>
      <c r="E2084" s="22">
        <f>IF(AND(INDEX(個人!$C$6:$AH$125,$N2083,$C$3)&lt;&gt;"",INDEX(個人!$C$6:$AH$125,$N2084,$O2084)&lt;&gt;""),E2083+1,E2083)</f>
        <v>0</v>
      </c>
      <c r="F2084" s="22" t="str">
        <f t="shared" si="283"/>
        <v>@0</v>
      </c>
      <c r="H2084" s="22" t="str">
        <f>IF(AND(INDEX(個人!$C$6:$AH$125,$N2084,$C$3)&lt;&gt;"",INDEX(個人!$C$6:$AH$125,$N2084,$O2084)&lt;&gt;""),IF(INDEX(個人!$C$6:$AH$125,$N2084,$H$3)&lt;20,11,ROUNDDOWN(INDEX(個人!$C$6:$AH$125,$N2084,$H$3)/5,0)+7),"")</f>
        <v/>
      </c>
      <c r="I2084" s="22" t="str">
        <f>IF(AND(INDEX(個人!$C$6:$AH$125,$N2084,$C$3)&lt;&gt;"",INDEX(個人!$C$6:$AH$125,$N2084,$O2084)&lt;&gt;""),IF(ISERROR(VLOOKUP(DBCS($Q2084),コード一覧!$E$1:$F$6,2,FALSE)),1,VLOOKUP(DBCS($Q2084),コード一覧!$E$1:$F$6,2,FALSE)),"")</f>
        <v/>
      </c>
      <c r="J2084" s="22" t="str">
        <f>IF(AND(INDEX(個人!$C$6:$AH$125,$N2084,$C$3)&lt;&gt;"",INDEX(個人!$C$6:$AH$125,$N2084,$O2084)&lt;&gt;""),VLOOKUP($P2084,コード一覧!$G$1:$H$10,2,FALSE),"")</f>
        <v/>
      </c>
      <c r="K2084" s="22" t="str">
        <f>IF(AND(INDEX(個人!$C$6:$AH$125,$N2084,$C$3)&lt;&gt;"",INDEX(個人!$C$6:$AH$125,$N2084,$O2084)&lt;&gt;""),LEFT(TEXT(INDEX(個人!$C$6:$AH$125,$N2084,$O2084),"mm:ss.00"),2),"")</f>
        <v/>
      </c>
      <c r="L2084" s="22" t="str">
        <f>IF(AND(INDEX(個人!$C$6:$AH$125,$N2084,$C$3)&lt;&gt;"",INDEX(個人!$C$6:$AH$125,$N2084,$O2084)&lt;&gt;""),MID(TEXT(INDEX(個人!$C$6:$AH$125,$N2084,$O2084),"mm:ss.00"),4,2),"")</f>
        <v/>
      </c>
      <c r="M2084" s="22" t="str">
        <f>IF(AND(INDEX(個人!$C$6:$AH$125,$N2084,$C$3)&lt;&gt;"",INDEX(個人!$C$6:$AH$125,$N2084,$O2084)&lt;&gt;""),RIGHT(TEXT(INDEX(個人!$C$6:$AH$125,$N2084,$O2084),"mm:ss.00"),2),"")</f>
        <v/>
      </c>
      <c r="N2084" s="22">
        <f t="shared" si="284"/>
        <v>95</v>
      </c>
      <c r="O2084" s="22">
        <v>21</v>
      </c>
      <c r="P2084" s="24" t="s">
        <v>47</v>
      </c>
      <c r="Q2084" s="22" t="s">
        <v>103</v>
      </c>
    </row>
    <row r="2085" spans="3:17" s="22" customFormat="1" x14ac:dyDescent="0.15">
      <c r="C2085" s="22" t="str">
        <f>IF(INDEX(個人!$C$6:$AH$125,$N2085,$C$3)&lt;&gt;"",DBCS(TRIM(INDEX(個人!$C$6:$AH$125,$N2085,$C$3))),"")</f>
        <v/>
      </c>
      <c r="D2085" s="22" t="str">
        <f t="shared" si="282"/>
        <v>○</v>
      </c>
      <c r="E2085" s="22">
        <f>IF(AND(INDEX(個人!$C$6:$AH$125,$N2084,$C$3)&lt;&gt;"",INDEX(個人!$C$6:$AH$125,$N2085,$O2085)&lt;&gt;""),E2084+1,E2084)</f>
        <v>0</v>
      </c>
      <c r="F2085" s="22" t="str">
        <f t="shared" si="283"/>
        <v>@0</v>
      </c>
      <c r="H2085" s="22" t="str">
        <f>IF(AND(INDEX(個人!$C$6:$AH$125,$N2085,$C$3)&lt;&gt;"",INDEX(個人!$C$6:$AH$125,$N2085,$O2085)&lt;&gt;""),IF(INDEX(個人!$C$6:$AH$125,$N2085,$H$3)&lt;20,11,ROUNDDOWN(INDEX(個人!$C$6:$AH$125,$N2085,$H$3)/5,0)+7),"")</f>
        <v/>
      </c>
      <c r="I2085" s="22" t="str">
        <f>IF(AND(INDEX(個人!$C$6:$AH$125,$N2085,$C$3)&lt;&gt;"",INDEX(個人!$C$6:$AH$125,$N2085,$O2085)&lt;&gt;""),IF(ISERROR(VLOOKUP(DBCS($Q2085),コード一覧!$E$1:$F$6,2,FALSE)),1,VLOOKUP(DBCS($Q2085),コード一覧!$E$1:$F$6,2,FALSE)),"")</f>
        <v/>
      </c>
      <c r="J2085" s="22" t="str">
        <f>IF(AND(INDEX(個人!$C$6:$AH$125,$N2085,$C$3)&lt;&gt;"",INDEX(個人!$C$6:$AH$125,$N2085,$O2085)&lt;&gt;""),VLOOKUP($P2085,コード一覧!$G$1:$H$10,2,FALSE),"")</f>
        <v/>
      </c>
      <c r="K2085" s="22" t="str">
        <f>IF(AND(INDEX(個人!$C$6:$AH$125,$N2085,$C$3)&lt;&gt;"",INDEX(個人!$C$6:$AH$125,$N2085,$O2085)&lt;&gt;""),LEFT(TEXT(INDEX(個人!$C$6:$AH$125,$N2085,$O2085),"mm:ss.00"),2),"")</f>
        <v/>
      </c>
      <c r="L2085" s="22" t="str">
        <f>IF(AND(INDEX(個人!$C$6:$AH$125,$N2085,$C$3)&lt;&gt;"",INDEX(個人!$C$6:$AH$125,$N2085,$O2085)&lt;&gt;""),MID(TEXT(INDEX(個人!$C$6:$AH$125,$N2085,$O2085),"mm:ss.00"),4,2),"")</f>
        <v/>
      </c>
      <c r="M2085" s="22" t="str">
        <f>IF(AND(INDEX(個人!$C$6:$AH$125,$N2085,$C$3)&lt;&gt;"",INDEX(個人!$C$6:$AH$125,$N2085,$O2085)&lt;&gt;""),RIGHT(TEXT(INDEX(個人!$C$6:$AH$125,$N2085,$O2085),"mm:ss.00"),2),"")</f>
        <v/>
      </c>
      <c r="N2085" s="22">
        <f t="shared" si="284"/>
        <v>95</v>
      </c>
      <c r="O2085" s="22">
        <v>22</v>
      </c>
      <c r="P2085" s="24" t="s">
        <v>70</v>
      </c>
      <c r="Q2085" s="22" t="s">
        <v>104</v>
      </c>
    </row>
    <row r="2086" spans="3:17" s="22" customFormat="1" x14ac:dyDescent="0.15">
      <c r="C2086" s="22" t="str">
        <f>IF(INDEX(個人!$C$6:$AH$125,$N2086,$C$3)&lt;&gt;"",DBCS(TRIM(INDEX(個人!$C$6:$AH$125,$N2086,$C$3))),"")</f>
        <v/>
      </c>
      <c r="D2086" s="22" t="str">
        <f t="shared" si="282"/>
        <v>○</v>
      </c>
      <c r="E2086" s="22">
        <f>IF(AND(INDEX(個人!$C$6:$AH$125,$N2085,$C$3)&lt;&gt;"",INDEX(個人!$C$6:$AH$125,$N2086,$O2086)&lt;&gt;""),E2085+1,E2085)</f>
        <v>0</v>
      </c>
      <c r="F2086" s="22" t="str">
        <f t="shared" si="283"/>
        <v>@0</v>
      </c>
      <c r="H2086" s="22" t="str">
        <f>IF(AND(INDEX(個人!$C$6:$AH$125,$N2086,$C$3)&lt;&gt;"",INDEX(個人!$C$6:$AH$125,$N2086,$O2086)&lt;&gt;""),IF(INDEX(個人!$C$6:$AH$125,$N2086,$H$3)&lt;20,11,ROUNDDOWN(INDEX(個人!$C$6:$AH$125,$N2086,$H$3)/5,0)+7),"")</f>
        <v/>
      </c>
      <c r="I2086" s="22" t="str">
        <f>IF(AND(INDEX(個人!$C$6:$AH$125,$N2086,$C$3)&lt;&gt;"",INDEX(個人!$C$6:$AH$125,$N2086,$O2086)&lt;&gt;""),IF(ISERROR(VLOOKUP(DBCS($Q2086),コード一覧!$E$1:$F$6,2,FALSE)),1,VLOOKUP(DBCS($Q2086),コード一覧!$E$1:$F$6,2,FALSE)),"")</f>
        <v/>
      </c>
      <c r="J2086" s="22" t="str">
        <f>IF(AND(INDEX(個人!$C$6:$AH$125,$N2086,$C$3)&lt;&gt;"",INDEX(個人!$C$6:$AH$125,$N2086,$O2086)&lt;&gt;""),VLOOKUP($P2086,コード一覧!$G$1:$H$10,2,FALSE),"")</f>
        <v/>
      </c>
      <c r="K2086" s="22" t="str">
        <f>IF(AND(INDEX(個人!$C$6:$AH$125,$N2086,$C$3)&lt;&gt;"",INDEX(個人!$C$6:$AH$125,$N2086,$O2086)&lt;&gt;""),LEFT(TEXT(INDEX(個人!$C$6:$AH$125,$N2086,$O2086),"mm:ss.00"),2),"")</f>
        <v/>
      </c>
      <c r="L2086" s="22" t="str">
        <f>IF(AND(INDEX(個人!$C$6:$AH$125,$N2086,$C$3)&lt;&gt;"",INDEX(個人!$C$6:$AH$125,$N2086,$O2086)&lt;&gt;""),MID(TEXT(INDEX(個人!$C$6:$AH$125,$N2086,$O2086),"mm:ss.00"),4,2),"")</f>
        <v/>
      </c>
      <c r="M2086" s="22" t="str">
        <f>IF(AND(INDEX(個人!$C$6:$AH$125,$N2086,$C$3)&lt;&gt;"",INDEX(個人!$C$6:$AH$125,$N2086,$O2086)&lt;&gt;""),RIGHT(TEXT(INDEX(個人!$C$6:$AH$125,$N2086,$O2086),"mm:ss.00"),2),"")</f>
        <v/>
      </c>
      <c r="N2086" s="22">
        <f t="shared" si="284"/>
        <v>95</v>
      </c>
      <c r="O2086" s="22">
        <v>23</v>
      </c>
      <c r="P2086" s="24" t="s">
        <v>24</v>
      </c>
      <c r="Q2086" s="22" t="s">
        <v>104</v>
      </c>
    </row>
    <row r="2087" spans="3:17" s="22" customFormat="1" x14ac:dyDescent="0.15">
      <c r="C2087" s="22" t="str">
        <f>IF(INDEX(個人!$C$6:$AH$125,$N2087,$C$3)&lt;&gt;"",DBCS(TRIM(INDEX(個人!$C$6:$AH$125,$N2087,$C$3))),"")</f>
        <v/>
      </c>
      <c r="D2087" s="22" t="str">
        <f t="shared" si="282"/>
        <v>○</v>
      </c>
      <c r="E2087" s="22">
        <f>IF(AND(INDEX(個人!$C$6:$AH$125,$N2086,$C$3)&lt;&gt;"",INDEX(個人!$C$6:$AH$125,$N2087,$O2087)&lt;&gt;""),E2086+1,E2086)</f>
        <v>0</v>
      </c>
      <c r="F2087" s="22" t="str">
        <f t="shared" si="283"/>
        <v>@0</v>
      </c>
      <c r="H2087" s="22" t="str">
        <f>IF(AND(INDEX(個人!$C$6:$AH$125,$N2087,$C$3)&lt;&gt;"",INDEX(個人!$C$6:$AH$125,$N2087,$O2087)&lt;&gt;""),IF(INDEX(個人!$C$6:$AH$125,$N2087,$H$3)&lt;20,11,ROUNDDOWN(INDEX(個人!$C$6:$AH$125,$N2087,$H$3)/5,0)+7),"")</f>
        <v/>
      </c>
      <c r="I2087" s="22" t="str">
        <f>IF(AND(INDEX(個人!$C$6:$AH$125,$N2087,$C$3)&lt;&gt;"",INDEX(個人!$C$6:$AH$125,$N2087,$O2087)&lt;&gt;""),IF(ISERROR(VLOOKUP(DBCS($Q2087),コード一覧!$E$1:$F$6,2,FALSE)),1,VLOOKUP(DBCS($Q2087),コード一覧!$E$1:$F$6,2,FALSE)),"")</f>
        <v/>
      </c>
      <c r="J2087" s="22" t="str">
        <f>IF(AND(INDEX(個人!$C$6:$AH$125,$N2087,$C$3)&lt;&gt;"",INDEX(個人!$C$6:$AH$125,$N2087,$O2087)&lt;&gt;""),VLOOKUP($P2087,コード一覧!$G$1:$H$10,2,FALSE),"")</f>
        <v/>
      </c>
      <c r="K2087" s="22" t="str">
        <f>IF(AND(INDEX(個人!$C$6:$AH$125,$N2087,$C$3)&lt;&gt;"",INDEX(個人!$C$6:$AH$125,$N2087,$O2087)&lt;&gt;""),LEFT(TEXT(INDEX(個人!$C$6:$AH$125,$N2087,$O2087),"mm:ss.00"),2),"")</f>
        <v/>
      </c>
      <c r="L2087" s="22" t="str">
        <f>IF(AND(INDEX(個人!$C$6:$AH$125,$N2087,$C$3)&lt;&gt;"",INDEX(個人!$C$6:$AH$125,$N2087,$O2087)&lt;&gt;""),MID(TEXT(INDEX(個人!$C$6:$AH$125,$N2087,$O2087),"mm:ss.00"),4,2),"")</f>
        <v/>
      </c>
      <c r="M2087" s="22" t="str">
        <f>IF(AND(INDEX(個人!$C$6:$AH$125,$N2087,$C$3)&lt;&gt;"",INDEX(個人!$C$6:$AH$125,$N2087,$O2087)&lt;&gt;""),RIGHT(TEXT(INDEX(個人!$C$6:$AH$125,$N2087,$O2087),"mm:ss.00"),2),"")</f>
        <v/>
      </c>
      <c r="N2087" s="22">
        <f t="shared" si="284"/>
        <v>95</v>
      </c>
      <c r="O2087" s="22">
        <v>24</v>
      </c>
      <c r="P2087" s="24" t="s">
        <v>37</v>
      </c>
      <c r="Q2087" s="22" t="s">
        <v>104</v>
      </c>
    </row>
    <row r="2088" spans="3:17" s="22" customFormat="1" x14ac:dyDescent="0.15">
      <c r="C2088" s="22" t="str">
        <f>IF(INDEX(個人!$C$6:$AH$125,$N2088,$C$3)&lt;&gt;"",DBCS(TRIM(INDEX(個人!$C$6:$AH$125,$N2088,$C$3))),"")</f>
        <v/>
      </c>
      <c r="D2088" s="22" t="str">
        <f t="shared" si="282"/>
        <v>○</v>
      </c>
      <c r="E2088" s="22">
        <f>IF(AND(INDEX(個人!$C$6:$AH$125,$N2087,$C$3)&lt;&gt;"",INDEX(個人!$C$6:$AH$125,$N2088,$O2088)&lt;&gt;""),E2087+1,E2087)</f>
        <v>0</v>
      </c>
      <c r="F2088" s="22" t="str">
        <f t="shared" si="283"/>
        <v>@0</v>
      </c>
      <c r="H2088" s="22" t="str">
        <f>IF(AND(INDEX(個人!$C$6:$AH$125,$N2088,$C$3)&lt;&gt;"",INDEX(個人!$C$6:$AH$125,$N2088,$O2088)&lt;&gt;""),IF(INDEX(個人!$C$6:$AH$125,$N2088,$H$3)&lt;20,11,ROUNDDOWN(INDEX(個人!$C$6:$AH$125,$N2088,$H$3)/5,0)+7),"")</f>
        <v/>
      </c>
      <c r="I2088" s="22" t="str">
        <f>IF(AND(INDEX(個人!$C$6:$AH$125,$N2088,$C$3)&lt;&gt;"",INDEX(個人!$C$6:$AH$125,$N2088,$O2088)&lt;&gt;""),IF(ISERROR(VLOOKUP(DBCS($Q2088),コード一覧!$E$1:$F$6,2,FALSE)),1,VLOOKUP(DBCS($Q2088),コード一覧!$E$1:$F$6,2,FALSE)),"")</f>
        <v/>
      </c>
      <c r="J2088" s="22" t="str">
        <f>IF(AND(INDEX(個人!$C$6:$AH$125,$N2088,$C$3)&lt;&gt;"",INDEX(個人!$C$6:$AH$125,$N2088,$O2088)&lt;&gt;""),VLOOKUP($P2088,コード一覧!$G$1:$H$10,2,FALSE),"")</f>
        <v/>
      </c>
      <c r="K2088" s="22" t="str">
        <f>IF(AND(INDEX(個人!$C$6:$AH$125,$N2088,$C$3)&lt;&gt;"",INDEX(個人!$C$6:$AH$125,$N2088,$O2088)&lt;&gt;""),LEFT(TEXT(INDEX(個人!$C$6:$AH$125,$N2088,$O2088),"mm:ss.00"),2),"")</f>
        <v/>
      </c>
      <c r="L2088" s="22" t="str">
        <f>IF(AND(INDEX(個人!$C$6:$AH$125,$N2088,$C$3)&lt;&gt;"",INDEX(個人!$C$6:$AH$125,$N2088,$O2088)&lt;&gt;""),MID(TEXT(INDEX(個人!$C$6:$AH$125,$N2088,$O2088),"mm:ss.00"),4,2),"")</f>
        <v/>
      </c>
      <c r="M2088" s="22" t="str">
        <f>IF(AND(INDEX(個人!$C$6:$AH$125,$N2088,$C$3)&lt;&gt;"",INDEX(個人!$C$6:$AH$125,$N2088,$O2088)&lt;&gt;""),RIGHT(TEXT(INDEX(個人!$C$6:$AH$125,$N2088,$O2088),"mm:ss.00"),2),"")</f>
        <v/>
      </c>
      <c r="N2088" s="22">
        <f t="shared" si="284"/>
        <v>95</v>
      </c>
      <c r="O2088" s="22">
        <v>25</v>
      </c>
      <c r="P2088" s="24" t="s">
        <v>47</v>
      </c>
      <c r="Q2088" s="22" t="s">
        <v>104</v>
      </c>
    </row>
    <row r="2089" spans="3:17" s="22" customFormat="1" x14ac:dyDescent="0.15">
      <c r="C2089" s="22" t="str">
        <f>IF(INDEX(個人!$C$6:$AH$125,$N2089,$C$3)&lt;&gt;"",DBCS(TRIM(INDEX(個人!$C$6:$AH$125,$N2089,$C$3))),"")</f>
        <v/>
      </c>
      <c r="D2089" s="22" t="str">
        <f t="shared" si="282"/>
        <v>○</v>
      </c>
      <c r="E2089" s="22">
        <f>IF(AND(INDEX(個人!$C$6:$AH$125,$N2088,$C$3)&lt;&gt;"",INDEX(個人!$C$6:$AH$125,$N2089,$O2089)&lt;&gt;""),E2088+1,E2088)</f>
        <v>0</v>
      </c>
      <c r="F2089" s="22" t="str">
        <f t="shared" si="283"/>
        <v>@0</v>
      </c>
      <c r="H2089" s="22" t="str">
        <f>IF(AND(INDEX(個人!$C$6:$AH$125,$N2089,$C$3)&lt;&gt;"",INDEX(個人!$C$6:$AH$125,$N2089,$O2089)&lt;&gt;""),IF(INDEX(個人!$C$6:$AH$125,$N2089,$H$3)&lt;20,11,ROUNDDOWN(INDEX(個人!$C$6:$AH$125,$N2089,$H$3)/5,0)+7),"")</f>
        <v/>
      </c>
      <c r="I2089" s="22" t="str">
        <f>IF(AND(INDEX(個人!$C$6:$AH$125,$N2089,$C$3)&lt;&gt;"",INDEX(個人!$C$6:$AH$125,$N2089,$O2089)&lt;&gt;""),IF(ISERROR(VLOOKUP(DBCS($Q2089),コード一覧!$E$1:$F$6,2,FALSE)),1,VLOOKUP(DBCS($Q2089),コード一覧!$E$1:$F$6,2,FALSE)),"")</f>
        <v/>
      </c>
      <c r="J2089" s="22" t="str">
        <f>IF(AND(INDEX(個人!$C$6:$AH$125,$N2089,$C$3)&lt;&gt;"",INDEX(個人!$C$6:$AH$125,$N2089,$O2089)&lt;&gt;""),VLOOKUP($P2089,コード一覧!$G$1:$H$10,2,FALSE),"")</f>
        <v/>
      </c>
      <c r="K2089" s="22" t="str">
        <f>IF(AND(INDEX(個人!$C$6:$AH$125,$N2089,$C$3)&lt;&gt;"",INDEX(個人!$C$6:$AH$125,$N2089,$O2089)&lt;&gt;""),LEFT(TEXT(INDEX(個人!$C$6:$AH$125,$N2089,$O2089),"mm:ss.00"),2),"")</f>
        <v/>
      </c>
      <c r="L2089" s="22" t="str">
        <f>IF(AND(INDEX(個人!$C$6:$AH$125,$N2089,$C$3)&lt;&gt;"",INDEX(個人!$C$6:$AH$125,$N2089,$O2089)&lt;&gt;""),MID(TEXT(INDEX(個人!$C$6:$AH$125,$N2089,$O2089),"mm:ss.00"),4,2),"")</f>
        <v/>
      </c>
      <c r="M2089" s="22" t="str">
        <f>IF(AND(INDEX(個人!$C$6:$AH$125,$N2089,$C$3)&lt;&gt;"",INDEX(個人!$C$6:$AH$125,$N2089,$O2089)&lt;&gt;""),RIGHT(TEXT(INDEX(個人!$C$6:$AH$125,$N2089,$O2089),"mm:ss.00"),2),"")</f>
        <v/>
      </c>
      <c r="N2089" s="22">
        <f t="shared" si="284"/>
        <v>95</v>
      </c>
      <c r="O2089" s="22">
        <v>26</v>
      </c>
      <c r="P2089" s="24" t="s">
        <v>70</v>
      </c>
      <c r="Q2089" s="22" t="s">
        <v>55</v>
      </c>
    </row>
    <row r="2090" spans="3:17" s="22" customFormat="1" x14ac:dyDescent="0.15">
      <c r="C2090" s="22" t="str">
        <f>IF(INDEX(個人!$C$6:$AH$125,$N2090,$C$3)&lt;&gt;"",DBCS(TRIM(INDEX(個人!$C$6:$AH$125,$N2090,$C$3))),"")</f>
        <v/>
      </c>
      <c r="D2090" s="22" t="str">
        <f t="shared" si="282"/>
        <v>○</v>
      </c>
      <c r="E2090" s="22">
        <f>IF(AND(INDEX(個人!$C$6:$AH$125,$N2089,$C$3)&lt;&gt;"",INDEX(個人!$C$6:$AH$125,$N2090,$O2090)&lt;&gt;""),E2089+1,E2089)</f>
        <v>0</v>
      </c>
      <c r="F2090" s="22" t="str">
        <f t="shared" si="283"/>
        <v>@0</v>
      </c>
      <c r="H2090" s="22" t="str">
        <f>IF(AND(INDEX(個人!$C$6:$AH$125,$N2090,$C$3)&lt;&gt;"",INDEX(個人!$C$6:$AH$125,$N2090,$O2090)&lt;&gt;""),IF(INDEX(個人!$C$6:$AH$125,$N2090,$H$3)&lt;20,11,ROUNDDOWN(INDEX(個人!$C$6:$AH$125,$N2090,$H$3)/5,0)+7),"")</f>
        <v/>
      </c>
      <c r="I2090" s="22" t="str">
        <f>IF(AND(INDEX(個人!$C$6:$AH$125,$N2090,$C$3)&lt;&gt;"",INDEX(個人!$C$6:$AH$125,$N2090,$O2090)&lt;&gt;""),IF(ISERROR(VLOOKUP(DBCS($Q2090),コード一覧!$E$1:$F$6,2,FALSE)),1,VLOOKUP(DBCS($Q2090),コード一覧!$E$1:$F$6,2,FALSE)),"")</f>
        <v/>
      </c>
      <c r="J2090" s="22" t="str">
        <f>IF(AND(INDEX(個人!$C$6:$AH$125,$N2090,$C$3)&lt;&gt;"",INDEX(個人!$C$6:$AH$125,$N2090,$O2090)&lt;&gt;""),VLOOKUP($P2090,コード一覧!$G$1:$H$10,2,FALSE),"")</f>
        <v/>
      </c>
      <c r="K2090" s="22" t="str">
        <f>IF(AND(INDEX(個人!$C$6:$AH$125,$N2090,$C$3)&lt;&gt;"",INDEX(個人!$C$6:$AH$125,$N2090,$O2090)&lt;&gt;""),LEFT(TEXT(INDEX(個人!$C$6:$AH$125,$N2090,$O2090),"mm:ss.00"),2),"")</f>
        <v/>
      </c>
      <c r="L2090" s="22" t="str">
        <f>IF(AND(INDEX(個人!$C$6:$AH$125,$N2090,$C$3)&lt;&gt;"",INDEX(個人!$C$6:$AH$125,$N2090,$O2090)&lt;&gt;""),MID(TEXT(INDEX(個人!$C$6:$AH$125,$N2090,$O2090),"mm:ss.00"),4,2),"")</f>
        <v/>
      </c>
      <c r="M2090" s="22" t="str">
        <f>IF(AND(INDEX(個人!$C$6:$AH$125,$N2090,$C$3)&lt;&gt;"",INDEX(個人!$C$6:$AH$125,$N2090,$O2090)&lt;&gt;""),RIGHT(TEXT(INDEX(個人!$C$6:$AH$125,$N2090,$O2090),"mm:ss.00"),2),"")</f>
        <v/>
      </c>
      <c r="N2090" s="22">
        <f t="shared" si="284"/>
        <v>95</v>
      </c>
      <c r="O2090" s="22">
        <v>27</v>
      </c>
      <c r="P2090" s="24" t="s">
        <v>24</v>
      </c>
      <c r="Q2090" s="22" t="s">
        <v>55</v>
      </c>
    </row>
    <row r="2091" spans="3:17" s="22" customFormat="1" x14ac:dyDescent="0.15">
      <c r="C2091" s="22" t="str">
        <f>IF(INDEX(個人!$C$6:$AH$125,$N2091,$C$3)&lt;&gt;"",DBCS(TRIM(INDEX(個人!$C$6:$AH$125,$N2091,$C$3))),"")</f>
        <v/>
      </c>
      <c r="D2091" s="22" t="str">
        <f t="shared" si="282"/>
        <v>○</v>
      </c>
      <c r="E2091" s="22">
        <f>IF(AND(INDEX(個人!$C$6:$AH$125,$N2090,$C$3)&lt;&gt;"",INDEX(個人!$C$6:$AH$125,$N2091,$O2091)&lt;&gt;""),E2090+1,E2090)</f>
        <v>0</v>
      </c>
      <c r="F2091" s="22" t="str">
        <f t="shared" si="283"/>
        <v>@0</v>
      </c>
      <c r="H2091" s="22" t="str">
        <f>IF(AND(INDEX(個人!$C$6:$AH$125,$N2091,$C$3)&lt;&gt;"",INDEX(個人!$C$6:$AH$125,$N2091,$O2091)&lt;&gt;""),IF(INDEX(個人!$C$6:$AH$125,$N2091,$H$3)&lt;20,11,ROUNDDOWN(INDEX(個人!$C$6:$AH$125,$N2091,$H$3)/5,0)+7),"")</f>
        <v/>
      </c>
      <c r="I2091" s="22" t="str">
        <f>IF(AND(INDEX(個人!$C$6:$AH$125,$N2091,$C$3)&lt;&gt;"",INDEX(個人!$C$6:$AH$125,$N2091,$O2091)&lt;&gt;""),IF(ISERROR(VLOOKUP(DBCS($Q2091),コード一覧!$E$1:$F$6,2,FALSE)),1,VLOOKUP(DBCS($Q2091),コード一覧!$E$1:$F$6,2,FALSE)),"")</f>
        <v/>
      </c>
      <c r="J2091" s="22" t="str">
        <f>IF(AND(INDEX(個人!$C$6:$AH$125,$N2091,$C$3)&lt;&gt;"",INDEX(個人!$C$6:$AH$125,$N2091,$O2091)&lt;&gt;""),VLOOKUP($P2091,コード一覧!$G$1:$H$10,2,FALSE),"")</f>
        <v/>
      </c>
      <c r="K2091" s="22" t="str">
        <f>IF(AND(INDEX(個人!$C$6:$AH$125,$N2091,$C$3)&lt;&gt;"",INDEX(個人!$C$6:$AH$125,$N2091,$O2091)&lt;&gt;""),LEFT(TEXT(INDEX(個人!$C$6:$AH$125,$N2091,$O2091),"mm:ss.00"),2),"")</f>
        <v/>
      </c>
      <c r="L2091" s="22" t="str">
        <f>IF(AND(INDEX(個人!$C$6:$AH$125,$N2091,$C$3)&lt;&gt;"",INDEX(個人!$C$6:$AH$125,$N2091,$O2091)&lt;&gt;""),MID(TEXT(INDEX(個人!$C$6:$AH$125,$N2091,$O2091),"mm:ss.00"),4,2),"")</f>
        <v/>
      </c>
      <c r="M2091" s="22" t="str">
        <f>IF(AND(INDEX(個人!$C$6:$AH$125,$N2091,$C$3)&lt;&gt;"",INDEX(個人!$C$6:$AH$125,$N2091,$O2091)&lt;&gt;""),RIGHT(TEXT(INDEX(個人!$C$6:$AH$125,$N2091,$O2091),"mm:ss.00"),2),"")</f>
        <v/>
      </c>
      <c r="N2091" s="22">
        <f t="shared" si="284"/>
        <v>95</v>
      </c>
      <c r="O2091" s="22">
        <v>28</v>
      </c>
      <c r="P2091" s="24" t="s">
        <v>37</v>
      </c>
      <c r="Q2091" s="22" t="s">
        <v>55</v>
      </c>
    </row>
    <row r="2092" spans="3:17" s="22" customFormat="1" x14ac:dyDescent="0.15">
      <c r="C2092" s="22" t="str">
        <f>IF(INDEX(個人!$C$6:$AH$125,$N2092,$C$3)&lt;&gt;"",DBCS(TRIM(INDEX(個人!$C$6:$AH$125,$N2092,$C$3))),"")</f>
        <v/>
      </c>
      <c r="D2092" s="22" t="str">
        <f t="shared" si="282"/>
        <v>○</v>
      </c>
      <c r="E2092" s="22">
        <f>IF(AND(INDEX(個人!$C$6:$AH$125,$N2091,$C$3)&lt;&gt;"",INDEX(個人!$C$6:$AH$125,$N2092,$O2092)&lt;&gt;""),E2091+1,E2091)</f>
        <v>0</v>
      </c>
      <c r="F2092" s="22" t="str">
        <f t="shared" si="283"/>
        <v>@0</v>
      </c>
      <c r="H2092" s="22" t="str">
        <f>IF(AND(INDEX(個人!$C$6:$AH$125,$N2092,$C$3)&lt;&gt;"",INDEX(個人!$C$6:$AH$125,$N2092,$O2092)&lt;&gt;""),IF(INDEX(個人!$C$6:$AH$125,$N2092,$H$3)&lt;20,11,ROUNDDOWN(INDEX(個人!$C$6:$AH$125,$N2092,$H$3)/5,0)+7),"")</f>
        <v/>
      </c>
      <c r="I2092" s="22" t="str">
        <f>IF(AND(INDEX(個人!$C$6:$AH$125,$N2092,$C$3)&lt;&gt;"",INDEX(個人!$C$6:$AH$125,$N2092,$O2092)&lt;&gt;""),IF(ISERROR(VLOOKUP(DBCS($Q2092),コード一覧!$E$1:$F$6,2,FALSE)),1,VLOOKUP(DBCS($Q2092),コード一覧!$E$1:$F$6,2,FALSE)),"")</f>
        <v/>
      </c>
      <c r="J2092" s="22" t="str">
        <f>IF(AND(INDEX(個人!$C$6:$AH$125,$N2092,$C$3)&lt;&gt;"",INDEX(個人!$C$6:$AH$125,$N2092,$O2092)&lt;&gt;""),VLOOKUP($P2092,コード一覧!$G$1:$H$10,2,FALSE),"")</f>
        <v/>
      </c>
      <c r="K2092" s="22" t="str">
        <f>IF(AND(INDEX(個人!$C$6:$AH$125,$N2092,$C$3)&lt;&gt;"",INDEX(個人!$C$6:$AH$125,$N2092,$O2092)&lt;&gt;""),LEFT(TEXT(INDEX(個人!$C$6:$AH$125,$N2092,$O2092),"mm:ss.00"),2),"")</f>
        <v/>
      </c>
      <c r="L2092" s="22" t="str">
        <f>IF(AND(INDEX(個人!$C$6:$AH$125,$N2092,$C$3)&lt;&gt;"",INDEX(個人!$C$6:$AH$125,$N2092,$O2092)&lt;&gt;""),MID(TEXT(INDEX(個人!$C$6:$AH$125,$N2092,$O2092),"mm:ss.00"),4,2),"")</f>
        <v/>
      </c>
      <c r="M2092" s="22" t="str">
        <f>IF(AND(INDEX(個人!$C$6:$AH$125,$N2092,$C$3)&lt;&gt;"",INDEX(個人!$C$6:$AH$125,$N2092,$O2092)&lt;&gt;""),RIGHT(TEXT(INDEX(個人!$C$6:$AH$125,$N2092,$O2092),"mm:ss.00"),2),"")</f>
        <v/>
      </c>
      <c r="N2092" s="22">
        <f t="shared" si="284"/>
        <v>95</v>
      </c>
      <c r="O2092" s="22">
        <v>29</v>
      </c>
      <c r="P2092" s="24" t="s">
        <v>47</v>
      </c>
      <c r="Q2092" s="22" t="s">
        <v>55</v>
      </c>
    </row>
    <row r="2093" spans="3:17" s="22" customFormat="1" x14ac:dyDescent="0.15">
      <c r="C2093" s="22" t="str">
        <f>IF(INDEX(個人!$C$6:$AH$125,$N2093,$C$3)&lt;&gt;"",DBCS(TRIM(INDEX(個人!$C$6:$AH$125,$N2093,$C$3))),"")</f>
        <v/>
      </c>
      <c r="D2093" s="22" t="str">
        <f t="shared" si="282"/>
        <v>○</v>
      </c>
      <c r="E2093" s="22">
        <f>IF(AND(INDEX(個人!$C$6:$AH$125,$N2092,$C$3)&lt;&gt;"",INDEX(個人!$C$6:$AH$125,$N2093,$O2093)&lt;&gt;""),E2092+1,E2092)</f>
        <v>0</v>
      </c>
      <c r="F2093" s="22" t="str">
        <f t="shared" si="283"/>
        <v>@0</v>
      </c>
      <c r="H2093" s="22" t="str">
        <f>IF(AND(INDEX(個人!$C$6:$AH$125,$N2093,$C$3)&lt;&gt;"",INDEX(個人!$C$6:$AH$125,$N2093,$O2093)&lt;&gt;""),IF(INDEX(個人!$C$6:$AH$125,$N2093,$H$3)&lt;20,11,ROUNDDOWN(INDEX(個人!$C$6:$AH$125,$N2093,$H$3)/5,0)+7),"")</f>
        <v/>
      </c>
      <c r="I2093" s="22" t="str">
        <f>IF(AND(INDEX(個人!$C$6:$AH$125,$N2093,$C$3)&lt;&gt;"",INDEX(個人!$C$6:$AH$125,$N2093,$O2093)&lt;&gt;""),IF(ISERROR(VLOOKUP(DBCS($Q2093),コード一覧!$E$1:$F$6,2,FALSE)),1,VLOOKUP(DBCS($Q2093),コード一覧!$E$1:$F$6,2,FALSE)),"")</f>
        <v/>
      </c>
      <c r="J2093" s="22" t="str">
        <f>IF(AND(INDEX(個人!$C$6:$AH$125,$N2093,$C$3)&lt;&gt;"",INDEX(個人!$C$6:$AH$125,$N2093,$O2093)&lt;&gt;""),VLOOKUP($P2093,コード一覧!$G$1:$H$10,2,FALSE),"")</f>
        <v/>
      </c>
      <c r="K2093" s="22" t="str">
        <f>IF(AND(INDEX(個人!$C$6:$AH$125,$N2093,$C$3)&lt;&gt;"",INDEX(個人!$C$6:$AH$125,$N2093,$O2093)&lt;&gt;""),LEFT(TEXT(INDEX(個人!$C$6:$AH$125,$N2093,$O2093),"mm:ss.00"),2),"")</f>
        <v/>
      </c>
      <c r="L2093" s="22" t="str">
        <f>IF(AND(INDEX(個人!$C$6:$AH$125,$N2093,$C$3)&lt;&gt;"",INDEX(個人!$C$6:$AH$125,$N2093,$O2093)&lt;&gt;""),MID(TEXT(INDEX(個人!$C$6:$AH$125,$N2093,$O2093),"mm:ss.00"),4,2),"")</f>
        <v/>
      </c>
      <c r="M2093" s="22" t="str">
        <f>IF(AND(INDEX(個人!$C$6:$AH$125,$N2093,$C$3)&lt;&gt;"",INDEX(個人!$C$6:$AH$125,$N2093,$O2093)&lt;&gt;""),RIGHT(TEXT(INDEX(個人!$C$6:$AH$125,$N2093,$O2093),"mm:ss.00"),2),"")</f>
        <v/>
      </c>
      <c r="N2093" s="22">
        <f t="shared" si="284"/>
        <v>95</v>
      </c>
      <c r="O2093" s="22">
        <v>30</v>
      </c>
      <c r="P2093" s="24" t="s">
        <v>37</v>
      </c>
      <c r="Q2093" s="22" t="s">
        <v>101</v>
      </c>
    </row>
    <row r="2094" spans="3:17" s="22" customFormat="1" x14ac:dyDescent="0.15">
      <c r="C2094" s="22" t="str">
        <f>IF(INDEX(個人!$C$6:$AH$125,$N2094,$C$3)&lt;&gt;"",DBCS(TRIM(INDEX(個人!$C$6:$AH$125,$N2094,$C$3))),"")</f>
        <v/>
      </c>
      <c r="D2094" s="22" t="str">
        <f t="shared" si="282"/>
        <v>○</v>
      </c>
      <c r="E2094" s="22">
        <f>IF(AND(INDEX(個人!$C$6:$AH$125,$N2093,$C$3)&lt;&gt;"",INDEX(個人!$C$6:$AH$125,$N2094,$O2094)&lt;&gt;""),E2093+1,E2093)</f>
        <v>0</v>
      </c>
      <c r="F2094" s="22" t="str">
        <f t="shared" si="283"/>
        <v>@0</v>
      </c>
      <c r="H2094" s="22" t="str">
        <f>IF(AND(INDEX(個人!$C$6:$AH$125,$N2094,$C$3)&lt;&gt;"",INDEX(個人!$C$6:$AH$125,$N2094,$O2094)&lt;&gt;""),IF(INDEX(個人!$C$6:$AH$125,$N2094,$H$3)&lt;20,11,ROUNDDOWN(INDEX(個人!$C$6:$AH$125,$N2094,$H$3)/5,0)+7),"")</f>
        <v/>
      </c>
      <c r="I2094" s="22" t="str">
        <f>IF(AND(INDEX(個人!$C$6:$AH$125,$N2094,$C$3)&lt;&gt;"",INDEX(個人!$C$6:$AH$125,$N2094,$O2094)&lt;&gt;""),IF(ISERROR(VLOOKUP(DBCS($Q2094),コード一覧!$E$1:$F$6,2,FALSE)),1,VLOOKUP(DBCS($Q2094),コード一覧!$E$1:$F$6,2,FALSE)),"")</f>
        <v/>
      </c>
      <c r="J2094" s="22" t="str">
        <f>IF(AND(INDEX(個人!$C$6:$AH$125,$N2094,$C$3)&lt;&gt;"",INDEX(個人!$C$6:$AH$125,$N2094,$O2094)&lt;&gt;""),VLOOKUP($P2094,コード一覧!$G$1:$H$10,2,FALSE),"")</f>
        <v/>
      </c>
      <c r="K2094" s="22" t="str">
        <f>IF(AND(INDEX(個人!$C$6:$AH$125,$N2094,$C$3)&lt;&gt;"",INDEX(個人!$C$6:$AH$125,$N2094,$O2094)&lt;&gt;""),LEFT(TEXT(INDEX(個人!$C$6:$AH$125,$N2094,$O2094),"mm:ss.00"),2),"")</f>
        <v/>
      </c>
      <c r="L2094" s="22" t="str">
        <f>IF(AND(INDEX(個人!$C$6:$AH$125,$N2094,$C$3)&lt;&gt;"",INDEX(個人!$C$6:$AH$125,$N2094,$O2094)&lt;&gt;""),MID(TEXT(INDEX(個人!$C$6:$AH$125,$N2094,$O2094),"mm:ss.00"),4,2),"")</f>
        <v/>
      </c>
      <c r="M2094" s="22" t="str">
        <f>IF(AND(INDEX(個人!$C$6:$AH$125,$N2094,$C$3)&lt;&gt;"",INDEX(個人!$C$6:$AH$125,$N2094,$O2094)&lt;&gt;""),RIGHT(TEXT(INDEX(個人!$C$6:$AH$125,$N2094,$O2094),"mm:ss.00"),2),"")</f>
        <v/>
      </c>
      <c r="N2094" s="22">
        <f t="shared" si="284"/>
        <v>95</v>
      </c>
      <c r="O2094" s="22">
        <v>31</v>
      </c>
      <c r="P2094" s="24" t="s">
        <v>47</v>
      </c>
      <c r="Q2094" s="22" t="s">
        <v>101</v>
      </c>
    </row>
    <row r="2095" spans="3:17" s="22" customFormat="1" x14ac:dyDescent="0.15">
      <c r="C2095" s="22" t="str">
        <f>IF(INDEX(個人!$C$6:$AH$125,$N2095,$C$3)&lt;&gt;"",DBCS(TRIM(INDEX(個人!$C$6:$AH$125,$N2095,$C$3))),"")</f>
        <v/>
      </c>
      <c r="D2095" s="22" t="str">
        <f t="shared" si="282"/>
        <v>○</v>
      </c>
      <c r="E2095" s="22">
        <f>IF(AND(INDEX(個人!$C$6:$AH$125,$N2094,$C$3)&lt;&gt;"",INDEX(個人!$C$6:$AH$125,$N2095,$O2095)&lt;&gt;""),E2094+1,E2094)</f>
        <v>0</v>
      </c>
      <c r="F2095" s="22" t="str">
        <f t="shared" si="283"/>
        <v>@0</v>
      </c>
      <c r="H2095" s="22" t="str">
        <f>IF(AND(INDEX(個人!$C$6:$AH$125,$N2095,$C$3)&lt;&gt;"",INDEX(個人!$C$6:$AH$125,$N2095,$O2095)&lt;&gt;""),IF(INDEX(個人!$C$6:$AH$125,$N2095,$H$3)&lt;20,11,ROUNDDOWN(INDEX(個人!$C$6:$AH$125,$N2095,$H$3)/5,0)+7),"")</f>
        <v/>
      </c>
      <c r="I2095" s="22" t="str">
        <f>IF(AND(INDEX(個人!$C$6:$AH$125,$N2095,$C$3)&lt;&gt;"",INDEX(個人!$C$6:$AH$125,$N2095,$O2095)&lt;&gt;""),IF(ISERROR(VLOOKUP(DBCS($Q2095),コード一覧!$E$1:$F$6,2,FALSE)),1,VLOOKUP(DBCS($Q2095),コード一覧!$E$1:$F$6,2,FALSE)),"")</f>
        <v/>
      </c>
      <c r="J2095" s="22" t="str">
        <f>IF(AND(INDEX(個人!$C$6:$AH$125,$N2095,$C$3)&lt;&gt;"",INDEX(個人!$C$6:$AH$125,$N2095,$O2095)&lt;&gt;""),VLOOKUP($P2095,コード一覧!$G$1:$H$10,2,FALSE),"")</f>
        <v/>
      </c>
      <c r="K2095" s="22" t="str">
        <f>IF(AND(INDEX(個人!$C$6:$AH$125,$N2095,$C$3)&lt;&gt;"",INDEX(個人!$C$6:$AH$125,$N2095,$O2095)&lt;&gt;""),LEFT(TEXT(INDEX(個人!$C$6:$AH$125,$N2095,$O2095),"mm:ss.00"),2),"")</f>
        <v/>
      </c>
      <c r="L2095" s="22" t="str">
        <f>IF(AND(INDEX(個人!$C$6:$AH$125,$N2095,$C$3)&lt;&gt;"",INDEX(個人!$C$6:$AH$125,$N2095,$O2095)&lt;&gt;""),MID(TEXT(INDEX(個人!$C$6:$AH$125,$N2095,$O2095),"mm:ss.00"),4,2),"")</f>
        <v/>
      </c>
      <c r="M2095" s="22" t="str">
        <f>IF(AND(INDEX(個人!$C$6:$AH$125,$N2095,$C$3)&lt;&gt;"",INDEX(個人!$C$6:$AH$125,$N2095,$O2095)&lt;&gt;""),RIGHT(TEXT(INDEX(個人!$C$6:$AH$125,$N2095,$O2095),"mm:ss.00"),2),"")</f>
        <v/>
      </c>
      <c r="N2095" s="22">
        <f t="shared" si="284"/>
        <v>95</v>
      </c>
      <c r="O2095" s="22">
        <v>32</v>
      </c>
      <c r="P2095" s="24" t="s">
        <v>73</v>
      </c>
      <c r="Q2095" s="22" t="s">
        <v>101</v>
      </c>
    </row>
    <row r="2096" spans="3:17" s="23" customFormat="1" x14ac:dyDescent="0.15">
      <c r="C2096" s="23" t="str">
        <f>IF(INDEX(個人!$C$6:$AH$125,$N2096,$C$3)&lt;&gt;"",DBCS(TRIM(INDEX(個人!$C$6:$AH$125,$N2096,$C$3))),"")</f>
        <v/>
      </c>
      <c r="D2096" s="23" t="str">
        <f>IF(C2095=C2096,"○","×")</f>
        <v>○</v>
      </c>
      <c r="E2096" s="23">
        <f>IF(AND(INDEX(個人!$C$6:$AH$125,$N2096,$C$3)&lt;&gt;"",INDEX(個人!$C$6:$AH$125,$N2096,$O2096)&lt;&gt;""),1,0)</f>
        <v>0</v>
      </c>
      <c r="F2096" s="23" t="str">
        <f>C2096&amp;"@"&amp;E2096</f>
        <v>@0</v>
      </c>
      <c r="H2096" s="23" t="str">
        <f>IF(AND(INDEX(個人!$C$6:$AH$125,$N2096,$C$3)&lt;&gt;"",INDEX(個人!$C$6:$AH$125,$N2096,$O2096)&lt;&gt;""),IF(INDEX(個人!$C$6:$AH$125,$N2096,$H$3)&lt;20,11,ROUNDDOWN(INDEX(個人!$C$6:$AH$125,$N2096,$H$3)/5,0)+7),"")</f>
        <v/>
      </c>
      <c r="I2096" s="23" t="str">
        <f>IF(AND(INDEX(個人!$C$6:$AH$125,$N2096,$C$3)&lt;&gt;"",INDEX(個人!$C$6:$AH$125,$N2096,$O2096)&lt;&gt;""),IF(ISERROR(VLOOKUP(DBCS($Q2096),コード一覧!$E$1:$F$6,2,FALSE)),1,VLOOKUP(DBCS($Q2096),コード一覧!$E$1:$F$6,2,FALSE)),"")</f>
        <v/>
      </c>
      <c r="J2096" s="23" t="str">
        <f>IF(AND(INDEX(個人!$C$6:$AH$125,$N2096,$C$3)&lt;&gt;"",INDEX(個人!$C$6:$AH$125,$N2096,$O2096)&lt;&gt;""),VLOOKUP($P2096,コード一覧!$G$1:$H$10,2,FALSE),"")</f>
        <v/>
      </c>
      <c r="K2096" s="23" t="str">
        <f>IF(AND(INDEX(個人!$C$6:$AH$125,$N2096,$C$3)&lt;&gt;"",INDEX(個人!$C$6:$AH$125,$N2096,$O2096)&lt;&gt;""),LEFT(TEXT(INDEX(個人!$C$6:$AH$125,$N2096,$O2096),"mm:ss.00"),2),"")</f>
        <v/>
      </c>
      <c r="L2096" s="23" t="str">
        <f>IF(AND(INDEX(個人!$C$6:$AH$125,$N2096,$C$3)&lt;&gt;"",INDEX(個人!$C$6:$AH$125,$N2096,$O2096)&lt;&gt;""),MID(TEXT(INDEX(個人!$C$6:$AH$125,$N2096,$O2096),"mm:ss.00"),4,2),"")</f>
        <v/>
      </c>
      <c r="M2096" s="23" t="str">
        <f>IF(AND(INDEX(個人!$C$6:$AH$125,$N2096,$C$3)&lt;&gt;"",INDEX(個人!$C$6:$AH$125,$N2096,$O2096)&lt;&gt;""),RIGHT(TEXT(INDEX(個人!$C$6:$AH$125,$N2096,$O2096),"mm:ss.00"),2),"")</f>
        <v/>
      </c>
      <c r="N2096" s="23">
        <f>N2074+1</f>
        <v>96</v>
      </c>
      <c r="O2096" s="23">
        <v>11</v>
      </c>
      <c r="P2096" s="200" t="s">
        <v>70</v>
      </c>
      <c r="Q2096" s="23" t="s">
        <v>318</v>
      </c>
    </row>
    <row r="2097" spans="3:17" s="23" customFormat="1" x14ac:dyDescent="0.15">
      <c r="C2097" s="23" t="str">
        <f>IF(INDEX(個人!$C$6:$AH$125,$N2097,$C$3)&lt;&gt;"",DBCS(TRIM(INDEX(個人!$C$6:$AH$125,$N2097,$C$3))),"")</f>
        <v/>
      </c>
      <c r="D2097" s="23" t="str">
        <f>IF(C2096=C2097,"○","×")</f>
        <v>○</v>
      </c>
      <c r="E2097" s="23">
        <f>IF(AND(INDEX(個人!$C$6:$AH$125,$N2096,$C$3)&lt;&gt;"",INDEX(個人!$C$6:$AH$125,$N2097,$O2097)&lt;&gt;""),E2096+1,E2096)</f>
        <v>0</v>
      </c>
      <c r="F2097" s="23" t="str">
        <f>C2097&amp;"@"&amp;E2097</f>
        <v>@0</v>
      </c>
      <c r="H2097" s="23" t="str">
        <f>IF(AND(INDEX(個人!$C$6:$AH$125,$N2097,$C$3)&lt;&gt;"",INDEX(個人!$C$6:$AH$125,$N2097,$O2097)&lt;&gt;""),IF(INDEX(個人!$C$6:$AH$125,$N2097,$H$3)&lt;20,11,ROUNDDOWN(INDEX(個人!$C$6:$AH$125,$N2097,$H$3)/5,0)+7),"")</f>
        <v/>
      </c>
      <c r="I2097" s="23" t="str">
        <f>IF(AND(INDEX(個人!$C$6:$AH$125,$N2097,$C$3)&lt;&gt;"",INDEX(個人!$C$6:$AH$125,$N2097,$O2097)&lt;&gt;""),IF(ISERROR(VLOOKUP(DBCS($Q2097),コード一覧!$E$1:$F$6,2,FALSE)),1,VLOOKUP(DBCS($Q2097),コード一覧!$E$1:$F$6,2,FALSE)),"")</f>
        <v/>
      </c>
      <c r="J2097" s="23" t="str">
        <f>IF(AND(INDEX(個人!$C$6:$AH$125,$N2097,$C$3)&lt;&gt;"",INDEX(個人!$C$6:$AH$125,$N2097,$O2097)&lt;&gt;""),VLOOKUP($P2097,コード一覧!$G$1:$H$10,2,FALSE),"")</f>
        <v/>
      </c>
      <c r="K2097" s="23" t="str">
        <f>IF(AND(INDEX(個人!$C$6:$AH$125,$N2097,$C$3)&lt;&gt;"",INDEX(個人!$C$6:$AH$125,$N2097,$O2097)&lt;&gt;""),LEFT(TEXT(INDEX(個人!$C$6:$AH$125,$N2097,$O2097),"mm:ss.00"),2),"")</f>
        <v/>
      </c>
      <c r="L2097" s="23" t="str">
        <f>IF(AND(INDEX(個人!$C$6:$AH$125,$N2097,$C$3)&lt;&gt;"",INDEX(個人!$C$6:$AH$125,$N2097,$O2097)&lt;&gt;""),MID(TEXT(INDEX(個人!$C$6:$AH$125,$N2097,$O2097),"mm:ss.00"),4,2),"")</f>
        <v/>
      </c>
      <c r="M2097" s="23" t="str">
        <f>IF(AND(INDEX(個人!$C$6:$AH$125,$N2097,$C$3)&lt;&gt;"",INDEX(個人!$C$6:$AH$125,$N2097,$O2097)&lt;&gt;""),RIGHT(TEXT(INDEX(個人!$C$6:$AH$125,$N2097,$O2097),"mm:ss.00"),2),"")</f>
        <v/>
      </c>
      <c r="N2097" s="23">
        <f>$N2096</f>
        <v>96</v>
      </c>
      <c r="O2097" s="23">
        <v>12</v>
      </c>
      <c r="P2097" s="200" t="s">
        <v>24</v>
      </c>
      <c r="Q2097" s="23" t="s">
        <v>318</v>
      </c>
    </row>
    <row r="2098" spans="3:17" s="23" customFormat="1" x14ac:dyDescent="0.15">
      <c r="C2098" s="23" t="str">
        <f>IF(INDEX(個人!$C$6:$AH$125,$N2098,$C$3)&lt;&gt;"",DBCS(TRIM(INDEX(個人!$C$6:$AH$125,$N2098,$C$3))),"")</f>
        <v/>
      </c>
      <c r="D2098" s="23" t="str">
        <f t="shared" ref="D2098:D2117" si="285">IF(C2097=C2098,"○","×")</f>
        <v>○</v>
      </c>
      <c r="E2098" s="23">
        <f>IF(AND(INDEX(個人!$C$6:$AH$125,$N2097,$C$3)&lt;&gt;"",INDEX(個人!$C$6:$AH$125,$N2098,$O2098)&lt;&gt;""),E2097+1,E2097)</f>
        <v>0</v>
      </c>
      <c r="F2098" s="23" t="str">
        <f t="shared" ref="F2098:F2117" si="286">C2098&amp;"@"&amp;E2098</f>
        <v>@0</v>
      </c>
      <c r="H2098" s="23" t="str">
        <f>IF(AND(INDEX(個人!$C$6:$AH$125,$N2098,$C$3)&lt;&gt;"",INDEX(個人!$C$6:$AH$125,$N2098,$O2098)&lt;&gt;""),IF(INDEX(個人!$C$6:$AH$125,$N2098,$H$3)&lt;20,11,ROUNDDOWN(INDEX(個人!$C$6:$AH$125,$N2098,$H$3)/5,0)+7),"")</f>
        <v/>
      </c>
      <c r="I2098" s="23" t="str">
        <f>IF(AND(INDEX(個人!$C$6:$AH$125,$N2098,$C$3)&lt;&gt;"",INDEX(個人!$C$6:$AH$125,$N2098,$O2098)&lt;&gt;""),IF(ISERROR(VLOOKUP(DBCS($Q2098),コード一覧!$E$1:$F$6,2,FALSE)),1,VLOOKUP(DBCS($Q2098),コード一覧!$E$1:$F$6,2,FALSE)),"")</f>
        <v/>
      </c>
      <c r="J2098" s="23" t="str">
        <f>IF(AND(INDEX(個人!$C$6:$AH$125,$N2098,$C$3)&lt;&gt;"",INDEX(個人!$C$6:$AH$125,$N2098,$O2098)&lt;&gt;""),VLOOKUP($P2098,コード一覧!$G$1:$H$10,2,FALSE),"")</f>
        <v/>
      </c>
      <c r="K2098" s="23" t="str">
        <f>IF(AND(INDEX(個人!$C$6:$AH$125,$N2098,$C$3)&lt;&gt;"",INDEX(個人!$C$6:$AH$125,$N2098,$O2098)&lt;&gt;""),LEFT(TEXT(INDEX(個人!$C$6:$AH$125,$N2098,$O2098),"mm:ss.00"),2),"")</f>
        <v/>
      </c>
      <c r="L2098" s="23" t="str">
        <f>IF(AND(INDEX(個人!$C$6:$AH$125,$N2098,$C$3)&lt;&gt;"",INDEX(個人!$C$6:$AH$125,$N2098,$O2098)&lt;&gt;""),MID(TEXT(INDEX(個人!$C$6:$AH$125,$N2098,$O2098),"mm:ss.00"),4,2),"")</f>
        <v/>
      </c>
      <c r="M2098" s="23" t="str">
        <f>IF(AND(INDEX(個人!$C$6:$AH$125,$N2098,$C$3)&lt;&gt;"",INDEX(個人!$C$6:$AH$125,$N2098,$O2098)&lt;&gt;""),RIGHT(TEXT(INDEX(個人!$C$6:$AH$125,$N2098,$O2098),"mm:ss.00"),2),"")</f>
        <v/>
      </c>
      <c r="N2098" s="23">
        <f t="shared" ref="N2098:N2117" si="287">$N2097</f>
        <v>96</v>
      </c>
      <c r="O2098" s="23">
        <v>13</v>
      </c>
      <c r="P2098" s="200" t="s">
        <v>37</v>
      </c>
      <c r="Q2098" s="23" t="s">
        <v>318</v>
      </c>
    </row>
    <row r="2099" spans="3:17" s="23" customFormat="1" x14ac:dyDescent="0.15">
      <c r="C2099" s="23" t="str">
        <f>IF(INDEX(個人!$C$6:$AH$125,$N2099,$C$3)&lt;&gt;"",DBCS(TRIM(INDEX(個人!$C$6:$AH$125,$N2099,$C$3))),"")</f>
        <v/>
      </c>
      <c r="D2099" s="23" t="str">
        <f t="shared" si="285"/>
        <v>○</v>
      </c>
      <c r="E2099" s="23">
        <f>IF(AND(INDEX(個人!$C$6:$AH$125,$N2098,$C$3)&lt;&gt;"",INDEX(個人!$C$6:$AH$125,$N2099,$O2099)&lt;&gt;""),E2098+1,E2098)</f>
        <v>0</v>
      </c>
      <c r="F2099" s="23" t="str">
        <f t="shared" si="286"/>
        <v>@0</v>
      </c>
      <c r="H2099" s="23" t="str">
        <f>IF(AND(INDEX(個人!$C$6:$AH$125,$N2099,$C$3)&lt;&gt;"",INDEX(個人!$C$6:$AH$125,$N2099,$O2099)&lt;&gt;""),IF(INDEX(個人!$C$6:$AH$125,$N2099,$H$3)&lt;20,11,ROUNDDOWN(INDEX(個人!$C$6:$AH$125,$N2099,$H$3)/5,0)+7),"")</f>
        <v/>
      </c>
      <c r="I2099" s="23" t="str">
        <f>IF(AND(INDEX(個人!$C$6:$AH$125,$N2099,$C$3)&lt;&gt;"",INDEX(個人!$C$6:$AH$125,$N2099,$O2099)&lt;&gt;""),IF(ISERROR(VLOOKUP(DBCS($Q2099),コード一覧!$E$1:$F$6,2,FALSE)),1,VLOOKUP(DBCS($Q2099),コード一覧!$E$1:$F$6,2,FALSE)),"")</f>
        <v/>
      </c>
      <c r="J2099" s="23" t="str">
        <f>IF(AND(INDEX(個人!$C$6:$AH$125,$N2099,$C$3)&lt;&gt;"",INDEX(個人!$C$6:$AH$125,$N2099,$O2099)&lt;&gt;""),VLOOKUP($P2099,コード一覧!$G$1:$H$10,2,FALSE),"")</f>
        <v/>
      </c>
      <c r="K2099" s="23" t="str">
        <f>IF(AND(INDEX(個人!$C$6:$AH$125,$N2099,$C$3)&lt;&gt;"",INDEX(個人!$C$6:$AH$125,$N2099,$O2099)&lt;&gt;""),LEFT(TEXT(INDEX(個人!$C$6:$AH$125,$N2099,$O2099),"mm:ss.00"),2),"")</f>
        <v/>
      </c>
      <c r="L2099" s="23" t="str">
        <f>IF(AND(INDEX(個人!$C$6:$AH$125,$N2099,$C$3)&lt;&gt;"",INDEX(個人!$C$6:$AH$125,$N2099,$O2099)&lt;&gt;""),MID(TEXT(INDEX(個人!$C$6:$AH$125,$N2099,$O2099),"mm:ss.00"),4,2),"")</f>
        <v/>
      </c>
      <c r="M2099" s="23" t="str">
        <f>IF(AND(INDEX(個人!$C$6:$AH$125,$N2099,$C$3)&lt;&gt;"",INDEX(個人!$C$6:$AH$125,$N2099,$O2099)&lt;&gt;""),RIGHT(TEXT(INDEX(個人!$C$6:$AH$125,$N2099,$O2099),"mm:ss.00"),2),"")</f>
        <v/>
      </c>
      <c r="N2099" s="23">
        <f t="shared" si="287"/>
        <v>96</v>
      </c>
      <c r="O2099" s="23">
        <v>14</v>
      </c>
      <c r="P2099" s="200" t="s">
        <v>47</v>
      </c>
      <c r="Q2099" s="23" t="s">
        <v>318</v>
      </c>
    </row>
    <row r="2100" spans="3:17" s="23" customFormat="1" x14ac:dyDescent="0.15">
      <c r="C2100" s="23" t="str">
        <f>IF(INDEX(個人!$C$6:$AH$125,$N2100,$C$3)&lt;&gt;"",DBCS(TRIM(INDEX(個人!$C$6:$AH$125,$N2100,$C$3))),"")</f>
        <v/>
      </c>
      <c r="D2100" s="23" t="str">
        <f t="shared" si="285"/>
        <v>○</v>
      </c>
      <c r="E2100" s="23">
        <f>IF(AND(INDEX(個人!$C$6:$AH$125,$N2099,$C$3)&lt;&gt;"",INDEX(個人!$C$6:$AH$125,$N2100,$O2100)&lt;&gt;""),E2099+1,E2099)</f>
        <v>0</v>
      </c>
      <c r="F2100" s="23" t="str">
        <f t="shared" si="286"/>
        <v>@0</v>
      </c>
      <c r="H2100" s="23" t="str">
        <f>IF(AND(INDEX(個人!$C$6:$AH$125,$N2100,$C$3)&lt;&gt;"",INDEX(個人!$C$6:$AH$125,$N2100,$O2100)&lt;&gt;""),IF(INDEX(個人!$C$6:$AH$125,$N2100,$H$3)&lt;20,11,ROUNDDOWN(INDEX(個人!$C$6:$AH$125,$N2100,$H$3)/5,0)+7),"")</f>
        <v/>
      </c>
      <c r="I2100" s="23" t="str">
        <f>IF(AND(INDEX(個人!$C$6:$AH$125,$N2100,$C$3)&lt;&gt;"",INDEX(個人!$C$6:$AH$125,$N2100,$O2100)&lt;&gt;""),IF(ISERROR(VLOOKUP(DBCS($Q2100),コード一覧!$E$1:$F$6,2,FALSE)),1,VLOOKUP(DBCS($Q2100),コード一覧!$E$1:$F$6,2,FALSE)),"")</f>
        <v/>
      </c>
      <c r="J2100" s="23" t="str">
        <f>IF(AND(INDEX(個人!$C$6:$AH$125,$N2100,$C$3)&lt;&gt;"",INDEX(個人!$C$6:$AH$125,$N2100,$O2100)&lt;&gt;""),VLOOKUP($P2100,コード一覧!$G$1:$H$10,2,FALSE),"")</f>
        <v/>
      </c>
      <c r="K2100" s="23" t="str">
        <f>IF(AND(INDEX(個人!$C$6:$AH$125,$N2100,$C$3)&lt;&gt;"",INDEX(個人!$C$6:$AH$125,$N2100,$O2100)&lt;&gt;""),LEFT(TEXT(INDEX(個人!$C$6:$AH$125,$N2100,$O2100),"mm:ss.00"),2),"")</f>
        <v/>
      </c>
      <c r="L2100" s="23" t="str">
        <f>IF(AND(INDEX(個人!$C$6:$AH$125,$N2100,$C$3)&lt;&gt;"",INDEX(個人!$C$6:$AH$125,$N2100,$O2100)&lt;&gt;""),MID(TEXT(INDEX(個人!$C$6:$AH$125,$N2100,$O2100),"mm:ss.00"),4,2),"")</f>
        <v/>
      </c>
      <c r="M2100" s="23" t="str">
        <f>IF(AND(INDEX(個人!$C$6:$AH$125,$N2100,$C$3)&lt;&gt;"",INDEX(個人!$C$6:$AH$125,$N2100,$O2100)&lt;&gt;""),RIGHT(TEXT(INDEX(個人!$C$6:$AH$125,$N2100,$O2100),"mm:ss.00"),2),"")</f>
        <v/>
      </c>
      <c r="N2100" s="23">
        <f t="shared" si="287"/>
        <v>96</v>
      </c>
      <c r="O2100" s="23">
        <v>15</v>
      </c>
      <c r="P2100" s="200" t="s">
        <v>73</v>
      </c>
      <c r="Q2100" s="23" t="s">
        <v>318</v>
      </c>
    </row>
    <row r="2101" spans="3:17" s="23" customFormat="1" x14ac:dyDescent="0.15">
      <c r="C2101" s="23" t="str">
        <f>IF(INDEX(個人!$C$6:$AH$125,$N2101,$C$3)&lt;&gt;"",DBCS(TRIM(INDEX(個人!$C$6:$AH$125,$N2101,$C$3))),"")</f>
        <v/>
      </c>
      <c r="D2101" s="23" t="str">
        <f t="shared" si="285"/>
        <v>○</v>
      </c>
      <c r="E2101" s="23">
        <f>IF(AND(INDEX(個人!$C$6:$AH$125,$N2100,$C$3)&lt;&gt;"",INDEX(個人!$C$6:$AH$125,$N2101,$O2101)&lt;&gt;""),E2100+1,E2100)</f>
        <v>0</v>
      </c>
      <c r="F2101" s="23" t="str">
        <f t="shared" si="286"/>
        <v>@0</v>
      </c>
      <c r="H2101" s="23" t="str">
        <f>IF(AND(INDEX(個人!$C$6:$AH$125,$N2101,$C$3)&lt;&gt;"",INDEX(個人!$C$6:$AH$125,$N2101,$O2101)&lt;&gt;""),IF(INDEX(個人!$C$6:$AH$125,$N2101,$H$3)&lt;20,11,ROUNDDOWN(INDEX(個人!$C$6:$AH$125,$N2101,$H$3)/5,0)+7),"")</f>
        <v/>
      </c>
      <c r="I2101" s="23" t="str">
        <f>IF(AND(INDEX(個人!$C$6:$AH$125,$N2101,$C$3)&lt;&gt;"",INDEX(個人!$C$6:$AH$125,$N2101,$O2101)&lt;&gt;""),IF(ISERROR(VLOOKUP(DBCS($Q2101),コード一覧!$E$1:$F$6,2,FALSE)),1,VLOOKUP(DBCS($Q2101),コード一覧!$E$1:$F$6,2,FALSE)),"")</f>
        <v/>
      </c>
      <c r="J2101" s="23" t="str">
        <f>IF(AND(INDEX(個人!$C$6:$AH$125,$N2101,$C$3)&lt;&gt;"",INDEX(個人!$C$6:$AH$125,$N2101,$O2101)&lt;&gt;""),VLOOKUP($P2101,コード一覧!$G$1:$H$10,2,FALSE),"")</f>
        <v/>
      </c>
      <c r="K2101" s="23" t="str">
        <f>IF(AND(INDEX(個人!$C$6:$AH$125,$N2101,$C$3)&lt;&gt;"",INDEX(個人!$C$6:$AH$125,$N2101,$O2101)&lt;&gt;""),LEFT(TEXT(INDEX(個人!$C$6:$AH$125,$N2101,$O2101),"mm:ss.00"),2),"")</f>
        <v/>
      </c>
      <c r="L2101" s="23" t="str">
        <f>IF(AND(INDEX(個人!$C$6:$AH$125,$N2101,$C$3)&lt;&gt;"",INDEX(個人!$C$6:$AH$125,$N2101,$O2101)&lt;&gt;""),MID(TEXT(INDEX(個人!$C$6:$AH$125,$N2101,$O2101),"mm:ss.00"),4,2),"")</f>
        <v/>
      </c>
      <c r="M2101" s="23" t="str">
        <f>IF(AND(INDEX(個人!$C$6:$AH$125,$N2101,$C$3)&lt;&gt;"",INDEX(個人!$C$6:$AH$125,$N2101,$O2101)&lt;&gt;""),RIGHT(TEXT(INDEX(個人!$C$6:$AH$125,$N2101,$O2101),"mm:ss.00"),2),"")</f>
        <v/>
      </c>
      <c r="N2101" s="23">
        <f t="shared" si="287"/>
        <v>96</v>
      </c>
      <c r="O2101" s="23">
        <v>16</v>
      </c>
      <c r="P2101" s="200" t="s">
        <v>75</v>
      </c>
      <c r="Q2101" s="23" t="s">
        <v>318</v>
      </c>
    </row>
    <row r="2102" spans="3:17" s="23" customFormat="1" x14ac:dyDescent="0.15">
      <c r="C2102" s="23" t="str">
        <f>IF(INDEX(個人!$C$6:$AH$125,$N2102,$C$3)&lt;&gt;"",DBCS(TRIM(INDEX(個人!$C$6:$AH$125,$N2102,$C$3))),"")</f>
        <v/>
      </c>
      <c r="D2102" s="23" t="str">
        <f t="shared" si="285"/>
        <v>○</v>
      </c>
      <c r="E2102" s="23">
        <f>IF(AND(INDEX(個人!$C$6:$AH$125,$N2101,$C$3)&lt;&gt;"",INDEX(個人!$C$6:$AH$125,$N2102,$O2102)&lt;&gt;""),E2101+1,E2101)</f>
        <v>0</v>
      </c>
      <c r="F2102" s="23" t="str">
        <f t="shared" si="286"/>
        <v>@0</v>
      </c>
      <c r="H2102" s="23" t="str">
        <f>IF(AND(INDEX(個人!$C$6:$AH$125,$N2102,$C$3)&lt;&gt;"",INDEX(個人!$C$6:$AH$125,$N2102,$O2102)&lt;&gt;""),IF(INDEX(個人!$C$6:$AH$125,$N2102,$H$3)&lt;20,11,ROUNDDOWN(INDEX(個人!$C$6:$AH$125,$N2102,$H$3)/5,0)+7),"")</f>
        <v/>
      </c>
      <c r="I2102" s="23" t="str">
        <f>IF(AND(INDEX(個人!$C$6:$AH$125,$N2102,$C$3)&lt;&gt;"",INDEX(個人!$C$6:$AH$125,$N2102,$O2102)&lt;&gt;""),IF(ISERROR(VLOOKUP(DBCS($Q2102),コード一覧!$E$1:$F$6,2,FALSE)),1,VLOOKUP(DBCS($Q2102),コード一覧!$E$1:$F$6,2,FALSE)),"")</f>
        <v/>
      </c>
      <c r="J2102" s="23" t="str">
        <f>IF(AND(INDEX(個人!$C$6:$AH$125,$N2102,$C$3)&lt;&gt;"",INDEX(個人!$C$6:$AH$125,$N2102,$O2102)&lt;&gt;""),VLOOKUP($P2102,コード一覧!$G$1:$H$10,2,FALSE),"")</f>
        <v/>
      </c>
      <c r="K2102" s="23" t="str">
        <f>IF(AND(INDEX(個人!$C$6:$AH$125,$N2102,$C$3)&lt;&gt;"",INDEX(個人!$C$6:$AH$125,$N2102,$O2102)&lt;&gt;""),LEFT(TEXT(INDEX(個人!$C$6:$AH$125,$N2102,$O2102),"mm:ss.00"),2),"")</f>
        <v/>
      </c>
      <c r="L2102" s="23" t="str">
        <f>IF(AND(INDEX(個人!$C$6:$AH$125,$N2102,$C$3)&lt;&gt;"",INDEX(個人!$C$6:$AH$125,$N2102,$O2102)&lt;&gt;""),MID(TEXT(INDEX(個人!$C$6:$AH$125,$N2102,$O2102),"mm:ss.00"),4,2),"")</f>
        <v/>
      </c>
      <c r="M2102" s="23" t="str">
        <f>IF(AND(INDEX(個人!$C$6:$AH$125,$N2102,$C$3)&lt;&gt;"",INDEX(個人!$C$6:$AH$125,$N2102,$O2102)&lt;&gt;""),RIGHT(TEXT(INDEX(個人!$C$6:$AH$125,$N2102,$O2102),"mm:ss.00"),2),"")</f>
        <v/>
      </c>
      <c r="N2102" s="23">
        <f t="shared" si="287"/>
        <v>96</v>
      </c>
      <c r="O2102" s="23">
        <v>17</v>
      </c>
      <c r="P2102" s="200" t="s">
        <v>77</v>
      </c>
      <c r="Q2102" s="23" t="s">
        <v>318</v>
      </c>
    </row>
    <row r="2103" spans="3:17" s="23" customFormat="1" x14ac:dyDescent="0.15">
      <c r="C2103" s="23" t="str">
        <f>IF(INDEX(個人!$C$6:$AH$125,$N2103,$C$3)&lt;&gt;"",DBCS(TRIM(INDEX(個人!$C$6:$AH$125,$N2103,$C$3))),"")</f>
        <v/>
      </c>
      <c r="D2103" s="23" t="str">
        <f t="shared" si="285"/>
        <v>○</v>
      </c>
      <c r="E2103" s="23">
        <f>IF(AND(INDEX(個人!$C$6:$AH$125,$N2102,$C$3)&lt;&gt;"",INDEX(個人!$C$6:$AH$125,$N2103,$O2103)&lt;&gt;""),E2102+1,E2102)</f>
        <v>0</v>
      </c>
      <c r="F2103" s="23" t="str">
        <f t="shared" si="286"/>
        <v>@0</v>
      </c>
      <c r="H2103" s="23" t="str">
        <f>IF(AND(INDEX(個人!$C$6:$AH$125,$N2103,$C$3)&lt;&gt;"",INDEX(個人!$C$6:$AH$125,$N2103,$O2103)&lt;&gt;""),IF(INDEX(個人!$C$6:$AH$125,$N2103,$H$3)&lt;20,11,ROUNDDOWN(INDEX(個人!$C$6:$AH$125,$N2103,$H$3)/5,0)+7),"")</f>
        <v/>
      </c>
      <c r="I2103" s="23" t="str">
        <f>IF(AND(INDEX(個人!$C$6:$AH$125,$N2103,$C$3)&lt;&gt;"",INDEX(個人!$C$6:$AH$125,$N2103,$O2103)&lt;&gt;""),IF(ISERROR(VLOOKUP(DBCS($Q2103),コード一覧!$E$1:$F$6,2,FALSE)),1,VLOOKUP(DBCS($Q2103),コード一覧!$E$1:$F$6,2,FALSE)),"")</f>
        <v/>
      </c>
      <c r="J2103" s="23" t="str">
        <f>IF(AND(INDEX(個人!$C$6:$AH$125,$N2103,$C$3)&lt;&gt;"",INDEX(個人!$C$6:$AH$125,$N2103,$O2103)&lt;&gt;""),VLOOKUP($P2103,コード一覧!$G$1:$H$10,2,FALSE),"")</f>
        <v/>
      </c>
      <c r="K2103" s="23" t="str">
        <f>IF(AND(INDEX(個人!$C$6:$AH$125,$N2103,$C$3)&lt;&gt;"",INDEX(個人!$C$6:$AH$125,$N2103,$O2103)&lt;&gt;""),LEFT(TEXT(INDEX(個人!$C$6:$AH$125,$N2103,$O2103),"mm:ss.00"),2),"")</f>
        <v/>
      </c>
      <c r="L2103" s="23" t="str">
        <f>IF(AND(INDEX(個人!$C$6:$AH$125,$N2103,$C$3)&lt;&gt;"",INDEX(個人!$C$6:$AH$125,$N2103,$O2103)&lt;&gt;""),MID(TEXT(INDEX(個人!$C$6:$AH$125,$N2103,$O2103),"mm:ss.00"),4,2),"")</f>
        <v/>
      </c>
      <c r="M2103" s="23" t="str">
        <f>IF(AND(INDEX(個人!$C$6:$AH$125,$N2103,$C$3)&lt;&gt;"",INDEX(個人!$C$6:$AH$125,$N2103,$O2103)&lt;&gt;""),RIGHT(TEXT(INDEX(個人!$C$6:$AH$125,$N2103,$O2103),"mm:ss.00"),2),"")</f>
        <v/>
      </c>
      <c r="N2103" s="23">
        <f t="shared" si="287"/>
        <v>96</v>
      </c>
      <c r="O2103" s="23">
        <v>18</v>
      </c>
      <c r="P2103" s="200" t="s">
        <v>70</v>
      </c>
      <c r="Q2103" s="23" t="s">
        <v>319</v>
      </c>
    </row>
    <row r="2104" spans="3:17" s="23" customFormat="1" x14ac:dyDescent="0.15">
      <c r="C2104" s="23" t="str">
        <f>IF(INDEX(個人!$C$6:$AH$125,$N2104,$C$3)&lt;&gt;"",DBCS(TRIM(INDEX(個人!$C$6:$AH$125,$N2104,$C$3))),"")</f>
        <v/>
      </c>
      <c r="D2104" s="23" t="str">
        <f t="shared" si="285"/>
        <v>○</v>
      </c>
      <c r="E2104" s="23">
        <f>IF(AND(INDEX(個人!$C$6:$AH$125,$N2103,$C$3)&lt;&gt;"",INDEX(個人!$C$6:$AH$125,$N2104,$O2104)&lt;&gt;""),E2103+1,E2103)</f>
        <v>0</v>
      </c>
      <c r="F2104" s="23" t="str">
        <f t="shared" si="286"/>
        <v>@0</v>
      </c>
      <c r="H2104" s="23" t="str">
        <f>IF(AND(INDEX(個人!$C$6:$AH$125,$N2104,$C$3)&lt;&gt;"",INDEX(個人!$C$6:$AH$125,$N2104,$O2104)&lt;&gt;""),IF(INDEX(個人!$C$6:$AH$125,$N2104,$H$3)&lt;20,11,ROUNDDOWN(INDEX(個人!$C$6:$AH$125,$N2104,$H$3)/5,0)+7),"")</f>
        <v/>
      </c>
      <c r="I2104" s="23" t="str">
        <f>IF(AND(INDEX(個人!$C$6:$AH$125,$N2104,$C$3)&lt;&gt;"",INDEX(個人!$C$6:$AH$125,$N2104,$O2104)&lt;&gt;""),IF(ISERROR(VLOOKUP(DBCS($Q2104),コード一覧!$E$1:$F$6,2,FALSE)),1,VLOOKUP(DBCS($Q2104),コード一覧!$E$1:$F$6,2,FALSE)),"")</f>
        <v/>
      </c>
      <c r="J2104" s="23" t="str">
        <f>IF(AND(INDEX(個人!$C$6:$AH$125,$N2104,$C$3)&lt;&gt;"",INDEX(個人!$C$6:$AH$125,$N2104,$O2104)&lt;&gt;""),VLOOKUP($P2104,コード一覧!$G$1:$H$10,2,FALSE),"")</f>
        <v/>
      </c>
      <c r="K2104" s="23" t="str">
        <f>IF(AND(INDEX(個人!$C$6:$AH$125,$N2104,$C$3)&lt;&gt;"",INDEX(個人!$C$6:$AH$125,$N2104,$O2104)&lt;&gt;""),LEFT(TEXT(INDEX(個人!$C$6:$AH$125,$N2104,$O2104),"mm:ss.00"),2),"")</f>
        <v/>
      </c>
      <c r="L2104" s="23" t="str">
        <f>IF(AND(INDEX(個人!$C$6:$AH$125,$N2104,$C$3)&lt;&gt;"",INDEX(個人!$C$6:$AH$125,$N2104,$O2104)&lt;&gt;""),MID(TEXT(INDEX(個人!$C$6:$AH$125,$N2104,$O2104),"mm:ss.00"),4,2),"")</f>
        <v/>
      </c>
      <c r="M2104" s="23" t="str">
        <f>IF(AND(INDEX(個人!$C$6:$AH$125,$N2104,$C$3)&lt;&gt;"",INDEX(個人!$C$6:$AH$125,$N2104,$O2104)&lt;&gt;""),RIGHT(TEXT(INDEX(個人!$C$6:$AH$125,$N2104,$O2104),"mm:ss.00"),2),"")</f>
        <v/>
      </c>
      <c r="N2104" s="23">
        <f t="shared" si="287"/>
        <v>96</v>
      </c>
      <c r="O2104" s="23">
        <v>19</v>
      </c>
      <c r="P2104" s="200" t="s">
        <v>24</v>
      </c>
      <c r="Q2104" s="23" t="s">
        <v>319</v>
      </c>
    </row>
    <row r="2105" spans="3:17" s="23" customFormat="1" x14ac:dyDescent="0.15">
      <c r="C2105" s="23" t="str">
        <f>IF(INDEX(個人!$C$6:$AH$125,$N2105,$C$3)&lt;&gt;"",DBCS(TRIM(INDEX(個人!$C$6:$AH$125,$N2105,$C$3))),"")</f>
        <v/>
      </c>
      <c r="D2105" s="23" t="str">
        <f t="shared" si="285"/>
        <v>○</v>
      </c>
      <c r="E2105" s="23">
        <f>IF(AND(INDEX(個人!$C$6:$AH$125,$N2104,$C$3)&lt;&gt;"",INDEX(個人!$C$6:$AH$125,$N2105,$O2105)&lt;&gt;""),E2104+1,E2104)</f>
        <v>0</v>
      </c>
      <c r="F2105" s="23" t="str">
        <f t="shared" si="286"/>
        <v>@0</v>
      </c>
      <c r="H2105" s="23" t="str">
        <f>IF(AND(INDEX(個人!$C$6:$AH$125,$N2105,$C$3)&lt;&gt;"",INDEX(個人!$C$6:$AH$125,$N2105,$O2105)&lt;&gt;""),IF(INDEX(個人!$C$6:$AH$125,$N2105,$H$3)&lt;20,11,ROUNDDOWN(INDEX(個人!$C$6:$AH$125,$N2105,$H$3)/5,0)+7),"")</f>
        <v/>
      </c>
      <c r="I2105" s="23" t="str">
        <f>IF(AND(INDEX(個人!$C$6:$AH$125,$N2105,$C$3)&lt;&gt;"",INDEX(個人!$C$6:$AH$125,$N2105,$O2105)&lt;&gt;""),IF(ISERROR(VLOOKUP(DBCS($Q2105),コード一覧!$E$1:$F$6,2,FALSE)),1,VLOOKUP(DBCS($Q2105),コード一覧!$E$1:$F$6,2,FALSE)),"")</f>
        <v/>
      </c>
      <c r="J2105" s="23" t="str">
        <f>IF(AND(INDEX(個人!$C$6:$AH$125,$N2105,$C$3)&lt;&gt;"",INDEX(個人!$C$6:$AH$125,$N2105,$O2105)&lt;&gt;""),VLOOKUP($P2105,コード一覧!$G$1:$H$10,2,FALSE),"")</f>
        <v/>
      </c>
      <c r="K2105" s="23" t="str">
        <f>IF(AND(INDEX(個人!$C$6:$AH$125,$N2105,$C$3)&lt;&gt;"",INDEX(個人!$C$6:$AH$125,$N2105,$O2105)&lt;&gt;""),LEFT(TEXT(INDEX(個人!$C$6:$AH$125,$N2105,$O2105),"mm:ss.00"),2),"")</f>
        <v/>
      </c>
      <c r="L2105" s="23" t="str">
        <f>IF(AND(INDEX(個人!$C$6:$AH$125,$N2105,$C$3)&lt;&gt;"",INDEX(個人!$C$6:$AH$125,$N2105,$O2105)&lt;&gt;""),MID(TEXT(INDEX(個人!$C$6:$AH$125,$N2105,$O2105),"mm:ss.00"),4,2),"")</f>
        <v/>
      </c>
      <c r="M2105" s="23" t="str">
        <f>IF(AND(INDEX(個人!$C$6:$AH$125,$N2105,$C$3)&lt;&gt;"",INDEX(個人!$C$6:$AH$125,$N2105,$O2105)&lt;&gt;""),RIGHT(TEXT(INDEX(個人!$C$6:$AH$125,$N2105,$O2105),"mm:ss.00"),2),"")</f>
        <v/>
      </c>
      <c r="N2105" s="23">
        <f t="shared" si="287"/>
        <v>96</v>
      </c>
      <c r="O2105" s="23">
        <v>20</v>
      </c>
      <c r="P2105" s="200" t="s">
        <v>37</v>
      </c>
      <c r="Q2105" s="23" t="s">
        <v>319</v>
      </c>
    </row>
    <row r="2106" spans="3:17" s="23" customFormat="1" x14ac:dyDescent="0.15">
      <c r="C2106" s="23" t="str">
        <f>IF(INDEX(個人!$C$6:$AH$125,$N2106,$C$3)&lt;&gt;"",DBCS(TRIM(INDEX(個人!$C$6:$AH$125,$N2106,$C$3))),"")</f>
        <v/>
      </c>
      <c r="D2106" s="23" t="str">
        <f t="shared" si="285"/>
        <v>○</v>
      </c>
      <c r="E2106" s="23">
        <f>IF(AND(INDEX(個人!$C$6:$AH$125,$N2105,$C$3)&lt;&gt;"",INDEX(個人!$C$6:$AH$125,$N2106,$O2106)&lt;&gt;""),E2105+1,E2105)</f>
        <v>0</v>
      </c>
      <c r="F2106" s="23" t="str">
        <f t="shared" si="286"/>
        <v>@0</v>
      </c>
      <c r="H2106" s="23" t="str">
        <f>IF(AND(INDEX(個人!$C$6:$AH$125,$N2106,$C$3)&lt;&gt;"",INDEX(個人!$C$6:$AH$125,$N2106,$O2106)&lt;&gt;""),IF(INDEX(個人!$C$6:$AH$125,$N2106,$H$3)&lt;20,11,ROUNDDOWN(INDEX(個人!$C$6:$AH$125,$N2106,$H$3)/5,0)+7),"")</f>
        <v/>
      </c>
      <c r="I2106" s="23" t="str">
        <f>IF(AND(INDEX(個人!$C$6:$AH$125,$N2106,$C$3)&lt;&gt;"",INDEX(個人!$C$6:$AH$125,$N2106,$O2106)&lt;&gt;""),IF(ISERROR(VLOOKUP(DBCS($Q2106),コード一覧!$E$1:$F$6,2,FALSE)),1,VLOOKUP(DBCS($Q2106),コード一覧!$E$1:$F$6,2,FALSE)),"")</f>
        <v/>
      </c>
      <c r="J2106" s="23" t="str">
        <f>IF(AND(INDEX(個人!$C$6:$AH$125,$N2106,$C$3)&lt;&gt;"",INDEX(個人!$C$6:$AH$125,$N2106,$O2106)&lt;&gt;""),VLOOKUP($P2106,コード一覧!$G$1:$H$10,2,FALSE),"")</f>
        <v/>
      </c>
      <c r="K2106" s="23" t="str">
        <f>IF(AND(INDEX(個人!$C$6:$AH$125,$N2106,$C$3)&lt;&gt;"",INDEX(個人!$C$6:$AH$125,$N2106,$O2106)&lt;&gt;""),LEFT(TEXT(INDEX(個人!$C$6:$AH$125,$N2106,$O2106),"mm:ss.00"),2),"")</f>
        <v/>
      </c>
      <c r="L2106" s="23" t="str">
        <f>IF(AND(INDEX(個人!$C$6:$AH$125,$N2106,$C$3)&lt;&gt;"",INDEX(個人!$C$6:$AH$125,$N2106,$O2106)&lt;&gt;""),MID(TEXT(INDEX(個人!$C$6:$AH$125,$N2106,$O2106),"mm:ss.00"),4,2),"")</f>
        <v/>
      </c>
      <c r="M2106" s="23" t="str">
        <f>IF(AND(INDEX(個人!$C$6:$AH$125,$N2106,$C$3)&lt;&gt;"",INDEX(個人!$C$6:$AH$125,$N2106,$O2106)&lt;&gt;""),RIGHT(TEXT(INDEX(個人!$C$6:$AH$125,$N2106,$O2106),"mm:ss.00"),2),"")</f>
        <v/>
      </c>
      <c r="N2106" s="23">
        <f t="shared" si="287"/>
        <v>96</v>
      </c>
      <c r="O2106" s="23">
        <v>21</v>
      </c>
      <c r="P2106" s="200" t="s">
        <v>47</v>
      </c>
      <c r="Q2106" s="23" t="s">
        <v>319</v>
      </c>
    </row>
    <row r="2107" spans="3:17" s="23" customFormat="1" x14ac:dyDescent="0.15">
      <c r="C2107" s="23" t="str">
        <f>IF(INDEX(個人!$C$6:$AH$125,$N2107,$C$3)&lt;&gt;"",DBCS(TRIM(INDEX(個人!$C$6:$AH$125,$N2107,$C$3))),"")</f>
        <v/>
      </c>
      <c r="D2107" s="23" t="str">
        <f t="shared" si="285"/>
        <v>○</v>
      </c>
      <c r="E2107" s="23">
        <f>IF(AND(INDEX(個人!$C$6:$AH$125,$N2106,$C$3)&lt;&gt;"",INDEX(個人!$C$6:$AH$125,$N2107,$O2107)&lt;&gt;""),E2106+1,E2106)</f>
        <v>0</v>
      </c>
      <c r="F2107" s="23" t="str">
        <f t="shared" si="286"/>
        <v>@0</v>
      </c>
      <c r="H2107" s="23" t="str">
        <f>IF(AND(INDEX(個人!$C$6:$AH$125,$N2107,$C$3)&lt;&gt;"",INDEX(個人!$C$6:$AH$125,$N2107,$O2107)&lt;&gt;""),IF(INDEX(個人!$C$6:$AH$125,$N2107,$H$3)&lt;20,11,ROUNDDOWN(INDEX(個人!$C$6:$AH$125,$N2107,$H$3)/5,0)+7),"")</f>
        <v/>
      </c>
      <c r="I2107" s="23" t="str">
        <f>IF(AND(INDEX(個人!$C$6:$AH$125,$N2107,$C$3)&lt;&gt;"",INDEX(個人!$C$6:$AH$125,$N2107,$O2107)&lt;&gt;""),IF(ISERROR(VLOOKUP(DBCS($Q2107),コード一覧!$E$1:$F$6,2,FALSE)),1,VLOOKUP(DBCS($Q2107),コード一覧!$E$1:$F$6,2,FALSE)),"")</f>
        <v/>
      </c>
      <c r="J2107" s="23" t="str">
        <f>IF(AND(INDEX(個人!$C$6:$AH$125,$N2107,$C$3)&lt;&gt;"",INDEX(個人!$C$6:$AH$125,$N2107,$O2107)&lt;&gt;""),VLOOKUP($P2107,コード一覧!$G$1:$H$10,2,FALSE),"")</f>
        <v/>
      </c>
      <c r="K2107" s="23" t="str">
        <f>IF(AND(INDEX(個人!$C$6:$AH$125,$N2107,$C$3)&lt;&gt;"",INDEX(個人!$C$6:$AH$125,$N2107,$O2107)&lt;&gt;""),LEFT(TEXT(INDEX(個人!$C$6:$AH$125,$N2107,$O2107),"mm:ss.00"),2),"")</f>
        <v/>
      </c>
      <c r="L2107" s="23" t="str">
        <f>IF(AND(INDEX(個人!$C$6:$AH$125,$N2107,$C$3)&lt;&gt;"",INDEX(個人!$C$6:$AH$125,$N2107,$O2107)&lt;&gt;""),MID(TEXT(INDEX(個人!$C$6:$AH$125,$N2107,$O2107),"mm:ss.00"),4,2),"")</f>
        <v/>
      </c>
      <c r="M2107" s="23" t="str">
        <f>IF(AND(INDEX(個人!$C$6:$AH$125,$N2107,$C$3)&lt;&gt;"",INDEX(個人!$C$6:$AH$125,$N2107,$O2107)&lt;&gt;""),RIGHT(TEXT(INDEX(個人!$C$6:$AH$125,$N2107,$O2107),"mm:ss.00"),2),"")</f>
        <v/>
      </c>
      <c r="N2107" s="23">
        <f t="shared" si="287"/>
        <v>96</v>
      </c>
      <c r="O2107" s="23">
        <v>22</v>
      </c>
      <c r="P2107" s="200" t="s">
        <v>70</v>
      </c>
      <c r="Q2107" s="23" t="s">
        <v>320</v>
      </c>
    </row>
    <row r="2108" spans="3:17" s="23" customFormat="1" x14ac:dyDescent="0.15">
      <c r="C2108" s="23" t="str">
        <f>IF(INDEX(個人!$C$6:$AH$125,$N2108,$C$3)&lt;&gt;"",DBCS(TRIM(INDEX(個人!$C$6:$AH$125,$N2108,$C$3))),"")</f>
        <v/>
      </c>
      <c r="D2108" s="23" t="str">
        <f t="shared" si="285"/>
        <v>○</v>
      </c>
      <c r="E2108" s="23">
        <f>IF(AND(INDEX(個人!$C$6:$AH$125,$N2107,$C$3)&lt;&gt;"",INDEX(個人!$C$6:$AH$125,$N2108,$O2108)&lt;&gt;""),E2107+1,E2107)</f>
        <v>0</v>
      </c>
      <c r="F2108" s="23" t="str">
        <f t="shared" si="286"/>
        <v>@0</v>
      </c>
      <c r="H2108" s="23" t="str">
        <f>IF(AND(INDEX(個人!$C$6:$AH$125,$N2108,$C$3)&lt;&gt;"",INDEX(個人!$C$6:$AH$125,$N2108,$O2108)&lt;&gt;""),IF(INDEX(個人!$C$6:$AH$125,$N2108,$H$3)&lt;20,11,ROUNDDOWN(INDEX(個人!$C$6:$AH$125,$N2108,$H$3)/5,0)+7),"")</f>
        <v/>
      </c>
      <c r="I2108" s="23" t="str">
        <f>IF(AND(INDEX(個人!$C$6:$AH$125,$N2108,$C$3)&lt;&gt;"",INDEX(個人!$C$6:$AH$125,$N2108,$O2108)&lt;&gt;""),IF(ISERROR(VLOOKUP(DBCS($Q2108),コード一覧!$E$1:$F$6,2,FALSE)),1,VLOOKUP(DBCS($Q2108),コード一覧!$E$1:$F$6,2,FALSE)),"")</f>
        <v/>
      </c>
      <c r="J2108" s="23" t="str">
        <f>IF(AND(INDEX(個人!$C$6:$AH$125,$N2108,$C$3)&lt;&gt;"",INDEX(個人!$C$6:$AH$125,$N2108,$O2108)&lt;&gt;""),VLOOKUP($P2108,コード一覧!$G$1:$H$10,2,FALSE),"")</f>
        <v/>
      </c>
      <c r="K2108" s="23" t="str">
        <f>IF(AND(INDEX(個人!$C$6:$AH$125,$N2108,$C$3)&lt;&gt;"",INDEX(個人!$C$6:$AH$125,$N2108,$O2108)&lt;&gt;""),LEFT(TEXT(INDEX(個人!$C$6:$AH$125,$N2108,$O2108),"mm:ss.00"),2),"")</f>
        <v/>
      </c>
      <c r="L2108" s="23" t="str">
        <f>IF(AND(INDEX(個人!$C$6:$AH$125,$N2108,$C$3)&lt;&gt;"",INDEX(個人!$C$6:$AH$125,$N2108,$O2108)&lt;&gt;""),MID(TEXT(INDEX(個人!$C$6:$AH$125,$N2108,$O2108),"mm:ss.00"),4,2),"")</f>
        <v/>
      </c>
      <c r="M2108" s="23" t="str">
        <f>IF(AND(INDEX(個人!$C$6:$AH$125,$N2108,$C$3)&lt;&gt;"",INDEX(個人!$C$6:$AH$125,$N2108,$O2108)&lt;&gt;""),RIGHT(TEXT(INDEX(個人!$C$6:$AH$125,$N2108,$O2108),"mm:ss.00"),2),"")</f>
        <v/>
      </c>
      <c r="N2108" s="23">
        <f t="shared" si="287"/>
        <v>96</v>
      </c>
      <c r="O2108" s="23">
        <v>23</v>
      </c>
      <c r="P2108" s="200" t="s">
        <v>24</v>
      </c>
      <c r="Q2108" s="23" t="s">
        <v>320</v>
      </c>
    </row>
    <row r="2109" spans="3:17" s="23" customFormat="1" x14ac:dyDescent="0.15">
      <c r="C2109" s="23" t="str">
        <f>IF(INDEX(個人!$C$6:$AH$125,$N2109,$C$3)&lt;&gt;"",DBCS(TRIM(INDEX(個人!$C$6:$AH$125,$N2109,$C$3))),"")</f>
        <v/>
      </c>
      <c r="D2109" s="23" t="str">
        <f t="shared" si="285"/>
        <v>○</v>
      </c>
      <c r="E2109" s="23">
        <f>IF(AND(INDEX(個人!$C$6:$AH$125,$N2108,$C$3)&lt;&gt;"",INDEX(個人!$C$6:$AH$125,$N2109,$O2109)&lt;&gt;""),E2108+1,E2108)</f>
        <v>0</v>
      </c>
      <c r="F2109" s="23" t="str">
        <f t="shared" si="286"/>
        <v>@0</v>
      </c>
      <c r="H2109" s="23" t="str">
        <f>IF(AND(INDEX(個人!$C$6:$AH$125,$N2109,$C$3)&lt;&gt;"",INDEX(個人!$C$6:$AH$125,$N2109,$O2109)&lt;&gt;""),IF(INDEX(個人!$C$6:$AH$125,$N2109,$H$3)&lt;20,11,ROUNDDOWN(INDEX(個人!$C$6:$AH$125,$N2109,$H$3)/5,0)+7),"")</f>
        <v/>
      </c>
      <c r="I2109" s="23" t="str">
        <f>IF(AND(INDEX(個人!$C$6:$AH$125,$N2109,$C$3)&lt;&gt;"",INDEX(個人!$C$6:$AH$125,$N2109,$O2109)&lt;&gt;""),IF(ISERROR(VLOOKUP(DBCS($Q2109),コード一覧!$E$1:$F$6,2,FALSE)),1,VLOOKUP(DBCS($Q2109),コード一覧!$E$1:$F$6,2,FALSE)),"")</f>
        <v/>
      </c>
      <c r="J2109" s="23" t="str">
        <f>IF(AND(INDEX(個人!$C$6:$AH$125,$N2109,$C$3)&lt;&gt;"",INDEX(個人!$C$6:$AH$125,$N2109,$O2109)&lt;&gt;""),VLOOKUP($P2109,コード一覧!$G$1:$H$10,2,FALSE),"")</f>
        <v/>
      </c>
      <c r="K2109" s="23" t="str">
        <f>IF(AND(INDEX(個人!$C$6:$AH$125,$N2109,$C$3)&lt;&gt;"",INDEX(個人!$C$6:$AH$125,$N2109,$O2109)&lt;&gt;""),LEFT(TEXT(INDEX(個人!$C$6:$AH$125,$N2109,$O2109),"mm:ss.00"),2),"")</f>
        <v/>
      </c>
      <c r="L2109" s="23" t="str">
        <f>IF(AND(INDEX(個人!$C$6:$AH$125,$N2109,$C$3)&lt;&gt;"",INDEX(個人!$C$6:$AH$125,$N2109,$O2109)&lt;&gt;""),MID(TEXT(INDEX(個人!$C$6:$AH$125,$N2109,$O2109),"mm:ss.00"),4,2),"")</f>
        <v/>
      </c>
      <c r="M2109" s="23" t="str">
        <f>IF(AND(INDEX(個人!$C$6:$AH$125,$N2109,$C$3)&lt;&gt;"",INDEX(個人!$C$6:$AH$125,$N2109,$O2109)&lt;&gt;""),RIGHT(TEXT(INDEX(個人!$C$6:$AH$125,$N2109,$O2109),"mm:ss.00"),2),"")</f>
        <v/>
      </c>
      <c r="N2109" s="23">
        <f t="shared" si="287"/>
        <v>96</v>
      </c>
      <c r="O2109" s="23">
        <v>24</v>
      </c>
      <c r="P2109" s="200" t="s">
        <v>37</v>
      </c>
      <c r="Q2109" s="23" t="s">
        <v>320</v>
      </c>
    </row>
    <row r="2110" spans="3:17" s="23" customFormat="1" x14ac:dyDescent="0.15">
      <c r="C2110" s="23" t="str">
        <f>IF(INDEX(個人!$C$6:$AH$125,$N2110,$C$3)&lt;&gt;"",DBCS(TRIM(INDEX(個人!$C$6:$AH$125,$N2110,$C$3))),"")</f>
        <v/>
      </c>
      <c r="D2110" s="23" t="str">
        <f t="shared" si="285"/>
        <v>○</v>
      </c>
      <c r="E2110" s="23">
        <f>IF(AND(INDEX(個人!$C$6:$AH$125,$N2109,$C$3)&lt;&gt;"",INDEX(個人!$C$6:$AH$125,$N2110,$O2110)&lt;&gt;""),E2109+1,E2109)</f>
        <v>0</v>
      </c>
      <c r="F2110" s="23" t="str">
        <f t="shared" si="286"/>
        <v>@0</v>
      </c>
      <c r="H2110" s="23" t="str">
        <f>IF(AND(INDEX(個人!$C$6:$AH$125,$N2110,$C$3)&lt;&gt;"",INDEX(個人!$C$6:$AH$125,$N2110,$O2110)&lt;&gt;""),IF(INDEX(個人!$C$6:$AH$125,$N2110,$H$3)&lt;20,11,ROUNDDOWN(INDEX(個人!$C$6:$AH$125,$N2110,$H$3)/5,0)+7),"")</f>
        <v/>
      </c>
      <c r="I2110" s="23" t="str">
        <f>IF(AND(INDEX(個人!$C$6:$AH$125,$N2110,$C$3)&lt;&gt;"",INDEX(個人!$C$6:$AH$125,$N2110,$O2110)&lt;&gt;""),IF(ISERROR(VLOOKUP(DBCS($Q2110),コード一覧!$E$1:$F$6,2,FALSE)),1,VLOOKUP(DBCS($Q2110),コード一覧!$E$1:$F$6,2,FALSE)),"")</f>
        <v/>
      </c>
      <c r="J2110" s="23" t="str">
        <f>IF(AND(INDEX(個人!$C$6:$AH$125,$N2110,$C$3)&lt;&gt;"",INDEX(個人!$C$6:$AH$125,$N2110,$O2110)&lt;&gt;""),VLOOKUP($P2110,コード一覧!$G$1:$H$10,2,FALSE),"")</f>
        <v/>
      </c>
      <c r="K2110" s="23" t="str">
        <f>IF(AND(INDEX(個人!$C$6:$AH$125,$N2110,$C$3)&lt;&gt;"",INDEX(個人!$C$6:$AH$125,$N2110,$O2110)&lt;&gt;""),LEFT(TEXT(INDEX(個人!$C$6:$AH$125,$N2110,$O2110),"mm:ss.00"),2),"")</f>
        <v/>
      </c>
      <c r="L2110" s="23" t="str">
        <f>IF(AND(INDEX(個人!$C$6:$AH$125,$N2110,$C$3)&lt;&gt;"",INDEX(個人!$C$6:$AH$125,$N2110,$O2110)&lt;&gt;""),MID(TEXT(INDEX(個人!$C$6:$AH$125,$N2110,$O2110),"mm:ss.00"),4,2),"")</f>
        <v/>
      </c>
      <c r="M2110" s="23" t="str">
        <f>IF(AND(INDEX(個人!$C$6:$AH$125,$N2110,$C$3)&lt;&gt;"",INDEX(個人!$C$6:$AH$125,$N2110,$O2110)&lt;&gt;""),RIGHT(TEXT(INDEX(個人!$C$6:$AH$125,$N2110,$O2110),"mm:ss.00"),2),"")</f>
        <v/>
      </c>
      <c r="N2110" s="23">
        <f t="shared" si="287"/>
        <v>96</v>
      </c>
      <c r="O2110" s="23">
        <v>25</v>
      </c>
      <c r="P2110" s="200" t="s">
        <v>47</v>
      </c>
      <c r="Q2110" s="23" t="s">
        <v>320</v>
      </c>
    </row>
    <row r="2111" spans="3:17" s="23" customFormat="1" x14ac:dyDescent="0.15">
      <c r="C2111" s="23" t="str">
        <f>IF(INDEX(個人!$C$6:$AH$125,$N2111,$C$3)&lt;&gt;"",DBCS(TRIM(INDEX(個人!$C$6:$AH$125,$N2111,$C$3))),"")</f>
        <v/>
      </c>
      <c r="D2111" s="23" t="str">
        <f t="shared" si="285"/>
        <v>○</v>
      </c>
      <c r="E2111" s="23">
        <f>IF(AND(INDEX(個人!$C$6:$AH$125,$N2110,$C$3)&lt;&gt;"",INDEX(個人!$C$6:$AH$125,$N2111,$O2111)&lt;&gt;""),E2110+1,E2110)</f>
        <v>0</v>
      </c>
      <c r="F2111" s="23" t="str">
        <f t="shared" si="286"/>
        <v>@0</v>
      </c>
      <c r="H2111" s="23" t="str">
        <f>IF(AND(INDEX(個人!$C$6:$AH$125,$N2111,$C$3)&lt;&gt;"",INDEX(個人!$C$6:$AH$125,$N2111,$O2111)&lt;&gt;""),IF(INDEX(個人!$C$6:$AH$125,$N2111,$H$3)&lt;20,11,ROUNDDOWN(INDEX(個人!$C$6:$AH$125,$N2111,$H$3)/5,0)+7),"")</f>
        <v/>
      </c>
      <c r="I2111" s="23" t="str">
        <f>IF(AND(INDEX(個人!$C$6:$AH$125,$N2111,$C$3)&lt;&gt;"",INDEX(個人!$C$6:$AH$125,$N2111,$O2111)&lt;&gt;""),IF(ISERROR(VLOOKUP(DBCS($Q2111),コード一覧!$E$1:$F$6,2,FALSE)),1,VLOOKUP(DBCS($Q2111),コード一覧!$E$1:$F$6,2,FALSE)),"")</f>
        <v/>
      </c>
      <c r="J2111" s="23" t="str">
        <f>IF(AND(INDEX(個人!$C$6:$AH$125,$N2111,$C$3)&lt;&gt;"",INDEX(個人!$C$6:$AH$125,$N2111,$O2111)&lt;&gt;""),VLOOKUP($P2111,コード一覧!$G$1:$H$10,2,FALSE),"")</f>
        <v/>
      </c>
      <c r="K2111" s="23" t="str">
        <f>IF(AND(INDEX(個人!$C$6:$AH$125,$N2111,$C$3)&lt;&gt;"",INDEX(個人!$C$6:$AH$125,$N2111,$O2111)&lt;&gt;""),LEFT(TEXT(INDEX(個人!$C$6:$AH$125,$N2111,$O2111),"mm:ss.00"),2),"")</f>
        <v/>
      </c>
      <c r="L2111" s="23" t="str">
        <f>IF(AND(INDEX(個人!$C$6:$AH$125,$N2111,$C$3)&lt;&gt;"",INDEX(個人!$C$6:$AH$125,$N2111,$O2111)&lt;&gt;""),MID(TEXT(INDEX(個人!$C$6:$AH$125,$N2111,$O2111),"mm:ss.00"),4,2),"")</f>
        <v/>
      </c>
      <c r="M2111" s="23" t="str">
        <f>IF(AND(INDEX(個人!$C$6:$AH$125,$N2111,$C$3)&lt;&gt;"",INDEX(個人!$C$6:$AH$125,$N2111,$O2111)&lt;&gt;""),RIGHT(TEXT(INDEX(個人!$C$6:$AH$125,$N2111,$O2111),"mm:ss.00"),2),"")</f>
        <v/>
      </c>
      <c r="N2111" s="23">
        <f t="shared" si="287"/>
        <v>96</v>
      </c>
      <c r="O2111" s="23">
        <v>26</v>
      </c>
      <c r="P2111" s="200" t="s">
        <v>70</v>
      </c>
      <c r="Q2111" s="23" t="s">
        <v>321</v>
      </c>
    </row>
    <row r="2112" spans="3:17" s="23" customFormat="1" x14ac:dyDescent="0.15">
      <c r="C2112" s="23" t="str">
        <f>IF(INDEX(個人!$C$6:$AH$125,$N2112,$C$3)&lt;&gt;"",DBCS(TRIM(INDEX(個人!$C$6:$AH$125,$N2112,$C$3))),"")</f>
        <v/>
      </c>
      <c r="D2112" s="23" t="str">
        <f t="shared" si="285"/>
        <v>○</v>
      </c>
      <c r="E2112" s="23">
        <f>IF(AND(INDEX(個人!$C$6:$AH$125,$N2111,$C$3)&lt;&gt;"",INDEX(個人!$C$6:$AH$125,$N2112,$O2112)&lt;&gt;""),E2111+1,E2111)</f>
        <v>0</v>
      </c>
      <c r="F2112" s="23" t="str">
        <f t="shared" si="286"/>
        <v>@0</v>
      </c>
      <c r="H2112" s="23" t="str">
        <f>IF(AND(INDEX(個人!$C$6:$AH$125,$N2112,$C$3)&lt;&gt;"",INDEX(個人!$C$6:$AH$125,$N2112,$O2112)&lt;&gt;""),IF(INDEX(個人!$C$6:$AH$125,$N2112,$H$3)&lt;20,11,ROUNDDOWN(INDEX(個人!$C$6:$AH$125,$N2112,$H$3)/5,0)+7),"")</f>
        <v/>
      </c>
      <c r="I2112" s="23" t="str">
        <f>IF(AND(INDEX(個人!$C$6:$AH$125,$N2112,$C$3)&lt;&gt;"",INDEX(個人!$C$6:$AH$125,$N2112,$O2112)&lt;&gt;""),IF(ISERROR(VLOOKUP(DBCS($Q2112),コード一覧!$E$1:$F$6,2,FALSE)),1,VLOOKUP(DBCS($Q2112),コード一覧!$E$1:$F$6,2,FALSE)),"")</f>
        <v/>
      </c>
      <c r="J2112" s="23" t="str">
        <f>IF(AND(INDEX(個人!$C$6:$AH$125,$N2112,$C$3)&lt;&gt;"",INDEX(個人!$C$6:$AH$125,$N2112,$O2112)&lt;&gt;""),VLOOKUP($P2112,コード一覧!$G$1:$H$10,2,FALSE),"")</f>
        <v/>
      </c>
      <c r="K2112" s="23" t="str">
        <f>IF(AND(INDEX(個人!$C$6:$AH$125,$N2112,$C$3)&lt;&gt;"",INDEX(個人!$C$6:$AH$125,$N2112,$O2112)&lt;&gt;""),LEFT(TEXT(INDEX(個人!$C$6:$AH$125,$N2112,$O2112),"mm:ss.00"),2),"")</f>
        <v/>
      </c>
      <c r="L2112" s="23" t="str">
        <f>IF(AND(INDEX(個人!$C$6:$AH$125,$N2112,$C$3)&lt;&gt;"",INDEX(個人!$C$6:$AH$125,$N2112,$O2112)&lt;&gt;""),MID(TEXT(INDEX(個人!$C$6:$AH$125,$N2112,$O2112),"mm:ss.00"),4,2),"")</f>
        <v/>
      </c>
      <c r="M2112" s="23" t="str">
        <f>IF(AND(INDEX(個人!$C$6:$AH$125,$N2112,$C$3)&lt;&gt;"",INDEX(個人!$C$6:$AH$125,$N2112,$O2112)&lt;&gt;""),RIGHT(TEXT(INDEX(個人!$C$6:$AH$125,$N2112,$O2112),"mm:ss.00"),2),"")</f>
        <v/>
      </c>
      <c r="N2112" s="23">
        <f t="shared" si="287"/>
        <v>96</v>
      </c>
      <c r="O2112" s="23">
        <v>27</v>
      </c>
      <c r="P2112" s="200" t="s">
        <v>24</v>
      </c>
      <c r="Q2112" s="23" t="s">
        <v>321</v>
      </c>
    </row>
    <row r="2113" spans="3:17" s="23" customFormat="1" x14ac:dyDescent="0.15">
      <c r="C2113" s="23" t="str">
        <f>IF(INDEX(個人!$C$6:$AH$125,$N2113,$C$3)&lt;&gt;"",DBCS(TRIM(INDEX(個人!$C$6:$AH$125,$N2113,$C$3))),"")</f>
        <v/>
      </c>
      <c r="D2113" s="23" t="str">
        <f t="shared" si="285"/>
        <v>○</v>
      </c>
      <c r="E2113" s="23">
        <f>IF(AND(INDEX(個人!$C$6:$AH$125,$N2112,$C$3)&lt;&gt;"",INDEX(個人!$C$6:$AH$125,$N2113,$O2113)&lt;&gt;""),E2112+1,E2112)</f>
        <v>0</v>
      </c>
      <c r="F2113" s="23" t="str">
        <f t="shared" si="286"/>
        <v>@0</v>
      </c>
      <c r="H2113" s="23" t="str">
        <f>IF(AND(INDEX(個人!$C$6:$AH$125,$N2113,$C$3)&lt;&gt;"",INDEX(個人!$C$6:$AH$125,$N2113,$O2113)&lt;&gt;""),IF(INDEX(個人!$C$6:$AH$125,$N2113,$H$3)&lt;20,11,ROUNDDOWN(INDEX(個人!$C$6:$AH$125,$N2113,$H$3)/5,0)+7),"")</f>
        <v/>
      </c>
      <c r="I2113" s="23" t="str">
        <f>IF(AND(INDEX(個人!$C$6:$AH$125,$N2113,$C$3)&lt;&gt;"",INDEX(個人!$C$6:$AH$125,$N2113,$O2113)&lt;&gt;""),IF(ISERROR(VLOOKUP(DBCS($Q2113),コード一覧!$E$1:$F$6,2,FALSE)),1,VLOOKUP(DBCS($Q2113),コード一覧!$E$1:$F$6,2,FALSE)),"")</f>
        <v/>
      </c>
      <c r="J2113" s="23" t="str">
        <f>IF(AND(INDEX(個人!$C$6:$AH$125,$N2113,$C$3)&lt;&gt;"",INDEX(個人!$C$6:$AH$125,$N2113,$O2113)&lt;&gt;""),VLOOKUP($P2113,コード一覧!$G$1:$H$10,2,FALSE),"")</f>
        <v/>
      </c>
      <c r="K2113" s="23" t="str">
        <f>IF(AND(INDEX(個人!$C$6:$AH$125,$N2113,$C$3)&lt;&gt;"",INDEX(個人!$C$6:$AH$125,$N2113,$O2113)&lt;&gt;""),LEFT(TEXT(INDEX(個人!$C$6:$AH$125,$N2113,$O2113),"mm:ss.00"),2),"")</f>
        <v/>
      </c>
      <c r="L2113" s="23" t="str">
        <f>IF(AND(INDEX(個人!$C$6:$AH$125,$N2113,$C$3)&lt;&gt;"",INDEX(個人!$C$6:$AH$125,$N2113,$O2113)&lt;&gt;""),MID(TEXT(INDEX(個人!$C$6:$AH$125,$N2113,$O2113),"mm:ss.00"),4,2),"")</f>
        <v/>
      </c>
      <c r="M2113" s="23" t="str">
        <f>IF(AND(INDEX(個人!$C$6:$AH$125,$N2113,$C$3)&lt;&gt;"",INDEX(個人!$C$6:$AH$125,$N2113,$O2113)&lt;&gt;""),RIGHT(TEXT(INDEX(個人!$C$6:$AH$125,$N2113,$O2113),"mm:ss.00"),2),"")</f>
        <v/>
      </c>
      <c r="N2113" s="23">
        <f t="shared" si="287"/>
        <v>96</v>
      </c>
      <c r="O2113" s="23">
        <v>28</v>
      </c>
      <c r="P2113" s="200" t="s">
        <v>37</v>
      </c>
      <c r="Q2113" s="23" t="s">
        <v>321</v>
      </c>
    </row>
    <row r="2114" spans="3:17" s="23" customFormat="1" x14ac:dyDescent="0.15">
      <c r="C2114" s="23" t="str">
        <f>IF(INDEX(個人!$C$6:$AH$125,$N2114,$C$3)&lt;&gt;"",DBCS(TRIM(INDEX(個人!$C$6:$AH$125,$N2114,$C$3))),"")</f>
        <v/>
      </c>
      <c r="D2114" s="23" t="str">
        <f t="shared" si="285"/>
        <v>○</v>
      </c>
      <c r="E2114" s="23">
        <f>IF(AND(INDEX(個人!$C$6:$AH$125,$N2113,$C$3)&lt;&gt;"",INDEX(個人!$C$6:$AH$125,$N2114,$O2114)&lt;&gt;""),E2113+1,E2113)</f>
        <v>0</v>
      </c>
      <c r="F2114" s="23" t="str">
        <f t="shared" si="286"/>
        <v>@0</v>
      </c>
      <c r="H2114" s="23" t="str">
        <f>IF(AND(INDEX(個人!$C$6:$AH$125,$N2114,$C$3)&lt;&gt;"",INDEX(個人!$C$6:$AH$125,$N2114,$O2114)&lt;&gt;""),IF(INDEX(個人!$C$6:$AH$125,$N2114,$H$3)&lt;20,11,ROUNDDOWN(INDEX(個人!$C$6:$AH$125,$N2114,$H$3)/5,0)+7),"")</f>
        <v/>
      </c>
      <c r="I2114" s="23" t="str">
        <f>IF(AND(INDEX(個人!$C$6:$AH$125,$N2114,$C$3)&lt;&gt;"",INDEX(個人!$C$6:$AH$125,$N2114,$O2114)&lt;&gt;""),IF(ISERROR(VLOOKUP(DBCS($Q2114),コード一覧!$E$1:$F$6,2,FALSE)),1,VLOOKUP(DBCS($Q2114),コード一覧!$E$1:$F$6,2,FALSE)),"")</f>
        <v/>
      </c>
      <c r="J2114" s="23" t="str">
        <f>IF(AND(INDEX(個人!$C$6:$AH$125,$N2114,$C$3)&lt;&gt;"",INDEX(個人!$C$6:$AH$125,$N2114,$O2114)&lt;&gt;""),VLOOKUP($P2114,コード一覧!$G$1:$H$10,2,FALSE),"")</f>
        <v/>
      </c>
      <c r="K2114" s="23" t="str">
        <f>IF(AND(INDEX(個人!$C$6:$AH$125,$N2114,$C$3)&lt;&gt;"",INDEX(個人!$C$6:$AH$125,$N2114,$O2114)&lt;&gt;""),LEFT(TEXT(INDEX(個人!$C$6:$AH$125,$N2114,$O2114),"mm:ss.00"),2),"")</f>
        <v/>
      </c>
      <c r="L2114" s="23" t="str">
        <f>IF(AND(INDEX(個人!$C$6:$AH$125,$N2114,$C$3)&lt;&gt;"",INDEX(個人!$C$6:$AH$125,$N2114,$O2114)&lt;&gt;""),MID(TEXT(INDEX(個人!$C$6:$AH$125,$N2114,$O2114),"mm:ss.00"),4,2),"")</f>
        <v/>
      </c>
      <c r="M2114" s="23" t="str">
        <f>IF(AND(INDEX(個人!$C$6:$AH$125,$N2114,$C$3)&lt;&gt;"",INDEX(個人!$C$6:$AH$125,$N2114,$O2114)&lt;&gt;""),RIGHT(TEXT(INDEX(個人!$C$6:$AH$125,$N2114,$O2114),"mm:ss.00"),2),"")</f>
        <v/>
      </c>
      <c r="N2114" s="23">
        <f t="shared" si="287"/>
        <v>96</v>
      </c>
      <c r="O2114" s="23">
        <v>29</v>
      </c>
      <c r="P2114" s="200" t="s">
        <v>47</v>
      </c>
      <c r="Q2114" s="23" t="s">
        <v>321</v>
      </c>
    </row>
    <row r="2115" spans="3:17" s="23" customFormat="1" x14ac:dyDescent="0.15">
      <c r="C2115" s="23" t="str">
        <f>IF(INDEX(個人!$C$6:$AH$125,$N2115,$C$3)&lt;&gt;"",DBCS(TRIM(INDEX(個人!$C$6:$AH$125,$N2115,$C$3))),"")</f>
        <v/>
      </c>
      <c r="D2115" s="23" t="str">
        <f t="shared" si="285"/>
        <v>○</v>
      </c>
      <c r="E2115" s="23">
        <f>IF(AND(INDEX(個人!$C$6:$AH$125,$N2114,$C$3)&lt;&gt;"",INDEX(個人!$C$6:$AH$125,$N2115,$O2115)&lt;&gt;""),E2114+1,E2114)</f>
        <v>0</v>
      </c>
      <c r="F2115" s="23" t="str">
        <f t="shared" si="286"/>
        <v>@0</v>
      </c>
      <c r="H2115" s="23" t="str">
        <f>IF(AND(INDEX(個人!$C$6:$AH$125,$N2115,$C$3)&lt;&gt;"",INDEX(個人!$C$6:$AH$125,$N2115,$O2115)&lt;&gt;""),IF(INDEX(個人!$C$6:$AH$125,$N2115,$H$3)&lt;20,11,ROUNDDOWN(INDEX(個人!$C$6:$AH$125,$N2115,$H$3)/5,0)+7),"")</f>
        <v/>
      </c>
      <c r="I2115" s="23" t="str">
        <f>IF(AND(INDEX(個人!$C$6:$AH$125,$N2115,$C$3)&lt;&gt;"",INDEX(個人!$C$6:$AH$125,$N2115,$O2115)&lt;&gt;""),IF(ISERROR(VLOOKUP(DBCS($Q2115),コード一覧!$E$1:$F$6,2,FALSE)),1,VLOOKUP(DBCS($Q2115),コード一覧!$E$1:$F$6,2,FALSE)),"")</f>
        <v/>
      </c>
      <c r="J2115" s="23" t="str">
        <f>IF(AND(INDEX(個人!$C$6:$AH$125,$N2115,$C$3)&lt;&gt;"",INDEX(個人!$C$6:$AH$125,$N2115,$O2115)&lt;&gt;""),VLOOKUP($P2115,コード一覧!$G$1:$H$10,2,FALSE),"")</f>
        <v/>
      </c>
      <c r="K2115" s="23" t="str">
        <f>IF(AND(INDEX(個人!$C$6:$AH$125,$N2115,$C$3)&lt;&gt;"",INDEX(個人!$C$6:$AH$125,$N2115,$O2115)&lt;&gt;""),LEFT(TEXT(INDEX(個人!$C$6:$AH$125,$N2115,$O2115),"mm:ss.00"),2),"")</f>
        <v/>
      </c>
      <c r="L2115" s="23" t="str">
        <f>IF(AND(INDEX(個人!$C$6:$AH$125,$N2115,$C$3)&lt;&gt;"",INDEX(個人!$C$6:$AH$125,$N2115,$O2115)&lt;&gt;""),MID(TEXT(INDEX(個人!$C$6:$AH$125,$N2115,$O2115),"mm:ss.00"),4,2),"")</f>
        <v/>
      </c>
      <c r="M2115" s="23" t="str">
        <f>IF(AND(INDEX(個人!$C$6:$AH$125,$N2115,$C$3)&lt;&gt;"",INDEX(個人!$C$6:$AH$125,$N2115,$O2115)&lt;&gt;""),RIGHT(TEXT(INDEX(個人!$C$6:$AH$125,$N2115,$O2115),"mm:ss.00"),2),"")</f>
        <v/>
      </c>
      <c r="N2115" s="23">
        <f t="shared" si="287"/>
        <v>96</v>
      </c>
      <c r="O2115" s="23">
        <v>30</v>
      </c>
      <c r="P2115" s="200" t="s">
        <v>37</v>
      </c>
      <c r="Q2115" s="23" t="s">
        <v>101</v>
      </c>
    </row>
    <row r="2116" spans="3:17" s="23" customFormat="1" x14ac:dyDescent="0.15">
      <c r="C2116" s="23" t="str">
        <f>IF(INDEX(個人!$C$6:$AH$125,$N2116,$C$3)&lt;&gt;"",DBCS(TRIM(INDEX(個人!$C$6:$AH$125,$N2116,$C$3))),"")</f>
        <v/>
      </c>
      <c r="D2116" s="23" t="str">
        <f t="shared" si="285"/>
        <v>○</v>
      </c>
      <c r="E2116" s="23">
        <f>IF(AND(INDEX(個人!$C$6:$AH$125,$N2115,$C$3)&lt;&gt;"",INDEX(個人!$C$6:$AH$125,$N2116,$O2116)&lt;&gt;""),E2115+1,E2115)</f>
        <v>0</v>
      </c>
      <c r="F2116" s="23" t="str">
        <f t="shared" si="286"/>
        <v>@0</v>
      </c>
      <c r="H2116" s="23" t="str">
        <f>IF(AND(INDEX(個人!$C$6:$AH$125,$N2116,$C$3)&lt;&gt;"",INDEX(個人!$C$6:$AH$125,$N2116,$O2116)&lt;&gt;""),IF(INDEX(個人!$C$6:$AH$125,$N2116,$H$3)&lt;20,11,ROUNDDOWN(INDEX(個人!$C$6:$AH$125,$N2116,$H$3)/5,0)+7),"")</f>
        <v/>
      </c>
      <c r="I2116" s="23" t="str">
        <f>IF(AND(INDEX(個人!$C$6:$AH$125,$N2116,$C$3)&lt;&gt;"",INDEX(個人!$C$6:$AH$125,$N2116,$O2116)&lt;&gt;""),IF(ISERROR(VLOOKUP(DBCS($Q2116),コード一覧!$E$1:$F$6,2,FALSE)),1,VLOOKUP(DBCS($Q2116),コード一覧!$E$1:$F$6,2,FALSE)),"")</f>
        <v/>
      </c>
      <c r="J2116" s="23" t="str">
        <f>IF(AND(INDEX(個人!$C$6:$AH$125,$N2116,$C$3)&lt;&gt;"",INDEX(個人!$C$6:$AH$125,$N2116,$O2116)&lt;&gt;""),VLOOKUP($P2116,コード一覧!$G$1:$H$10,2,FALSE),"")</f>
        <v/>
      </c>
      <c r="K2116" s="23" t="str">
        <f>IF(AND(INDEX(個人!$C$6:$AH$125,$N2116,$C$3)&lt;&gt;"",INDEX(個人!$C$6:$AH$125,$N2116,$O2116)&lt;&gt;""),LEFT(TEXT(INDEX(個人!$C$6:$AH$125,$N2116,$O2116),"mm:ss.00"),2),"")</f>
        <v/>
      </c>
      <c r="L2116" s="23" t="str">
        <f>IF(AND(INDEX(個人!$C$6:$AH$125,$N2116,$C$3)&lt;&gt;"",INDEX(個人!$C$6:$AH$125,$N2116,$O2116)&lt;&gt;""),MID(TEXT(INDEX(個人!$C$6:$AH$125,$N2116,$O2116),"mm:ss.00"),4,2),"")</f>
        <v/>
      </c>
      <c r="M2116" s="23" t="str">
        <f>IF(AND(INDEX(個人!$C$6:$AH$125,$N2116,$C$3)&lt;&gt;"",INDEX(個人!$C$6:$AH$125,$N2116,$O2116)&lt;&gt;""),RIGHT(TEXT(INDEX(個人!$C$6:$AH$125,$N2116,$O2116),"mm:ss.00"),2),"")</f>
        <v/>
      </c>
      <c r="N2116" s="23">
        <f t="shared" si="287"/>
        <v>96</v>
      </c>
      <c r="O2116" s="23">
        <v>31</v>
      </c>
      <c r="P2116" s="200" t="s">
        <v>47</v>
      </c>
      <c r="Q2116" s="23" t="s">
        <v>101</v>
      </c>
    </row>
    <row r="2117" spans="3:17" s="23" customFormat="1" x14ac:dyDescent="0.15">
      <c r="C2117" s="23" t="str">
        <f>IF(INDEX(個人!$C$6:$AH$125,$N2117,$C$3)&lt;&gt;"",DBCS(TRIM(INDEX(個人!$C$6:$AH$125,$N2117,$C$3))),"")</f>
        <v/>
      </c>
      <c r="D2117" s="23" t="str">
        <f t="shared" si="285"/>
        <v>○</v>
      </c>
      <c r="E2117" s="23">
        <f>IF(AND(INDEX(個人!$C$6:$AH$125,$N2116,$C$3)&lt;&gt;"",INDEX(個人!$C$6:$AH$125,$N2117,$O2117)&lt;&gt;""),E2116+1,E2116)</f>
        <v>0</v>
      </c>
      <c r="F2117" s="23" t="str">
        <f t="shared" si="286"/>
        <v>@0</v>
      </c>
      <c r="H2117" s="23" t="str">
        <f>IF(AND(INDEX(個人!$C$6:$AH$125,$N2117,$C$3)&lt;&gt;"",INDEX(個人!$C$6:$AH$125,$N2117,$O2117)&lt;&gt;""),IF(INDEX(個人!$C$6:$AH$125,$N2117,$H$3)&lt;20,11,ROUNDDOWN(INDEX(個人!$C$6:$AH$125,$N2117,$H$3)/5,0)+7),"")</f>
        <v/>
      </c>
      <c r="I2117" s="23" t="str">
        <f>IF(AND(INDEX(個人!$C$6:$AH$125,$N2117,$C$3)&lt;&gt;"",INDEX(個人!$C$6:$AH$125,$N2117,$O2117)&lt;&gt;""),IF(ISERROR(VLOOKUP(DBCS($Q2117),コード一覧!$E$1:$F$6,2,FALSE)),1,VLOOKUP(DBCS($Q2117),コード一覧!$E$1:$F$6,2,FALSE)),"")</f>
        <v/>
      </c>
      <c r="J2117" s="23" t="str">
        <f>IF(AND(INDEX(個人!$C$6:$AH$125,$N2117,$C$3)&lt;&gt;"",INDEX(個人!$C$6:$AH$125,$N2117,$O2117)&lt;&gt;""),VLOOKUP($P2117,コード一覧!$G$1:$H$10,2,FALSE),"")</f>
        <v/>
      </c>
      <c r="K2117" s="23" t="str">
        <f>IF(AND(INDEX(個人!$C$6:$AH$125,$N2117,$C$3)&lt;&gt;"",INDEX(個人!$C$6:$AH$125,$N2117,$O2117)&lt;&gt;""),LEFT(TEXT(INDEX(個人!$C$6:$AH$125,$N2117,$O2117),"mm:ss.00"),2),"")</f>
        <v/>
      </c>
      <c r="L2117" s="23" t="str">
        <f>IF(AND(INDEX(個人!$C$6:$AH$125,$N2117,$C$3)&lt;&gt;"",INDEX(個人!$C$6:$AH$125,$N2117,$O2117)&lt;&gt;""),MID(TEXT(INDEX(個人!$C$6:$AH$125,$N2117,$O2117),"mm:ss.00"),4,2),"")</f>
        <v/>
      </c>
      <c r="M2117" s="23" t="str">
        <f>IF(AND(INDEX(個人!$C$6:$AH$125,$N2117,$C$3)&lt;&gt;"",INDEX(個人!$C$6:$AH$125,$N2117,$O2117)&lt;&gt;""),RIGHT(TEXT(INDEX(個人!$C$6:$AH$125,$N2117,$O2117),"mm:ss.00"),2),"")</f>
        <v/>
      </c>
      <c r="N2117" s="23">
        <f t="shared" si="287"/>
        <v>96</v>
      </c>
      <c r="O2117" s="23">
        <v>32</v>
      </c>
      <c r="P2117" s="200" t="s">
        <v>73</v>
      </c>
      <c r="Q2117" s="23" t="s">
        <v>101</v>
      </c>
    </row>
    <row r="2118" spans="3:17" s="22" customFormat="1" x14ac:dyDescent="0.15">
      <c r="C2118" s="22" t="str">
        <f>IF(INDEX(個人!$C$6:$AH$125,$N2118,$C$3)&lt;&gt;"",DBCS(TRIM(INDEX(個人!$C$6:$AH$125,$N2118,$C$3))),"")</f>
        <v/>
      </c>
      <c r="D2118" s="22" t="str">
        <f>IF(C2117=C2118,"○","×")</f>
        <v>○</v>
      </c>
      <c r="E2118" s="22">
        <f>IF(AND(INDEX(個人!$C$6:$AH$125,$N2118,$C$3)&lt;&gt;"",INDEX(個人!$C$6:$AH$125,$N2118,$O2118)&lt;&gt;""),1,0)</f>
        <v>0</v>
      </c>
      <c r="F2118" s="22" t="str">
        <f>C2118&amp;"@"&amp;E2118</f>
        <v>@0</v>
      </c>
      <c r="H2118" s="22" t="str">
        <f>IF(AND(INDEX(個人!$C$6:$AH$125,$N2118,$C$3)&lt;&gt;"",INDEX(個人!$C$6:$AH$125,$N2118,$O2118)&lt;&gt;""),IF(INDEX(個人!$C$6:$AH$125,$N2118,$H$3)&lt;20,11,ROUNDDOWN(INDEX(個人!$C$6:$AH$125,$N2118,$H$3)/5,0)+7),"")</f>
        <v/>
      </c>
      <c r="I2118" s="22" t="str">
        <f>IF(AND(INDEX(個人!$C$6:$AH$125,$N2118,$C$3)&lt;&gt;"",INDEX(個人!$C$6:$AH$125,$N2118,$O2118)&lt;&gt;""),IF(ISERROR(VLOOKUP(DBCS($Q2118),コード一覧!$E$1:$F$6,2,FALSE)),1,VLOOKUP(DBCS($Q2118),コード一覧!$E$1:$F$6,2,FALSE)),"")</f>
        <v/>
      </c>
      <c r="J2118" s="22" t="str">
        <f>IF(AND(INDEX(個人!$C$6:$AH$125,$N2118,$C$3)&lt;&gt;"",INDEX(個人!$C$6:$AH$125,$N2118,$O2118)&lt;&gt;""),VLOOKUP($P2118,コード一覧!$G$1:$H$10,2,FALSE),"")</f>
        <v/>
      </c>
      <c r="K2118" s="22" t="str">
        <f>IF(AND(INDEX(個人!$C$6:$AH$125,$N2118,$C$3)&lt;&gt;"",INDEX(個人!$C$6:$AH$125,$N2118,$O2118)&lt;&gt;""),LEFT(TEXT(INDEX(個人!$C$6:$AH$125,$N2118,$O2118),"mm:ss.00"),2),"")</f>
        <v/>
      </c>
      <c r="L2118" s="22" t="str">
        <f>IF(AND(INDEX(個人!$C$6:$AH$125,$N2118,$C$3)&lt;&gt;"",INDEX(個人!$C$6:$AH$125,$N2118,$O2118)&lt;&gt;""),MID(TEXT(INDEX(個人!$C$6:$AH$125,$N2118,$O2118),"mm:ss.00"),4,2),"")</f>
        <v/>
      </c>
      <c r="M2118" s="22" t="str">
        <f>IF(AND(INDEX(個人!$C$6:$AH$125,$N2118,$C$3)&lt;&gt;"",INDEX(個人!$C$6:$AH$125,$N2118,$O2118)&lt;&gt;""),RIGHT(TEXT(INDEX(個人!$C$6:$AH$125,$N2118,$O2118),"mm:ss.00"),2),"")</f>
        <v/>
      </c>
      <c r="N2118" s="22">
        <f>N2096+1</f>
        <v>97</v>
      </c>
      <c r="O2118" s="22">
        <v>11</v>
      </c>
      <c r="P2118" s="24" t="s">
        <v>70</v>
      </c>
      <c r="Q2118" s="22" t="s">
        <v>102</v>
      </c>
    </row>
    <row r="2119" spans="3:17" s="22" customFormat="1" x14ac:dyDescent="0.15">
      <c r="C2119" s="22" t="str">
        <f>IF(INDEX(個人!$C$6:$AH$125,$N2119,$C$3)&lt;&gt;"",DBCS(TRIM(INDEX(個人!$C$6:$AH$125,$N2119,$C$3))),"")</f>
        <v/>
      </c>
      <c r="D2119" s="22" t="str">
        <f>IF(C2118=C2119,"○","×")</f>
        <v>○</v>
      </c>
      <c r="E2119" s="22">
        <f>IF(AND(INDEX(個人!$C$6:$AH$125,$N2118,$C$3)&lt;&gt;"",INDEX(個人!$C$6:$AH$125,$N2119,$O2119)&lt;&gt;""),E2118+1,E2118)</f>
        <v>0</v>
      </c>
      <c r="F2119" s="22" t="str">
        <f>C2119&amp;"@"&amp;E2119</f>
        <v>@0</v>
      </c>
      <c r="H2119" s="22" t="str">
        <f>IF(AND(INDEX(個人!$C$6:$AH$125,$N2119,$C$3)&lt;&gt;"",INDEX(個人!$C$6:$AH$125,$N2119,$O2119)&lt;&gt;""),IF(INDEX(個人!$C$6:$AH$125,$N2119,$H$3)&lt;20,11,ROUNDDOWN(INDEX(個人!$C$6:$AH$125,$N2119,$H$3)/5,0)+7),"")</f>
        <v/>
      </c>
      <c r="I2119" s="22" t="str">
        <f>IF(AND(INDEX(個人!$C$6:$AH$125,$N2119,$C$3)&lt;&gt;"",INDEX(個人!$C$6:$AH$125,$N2119,$O2119)&lt;&gt;""),IF(ISERROR(VLOOKUP(DBCS($Q2119),コード一覧!$E$1:$F$6,2,FALSE)),1,VLOOKUP(DBCS($Q2119),コード一覧!$E$1:$F$6,2,FALSE)),"")</f>
        <v/>
      </c>
      <c r="J2119" s="22" t="str">
        <f>IF(AND(INDEX(個人!$C$6:$AH$125,$N2119,$C$3)&lt;&gt;"",INDEX(個人!$C$6:$AH$125,$N2119,$O2119)&lt;&gt;""),VLOOKUP($P2119,コード一覧!$G$1:$H$10,2,FALSE),"")</f>
        <v/>
      </c>
      <c r="K2119" s="22" t="str">
        <f>IF(AND(INDEX(個人!$C$6:$AH$125,$N2119,$C$3)&lt;&gt;"",INDEX(個人!$C$6:$AH$125,$N2119,$O2119)&lt;&gt;""),LEFT(TEXT(INDEX(個人!$C$6:$AH$125,$N2119,$O2119),"mm:ss.00"),2),"")</f>
        <v/>
      </c>
      <c r="L2119" s="22" t="str">
        <f>IF(AND(INDEX(個人!$C$6:$AH$125,$N2119,$C$3)&lt;&gt;"",INDEX(個人!$C$6:$AH$125,$N2119,$O2119)&lt;&gt;""),MID(TEXT(INDEX(個人!$C$6:$AH$125,$N2119,$O2119),"mm:ss.00"),4,2),"")</f>
        <v/>
      </c>
      <c r="M2119" s="22" t="str">
        <f>IF(AND(INDEX(個人!$C$6:$AH$125,$N2119,$C$3)&lt;&gt;"",INDEX(個人!$C$6:$AH$125,$N2119,$O2119)&lt;&gt;""),RIGHT(TEXT(INDEX(個人!$C$6:$AH$125,$N2119,$O2119),"mm:ss.00"),2),"")</f>
        <v/>
      </c>
      <c r="N2119" s="22">
        <f>$N2118</f>
        <v>97</v>
      </c>
      <c r="O2119" s="22">
        <v>12</v>
      </c>
      <c r="P2119" s="24" t="s">
        <v>24</v>
      </c>
      <c r="Q2119" s="22" t="s">
        <v>102</v>
      </c>
    </row>
    <row r="2120" spans="3:17" s="22" customFormat="1" x14ac:dyDescent="0.15">
      <c r="C2120" s="22" t="str">
        <f>IF(INDEX(個人!$C$6:$AH$125,$N2120,$C$3)&lt;&gt;"",DBCS(TRIM(INDEX(個人!$C$6:$AH$125,$N2120,$C$3))),"")</f>
        <v/>
      </c>
      <c r="D2120" s="22" t="str">
        <f t="shared" ref="D2120:D2139" si="288">IF(C2119=C2120,"○","×")</f>
        <v>○</v>
      </c>
      <c r="E2120" s="22">
        <f>IF(AND(INDEX(個人!$C$6:$AH$125,$N2119,$C$3)&lt;&gt;"",INDEX(個人!$C$6:$AH$125,$N2120,$O2120)&lt;&gt;""),E2119+1,E2119)</f>
        <v>0</v>
      </c>
      <c r="F2120" s="22" t="str">
        <f t="shared" ref="F2120:F2139" si="289">C2120&amp;"@"&amp;E2120</f>
        <v>@0</v>
      </c>
      <c r="H2120" s="22" t="str">
        <f>IF(AND(INDEX(個人!$C$6:$AH$125,$N2120,$C$3)&lt;&gt;"",INDEX(個人!$C$6:$AH$125,$N2120,$O2120)&lt;&gt;""),IF(INDEX(個人!$C$6:$AH$125,$N2120,$H$3)&lt;20,11,ROUNDDOWN(INDEX(個人!$C$6:$AH$125,$N2120,$H$3)/5,0)+7),"")</f>
        <v/>
      </c>
      <c r="I2120" s="22" t="str">
        <f>IF(AND(INDEX(個人!$C$6:$AH$125,$N2120,$C$3)&lt;&gt;"",INDEX(個人!$C$6:$AH$125,$N2120,$O2120)&lt;&gt;""),IF(ISERROR(VLOOKUP(DBCS($Q2120),コード一覧!$E$1:$F$6,2,FALSE)),1,VLOOKUP(DBCS($Q2120),コード一覧!$E$1:$F$6,2,FALSE)),"")</f>
        <v/>
      </c>
      <c r="J2120" s="22" t="str">
        <f>IF(AND(INDEX(個人!$C$6:$AH$125,$N2120,$C$3)&lt;&gt;"",INDEX(個人!$C$6:$AH$125,$N2120,$O2120)&lt;&gt;""),VLOOKUP($P2120,コード一覧!$G$1:$H$10,2,FALSE),"")</f>
        <v/>
      </c>
      <c r="K2120" s="22" t="str">
        <f>IF(AND(INDEX(個人!$C$6:$AH$125,$N2120,$C$3)&lt;&gt;"",INDEX(個人!$C$6:$AH$125,$N2120,$O2120)&lt;&gt;""),LEFT(TEXT(INDEX(個人!$C$6:$AH$125,$N2120,$O2120),"mm:ss.00"),2),"")</f>
        <v/>
      </c>
      <c r="L2120" s="22" t="str">
        <f>IF(AND(INDEX(個人!$C$6:$AH$125,$N2120,$C$3)&lt;&gt;"",INDEX(個人!$C$6:$AH$125,$N2120,$O2120)&lt;&gt;""),MID(TEXT(INDEX(個人!$C$6:$AH$125,$N2120,$O2120),"mm:ss.00"),4,2),"")</f>
        <v/>
      </c>
      <c r="M2120" s="22" t="str">
        <f>IF(AND(INDEX(個人!$C$6:$AH$125,$N2120,$C$3)&lt;&gt;"",INDEX(個人!$C$6:$AH$125,$N2120,$O2120)&lt;&gt;""),RIGHT(TEXT(INDEX(個人!$C$6:$AH$125,$N2120,$O2120),"mm:ss.00"),2),"")</f>
        <v/>
      </c>
      <c r="N2120" s="22">
        <f t="shared" ref="N2120:N2139" si="290">$N2119</f>
        <v>97</v>
      </c>
      <c r="O2120" s="22">
        <v>13</v>
      </c>
      <c r="P2120" s="24" t="s">
        <v>37</v>
      </c>
      <c r="Q2120" s="22" t="s">
        <v>102</v>
      </c>
    </row>
    <row r="2121" spans="3:17" s="22" customFormat="1" x14ac:dyDescent="0.15">
      <c r="C2121" s="22" t="str">
        <f>IF(INDEX(個人!$C$6:$AH$125,$N2121,$C$3)&lt;&gt;"",DBCS(TRIM(INDEX(個人!$C$6:$AH$125,$N2121,$C$3))),"")</f>
        <v/>
      </c>
      <c r="D2121" s="22" t="str">
        <f t="shared" si="288"/>
        <v>○</v>
      </c>
      <c r="E2121" s="22">
        <f>IF(AND(INDEX(個人!$C$6:$AH$125,$N2120,$C$3)&lt;&gt;"",INDEX(個人!$C$6:$AH$125,$N2121,$O2121)&lt;&gt;""),E2120+1,E2120)</f>
        <v>0</v>
      </c>
      <c r="F2121" s="22" t="str">
        <f t="shared" si="289"/>
        <v>@0</v>
      </c>
      <c r="H2121" s="22" t="str">
        <f>IF(AND(INDEX(個人!$C$6:$AH$125,$N2121,$C$3)&lt;&gt;"",INDEX(個人!$C$6:$AH$125,$N2121,$O2121)&lt;&gt;""),IF(INDEX(個人!$C$6:$AH$125,$N2121,$H$3)&lt;20,11,ROUNDDOWN(INDEX(個人!$C$6:$AH$125,$N2121,$H$3)/5,0)+7),"")</f>
        <v/>
      </c>
      <c r="I2121" s="22" t="str">
        <f>IF(AND(INDEX(個人!$C$6:$AH$125,$N2121,$C$3)&lt;&gt;"",INDEX(個人!$C$6:$AH$125,$N2121,$O2121)&lt;&gt;""),IF(ISERROR(VLOOKUP(DBCS($Q2121),コード一覧!$E$1:$F$6,2,FALSE)),1,VLOOKUP(DBCS($Q2121),コード一覧!$E$1:$F$6,2,FALSE)),"")</f>
        <v/>
      </c>
      <c r="J2121" s="22" t="str">
        <f>IF(AND(INDEX(個人!$C$6:$AH$125,$N2121,$C$3)&lt;&gt;"",INDEX(個人!$C$6:$AH$125,$N2121,$O2121)&lt;&gt;""),VLOOKUP($P2121,コード一覧!$G$1:$H$10,2,FALSE),"")</f>
        <v/>
      </c>
      <c r="K2121" s="22" t="str">
        <f>IF(AND(INDEX(個人!$C$6:$AH$125,$N2121,$C$3)&lt;&gt;"",INDEX(個人!$C$6:$AH$125,$N2121,$O2121)&lt;&gt;""),LEFT(TEXT(INDEX(個人!$C$6:$AH$125,$N2121,$O2121),"mm:ss.00"),2),"")</f>
        <v/>
      </c>
      <c r="L2121" s="22" t="str">
        <f>IF(AND(INDEX(個人!$C$6:$AH$125,$N2121,$C$3)&lt;&gt;"",INDEX(個人!$C$6:$AH$125,$N2121,$O2121)&lt;&gt;""),MID(TEXT(INDEX(個人!$C$6:$AH$125,$N2121,$O2121),"mm:ss.00"),4,2),"")</f>
        <v/>
      </c>
      <c r="M2121" s="22" t="str">
        <f>IF(AND(INDEX(個人!$C$6:$AH$125,$N2121,$C$3)&lt;&gt;"",INDEX(個人!$C$6:$AH$125,$N2121,$O2121)&lt;&gt;""),RIGHT(TEXT(INDEX(個人!$C$6:$AH$125,$N2121,$O2121),"mm:ss.00"),2),"")</f>
        <v/>
      </c>
      <c r="N2121" s="22">
        <f t="shared" si="290"/>
        <v>97</v>
      </c>
      <c r="O2121" s="22">
        <v>14</v>
      </c>
      <c r="P2121" s="24" t="s">
        <v>47</v>
      </c>
      <c r="Q2121" s="22" t="s">
        <v>102</v>
      </c>
    </row>
    <row r="2122" spans="3:17" s="22" customFormat="1" x14ac:dyDescent="0.15">
      <c r="C2122" s="22" t="str">
        <f>IF(INDEX(個人!$C$6:$AH$125,$N2122,$C$3)&lt;&gt;"",DBCS(TRIM(INDEX(個人!$C$6:$AH$125,$N2122,$C$3))),"")</f>
        <v/>
      </c>
      <c r="D2122" s="22" t="str">
        <f t="shared" si="288"/>
        <v>○</v>
      </c>
      <c r="E2122" s="22">
        <f>IF(AND(INDEX(個人!$C$6:$AH$125,$N2121,$C$3)&lt;&gt;"",INDEX(個人!$C$6:$AH$125,$N2122,$O2122)&lt;&gt;""),E2121+1,E2121)</f>
        <v>0</v>
      </c>
      <c r="F2122" s="22" t="str">
        <f t="shared" si="289"/>
        <v>@0</v>
      </c>
      <c r="H2122" s="22" t="str">
        <f>IF(AND(INDEX(個人!$C$6:$AH$125,$N2122,$C$3)&lt;&gt;"",INDEX(個人!$C$6:$AH$125,$N2122,$O2122)&lt;&gt;""),IF(INDEX(個人!$C$6:$AH$125,$N2122,$H$3)&lt;20,11,ROUNDDOWN(INDEX(個人!$C$6:$AH$125,$N2122,$H$3)/5,0)+7),"")</f>
        <v/>
      </c>
      <c r="I2122" s="22" t="str">
        <f>IF(AND(INDEX(個人!$C$6:$AH$125,$N2122,$C$3)&lt;&gt;"",INDEX(個人!$C$6:$AH$125,$N2122,$O2122)&lt;&gt;""),IF(ISERROR(VLOOKUP(DBCS($Q2122),コード一覧!$E$1:$F$6,2,FALSE)),1,VLOOKUP(DBCS($Q2122),コード一覧!$E$1:$F$6,2,FALSE)),"")</f>
        <v/>
      </c>
      <c r="J2122" s="22" t="str">
        <f>IF(AND(INDEX(個人!$C$6:$AH$125,$N2122,$C$3)&lt;&gt;"",INDEX(個人!$C$6:$AH$125,$N2122,$O2122)&lt;&gt;""),VLOOKUP($P2122,コード一覧!$G$1:$H$10,2,FALSE),"")</f>
        <v/>
      </c>
      <c r="K2122" s="22" t="str">
        <f>IF(AND(INDEX(個人!$C$6:$AH$125,$N2122,$C$3)&lt;&gt;"",INDEX(個人!$C$6:$AH$125,$N2122,$O2122)&lt;&gt;""),LEFT(TEXT(INDEX(個人!$C$6:$AH$125,$N2122,$O2122),"mm:ss.00"),2),"")</f>
        <v/>
      </c>
      <c r="L2122" s="22" t="str">
        <f>IF(AND(INDEX(個人!$C$6:$AH$125,$N2122,$C$3)&lt;&gt;"",INDEX(個人!$C$6:$AH$125,$N2122,$O2122)&lt;&gt;""),MID(TEXT(INDEX(個人!$C$6:$AH$125,$N2122,$O2122),"mm:ss.00"),4,2),"")</f>
        <v/>
      </c>
      <c r="M2122" s="22" t="str">
        <f>IF(AND(INDEX(個人!$C$6:$AH$125,$N2122,$C$3)&lt;&gt;"",INDEX(個人!$C$6:$AH$125,$N2122,$O2122)&lt;&gt;""),RIGHT(TEXT(INDEX(個人!$C$6:$AH$125,$N2122,$O2122),"mm:ss.00"),2),"")</f>
        <v/>
      </c>
      <c r="N2122" s="22">
        <f t="shared" si="290"/>
        <v>97</v>
      </c>
      <c r="O2122" s="22">
        <v>15</v>
      </c>
      <c r="P2122" s="24" t="s">
        <v>73</v>
      </c>
      <c r="Q2122" s="22" t="s">
        <v>102</v>
      </c>
    </row>
    <row r="2123" spans="3:17" s="22" customFormat="1" x14ac:dyDescent="0.15">
      <c r="C2123" s="22" t="str">
        <f>IF(INDEX(個人!$C$6:$AH$125,$N2123,$C$3)&lt;&gt;"",DBCS(TRIM(INDEX(個人!$C$6:$AH$125,$N2123,$C$3))),"")</f>
        <v/>
      </c>
      <c r="D2123" s="22" t="str">
        <f t="shared" si="288"/>
        <v>○</v>
      </c>
      <c r="E2123" s="22">
        <f>IF(AND(INDEX(個人!$C$6:$AH$125,$N2122,$C$3)&lt;&gt;"",INDEX(個人!$C$6:$AH$125,$N2123,$O2123)&lt;&gt;""),E2122+1,E2122)</f>
        <v>0</v>
      </c>
      <c r="F2123" s="22" t="str">
        <f t="shared" si="289"/>
        <v>@0</v>
      </c>
      <c r="H2123" s="22" t="str">
        <f>IF(AND(INDEX(個人!$C$6:$AH$125,$N2123,$C$3)&lt;&gt;"",INDEX(個人!$C$6:$AH$125,$N2123,$O2123)&lt;&gt;""),IF(INDEX(個人!$C$6:$AH$125,$N2123,$H$3)&lt;20,11,ROUNDDOWN(INDEX(個人!$C$6:$AH$125,$N2123,$H$3)/5,0)+7),"")</f>
        <v/>
      </c>
      <c r="I2123" s="22" t="str">
        <f>IF(AND(INDEX(個人!$C$6:$AH$125,$N2123,$C$3)&lt;&gt;"",INDEX(個人!$C$6:$AH$125,$N2123,$O2123)&lt;&gt;""),IF(ISERROR(VLOOKUP(DBCS($Q2123),コード一覧!$E$1:$F$6,2,FALSE)),1,VLOOKUP(DBCS($Q2123),コード一覧!$E$1:$F$6,2,FALSE)),"")</f>
        <v/>
      </c>
      <c r="J2123" s="22" t="str">
        <f>IF(AND(INDEX(個人!$C$6:$AH$125,$N2123,$C$3)&lt;&gt;"",INDEX(個人!$C$6:$AH$125,$N2123,$O2123)&lt;&gt;""),VLOOKUP($P2123,コード一覧!$G$1:$H$10,2,FALSE),"")</f>
        <v/>
      </c>
      <c r="K2123" s="22" t="str">
        <f>IF(AND(INDEX(個人!$C$6:$AH$125,$N2123,$C$3)&lt;&gt;"",INDEX(個人!$C$6:$AH$125,$N2123,$O2123)&lt;&gt;""),LEFT(TEXT(INDEX(個人!$C$6:$AH$125,$N2123,$O2123),"mm:ss.00"),2),"")</f>
        <v/>
      </c>
      <c r="L2123" s="22" t="str">
        <f>IF(AND(INDEX(個人!$C$6:$AH$125,$N2123,$C$3)&lt;&gt;"",INDEX(個人!$C$6:$AH$125,$N2123,$O2123)&lt;&gt;""),MID(TEXT(INDEX(個人!$C$6:$AH$125,$N2123,$O2123),"mm:ss.00"),4,2),"")</f>
        <v/>
      </c>
      <c r="M2123" s="22" t="str">
        <f>IF(AND(INDEX(個人!$C$6:$AH$125,$N2123,$C$3)&lt;&gt;"",INDEX(個人!$C$6:$AH$125,$N2123,$O2123)&lt;&gt;""),RIGHT(TEXT(INDEX(個人!$C$6:$AH$125,$N2123,$O2123),"mm:ss.00"),2),"")</f>
        <v/>
      </c>
      <c r="N2123" s="22">
        <f t="shared" si="290"/>
        <v>97</v>
      </c>
      <c r="O2123" s="22">
        <v>16</v>
      </c>
      <c r="P2123" s="24" t="s">
        <v>75</v>
      </c>
      <c r="Q2123" s="22" t="s">
        <v>102</v>
      </c>
    </row>
    <row r="2124" spans="3:17" s="22" customFormat="1" x14ac:dyDescent="0.15">
      <c r="C2124" s="22" t="str">
        <f>IF(INDEX(個人!$C$6:$AH$125,$N2124,$C$3)&lt;&gt;"",DBCS(TRIM(INDEX(個人!$C$6:$AH$125,$N2124,$C$3))),"")</f>
        <v/>
      </c>
      <c r="D2124" s="22" t="str">
        <f t="shared" si="288"/>
        <v>○</v>
      </c>
      <c r="E2124" s="22">
        <f>IF(AND(INDEX(個人!$C$6:$AH$125,$N2123,$C$3)&lt;&gt;"",INDEX(個人!$C$6:$AH$125,$N2124,$O2124)&lt;&gt;""),E2123+1,E2123)</f>
        <v>0</v>
      </c>
      <c r="F2124" s="22" t="str">
        <f t="shared" si="289"/>
        <v>@0</v>
      </c>
      <c r="H2124" s="22" t="str">
        <f>IF(AND(INDEX(個人!$C$6:$AH$125,$N2124,$C$3)&lt;&gt;"",INDEX(個人!$C$6:$AH$125,$N2124,$O2124)&lt;&gt;""),IF(INDEX(個人!$C$6:$AH$125,$N2124,$H$3)&lt;20,11,ROUNDDOWN(INDEX(個人!$C$6:$AH$125,$N2124,$H$3)/5,0)+7),"")</f>
        <v/>
      </c>
      <c r="I2124" s="22" t="str">
        <f>IF(AND(INDEX(個人!$C$6:$AH$125,$N2124,$C$3)&lt;&gt;"",INDEX(個人!$C$6:$AH$125,$N2124,$O2124)&lt;&gt;""),IF(ISERROR(VLOOKUP(DBCS($Q2124),コード一覧!$E$1:$F$6,2,FALSE)),1,VLOOKUP(DBCS($Q2124),コード一覧!$E$1:$F$6,2,FALSE)),"")</f>
        <v/>
      </c>
      <c r="J2124" s="22" t="str">
        <f>IF(AND(INDEX(個人!$C$6:$AH$125,$N2124,$C$3)&lt;&gt;"",INDEX(個人!$C$6:$AH$125,$N2124,$O2124)&lt;&gt;""),VLOOKUP($P2124,コード一覧!$G$1:$H$10,2,FALSE),"")</f>
        <v/>
      </c>
      <c r="K2124" s="22" t="str">
        <f>IF(AND(INDEX(個人!$C$6:$AH$125,$N2124,$C$3)&lt;&gt;"",INDEX(個人!$C$6:$AH$125,$N2124,$O2124)&lt;&gt;""),LEFT(TEXT(INDEX(個人!$C$6:$AH$125,$N2124,$O2124),"mm:ss.00"),2),"")</f>
        <v/>
      </c>
      <c r="L2124" s="22" t="str">
        <f>IF(AND(INDEX(個人!$C$6:$AH$125,$N2124,$C$3)&lt;&gt;"",INDEX(個人!$C$6:$AH$125,$N2124,$O2124)&lt;&gt;""),MID(TEXT(INDEX(個人!$C$6:$AH$125,$N2124,$O2124),"mm:ss.00"),4,2),"")</f>
        <v/>
      </c>
      <c r="M2124" s="22" t="str">
        <f>IF(AND(INDEX(個人!$C$6:$AH$125,$N2124,$C$3)&lt;&gt;"",INDEX(個人!$C$6:$AH$125,$N2124,$O2124)&lt;&gt;""),RIGHT(TEXT(INDEX(個人!$C$6:$AH$125,$N2124,$O2124),"mm:ss.00"),2),"")</f>
        <v/>
      </c>
      <c r="N2124" s="22">
        <f t="shared" si="290"/>
        <v>97</v>
      </c>
      <c r="O2124" s="22">
        <v>17</v>
      </c>
      <c r="P2124" s="24" t="s">
        <v>77</v>
      </c>
      <c r="Q2124" s="22" t="s">
        <v>102</v>
      </c>
    </row>
    <row r="2125" spans="3:17" s="22" customFormat="1" x14ac:dyDescent="0.15">
      <c r="C2125" s="22" t="str">
        <f>IF(INDEX(個人!$C$6:$AH$125,$N2125,$C$3)&lt;&gt;"",DBCS(TRIM(INDEX(個人!$C$6:$AH$125,$N2125,$C$3))),"")</f>
        <v/>
      </c>
      <c r="D2125" s="22" t="str">
        <f t="shared" si="288"/>
        <v>○</v>
      </c>
      <c r="E2125" s="22">
        <f>IF(AND(INDEX(個人!$C$6:$AH$125,$N2124,$C$3)&lt;&gt;"",INDEX(個人!$C$6:$AH$125,$N2125,$O2125)&lt;&gt;""),E2124+1,E2124)</f>
        <v>0</v>
      </c>
      <c r="F2125" s="22" t="str">
        <f t="shared" si="289"/>
        <v>@0</v>
      </c>
      <c r="H2125" s="22" t="str">
        <f>IF(AND(INDEX(個人!$C$6:$AH$125,$N2125,$C$3)&lt;&gt;"",INDEX(個人!$C$6:$AH$125,$N2125,$O2125)&lt;&gt;""),IF(INDEX(個人!$C$6:$AH$125,$N2125,$H$3)&lt;20,11,ROUNDDOWN(INDEX(個人!$C$6:$AH$125,$N2125,$H$3)/5,0)+7),"")</f>
        <v/>
      </c>
      <c r="I2125" s="22" t="str">
        <f>IF(AND(INDEX(個人!$C$6:$AH$125,$N2125,$C$3)&lt;&gt;"",INDEX(個人!$C$6:$AH$125,$N2125,$O2125)&lt;&gt;""),IF(ISERROR(VLOOKUP(DBCS($Q2125),コード一覧!$E$1:$F$6,2,FALSE)),1,VLOOKUP(DBCS($Q2125),コード一覧!$E$1:$F$6,2,FALSE)),"")</f>
        <v/>
      </c>
      <c r="J2125" s="22" t="str">
        <f>IF(AND(INDEX(個人!$C$6:$AH$125,$N2125,$C$3)&lt;&gt;"",INDEX(個人!$C$6:$AH$125,$N2125,$O2125)&lt;&gt;""),VLOOKUP($P2125,コード一覧!$G$1:$H$10,2,FALSE),"")</f>
        <v/>
      </c>
      <c r="K2125" s="22" t="str">
        <f>IF(AND(INDEX(個人!$C$6:$AH$125,$N2125,$C$3)&lt;&gt;"",INDEX(個人!$C$6:$AH$125,$N2125,$O2125)&lt;&gt;""),LEFT(TEXT(INDEX(個人!$C$6:$AH$125,$N2125,$O2125),"mm:ss.00"),2),"")</f>
        <v/>
      </c>
      <c r="L2125" s="22" t="str">
        <f>IF(AND(INDEX(個人!$C$6:$AH$125,$N2125,$C$3)&lt;&gt;"",INDEX(個人!$C$6:$AH$125,$N2125,$O2125)&lt;&gt;""),MID(TEXT(INDEX(個人!$C$6:$AH$125,$N2125,$O2125),"mm:ss.00"),4,2),"")</f>
        <v/>
      </c>
      <c r="M2125" s="22" t="str">
        <f>IF(AND(INDEX(個人!$C$6:$AH$125,$N2125,$C$3)&lt;&gt;"",INDEX(個人!$C$6:$AH$125,$N2125,$O2125)&lt;&gt;""),RIGHT(TEXT(INDEX(個人!$C$6:$AH$125,$N2125,$O2125),"mm:ss.00"),2),"")</f>
        <v/>
      </c>
      <c r="N2125" s="22">
        <f t="shared" si="290"/>
        <v>97</v>
      </c>
      <c r="O2125" s="22">
        <v>18</v>
      </c>
      <c r="P2125" s="24" t="s">
        <v>70</v>
      </c>
      <c r="Q2125" s="22" t="s">
        <v>103</v>
      </c>
    </row>
    <row r="2126" spans="3:17" s="22" customFormat="1" x14ac:dyDescent="0.15">
      <c r="C2126" s="22" t="str">
        <f>IF(INDEX(個人!$C$6:$AH$125,$N2126,$C$3)&lt;&gt;"",DBCS(TRIM(INDEX(個人!$C$6:$AH$125,$N2126,$C$3))),"")</f>
        <v/>
      </c>
      <c r="D2126" s="22" t="str">
        <f t="shared" si="288"/>
        <v>○</v>
      </c>
      <c r="E2126" s="22">
        <f>IF(AND(INDEX(個人!$C$6:$AH$125,$N2125,$C$3)&lt;&gt;"",INDEX(個人!$C$6:$AH$125,$N2126,$O2126)&lt;&gt;""),E2125+1,E2125)</f>
        <v>0</v>
      </c>
      <c r="F2126" s="22" t="str">
        <f t="shared" si="289"/>
        <v>@0</v>
      </c>
      <c r="H2126" s="22" t="str">
        <f>IF(AND(INDEX(個人!$C$6:$AH$125,$N2126,$C$3)&lt;&gt;"",INDEX(個人!$C$6:$AH$125,$N2126,$O2126)&lt;&gt;""),IF(INDEX(個人!$C$6:$AH$125,$N2126,$H$3)&lt;20,11,ROUNDDOWN(INDEX(個人!$C$6:$AH$125,$N2126,$H$3)/5,0)+7),"")</f>
        <v/>
      </c>
      <c r="I2126" s="22" t="str">
        <f>IF(AND(INDEX(個人!$C$6:$AH$125,$N2126,$C$3)&lt;&gt;"",INDEX(個人!$C$6:$AH$125,$N2126,$O2126)&lt;&gt;""),IF(ISERROR(VLOOKUP(DBCS($Q2126),コード一覧!$E$1:$F$6,2,FALSE)),1,VLOOKUP(DBCS($Q2126),コード一覧!$E$1:$F$6,2,FALSE)),"")</f>
        <v/>
      </c>
      <c r="J2126" s="22" t="str">
        <f>IF(AND(INDEX(個人!$C$6:$AH$125,$N2126,$C$3)&lt;&gt;"",INDEX(個人!$C$6:$AH$125,$N2126,$O2126)&lt;&gt;""),VLOOKUP($P2126,コード一覧!$G$1:$H$10,2,FALSE),"")</f>
        <v/>
      </c>
      <c r="K2126" s="22" t="str">
        <f>IF(AND(INDEX(個人!$C$6:$AH$125,$N2126,$C$3)&lt;&gt;"",INDEX(個人!$C$6:$AH$125,$N2126,$O2126)&lt;&gt;""),LEFT(TEXT(INDEX(個人!$C$6:$AH$125,$N2126,$O2126),"mm:ss.00"),2),"")</f>
        <v/>
      </c>
      <c r="L2126" s="22" t="str">
        <f>IF(AND(INDEX(個人!$C$6:$AH$125,$N2126,$C$3)&lt;&gt;"",INDEX(個人!$C$6:$AH$125,$N2126,$O2126)&lt;&gt;""),MID(TEXT(INDEX(個人!$C$6:$AH$125,$N2126,$O2126),"mm:ss.00"),4,2),"")</f>
        <v/>
      </c>
      <c r="M2126" s="22" t="str">
        <f>IF(AND(INDEX(個人!$C$6:$AH$125,$N2126,$C$3)&lt;&gt;"",INDEX(個人!$C$6:$AH$125,$N2126,$O2126)&lt;&gt;""),RIGHT(TEXT(INDEX(個人!$C$6:$AH$125,$N2126,$O2126),"mm:ss.00"),2),"")</f>
        <v/>
      </c>
      <c r="N2126" s="22">
        <f t="shared" si="290"/>
        <v>97</v>
      </c>
      <c r="O2126" s="22">
        <v>19</v>
      </c>
      <c r="P2126" s="24" t="s">
        <v>24</v>
      </c>
      <c r="Q2126" s="22" t="s">
        <v>103</v>
      </c>
    </row>
    <row r="2127" spans="3:17" s="22" customFormat="1" x14ac:dyDescent="0.15">
      <c r="C2127" s="22" t="str">
        <f>IF(INDEX(個人!$C$6:$AH$125,$N2127,$C$3)&lt;&gt;"",DBCS(TRIM(INDEX(個人!$C$6:$AH$125,$N2127,$C$3))),"")</f>
        <v/>
      </c>
      <c r="D2127" s="22" t="str">
        <f t="shared" si="288"/>
        <v>○</v>
      </c>
      <c r="E2127" s="22">
        <f>IF(AND(INDEX(個人!$C$6:$AH$125,$N2126,$C$3)&lt;&gt;"",INDEX(個人!$C$6:$AH$125,$N2127,$O2127)&lt;&gt;""),E2126+1,E2126)</f>
        <v>0</v>
      </c>
      <c r="F2127" s="22" t="str">
        <f t="shared" si="289"/>
        <v>@0</v>
      </c>
      <c r="H2127" s="22" t="str">
        <f>IF(AND(INDEX(個人!$C$6:$AH$125,$N2127,$C$3)&lt;&gt;"",INDEX(個人!$C$6:$AH$125,$N2127,$O2127)&lt;&gt;""),IF(INDEX(個人!$C$6:$AH$125,$N2127,$H$3)&lt;20,11,ROUNDDOWN(INDEX(個人!$C$6:$AH$125,$N2127,$H$3)/5,0)+7),"")</f>
        <v/>
      </c>
      <c r="I2127" s="22" t="str">
        <f>IF(AND(INDEX(個人!$C$6:$AH$125,$N2127,$C$3)&lt;&gt;"",INDEX(個人!$C$6:$AH$125,$N2127,$O2127)&lt;&gt;""),IF(ISERROR(VLOOKUP(DBCS($Q2127),コード一覧!$E$1:$F$6,2,FALSE)),1,VLOOKUP(DBCS($Q2127),コード一覧!$E$1:$F$6,2,FALSE)),"")</f>
        <v/>
      </c>
      <c r="J2127" s="22" t="str">
        <f>IF(AND(INDEX(個人!$C$6:$AH$125,$N2127,$C$3)&lt;&gt;"",INDEX(個人!$C$6:$AH$125,$N2127,$O2127)&lt;&gt;""),VLOOKUP($P2127,コード一覧!$G$1:$H$10,2,FALSE),"")</f>
        <v/>
      </c>
      <c r="K2127" s="22" t="str">
        <f>IF(AND(INDEX(個人!$C$6:$AH$125,$N2127,$C$3)&lt;&gt;"",INDEX(個人!$C$6:$AH$125,$N2127,$O2127)&lt;&gt;""),LEFT(TEXT(INDEX(個人!$C$6:$AH$125,$N2127,$O2127),"mm:ss.00"),2),"")</f>
        <v/>
      </c>
      <c r="L2127" s="22" t="str">
        <f>IF(AND(INDEX(個人!$C$6:$AH$125,$N2127,$C$3)&lt;&gt;"",INDEX(個人!$C$6:$AH$125,$N2127,$O2127)&lt;&gt;""),MID(TEXT(INDEX(個人!$C$6:$AH$125,$N2127,$O2127),"mm:ss.00"),4,2),"")</f>
        <v/>
      </c>
      <c r="M2127" s="22" t="str">
        <f>IF(AND(INDEX(個人!$C$6:$AH$125,$N2127,$C$3)&lt;&gt;"",INDEX(個人!$C$6:$AH$125,$N2127,$O2127)&lt;&gt;""),RIGHT(TEXT(INDEX(個人!$C$6:$AH$125,$N2127,$O2127),"mm:ss.00"),2),"")</f>
        <v/>
      </c>
      <c r="N2127" s="22">
        <f t="shared" si="290"/>
        <v>97</v>
      </c>
      <c r="O2127" s="22">
        <v>20</v>
      </c>
      <c r="P2127" s="24" t="s">
        <v>37</v>
      </c>
      <c r="Q2127" s="22" t="s">
        <v>103</v>
      </c>
    </row>
    <row r="2128" spans="3:17" s="22" customFormat="1" x14ac:dyDescent="0.15">
      <c r="C2128" s="22" t="str">
        <f>IF(INDEX(個人!$C$6:$AH$125,$N2128,$C$3)&lt;&gt;"",DBCS(TRIM(INDEX(個人!$C$6:$AH$125,$N2128,$C$3))),"")</f>
        <v/>
      </c>
      <c r="D2128" s="22" t="str">
        <f t="shared" si="288"/>
        <v>○</v>
      </c>
      <c r="E2128" s="22">
        <f>IF(AND(INDEX(個人!$C$6:$AH$125,$N2127,$C$3)&lt;&gt;"",INDEX(個人!$C$6:$AH$125,$N2128,$O2128)&lt;&gt;""),E2127+1,E2127)</f>
        <v>0</v>
      </c>
      <c r="F2128" s="22" t="str">
        <f t="shared" si="289"/>
        <v>@0</v>
      </c>
      <c r="H2128" s="22" t="str">
        <f>IF(AND(INDEX(個人!$C$6:$AH$125,$N2128,$C$3)&lt;&gt;"",INDEX(個人!$C$6:$AH$125,$N2128,$O2128)&lt;&gt;""),IF(INDEX(個人!$C$6:$AH$125,$N2128,$H$3)&lt;20,11,ROUNDDOWN(INDEX(個人!$C$6:$AH$125,$N2128,$H$3)/5,0)+7),"")</f>
        <v/>
      </c>
      <c r="I2128" s="22" t="str">
        <f>IF(AND(INDEX(個人!$C$6:$AH$125,$N2128,$C$3)&lt;&gt;"",INDEX(個人!$C$6:$AH$125,$N2128,$O2128)&lt;&gt;""),IF(ISERROR(VLOOKUP(DBCS($Q2128),コード一覧!$E$1:$F$6,2,FALSE)),1,VLOOKUP(DBCS($Q2128),コード一覧!$E$1:$F$6,2,FALSE)),"")</f>
        <v/>
      </c>
      <c r="J2128" s="22" t="str">
        <f>IF(AND(INDEX(個人!$C$6:$AH$125,$N2128,$C$3)&lt;&gt;"",INDEX(個人!$C$6:$AH$125,$N2128,$O2128)&lt;&gt;""),VLOOKUP($P2128,コード一覧!$G$1:$H$10,2,FALSE),"")</f>
        <v/>
      </c>
      <c r="K2128" s="22" t="str">
        <f>IF(AND(INDEX(個人!$C$6:$AH$125,$N2128,$C$3)&lt;&gt;"",INDEX(個人!$C$6:$AH$125,$N2128,$O2128)&lt;&gt;""),LEFT(TEXT(INDEX(個人!$C$6:$AH$125,$N2128,$O2128),"mm:ss.00"),2),"")</f>
        <v/>
      </c>
      <c r="L2128" s="22" t="str">
        <f>IF(AND(INDEX(個人!$C$6:$AH$125,$N2128,$C$3)&lt;&gt;"",INDEX(個人!$C$6:$AH$125,$N2128,$O2128)&lt;&gt;""),MID(TEXT(INDEX(個人!$C$6:$AH$125,$N2128,$O2128),"mm:ss.00"),4,2),"")</f>
        <v/>
      </c>
      <c r="M2128" s="22" t="str">
        <f>IF(AND(INDEX(個人!$C$6:$AH$125,$N2128,$C$3)&lt;&gt;"",INDEX(個人!$C$6:$AH$125,$N2128,$O2128)&lt;&gt;""),RIGHT(TEXT(INDEX(個人!$C$6:$AH$125,$N2128,$O2128),"mm:ss.00"),2),"")</f>
        <v/>
      </c>
      <c r="N2128" s="22">
        <f t="shared" si="290"/>
        <v>97</v>
      </c>
      <c r="O2128" s="22">
        <v>21</v>
      </c>
      <c r="P2128" s="24" t="s">
        <v>47</v>
      </c>
      <c r="Q2128" s="22" t="s">
        <v>103</v>
      </c>
    </row>
    <row r="2129" spans="3:17" s="22" customFormat="1" x14ac:dyDescent="0.15">
      <c r="C2129" s="22" t="str">
        <f>IF(INDEX(個人!$C$6:$AH$125,$N2129,$C$3)&lt;&gt;"",DBCS(TRIM(INDEX(個人!$C$6:$AH$125,$N2129,$C$3))),"")</f>
        <v/>
      </c>
      <c r="D2129" s="22" t="str">
        <f t="shared" si="288"/>
        <v>○</v>
      </c>
      <c r="E2129" s="22">
        <f>IF(AND(INDEX(個人!$C$6:$AH$125,$N2128,$C$3)&lt;&gt;"",INDEX(個人!$C$6:$AH$125,$N2129,$O2129)&lt;&gt;""),E2128+1,E2128)</f>
        <v>0</v>
      </c>
      <c r="F2129" s="22" t="str">
        <f t="shared" si="289"/>
        <v>@0</v>
      </c>
      <c r="H2129" s="22" t="str">
        <f>IF(AND(INDEX(個人!$C$6:$AH$125,$N2129,$C$3)&lt;&gt;"",INDEX(個人!$C$6:$AH$125,$N2129,$O2129)&lt;&gt;""),IF(INDEX(個人!$C$6:$AH$125,$N2129,$H$3)&lt;20,11,ROUNDDOWN(INDEX(個人!$C$6:$AH$125,$N2129,$H$3)/5,0)+7),"")</f>
        <v/>
      </c>
      <c r="I2129" s="22" t="str">
        <f>IF(AND(INDEX(個人!$C$6:$AH$125,$N2129,$C$3)&lt;&gt;"",INDEX(個人!$C$6:$AH$125,$N2129,$O2129)&lt;&gt;""),IF(ISERROR(VLOOKUP(DBCS($Q2129),コード一覧!$E$1:$F$6,2,FALSE)),1,VLOOKUP(DBCS($Q2129),コード一覧!$E$1:$F$6,2,FALSE)),"")</f>
        <v/>
      </c>
      <c r="J2129" s="22" t="str">
        <f>IF(AND(INDEX(個人!$C$6:$AH$125,$N2129,$C$3)&lt;&gt;"",INDEX(個人!$C$6:$AH$125,$N2129,$O2129)&lt;&gt;""),VLOOKUP($P2129,コード一覧!$G$1:$H$10,2,FALSE),"")</f>
        <v/>
      </c>
      <c r="K2129" s="22" t="str">
        <f>IF(AND(INDEX(個人!$C$6:$AH$125,$N2129,$C$3)&lt;&gt;"",INDEX(個人!$C$6:$AH$125,$N2129,$O2129)&lt;&gt;""),LEFT(TEXT(INDEX(個人!$C$6:$AH$125,$N2129,$O2129),"mm:ss.00"),2),"")</f>
        <v/>
      </c>
      <c r="L2129" s="22" t="str">
        <f>IF(AND(INDEX(個人!$C$6:$AH$125,$N2129,$C$3)&lt;&gt;"",INDEX(個人!$C$6:$AH$125,$N2129,$O2129)&lt;&gt;""),MID(TEXT(INDEX(個人!$C$6:$AH$125,$N2129,$O2129),"mm:ss.00"),4,2),"")</f>
        <v/>
      </c>
      <c r="M2129" s="22" t="str">
        <f>IF(AND(INDEX(個人!$C$6:$AH$125,$N2129,$C$3)&lt;&gt;"",INDEX(個人!$C$6:$AH$125,$N2129,$O2129)&lt;&gt;""),RIGHT(TEXT(INDEX(個人!$C$6:$AH$125,$N2129,$O2129),"mm:ss.00"),2),"")</f>
        <v/>
      </c>
      <c r="N2129" s="22">
        <f t="shared" si="290"/>
        <v>97</v>
      </c>
      <c r="O2129" s="22">
        <v>22</v>
      </c>
      <c r="P2129" s="24" t="s">
        <v>70</v>
      </c>
      <c r="Q2129" s="22" t="s">
        <v>104</v>
      </c>
    </row>
    <row r="2130" spans="3:17" s="22" customFormat="1" x14ac:dyDescent="0.15">
      <c r="C2130" s="22" t="str">
        <f>IF(INDEX(個人!$C$6:$AH$125,$N2130,$C$3)&lt;&gt;"",DBCS(TRIM(INDEX(個人!$C$6:$AH$125,$N2130,$C$3))),"")</f>
        <v/>
      </c>
      <c r="D2130" s="22" t="str">
        <f t="shared" si="288"/>
        <v>○</v>
      </c>
      <c r="E2130" s="22">
        <f>IF(AND(INDEX(個人!$C$6:$AH$125,$N2129,$C$3)&lt;&gt;"",INDEX(個人!$C$6:$AH$125,$N2130,$O2130)&lt;&gt;""),E2129+1,E2129)</f>
        <v>0</v>
      </c>
      <c r="F2130" s="22" t="str">
        <f t="shared" si="289"/>
        <v>@0</v>
      </c>
      <c r="H2130" s="22" t="str">
        <f>IF(AND(INDEX(個人!$C$6:$AH$125,$N2130,$C$3)&lt;&gt;"",INDEX(個人!$C$6:$AH$125,$N2130,$O2130)&lt;&gt;""),IF(INDEX(個人!$C$6:$AH$125,$N2130,$H$3)&lt;20,11,ROUNDDOWN(INDEX(個人!$C$6:$AH$125,$N2130,$H$3)/5,0)+7),"")</f>
        <v/>
      </c>
      <c r="I2130" s="22" t="str">
        <f>IF(AND(INDEX(個人!$C$6:$AH$125,$N2130,$C$3)&lt;&gt;"",INDEX(個人!$C$6:$AH$125,$N2130,$O2130)&lt;&gt;""),IF(ISERROR(VLOOKUP(DBCS($Q2130),コード一覧!$E$1:$F$6,2,FALSE)),1,VLOOKUP(DBCS($Q2130),コード一覧!$E$1:$F$6,2,FALSE)),"")</f>
        <v/>
      </c>
      <c r="J2130" s="22" t="str">
        <f>IF(AND(INDEX(個人!$C$6:$AH$125,$N2130,$C$3)&lt;&gt;"",INDEX(個人!$C$6:$AH$125,$N2130,$O2130)&lt;&gt;""),VLOOKUP($P2130,コード一覧!$G$1:$H$10,2,FALSE),"")</f>
        <v/>
      </c>
      <c r="K2130" s="22" t="str">
        <f>IF(AND(INDEX(個人!$C$6:$AH$125,$N2130,$C$3)&lt;&gt;"",INDEX(個人!$C$6:$AH$125,$N2130,$O2130)&lt;&gt;""),LEFT(TEXT(INDEX(個人!$C$6:$AH$125,$N2130,$O2130),"mm:ss.00"),2),"")</f>
        <v/>
      </c>
      <c r="L2130" s="22" t="str">
        <f>IF(AND(INDEX(個人!$C$6:$AH$125,$N2130,$C$3)&lt;&gt;"",INDEX(個人!$C$6:$AH$125,$N2130,$O2130)&lt;&gt;""),MID(TEXT(INDEX(個人!$C$6:$AH$125,$N2130,$O2130),"mm:ss.00"),4,2),"")</f>
        <v/>
      </c>
      <c r="M2130" s="22" t="str">
        <f>IF(AND(INDEX(個人!$C$6:$AH$125,$N2130,$C$3)&lt;&gt;"",INDEX(個人!$C$6:$AH$125,$N2130,$O2130)&lt;&gt;""),RIGHT(TEXT(INDEX(個人!$C$6:$AH$125,$N2130,$O2130),"mm:ss.00"),2),"")</f>
        <v/>
      </c>
      <c r="N2130" s="22">
        <f t="shared" si="290"/>
        <v>97</v>
      </c>
      <c r="O2130" s="22">
        <v>23</v>
      </c>
      <c r="P2130" s="24" t="s">
        <v>24</v>
      </c>
      <c r="Q2130" s="22" t="s">
        <v>104</v>
      </c>
    </row>
    <row r="2131" spans="3:17" s="22" customFormat="1" x14ac:dyDescent="0.15">
      <c r="C2131" s="22" t="str">
        <f>IF(INDEX(個人!$C$6:$AH$125,$N2131,$C$3)&lt;&gt;"",DBCS(TRIM(INDEX(個人!$C$6:$AH$125,$N2131,$C$3))),"")</f>
        <v/>
      </c>
      <c r="D2131" s="22" t="str">
        <f t="shared" si="288"/>
        <v>○</v>
      </c>
      <c r="E2131" s="22">
        <f>IF(AND(INDEX(個人!$C$6:$AH$125,$N2130,$C$3)&lt;&gt;"",INDEX(個人!$C$6:$AH$125,$N2131,$O2131)&lt;&gt;""),E2130+1,E2130)</f>
        <v>0</v>
      </c>
      <c r="F2131" s="22" t="str">
        <f t="shared" si="289"/>
        <v>@0</v>
      </c>
      <c r="H2131" s="22" t="str">
        <f>IF(AND(INDEX(個人!$C$6:$AH$125,$N2131,$C$3)&lt;&gt;"",INDEX(個人!$C$6:$AH$125,$N2131,$O2131)&lt;&gt;""),IF(INDEX(個人!$C$6:$AH$125,$N2131,$H$3)&lt;20,11,ROUNDDOWN(INDEX(個人!$C$6:$AH$125,$N2131,$H$3)/5,0)+7),"")</f>
        <v/>
      </c>
      <c r="I2131" s="22" t="str">
        <f>IF(AND(INDEX(個人!$C$6:$AH$125,$N2131,$C$3)&lt;&gt;"",INDEX(個人!$C$6:$AH$125,$N2131,$O2131)&lt;&gt;""),IF(ISERROR(VLOOKUP(DBCS($Q2131),コード一覧!$E$1:$F$6,2,FALSE)),1,VLOOKUP(DBCS($Q2131),コード一覧!$E$1:$F$6,2,FALSE)),"")</f>
        <v/>
      </c>
      <c r="J2131" s="22" t="str">
        <f>IF(AND(INDEX(個人!$C$6:$AH$125,$N2131,$C$3)&lt;&gt;"",INDEX(個人!$C$6:$AH$125,$N2131,$O2131)&lt;&gt;""),VLOOKUP($P2131,コード一覧!$G$1:$H$10,2,FALSE),"")</f>
        <v/>
      </c>
      <c r="K2131" s="22" t="str">
        <f>IF(AND(INDEX(個人!$C$6:$AH$125,$N2131,$C$3)&lt;&gt;"",INDEX(個人!$C$6:$AH$125,$N2131,$O2131)&lt;&gt;""),LEFT(TEXT(INDEX(個人!$C$6:$AH$125,$N2131,$O2131),"mm:ss.00"),2),"")</f>
        <v/>
      </c>
      <c r="L2131" s="22" t="str">
        <f>IF(AND(INDEX(個人!$C$6:$AH$125,$N2131,$C$3)&lt;&gt;"",INDEX(個人!$C$6:$AH$125,$N2131,$O2131)&lt;&gt;""),MID(TEXT(INDEX(個人!$C$6:$AH$125,$N2131,$O2131),"mm:ss.00"),4,2),"")</f>
        <v/>
      </c>
      <c r="M2131" s="22" t="str">
        <f>IF(AND(INDEX(個人!$C$6:$AH$125,$N2131,$C$3)&lt;&gt;"",INDEX(個人!$C$6:$AH$125,$N2131,$O2131)&lt;&gt;""),RIGHT(TEXT(INDEX(個人!$C$6:$AH$125,$N2131,$O2131),"mm:ss.00"),2),"")</f>
        <v/>
      </c>
      <c r="N2131" s="22">
        <f t="shared" si="290"/>
        <v>97</v>
      </c>
      <c r="O2131" s="22">
        <v>24</v>
      </c>
      <c r="P2131" s="24" t="s">
        <v>37</v>
      </c>
      <c r="Q2131" s="22" t="s">
        <v>104</v>
      </c>
    </row>
    <row r="2132" spans="3:17" s="22" customFormat="1" x14ac:dyDescent="0.15">
      <c r="C2132" s="22" t="str">
        <f>IF(INDEX(個人!$C$6:$AH$125,$N2132,$C$3)&lt;&gt;"",DBCS(TRIM(INDEX(個人!$C$6:$AH$125,$N2132,$C$3))),"")</f>
        <v/>
      </c>
      <c r="D2132" s="22" t="str">
        <f t="shared" si="288"/>
        <v>○</v>
      </c>
      <c r="E2132" s="22">
        <f>IF(AND(INDEX(個人!$C$6:$AH$125,$N2131,$C$3)&lt;&gt;"",INDEX(個人!$C$6:$AH$125,$N2132,$O2132)&lt;&gt;""),E2131+1,E2131)</f>
        <v>0</v>
      </c>
      <c r="F2132" s="22" t="str">
        <f t="shared" si="289"/>
        <v>@0</v>
      </c>
      <c r="H2132" s="22" t="str">
        <f>IF(AND(INDEX(個人!$C$6:$AH$125,$N2132,$C$3)&lt;&gt;"",INDEX(個人!$C$6:$AH$125,$N2132,$O2132)&lt;&gt;""),IF(INDEX(個人!$C$6:$AH$125,$N2132,$H$3)&lt;20,11,ROUNDDOWN(INDEX(個人!$C$6:$AH$125,$N2132,$H$3)/5,0)+7),"")</f>
        <v/>
      </c>
      <c r="I2132" s="22" t="str">
        <f>IF(AND(INDEX(個人!$C$6:$AH$125,$N2132,$C$3)&lt;&gt;"",INDEX(個人!$C$6:$AH$125,$N2132,$O2132)&lt;&gt;""),IF(ISERROR(VLOOKUP(DBCS($Q2132),コード一覧!$E$1:$F$6,2,FALSE)),1,VLOOKUP(DBCS($Q2132),コード一覧!$E$1:$F$6,2,FALSE)),"")</f>
        <v/>
      </c>
      <c r="J2132" s="22" t="str">
        <f>IF(AND(INDEX(個人!$C$6:$AH$125,$N2132,$C$3)&lt;&gt;"",INDEX(個人!$C$6:$AH$125,$N2132,$O2132)&lt;&gt;""),VLOOKUP($P2132,コード一覧!$G$1:$H$10,2,FALSE),"")</f>
        <v/>
      </c>
      <c r="K2132" s="22" t="str">
        <f>IF(AND(INDEX(個人!$C$6:$AH$125,$N2132,$C$3)&lt;&gt;"",INDEX(個人!$C$6:$AH$125,$N2132,$O2132)&lt;&gt;""),LEFT(TEXT(INDEX(個人!$C$6:$AH$125,$N2132,$O2132),"mm:ss.00"),2),"")</f>
        <v/>
      </c>
      <c r="L2132" s="22" t="str">
        <f>IF(AND(INDEX(個人!$C$6:$AH$125,$N2132,$C$3)&lt;&gt;"",INDEX(個人!$C$6:$AH$125,$N2132,$O2132)&lt;&gt;""),MID(TEXT(INDEX(個人!$C$6:$AH$125,$N2132,$O2132),"mm:ss.00"),4,2),"")</f>
        <v/>
      </c>
      <c r="M2132" s="22" t="str">
        <f>IF(AND(INDEX(個人!$C$6:$AH$125,$N2132,$C$3)&lt;&gt;"",INDEX(個人!$C$6:$AH$125,$N2132,$O2132)&lt;&gt;""),RIGHT(TEXT(INDEX(個人!$C$6:$AH$125,$N2132,$O2132),"mm:ss.00"),2),"")</f>
        <v/>
      </c>
      <c r="N2132" s="22">
        <f t="shared" si="290"/>
        <v>97</v>
      </c>
      <c r="O2132" s="22">
        <v>25</v>
      </c>
      <c r="P2132" s="24" t="s">
        <v>47</v>
      </c>
      <c r="Q2132" s="22" t="s">
        <v>104</v>
      </c>
    </row>
    <row r="2133" spans="3:17" s="22" customFormat="1" x14ac:dyDescent="0.15">
      <c r="C2133" s="22" t="str">
        <f>IF(INDEX(個人!$C$6:$AH$125,$N2133,$C$3)&lt;&gt;"",DBCS(TRIM(INDEX(個人!$C$6:$AH$125,$N2133,$C$3))),"")</f>
        <v/>
      </c>
      <c r="D2133" s="22" t="str">
        <f t="shared" si="288"/>
        <v>○</v>
      </c>
      <c r="E2133" s="22">
        <f>IF(AND(INDEX(個人!$C$6:$AH$125,$N2132,$C$3)&lt;&gt;"",INDEX(個人!$C$6:$AH$125,$N2133,$O2133)&lt;&gt;""),E2132+1,E2132)</f>
        <v>0</v>
      </c>
      <c r="F2133" s="22" t="str">
        <f t="shared" si="289"/>
        <v>@0</v>
      </c>
      <c r="H2133" s="22" t="str">
        <f>IF(AND(INDEX(個人!$C$6:$AH$125,$N2133,$C$3)&lt;&gt;"",INDEX(個人!$C$6:$AH$125,$N2133,$O2133)&lt;&gt;""),IF(INDEX(個人!$C$6:$AH$125,$N2133,$H$3)&lt;20,11,ROUNDDOWN(INDEX(個人!$C$6:$AH$125,$N2133,$H$3)/5,0)+7),"")</f>
        <v/>
      </c>
      <c r="I2133" s="22" t="str">
        <f>IF(AND(INDEX(個人!$C$6:$AH$125,$N2133,$C$3)&lt;&gt;"",INDEX(個人!$C$6:$AH$125,$N2133,$O2133)&lt;&gt;""),IF(ISERROR(VLOOKUP(DBCS($Q2133),コード一覧!$E$1:$F$6,2,FALSE)),1,VLOOKUP(DBCS($Q2133),コード一覧!$E$1:$F$6,2,FALSE)),"")</f>
        <v/>
      </c>
      <c r="J2133" s="22" t="str">
        <f>IF(AND(INDEX(個人!$C$6:$AH$125,$N2133,$C$3)&lt;&gt;"",INDEX(個人!$C$6:$AH$125,$N2133,$O2133)&lt;&gt;""),VLOOKUP($P2133,コード一覧!$G$1:$H$10,2,FALSE),"")</f>
        <v/>
      </c>
      <c r="K2133" s="22" t="str">
        <f>IF(AND(INDEX(個人!$C$6:$AH$125,$N2133,$C$3)&lt;&gt;"",INDEX(個人!$C$6:$AH$125,$N2133,$O2133)&lt;&gt;""),LEFT(TEXT(INDEX(個人!$C$6:$AH$125,$N2133,$O2133),"mm:ss.00"),2),"")</f>
        <v/>
      </c>
      <c r="L2133" s="22" t="str">
        <f>IF(AND(INDEX(個人!$C$6:$AH$125,$N2133,$C$3)&lt;&gt;"",INDEX(個人!$C$6:$AH$125,$N2133,$O2133)&lt;&gt;""),MID(TEXT(INDEX(個人!$C$6:$AH$125,$N2133,$O2133),"mm:ss.00"),4,2),"")</f>
        <v/>
      </c>
      <c r="M2133" s="22" t="str">
        <f>IF(AND(INDEX(個人!$C$6:$AH$125,$N2133,$C$3)&lt;&gt;"",INDEX(個人!$C$6:$AH$125,$N2133,$O2133)&lt;&gt;""),RIGHT(TEXT(INDEX(個人!$C$6:$AH$125,$N2133,$O2133),"mm:ss.00"),2),"")</f>
        <v/>
      </c>
      <c r="N2133" s="22">
        <f t="shared" si="290"/>
        <v>97</v>
      </c>
      <c r="O2133" s="22">
        <v>26</v>
      </c>
      <c r="P2133" s="24" t="s">
        <v>70</v>
      </c>
      <c r="Q2133" s="22" t="s">
        <v>55</v>
      </c>
    </row>
    <row r="2134" spans="3:17" s="22" customFormat="1" x14ac:dyDescent="0.15">
      <c r="C2134" s="22" t="str">
        <f>IF(INDEX(個人!$C$6:$AH$125,$N2134,$C$3)&lt;&gt;"",DBCS(TRIM(INDEX(個人!$C$6:$AH$125,$N2134,$C$3))),"")</f>
        <v/>
      </c>
      <c r="D2134" s="22" t="str">
        <f t="shared" si="288"/>
        <v>○</v>
      </c>
      <c r="E2134" s="22">
        <f>IF(AND(INDEX(個人!$C$6:$AH$125,$N2133,$C$3)&lt;&gt;"",INDEX(個人!$C$6:$AH$125,$N2134,$O2134)&lt;&gt;""),E2133+1,E2133)</f>
        <v>0</v>
      </c>
      <c r="F2134" s="22" t="str">
        <f t="shared" si="289"/>
        <v>@0</v>
      </c>
      <c r="H2134" s="22" t="str">
        <f>IF(AND(INDEX(個人!$C$6:$AH$125,$N2134,$C$3)&lt;&gt;"",INDEX(個人!$C$6:$AH$125,$N2134,$O2134)&lt;&gt;""),IF(INDEX(個人!$C$6:$AH$125,$N2134,$H$3)&lt;20,11,ROUNDDOWN(INDEX(個人!$C$6:$AH$125,$N2134,$H$3)/5,0)+7),"")</f>
        <v/>
      </c>
      <c r="I2134" s="22" t="str">
        <f>IF(AND(INDEX(個人!$C$6:$AH$125,$N2134,$C$3)&lt;&gt;"",INDEX(個人!$C$6:$AH$125,$N2134,$O2134)&lt;&gt;""),IF(ISERROR(VLOOKUP(DBCS($Q2134),コード一覧!$E$1:$F$6,2,FALSE)),1,VLOOKUP(DBCS($Q2134),コード一覧!$E$1:$F$6,2,FALSE)),"")</f>
        <v/>
      </c>
      <c r="J2134" s="22" t="str">
        <f>IF(AND(INDEX(個人!$C$6:$AH$125,$N2134,$C$3)&lt;&gt;"",INDEX(個人!$C$6:$AH$125,$N2134,$O2134)&lt;&gt;""),VLOOKUP($P2134,コード一覧!$G$1:$H$10,2,FALSE),"")</f>
        <v/>
      </c>
      <c r="K2134" s="22" t="str">
        <f>IF(AND(INDEX(個人!$C$6:$AH$125,$N2134,$C$3)&lt;&gt;"",INDEX(個人!$C$6:$AH$125,$N2134,$O2134)&lt;&gt;""),LEFT(TEXT(INDEX(個人!$C$6:$AH$125,$N2134,$O2134),"mm:ss.00"),2),"")</f>
        <v/>
      </c>
      <c r="L2134" s="22" t="str">
        <f>IF(AND(INDEX(個人!$C$6:$AH$125,$N2134,$C$3)&lt;&gt;"",INDEX(個人!$C$6:$AH$125,$N2134,$O2134)&lt;&gt;""),MID(TEXT(INDEX(個人!$C$6:$AH$125,$N2134,$O2134),"mm:ss.00"),4,2),"")</f>
        <v/>
      </c>
      <c r="M2134" s="22" t="str">
        <f>IF(AND(INDEX(個人!$C$6:$AH$125,$N2134,$C$3)&lt;&gt;"",INDEX(個人!$C$6:$AH$125,$N2134,$O2134)&lt;&gt;""),RIGHT(TEXT(INDEX(個人!$C$6:$AH$125,$N2134,$O2134),"mm:ss.00"),2),"")</f>
        <v/>
      </c>
      <c r="N2134" s="22">
        <f t="shared" si="290"/>
        <v>97</v>
      </c>
      <c r="O2134" s="22">
        <v>27</v>
      </c>
      <c r="P2134" s="24" t="s">
        <v>24</v>
      </c>
      <c r="Q2134" s="22" t="s">
        <v>55</v>
      </c>
    </row>
    <row r="2135" spans="3:17" s="22" customFormat="1" x14ac:dyDescent="0.15">
      <c r="C2135" s="22" t="str">
        <f>IF(INDEX(個人!$C$6:$AH$125,$N2135,$C$3)&lt;&gt;"",DBCS(TRIM(INDEX(個人!$C$6:$AH$125,$N2135,$C$3))),"")</f>
        <v/>
      </c>
      <c r="D2135" s="22" t="str">
        <f t="shared" si="288"/>
        <v>○</v>
      </c>
      <c r="E2135" s="22">
        <f>IF(AND(INDEX(個人!$C$6:$AH$125,$N2134,$C$3)&lt;&gt;"",INDEX(個人!$C$6:$AH$125,$N2135,$O2135)&lt;&gt;""),E2134+1,E2134)</f>
        <v>0</v>
      </c>
      <c r="F2135" s="22" t="str">
        <f t="shared" si="289"/>
        <v>@0</v>
      </c>
      <c r="H2135" s="22" t="str">
        <f>IF(AND(INDEX(個人!$C$6:$AH$125,$N2135,$C$3)&lt;&gt;"",INDEX(個人!$C$6:$AH$125,$N2135,$O2135)&lt;&gt;""),IF(INDEX(個人!$C$6:$AH$125,$N2135,$H$3)&lt;20,11,ROUNDDOWN(INDEX(個人!$C$6:$AH$125,$N2135,$H$3)/5,0)+7),"")</f>
        <v/>
      </c>
      <c r="I2135" s="22" t="str">
        <f>IF(AND(INDEX(個人!$C$6:$AH$125,$N2135,$C$3)&lt;&gt;"",INDEX(個人!$C$6:$AH$125,$N2135,$O2135)&lt;&gt;""),IF(ISERROR(VLOOKUP(DBCS($Q2135),コード一覧!$E$1:$F$6,2,FALSE)),1,VLOOKUP(DBCS($Q2135),コード一覧!$E$1:$F$6,2,FALSE)),"")</f>
        <v/>
      </c>
      <c r="J2135" s="22" t="str">
        <f>IF(AND(INDEX(個人!$C$6:$AH$125,$N2135,$C$3)&lt;&gt;"",INDEX(個人!$C$6:$AH$125,$N2135,$O2135)&lt;&gt;""),VLOOKUP($P2135,コード一覧!$G$1:$H$10,2,FALSE),"")</f>
        <v/>
      </c>
      <c r="K2135" s="22" t="str">
        <f>IF(AND(INDEX(個人!$C$6:$AH$125,$N2135,$C$3)&lt;&gt;"",INDEX(個人!$C$6:$AH$125,$N2135,$O2135)&lt;&gt;""),LEFT(TEXT(INDEX(個人!$C$6:$AH$125,$N2135,$O2135),"mm:ss.00"),2),"")</f>
        <v/>
      </c>
      <c r="L2135" s="22" t="str">
        <f>IF(AND(INDEX(個人!$C$6:$AH$125,$N2135,$C$3)&lt;&gt;"",INDEX(個人!$C$6:$AH$125,$N2135,$O2135)&lt;&gt;""),MID(TEXT(INDEX(個人!$C$6:$AH$125,$N2135,$O2135),"mm:ss.00"),4,2),"")</f>
        <v/>
      </c>
      <c r="M2135" s="22" t="str">
        <f>IF(AND(INDEX(個人!$C$6:$AH$125,$N2135,$C$3)&lt;&gt;"",INDEX(個人!$C$6:$AH$125,$N2135,$O2135)&lt;&gt;""),RIGHT(TEXT(INDEX(個人!$C$6:$AH$125,$N2135,$O2135),"mm:ss.00"),2),"")</f>
        <v/>
      </c>
      <c r="N2135" s="22">
        <f t="shared" si="290"/>
        <v>97</v>
      </c>
      <c r="O2135" s="22">
        <v>28</v>
      </c>
      <c r="P2135" s="24" t="s">
        <v>37</v>
      </c>
      <c r="Q2135" s="22" t="s">
        <v>55</v>
      </c>
    </row>
    <row r="2136" spans="3:17" s="22" customFormat="1" x14ac:dyDescent="0.15">
      <c r="C2136" s="22" t="str">
        <f>IF(INDEX(個人!$C$6:$AH$125,$N2136,$C$3)&lt;&gt;"",DBCS(TRIM(INDEX(個人!$C$6:$AH$125,$N2136,$C$3))),"")</f>
        <v/>
      </c>
      <c r="D2136" s="22" t="str">
        <f t="shared" si="288"/>
        <v>○</v>
      </c>
      <c r="E2136" s="22">
        <f>IF(AND(INDEX(個人!$C$6:$AH$125,$N2135,$C$3)&lt;&gt;"",INDEX(個人!$C$6:$AH$125,$N2136,$O2136)&lt;&gt;""),E2135+1,E2135)</f>
        <v>0</v>
      </c>
      <c r="F2136" s="22" t="str">
        <f t="shared" si="289"/>
        <v>@0</v>
      </c>
      <c r="H2136" s="22" t="str">
        <f>IF(AND(INDEX(個人!$C$6:$AH$125,$N2136,$C$3)&lt;&gt;"",INDEX(個人!$C$6:$AH$125,$N2136,$O2136)&lt;&gt;""),IF(INDEX(個人!$C$6:$AH$125,$N2136,$H$3)&lt;20,11,ROUNDDOWN(INDEX(個人!$C$6:$AH$125,$N2136,$H$3)/5,0)+7),"")</f>
        <v/>
      </c>
      <c r="I2136" s="22" t="str">
        <f>IF(AND(INDEX(個人!$C$6:$AH$125,$N2136,$C$3)&lt;&gt;"",INDEX(個人!$C$6:$AH$125,$N2136,$O2136)&lt;&gt;""),IF(ISERROR(VLOOKUP(DBCS($Q2136),コード一覧!$E$1:$F$6,2,FALSE)),1,VLOOKUP(DBCS($Q2136),コード一覧!$E$1:$F$6,2,FALSE)),"")</f>
        <v/>
      </c>
      <c r="J2136" s="22" t="str">
        <f>IF(AND(INDEX(個人!$C$6:$AH$125,$N2136,$C$3)&lt;&gt;"",INDEX(個人!$C$6:$AH$125,$N2136,$O2136)&lt;&gt;""),VLOOKUP($P2136,コード一覧!$G$1:$H$10,2,FALSE),"")</f>
        <v/>
      </c>
      <c r="K2136" s="22" t="str">
        <f>IF(AND(INDEX(個人!$C$6:$AH$125,$N2136,$C$3)&lt;&gt;"",INDEX(個人!$C$6:$AH$125,$N2136,$O2136)&lt;&gt;""),LEFT(TEXT(INDEX(個人!$C$6:$AH$125,$N2136,$O2136),"mm:ss.00"),2),"")</f>
        <v/>
      </c>
      <c r="L2136" s="22" t="str">
        <f>IF(AND(INDEX(個人!$C$6:$AH$125,$N2136,$C$3)&lt;&gt;"",INDEX(個人!$C$6:$AH$125,$N2136,$O2136)&lt;&gt;""),MID(TEXT(INDEX(個人!$C$6:$AH$125,$N2136,$O2136),"mm:ss.00"),4,2),"")</f>
        <v/>
      </c>
      <c r="M2136" s="22" t="str">
        <f>IF(AND(INDEX(個人!$C$6:$AH$125,$N2136,$C$3)&lt;&gt;"",INDEX(個人!$C$6:$AH$125,$N2136,$O2136)&lt;&gt;""),RIGHT(TEXT(INDEX(個人!$C$6:$AH$125,$N2136,$O2136),"mm:ss.00"),2),"")</f>
        <v/>
      </c>
      <c r="N2136" s="22">
        <f t="shared" si="290"/>
        <v>97</v>
      </c>
      <c r="O2136" s="22">
        <v>29</v>
      </c>
      <c r="P2136" s="24" t="s">
        <v>47</v>
      </c>
      <c r="Q2136" s="22" t="s">
        <v>55</v>
      </c>
    </row>
    <row r="2137" spans="3:17" s="22" customFormat="1" x14ac:dyDescent="0.15">
      <c r="C2137" s="22" t="str">
        <f>IF(INDEX(個人!$C$6:$AH$125,$N2137,$C$3)&lt;&gt;"",DBCS(TRIM(INDEX(個人!$C$6:$AH$125,$N2137,$C$3))),"")</f>
        <v/>
      </c>
      <c r="D2137" s="22" t="str">
        <f t="shared" si="288"/>
        <v>○</v>
      </c>
      <c r="E2137" s="22">
        <f>IF(AND(INDEX(個人!$C$6:$AH$125,$N2136,$C$3)&lt;&gt;"",INDEX(個人!$C$6:$AH$125,$N2137,$O2137)&lt;&gt;""),E2136+1,E2136)</f>
        <v>0</v>
      </c>
      <c r="F2137" s="22" t="str">
        <f t="shared" si="289"/>
        <v>@0</v>
      </c>
      <c r="H2137" s="22" t="str">
        <f>IF(AND(INDEX(個人!$C$6:$AH$125,$N2137,$C$3)&lt;&gt;"",INDEX(個人!$C$6:$AH$125,$N2137,$O2137)&lt;&gt;""),IF(INDEX(個人!$C$6:$AH$125,$N2137,$H$3)&lt;20,11,ROUNDDOWN(INDEX(個人!$C$6:$AH$125,$N2137,$H$3)/5,0)+7),"")</f>
        <v/>
      </c>
      <c r="I2137" s="22" t="str">
        <f>IF(AND(INDEX(個人!$C$6:$AH$125,$N2137,$C$3)&lt;&gt;"",INDEX(個人!$C$6:$AH$125,$N2137,$O2137)&lt;&gt;""),IF(ISERROR(VLOOKUP(DBCS($Q2137),コード一覧!$E$1:$F$6,2,FALSE)),1,VLOOKUP(DBCS($Q2137),コード一覧!$E$1:$F$6,2,FALSE)),"")</f>
        <v/>
      </c>
      <c r="J2137" s="22" t="str">
        <f>IF(AND(INDEX(個人!$C$6:$AH$125,$N2137,$C$3)&lt;&gt;"",INDEX(個人!$C$6:$AH$125,$N2137,$O2137)&lt;&gt;""),VLOOKUP($P2137,コード一覧!$G$1:$H$10,2,FALSE),"")</f>
        <v/>
      </c>
      <c r="K2137" s="22" t="str">
        <f>IF(AND(INDEX(個人!$C$6:$AH$125,$N2137,$C$3)&lt;&gt;"",INDEX(個人!$C$6:$AH$125,$N2137,$O2137)&lt;&gt;""),LEFT(TEXT(INDEX(個人!$C$6:$AH$125,$N2137,$O2137),"mm:ss.00"),2),"")</f>
        <v/>
      </c>
      <c r="L2137" s="22" t="str">
        <f>IF(AND(INDEX(個人!$C$6:$AH$125,$N2137,$C$3)&lt;&gt;"",INDEX(個人!$C$6:$AH$125,$N2137,$O2137)&lt;&gt;""),MID(TEXT(INDEX(個人!$C$6:$AH$125,$N2137,$O2137),"mm:ss.00"),4,2),"")</f>
        <v/>
      </c>
      <c r="M2137" s="22" t="str">
        <f>IF(AND(INDEX(個人!$C$6:$AH$125,$N2137,$C$3)&lt;&gt;"",INDEX(個人!$C$6:$AH$125,$N2137,$O2137)&lt;&gt;""),RIGHT(TEXT(INDEX(個人!$C$6:$AH$125,$N2137,$O2137),"mm:ss.00"),2),"")</f>
        <v/>
      </c>
      <c r="N2137" s="22">
        <f t="shared" si="290"/>
        <v>97</v>
      </c>
      <c r="O2137" s="22">
        <v>30</v>
      </c>
      <c r="P2137" s="24" t="s">
        <v>37</v>
      </c>
      <c r="Q2137" s="22" t="s">
        <v>101</v>
      </c>
    </row>
    <row r="2138" spans="3:17" s="22" customFormat="1" x14ac:dyDescent="0.15">
      <c r="C2138" s="22" t="str">
        <f>IF(INDEX(個人!$C$6:$AH$125,$N2138,$C$3)&lt;&gt;"",DBCS(TRIM(INDEX(個人!$C$6:$AH$125,$N2138,$C$3))),"")</f>
        <v/>
      </c>
      <c r="D2138" s="22" t="str">
        <f t="shared" si="288"/>
        <v>○</v>
      </c>
      <c r="E2138" s="22">
        <f>IF(AND(INDEX(個人!$C$6:$AH$125,$N2137,$C$3)&lt;&gt;"",INDEX(個人!$C$6:$AH$125,$N2138,$O2138)&lt;&gt;""),E2137+1,E2137)</f>
        <v>0</v>
      </c>
      <c r="F2138" s="22" t="str">
        <f t="shared" si="289"/>
        <v>@0</v>
      </c>
      <c r="H2138" s="22" t="str">
        <f>IF(AND(INDEX(個人!$C$6:$AH$125,$N2138,$C$3)&lt;&gt;"",INDEX(個人!$C$6:$AH$125,$N2138,$O2138)&lt;&gt;""),IF(INDEX(個人!$C$6:$AH$125,$N2138,$H$3)&lt;20,11,ROUNDDOWN(INDEX(個人!$C$6:$AH$125,$N2138,$H$3)/5,0)+7),"")</f>
        <v/>
      </c>
      <c r="I2138" s="22" t="str">
        <f>IF(AND(INDEX(個人!$C$6:$AH$125,$N2138,$C$3)&lt;&gt;"",INDEX(個人!$C$6:$AH$125,$N2138,$O2138)&lt;&gt;""),IF(ISERROR(VLOOKUP(DBCS($Q2138),コード一覧!$E$1:$F$6,2,FALSE)),1,VLOOKUP(DBCS($Q2138),コード一覧!$E$1:$F$6,2,FALSE)),"")</f>
        <v/>
      </c>
      <c r="J2138" s="22" t="str">
        <f>IF(AND(INDEX(個人!$C$6:$AH$125,$N2138,$C$3)&lt;&gt;"",INDEX(個人!$C$6:$AH$125,$N2138,$O2138)&lt;&gt;""),VLOOKUP($P2138,コード一覧!$G$1:$H$10,2,FALSE),"")</f>
        <v/>
      </c>
      <c r="K2138" s="22" t="str">
        <f>IF(AND(INDEX(個人!$C$6:$AH$125,$N2138,$C$3)&lt;&gt;"",INDEX(個人!$C$6:$AH$125,$N2138,$O2138)&lt;&gt;""),LEFT(TEXT(INDEX(個人!$C$6:$AH$125,$N2138,$O2138),"mm:ss.00"),2),"")</f>
        <v/>
      </c>
      <c r="L2138" s="22" t="str">
        <f>IF(AND(INDEX(個人!$C$6:$AH$125,$N2138,$C$3)&lt;&gt;"",INDEX(個人!$C$6:$AH$125,$N2138,$O2138)&lt;&gt;""),MID(TEXT(INDEX(個人!$C$6:$AH$125,$N2138,$O2138),"mm:ss.00"),4,2),"")</f>
        <v/>
      </c>
      <c r="M2138" s="22" t="str">
        <f>IF(AND(INDEX(個人!$C$6:$AH$125,$N2138,$C$3)&lt;&gt;"",INDEX(個人!$C$6:$AH$125,$N2138,$O2138)&lt;&gt;""),RIGHT(TEXT(INDEX(個人!$C$6:$AH$125,$N2138,$O2138),"mm:ss.00"),2),"")</f>
        <v/>
      </c>
      <c r="N2138" s="22">
        <f t="shared" si="290"/>
        <v>97</v>
      </c>
      <c r="O2138" s="22">
        <v>31</v>
      </c>
      <c r="P2138" s="24" t="s">
        <v>47</v>
      </c>
      <c r="Q2138" s="22" t="s">
        <v>101</v>
      </c>
    </row>
    <row r="2139" spans="3:17" s="22" customFormat="1" x14ac:dyDescent="0.15">
      <c r="C2139" s="22" t="str">
        <f>IF(INDEX(個人!$C$6:$AH$125,$N2139,$C$3)&lt;&gt;"",DBCS(TRIM(INDEX(個人!$C$6:$AH$125,$N2139,$C$3))),"")</f>
        <v/>
      </c>
      <c r="D2139" s="22" t="str">
        <f t="shared" si="288"/>
        <v>○</v>
      </c>
      <c r="E2139" s="22">
        <f>IF(AND(INDEX(個人!$C$6:$AH$125,$N2138,$C$3)&lt;&gt;"",INDEX(個人!$C$6:$AH$125,$N2139,$O2139)&lt;&gt;""),E2138+1,E2138)</f>
        <v>0</v>
      </c>
      <c r="F2139" s="22" t="str">
        <f t="shared" si="289"/>
        <v>@0</v>
      </c>
      <c r="H2139" s="22" t="str">
        <f>IF(AND(INDEX(個人!$C$6:$AH$125,$N2139,$C$3)&lt;&gt;"",INDEX(個人!$C$6:$AH$125,$N2139,$O2139)&lt;&gt;""),IF(INDEX(個人!$C$6:$AH$125,$N2139,$H$3)&lt;20,11,ROUNDDOWN(INDEX(個人!$C$6:$AH$125,$N2139,$H$3)/5,0)+7),"")</f>
        <v/>
      </c>
      <c r="I2139" s="22" t="str">
        <f>IF(AND(INDEX(個人!$C$6:$AH$125,$N2139,$C$3)&lt;&gt;"",INDEX(個人!$C$6:$AH$125,$N2139,$O2139)&lt;&gt;""),IF(ISERROR(VLOOKUP(DBCS($Q2139),コード一覧!$E$1:$F$6,2,FALSE)),1,VLOOKUP(DBCS($Q2139),コード一覧!$E$1:$F$6,2,FALSE)),"")</f>
        <v/>
      </c>
      <c r="J2139" s="22" t="str">
        <f>IF(AND(INDEX(個人!$C$6:$AH$125,$N2139,$C$3)&lt;&gt;"",INDEX(個人!$C$6:$AH$125,$N2139,$O2139)&lt;&gt;""),VLOOKUP($P2139,コード一覧!$G$1:$H$10,2,FALSE),"")</f>
        <v/>
      </c>
      <c r="K2139" s="22" t="str">
        <f>IF(AND(INDEX(個人!$C$6:$AH$125,$N2139,$C$3)&lt;&gt;"",INDEX(個人!$C$6:$AH$125,$N2139,$O2139)&lt;&gt;""),LEFT(TEXT(INDEX(個人!$C$6:$AH$125,$N2139,$O2139),"mm:ss.00"),2),"")</f>
        <v/>
      </c>
      <c r="L2139" s="22" t="str">
        <f>IF(AND(INDEX(個人!$C$6:$AH$125,$N2139,$C$3)&lt;&gt;"",INDEX(個人!$C$6:$AH$125,$N2139,$O2139)&lt;&gt;""),MID(TEXT(INDEX(個人!$C$6:$AH$125,$N2139,$O2139),"mm:ss.00"),4,2),"")</f>
        <v/>
      </c>
      <c r="M2139" s="22" t="str">
        <f>IF(AND(INDEX(個人!$C$6:$AH$125,$N2139,$C$3)&lt;&gt;"",INDEX(個人!$C$6:$AH$125,$N2139,$O2139)&lt;&gt;""),RIGHT(TEXT(INDEX(個人!$C$6:$AH$125,$N2139,$O2139),"mm:ss.00"),2),"")</f>
        <v/>
      </c>
      <c r="N2139" s="22">
        <f t="shared" si="290"/>
        <v>97</v>
      </c>
      <c r="O2139" s="22">
        <v>32</v>
      </c>
      <c r="P2139" s="24" t="s">
        <v>73</v>
      </c>
      <c r="Q2139" s="22" t="s">
        <v>101</v>
      </c>
    </row>
    <row r="2140" spans="3:17" s="23" customFormat="1" x14ac:dyDescent="0.15">
      <c r="C2140" s="23" t="str">
        <f>IF(INDEX(個人!$C$6:$AH$125,$N2140,$C$3)&lt;&gt;"",DBCS(TRIM(INDEX(個人!$C$6:$AH$125,$N2140,$C$3))),"")</f>
        <v/>
      </c>
      <c r="D2140" s="23" t="str">
        <f>IF(C2139=C2140,"○","×")</f>
        <v>○</v>
      </c>
      <c r="E2140" s="23">
        <f>IF(AND(INDEX(個人!$C$6:$AH$125,$N2140,$C$3)&lt;&gt;"",INDEX(個人!$C$6:$AH$125,$N2140,$O2140)&lt;&gt;""),1,0)</f>
        <v>0</v>
      </c>
      <c r="F2140" s="23" t="str">
        <f>C2140&amp;"@"&amp;E2140</f>
        <v>@0</v>
      </c>
      <c r="H2140" s="23" t="str">
        <f>IF(AND(INDEX(個人!$C$6:$AH$125,$N2140,$C$3)&lt;&gt;"",INDEX(個人!$C$6:$AH$125,$N2140,$O2140)&lt;&gt;""),IF(INDEX(個人!$C$6:$AH$125,$N2140,$H$3)&lt;20,11,ROUNDDOWN(INDEX(個人!$C$6:$AH$125,$N2140,$H$3)/5,0)+7),"")</f>
        <v/>
      </c>
      <c r="I2140" s="23" t="str">
        <f>IF(AND(INDEX(個人!$C$6:$AH$125,$N2140,$C$3)&lt;&gt;"",INDEX(個人!$C$6:$AH$125,$N2140,$O2140)&lt;&gt;""),IF(ISERROR(VLOOKUP(DBCS($Q2140),コード一覧!$E$1:$F$6,2,FALSE)),1,VLOOKUP(DBCS($Q2140),コード一覧!$E$1:$F$6,2,FALSE)),"")</f>
        <v/>
      </c>
      <c r="J2140" s="23" t="str">
        <f>IF(AND(INDEX(個人!$C$6:$AH$125,$N2140,$C$3)&lt;&gt;"",INDEX(個人!$C$6:$AH$125,$N2140,$O2140)&lt;&gt;""),VLOOKUP($P2140,コード一覧!$G$1:$H$10,2,FALSE),"")</f>
        <v/>
      </c>
      <c r="K2140" s="23" t="str">
        <f>IF(AND(INDEX(個人!$C$6:$AH$125,$N2140,$C$3)&lt;&gt;"",INDEX(個人!$C$6:$AH$125,$N2140,$O2140)&lt;&gt;""),LEFT(TEXT(INDEX(個人!$C$6:$AH$125,$N2140,$O2140),"mm:ss.00"),2),"")</f>
        <v/>
      </c>
      <c r="L2140" s="23" t="str">
        <f>IF(AND(INDEX(個人!$C$6:$AH$125,$N2140,$C$3)&lt;&gt;"",INDEX(個人!$C$6:$AH$125,$N2140,$O2140)&lt;&gt;""),MID(TEXT(INDEX(個人!$C$6:$AH$125,$N2140,$O2140),"mm:ss.00"),4,2),"")</f>
        <v/>
      </c>
      <c r="M2140" s="23" t="str">
        <f>IF(AND(INDEX(個人!$C$6:$AH$125,$N2140,$C$3)&lt;&gt;"",INDEX(個人!$C$6:$AH$125,$N2140,$O2140)&lt;&gt;""),RIGHT(TEXT(INDEX(個人!$C$6:$AH$125,$N2140,$O2140),"mm:ss.00"),2),"")</f>
        <v/>
      </c>
      <c r="N2140" s="23">
        <f>N2118+1</f>
        <v>98</v>
      </c>
      <c r="O2140" s="23">
        <v>11</v>
      </c>
      <c r="P2140" s="200" t="s">
        <v>70</v>
      </c>
      <c r="Q2140" s="23" t="s">
        <v>318</v>
      </c>
    </row>
    <row r="2141" spans="3:17" s="23" customFormat="1" x14ac:dyDescent="0.15">
      <c r="C2141" s="23" t="str">
        <f>IF(INDEX(個人!$C$6:$AH$125,$N2141,$C$3)&lt;&gt;"",DBCS(TRIM(INDEX(個人!$C$6:$AH$125,$N2141,$C$3))),"")</f>
        <v/>
      </c>
      <c r="D2141" s="23" t="str">
        <f>IF(C2140=C2141,"○","×")</f>
        <v>○</v>
      </c>
      <c r="E2141" s="23">
        <f>IF(AND(INDEX(個人!$C$6:$AH$125,$N2140,$C$3)&lt;&gt;"",INDEX(個人!$C$6:$AH$125,$N2141,$O2141)&lt;&gt;""),E2140+1,E2140)</f>
        <v>0</v>
      </c>
      <c r="F2141" s="23" t="str">
        <f>C2141&amp;"@"&amp;E2141</f>
        <v>@0</v>
      </c>
      <c r="H2141" s="23" t="str">
        <f>IF(AND(INDEX(個人!$C$6:$AH$125,$N2141,$C$3)&lt;&gt;"",INDEX(個人!$C$6:$AH$125,$N2141,$O2141)&lt;&gt;""),IF(INDEX(個人!$C$6:$AH$125,$N2141,$H$3)&lt;20,11,ROUNDDOWN(INDEX(個人!$C$6:$AH$125,$N2141,$H$3)/5,0)+7),"")</f>
        <v/>
      </c>
      <c r="I2141" s="23" t="str">
        <f>IF(AND(INDEX(個人!$C$6:$AH$125,$N2141,$C$3)&lt;&gt;"",INDEX(個人!$C$6:$AH$125,$N2141,$O2141)&lt;&gt;""),IF(ISERROR(VLOOKUP(DBCS($Q2141),コード一覧!$E$1:$F$6,2,FALSE)),1,VLOOKUP(DBCS($Q2141),コード一覧!$E$1:$F$6,2,FALSE)),"")</f>
        <v/>
      </c>
      <c r="J2141" s="23" t="str">
        <f>IF(AND(INDEX(個人!$C$6:$AH$125,$N2141,$C$3)&lt;&gt;"",INDEX(個人!$C$6:$AH$125,$N2141,$O2141)&lt;&gt;""),VLOOKUP($P2141,コード一覧!$G$1:$H$10,2,FALSE),"")</f>
        <v/>
      </c>
      <c r="K2141" s="23" t="str">
        <f>IF(AND(INDEX(個人!$C$6:$AH$125,$N2141,$C$3)&lt;&gt;"",INDEX(個人!$C$6:$AH$125,$N2141,$O2141)&lt;&gt;""),LEFT(TEXT(INDEX(個人!$C$6:$AH$125,$N2141,$O2141),"mm:ss.00"),2),"")</f>
        <v/>
      </c>
      <c r="L2141" s="23" t="str">
        <f>IF(AND(INDEX(個人!$C$6:$AH$125,$N2141,$C$3)&lt;&gt;"",INDEX(個人!$C$6:$AH$125,$N2141,$O2141)&lt;&gt;""),MID(TEXT(INDEX(個人!$C$6:$AH$125,$N2141,$O2141),"mm:ss.00"),4,2),"")</f>
        <v/>
      </c>
      <c r="M2141" s="23" t="str">
        <f>IF(AND(INDEX(個人!$C$6:$AH$125,$N2141,$C$3)&lt;&gt;"",INDEX(個人!$C$6:$AH$125,$N2141,$O2141)&lt;&gt;""),RIGHT(TEXT(INDEX(個人!$C$6:$AH$125,$N2141,$O2141),"mm:ss.00"),2),"")</f>
        <v/>
      </c>
      <c r="N2141" s="23">
        <f>$N2140</f>
        <v>98</v>
      </c>
      <c r="O2141" s="23">
        <v>12</v>
      </c>
      <c r="P2141" s="200" t="s">
        <v>24</v>
      </c>
      <c r="Q2141" s="23" t="s">
        <v>318</v>
      </c>
    </row>
    <row r="2142" spans="3:17" s="23" customFormat="1" x14ac:dyDescent="0.15">
      <c r="C2142" s="23" t="str">
        <f>IF(INDEX(個人!$C$6:$AH$125,$N2142,$C$3)&lt;&gt;"",DBCS(TRIM(INDEX(個人!$C$6:$AH$125,$N2142,$C$3))),"")</f>
        <v/>
      </c>
      <c r="D2142" s="23" t="str">
        <f t="shared" ref="D2142:D2161" si="291">IF(C2141=C2142,"○","×")</f>
        <v>○</v>
      </c>
      <c r="E2142" s="23">
        <f>IF(AND(INDEX(個人!$C$6:$AH$125,$N2141,$C$3)&lt;&gt;"",INDEX(個人!$C$6:$AH$125,$N2142,$O2142)&lt;&gt;""),E2141+1,E2141)</f>
        <v>0</v>
      </c>
      <c r="F2142" s="23" t="str">
        <f t="shared" ref="F2142:F2161" si="292">C2142&amp;"@"&amp;E2142</f>
        <v>@0</v>
      </c>
      <c r="H2142" s="23" t="str">
        <f>IF(AND(INDEX(個人!$C$6:$AH$125,$N2142,$C$3)&lt;&gt;"",INDEX(個人!$C$6:$AH$125,$N2142,$O2142)&lt;&gt;""),IF(INDEX(個人!$C$6:$AH$125,$N2142,$H$3)&lt;20,11,ROUNDDOWN(INDEX(個人!$C$6:$AH$125,$N2142,$H$3)/5,0)+7),"")</f>
        <v/>
      </c>
      <c r="I2142" s="23" t="str">
        <f>IF(AND(INDEX(個人!$C$6:$AH$125,$N2142,$C$3)&lt;&gt;"",INDEX(個人!$C$6:$AH$125,$N2142,$O2142)&lt;&gt;""),IF(ISERROR(VLOOKUP(DBCS($Q2142),コード一覧!$E$1:$F$6,2,FALSE)),1,VLOOKUP(DBCS($Q2142),コード一覧!$E$1:$F$6,2,FALSE)),"")</f>
        <v/>
      </c>
      <c r="J2142" s="23" t="str">
        <f>IF(AND(INDEX(個人!$C$6:$AH$125,$N2142,$C$3)&lt;&gt;"",INDEX(個人!$C$6:$AH$125,$N2142,$O2142)&lt;&gt;""),VLOOKUP($P2142,コード一覧!$G$1:$H$10,2,FALSE),"")</f>
        <v/>
      </c>
      <c r="K2142" s="23" t="str">
        <f>IF(AND(INDEX(個人!$C$6:$AH$125,$N2142,$C$3)&lt;&gt;"",INDEX(個人!$C$6:$AH$125,$N2142,$O2142)&lt;&gt;""),LEFT(TEXT(INDEX(個人!$C$6:$AH$125,$N2142,$O2142),"mm:ss.00"),2),"")</f>
        <v/>
      </c>
      <c r="L2142" s="23" t="str">
        <f>IF(AND(INDEX(個人!$C$6:$AH$125,$N2142,$C$3)&lt;&gt;"",INDEX(個人!$C$6:$AH$125,$N2142,$O2142)&lt;&gt;""),MID(TEXT(INDEX(個人!$C$6:$AH$125,$N2142,$O2142),"mm:ss.00"),4,2),"")</f>
        <v/>
      </c>
      <c r="M2142" s="23" t="str">
        <f>IF(AND(INDEX(個人!$C$6:$AH$125,$N2142,$C$3)&lt;&gt;"",INDEX(個人!$C$6:$AH$125,$N2142,$O2142)&lt;&gt;""),RIGHT(TEXT(INDEX(個人!$C$6:$AH$125,$N2142,$O2142),"mm:ss.00"),2),"")</f>
        <v/>
      </c>
      <c r="N2142" s="23">
        <f t="shared" ref="N2142:N2161" si="293">$N2141</f>
        <v>98</v>
      </c>
      <c r="O2142" s="23">
        <v>13</v>
      </c>
      <c r="P2142" s="200" t="s">
        <v>37</v>
      </c>
      <c r="Q2142" s="23" t="s">
        <v>318</v>
      </c>
    </row>
    <row r="2143" spans="3:17" s="23" customFormat="1" x14ac:dyDescent="0.15">
      <c r="C2143" s="23" t="str">
        <f>IF(INDEX(個人!$C$6:$AH$125,$N2143,$C$3)&lt;&gt;"",DBCS(TRIM(INDEX(個人!$C$6:$AH$125,$N2143,$C$3))),"")</f>
        <v/>
      </c>
      <c r="D2143" s="23" t="str">
        <f t="shared" si="291"/>
        <v>○</v>
      </c>
      <c r="E2143" s="23">
        <f>IF(AND(INDEX(個人!$C$6:$AH$125,$N2142,$C$3)&lt;&gt;"",INDEX(個人!$C$6:$AH$125,$N2143,$O2143)&lt;&gt;""),E2142+1,E2142)</f>
        <v>0</v>
      </c>
      <c r="F2143" s="23" t="str">
        <f t="shared" si="292"/>
        <v>@0</v>
      </c>
      <c r="H2143" s="23" t="str">
        <f>IF(AND(INDEX(個人!$C$6:$AH$125,$N2143,$C$3)&lt;&gt;"",INDEX(個人!$C$6:$AH$125,$N2143,$O2143)&lt;&gt;""),IF(INDEX(個人!$C$6:$AH$125,$N2143,$H$3)&lt;20,11,ROUNDDOWN(INDEX(個人!$C$6:$AH$125,$N2143,$H$3)/5,0)+7),"")</f>
        <v/>
      </c>
      <c r="I2143" s="23" t="str">
        <f>IF(AND(INDEX(個人!$C$6:$AH$125,$N2143,$C$3)&lt;&gt;"",INDEX(個人!$C$6:$AH$125,$N2143,$O2143)&lt;&gt;""),IF(ISERROR(VLOOKUP(DBCS($Q2143),コード一覧!$E$1:$F$6,2,FALSE)),1,VLOOKUP(DBCS($Q2143),コード一覧!$E$1:$F$6,2,FALSE)),"")</f>
        <v/>
      </c>
      <c r="J2143" s="23" t="str">
        <f>IF(AND(INDEX(個人!$C$6:$AH$125,$N2143,$C$3)&lt;&gt;"",INDEX(個人!$C$6:$AH$125,$N2143,$O2143)&lt;&gt;""),VLOOKUP($P2143,コード一覧!$G$1:$H$10,2,FALSE),"")</f>
        <v/>
      </c>
      <c r="K2143" s="23" t="str">
        <f>IF(AND(INDEX(個人!$C$6:$AH$125,$N2143,$C$3)&lt;&gt;"",INDEX(個人!$C$6:$AH$125,$N2143,$O2143)&lt;&gt;""),LEFT(TEXT(INDEX(個人!$C$6:$AH$125,$N2143,$O2143),"mm:ss.00"),2),"")</f>
        <v/>
      </c>
      <c r="L2143" s="23" t="str">
        <f>IF(AND(INDEX(個人!$C$6:$AH$125,$N2143,$C$3)&lt;&gt;"",INDEX(個人!$C$6:$AH$125,$N2143,$O2143)&lt;&gt;""),MID(TEXT(INDEX(個人!$C$6:$AH$125,$N2143,$O2143),"mm:ss.00"),4,2),"")</f>
        <v/>
      </c>
      <c r="M2143" s="23" t="str">
        <f>IF(AND(INDEX(個人!$C$6:$AH$125,$N2143,$C$3)&lt;&gt;"",INDEX(個人!$C$6:$AH$125,$N2143,$O2143)&lt;&gt;""),RIGHT(TEXT(INDEX(個人!$C$6:$AH$125,$N2143,$O2143),"mm:ss.00"),2),"")</f>
        <v/>
      </c>
      <c r="N2143" s="23">
        <f t="shared" si="293"/>
        <v>98</v>
      </c>
      <c r="O2143" s="23">
        <v>14</v>
      </c>
      <c r="P2143" s="200" t="s">
        <v>47</v>
      </c>
      <c r="Q2143" s="23" t="s">
        <v>318</v>
      </c>
    </row>
    <row r="2144" spans="3:17" s="23" customFormat="1" x14ac:dyDescent="0.15">
      <c r="C2144" s="23" t="str">
        <f>IF(INDEX(個人!$C$6:$AH$125,$N2144,$C$3)&lt;&gt;"",DBCS(TRIM(INDEX(個人!$C$6:$AH$125,$N2144,$C$3))),"")</f>
        <v/>
      </c>
      <c r="D2144" s="23" t="str">
        <f t="shared" si="291"/>
        <v>○</v>
      </c>
      <c r="E2144" s="23">
        <f>IF(AND(INDEX(個人!$C$6:$AH$125,$N2143,$C$3)&lt;&gt;"",INDEX(個人!$C$6:$AH$125,$N2144,$O2144)&lt;&gt;""),E2143+1,E2143)</f>
        <v>0</v>
      </c>
      <c r="F2144" s="23" t="str">
        <f t="shared" si="292"/>
        <v>@0</v>
      </c>
      <c r="H2144" s="23" t="str">
        <f>IF(AND(INDEX(個人!$C$6:$AH$125,$N2144,$C$3)&lt;&gt;"",INDEX(個人!$C$6:$AH$125,$N2144,$O2144)&lt;&gt;""),IF(INDEX(個人!$C$6:$AH$125,$N2144,$H$3)&lt;20,11,ROUNDDOWN(INDEX(個人!$C$6:$AH$125,$N2144,$H$3)/5,0)+7),"")</f>
        <v/>
      </c>
      <c r="I2144" s="23" t="str">
        <f>IF(AND(INDEX(個人!$C$6:$AH$125,$N2144,$C$3)&lt;&gt;"",INDEX(個人!$C$6:$AH$125,$N2144,$O2144)&lt;&gt;""),IF(ISERROR(VLOOKUP(DBCS($Q2144),コード一覧!$E$1:$F$6,2,FALSE)),1,VLOOKUP(DBCS($Q2144),コード一覧!$E$1:$F$6,2,FALSE)),"")</f>
        <v/>
      </c>
      <c r="J2144" s="23" t="str">
        <f>IF(AND(INDEX(個人!$C$6:$AH$125,$N2144,$C$3)&lt;&gt;"",INDEX(個人!$C$6:$AH$125,$N2144,$O2144)&lt;&gt;""),VLOOKUP($P2144,コード一覧!$G$1:$H$10,2,FALSE),"")</f>
        <v/>
      </c>
      <c r="K2144" s="23" t="str">
        <f>IF(AND(INDEX(個人!$C$6:$AH$125,$N2144,$C$3)&lt;&gt;"",INDEX(個人!$C$6:$AH$125,$N2144,$O2144)&lt;&gt;""),LEFT(TEXT(INDEX(個人!$C$6:$AH$125,$N2144,$O2144),"mm:ss.00"),2),"")</f>
        <v/>
      </c>
      <c r="L2144" s="23" t="str">
        <f>IF(AND(INDEX(個人!$C$6:$AH$125,$N2144,$C$3)&lt;&gt;"",INDEX(個人!$C$6:$AH$125,$N2144,$O2144)&lt;&gt;""),MID(TEXT(INDEX(個人!$C$6:$AH$125,$N2144,$O2144),"mm:ss.00"),4,2),"")</f>
        <v/>
      </c>
      <c r="M2144" s="23" t="str">
        <f>IF(AND(INDEX(個人!$C$6:$AH$125,$N2144,$C$3)&lt;&gt;"",INDEX(個人!$C$6:$AH$125,$N2144,$O2144)&lt;&gt;""),RIGHT(TEXT(INDEX(個人!$C$6:$AH$125,$N2144,$O2144),"mm:ss.00"),2),"")</f>
        <v/>
      </c>
      <c r="N2144" s="23">
        <f t="shared" si="293"/>
        <v>98</v>
      </c>
      <c r="O2144" s="23">
        <v>15</v>
      </c>
      <c r="P2144" s="200" t="s">
        <v>73</v>
      </c>
      <c r="Q2144" s="23" t="s">
        <v>318</v>
      </c>
    </row>
    <row r="2145" spans="3:17" s="23" customFormat="1" x14ac:dyDescent="0.15">
      <c r="C2145" s="23" t="str">
        <f>IF(INDEX(個人!$C$6:$AH$125,$N2145,$C$3)&lt;&gt;"",DBCS(TRIM(INDEX(個人!$C$6:$AH$125,$N2145,$C$3))),"")</f>
        <v/>
      </c>
      <c r="D2145" s="23" t="str">
        <f t="shared" si="291"/>
        <v>○</v>
      </c>
      <c r="E2145" s="23">
        <f>IF(AND(INDEX(個人!$C$6:$AH$125,$N2144,$C$3)&lt;&gt;"",INDEX(個人!$C$6:$AH$125,$N2145,$O2145)&lt;&gt;""),E2144+1,E2144)</f>
        <v>0</v>
      </c>
      <c r="F2145" s="23" t="str">
        <f t="shared" si="292"/>
        <v>@0</v>
      </c>
      <c r="H2145" s="23" t="str">
        <f>IF(AND(INDEX(個人!$C$6:$AH$125,$N2145,$C$3)&lt;&gt;"",INDEX(個人!$C$6:$AH$125,$N2145,$O2145)&lt;&gt;""),IF(INDEX(個人!$C$6:$AH$125,$N2145,$H$3)&lt;20,11,ROUNDDOWN(INDEX(個人!$C$6:$AH$125,$N2145,$H$3)/5,0)+7),"")</f>
        <v/>
      </c>
      <c r="I2145" s="23" t="str">
        <f>IF(AND(INDEX(個人!$C$6:$AH$125,$N2145,$C$3)&lt;&gt;"",INDEX(個人!$C$6:$AH$125,$N2145,$O2145)&lt;&gt;""),IF(ISERROR(VLOOKUP(DBCS($Q2145),コード一覧!$E$1:$F$6,2,FALSE)),1,VLOOKUP(DBCS($Q2145),コード一覧!$E$1:$F$6,2,FALSE)),"")</f>
        <v/>
      </c>
      <c r="J2145" s="23" t="str">
        <f>IF(AND(INDEX(個人!$C$6:$AH$125,$N2145,$C$3)&lt;&gt;"",INDEX(個人!$C$6:$AH$125,$N2145,$O2145)&lt;&gt;""),VLOOKUP($P2145,コード一覧!$G$1:$H$10,2,FALSE),"")</f>
        <v/>
      </c>
      <c r="K2145" s="23" t="str">
        <f>IF(AND(INDEX(個人!$C$6:$AH$125,$N2145,$C$3)&lt;&gt;"",INDEX(個人!$C$6:$AH$125,$N2145,$O2145)&lt;&gt;""),LEFT(TEXT(INDEX(個人!$C$6:$AH$125,$N2145,$O2145),"mm:ss.00"),2),"")</f>
        <v/>
      </c>
      <c r="L2145" s="23" t="str">
        <f>IF(AND(INDEX(個人!$C$6:$AH$125,$N2145,$C$3)&lt;&gt;"",INDEX(個人!$C$6:$AH$125,$N2145,$O2145)&lt;&gt;""),MID(TEXT(INDEX(個人!$C$6:$AH$125,$N2145,$O2145),"mm:ss.00"),4,2),"")</f>
        <v/>
      </c>
      <c r="M2145" s="23" t="str">
        <f>IF(AND(INDEX(個人!$C$6:$AH$125,$N2145,$C$3)&lt;&gt;"",INDEX(個人!$C$6:$AH$125,$N2145,$O2145)&lt;&gt;""),RIGHT(TEXT(INDEX(個人!$C$6:$AH$125,$N2145,$O2145),"mm:ss.00"),2),"")</f>
        <v/>
      </c>
      <c r="N2145" s="23">
        <f t="shared" si="293"/>
        <v>98</v>
      </c>
      <c r="O2145" s="23">
        <v>16</v>
      </c>
      <c r="P2145" s="200" t="s">
        <v>75</v>
      </c>
      <c r="Q2145" s="23" t="s">
        <v>318</v>
      </c>
    </row>
    <row r="2146" spans="3:17" s="23" customFormat="1" x14ac:dyDescent="0.15">
      <c r="C2146" s="23" t="str">
        <f>IF(INDEX(個人!$C$6:$AH$125,$N2146,$C$3)&lt;&gt;"",DBCS(TRIM(INDEX(個人!$C$6:$AH$125,$N2146,$C$3))),"")</f>
        <v/>
      </c>
      <c r="D2146" s="23" t="str">
        <f t="shared" si="291"/>
        <v>○</v>
      </c>
      <c r="E2146" s="23">
        <f>IF(AND(INDEX(個人!$C$6:$AH$125,$N2145,$C$3)&lt;&gt;"",INDEX(個人!$C$6:$AH$125,$N2146,$O2146)&lt;&gt;""),E2145+1,E2145)</f>
        <v>0</v>
      </c>
      <c r="F2146" s="23" t="str">
        <f t="shared" si="292"/>
        <v>@0</v>
      </c>
      <c r="H2146" s="23" t="str">
        <f>IF(AND(INDEX(個人!$C$6:$AH$125,$N2146,$C$3)&lt;&gt;"",INDEX(個人!$C$6:$AH$125,$N2146,$O2146)&lt;&gt;""),IF(INDEX(個人!$C$6:$AH$125,$N2146,$H$3)&lt;20,11,ROUNDDOWN(INDEX(個人!$C$6:$AH$125,$N2146,$H$3)/5,0)+7),"")</f>
        <v/>
      </c>
      <c r="I2146" s="23" t="str">
        <f>IF(AND(INDEX(個人!$C$6:$AH$125,$N2146,$C$3)&lt;&gt;"",INDEX(個人!$C$6:$AH$125,$N2146,$O2146)&lt;&gt;""),IF(ISERROR(VLOOKUP(DBCS($Q2146),コード一覧!$E$1:$F$6,2,FALSE)),1,VLOOKUP(DBCS($Q2146),コード一覧!$E$1:$F$6,2,FALSE)),"")</f>
        <v/>
      </c>
      <c r="J2146" s="23" t="str">
        <f>IF(AND(INDEX(個人!$C$6:$AH$125,$N2146,$C$3)&lt;&gt;"",INDEX(個人!$C$6:$AH$125,$N2146,$O2146)&lt;&gt;""),VLOOKUP($P2146,コード一覧!$G$1:$H$10,2,FALSE),"")</f>
        <v/>
      </c>
      <c r="K2146" s="23" t="str">
        <f>IF(AND(INDEX(個人!$C$6:$AH$125,$N2146,$C$3)&lt;&gt;"",INDEX(個人!$C$6:$AH$125,$N2146,$O2146)&lt;&gt;""),LEFT(TEXT(INDEX(個人!$C$6:$AH$125,$N2146,$O2146),"mm:ss.00"),2),"")</f>
        <v/>
      </c>
      <c r="L2146" s="23" t="str">
        <f>IF(AND(INDEX(個人!$C$6:$AH$125,$N2146,$C$3)&lt;&gt;"",INDEX(個人!$C$6:$AH$125,$N2146,$O2146)&lt;&gt;""),MID(TEXT(INDEX(個人!$C$6:$AH$125,$N2146,$O2146),"mm:ss.00"),4,2),"")</f>
        <v/>
      </c>
      <c r="M2146" s="23" t="str">
        <f>IF(AND(INDEX(個人!$C$6:$AH$125,$N2146,$C$3)&lt;&gt;"",INDEX(個人!$C$6:$AH$125,$N2146,$O2146)&lt;&gt;""),RIGHT(TEXT(INDEX(個人!$C$6:$AH$125,$N2146,$O2146),"mm:ss.00"),2),"")</f>
        <v/>
      </c>
      <c r="N2146" s="23">
        <f t="shared" si="293"/>
        <v>98</v>
      </c>
      <c r="O2146" s="23">
        <v>17</v>
      </c>
      <c r="P2146" s="200" t="s">
        <v>77</v>
      </c>
      <c r="Q2146" s="23" t="s">
        <v>318</v>
      </c>
    </row>
    <row r="2147" spans="3:17" s="23" customFormat="1" x14ac:dyDescent="0.15">
      <c r="C2147" s="23" t="str">
        <f>IF(INDEX(個人!$C$6:$AH$125,$N2147,$C$3)&lt;&gt;"",DBCS(TRIM(INDEX(個人!$C$6:$AH$125,$N2147,$C$3))),"")</f>
        <v/>
      </c>
      <c r="D2147" s="23" t="str">
        <f t="shared" si="291"/>
        <v>○</v>
      </c>
      <c r="E2147" s="23">
        <f>IF(AND(INDEX(個人!$C$6:$AH$125,$N2146,$C$3)&lt;&gt;"",INDEX(個人!$C$6:$AH$125,$N2147,$O2147)&lt;&gt;""),E2146+1,E2146)</f>
        <v>0</v>
      </c>
      <c r="F2147" s="23" t="str">
        <f t="shared" si="292"/>
        <v>@0</v>
      </c>
      <c r="H2147" s="23" t="str">
        <f>IF(AND(INDEX(個人!$C$6:$AH$125,$N2147,$C$3)&lt;&gt;"",INDEX(個人!$C$6:$AH$125,$N2147,$O2147)&lt;&gt;""),IF(INDEX(個人!$C$6:$AH$125,$N2147,$H$3)&lt;20,11,ROUNDDOWN(INDEX(個人!$C$6:$AH$125,$N2147,$H$3)/5,0)+7),"")</f>
        <v/>
      </c>
      <c r="I2147" s="23" t="str">
        <f>IF(AND(INDEX(個人!$C$6:$AH$125,$N2147,$C$3)&lt;&gt;"",INDEX(個人!$C$6:$AH$125,$N2147,$O2147)&lt;&gt;""),IF(ISERROR(VLOOKUP(DBCS($Q2147),コード一覧!$E$1:$F$6,2,FALSE)),1,VLOOKUP(DBCS($Q2147),コード一覧!$E$1:$F$6,2,FALSE)),"")</f>
        <v/>
      </c>
      <c r="J2147" s="23" t="str">
        <f>IF(AND(INDEX(個人!$C$6:$AH$125,$N2147,$C$3)&lt;&gt;"",INDEX(個人!$C$6:$AH$125,$N2147,$O2147)&lt;&gt;""),VLOOKUP($P2147,コード一覧!$G$1:$H$10,2,FALSE),"")</f>
        <v/>
      </c>
      <c r="K2147" s="23" t="str">
        <f>IF(AND(INDEX(個人!$C$6:$AH$125,$N2147,$C$3)&lt;&gt;"",INDEX(個人!$C$6:$AH$125,$N2147,$O2147)&lt;&gt;""),LEFT(TEXT(INDEX(個人!$C$6:$AH$125,$N2147,$O2147),"mm:ss.00"),2),"")</f>
        <v/>
      </c>
      <c r="L2147" s="23" t="str">
        <f>IF(AND(INDEX(個人!$C$6:$AH$125,$N2147,$C$3)&lt;&gt;"",INDEX(個人!$C$6:$AH$125,$N2147,$O2147)&lt;&gt;""),MID(TEXT(INDEX(個人!$C$6:$AH$125,$N2147,$O2147),"mm:ss.00"),4,2),"")</f>
        <v/>
      </c>
      <c r="M2147" s="23" t="str">
        <f>IF(AND(INDEX(個人!$C$6:$AH$125,$N2147,$C$3)&lt;&gt;"",INDEX(個人!$C$6:$AH$125,$N2147,$O2147)&lt;&gt;""),RIGHT(TEXT(INDEX(個人!$C$6:$AH$125,$N2147,$O2147),"mm:ss.00"),2),"")</f>
        <v/>
      </c>
      <c r="N2147" s="23">
        <f t="shared" si="293"/>
        <v>98</v>
      </c>
      <c r="O2147" s="23">
        <v>18</v>
      </c>
      <c r="P2147" s="200" t="s">
        <v>70</v>
      </c>
      <c r="Q2147" s="23" t="s">
        <v>319</v>
      </c>
    </row>
    <row r="2148" spans="3:17" s="23" customFormat="1" x14ac:dyDescent="0.15">
      <c r="C2148" s="23" t="str">
        <f>IF(INDEX(個人!$C$6:$AH$125,$N2148,$C$3)&lt;&gt;"",DBCS(TRIM(INDEX(個人!$C$6:$AH$125,$N2148,$C$3))),"")</f>
        <v/>
      </c>
      <c r="D2148" s="23" t="str">
        <f t="shared" si="291"/>
        <v>○</v>
      </c>
      <c r="E2148" s="23">
        <f>IF(AND(INDEX(個人!$C$6:$AH$125,$N2147,$C$3)&lt;&gt;"",INDEX(個人!$C$6:$AH$125,$N2148,$O2148)&lt;&gt;""),E2147+1,E2147)</f>
        <v>0</v>
      </c>
      <c r="F2148" s="23" t="str">
        <f t="shared" si="292"/>
        <v>@0</v>
      </c>
      <c r="H2148" s="23" t="str">
        <f>IF(AND(INDEX(個人!$C$6:$AH$125,$N2148,$C$3)&lt;&gt;"",INDEX(個人!$C$6:$AH$125,$N2148,$O2148)&lt;&gt;""),IF(INDEX(個人!$C$6:$AH$125,$N2148,$H$3)&lt;20,11,ROUNDDOWN(INDEX(個人!$C$6:$AH$125,$N2148,$H$3)/5,0)+7),"")</f>
        <v/>
      </c>
      <c r="I2148" s="23" t="str">
        <f>IF(AND(INDEX(個人!$C$6:$AH$125,$N2148,$C$3)&lt;&gt;"",INDEX(個人!$C$6:$AH$125,$N2148,$O2148)&lt;&gt;""),IF(ISERROR(VLOOKUP(DBCS($Q2148),コード一覧!$E$1:$F$6,2,FALSE)),1,VLOOKUP(DBCS($Q2148),コード一覧!$E$1:$F$6,2,FALSE)),"")</f>
        <v/>
      </c>
      <c r="J2148" s="23" t="str">
        <f>IF(AND(INDEX(個人!$C$6:$AH$125,$N2148,$C$3)&lt;&gt;"",INDEX(個人!$C$6:$AH$125,$N2148,$O2148)&lt;&gt;""),VLOOKUP($P2148,コード一覧!$G$1:$H$10,2,FALSE),"")</f>
        <v/>
      </c>
      <c r="K2148" s="23" t="str">
        <f>IF(AND(INDEX(個人!$C$6:$AH$125,$N2148,$C$3)&lt;&gt;"",INDEX(個人!$C$6:$AH$125,$N2148,$O2148)&lt;&gt;""),LEFT(TEXT(INDEX(個人!$C$6:$AH$125,$N2148,$O2148),"mm:ss.00"),2),"")</f>
        <v/>
      </c>
      <c r="L2148" s="23" t="str">
        <f>IF(AND(INDEX(個人!$C$6:$AH$125,$N2148,$C$3)&lt;&gt;"",INDEX(個人!$C$6:$AH$125,$N2148,$O2148)&lt;&gt;""),MID(TEXT(INDEX(個人!$C$6:$AH$125,$N2148,$O2148),"mm:ss.00"),4,2),"")</f>
        <v/>
      </c>
      <c r="M2148" s="23" t="str">
        <f>IF(AND(INDEX(個人!$C$6:$AH$125,$N2148,$C$3)&lt;&gt;"",INDEX(個人!$C$6:$AH$125,$N2148,$O2148)&lt;&gt;""),RIGHT(TEXT(INDEX(個人!$C$6:$AH$125,$N2148,$O2148),"mm:ss.00"),2),"")</f>
        <v/>
      </c>
      <c r="N2148" s="23">
        <f t="shared" si="293"/>
        <v>98</v>
      </c>
      <c r="O2148" s="23">
        <v>19</v>
      </c>
      <c r="P2148" s="200" t="s">
        <v>24</v>
      </c>
      <c r="Q2148" s="23" t="s">
        <v>319</v>
      </c>
    </row>
    <row r="2149" spans="3:17" s="23" customFormat="1" x14ac:dyDescent="0.15">
      <c r="C2149" s="23" t="str">
        <f>IF(INDEX(個人!$C$6:$AH$125,$N2149,$C$3)&lt;&gt;"",DBCS(TRIM(INDEX(個人!$C$6:$AH$125,$N2149,$C$3))),"")</f>
        <v/>
      </c>
      <c r="D2149" s="23" t="str">
        <f t="shared" si="291"/>
        <v>○</v>
      </c>
      <c r="E2149" s="23">
        <f>IF(AND(INDEX(個人!$C$6:$AH$125,$N2148,$C$3)&lt;&gt;"",INDEX(個人!$C$6:$AH$125,$N2149,$O2149)&lt;&gt;""),E2148+1,E2148)</f>
        <v>0</v>
      </c>
      <c r="F2149" s="23" t="str">
        <f t="shared" si="292"/>
        <v>@0</v>
      </c>
      <c r="H2149" s="23" t="str">
        <f>IF(AND(INDEX(個人!$C$6:$AH$125,$N2149,$C$3)&lt;&gt;"",INDEX(個人!$C$6:$AH$125,$N2149,$O2149)&lt;&gt;""),IF(INDEX(個人!$C$6:$AH$125,$N2149,$H$3)&lt;20,11,ROUNDDOWN(INDEX(個人!$C$6:$AH$125,$N2149,$H$3)/5,0)+7),"")</f>
        <v/>
      </c>
      <c r="I2149" s="23" t="str">
        <f>IF(AND(INDEX(個人!$C$6:$AH$125,$N2149,$C$3)&lt;&gt;"",INDEX(個人!$C$6:$AH$125,$N2149,$O2149)&lt;&gt;""),IF(ISERROR(VLOOKUP(DBCS($Q2149),コード一覧!$E$1:$F$6,2,FALSE)),1,VLOOKUP(DBCS($Q2149),コード一覧!$E$1:$F$6,2,FALSE)),"")</f>
        <v/>
      </c>
      <c r="J2149" s="23" t="str">
        <f>IF(AND(INDEX(個人!$C$6:$AH$125,$N2149,$C$3)&lt;&gt;"",INDEX(個人!$C$6:$AH$125,$N2149,$O2149)&lt;&gt;""),VLOOKUP($P2149,コード一覧!$G$1:$H$10,2,FALSE),"")</f>
        <v/>
      </c>
      <c r="K2149" s="23" t="str">
        <f>IF(AND(INDEX(個人!$C$6:$AH$125,$N2149,$C$3)&lt;&gt;"",INDEX(個人!$C$6:$AH$125,$N2149,$O2149)&lt;&gt;""),LEFT(TEXT(INDEX(個人!$C$6:$AH$125,$N2149,$O2149),"mm:ss.00"),2),"")</f>
        <v/>
      </c>
      <c r="L2149" s="23" t="str">
        <f>IF(AND(INDEX(個人!$C$6:$AH$125,$N2149,$C$3)&lt;&gt;"",INDEX(個人!$C$6:$AH$125,$N2149,$O2149)&lt;&gt;""),MID(TEXT(INDEX(個人!$C$6:$AH$125,$N2149,$O2149),"mm:ss.00"),4,2),"")</f>
        <v/>
      </c>
      <c r="M2149" s="23" t="str">
        <f>IF(AND(INDEX(個人!$C$6:$AH$125,$N2149,$C$3)&lt;&gt;"",INDEX(個人!$C$6:$AH$125,$N2149,$O2149)&lt;&gt;""),RIGHT(TEXT(INDEX(個人!$C$6:$AH$125,$N2149,$O2149),"mm:ss.00"),2),"")</f>
        <v/>
      </c>
      <c r="N2149" s="23">
        <f t="shared" si="293"/>
        <v>98</v>
      </c>
      <c r="O2149" s="23">
        <v>20</v>
      </c>
      <c r="P2149" s="200" t="s">
        <v>37</v>
      </c>
      <c r="Q2149" s="23" t="s">
        <v>319</v>
      </c>
    </row>
    <row r="2150" spans="3:17" s="23" customFormat="1" x14ac:dyDescent="0.15">
      <c r="C2150" s="23" t="str">
        <f>IF(INDEX(個人!$C$6:$AH$125,$N2150,$C$3)&lt;&gt;"",DBCS(TRIM(INDEX(個人!$C$6:$AH$125,$N2150,$C$3))),"")</f>
        <v/>
      </c>
      <c r="D2150" s="23" t="str">
        <f t="shared" si="291"/>
        <v>○</v>
      </c>
      <c r="E2150" s="23">
        <f>IF(AND(INDEX(個人!$C$6:$AH$125,$N2149,$C$3)&lt;&gt;"",INDEX(個人!$C$6:$AH$125,$N2150,$O2150)&lt;&gt;""),E2149+1,E2149)</f>
        <v>0</v>
      </c>
      <c r="F2150" s="23" t="str">
        <f t="shared" si="292"/>
        <v>@0</v>
      </c>
      <c r="H2150" s="23" t="str">
        <f>IF(AND(INDEX(個人!$C$6:$AH$125,$N2150,$C$3)&lt;&gt;"",INDEX(個人!$C$6:$AH$125,$N2150,$O2150)&lt;&gt;""),IF(INDEX(個人!$C$6:$AH$125,$N2150,$H$3)&lt;20,11,ROUNDDOWN(INDEX(個人!$C$6:$AH$125,$N2150,$H$3)/5,0)+7),"")</f>
        <v/>
      </c>
      <c r="I2150" s="23" t="str">
        <f>IF(AND(INDEX(個人!$C$6:$AH$125,$N2150,$C$3)&lt;&gt;"",INDEX(個人!$C$6:$AH$125,$N2150,$O2150)&lt;&gt;""),IF(ISERROR(VLOOKUP(DBCS($Q2150),コード一覧!$E$1:$F$6,2,FALSE)),1,VLOOKUP(DBCS($Q2150),コード一覧!$E$1:$F$6,2,FALSE)),"")</f>
        <v/>
      </c>
      <c r="J2150" s="23" t="str">
        <f>IF(AND(INDEX(個人!$C$6:$AH$125,$N2150,$C$3)&lt;&gt;"",INDEX(個人!$C$6:$AH$125,$N2150,$O2150)&lt;&gt;""),VLOOKUP($P2150,コード一覧!$G$1:$H$10,2,FALSE),"")</f>
        <v/>
      </c>
      <c r="K2150" s="23" t="str">
        <f>IF(AND(INDEX(個人!$C$6:$AH$125,$N2150,$C$3)&lt;&gt;"",INDEX(個人!$C$6:$AH$125,$N2150,$O2150)&lt;&gt;""),LEFT(TEXT(INDEX(個人!$C$6:$AH$125,$N2150,$O2150),"mm:ss.00"),2),"")</f>
        <v/>
      </c>
      <c r="L2150" s="23" t="str">
        <f>IF(AND(INDEX(個人!$C$6:$AH$125,$N2150,$C$3)&lt;&gt;"",INDEX(個人!$C$6:$AH$125,$N2150,$O2150)&lt;&gt;""),MID(TEXT(INDEX(個人!$C$6:$AH$125,$N2150,$O2150),"mm:ss.00"),4,2),"")</f>
        <v/>
      </c>
      <c r="M2150" s="23" t="str">
        <f>IF(AND(INDEX(個人!$C$6:$AH$125,$N2150,$C$3)&lt;&gt;"",INDEX(個人!$C$6:$AH$125,$N2150,$O2150)&lt;&gt;""),RIGHT(TEXT(INDEX(個人!$C$6:$AH$125,$N2150,$O2150),"mm:ss.00"),2),"")</f>
        <v/>
      </c>
      <c r="N2150" s="23">
        <f t="shared" si="293"/>
        <v>98</v>
      </c>
      <c r="O2150" s="23">
        <v>21</v>
      </c>
      <c r="P2150" s="200" t="s">
        <v>47</v>
      </c>
      <c r="Q2150" s="23" t="s">
        <v>319</v>
      </c>
    </row>
    <row r="2151" spans="3:17" s="23" customFormat="1" x14ac:dyDescent="0.15">
      <c r="C2151" s="23" t="str">
        <f>IF(INDEX(個人!$C$6:$AH$125,$N2151,$C$3)&lt;&gt;"",DBCS(TRIM(INDEX(個人!$C$6:$AH$125,$N2151,$C$3))),"")</f>
        <v/>
      </c>
      <c r="D2151" s="23" t="str">
        <f t="shared" si="291"/>
        <v>○</v>
      </c>
      <c r="E2151" s="23">
        <f>IF(AND(INDEX(個人!$C$6:$AH$125,$N2150,$C$3)&lt;&gt;"",INDEX(個人!$C$6:$AH$125,$N2151,$O2151)&lt;&gt;""),E2150+1,E2150)</f>
        <v>0</v>
      </c>
      <c r="F2151" s="23" t="str">
        <f t="shared" si="292"/>
        <v>@0</v>
      </c>
      <c r="H2151" s="23" t="str">
        <f>IF(AND(INDEX(個人!$C$6:$AH$125,$N2151,$C$3)&lt;&gt;"",INDEX(個人!$C$6:$AH$125,$N2151,$O2151)&lt;&gt;""),IF(INDEX(個人!$C$6:$AH$125,$N2151,$H$3)&lt;20,11,ROUNDDOWN(INDEX(個人!$C$6:$AH$125,$N2151,$H$3)/5,0)+7),"")</f>
        <v/>
      </c>
      <c r="I2151" s="23" t="str">
        <f>IF(AND(INDEX(個人!$C$6:$AH$125,$N2151,$C$3)&lt;&gt;"",INDEX(個人!$C$6:$AH$125,$N2151,$O2151)&lt;&gt;""),IF(ISERROR(VLOOKUP(DBCS($Q2151),コード一覧!$E$1:$F$6,2,FALSE)),1,VLOOKUP(DBCS($Q2151),コード一覧!$E$1:$F$6,2,FALSE)),"")</f>
        <v/>
      </c>
      <c r="J2151" s="23" t="str">
        <f>IF(AND(INDEX(個人!$C$6:$AH$125,$N2151,$C$3)&lt;&gt;"",INDEX(個人!$C$6:$AH$125,$N2151,$O2151)&lt;&gt;""),VLOOKUP($P2151,コード一覧!$G$1:$H$10,2,FALSE),"")</f>
        <v/>
      </c>
      <c r="K2151" s="23" t="str">
        <f>IF(AND(INDEX(個人!$C$6:$AH$125,$N2151,$C$3)&lt;&gt;"",INDEX(個人!$C$6:$AH$125,$N2151,$O2151)&lt;&gt;""),LEFT(TEXT(INDEX(個人!$C$6:$AH$125,$N2151,$O2151),"mm:ss.00"),2),"")</f>
        <v/>
      </c>
      <c r="L2151" s="23" t="str">
        <f>IF(AND(INDEX(個人!$C$6:$AH$125,$N2151,$C$3)&lt;&gt;"",INDEX(個人!$C$6:$AH$125,$N2151,$O2151)&lt;&gt;""),MID(TEXT(INDEX(個人!$C$6:$AH$125,$N2151,$O2151),"mm:ss.00"),4,2),"")</f>
        <v/>
      </c>
      <c r="M2151" s="23" t="str">
        <f>IF(AND(INDEX(個人!$C$6:$AH$125,$N2151,$C$3)&lt;&gt;"",INDEX(個人!$C$6:$AH$125,$N2151,$O2151)&lt;&gt;""),RIGHT(TEXT(INDEX(個人!$C$6:$AH$125,$N2151,$O2151),"mm:ss.00"),2),"")</f>
        <v/>
      </c>
      <c r="N2151" s="23">
        <f t="shared" si="293"/>
        <v>98</v>
      </c>
      <c r="O2151" s="23">
        <v>22</v>
      </c>
      <c r="P2151" s="200" t="s">
        <v>70</v>
      </c>
      <c r="Q2151" s="23" t="s">
        <v>320</v>
      </c>
    </row>
    <row r="2152" spans="3:17" s="23" customFormat="1" x14ac:dyDescent="0.15">
      <c r="C2152" s="23" t="str">
        <f>IF(INDEX(個人!$C$6:$AH$125,$N2152,$C$3)&lt;&gt;"",DBCS(TRIM(INDEX(個人!$C$6:$AH$125,$N2152,$C$3))),"")</f>
        <v/>
      </c>
      <c r="D2152" s="23" t="str">
        <f t="shared" si="291"/>
        <v>○</v>
      </c>
      <c r="E2152" s="23">
        <f>IF(AND(INDEX(個人!$C$6:$AH$125,$N2151,$C$3)&lt;&gt;"",INDEX(個人!$C$6:$AH$125,$N2152,$O2152)&lt;&gt;""),E2151+1,E2151)</f>
        <v>0</v>
      </c>
      <c r="F2152" s="23" t="str">
        <f t="shared" si="292"/>
        <v>@0</v>
      </c>
      <c r="H2152" s="23" t="str">
        <f>IF(AND(INDEX(個人!$C$6:$AH$125,$N2152,$C$3)&lt;&gt;"",INDEX(個人!$C$6:$AH$125,$N2152,$O2152)&lt;&gt;""),IF(INDEX(個人!$C$6:$AH$125,$N2152,$H$3)&lt;20,11,ROUNDDOWN(INDEX(個人!$C$6:$AH$125,$N2152,$H$3)/5,0)+7),"")</f>
        <v/>
      </c>
      <c r="I2152" s="23" t="str">
        <f>IF(AND(INDEX(個人!$C$6:$AH$125,$N2152,$C$3)&lt;&gt;"",INDEX(個人!$C$6:$AH$125,$N2152,$O2152)&lt;&gt;""),IF(ISERROR(VLOOKUP(DBCS($Q2152),コード一覧!$E$1:$F$6,2,FALSE)),1,VLOOKUP(DBCS($Q2152),コード一覧!$E$1:$F$6,2,FALSE)),"")</f>
        <v/>
      </c>
      <c r="J2152" s="23" t="str">
        <f>IF(AND(INDEX(個人!$C$6:$AH$125,$N2152,$C$3)&lt;&gt;"",INDEX(個人!$C$6:$AH$125,$N2152,$O2152)&lt;&gt;""),VLOOKUP($P2152,コード一覧!$G$1:$H$10,2,FALSE),"")</f>
        <v/>
      </c>
      <c r="K2152" s="23" t="str">
        <f>IF(AND(INDEX(個人!$C$6:$AH$125,$N2152,$C$3)&lt;&gt;"",INDEX(個人!$C$6:$AH$125,$N2152,$O2152)&lt;&gt;""),LEFT(TEXT(INDEX(個人!$C$6:$AH$125,$N2152,$O2152),"mm:ss.00"),2),"")</f>
        <v/>
      </c>
      <c r="L2152" s="23" t="str">
        <f>IF(AND(INDEX(個人!$C$6:$AH$125,$N2152,$C$3)&lt;&gt;"",INDEX(個人!$C$6:$AH$125,$N2152,$O2152)&lt;&gt;""),MID(TEXT(INDEX(個人!$C$6:$AH$125,$N2152,$O2152),"mm:ss.00"),4,2),"")</f>
        <v/>
      </c>
      <c r="M2152" s="23" t="str">
        <f>IF(AND(INDEX(個人!$C$6:$AH$125,$N2152,$C$3)&lt;&gt;"",INDEX(個人!$C$6:$AH$125,$N2152,$O2152)&lt;&gt;""),RIGHT(TEXT(INDEX(個人!$C$6:$AH$125,$N2152,$O2152),"mm:ss.00"),2),"")</f>
        <v/>
      </c>
      <c r="N2152" s="23">
        <f t="shared" si="293"/>
        <v>98</v>
      </c>
      <c r="O2152" s="23">
        <v>23</v>
      </c>
      <c r="P2152" s="200" t="s">
        <v>24</v>
      </c>
      <c r="Q2152" s="23" t="s">
        <v>320</v>
      </c>
    </row>
    <row r="2153" spans="3:17" s="23" customFormat="1" x14ac:dyDescent="0.15">
      <c r="C2153" s="23" t="str">
        <f>IF(INDEX(個人!$C$6:$AH$125,$N2153,$C$3)&lt;&gt;"",DBCS(TRIM(INDEX(個人!$C$6:$AH$125,$N2153,$C$3))),"")</f>
        <v/>
      </c>
      <c r="D2153" s="23" t="str">
        <f t="shared" si="291"/>
        <v>○</v>
      </c>
      <c r="E2153" s="23">
        <f>IF(AND(INDEX(個人!$C$6:$AH$125,$N2152,$C$3)&lt;&gt;"",INDEX(個人!$C$6:$AH$125,$N2153,$O2153)&lt;&gt;""),E2152+1,E2152)</f>
        <v>0</v>
      </c>
      <c r="F2153" s="23" t="str">
        <f t="shared" si="292"/>
        <v>@0</v>
      </c>
      <c r="H2153" s="23" t="str">
        <f>IF(AND(INDEX(個人!$C$6:$AH$125,$N2153,$C$3)&lt;&gt;"",INDEX(個人!$C$6:$AH$125,$N2153,$O2153)&lt;&gt;""),IF(INDEX(個人!$C$6:$AH$125,$N2153,$H$3)&lt;20,11,ROUNDDOWN(INDEX(個人!$C$6:$AH$125,$N2153,$H$3)/5,0)+7),"")</f>
        <v/>
      </c>
      <c r="I2153" s="23" t="str">
        <f>IF(AND(INDEX(個人!$C$6:$AH$125,$N2153,$C$3)&lt;&gt;"",INDEX(個人!$C$6:$AH$125,$N2153,$O2153)&lt;&gt;""),IF(ISERROR(VLOOKUP(DBCS($Q2153),コード一覧!$E$1:$F$6,2,FALSE)),1,VLOOKUP(DBCS($Q2153),コード一覧!$E$1:$F$6,2,FALSE)),"")</f>
        <v/>
      </c>
      <c r="J2153" s="23" t="str">
        <f>IF(AND(INDEX(個人!$C$6:$AH$125,$N2153,$C$3)&lt;&gt;"",INDEX(個人!$C$6:$AH$125,$N2153,$O2153)&lt;&gt;""),VLOOKUP($P2153,コード一覧!$G$1:$H$10,2,FALSE),"")</f>
        <v/>
      </c>
      <c r="K2153" s="23" t="str">
        <f>IF(AND(INDEX(個人!$C$6:$AH$125,$N2153,$C$3)&lt;&gt;"",INDEX(個人!$C$6:$AH$125,$N2153,$O2153)&lt;&gt;""),LEFT(TEXT(INDEX(個人!$C$6:$AH$125,$N2153,$O2153),"mm:ss.00"),2),"")</f>
        <v/>
      </c>
      <c r="L2153" s="23" t="str">
        <f>IF(AND(INDEX(個人!$C$6:$AH$125,$N2153,$C$3)&lt;&gt;"",INDEX(個人!$C$6:$AH$125,$N2153,$O2153)&lt;&gt;""),MID(TEXT(INDEX(個人!$C$6:$AH$125,$N2153,$O2153),"mm:ss.00"),4,2),"")</f>
        <v/>
      </c>
      <c r="M2153" s="23" t="str">
        <f>IF(AND(INDEX(個人!$C$6:$AH$125,$N2153,$C$3)&lt;&gt;"",INDEX(個人!$C$6:$AH$125,$N2153,$O2153)&lt;&gt;""),RIGHT(TEXT(INDEX(個人!$C$6:$AH$125,$N2153,$O2153),"mm:ss.00"),2),"")</f>
        <v/>
      </c>
      <c r="N2153" s="23">
        <f t="shared" si="293"/>
        <v>98</v>
      </c>
      <c r="O2153" s="23">
        <v>24</v>
      </c>
      <c r="P2153" s="200" t="s">
        <v>37</v>
      </c>
      <c r="Q2153" s="23" t="s">
        <v>320</v>
      </c>
    </row>
    <row r="2154" spans="3:17" s="23" customFormat="1" x14ac:dyDescent="0.15">
      <c r="C2154" s="23" t="str">
        <f>IF(INDEX(個人!$C$6:$AH$125,$N2154,$C$3)&lt;&gt;"",DBCS(TRIM(INDEX(個人!$C$6:$AH$125,$N2154,$C$3))),"")</f>
        <v/>
      </c>
      <c r="D2154" s="23" t="str">
        <f t="shared" si="291"/>
        <v>○</v>
      </c>
      <c r="E2154" s="23">
        <f>IF(AND(INDEX(個人!$C$6:$AH$125,$N2153,$C$3)&lt;&gt;"",INDEX(個人!$C$6:$AH$125,$N2154,$O2154)&lt;&gt;""),E2153+1,E2153)</f>
        <v>0</v>
      </c>
      <c r="F2154" s="23" t="str">
        <f t="shared" si="292"/>
        <v>@0</v>
      </c>
      <c r="H2154" s="23" t="str">
        <f>IF(AND(INDEX(個人!$C$6:$AH$125,$N2154,$C$3)&lt;&gt;"",INDEX(個人!$C$6:$AH$125,$N2154,$O2154)&lt;&gt;""),IF(INDEX(個人!$C$6:$AH$125,$N2154,$H$3)&lt;20,11,ROUNDDOWN(INDEX(個人!$C$6:$AH$125,$N2154,$H$3)/5,0)+7),"")</f>
        <v/>
      </c>
      <c r="I2154" s="23" t="str">
        <f>IF(AND(INDEX(個人!$C$6:$AH$125,$N2154,$C$3)&lt;&gt;"",INDEX(個人!$C$6:$AH$125,$N2154,$O2154)&lt;&gt;""),IF(ISERROR(VLOOKUP(DBCS($Q2154),コード一覧!$E$1:$F$6,2,FALSE)),1,VLOOKUP(DBCS($Q2154),コード一覧!$E$1:$F$6,2,FALSE)),"")</f>
        <v/>
      </c>
      <c r="J2154" s="23" t="str">
        <f>IF(AND(INDEX(個人!$C$6:$AH$125,$N2154,$C$3)&lt;&gt;"",INDEX(個人!$C$6:$AH$125,$N2154,$O2154)&lt;&gt;""),VLOOKUP($P2154,コード一覧!$G$1:$H$10,2,FALSE),"")</f>
        <v/>
      </c>
      <c r="K2154" s="23" t="str">
        <f>IF(AND(INDEX(個人!$C$6:$AH$125,$N2154,$C$3)&lt;&gt;"",INDEX(個人!$C$6:$AH$125,$N2154,$O2154)&lt;&gt;""),LEFT(TEXT(INDEX(個人!$C$6:$AH$125,$N2154,$O2154),"mm:ss.00"),2),"")</f>
        <v/>
      </c>
      <c r="L2154" s="23" t="str">
        <f>IF(AND(INDEX(個人!$C$6:$AH$125,$N2154,$C$3)&lt;&gt;"",INDEX(個人!$C$6:$AH$125,$N2154,$O2154)&lt;&gt;""),MID(TEXT(INDEX(個人!$C$6:$AH$125,$N2154,$O2154),"mm:ss.00"),4,2),"")</f>
        <v/>
      </c>
      <c r="M2154" s="23" t="str">
        <f>IF(AND(INDEX(個人!$C$6:$AH$125,$N2154,$C$3)&lt;&gt;"",INDEX(個人!$C$6:$AH$125,$N2154,$O2154)&lt;&gt;""),RIGHT(TEXT(INDEX(個人!$C$6:$AH$125,$N2154,$O2154),"mm:ss.00"),2),"")</f>
        <v/>
      </c>
      <c r="N2154" s="23">
        <f t="shared" si="293"/>
        <v>98</v>
      </c>
      <c r="O2154" s="23">
        <v>25</v>
      </c>
      <c r="P2154" s="200" t="s">
        <v>47</v>
      </c>
      <c r="Q2154" s="23" t="s">
        <v>320</v>
      </c>
    </row>
    <row r="2155" spans="3:17" s="23" customFormat="1" x14ac:dyDescent="0.15">
      <c r="C2155" s="23" t="str">
        <f>IF(INDEX(個人!$C$6:$AH$125,$N2155,$C$3)&lt;&gt;"",DBCS(TRIM(INDEX(個人!$C$6:$AH$125,$N2155,$C$3))),"")</f>
        <v/>
      </c>
      <c r="D2155" s="23" t="str">
        <f t="shared" si="291"/>
        <v>○</v>
      </c>
      <c r="E2155" s="23">
        <f>IF(AND(INDEX(個人!$C$6:$AH$125,$N2154,$C$3)&lt;&gt;"",INDEX(個人!$C$6:$AH$125,$N2155,$O2155)&lt;&gt;""),E2154+1,E2154)</f>
        <v>0</v>
      </c>
      <c r="F2155" s="23" t="str">
        <f t="shared" si="292"/>
        <v>@0</v>
      </c>
      <c r="H2155" s="23" t="str">
        <f>IF(AND(INDEX(個人!$C$6:$AH$125,$N2155,$C$3)&lt;&gt;"",INDEX(個人!$C$6:$AH$125,$N2155,$O2155)&lt;&gt;""),IF(INDEX(個人!$C$6:$AH$125,$N2155,$H$3)&lt;20,11,ROUNDDOWN(INDEX(個人!$C$6:$AH$125,$N2155,$H$3)/5,0)+7),"")</f>
        <v/>
      </c>
      <c r="I2155" s="23" t="str">
        <f>IF(AND(INDEX(個人!$C$6:$AH$125,$N2155,$C$3)&lt;&gt;"",INDEX(個人!$C$6:$AH$125,$N2155,$O2155)&lt;&gt;""),IF(ISERROR(VLOOKUP(DBCS($Q2155),コード一覧!$E$1:$F$6,2,FALSE)),1,VLOOKUP(DBCS($Q2155),コード一覧!$E$1:$F$6,2,FALSE)),"")</f>
        <v/>
      </c>
      <c r="J2155" s="23" t="str">
        <f>IF(AND(INDEX(個人!$C$6:$AH$125,$N2155,$C$3)&lt;&gt;"",INDEX(個人!$C$6:$AH$125,$N2155,$O2155)&lt;&gt;""),VLOOKUP($P2155,コード一覧!$G$1:$H$10,2,FALSE),"")</f>
        <v/>
      </c>
      <c r="K2155" s="23" t="str">
        <f>IF(AND(INDEX(個人!$C$6:$AH$125,$N2155,$C$3)&lt;&gt;"",INDEX(個人!$C$6:$AH$125,$N2155,$O2155)&lt;&gt;""),LEFT(TEXT(INDEX(個人!$C$6:$AH$125,$N2155,$O2155),"mm:ss.00"),2),"")</f>
        <v/>
      </c>
      <c r="L2155" s="23" t="str">
        <f>IF(AND(INDEX(個人!$C$6:$AH$125,$N2155,$C$3)&lt;&gt;"",INDEX(個人!$C$6:$AH$125,$N2155,$O2155)&lt;&gt;""),MID(TEXT(INDEX(個人!$C$6:$AH$125,$N2155,$O2155),"mm:ss.00"),4,2),"")</f>
        <v/>
      </c>
      <c r="M2155" s="23" t="str">
        <f>IF(AND(INDEX(個人!$C$6:$AH$125,$N2155,$C$3)&lt;&gt;"",INDEX(個人!$C$6:$AH$125,$N2155,$O2155)&lt;&gt;""),RIGHT(TEXT(INDEX(個人!$C$6:$AH$125,$N2155,$O2155),"mm:ss.00"),2),"")</f>
        <v/>
      </c>
      <c r="N2155" s="23">
        <f t="shared" si="293"/>
        <v>98</v>
      </c>
      <c r="O2155" s="23">
        <v>26</v>
      </c>
      <c r="P2155" s="200" t="s">
        <v>70</v>
      </c>
      <c r="Q2155" s="23" t="s">
        <v>321</v>
      </c>
    </row>
    <row r="2156" spans="3:17" s="23" customFormat="1" x14ac:dyDescent="0.15">
      <c r="C2156" s="23" t="str">
        <f>IF(INDEX(個人!$C$6:$AH$125,$N2156,$C$3)&lt;&gt;"",DBCS(TRIM(INDEX(個人!$C$6:$AH$125,$N2156,$C$3))),"")</f>
        <v/>
      </c>
      <c r="D2156" s="23" t="str">
        <f t="shared" si="291"/>
        <v>○</v>
      </c>
      <c r="E2156" s="23">
        <f>IF(AND(INDEX(個人!$C$6:$AH$125,$N2155,$C$3)&lt;&gt;"",INDEX(個人!$C$6:$AH$125,$N2156,$O2156)&lt;&gt;""),E2155+1,E2155)</f>
        <v>0</v>
      </c>
      <c r="F2156" s="23" t="str">
        <f t="shared" si="292"/>
        <v>@0</v>
      </c>
      <c r="H2156" s="23" t="str">
        <f>IF(AND(INDEX(個人!$C$6:$AH$125,$N2156,$C$3)&lt;&gt;"",INDEX(個人!$C$6:$AH$125,$N2156,$O2156)&lt;&gt;""),IF(INDEX(個人!$C$6:$AH$125,$N2156,$H$3)&lt;20,11,ROUNDDOWN(INDEX(個人!$C$6:$AH$125,$N2156,$H$3)/5,0)+7),"")</f>
        <v/>
      </c>
      <c r="I2156" s="23" t="str">
        <f>IF(AND(INDEX(個人!$C$6:$AH$125,$N2156,$C$3)&lt;&gt;"",INDEX(個人!$C$6:$AH$125,$N2156,$O2156)&lt;&gt;""),IF(ISERROR(VLOOKUP(DBCS($Q2156),コード一覧!$E$1:$F$6,2,FALSE)),1,VLOOKUP(DBCS($Q2156),コード一覧!$E$1:$F$6,2,FALSE)),"")</f>
        <v/>
      </c>
      <c r="J2156" s="23" t="str">
        <f>IF(AND(INDEX(個人!$C$6:$AH$125,$N2156,$C$3)&lt;&gt;"",INDEX(個人!$C$6:$AH$125,$N2156,$O2156)&lt;&gt;""),VLOOKUP($P2156,コード一覧!$G$1:$H$10,2,FALSE),"")</f>
        <v/>
      </c>
      <c r="K2156" s="23" t="str">
        <f>IF(AND(INDEX(個人!$C$6:$AH$125,$N2156,$C$3)&lt;&gt;"",INDEX(個人!$C$6:$AH$125,$N2156,$O2156)&lt;&gt;""),LEFT(TEXT(INDEX(個人!$C$6:$AH$125,$N2156,$O2156),"mm:ss.00"),2),"")</f>
        <v/>
      </c>
      <c r="L2156" s="23" t="str">
        <f>IF(AND(INDEX(個人!$C$6:$AH$125,$N2156,$C$3)&lt;&gt;"",INDEX(個人!$C$6:$AH$125,$N2156,$O2156)&lt;&gt;""),MID(TEXT(INDEX(個人!$C$6:$AH$125,$N2156,$O2156),"mm:ss.00"),4,2),"")</f>
        <v/>
      </c>
      <c r="M2156" s="23" t="str">
        <f>IF(AND(INDEX(個人!$C$6:$AH$125,$N2156,$C$3)&lt;&gt;"",INDEX(個人!$C$6:$AH$125,$N2156,$O2156)&lt;&gt;""),RIGHT(TEXT(INDEX(個人!$C$6:$AH$125,$N2156,$O2156),"mm:ss.00"),2),"")</f>
        <v/>
      </c>
      <c r="N2156" s="23">
        <f t="shared" si="293"/>
        <v>98</v>
      </c>
      <c r="O2156" s="23">
        <v>27</v>
      </c>
      <c r="P2156" s="200" t="s">
        <v>24</v>
      </c>
      <c r="Q2156" s="23" t="s">
        <v>321</v>
      </c>
    </row>
    <row r="2157" spans="3:17" s="23" customFormat="1" x14ac:dyDescent="0.15">
      <c r="C2157" s="23" t="str">
        <f>IF(INDEX(個人!$C$6:$AH$125,$N2157,$C$3)&lt;&gt;"",DBCS(TRIM(INDEX(個人!$C$6:$AH$125,$N2157,$C$3))),"")</f>
        <v/>
      </c>
      <c r="D2157" s="23" t="str">
        <f t="shared" si="291"/>
        <v>○</v>
      </c>
      <c r="E2157" s="23">
        <f>IF(AND(INDEX(個人!$C$6:$AH$125,$N2156,$C$3)&lt;&gt;"",INDEX(個人!$C$6:$AH$125,$N2157,$O2157)&lt;&gt;""),E2156+1,E2156)</f>
        <v>0</v>
      </c>
      <c r="F2157" s="23" t="str">
        <f t="shared" si="292"/>
        <v>@0</v>
      </c>
      <c r="H2157" s="23" t="str">
        <f>IF(AND(INDEX(個人!$C$6:$AH$125,$N2157,$C$3)&lt;&gt;"",INDEX(個人!$C$6:$AH$125,$N2157,$O2157)&lt;&gt;""),IF(INDEX(個人!$C$6:$AH$125,$N2157,$H$3)&lt;20,11,ROUNDDOWN(INDEX(個人!$C$6:$AH$125,$N2157,$H$3)/5,0)+7),"")</f>
        <v/>
      </c>
      <c r="I2157" s="23" t="str">
        <f>IF(AND(INDEX(個人!$C$6:$AH$125,$N2157,$C$3)&lt;&gt;"",INDEX(個人!$C$6:$AH$125,$N2157,$O2157)&lt;&gt;""),IF(ISERROR(VLOOKUP(DBCS($Q2157),コード一覧!$E$1:$F$6,2,FALSE)),1,VLOOKUP(DBCS($Q2157),コード一覧!$E$1:$F$6,2,FALSE)),"")</f>
        <v/>
      </c>
      <c r="J2157" s="23" t="str">
        <f>IF(AND(INDEX(個人!$C$6:$AH$125,$N2157,$C$3)&lt;&gt;"",INDEX(個人!$C$6:$AH$125,$N2157,$O2157)&lt;&gt;""),VLOOKUP($P2157,コード一覧!$G$1:$H$10,2,FALSE),"")</f>
        <v/>
      </c>
      <c r="K2157" s="23" t="str">
        <f>IF(AND(INDEX(個人!$C$6:$AH$125,$N2157,$C$3)&lt;&gt;"",INDEX(個人!$C$6:$AH$125,$N2157,$O2157)&lt;&gt;""),LEFT(TEXT(INDEX(個人!$C$6:$AH$125,$N2157,$O2157),"mm:ss.00"),2),"")</f>
        <v/>
      </c>
      <c r="L2157" s="23" t="str">
        <f>IF(AND(INDEX(個人!$C$6:$AH$125,$N2157,$C$3)&lt;&gt;"",INDEX(個人!$C$6:$AH$125,$N2157,$O2157)&lt;&gt;""),MID(TEXT(INDEX(個人!$C$6:$AH$125,$N2157,$O2157),"mm:ss.00"),4,2),"")</f>
        <v/>
      </c>
      <c r="M2157" s="23" t="str">
        <f>IF(AND(INDEX(個人!$C$6:$AH$125,$N2157,$C$3)&lt;&gt;"",INDEX(個人!$C$6:$AH$125,$N2157,$O2157)&lt;&gt;""),RIGHT(TEXT(INDEX(個人!$C$6:$AH$125,$N2157,$O2157),"mm:ss.00"),2),"")</f>
        <v/>
      </c>
      <c r="N2157" s="23">
        <f t="shared" si="293"/>
        <v>98</v>
      </c>
      <c r="O2157" s="23">
        <v>28</v>
      </c>
      <c r="P2157" s="200" t="s">
        <v>37</v>
      </c>
      <c r="Q2157" s="23" t="s">
        <v>321</v>
      </c>
    </row>
    <row r="2158" spans="3:17" s="23" customFormat="1" x14ac:dyDescent="0.15">
      <c r="C2158" s="23" t="str">
        <f>IF(INDEX(個人!$C$6:$AH$125,$N2158,$C$3)&lt;&gt;"",DBCS(TRIM(INDEX(個人!$C$6:$AH$125,$N2158,$C$3))),"")</f>
        <v/>
      </c>
      <c r="D2158" s="23" t="str">
        <f t="shared" si="291"/>
        <v>○</v>
      </c>
      <c r="E2158" s="23">
        <f>IF(AND(INDEX(個人!$C$6:$AH$125,$N2157,$C$3)&lt;&gt;"",INDEX(個人!$C$6:$AH$125,$N2158,$O2158)&lt;&gt;""),E2157+1,E2157)</f>
        <v>0</v>
      </c>
      <c r="F2158" s="23" t="str">
        <f t="shared" si="292"/>
        <v>@0</v>
      </c>
      <c r="H2158" s="23" t="str">
        <f>IF(AND(INDEX(個人!$C$6:$AH$125,$N2158,$C$3)&lt;&gt;"",INDEX(個人!$C$6:$AH$125,$N2158,$O2158)&lt;&gt;""),IF(INDEX(個人!$C$6:$AH$125,$N2158,$H$3)&lt;20,11,ROUNDDOWN(INDEX(個人!$C$6:$AH$125,$N2158,$H$3)/5,0)+7),"")</f>
        <v/>
      </c>
      <c r="I2158" s="23" t="str">
        <f>IF(AND(INDEX(個人!$C$6:$AH$125,$N2158,$C$3)&lt;&gt;"",INDEX(個人!$C$6:$AH$125,$N2158,$O2158)&lt;&gt;""),IF(ISERROR(VLOOKUP(DBCS($Q2158),コード一覧!$E$1:$F$6,2,FALSE)),1,VLOOKUP(DBCS($Q2158),コード一覧!$E$1:$F$6,2,FALSE)),"")</f>
        <v/>
      </c>
      <c r="J2158" s="23" t="str">
        <f>IF(AND(INDEX(個人!$C$6:$AH$125,$N2158,$C$3)&lt;&gt;"",INDEX(個人!$C$6:$AH$125,$N2158,$O2158)&lt;&gt;""),VLOOKUP($P2158,コード一覧!$G$1:$H$10,2,FALSE),"")</f>
        <v/>
      </c>
      <c r="K2158" s="23" t="str">
        <f>IF(AND(INDEX(個人!$C$6:$AH$125,$N2158,$C$3)&lt;&gt;"",INDEX(個人!$C$6:$AH$125,$N2158,$O2158)&lt;&gt;""),LEFT(TEXT(INDEX(個人!$C$6:$AH$125,$N2158,$O2158),"mm:ss.00"),2),"")</f>
        <v/>
      </c>
      <c r="L2158" s="23" t="str">
        <f>IF(AND(INDEX(個人!$C$6:$AH$125,$N2158,$C$3)&lt;&gt;"",INDEX(個人!$C$6:$AH$125,$N2158,$O2158)&lt;&gt;""),MID(TEXT(INDEX(個人!$C$6:$AH$125,$N2158,$O2158),"mm:ss.00"),4,2),"")</f>
        <v/>
      </c>
      <c r="M2158" s="23" t="str">
        <f>IF(AND(INDEX(個人!$C$6:$AH$125,$N2158,$C$3)&lt;&gt;"",INDEX(個人!$C$6:$AH$125,$N2158,$O2158)&lt;&gt;""),RIGHT(TEXT(INDEX(個人!$C$6:$AH$125,$N2158,$O2158),"mm:ss.00"),2),"")</f>
        <v/>
      </c>
      <c r="N2158" s="23">
        <f t="shared" si="293"/>
        <v>98</v>
      </c>
      <c r="O2158" s="23">
        <v>29</v>
      </c>
      <c r="P2158" s="200" t="s">
        <v>47</v>
      </c>
      <c r="Q2158" s="23" t="s">
        <v>321</v>
      </c>
    </row>
    <row r="2159" spans="3:17" s="23" customFormat="1" x14ac:dyDescent="0.15">
      <c r="C2159" s="23" t="str">
        <f>IF(INDEX(個人!$C$6:$AH$125,$N2159,$C$3)&lt;&gt;"",DBCS(TRIM(INDEX(個人!$C$6:$AH$125,$N2159,$C$3))),"")</f>
        <v/>
      </c>
      <c r="D2159" s="23" t="str">
        <f t="shared" si="291"/>
        <v>○</v>
      </c>
      <c r="E2159" s="23">
        <f>IF(AND(INDEX(個人!$C$6:$AH$125,$N2158,$C$3)&lt;&gt;"",INDEX(個人!$C$6:$AH$125,$N2159,$O2159)&lt;&gt;""),E2158+1,E2158)</f>
        <v>0</v>
      </c>
      <c r="F2159" s="23" t="str">
        <f t="shared" si="292"/>
        <v>@0</v>
      </c>
      <c r="H2159" s="23" t="str">
        <f>IF(AND(INDEX(個人!$C$6:$AH$125,$N2159,$C$3)&lt;&gt;"",INDEX(個人!$C$6:$AH$125,$N2159,$O2159)&lt;&gt;""),IF(INDEX(個人!$C$6:$AH$125,$N2159,$H$3)&lt;20,11,ROUNDDOWN(INDEX(個人!$C$6:$AH$125,$N2159,$H$3)/5,0)+7),"")</f>
        <v/>
      </c>
      <c r="I2159" s="23" t="str">
        <f>IF(AND(INDEX(個人!$C$6:$AH$125,$N2159,$C$3)&lt;&gt;"",INDEX(個人!$C$6:$AH$125,$N2159,$O2159)&lt;&gt;""),IF(ISERROR(VLOOKUP(DBCS($Q2159),コード一覧!$E$1:$F$6,2,FALSE)),1,VLOOKUP(DBCS($Q2159),コード一覧!$E$1:$F$6,2,FALSE)),"")</f>
        <v/>
      </c>
      <c r="J2159" s="23" t="str">
        <f>IF(AND(INDEX(個人!$C$6:$AH$125,$N2159,$C$3)&lt;&gt;"",INDEX(個人!$C$6:$AH$125,$N2159,$O2159)&lt;&gt;""),VLOOKUP($P2159,コード一覧!$G$1:$H$10,2,FALSE),"")</f>
        <v/>
      </c>
      <c r="K2159" s="23" t="str">
        <f>IF(AND(INDEX(個人!$C$6:$AH$125,$N2159,$C$3)&lt;&gt;"",INDEX(個人!$C$6:$AH$125,$N2159,$O2159)&lt;&gt;""),LEFT(TEXT(INDEX(個人!$C$6:$AH$125,$N2159,$O2159),"mm:ss.00"),2),"")</f>
        <v/>
      </c>
      <c r="L2159" s="23" t="str">
        <f>IF(AND(INDEX(個人!$C$6:$AH$125,$N2159,$C$3)&lt;&gt;"",INDEX(個人!$C$6:$AH$125,$N2159,$O2159)&lt;&gt;""),MID(TEXT(INDEX(個人!$C$6:$AH$125,$N2159,$O2159),"mm:ss.00"),4,2),"")</f>
        <v/>
      </c>
      <c r="M2159" s="23" t="str">
        <f>IF(AND(INDEX(個人!$C$6:$AH$125,$N2159,$C$3)&lt;&gt;"",INDEX(個人!$C$6:$AH$125,$N2159,$O2159)&lt;&gt;""),RIGHT(TEXT(INDEX(個人!$C$6:$AH$125,$N2159,$O2159),"mm:ss.00"),2),"")</f>
        <v/>
      </c>
      <c r="N2159" s="23">
        <f t="shared" si="293"/>
        <v>98</v>
      </c>
      <c r="O2159" s="23">
        <v>30</v>
      </c>
      <c r="P2159" s="200" t="s">
        <v>37</v>
      </c>
      <c r="Q2159" s="23" t="s">
        <v>101</v>
      </c>
    </row>
    <row r="2160" spans="3:17" s="23" customFormat="1" x14ac:dyDescent="0.15">
      <c r="C2160" s="23" t="str">
        <f>IF(INDEX(個人!$C$6:$AH$125,$N2160,$C$3)&lt;&gt;"",DBCS(TRIM(INDEX(個人!$C$6:$AH$125,$N2160,$C$3))),"")</f>
        <v/>
      </c>
      <c r="D2160" s="23" t="str">
        <f t="shared" si="291"/>
        <v>○</v>
      </c>
      <c r="E2160" s="23">
        <f>IF(AND(INDEX(個人!$C$6:$AH$125,$N2159,$C$3)&lt;&gt;"",INDEX(個人!$C$6:$AH$125,$N2160,$O2160)&lt;&gt;""),E2159+1,E2159)</f>
        <v>0</v>
      </c>
      <c r="F2160" s="23" t="str">
        <f t="shared" si="292"/>
        <v>@0</v>
      </c>
      <c r="H2160" s="23" t="str">
        <f>IF(AND(INDEX(個人!$C$6:$AH$125,$N2160,$C$3)&lt;&gt;"",INDEX(個人!$C$6:$AH$125,$N2160,$O2160)&lt;&gt;""),IF(INDEX(個人!$C$6:$AH$125,$N2160,$H$3)&lt;20,11,ROUNDDOWN(INDEX(個人!$C$6:$AH$125,$N2160,$H$3)/5,0)+7),"")</f>
        <v/>
      </c>
      <c r="I2160" s="23" t="str">
        <f>IF(AND(INDEX(個人!$C$6:$AH$125,$N2160,$C$3)&lt;&gt;"",INDEX(個人!$C$6:$AH$125,$N2160,$O2160)&lt;&gt;""),IF(ISERROR(VLOOKUP(DBCS($Q2160),コード一覧!$E$1:$F$6,2,FALSE)),1,VLOOKUP(DBCS($Q2160),コード一覧!$E$1:$F$6,2,FALSE)),"")</f>
        <v/>
      </c>
      <c r="J2160" s="23" t="str">
        <f>IF(AND(INDEX(個人!$C$6:$AH$125,$N2160,$C$3)&lt;&gt;"",INDEX(個人!$C$6:$AH$125,$N2160,$O2160)&lt;&gt;""),VLOOKUP($P2160,コード一覧!$G$1:$H$10,2,FALSE),"")</f>
        <v/>
      </c>
      <c r="K2160" s="23" t="str">
        <f>IF(AND(INDEX(個人!$C$6:$AH$125,$N2160,$C$3)&lt;&gt;"",INDEX(個人!$C$6:$AH$125,$N2160,$O2160)&lt;&gt;""),LEFT(TEXT(INDEX(個人!$C$6:$AH$125,$N2160,$O2160),"mm:ss.00"),2),"")</f>
        <v/>
      </c>
      <c r="L2160" s="23" t="str">
        <f>IF(AND(INDEX(個人!$C$6:$AH$125,$N2160,$C$3)&lt;&gt;"",INDEX(個人!$C$6:$AH$125,$N2160,$O2160)&lt;&gt;""),MID(TEXT(INDEX(個人!$C$6:$AH$125,$N2160,$O2160),"mm:ss.00"),4,2),"")</f>
        <v/>
      </c>
      <c r="M2160" s="23" t="str">
        <f>IF(AND(INDEX(個人!$C$6:$AH$125,$N2160,$C$3)&lt;&gt;"",INDEX(個人!$C$6:$AH$125,$N2160,$O2160)&lt;&gt;""),RIGHT(TEXT(INDEX(個人!$C$6:$AH$125,$N2160,$O2160),"mm:ss.00"),2),"")</f>
        <v/>
      </c>
      <c r="N2160" s="23">
        <f t="shared" si="293"/>
        <v>98</v>
      </c>
      <c r="O2160" s="23">
        <v>31</v>
      </c>
      <c r="P2160" s="200" t="s">
        <v>47</v>
      </c>
      <c r="Q2160" s="23" t="s">
        <v>101</v>
      </c>
    </row>
    <row r="2161" spans="3:17" s="23" customFormat="1" x14ac:dyDescent="0.15">
      <c r="C2161" s="23" t="str">
        <f>IF(INDEX(個人!$C$6:$AH$125,$N2161,$C$3)&lt;&gt;"",DBCS(TRIM(INDEX(個人!$C$6:$AH$125,$N2161,$C$3))),"")</f>
        <v/>
      </c>
      <c r="D2161" s="23" t="str">
        <f t="shared" si="291"/>
        <v>○</v>
      </c>
      <c r="E2161" s="23">
        <f>IF(AND(INDEX(個人!$C$6:$AH$125,$N2160,$C$3)&lt;&gt;"",INDEX(個人!$C$6:$AH$125,$N2161,$O2161)&lt;&gt;""),E2160+1,E2160)</f>
        <v>0</v>
      </c>
      <c r="F2161" s="23" t="str">
        <f t="shared" si="292"/>
        <v>@0</v>
      </c>
      <c r="H2161" s="23" t="str">
        <f>IF(AND(INDEX(個人!$C$6:$AH$125,$N2161,$C$3)&lt;&gt;"",INDEX(個人!$C$6:$AH$125,$N2161,$O2161)&lt;&gt;""),IF(INDEX(個人!$C$6:$AH$125,$N2161,$H$3)&lt;20,11,ROUNDDOWN(INDEX(個人!$C$6:$AH$125,$N2161,$H$3)/5,0)+7),"")</f>
        <v/>
      </c>
      <c r="I2161" s="23" t="str">
        <f>IF(AND(INDEX(個人!$C$6:$AH$125,$N2161,$C$3)&lt;&gt;"",INDEX(個人!$C$6:$AH$125,$N2161,$O2161)&lt;&gt;""),IF(ISERROR(VLOOKUP(DBCS($Q2161),コード一覧!$E$1:$F$6,2,FALSE)),1,VLOOKUP(DBCS($Q2161),コード一覧!$E$1:$F$6,2,FALSE)),"")</f>
        <v/>
      </c>
      <c r="J2161" s="23" t="str">
        <f>IF(AND(INDEX(個人!$C$6:$AH$125,$N2161,$C$3)&lt;&gt;"",INDEX(個人!$C$6:$AH$125,$N2161,$O2161)&lt;&gt;""),VLOOKUP($P2161,コード一覧!$G$1:$H$10,2,FALSE),"")</f>
        <v/>
      </c>
      <c r="K2161" s="23" t="str">
        <f>IF(AND(INDEX(個人!$C$6:$AH$125,$N2161,$C$3)&lt;&gt;"",INDEX(個人!$C$6:$AH$125,$N2161,$O2161)&lt;&gt;""),LEFT(TEXT(INDEX(個人!$C$6:$AH$125,$N2161,$O2161),"mm:ss.00"),2),"")</f>
        <v/>
      </c>
      <c r="L2161" s="23" t="str">
        <f>IF(AND(INDEX(個人!$C$6:$AH$125,$N2161,$C$3)&lt;&gt;"",INDEX(個人!$C$6:$AH$125,$N2161,$O2161)&lt;&gt;""),MID(TEXT(INDEX(個人!$C$6:$AH$125,$N2161,$O2161),"mm:ss.00"),4,2),"")</f>
        <v/>
      </c>
      <c r="M2161" s="23" t="str">
        <f>IF(AND(INDEX(個人!$C$6:$AH$125,$N2161,$C$3)&lt;&gt;"",INDEX(個人!$C$6:$AH$125,$N2161,$O2161)&lt;&gt;""),RIGHT(TEXT(INDEX(個人!$C$6:$AH$125,$N2161,$O2161),"mm:ss.00"),2),"")</f>
        <v/>
      </c>
      <c r="N2161" s="23">
        <f t="shared" si="293"/>
        <v>98</v>
      </c>
      <c r="O2161" s="23">
        <v>32</v>
      </c>
      <c r="P2161" s="200" t="s">
        <v>73</v>
      </c>
      <c r="Q2161" s="23" t="s">
        <v>101</v>
      </c>
    </row>
    <row r="2162" spans="3:17" s="22" customFormat="1" x14ac:dyDescent="0.15">
      <c r="C2162" s="22" t="str">
        <f>IF(INDEX(個人!$C$6:$AH$125,$N2162,$C$3)&lt;&gt;"",DBCS(TRIM(INDEX(個人!$C$6:$AH$125,$N2162,$C$3))),"")</f>
        <v/>
      </c>
      <c r="D2162" s="22" t="str">
        <f>IF(C2161=C2162,"○","×")</f>
        <v>○</v>
      </c>
      <c r="E2162" s="22">
        <f>IF(AND(INDEX(個人!$C$6:$AH$125,$N2162,$C$3)&lt;&gt;"",INDEX(個人!$C$6:$AH$125,$N2162,$O2162)&lt;&gt;""),1,0)</f>
        <v>0</v>
      </c>
      <c r="F2162" s="22" t="str">
        <f>C2162&amp;"@"&amp;E2162</f>
        <v>@0</v>
      </c>
      <c r="H2162" s="22" t="str">
        <f>IF(AND(INDEX(個人!$C$6:$AH$125,$N2162,$C$3)&lt;&gt;"",INDEX(個人!$C$6:$AH$125,$N2162,$O2162)&lt;&gt;""),IF(INDEX(個人!$C$6:$AH$125,$N2162,$H$3)&lt;20,11,ROUNDDOWN(INDEX(個人!$C$6:$AH$125,$N2162,$H$3)/5,0)+7),"")</f>
        <v/>
      </c>
      <c r="I2162" s="22" t="str">
        <f>IF(AND(INDEX(個人!$C$6:$AH$125,$N2162,$C$3)&lt;&gt;"",INDEX(個人!$C$6:$AH$125,$N2162,$O2162)&lt;&gt;""),IF(ISERROR(VLOOKUP(DBCS($Q2162),コード一覧!$E$1:$F$6,2,FALSE)),1,VLOOKUP(DBCS($Q2162),コード一覧!$E$1:$F$6,2,FALSE)),"")</f>
        <v/>
      </c>
      <c r="J2162" s="22" t="str">
        <f>IF(AND(INDEX(個人!$C$6:$AH$125,$N2162,$C$3)&lt;&gt;"",INDEX(個人!$C$6:$AH$125,$N2162,$O2162)&lt;&gt;""),VLOOKUP($P2162,コード一覧!$G$1:$H$10,2,FALSE),"")</f>
        <v/>
      </c>
      <c r="K2162" s="22" t="str">
        <f>IF(AND(INDEX(個人!$C$6:$AH$125,$N2162,$C$3)&lt;&gt;"",INDEX(個人!$C$6:$AH$125,$N2162,$O2162)&lt;&gt;""),LEFT(TEXT(INDEX(個人!$C$6:$AH$125,$N2162,$O2162),"mm:ss.00"),2),"")</f>
        <v/>
      </c>
      <c r="L2162" s="22" t="str">
        <f>IF(AND(INDEX(個人!$C$6:$AH$125,$N2162,$C$3)&lt;&gt;"",INDEX(個人!$C$6:$AH$125,$N2162,$O2162)&lt;&gt;""),MID(TEXT(INDEX(個人!$C$6:$AH$125,$N2162,$O2162),"mm:ss.00"),4,2),"")</f>
        <v/>
      </c>
      <c r="M2162" s="22" t="str">
        <f>IF(AND(INDEX(個人!$C$6:$AH$125,$N2162,$C$3)&lt;&gt;"",INDEX(個人!$C$6:$AH$125,$N2162,$O2162)&lt;&gt;""),RIGHT(TEXT(INDEX(個人!$C$6:$AH$125,$N2162,$O2162),"mm:ss.00"),2),"")</f>
        <v/>
      </c>
      <c r="N2162" s="22">
        <f>N2140+1</f>
        <v>99</v>
      </c>
      <c r="O2162" s="22">
        <v>11</v>
      </c>
      <c r="P2162" s="24" t="s">
        <v>70</v>
      </c>
      <c r="Q2162" s="22" t="s">
        <v>102</v>
      </c>
    </row>
    <row r="2163" spans="3:17" s="22" customFormat="1" x14ac:dyDescent="0.15">
      <c r="C2163" s="22" t="str">
        <f>IF(INDEX(個人!$C$6:$AH$125,$N2163,$C$3)&lt;&gt;"",DBCS(TRIM(INDEX(個人!$C$6:$AH$125,$N2163,$C$3))),"")</f>
        <v/>
      </c>
      <c r="D2163" s="22" t="str">
        <f>IF(C2162=C2163,"○","×")</f>
        <v>○</v>
      </c>
      <c r="E2163" s="22">
        <f>IF(AND(INDEX(個人!$C$6:$AH$125,$N2162,$C$3)&lt;&gt;"",INDEX(個人!$C$6:$AH$125,$N2163,$O2163)&lt;&gt;""),E2162+1,E2162)</f>
        <v>0</v>
      </c>
      <c r="F2163" s="22" t="str">
        <f>C2163&amp;"@"&amp;E2163</f>
        <v>@0</v>
      </c>
      <c r="H2163" s="22" t="str">
        <f>IF(AND(INDEX(個人!$C$6:$AH$125,$N2163,$C$3)&lt;&gt;"",INDEX(個人!$C$6:$AH$125,$N2163,$O2163)&lt;&gt;""),IF(INDEX(個人!$C$6:$AH$125,$N2163,$H$3)&lt;20,11,ROUNDDOWN(INDEX(個人!$C$6:$AH$125,$N2163,$H$3)/5,0)+7),"")</f>
        <v/>
      </c>
      <c r="I2163" s="22" t="str">
        <f>IF(AND(INDEX(個人!$C$6:$AH$125,$N2163,$C$3)&lt;&gt;"",INDEX(個人!$C$6:$AH$125,$N2163,$O2163)&lt;&gt;""),IF(ISERROR(VLOOKUP(DBCS($Q2163),コード一覧!$E$1:$F$6,2,FALSE)),1,VLOOKUP(DBCS($Q2163),コード一覧!$E$1:$F$6,2,FALSE)),"")</f>
        <v/>
      </c>
      <c r="J2163" s="22" t="str">
        <f>IF(AND(INDEX(個人!$C$6:$AH$125,$N2163,$C$3)&lt;&gt;"",INDEX(個人!$C$6:$AH$125,$N2163,$O2163)&lt;&gt;""),VLOOKUP($P2163,コード一覧!$G$1:$H$10,2,FALSE),"")</f>
        <v/>
      </c>
      <c r="K2163" s="22" t="str">
        <f>IF(AND(INDEX(個人!$C$6:$AH$125,$N2163,$C$3)&lt;&gt;"",INDEX(個人!$C$6:$AH$125,$N2163,$O2163)&lt;&gt;""),LEFT(TEXT(INDEX(個人!$C$6:$AH$125,$N2163,$O2163),"mm:ss.00"),2),"")</f>
        <v/>
      </c>
      <c r="L2163" s="22" t="str">
        <f>IF(AND(INDEX(個人!$C$6:$AH$125,$N2163,$C$3)&lt;&gt;"",INDEX(個人!$C$6:$AH$125,$N2163,$O2163)&lt;&gt;""),MID(TEXT(INDEX(個人!$C$6:$AH$125,$N2163,$O2163),"mm:ss.00"),4,2),"")</f>
        <v/>
      </c>
      <c r="M2163" s="22" t="str">
        <f>IF(AND(INDEX(個人!$C$6:$AH$125,$N2163,$C$3)&lt;&gt;"",INDEX(個人!$C$6:$AH$125,$N2163,$O2163)&lt;&gt;""),RIGHT(TEXT(INDEX(個人!$C$6:$AH$125,$N2163,$O2163),"mm:ss.00"),2),"")</f>
        <v/>
      </c>
      <c r="N2163" s="22">
        <f>$N2162</f>
        <v>99</v>
      </c>
      <c r="O2163" s="22">
        <v>12</v>
      </c>
      <c r="P2163" s="24" t="s">
        <v>24</v>
      </c>
      <c r="Q2163" s="22" t="s">
        <v>102</v>
      </c>
    </row>
    <row r="2164" spans="3:17" s="22" customFormat="1" x14ac:dyDescent="0.15">
      <c r="C2164" s="22" t="str">
        <f>IF(INDEX(個人!$C$6:$AH$125,$N2164,$C$3)&lt;&gt;"",DBCS(TRIM(INDEX(個人!$C$6:$AH$125,$N2164,$C$3))),"")</f>
        <v/>
      </c>
      <c r="D2164" s="22" t="str">
        <f t="shared" ref="D2164:D2183" si="294">IF(C2163=C2164,"○","×")</f>
        <v>○</v>
      </c>
      <c r="E2164" s="22">
        <f>IF(AND(INDEX(個人!$C$6:$AH$125,$N2163,$C$3)&lt;&gt;"",INDEX(個人!$C$6:$AH$125,$N2164,$O2164)&lt;&gt;""),E2163+1,E2163)</f>
        <v>0</v>
      </c>
      <c r="F2164" s="22" t="str">
        <f t="shared" ref="F2164:F2183" si="295">C2164&amp;"@"&amp;E2164</f>
        <v>@0</v>
      </c>
      <c r="H2164" s="22" t="str">
        <f>IF(AND(INDEX(個人!$C$6:$AH$125,$N2164,$C$3)&lt;&gt;"",INDEX(個人!$C$6:$AH$125,$N2164,$O2164)&lt;&gt;""),IF(INDEX(個人!$C$6:$AH$125,$N2164,$H$3)&lt;20,11,ROUNDDOWN(INDEX(個人!$C$6:$AH$125,$N2164,$H$3)/5,0)+7),"")</f>
        <v/>
      </c>
      <c r="I2164" s="22" t="str">
        <f>IF(AND(INDEX(個人!$C$6:$AH$125,$N2164,$C$3)&lt;&gt;"",INDEX(個人!$C$6:$AH$125,$N2164,$O2164)&lt;&gt;""),IF(ISERROR(VLOOKUP(DBCS($Q2164),コード一覧!$E$1:$F$6,2,FALSE)),1,VLOOKUP(DBCS($Q2164),コード一覧!$E$1:$F$6,2,FALSE)),"")</f>
        <v/>
      </c>
      <c r="J2164" s="22" t="str">
        <f>IF(AND(INDEX(個人!$C$6:$AH$125,$N2164,$C$3)&lt;&gt;"",INDEX(個人!$C$6:$AH$125,$N2164,$O2164)&lt;&gt;""),VLOOKUP($P2164,コード一覧!$G$1:$H$10,2,FALSE),"")</f>
        <v/>
      </c>
      <c r="K2164" s="22" t="str">
        <f>IF(AND(INDEX(個人!$C$6:$AH$125,$N2164,$C$3)&lt;&gt;"",INDEX(個人!$C$6:$AH$125,$N2164,$O2164)&lt;&gt;""),LEFT(TEXT(INDEX(個人!$C$6:$AH$125,$N2164,$O2164),"mm:ss.00"),2),"")</f>
        <v/>
      </c>
      <c r="L2164" s="22" t="str">
        <f>IF(AND(INDEX(個人!$C$6:$AH$125,$N2164,$C$3)&lt;&gt;"",INDEX(個人!$C$6:$AH$125,$N2164,$O2164)&lt;&gt;""),MID(TEXT(INDEX(個人!$C$6:$AH$125,$N2164,$O2164),"mm:ss.00"),4,2),"")</f>
        <v/>
      </c>
      <c r="M2164" s="22" t="str">
        <f>IF(AND(INDEX(個人!$C$6:$AH$125,$N2164,$C$3)&lt;&gt;"",INDEX(個人!$C$6:$AH$125,$N2164,$O2164)&lt;&gt;""),RIGHT(TEXT(INDEX(個人!$C$6:$AH$125,$N2164,$O2164),"mm:ss.00"),2),"")</f>
        <v/>
      </c>
      <c r="N2164" s="22">
        <f t="shared" ref="N2164:N2183" si="296">$N2163</f>
        <v>99</v>
      </c>
      <c r="O2164" s="22">
        <v>13</v>
      </c>
      <c r="P2164" s="24" t="s">
        <v>37</v>
      </c>
      <c r="Q2164" s="22" t="s">
        <v>102</v>
      </c>
    </row>
    <row r="2165" spans="3:17" s="22" customFormat="1" x14ac:dyDescent="0.15">
      <c r="C2165" s="22" t="str">
        <f>IF(INDEX(個人!$C$6:$AH$125,$N2165,$C$3)&lt;&gt;"",DBCS(TRIM(INDEX(個人!$C$6:$AH$125,$N2165,$C$3))),"")</f>
        <v/>
      </c>
      <c r="D2165" s="22" t="str">
        <f t="shared" si="294"/>
        <v>○</v>
      </c>
      <c r="E2165" s="22">
        <f>IF(AND(INDEX(個人!$C$6:$AH$125,$N2164,$C$3)&lt;&gt;"",INDEX(個人!$C$6:$AH$125,$N2165,$O2165)&lt;&gt;""),E2164+1,E2164)</f>
        <v>0</v>
      </c>
      <c r="F2165" s="22" t="str">
        <f t="shared" si="295"/>
        <v>@0</v>
      </c>
      <c r="H2165" s="22" t="str">
        <f>IF(AND(INDEX(個人!$C$6:$AH$125,$N2165,$C$3)&lt;&gt;"",INDEX(個人!$C$6:$AH$125,$N2165,$O2165)&lt;&gt;""),IF(INDEX(個人!$C$6:$AH$125,$N2165,$H$3)&lt;20,11,ROUNDDOWN(INDEX(個人!$C$6:$AH$125,$N2165,$H$3)/5,0)+7),"")</f>
        <v/>
      </c>
      <c r="I2165" s="22" t="str">
        <f>IF(AND(INDEX(個人!$C$6:$AH$125,$N2165,$C$3)&lt;&gt;"",INDEX(個人!$C$6:$AH$125,$N2165,$O2165)&lt;&gt;""),IF(ISERROR(VLOOKUP(DBCS($Q2165),コード一覧!$E$1:$F$6,2,FALSE)),1,VLOOKUP(DBCS($Q2165),コード一覧!$E$1:$F$6,2,FALSE)),"")</f>
        <v/>
      </c>
      <c r="J2165" s="22" t="str">
        <f>IF(AND(INDEX(個人!$C$6:$AH$125,$N2165,$C$3)&lt;&gt;"",INDEX(個人!$C$6:$AH$125,$N2165,$O2165)&lt;&gt;""),VLOOKUP($P2165,コード一覧!$G$1:$H$10,2,FALSE),"")</f>
        <v/>
      </c>
      <c r="K2165" s="22" t="str">
        <f>IF(AND(INDEX(個人!$C$6:$AH$125,$N2165,$C$3)&lt;&gt;"",INDEX(個人!$C$6:$AH$125,$N2165,$O2165)&lt;&gt;""),LEFT(TEXT(INDEX(個人!$C$6:$AH$125,$N2165,$O2165),"mm:ss.00"),2),"")</f>
        <v/>
      </c>
      <c r="L2165" s="22" t="str">
        <f>IF(AND(INDEX(個人!$C$6:$AH$125,$N2165,$C$3)&lt;&gt;"",INDEX(個人!$C$6:$AH$125,$N2165,$O2165)&lt;&gt;""),MID(TEXT(INDEX(個人!$C$6:$AH$125,$N2165,$O2165),"mm:ss.00"),4,2),"")</f>
        <v/>
      </c>
      <c r="M2165" s="22" t="str">
        <f>IF(AND(INDEX(個人!$C$6:$AH$125,$N2165,$C$3)&lt;&gt;"",INDEX(個人!$C$6:$AH$125,$N2165,$O2165)&lt;&gt;""),RIGHT(TEXT(INDEX(個人!$C$6:$AH$125,$N2165,$O2165),"mm:ss.00"),2),"")</f>
        <v/>
      </c>
      <c r="N2165" s="22">
        <f t="shared" si="296"/>
        <v>99</v>
      </c>
      <c r="O2165" s="22">
        <v>14</v>
      </c>
      <c r="P2165" s="24" t="s">
        <v>47</v>
      </c>
      <c r="Q2165" s="22" t="s">
        <v>102</v>
      </c>
    </row>
    <row r="2166" spans="3:17" s="22" customFormat="1" x14ac:dyDescent="0.15">
      <c r="C2166" s="22" t="str">
        <f>IF(INDEX(個人!$C$6:$AH$125,$N2166,$C$3)&lt;&gt;"",DBCS(TRIM(INDEX(個人!$C$6:$AH$125,$N2166,$C$3))),"")</f>
        <v/>
      </c>
      <c r="D2166" s="22" t="str">
        <f t="shared" si="294"/>
        <v>○</v>
      </c>
      <c r="E2166" s="22">
        <f>IF(AND(INDEX(個人!$C$6:$AH$125,$N2165,$C$3)&lt;&gt;"",INDEX(個人!$C$6:$AH$125,$N2166,$O2166)&lt;&gt;""),E2165+1,E2165)</f>
        <v>0</v>
      </c>
      <c r="F2166" s="22" t="str">
        <f t="shared" si="295"/>
        <v>@0</v>
      </c>
      <c r="H2166" s="22" t="str">
        <f>IF(AND(INDEX(個人!$C$6:$AH$125,$N2166,$C$3)&lt;&gt;"",INDEX(個人!$C$6:$AH$125,$N2166,$O2166)&lt;&gt;""),IF(INDEX(個人!$C$6:$AH$125,$N2166,$H$3)&lt;20,11,ROUNDDOWN(INDEX(個人!$C$6:$AH$125,$N2166,$H$3)/5,0)+7),"")</f>
        <v/>
      </c>
      <c r="I2166" s="22" t="str">
        <f>IF(AND(INDEX(個人!$C$6:$AH$125,$N2166,$C$3)&lt;&gt;"",INDEX(個人!$C$6:$AH$125,$N2166,$O2166)&lt;&gt;""),IF(ISERROR(VLOOKUP(DBCS($Q2166),コード一覧!$E$1:$F$6,2,FALSE)),1,VLOOKUP(DBCS($Q2166),コード一覧!$E$1:$F$6,2,FALSE)),"")</f>
        <v/>
      </c>
      <c r="J2166" s="22" t="str">
        <f>IF(AND(INDEX(個人!$C$6:$AH$125,$N2166,$C$3)&lt;&gt;"",INDEX(個人!$C$6:$AH$125,$N2166,$O2166)&lt;&gt;""),VLOOKUP($P2166,コード一覧!$G$1:$H$10,2,FALSE),"")</f>
        <v/>
      </c>
      <c r="K2166" s="22" t="str">
        <f>IF(AND(INDEX(個人!$C$6:$AH$125,$N2166,$C$3)&lt;&gt;"",INDEX(個人!$C$6:$AH$125,$N2166,$O2166)&lt;&gt;""),LEFT(TEXT(INDEX(個人!$C$6:$AH$125,$N2166,$O2166),"mm:ss.00"),2),"")</f>
        <v/>
      </c>
      <c r="L2166" s="22" t="str">
        <f>IF(AND(INDEX(個人!$C$6:$AH$125,$N2166,$C$3)&lt;&gt;"",INDEX(個人!$C$6:$AH$125,$N2166,$O2166)&lt;&gt;""),MID(TEXT(INDEX(個人!$C$6:$AH$125,$N2166,$O2166),"mm:ss.00"),4,2),"")</f>
        <v/>
      </c>
      <c r="M2166" s="22" t="str">
        <f>IF(AND(INDEX(個人!$C$6:$AH$125,$N2166,$C$3)&lt;&gt;"",INDEX(個人!$C$6:$AH$125,$N2166,$O2166)&lt;&gt;""),RIGHT(TEXT(INDEX(個人!$C$6:$AH$125,$N2166,$O2166),"mm:ss.00"),2),"")</f>
        <v/>
      </c>
      <c r="N2166" s="22">
        <f t="shared" si="296"/>
        <v>99</v>
      </c>
      <c r="O2166" s="22">
        <v>15</v>
      </c>
      <c r="P2166" s="24" t="s">
        <v>73</v>
      </c>
      <c r="Q2166" s="22" t="s">
        <v>102</v>
      </c>
    </row>
    <row r="2167" spans="3:17" s="22" customFormat="1" x14ac:dyDescent="0.15">
      <c r="C2167" s="22" t="str">
        <f>IF(INDEX(個人!$C$6:$AH$125,$N2167,$C$3)&lt;&gt;"",DBCS(TRIM(INDEX(個人!$C$6:$AH$125,$N2167,$C$3))),"")</f>
        <v/>
      </c>
      <c r="D2167" s="22" t="str">
        <f t="shared" si="294"/>
        <v>○</v>
      </c>
      <c r="E2167" s="22">
        <f>IF(AND(INDEX(個人!$C$6:$AH$125,$N2166,$C$3)&lt;&gt;"",INDEX(個人!$C$6:$AH$125,$N2167,$O2167)&lt;&gt;""),E2166+1,E2166)</f>
        <v>0</v>
      </c>
      <c r="F2167" s="22" t="str">
        <f t="shared" si="295"/>
        <v>@0</v>
      </c>
      <c r="H2167" s="22" t="str">
        <f>IF(AND(INDEX(個人!$C$6:$AH$125,$N2167,$C$3)&lt;&gt;"",INDEX(個人!$C$6:$AH$125,$N2167,$O2167)&lt;&gt;""),IF(INDEX(個人!$C$6:$AH$125,$N2167,$H$3)&lt;20,11,ROUNDDOWN(INDEX(個人!$C$6:$AH$125,$N2167,$H$3)/5,0)+7),"")</f>
        <v/>
      </c>
      <c r="I2167" s="22" t="str">
        <f>IF(AND(INDEX(個人!$C$6:$AH$125,$N2167,$C$3)&lt;&gt;"",INDEX(個人!$C$6:$AH$125,$N2167,$O2167)&lt;&gt;""),IF(ISERROR(VLOOKUP(DBCS($Q2167),コード一覧!$E$1:$F$6,2,FALSE)),1,VLOOKUP(DBCS($Q2167),コード一覧!$E$1:$F$6,2,FALSE)),"")</f>
        <v/>
      </c>
      <c r="J2167" s="22" t="str">
        <f>IF(AND(INDEX(個人!$C$6:$AH$125,$N2167,$C$3)&lt;&gt;"",INDEX(個人!$C$6:$AH$125,$N2167,$O2167)&lt;&gt;""),VLOOKUP($P2167,コード一覧!$G$1:$H$10,2,FALSE),"")</f>
        <v/>
      </c>
      <c r="K2167" s="22" t="str">
        <f>IF(AND(INDEX(個人!$C$6:$AH$125,$N2167,$C$3)&lt;&gt;"",INDEX(個人!$C$6:$AH$125,$N2167,$O2167)&lt;&gt;""),LEFT(TEXT(INDEX(個人!$C$6:$AH$125,$N2167,$O2167),"mm:ss.00"),2),"")</f>
        <v/>
      </c>
      <c r="L2167" s="22" t="str">
        <f>IF(AND(INDEX(個人!$C$6:$AH$125,$N2167,$C$3)&lt;&gt;"",INDEX(個人!$C$6:$AH$125,$N2167,$O2167)&lt;&gt;""),MID(TEXT(INDEX(個人!$C$6:$AH$125,$N2167,$O2167),"mm:ss.00"),4,2),"")</f>
        <v/>
      </c>
      <c r="M2167" s="22" t="str">
        <f>IF(AND(INDEX(個人!$C$6:$AH$125,$N2167,$C$3)&lt;&gt;"",INDEX(個人!$C$6:$AH$125,$N2167,$O2167)&lt;&gt;""),RIGHT(TEXT(INDEX(個人!$C$6:$AH$125,$N2167,$O2167),"mm:ss.00"),2),"")</f>
        <v/>
      </c>
      <c r="N2167" s="22">
        <f t="shared" si="296"/>
        <v>99</v>
      </c>
      <c r="O2167" s="22">
        <v>16</v>
      </c>
      <c r="P2167" s="24" t="s">
        <v>75</v>
      </c>
      <c r="Q2167" s="22" t="s">
        <v>102</v>
      </c>
    </row>
    <row r="2168" spans="3:17" s="22" customFormat="1" x14ac:dyDescent="0.15">
      <c r="C2168" s="22" t="str">
        <f>IF(INDEX(個人!$C$6:$AH$125,$N2168,$C$3)&lt;&gt;"",DBCS(TRIM(INDEX(個人!$C$6:$AH$125,$N2168,$C$3))),"")</f>
        <v/>
      </c>
      <c r="D2168" s="22" t="str">
        <f t="shared" si="294"/>
        <v>○</v>
      </c>
      <c r="E2168" s="22">
        <f>IF(AND(INDEX(個人!$C$6:$AH$125,$N2167,$C$3)&lt;&gt;"",INDEX(個人!$C$6:$AH$125,$N2168,$O2168)&lt;&gt;""),E2167+1,E2167)</f>
        <v>0</v>
      </c>
      <c r="F2168" s="22" t="str">
        <f t="shared" si="295"/>
        <v>@0</v>
      </c>
      <c r="H2168" s="22" t="str">
        <f>IF(AND(INDEX(個人!$C$6:$AH$125,$N2168,$C$3)&lt;&gt;"",INDEX(個人!$C$6:$AH$125,$N2168,$O2168)&lt;&gt;""),IF(INDEX(個人!$C$6:$AH$125,$N2168,$H$3)&lt;20,11,ROUNDDOWN(INDEX(個人!$C$6:$AH$125,$N2168,$H$3)/5,0)+7),"")</f>
        <v/>
      </c>
      <c r="I2168" s="22" t="str">
        <f>IF(AND(INDEX(個人!$C$6:$AH$125,$N2168,$C$3)&lt;&gt;"",INDEX(個人!$C$6:$AH$125,$N2168,$O2168)&lt;&gt;""),IF(ISERROR(VLOOKUP(DBCS($Q2168),コード一覧!$E$1:$F$6,2,FALSE)),1,VLOOKUP(DBCS($Q2168),コード一覧!$E$1:$F$6,2,FALSE)),"")</f>
        <v/>
      </c>
      <c r="J2168" s="22" t="str">
        <f>IF(AND(INDEX(個人!$C$6:$AH$125,$N2168,$C$3)&lt;&gt;"",INDEX(個人!$C$6:$AH$125,$N2168,$O2168)&lt;&gt;""),VLOOKUP($P2168,コード一覧!$G$1:$H$10,2,FALSE),"")</f>
        <v/>
      </c>
      <c r="K2168" s="22" t="str">
        <f>IF(AND(INDEX(個人!$C$6:$AH$125,$N2168,$C$3)&lt;&gt;"",INDEX(個人!$C$6:$AH$125,$N2168,$O2168)&lt;&gt;""),LEFT(TEXT(INDEX(個人!$C$6:$AH$125,$N2168,$O2168),"mm:ss.00"),2),"")</f>
        <v/>
      </c>
      <c r="L2168" s="22" t="str">
        <f>IF(AND(INDEX(個人!$C$6:$AH$125,$N2168,$C$3)&lt;&gt;"",INDEX(個人!$C$6:$AH$125,$N2168,$O2168)&lt;&gt;""),MID(TEXT(INDEX(個人!$C$6:$AH$125,$N2168,$O2168),"mm:ss.00"),4,2),"")</f>
        <v/>
      </c>
      <c r="M2168" s="22" t="str">
        <f>IF(AND(INDEX(個人!$C$6:$AH$125,$N2168,$C$3)&lt;&gt;"",INDEX(個人!$C$6:$AH$125,$N2168,$O2168)&lt;&gt;""),RIGHT(TEXT(INDEX(個人!$C$6:$AH$125,$N2168,$O2168),"mm:ss.00"),2),"")</f>
        <v/>
      </c>
      <c r="N2168" s="22">
        <f t="shared" si="296"/>
        <v>99</v>
      </c>
      <c r="O2168" s="22">
        <v>17</v>
      </c>
      <c r="P2168" s="24" t="s">
        <v>77</v>
      </c>
      <c r="Q2168" s="22" t="s">
        <v>102</v>
      </c>
    </row>
    <row r="2169" spans="3:17" s="22" customFormat="1" x14ac:dyDescent="0.15">
      <c r="C2169" s="22" t="str">
        <f>IF(INDEX(個人!$C$6:$AH$125,$N2169,$C$3)&lt;&gt;"",DBCS(TRIM(INDEX(個人!$C$6:$AH$125,$N2169,$C$3))),"")</f>
        <v/>
      </c>
      <c r="D2169" s="22" t="str">
        <f t="shared" si="294"/>
        <v>○</v>
      </c>
      <c r="E2169" s="22">
        <f>IF(AND(INDEX(個人!$C$6:$AH$125,$N2168,$C$3)&lt;&gt;"",INDEX(個人!$C$6:$AH$125,$N2169,$O2169)&lt;&gt;""),E2168+1,E2168)</f>
        <v>0</v>
      </c>
      <c r="F2169" s="22" t="str">
        <f t="shared" si="295"/>
        <v>@0</v>
      </c>
      <c r="H2169" s="22" t="str">
        <f>IF(AND(INDEX(個人!$C$6:$AH$125,$N2169,$C$3)&lt;&gt;"",INDEX(個人!$C$6:$AH$125,$N2169,$O2169)&lt;&gt;""),IF(INDEX(個人!$C$6:$AH$125,$N2169,$H$3)&lt;20,11,ROUNDDOWN(INDEX(個人!$C$6:$AH$125,$N2169,$H$3)/5,0)+7),"")</f>
        <v/>
      </c>
      <c r="I2169" s="22" t="str">
        <f>IF(AND(INDEX(個人!$C$6:$AH$125,$N2169,$C$3)&lt;&gt;"",INDEX(個人!$C$6:$AH$125,$N2169,$O2169)&lt;&gt;""),IF(ISERROR(VLOOKUP(DBCS($Q2169),コード一覧!$E$1:$F$6,2,FALSE)),1,VLOOKUP(DBCS($Q2169),コード一覧!$E$1:$F$6,2,FALSE)),"")</f>
        <v/>
      </c>
      <c r="J2169" s="22" t="str">
        <f>IF(AND(INDEX(個人!$C$6:$AH$125,$N2169,$C$3)&lt;&gt;"",INDEX(個人!$C$6:$AH$125,$N2169,$O2169)&lt;&gt;""),VLOOKUP($P2169,コード一覧!$G$1:$H$10,2,FALSE),"")</f>
        <v/>
      </c>
      <c r="K2169" s="22" t="str">
        <f>IF(AND(INDEX(個人!$C$6:$AH$125,$N2169,$C$3)&lt;&gt;"",INDEX(個人!$C$6:$AH$125,$N2169,$O2169)&lt;&gt;""),LEFT(TEXT(INDEX(個人!$C$6:$AH$125,$N2169,$O2169),"mm:ss.00"),2),"")</f>
        <v/>
      </c>
      <c r="L2169" s="22" t="str">
        <f>IF(AND(INDEX(個人!$C$6:$AH$125,$N2169,$C$3)&lt;&gt;"",INDEX(個人!$C$6:$AH$125,$N2169,$O2169)&lt;&gt;""),MID(TEXT(INDEX(個人!$C$6:$AH$125,$N2169,$O2169),"mm:ss.00"),4,2),"")</f>
        <v/>
      </c>
      <c r="M2169" s="22" t="str">
        <f>IF(AND(INDEX(個人!$C$6:$AH$125,$N2169,$C$3)&lt;&gt;"",INDEX(個人!$C$6:$AH$125,$N2169,$O2169)&lt;&gt;""),RIGHT(TEXT(INDEX(個人!$C$6:$AH$125,$N2169,$O2169),"mm:ss.00"),2),"")</f>
        <v/>
      </c>
      <c r="N2169" s="22">
        <f t="shared" si="296"/>
        <v>99</v>
      </c>
      <c r="O2169" s="22">
        <v>18</v>
      </c>
      <c r="P2169" s="24" t="s">
        <v>70</v>
      </c>
      <c r="Q2169" s="22" t="s">
        <v>103</v>
      </c>
    </row>
    <row r="2170" spans="3:17" s="22" customFormat="1" x14ac:dyDescent="0.15">
      <c r="C2170" s="22" t="str">
        <f>IF(INDEX(個人!$C$6:$AH$125,$N2170,$C$3)&lt;&gt;"",DBCS(TRIM(INDEX(個人!$C$6:$AH$125,$N2170,$C$3))),"")</f>
        <v/>
      </c>
      <c r="D2170" s="22" t="str">
        <f t="shared" si="294"/>
        <v>○</v>
      </c>
      <c r="E2170" s="22">
        <f>IF(AND(INDEX(個人!$C$6:$AH$125,$N2169,$C$3)&lt;&gt;"",INDEX(個人!$C$6:$AH$125,$N2170,$O2170)&lt;&gt;""),E2169+1,E2169)</f>
        <v>0</v>
      </c>
      <c r="F2170" s="22" t="str">
        <f t="shared" si="295"/>
        <v>@0</v>
      </c>
      <c r="H2170" s="22" t="str">
        <f>IF(AND(INDEX(個人!$C$6:$AH$125,$N2170,$C$3)&lt;&gt;"",INDEX(個人!$C$6:$AH$125,$N2170,$O2170)&lt;&gt;""),IF(INDEX(個人!$C$6:$AH$125,$N2170,$H$3)&lt;20,11,ROUNDDOWN(INDEX(個人!$C$6:$AH$125,$N2170,$H$3)/5,0)+7),"")</f>
        <v/>
      </c>
      <c r="I2170" s="22" t="str">
        <f>IF(AND(INDEX(個人!$C$6:$AH$125,$N2170,$C$3)&lt;&gt;"",INDEX(個人!$C$6:$AH$125,$N2170,$O2170)&lt;&gt;""),IF(ISERROR(VLOOKUP(DBCS($Q2170),コード一覧!$E$1:$F$6,2,FALSE)),1,VLOOKUP(DBCS($Q2170),コード一覧!$E$1:$F$6,2,FALSE)),"")</f>
        <v/>
      </c>
      <c r="J2170" s="22" t="str">
        <f>IF(AND(INDEX(個人!$C$6:$AH$125,$N2170,$C$3)&lt;&gt;"",INDEX(個人!$C$6:$AH$125,$N2170,$O2170)&lt;&gt;""),VLOOKUP($P2170,コード一覧!$G$1:$H$10,2,FALSE),"")</f>
        <v/>
      </c>
      <c r="K2170" s="22" t="str">
        <f>IF(AND(INDEX(個人!$C$6:$AH$125,$N2170,$C$3)&lt;&gt;"",INDEX(個人!$C$6:$AH$125,$N2170,$O2170)&lt;&gt;""),LEFT(TEXT(INDEX(個人!$C$6:$AH$125,$N2170,$O2170),"mm:ss.00"),2),"")</f>
        <v/>
      </c>
      <c r="L2170" s="22" t="str">
        <f>IF(AND(INDEX(個人!$C$6:$AH$125,$N2170,$C$3)&lt;&gt;"",INDEX(個人!$C$6:$AH$125,$N2170,$O2170)&lt;&gt;""),MID(TEXT(INDEX(個人!$C$6:$AH$125,$N2170,$O2170),"mm:ss.00"),4,2),"")</f>
        <v/>
      </c>
      <c r="M2170" s="22" t="str">
        <f>IF(AND(INDEX(個人!$C$6:$AH$125,$N2170,$C$3)&lt;&gt;"",INDEX(個人!$C$6:$AH$125,$N2170,$O2170)&lt;&gt;""),RIGHT(TEXT(INDEX(個人!$C$6:$AH$125,$N2170,$O2170),"mm:ss.00"),2),"")</f>
        <v/>
      </c>
      <c r="N2170" s="22">
        <f t="shared" si="296"/>
        <v>99</v>
      </c>
      <c r="O2170" s="22">
        <v>19</v>
      </c>
      <c r="P2170" s="24" t="s">
        <v>24</v>
      </c>
      <c r="Q2170" s="22" t="s">
        <v>103</v>
      </c>
    </row>
    <row r="2171" spans="3:17" s="22" customFormat="1" x14ac:dyDescent="0.15">
      <c r="C2171" s="22" t="str">
        <f>IF(INDEX(個人!$C$6:$AH$125,$N2171,$C$3)&lt;&gt;"",DBCS(TRIM(INDEX(個人!$C$6:$AH$125,$N2171,$C$3))),"")</f>
        <v/>
      </c>
      <c r="D2171" s="22" t="str">
        <f t="shared" si="294"/>
        <v>○</v>
      </c>
      <c r="E2171" s="22">
        <f>IF(AND(INDEX(個人!$C$6:$AH$125,$N2170,$C$3)&lt;&gt;"",INDEX(個人!$C$6:$AH$125,$N2171,$O2171)&lt;&gt;""),E2170+1,E2170)</f>
        <v>0</v>
      </c>
      <c r="F2171" s="22" t="str">
        <f t="shared" si="295"/>
        <v>@0</v>
      </c>
      <c r="H2171" s="22" t="str">
        <f>IF(AND(INDEX(個人!$C$6:$AH$125,$N2171,$C$3)&lt;&gt;"",INDEX(個人!$C$6:$AH$125,$N2171,$O2171)&lt;&gt;""),IF(INDEX(個人!$C$6:$AH$125,$N2171,$H$3)&lt;20,11,ROUNDDOWN(INDEX(個人!$C$6:$AH$125,$N2171,$H$3)/5,0)+7),"")</f>
        <v/>
      </c>
      <c r="I2171" s="22" t="str">
        <f>IF(AND(INDEX(個人!$C$6:$AH$125,$N2171,$C$3)&lt;&gt;"",INDEX(個人!$C$6:$AH$125,$N2171,$O2171)&lt;&gt;""),IF(ISERROR(VLOOKUP(DBCS($Q2171),コード一覧!$E$1:$F$6,2,FALSE)),1,VLOOKUP(DBCS($Q2171),コード一覧!$E$1:$F$6,2,FALSE)),"")</f>
        <v/>
      </c>
      <c r="J2171" s="22" t="str">
        <f>IF(AND(INDEX(個人!$C$6:$AH$125,$N2171,$C$3)&lt;&gt;"",INDEX(個人!$C$6:$AH$125,$N2171,$O2171)&lt;&gt;""),VLOOKUP($P2171,コード一覧!$G$1:$H$10,2,FALSE),"")</f>
        <v/>
      </c>
      <c r="K2171" s="22" t="str">
        <f>IF(AND(INDEX(個人!$C$6:$AH$125,$N2171,$C$3)&lt;&gt;"",INDEX(個人!$C$6:$AH$125,$N2171,$O2171)&lt;&gt;""),LEFT(TEXT(INDEX(個人!$C$6:$AH$125,$N2171,$O2171),"mm:ss.00"),2),"")</f>
        <v/>
      </c>
      <c r="L2171" s="22" t="str">
        <f>IF(AND(INDEX(個人!$C$6:$AH$125,$N2171,$C$3)&lt;&gt;"",INDEX(個人!$C$6:$AH$125,$N2171,$O2171)&lt;&gt;""),MID(TEXT(INDEX(個人!$C$6:$AH$125,$N2171,$O2171),"mm:ss.00"),4,2),"")</f>
        <v/>
      </c>
      <c r="M2171" s="22" t="str">
        <f>IF(AND(INDEX(個人!$C$6:$AH$125,$N2171,$C$3)&lt;&gt;"",INDEX(個人!$C$6:$AH$125,$N2171,$O2171)&lt;&gt;""),RIGHT(TEXT(INDEX(個人!$C$6:$AH$125,$N2171,$O2171),"mm:ss.00"),2),"")</f>
        <v/>
      </c>
      <c r="N2171" s="22">
        <f t="shared" si="296"/>
        <v>99</v>
      </c>
      <c r="O2171" s="22">
        <v>20</v>
      </c>
      <c r="P2171" s="24" t="s">
        <v>37</v>
      </c>
      <c r="Q2171" s="22" t="s">
        <v>103</v>
      </c>
    </row>
    <row r="2172" spans="3:17" s="22" customFormat="1" x14ac:dyDescent="0.15">
      <c r="C2172" s="22" t="str">
        <f>IF(INDEX(個人!$C$6:$AH$125,$N2172,$C$3)&lt;&gt;"",DBCS(TRIM(INDEX(個人!$C$6:$AH$125,$N2172,$C$3))),"")</f>
        <v/>
      </c>
      <c r="D2172" s="22" t="str">
        <f t="shared" si="294"/>
        <v>○</v>
      </c>
      <c r="E2172" s="22">
        <f>IF(AND(INDEX(個人!$C$6:$AH$125,$N2171,$C$3)&lt;&gt;"",INDEX(個人!$C$6:$AH$125,$N2172,$O2172)&lt;&gt;""),E2171+1,E2171)</f>
        <v>0</v>
      </c>
      <c r="F2172" s="22" t="str">
        <f t="shared" si="295"/>
        <v>@0</v>
      </c>
      <c r="H2172" s="22" t="str">
        <f>IF(AND(INDEX(個人!$C$6:$AH$125,$N2172,$C$3)&lt;&gt;"",INDEX(個人!$C$6:$AH$125,$N2172,$O2172)&lt;&gt;""),IF(INDEX(個人!$C$6:$AH$125,$N2172,$H$3)&lt;20,11,ROUNDDOWN(INDEX(個人!$C$6:$AH$125,$N2172,$H$3)/5,0)+7),"")</f>
        <v/>
      </c>
      <c r="I2172" s="22" t="str">
        <f>IF(AND(INDEX(個人!$C$6:$AH$125,$N2172,$C$3)&lt;&gt;"",INDEX(個人!$C$6:$AH$125,$N2172,$O2172)&lt;&gt;""),IF(ISERROR(VLOOKUP(DBCS($Q2172),コード一覧!$E$1:$F$6,2,FALSE)),1,VLOOKUP(DBCS($Q2172),コード一覧!$E$1:$F$6,2,FALSE)),"")</f>
        <v/>
      </c>
      <c r="J2172" s="22" t="str">
        <f>IF(AND(INDEX(個人!$C$6:$AH$125,$N2172,$C$3)&lt;&gt;"",INDEX(個人!$C$6:$AH$125,$N2172,$O2172)&lt;&gt;""),VLOOKUP($P2172,コード一覧!$G$1:$H$10,2,FALSE),"")</f>
        <v/>
      </c>
      <c r="K2172" s="22" t="str">
        <f>IF(AND(INDEX(個人!$C$6:$AH$125,$N2172,$C$3)&lt;&gt;"",INDEX(個人!$C$6:$AH$125,$N2172,$O2172)&lt;&gt;""),LEFT(TEXT(INDEX(個人!$C$6:$AH$125,$N2172,$O2172),"mm:ss.00"),2),"")</f>
        <v/>
      </c>
      <c r="L2172" s="22" t="str">
        <f>IF(AND(INDEX(個人!$C$6:$AH$125,$N2172,$C$3)&lt;&gt;"",INDEX(個人!$C$6:$AH$125,$N2172,$O2172)&lt;&gt;""),MID(TEXT(INDEX(個人!$C$6:$AH$125,$N2172,$O2172),"mm:ss.00"),4,2),"")</f>
        <v/>
      </c>
      <c r="M2172" s="22" t="str">
        <f>IF(AND(INDEX(個人!$C$6:$AH$125,$N2172,$C$3)&lt;&gt;"",INDEX(個人!$C$6:$AH$125,$N2172,$O2172)&lt;&gt;""),RIGHT(TEXT(INDEX(個人!$C$6:$AH$125,$N2172,$O2172),"mm:ss.00"),2),"")</f>
        <v/>
      </c>
      <c r="N2172" s="22">
        <f t="shared" si="296"/>
        <v>99</v>
      </c>
      <c r="O2172" s="22">
        <v>21</v>
      </c>
      <c r="P2172" s="24" t="s">
        <v>47</v>
      </c>
      <c r="Q2172" s="22" t="s">
        <v>103</v>
      </c>
    </row>
    <row r="2173" spans="3:17" s="22" customFormat="1" x14ac:dyDescent="0.15">
      <c r="C2173" s="22" t="str">
        <f>IF(INDEX(個人!$C$6:$AH$125,$N2173,$C$3)&lt;&gt;"",DBCS(TRIM(INDEX(個人!$C$6:$AH$125,$N2173,$C$3))),"")</f>
        <v/>
      </c>
      <c r="D2173" s="22" t="str">
        <f t="shared" si="294"/>
        <v>○</v>
      </c>
      <c r="E2173" s="22">
        <f>IF(AND(INDEX(個人!$C$6:$AH$125,$N2172,$C$3)&lt;&gt;"",INDEX(個人!$C$6:$AH$125,$N2173,$O2173)&lt;&gt;""),E2172+1,E2172)</f>
        <v>0</v>
      </c>
      <c r="F2173" s="22" t="str">
        <f t="shared" si="295"/>
        <v>@0</v>
      </c>
      <c r="H2173" s="22" t="str">
        <f>IF(AND(INDEX(個人!$C$6:$AH$125,$N2173,$C$3)&lt;&gt;"",INDEX(個人!$C$6:$AH$125,$N2173,$O2173)&lt;&gt;""),IF(INDEX(個人!$C$6:$AH$125,$N2173,$H$3)&lt;20,11,ROUNDDOWN(INDEX(個人!$C$6:$AH$125,$N2173,$H$3)/5,0)+7),"")</f>
        <v/>
      </c>
      <c r="I2173" s="22" t="str">
        <f>IF(AND(INDEX(個人!$C$6:$AH$125,$N2173,$C$3)&lt;&gt;"",INDEX(個人!$C$6:$AH$125,$N2173,$O2173)&lt;&gt;""),IF(ISERROR(VLOOKUP(DBCS($Q2173),コード一覧!$E$1:$F$6,2,FALSE)),1,VLOOKUP(DBCS($Q2173),コード一覧!$E$1:$F$6,2,FALSE)),"")</f>
        <v/>
      </c>
      <c r="J2173" s="22" t="str">
        <f>IF(AND(INDEX(個人!$C$6:$AH$125,$N2173,$C$3)&lt;&gt;"",INDEX(個人!$C$6:$AH$125,$N2173,$O2173)&lt;&gt;""),VLOOKUP($P2173,コード一覧!$G$1:$H$10,2,FALSE),"")</f>
        <v/>
      </c>
      <c r="K2173" s="22" t="str">
        <f>IF(AND(INDEX(個人!$C$6:$AH$125,$N2173,$C$3)&lt;&gt;"",INDEX(個人!$C$6:$AH$125,$N2173,$O2173)&lt;&gt;""),LEFT(TEXT(INDEX(個人!$C$6:$AH$125,$N2173,$O2173),"mm:ss.00"),2),"")</f>
        <v/>
      </c>
      <c r="L2173" s="22" t="str">
        <f>IF(AND(INDEX(個人!$C$6:$AH$125,$N2173,$C$3)&lt;&gt;"",INDEX(個人!$C$6:$AH$125,$N2173,$O2173)&lt;&gt;""),MID(TEXT(INDEX(個人!$C$6:$AH$125,$N2173,$O2173),"mm:ss.00"),4,2),"")</f>
        <v/>
      </c>
      <c r="M2173" s="22" t="str">
        <f>IF(AND(INDEX(個人!$C$6:$AH$125,$N2173,$C$3)&lt;&gt;"",INDEX(個人!$C$6:$AH$125,$N2173,$O2173)&lt;&gt;""),RIGHT(TEXT(INDEX(個人!$C$6:$AH$125,$N2173,$O2173),"mm:ss.00"),2),"")</f>
        <v/>
      </c>
      <c r="N2173" s="22">
        <f t="shared" si="296"/>
        <v>99</v>
      </c>
      <c r="O2173" s="22">
        <v>22</v>
      </c>
      <c r="P2173" s="24" t="s">
        <v>70</v>
      </c>
      <c r="Q2173" s="22" t="s">
        <v>104</v>
      </c>
    </row>
    <row r="2174" spans="3:17" s="22" customFormat="1" x14ac:dyDescent="0.15">
      <c r="C2174" s="22" t="str">
        <f>IF(INDEX(個人!$C$6:$AH$125,$N2174,$C$3)&lt;&gt;"",DBCS(TRIM(INDEX(個人!$C$6:$AH$125,$N2174,$C$3))),"")</f>
        <v/>
      </c>
      <c r="D2174" s="22" t="str">
        <f t="shared" si="294"/>
        <v>○</v>
      </c>
      <c r="E2174" s="22">
        <f>IF(AND(INDEX(個人!$C$6:$AH$125,$N2173,$C$3)&lt;&gt;"",INDEX(個人!$C$6:$AH$125,$N2174,$O2174)&lt;&gt;""),E2173+1,E2173)</f>
        <v>0</v>
      </c>
      <c r="F2174" s="22" t="str">
        <f t="shared" si="295"/>
        <v>@0</v>
      </c>
      <c r="H2174" s="22" t="str">
        <f>IF(AND(INDEX(個人!$C$6:$AH$125,$N2174,$C$3)&lt;&gt;"",INDEX(個人!$C$6:$AH$125,$N2174,$O2174)&lt;&gt;""),IF(INDEX(個人!$C$6:$AH$125,$N2174,$H$3)&lt;20,11,ROUNDDOWN(INDEX(個人!$C$6:$AH$125,$N2174,$H$3)/5,0)+7),"")</f>
        <v/>
      </c>
      <c r="I2174" s="22" t="str">
        <f>IF(AND(INDEX(個人!$C$6:$AH$125,$N2174,$C$3)&lt;&gt;"",INDEX(個人!$C$6:$AH$125,$N2174,$O2174)&lt;&gt;""),IF(ISERROR(VLOOKUP(DBCS($Q2174),コード一覧!$E$1:$F$6,2,FALSE)),1,VLOOKUP(DBCS($Q2174),コード一覧!$E$1:$F$6,2,FALSE)),"")</f>
        <v/>
      </c>
      <c r="J2174" s="22" t="str">
        <f>IF(AND(INDEX(個人!$C$6:$AH$125,$N2174,$C$3)&lt;&gt;"",INDEX(個人!$C$6:$AH$125,$N2174,$O2174)&lt;&gt;""),VLOOKUP($P2174,コード一覧!$G$1:$H$10,2,FALSE),"")</f>
        <v/>
      </c>
      <c r="K2174" s="22" t="str">
        <f>IF(AND(INDEX(個人!$C$6:$AH$125,$N2174,$C$3)&lt;&gt;"",INDEX(個人!$C$6:$AH$125,$N2174,$O2174)&lt;&gt;""),LEFT(TEXT(INDEX(個人!$C$6:$AH$125,$N2174,$O2174),"mm:ss.00"),2),"")</f>
        <v/>
      </c>
      <c r="L2174" s="22" t="str">
        <f>IF(AND(INDEX(個人!$C$6:$AH$125,$N2174,$C$3)&lt;&gt;"",INDEX(個人!$C$6:$AH$125,$N2174,$O2174)&lt;&gt;""),MID(TEXT(INDEX(個人!$C$6:$AH$125,$N2174,$O2174),"mm:ss.00"),4,2),"")</f>
        <v/>
      </c>
      <c r="M2174" s="22" t="str">
        <f>IF(AND(INDEX(個人!$C$6:$AH$125,$N2174,$C$3)&lt;&gt;"",INDEX(個人!$C$6:$AH$125,$N2174,$O2174)&lt;&gt;""),RIGHT(TEXT(INDEX(個人!$C$6:$AH$125,$N2174,$O2174),"mm:ss.00"),2),"")</f>
        <v/>
      </c>
      <c r="N2174" s="22">
        <f t="shared" si="296"/>
        <v>99</v>
      </c>
      <c r="O2174" s="22">
        <v>23</v>
      </c>
      <c r="P2174" s="24" t="s">
        <v>24</v>
      </c>
      <c r="Q2174" s="22" t="s">
        <v>104</v>
      </c>
    </row>
    <row r="2175" spans="3:17" s="22" customFormat="1" x14ac:dyDescent="0.15">
      <c r="C2175" s="22" t="str">
        <f>IF(INDEX(個人!$C$6:$AH$125,$N2175,$C$3)&lt;&gt;"",DBCS(TRIM(INDEX(個人!$C$6:$AH$125,$N2175,$C$3))),"")</f>
        <v/>
      </c>
      <c r="D2175" s="22" t="str">
        <f t="shared" si="294"/>
        <v>○</v>
      </c>
      <c r="E2175" s="22">
        <f>IF(AND(INDEX(個人!$C$6:$AH$125,$N2174,$C$3)&lt;&gt;"",INDEX(個人!$C$6:$AH$125,$N2175,$O2175)&lt;&gt;""),E2174+1,E2174)</f>
        <v>0</v>
      </c>
      <c r="F2175" s="22" t="str">
        <f t="shared" si="295"/>
        <v>@0</v>
      </c>
      <c r="H2175" s="22" t="str">
        <f>IF(AND(INDEX(個人!$C$6:$AH$125,$N2175,$C$3)&lt;&gt;"",INDEX(個人!$C$6:$AH$125,$N2175,$O2175)&lt;&gt;""),IF(INDEX(個人!$C$6:$AH$125,$N2175,$H$3)&lt;20,11,ROUNDDOWN(INDEX(個人!$C$6:$AH$125,$N2175,$H$3)/5,0)+7),"")</f>
        <v/>
      </c>
      <c r="I2175" s="22" t="str">
        <f>IF(AND(INDEX(個人!$C$6:$AH$125,$N2175,$C$3)&lt;&gt;"",INDEX(個人!$C$6:$AH$125,$N2175,$O2175)&lt;&gt;""),IF(ISERROR(VLOOKUP(DBCS($Q2175),コード一覧!$E$1:$F$6,2,FALSE)),1,VLOOKUP(DBCS($Q2175),コード一覧!$E$1:$F$6,2,FALSE)),"")</f>
        <v/>
      </c>
      <c r="J2175" s="22" t="str">
        <f>IF(AND(INDEX(個人!$C$6:$AH$125,$N2175,$C$3)&lt;&gt;"",INDEX(個人!$C$6:$AH$125,$N2175,$O2175)&lt;&gt;""),VLOOKUP($P2175,コード一覧!$G$1:$H$10,2,FALSE),"")</f>
        <v/>
      </c>
      <c r="K2175" s="22" t="str">
        <f>IF(AND(INDEX(個人!$C$6:$AH$125,$N2175,$C$3)&lt;&gt;"",INDEX(個人!$C$6:$AH$125,$N2175,$O2175)&lt;&gt;""),LEFT(TEXT(INDEX(個人!$C$6:$AH$125,$N2175,$O2175),"mm:ss.00"),2),"")</f>
        <v/>
      </c>
      <c r="L2175" s="22" t="str">
        <f>IF(AND(INDEX(個人!$C$6:$AH$125,$N2175,$C$3)&lt;&gt;"",INDEX(個人!$C$6:$AH$125,$N2175,$O2175)&lt;&gt;""),MID(TEXT(INDEX(個人!$C$6:$AH$125,$N2175,$O2175),"mm:ss.00"),4,2),"")</f>
        <v/>
      </c>
      <c r="M2175" s="22" t="str">
        <f>IF(AND(INDEX(個人!$C$6:$AH$125,$N2175,$C$3)&lt;&gt;"",INDEX(個人!$C$6:$AH$125,$N2175,$O2175)&lt;&gt;""),RIGHT(TEXT(INDEX(個人!$C$6:$AH$125,$N2175,$O2175),"mm:ss.00"),2),"")</f>
        <v/>
      </c>
      <c r="N2175" s="22">
        <f t="shared" si="296"/>
        <v>99</v>
      </c>
      <c r="O2175" s="22">
        <v>24</v>
      </c>
      <c r="P2175" s="24" t="s">
        <v>37</v>
      </c>
      <c r="Q2175" s="22" t="s">
        <v>104</v>
      </c>
    </row>
    <row r="2176" spans="3:17" s="22" customFormat="1" x14ac:dyDescent="0.15">
      <c r="C2176" s="22" t="str">
        <f>IF(INDEX(個人!$C$6:$AH$125,$N2176,$C$3)&lt;&gt;"",DBCS(TRIM(INDEX(個人!$C$6:$AH$125,$N2176,$C$3))),"")</f>
        <v/>
      </c>
      <c r="D2176" s="22" t="str">
        <f t="shared" si="294"/>
        <v>○</v>
      </c>
      <c r="E2176" s="22">
        <f>IF(AND(INDEX(個人!$C$6:$AH$125,$N2175,$C$3)&lt;&gt;"",INDEX(個人!$C$6:$AH$125,$N2176,$O2176)&lt;&gt;""),E2175+1,E2175)</f>
        <v>0</v>
      </c>
      <c r="F2176" s="22" t="str">
        <f t="shared" si="295"/>
        <v>@0</v>
      </c>
      <c r="H2176" s="22" t="str">
        <f>IF(AND(INDEX(個人!$C$6:$AH$125,$N2176,$C$3)&lt;&gt;"",INDEX(個人!$C$6:$AH$125,$N2176,$O2176)&lt;&gt;""),IF(INDEX(個人!$C$6:$AH$125,$N2176,$H$3)&lt;20,11,ROUNDDOWN(INDEX(個人!$C$6:$AH$125,$N2176,$H$3)/5,0)+7),"")</f>
        <v/>
      </c>
      <c r="I2176" s="22" t="str">
        <f>IF(AND(INDEX(個人!$C$6:$AH$125,$N2176,$C$3)&lt;&gt;"",INDEX(個人!$C$6:$AH$125,$N2176,$O2176)&lt;&gt;""),IF(ISERROR(VLOOKUP(DBCS($Q2176),コード一覧!$E$1:$F$6,2,FALSE)),1,VLOOKUP(DBCS($Q2176),コード一覧!$E$1:$F$6,2,FALSE)),"")</f>
        <v/>
      </c>
      <c r="J2176" s="22" t="str">
        <f>IF(AND(INDEX(個人!$C$6:$AH$125,$N2176,$C$3)&lt;&gt;"",INDEX(個人!$C$6:$AH$125,$N2176,$O2176)&lt;&gt;""),VLOOKUP($P2176,コード一覧!$G$1:$H$10,2,FALSE),"")</f>
        <v/>
      </c>
      <c r="K2176" s="22" t="str">
        <f>IF(AND(INDEX(個人!$C$6:$AH$125,$N2176,$C$3)&lt;&gt;"",INDEX(個人!$C$6:$AH$125,$N2176,$O2176)&lt;&gt;""),LEFT(TEXT(INDEX(個人!$C$6:$AH$125,$N2176,$O2176),"mm:ss.00"),2),"")</f>
        <v/>
      </c>
      <c r="L2176" s="22" t="str">
        <f>IF(AND(INDEX(個人!$C$6:$AH$125,$N2176,$C$3)&lt;&gt;"",INDEX(個人!$C$6:$AH$125,$N2176,$O2176)&lt;&gt;""),MID(TEXT(INDEX(個人!$C$6:$AH$125,$N2176,$O2176),"mm:ss.00"),4,2),"")</f>
        <v/>
      </c>
      <c r="M2176" s="22" t="str">
        <f>IF(AND(INDEX(個人!$C$6:$AH$125,$N2176,$C$3)&lt;&gt;"",INDEX(個人!$C$6:$AH$125,$N2176,$O2176)&lt;&gt;""),RIGHT(TEXT(INDEX(個人!$C$6:$AH$125,$N2176,$O2176),"mm:ss.00"),2),"")</f>
        <v/>
      </c>
      <c r="N2176" s="22">
        <f t="shared" si="296"/>
        <v>99</v>
      </c>
      <c r="O2176" s="22">
        <v>25</v>
      </c>
      <c r="P2176" s="24" t="s">
        <v>47</v>
      </c>
      <c r="Q2176" s="22" t="s">
        <v>104</v>
      </c>
    </row>
    <row r="2177" spans="3:17" s="22" customFormat="1" x14ac:dyDescent="0.15">
      <c r="C2177" s="22" t="str">
        <f>IF(INDEX(個人!$C$6:$AH$125,$N2177,$C$3)&lt;&gt;"",DBCS(TRIM(INDEX(個人!$C$6:$AH$125,$N2177,$C$3))),"")</f>
        <v/>
      </c>
      <c r="D2177" s="22" t="str">
        <f t="shared" si="294"/>
        <v>○</v>
      </c>
      <c r="E2177" s="22">
        <f>IF(AND(INDEX(個人!$C$6:$AH$125,$N2176,$C$3)&lt;&gt;"",INDEX(個人!$C$6:$AH$125,$N2177,$O2177)&lt;&gt;""),E2176+1,E2176)</f>
        <v>0</v>
      </c>
      <c r="F2177" s="22" t="str">
        <f t="shared" si="295"/>
        <v>@0</v>
      </c>
      <c r="H2177" s="22" t="str">
        <f>IF(AND(INDEX(個人!$C$6:$AH$125,$N2177,$C$3)&lt;&gt;"",INDEX(個人!$C$6:$AH$125,$N2177,$O2177)&lt;&gt;""),IF(INDEX(個人!$C$6:$AH$125,$N2177,$H$3)&lt;20,11,ROUNDDOWN(INDEX(個人!$C$6:$AH$125,$N2177,$H$3)/5,0)+7),"")</f>
        <v/>
      </c>
      <c r="I2177" s="22" t="str">
        <f>IF(AND(INDEX(個人!$C$6:$AH$125,$N2177,$C$3)&lt;&gt;"",INDEX(個人!$C$6:$AH$125,$N2177,$O2177)&lt;&gt;""),IF(ISERROR(VLOOKUP(DBCS($Q2177),コード一覧!$E$1:$F$6,2,FALSE)),1,VLOOKUP(DBCS($Q2177),コード一覧!$E$1:$F$6,2,FALSE)),"")</f>
        <v/>
      </c>
      <c r="J2177" s="22" t="str">
        <f>IF(AND(INDEX(個人!$C$6:$AH$125,$N2177,$C$3)&lt;&gt;"",INDEX(個人!$C$6:$AH$125,$N2177,$O2177)&lt;&gt;""),VLOOKUP($P2177,コード一覧!$G$1:$H$10,2,FALSE),"")</f>
        <v/>
      </c>
      <c r="K2177" s="22" t="str">
        <f>IF(AND(INDEX(個人!$C$6:$AH$125,$N2177,$C$3)&lt;&gt;"",INDEX(個人!$C$6:$AH$125,$N2177,$O2177)&lt;&gt;""),LEFT(TEXT(INDEX(個人!$C$6:$AH$125,$N2177,$O2177),"mm:ss.00"),2),"")</f>
        <v/>
      </c>
      <c r="L2177" s="22" t="str">
        <f>IF(AND(INDEX(個人!$C$6:$AH$125,$N2177,$C$3)&lt;&gt;"",INDEX(個人!$C$6:$AH$125,$N2177,$O2177)&lt;&gt;""),MID(TEXT(INDEX(個人!$C$6:$AH$125,$N2177,$O2177),"mm:ss.00"),4,2),"")</f>
        <v/>
      </c>
      <c r="M2177" s="22" t="str">
        <f>IF(AND(INDEX(個人!$C$6:$AH$125,$N2177,$C$3)&lt;&gt;"",INDEX(個人!$C$6:$AH$125,$N2177,$O2177)&lt;&gt;""),RIGHT(TEXT(INDEX(個人!$C$6:$AH$125,$N2177,$O2177),"mm:ss.00"),2),"")</f>
        <v/>
      </c>
      <c r="N2177" s="22">
        <f t="shared" si="296"/>
        <v>99</v>
      </c>
      <c r="O2177" s="22">
        <v>26</v>
      </c>
      <c r="P2177" s="24" t="s">
        <v>70</v>
      </c>
      <c r="Q2177" s="22" t="s">
        <v>55</v>
      </c>
    </row>
    <row r="2178" spans="3:17" s="22" customFormat="1" x14ac:dyDescent="0.15">
      <c r="C2178" s="22" t="str">
        <f>IF(INDEX(個人!$C$6:$AH$125,$N2178,$C$3)&lt;&gt;"",DBCS(TRIM(INDEX(個人!$C$6:$AH$125,$N2178,$C$3))),"")</f>
        <v/>
      </c>
      <c r="D2178" s="22" t="str">
        <f t="shared" si="294"/>
        <v>○</v>
      </c>
      <c r="E2178" s="22">
        <f>IF(AND(INDEX(個人!$C$6:$AH$125,$N2177,$C$3)&lt;&gt;"",INDEX(個人!$C$6:$AH$125,$N2178,$O2178)&lt;&gt;""),E2177+1,E2177)</f>
        <v>0</v>
      </c>
      <c r="F2178" s="22" t="str">
        <f t="shared" si="295"/>
        <v>@0</v>
      </c>
      <c r="H2178" s="22" t="str">
        <f>IF(AND(INDEX(個人!$C$6:$AH$125,$N2178,$C$3)&lt;&gt;"",INDEX(個人!$C$6:$AH$125,$N2178,$O2178)&lt;&gt;""),IF(INDEX(個人!$C$6:$AH$125,$N2178,$H$3)&lt;20,11,ROUNDDOWN(INDEX(個人!$C$6:$AH$125,$N2178,$H$3)/5,0)+7),"")</f>
        <v/>
      </c>
      <c r="I2178" s="22" t="str">
        <f>IF(AND(INDEX(個人!$C$6:$AH$125,$N2178,$C$3)&lt;&gt;"",INDEX(個人!$C$6:$AH$125,$N2178,$O2178)&lt;&gt;""),IF(ISERROR(VLOOKUP(DBCS($Q2178),コード一覧!$E$1:$F$6,2,FALSE)),1,VLOOKUP(DBCS($Q2178),コード一覧!$E$1:$F$6,2,FALSE)),"")</f>
        <v/>
      </c>
      <c r="J2178" s="22" t="str">
        <f>IF(AND(INDEX(個人!$C$6:$AH$125,$N2178,$C$3)&lt;&gt;"",INDEX(個人!$C$6:$AH$125,$N2178,$O2178)&lt;&gt;""),VLOOKUP($P2178,コード一覧!$G$1:$H$10,2,FALSE),"")</f>
        <v/>
      </c>
      <c r="K2178" s="22" t="str">
        <f>IF(AND(INDEX(個人!$C$6:$AH$125,$N2178,$C$3)&lt;&gt;"",INDEX(個人!$C$6:$AH$125,$N2178,$O2178)&lt;&gt;""),LEFT(TEXT(INDEX(個人!$C$6:$AH$125,$N2178,$O2178),"mm:ss.00"),2),"")</f>
        <v/>
      </c>
      <c r="L2178" s="22" t="str">
        <f>IF(AND(INDEX(個人!$C$6:$AH$125,$N2178,$C$3)&lt;&gt;"",INDEX(個人!$C$6:$AH$125,$N2178,$O2178)&lt;&gt;""),MID(TEXT(INDEX(個人!$C$6:$AH$125,$N2178,$O2178),"mm:ss.00"),4,2),"")</f>
        <v/>
      </c>
      <c r="M2178" s="22" t="str">
        <f>IF(AND(INDEX(個人!$C$6:$AH$125,$N2178,$C$3)&lt;&gt;"",INDEX(個人!$C$6:$AH$125,$N2178,$O2178)&lt;&gt;""),RIGHT(TEXT(INDEX(個人!$C$6:$AH$125,$N2178,$O2178),"mm:ss.00"),2),"")</f>
        <v/>
      </c>
      <c r="N2178" s="22">
        <f t="shared" si="296"/>
        <v>99</v>
      </c>
      <c r="O2178" s="22">
        <v>27</v>
      </c>
      <c r="P2178" s="24" t="s">
        <v>24</v>
      </c>
      <c r="Q2178" s="22" t="s">
        <v>55</v>
      </c>
    </row>
    <row r="2179" spans="3:17" s="22" customFormat="1" x14ac:dyDescent="0.15">
      <c r="C2179" s="22" t="str">
        <f>IF(INDEX(個人!$C$6:$AH$125,$N2179,$C$3)&lt;&gt;"",DBCS(TRIM(INDEX(個人!$C$6:$AH$125,$N2179,$C$3))),"")</f>
        <v/>
      </c>
      <c r="D2179" s="22" t="str">
        <f t="shared" si="294"/>
        <v>○</v>
      </c>
      <c r="E2179" s="22">
        <f>IF(AND(INDEX(個人!$C$6:$AH$125,$N2178,$C$3)&lt;&gt;"",INDEX(個人!$C$6:$AH$125,$N2179,$O2179)&lt;&gt;""),E2178+1,E2178)</f>
        <v>0</v>
      </c>
      <c r="F2179" s="22" t="str">
        <f t="shared" si="295"/>
        <v>@0</v>
      </c>
      <c r="H2179" s="22" t="str">
        <f>IF(AND(INDEX(個人!$C$6:$AH$125,$N2179,$C$3)&lt;&gt;"",INDEX(個人!$C$6:$AH$125,$N2179,$O2179)&lt;&gt;""),IF(INDEX(個人!$C$6:$AH$125,$N2179,$H$3)&lt;20,11,ROUNDDOWN(INDEX(個人!$C$6:$AH$125,$N2179,$H$3)/5,0)+7),"")</f>
        <v/>
      </c>
      <c r="I2179" s="22" t="str">
        <f>IF(AND(INDEX(個人!$C$6:$AH$125,$N2179,$C$3)&lt;&gt;"",INDEX(個人!$C$6:$AH$125,$N2179,$O2179)&lt;&gt;""),IF(ISERROR(VLOOKUP(DBCS($Q2179),コード一覧!$E$1:$F$6,2,FALSE)),1,VLOOKUP(DBCS($Q2179),コード一覧!$E$1:$F$6,2,FALSE)),"")</f>
        <v/>
      </c>
      <c r="J2179" s="22" t="str">
        <f>IF(AND(INDEX(個人!$C$6:$AH$125,$N2179,$C$3)&lt;&gt;"",INDEX(個人!$C$6:$AH$125,$N2179,$O2179)&lt;&gt;""),VLOOKUP($P2179,コード一覧!$G$1:$H$10,2,FALSE),"")</f>
        <v/>
      </c>
      <c r="K2179" s="22" t="str">
        <f>IF(AND(INDEX(個人!$C$6:$AH$125,$N2179,$C$3)&lt;&gt;"",INDEX(個人!$C$6:$AH$125,$N2179,$O2179)&lt;&gt;""),LEFT(TEXT(INDEX(個人!$C$6:$AH$125,$N2179,$O2179),"mm:ss.00"),2),"")</f>
        <v/>
      </c>
      <c r="L2179" s="22" t="str">
        <f>IF(AND(INDEX(個人!$C$6:$AH$125,$N2179,$C$3)&lt;&gt;"",INDEX(個人!$C$6:$AH$125,$N2179,$O2179)&lt;&gt;""),MID(TEXT(INDEX(個人!$C$6:$AH$125,$N2179,$O2179),"mm:ss.00"),4,2),"")</f>
        <v/>
      </c>
      <c r="M2179" s="22" t="str">
        <f>IF(AND(INDEX(個人!$C$6:$AH$125,$N2179,$C$3)&lt;&gt;"",INDEX(個人!$C$6:$AH$125,$N2179,$O2179)&lt;&gt;""),RIGHT(TEXT(INDEX(個人!$C$6:$AH$125,$N2179,$O2179),"mm:ss.00"),2),"")</f>
        <v/>
      </c>
      <c r="N2179" s="22">
        <f t="shared" si="296"/>
        <v>99</v>
      </c>
      <c r="O2179" s="22">
        <v>28</v>
      </c>
      <c r="P2179" s="24" t="s">
        <v>37</v>
      </c>
      <c r="Q2179" s="22" t="s">
        <v>55</v>
      </c>
    </row>
    <row r="2180" spans="3:17" s="22" customFormat="1" x14ac:dyDescent="0.15">
      <c r="C2180" s="22" t="str">
        <f>IF(INDEX(個人!$C$6:$AH$125,$N2180,$C$3)&lt;&gt;"",DBCS(TRIM(INDEX(個人!$C$6:$AH$125,$N2180,$C$3))),"")</f>
        <v/>
      </c>
      <c r="D2180" s="22" t="str">
        <f t="shared" si="294"/>
        <v>○</v>
      </c>
      <c r="E2180" s="22">
        <f>IF(AND(INDEX(個人!$C$6:$AH$125,$N2179,$C$3)&lt;&gt;"",INDEX(個人!$C$6:$AH$125,$N2180,$O2180)&lt;&gt;""),E2179+1,E2179)</f>
        <v>0</v>
      </c>
      <c r="F2180" s="22" t="str">
        <f t="shared" si="295"/>
        <v>@0</v>
      </c>
      <c r="H2180" s="22" t="str">
        <f>IF(AND(INDEX(個人!$C$6:$AH$125,$N2180,$C$3)&lt;&gt;"",INDEX(個人!$C$6:$AH$125,$N2180,$O2180)&lt;&gt;""),IF(INDEX(個人!$C$6:$AH$125,$N2180,$H$3)&lt;20,11,ROUNDDOWN(INDEX(個人!$C$6:$AH$125,$N2180,$H$3)/5,0)+7),"")</f>
        <v/>
      </c>
      <c r="I2180" s="22" t="str">
        <f>IF(AND(INDEX(個人!$C$6:$AH$125,$N2180,$C$3)&lt;&gt;"",INDEX(個人!$C$6:$AH$125,$N2180,$O2180)&lt;&gt;""),IF(ISERROR(VLOOKUP(DBCS($Q2180),コード一覧!$E$1:$F$6,2,FALSE)),1,VLOOKUP(DBCS($Q2180),コード一覧!$E$1:$F$6,2,FALSE)),"")</f>
        <v/>
      </c>
      <c r="J2180" s="22" t="str">
        <f>IF(AND(INDEX(個人!$C$6:$AH$125,$N2180,$C$3)&lt;&gt;"",INDEX(個人!$C$6:$AH$125,$N2180,$O2180)&lt;&gt;""),VLOOKUP($P2180,コード一覧!$G$1:$H$10,2,FALSE),"")</f>
        <v/>
      </c>
      <c r="K2180" s="22" t="str">
        <f>IF(AND(INDEX(個人!$C$6:$AH$125,$N2180,$C$3)&lt;&gt;"",INDEX(個人!$C$6:$AH$125,$N2180,$O2180)&lt;&gt;""),LEFT(TEXT(INDEX(個人!$C$6:$AH$125,$N2180,$O2180),"mm:ss.00"),2),"")</f>
        <v/>
      </c>
      <c r="L2180" s="22" t="str">
        <f>IF(AND(INDEX(個人!$C$6:$AH$125,$N2180,$C$3)&lt;&gt;"",INDEX(個人!$C$6:$AH$125,$N2180,$O2180)&lt;&gt;""),MID(TEXT(INDEX(個人!$C$6:$AH$125,$N2180,$O2180),"mm:ss.00"),4,2),"")</f>
        <v/>
      </c>
      <c r="M2180" s="22" t="str">
        <f>IF(AND(INDEX(個人!$C$6:$AH$125,$N2180,$C$3)&lt;&gt;"",INDEX(個人!$C$6:$AH$125,$N2180,$O2180)&lt;&gt;""),RIGHT(TEXT(INDEX(個人!$C$6:$AH$125,$N2180,$O2180),"mm:ss.00"),2),"")</f>
        <v/>
      </c>
      <c r="N2180" s="22">
        <f t="shared" si="296"/>
        <v>99</v>
      </c>
      <c r="O2180" s="22">
        <v>29</v>
      </c>
      <c r="P2180" s="24" t="s">
        <v>47</v>
      </c>
      <c r="Q2180" s="22" t="s">
        <v>55</v>
      </c>
    </row>
    <row r="2181" spans="3:17" s="22" customFormat="1" x14ac:dyDescent="0.15">
      <c r="C2181" s="22" t="str">
        <f>IF(INDEX(個人!$C$6:$AH$125,$N2181,$C$3)&lt;&gt;"",DBCS(TRIM(INDEX(個人!$C$6:$AH$125,$N2181,$C$3))),"")</f>
        <v/>
      </c>
      <c r="D2181" s="22" t="str">
        <f t="shared" si="294"/>
        <v>○</v>
      </c>
      <c r="E2181" s="22">
        <f>IF(AND(INDEX(個人!$C$6:$AH$125,$N2180,$C$3)&lt;&gt;"",INDEX(個人!$C$6:$AH$125,$N2181,$O2181)&lt;&gt;""),E2180+1,E2180)</f>
        <v>0</v>
      </c>
      <c r="F2181" s="22" t="str">
        <f t="shared" si="295"/>
        <v>@0</v>
      </c>
      <c r="H2181" s="22" t="str">
        <f>IF(AND(INDEX(個人!$C$6:$AH$125,$N2181,$C$3)&lt;&gt;"",INDEX(個人!$C$6:$AH$125,$N2181,$O2181)&lt;&gt;""),IF(INDEX(個人!$C$6:$AH$125,$N2181,$H$3)&lt;20,11,ROUNDDOWN(INDEX(個人!$C$6:$AH$125,$N2181,$H$3)/5,0)+7),"")</f>
        <v/>
      </c>
      <c r="I2181" s="22" t="str">
        <f>IF(AND(INDEX(個人!$C$6:$AH$125,$N2181,$C$3)&lt;&gt;"",INDEX(個人!$C$6:$AH$125,$N2181,$O2181)&lt;&gt;""),IF(ISERROR(VLOOKUP(DBCS($Q2181),コード一覧!$E$1:$F$6,2,FALSE)),1,VLOOKUP(DBCS($Q2181),コード一覧!$E$1:$F$6,2,FALSE)),"")</f>
        <v/>
      </c>
      <c r="J2181" s="22" t="str">
        <f>IF(AND(INDEX(個人!$C$6:$AH$125,$N2181,$C$3)&lt;&gt;"",INDEX(個人!$C$6:$AH$125,$N2181,$O2181)&lt;&gt;""),VLOOKUP($P2181,コード一覧!$G$1:$H$10,2,FALSE),"")</f>
        <v/>
      </c>
      <c r="K2181" s="22" t="str">
        <f>IF(AND(INDEX(個人!$C$6:$AH$125,$N2181,$C$3)&lt;&gt;"",INDEX(個人!$C$6:$AH$125,$N2181,$O2181)&lt;&gt;""),LEFT(TEXT(INDEX(個人!$C$6:$AH$125,$N2181,$O2181),"mm:ss.00"),2),"")</f>
        <v/>
      </c>
      <c r="L2181" s="22" t="str">
        <f>IF(AND(INDEX(個人!$C$6:$AH$125,$N2181,$C$3)&lt;&gt;"",INDEX(個人!$C$6:$AH$125,$N2181,$O2181)&lt;&gt;""),MID(TEXT(INDEX(個人!$C$6:$AH$125,$N2181,$O2181),"mm:ss.00"),4,2),"")</f>
        <v/>
      </c>
      <c r="M2181" s="22" t="str">
        <f>IF(AND(INDEX(個人!$C$6:$AH$125,$N2181,$C$3)&lt;&gt;"",INDEX(個人!$C$6:$AH$125,$N2181,$O2181)&lt;&gt;""),RIGHT(TEXT(INDEX(個人!$C$6:$AH$125,$N2181,$O2181),"mm:ss.00"),2),"")</f>
        <v/>
      </c>
      <c r="N2181" s="22">
        <f t="shared" si="296"/>
        <v>99</v>
      </c>
      <c r="O2181" s="22">
        <v>30</v>
      </c>
      <c r="P2181" s="24" t="s">
        <v>37</v>
      </c>
      <c r="Q2181" s="22" t="s">
        <v>101</v>
      </c>
    </row>
    <row r="2182" spans="3:17" s="22" customFormat="1" x14ac:dyDescent="0.15">
      <c r="C2182" s="22" t="str">
        <f>IF(INDEX(個人!$C$6:$AH$125,$N2182,$C$3)&lt;&gt;"",DBCS(TRIM(INDEX(個人!$C$6:$AH$125,$N2182,$C$3))),"")</f>
        <v/>
      </c>
      <c r="D2182" s="22" t="str">
        <f t="shared" si="294"/>
        <v>○</v>
      </c>
      <c r="E2182" s="22">
        <f>IF(AND(INDEX(個人!$C$6:$AH$125,$N2181,$C$3)&lt;&gt;"",INDEX(個人!$C$6:$AH$125,$N2182,$O2182)&lt;&gt;""),E2181+1,E2181)</f>
        <v>0</v>
      </c>
      <c r="F2182" s="22" t="str">
        <f t="shared" si="295"/>
        <v>@0</v>
      </c>
      <c r="H2182" s="22" t="str">
        <f>IF(AND(INDEX(個人!$C$6:$AH$125,$N2182,$C$3)&lt;&gt;"",INDEX(個人!$C$6:$AH$125,$N2182,$O2182)&lt;&gt;""),IF(INDEX(個人!$C$6:$AH$125,$N2182,$H$3)&lt;20,11,ROUNDDOWN(INDEX(個人!$C$6:$AH$125,$N2182,$H$3)/5,0)+7),"")</f>
        <v/>
      </c>
      <c r="I2182" s="22" t="str">
        <f>IF(AND(INDEX(個人!$C$6:$AH$125,$N2182,$C$3)&lt;&gt;"",INDEX(個人!$C$6:$AH$125,$N2182,$O2182)&lt;&gt;""),IF(ISERROR(VLOOKUP(DBCS($Q2182),コード一覧!$E$1:$F$6,2,FALSE)),1,VLOOKUP(DBCS($Q2182),コード一覧!$E$1:$F$6,2,FALSE)),"")</f>
        <v/>
      </c>
      <c r="J2182" s="22" t="str">
        <f>IF(AND(INDEX(個人!$C$6:$AH$125,$N2182,$C$3)&lt;&gt;"",INDEX(個人!$C$6:$AH$125,$N2182,$O2182)&lt;&gt;""),VLOOKUP($P2182,コード一覧!$G$1:$H$10,2,FALSE),"")</f>
        <v/>
      </c>
      <c r="K2182" s="22" t="str">
        <f>IF(AND(INDEX(個人!$C$6:$AH$125,$N2182,$C$3)&lt;&gt;"",INDEX(個人!$C$6:$AH$125,$N2182,$O2182)&lt;&gt;""),LEFT(TEXT(INDEX(個人!$C$6:$AH$125,$N2182,$O2182),"mm:ss.00"),2),"")</f>
        <v/>
      </c>
      <c r="L2182" s="22" t="str">
        <f>IF(AND(INDEX(個人!$C$6:$AH$125,$N2182,$C$3)&lt;&gt;"",INDEX(個人!$C$6:$AH$125,$N2182,$O2182)&lt;&gt;""),MID(TEXT(INDEX(個人!$C$6:$AH$125,$N2182,$O2182),"mm:ss.00"),4,2),"")</f>
        <v/>
      </c>
      <c r="M2182" s="22" t="str">
        <f>IF(AND(INDEX(個人!$C$6:$AH$125,$N2182,$C$3)&lt;&gt;"",INDEX(個人!$C$6:$AH$125,$N2182,$O2182)&lt;&gt;""),RIGHT(TEXT(INDEX(個人!$C$6:$AH$125,$N2182,$O2182),"mm:ss.00"),2),"")</f>
        <v/>
      </c>
      <c r="N2182" s="22">
        <f t="shared" si="296"/>
        <v>99</v>
      </c>
      <c r="O2182" s="22">
        <v>31</v>
      </c>
      <c r="P2182" s="24" t="s">
        <v>47</v>
      </c>
      <c r="Q2182" s="22" t="s">
        <v>101</v>
      </c>
    </row>
    <row r="2183" spans="3:17" s="22" customFormat="1" x14ac:dyDescent="0.15">
      <c r="C2183" s="22" t="str">
        <f>IF(INDEX(個人!$C$6:$AH$125,$N2183,$C$3)&lt;&gt;"",DBCS(TRIM(INDEX(個人!$C$6:$AH$125,$N2183,$C$3))),"")</f>
        <v/>
      </c>
      <c r="D2183" s="22" t="str">
        <f t="shared" si="294"/>
        <v>○</v>
      </c>
      <c r="E2183" s="22">
        <f>IF(AND(INDEX(個人!$C$6:$AH$125,$N2182,$C$3)&lt;&gt;"",INDEX(個人!$C$6:$AH$125,$N2183,$O2183)&lt;&gt;""),E2182+1,E2182)</f>
        <v>0</v>
      </c>
      <c r="F2183" s="22" t="str">
        <f t="shared" si="295"/>
        <v>@0</v>
      </c>
      <c r="H2183" s="22" t="str">
        <f>IF(AND(INDEX(個人!$C$6:$AH$125,$N2183,$C$3)&lt;&gt;"",INDEX(個人!$C$6:$AH$125,$N2183,$O2183)&lt;&gt;""),IF(INDEX(個人!$C$6:$AH$125,$N2183,$H$3)&lt;20,11,ROUNDDOWN(INDEX(個人!$C$6:$AH$125,$N2183,$H$3)/5,0)+7),"")</f>
        <v/>
      </c>
      <c r="I2183" s="22" t="str">
        <f>IF(AND(INDEX(個人!$C$6:$AH$125,$N2183,$C$3)&lt;&gt;"",INDEX(個人!$C$6:$AH$125,$N2183,$O2183)&lt;&gt;""),IF(ISERROR(VLOOKUP(DBCS($Q2183),コード一覧!$E$1:$F$6,2,FALSE)),1,VLOOKUP(DBCS($Q2183),コード一覧!$E$1:$F$6,2,FALSE)),"")</f>
        <v/>
      </c>
      <c r="J2183" s="22" t="str">
        <f>IF(AND(INDEX(個人!$C$6:$AH$125,$N2183,$C$3)&lt;&gt;"",INDEX(個人!$C$6:$AH$125,$N2183,$O2183)&lt;&gt;""),VLOOKUP($P2183,コード一覧!$G$1:$H$10,2,FALSE),"")</f>
        <v/>
      </c>
      <c r="K2183" s="22" t="str">
        <f>IF(AND(INDEX(個人!$C$6:$AH$125,$N2183,$C$3)&lt;&gt;"",INDEX(個人!$C$6:$AH$125,$N2183,$O2183)&lt;&gt;""),LEFT(TEXT(INDEX(個人!$C$6:$AH$125,$N2183,$O2183),"mm:ss.00"),2),"")</f>
        <v/>
      </c>
      <c r="L2183" s="22" t="str">
        <f>IF(AND(INDEX(個人!$C$6:$AH$125,$N2183,$C$3)&lt;&gt;"",INDEX(個人!$C$6:$AH$125,$N2183,$O2183)&lt;&gt;""),MID(TEXT(INDEX(個人!$C$6:$AH$125,$N2183,$O2183),"mm:ss.00"),4,2),"")</f>
        <v/>
      </c>
      <c r="M2183" s="22" t="str">
        <f>IF(AND(INDEX(個人!$C$6:$AH$125,$N2183,$C$3)&lt;&gt;"",INDEX(個人!$C$6:$AH$125,$N2183,$O2183)&lt;&gt;""),RIGHT(TEXT(INDEX(個人!$C$6:$AH$125,$N2183,$O2183),"mm:ss.00"),2),"")</f>
        <v/>
      </c>
      <c r="N2183" s="22">
        <f t="shared" si="296"/>
        <v>99</v>
      </c>
      <c r="O2183" s="22">
        <v>32</v>
      </c>
      <c r="P2183" s="24" t="s">
        <v>73</v>
      </c>
      <c r="Q2183" s="22" t="s">
        <v>101</v>
      </c>
    </row>
    <row r="2184" spans="3:17" s="23" customFormat="1" x14ac:dyDescent="0.15">
      <c r="C2184" s="23" t="str">
        <f>IF(INDEX(個人!$C$6:$AH$125,$N2184,$C$3)&lt;&gt;"",DBCS(TRIM(INDEX(個人!$C$6:$AH$125,$N2184,$C$3))),"")</f>
        <v/>
      </c>
      <c r="D2184" s="23" t="str">
        <f>IF(C2183=C2184,"○","×")</f>
        <v>○</v>
      </c>
      <c r="E2184" s="23">
        <f>IF(AND(INDEX(個人!$C$6:$AH$125,$N2184,$C$3)&lt;&gt;"",INDEX(個人!$C$6:$AH$125,$N2184,$O2184)&lt;&gt;""),1,0)</f>
        <v>0</v>
      </c>
      <c r="F2184" s="23" t="str">
        <f>C2184&amp;"@"&amp;E2184</f>
        <v>@0</v>
      </c>
      <c r="H2184" s="23" t="str">
        <f>IF(AND(INDEX(個人!$C$6:$AH$125,$N2184,$C$3)&lt;&gt;"",INDEX(個人!$C$6:$AH$125,$N2184,$O2184)&lt;&gt;""),IF(INDEX(個人!$C$6:$AH$125,$N2184,$H$3)&lt;20,11,ROUNDDOWN(INDEX(個人!$C$6:$AH$125,$N2184,$H$3)/5,0)+7),"")</f>
        <v/>
      </c>
      <c r="I2184" s="23" t="str">
        <f>IF(AND(INDEX(個人!$C$6:$AH$125,$N2184,$C$3)&lt;&gt;"",INDEX(個人!$C$6:$AH$125,$N2184,$O2184)&lt;&gt;""),IF(ISERROR(VLOOKUP(DBCS($Q2184),コード一覧!$E$1:$F$6,2,FALSE)),1,VLOOKUP(DBCS($Q2184),コード一覧!$E$1:$F$6,2,FALSE)),"")</f>
        <v/>
      </c>
      <c r="J2184" s="23" t="str">
        <f>IF(AND(INDEX(個人!$C$6:$AH$125,$N2184,$C$3)&lt;&gt;"",INDEX(個人!$C$6:$AH$125,$N2184,$O2184)&lt;&gt;""),VLOOKUP($P2184,コード一覧!$G$1:$H$10,2,FALSE),"")</f>
        <v/>
      </c>
      <c r="K2184" s="23" t="str">
        <f>IF(AND(INDEX(個人!$C$6:$AH$125,$N2184,$C$3)&lt;&gt;"",INDEX(個人!$C$6:$AH$125,$N2184,$O2184)&lt;&gt;""),LEFT(TEXT(INDEX(個人!$C$6:$AH$125,$N2184,$O2184),"mm:ss.00"),2),"")</f>
        <v/>
      </c>
      <c r="L2184" s="23" t="str">
        <f>IF(AND(INDEX(個人!$C$6:$AH$125,$N2184,$C$3)&lt;&gt;"",INDEX(個人!$C$6:$AH$125,$N2184,$O2184)&lt;&gt;""),MID(TEXT(INDEX(個人!$C$6:$AH$125,$N2184,$O2184),"mm:ss.00"),4,2),"")</f>
        <v/>
      </c>
      <c r="M2184" s="23" t="str">
        <f>IF(AND(INDEX(個人!$C$6:$AH$125,$N2184,$C$3)&lt;&gt;"",INDEX(個人!$C$6:$AH$125,$N2184,$O2184)&lt;&gt;""),RIGHT(TEXT(INDEX(個人!$C$6:$AH$125,$N2184,$O2184),"mm:ss.00"),2),"")</f>
        <v/>
      </c>
      <c r="N2184" s="23">
        <f>N2162+1</f>
        <v>100</v>
      </c>
      <c r="O2184" s="23">
        <v>11</v>
      </c>
      <c r="P2184" s="200" t="s">
        <v>70</v>
      </c>
      <c r="Q2184" s="23" t="s">
        <v>318</v>
      </c>
    </row>
    <row r="2185" spans="3:17" s="23" customFormat="1" x14ac:dyDescent="0.15">
      <c r="C2185" s="23" t="str">
        <f>IF(INDEX(個人!$C$6:$AH$125,$N2185,$C$3)&lt;&gt;"",DBCS(TRIM(INDEX(個人!$C$6:$AH$125,$N2185,$C$3))),"")</f>
        <v/>
      </c>
      <c r="D2185" s="23" t="str">
        <f>IF(C2184=C2185,"○","×")</f>
        <v>○</v>
      </c>
      <c r="E2185" s="23">
        <f>IF(AND(INDEX(個人!$C$6:$AH$125,$N2184,$C$3)&lt;&gt;"",INDEX(個人!$C$6:$AH$125,$N2185,$O2185)&lt;&gt;""),E2184+1,E2184)</f>
        <v>0</v>
      </c>
      <c r="F2185" s="23" t="str">
        <f>C2185&amp;"@"&amp;E2185</f>
        <v>@0</v>
      </c>
      <c r="H2185" s="23" t="str">
        <f>IF(AND(INDEX(個人!$C$6:$AH$125,$N2185,$C$3)&lt;&gt;"",INDEX(個人!$C$6:$AH$125,$N2185,$O2185)&lt;&gt;""),IF(INDEX(個人!$C$6:$AH$125,$N2185,$H$3)&lt;20,11,ROUNDDOWN(INDEX(個人!$C$6:$AH$125,$N2185,$H$3)/5,0)+7),"")</f>
        <v/>
      </c>
      <c r="I2185" s="23" t="str">
        <f>IF(AND(INDEX(個人!$C$6:$AH$125,$N2185,$C$3)&lt;&gt;"",INDEX(個人!$C$6:$AH$125,$N2185,$O2185)&lt;&gt;""),IF(ISERROR(VLOOKUP(DBCS($Q2185),コード一覧!$E$1:$F$6,2,FALSE)),1,VLOOKUP(DBCS($Q2185),コード一覧!$E$1:$F$6,2,FALSE)),"")</f>
        <v/>
      </c>
      <c r="J2185" s="23" t="str">
        <f>IF(AND(INDEX(個人!$C$6:$AH$125,$N2185,$C$3)&lt;&gt;"",INDEX(個人!$C$6:$AH$125,$N2185,$O2185)&lt;&gt;""),VLOOKUP($P2185,コード一覧!$G$1:$H$10,2,FALSE),"")</f>
        <v/>
      </c>
      <c r="K2185" s="23" t="str">
        <f>IF(AND(INDEX(個人!$C$6:$AH$125,$N2185,$C$3)&lt;&gt;"",INDEX(個人!$C$6:$AH$125,$N2185,$O2185)&lt;&gt;""),LEFT(TEXT(INDEX(個人!$C$6:$AH$125,$N2185,$O2185),"mm:ss.00"),2),"")</f>
        <v/>
      </c>
      <c r="L2185" s="23" t="str">
        <f>IF(AND(INDEX(個人!$C$6:$AH$125,$N2185,$C$3)&lt;&gt;"",INDEX(個人!$C$6:$AH$125,$N2185,$O2185)&lt;&gt;""),MID(TEXT(INDEX(個人!$C$6:$AH$125,$N2185,$O2185),"mm:ss.00"),4,2),"")</f>
        <v/>
      </c>
      <c r="M2185" s="23" t="str">
        <f>IF(AND(INDEX(個人!$C$6:$AH$125,$N2185,$C$3)&lt;&gt;"",INDEX(個人!$C$6:$AH$125,$N2185,$O2185)&lt;&gt;""),RIGHT(TEXT(INDEX(個人!$C$6:$AH$125,$N2185,$O2185),"mm:ss.00"),2),"")</f>
        <v/>
      </c>
      <c r="N2185" s="23">
        <f>$N2184</f>
        <v>100</v>
      </c>
      <c r="O2185" s="23">
        <v>12</v>
      </c>
      <c r="P2185" s="200" t="s">
        <v>24</v>
      </c>
      <c r="Q2185" s="23" t="s">
        <v>318</v>
      </c>
    </row>
    <row r="2186" spans="3:17" s="23" customFormat="1" x14ac:dyDescent="0.15">
      <c r="C2186" s="23" t="str">
        <f>IF(INDEX(個人!$C$6:$AH$125,$N2186,$C$3)&lt;&gt;"",DBCS(TRIM(INDEX(個人!$C$6:$AH$125,$N2186,$C$3))),"")</f>
        <v/>
      </c>
      <c r="D2186" s="23" t="str">
        <f t="shared" ref="D2186:D2205" si="297">IF(C2185=C2186,"○","×")</f>
        <v>○</v>
      </c>
      <c r="E2186" s="23">
        <f>IF(AND(INDEX(個人!$C$6:$AH$125,$N2185,$C$3)&lt;&gt;"",INDEX(個人!$C$6:$AH$125,$N2186,$O2186)&lt;&gt;""),E2185+1,E2185)</f>
        <v>0</v>
      </c>
      <c r="F2186" s="23" t="str">
        <f t="shared" ref="F2186:F2205" si="298">C2186&amp;"@"&amp;E2186</f>
        <v>@0</v>
      </c>
      <c r="H2186" s="23" t="str">
        <f>IF(AND(INDEX(個人!$C$6:$AH$125,$N2186,$C$3)&lt;&gt;"",INDEX(個人!$C$6:$AH$125,$N2186,$O2186)&lt;&gt;""),IF(INDEX(個人!$C$6:$AH$125,$N2186,$H$3)&lt;20,11,ROUNDDOWN(INDEX(個人!$C$6:$AH$125,$N2186,$H$3)/5,0)+7),"")</f>
        <v/>
      </c>
      <c r="I2186" s="23" t="str">
        <f>IF(AND(INDEX(個人!$C$6:$AH$125,$N2186,$C$3)&lt;&gt;"",INDEX(個人!$C$6:$AH$125,$N2186,$O2186)&lt;&gt;""),IF(ISERROR(VLOOKUP(DBCS($Q2186),コード一覧!$E$1:$F$6,2,FALSE)),1,VLOOKUP(DBCS($Q2186),コード一覧!$E$1:$F$6,2,FALSE)),"")</f>
        <v/>
      </c>
      <c r="J2186" s="23" t="str">
        <f>IF(AND(INDEX(個人!$C$6:$AH$125,$N2186,$C$3)&lt;&gt;"",INDEX(個人!$C$6:$AH$125,$N2186,$O2186)&lt;&gt;""),VLOOKUP($P2186,コード一覧!$G$1:$H$10,2,FALSE),"")</f>
        <v/>
      </c>
      <c r="K2186" s="23" t="str">
        <f>IF(AND(INDEX(個人!$C$6:$AH$125,$N2186,$C$3)&lt;&gt;"",INDEX(個人!$C$6:$AH$125,$N2186,$O2186)&lt;&gt;""),LEFT(TEXT(INDEX(個人!$C$6:$AH$125,$N2186,$O2186),"mm:ss.00"),2),"")</f>
        <v/>
      </c>
      <c r="L2186" s="23" t="str">
        <f>IF(AND(INDEX(個人!$C$6:$AH$125,$N2186,$C$3)&lt;&gt;"",INDEX(個人!$C$6:$AH$125,$N2186,$O2186)&lt;&gt;""),MID(TEXT(INDEX(個人!$C$6:$AH$125,$N2186,$O2186),"mm:ss.00"),4,2),"")</f>
        <v/>
      </c>
      <c r="M2186" s="23" t="str">
        <f>IF(AND(INDEX(個人!$C$6:$AH$125,$N2186,$C$3)&lt;&gt;"",INDEX(個人!$C$6:$AH$125,$N2186,$O2186)&lt;&gt;""),RIGHT(TEXT(INDEX(個人!$C$6:$AH$125,$N2186,$O2186),"mm:ss.00"),2),"")</f>
        <v/>
      </c>
      <c r="N2186" s="23">
        <f t="shared" ref="N2186:N2205" si="299">$N2185</f>
        <v>100</v>
      </c>
      <c r="O2186" s="23">
        <v>13</v>
      </c>
      <c r="P2186" s="200" t="s">
        <v>37</v>
      </c>
      <c r="Q2186" s="23" t="s">
        <v>318</v>
      </c>
    </row>
    <row r="2187" spans="3:17" s="23" customFormat="1" x14ac:dyDescent="0.15">
      <c r="C2187" s="23" t="str">
        <f>IF(INDEX(個人!$C$6:$AH$125,$N2187,$C$3)&lt;&gt;"",DBCS(TRIM(INDEX(個人!$C$6:$AH$125,$N2187,$C$3))),"")</f>
        <v/>
      </c>
      <c r="D2187" s="23" t="str">
        <f t="shared" si="297"/>
        <v>○</v>
      </c>
      <c r="E2187" s="23">
        <f>IF(AND(INDEX(個人!$C$6:$AH$125,$N2186,$C$3)&lt;&gt;"",INDEX(個人!$C$6:$AH$125,$N2187,$O2187)&lt;&gt;""),E2186+1,E2186)</f>
        <v>0</v>
      </c>
      <c r="F2187" s="23" t="str">
        <f t="shared" si="298"/>
        <v>@0</v>
      </c>
      <c r="H2187" s="23" t="str">
        <f>IF(AND(INDEX(個人!$C$6:$AH$125,$N2187,$C$3)&lt;&gt;"",INDEX(個人!$C$6:$AH$125,$N2187,$O2187)&lt;&gt;""),IF(INDEX(個人!$C$6:$AH$125,$N2187,$H$3)&lt;20,11,ROUNDDOWN(INDEX(個人!$C$6:$AH$125,$N2187,$H$3)/5,0)+7),"")</f>
        <v/>
      </c>
      <c r="I2187" s="23" t="str">
        <f>IF(AND(INDEX(個人!$C$6:$AH$125,$N2187,$C$3)&lt;&gt;"",INDEX(個人!$C$6:$AH$125,$N2187,$O2187)&lt;&gt;""),IF(ISERROR(VLOOKUP(DBCS($Q2187),コード一覧!$E$1:$F$6,2,FALSE)),1,VLOOKUP(DBCS($Q2187),コード一覧!$E$1:$F$6,2,FALSE)),"")</f>
        <v/>
      </c>
      <c r="J2187" s="23" t="str">
        <f>IF(AND(INDEX(個人!$C$6:$AH$125,$N2187,$C$3)&lt;&gt;"",INDEX(個人!$C$6:$AH$125,$N2187,$O2187)&lt;&gt;""),VLOOKUP($P2187,コード一覧!$G$1:$H$10,2,FALSE),"")</f>
        <v/>
      </c>
      <c r="K2187" s="23" t="str">
        <f>IF(AND(INDEX(個人!$C$6:$AH$125,$N2187,$C$3)&lt;&gt;"",INDEX(個人!$C$6:$AH$125,$N2187,$O2187)&lt;&gt;""),LEFT(TEXT(INDEX(個人!$C$6:$AH$125,$N2187,$O2187),"mm:ss.00"),2),"")</f>
        <v/>
      </c>
      <c r="L2187" s="23" t="str">
        <f>IF(AND(INDEX(個人!$C$6:$AH$125,$N2187,$C$3)&lt;&gt;"",INDEX(個人!$C$6:$AH$125,$N2187,$O2187)&lt;&gt;""),MID(TEXT(INDEX(個人!$C$6:$AH$125,$N2187,$O2187),"mm:ss.00"),4,2),"")</f>
        <v/>
      </c>
      <c r="M2187" s="23" t="str">
        <f>IF(AND(INDEX(個人!$C$6:$AH$125,$N2187,$C$3)&lt;&gt;"",INDEX(個人!$C$6:$AH$125,$N2187,$O2187)&lt;&gt;""),RIGHT(TEXT(INDEX(個人!$C$6:$AH$125,$N2187,$O2187),"mm:ss.00"),2),"")</f>
        <v/>
      </c>
      <c r="N2187" s="23">
        <f t="shared" si="299"/>
        <v>100</v>
      </c>
      <c r="O2187" s="23">
        <v>14</v>
      </c>
      <c r="P2187" s="200" t="s">
        <v>47</v>
      </c>
      <c r="Q2187" s="23" t="s">
        <v>318</v>
      </c>
    </row>
    <row r="2188" spans="3:17" s="23" customFormat="1" x14ac:dyDescent="0.15">
      <c r="C2188" s="23" t="str">
        <f>IF(INDEX(個人!$C$6:$AH$125,$N2188,$C$3)&lt;&gt;"",DBCS(TRIM(INDEX(個人!$C$6:$AH$125,$N2188,$C$3))),"")</f>
        <v/>
      </c>
      <c r="D2188" s="23" t="str">
        <f t="shared" si="297"/>
        <v>○</v>
      </c>
      <c r="E2188" s="23">
        <f>IF(AND(INDEX(個人!$C$6:$AH$125,$N2187,$C$3)&lt;&gt;"",INDEX(個人!$C$6:$AH$125,$N2188,$O2188)&lt;&gt;""),E2187+1,E2187)</f>
        <v>0</v>
      </c>
      <c r="F2188" s="23" t="str">
        <f t="shared" si="298"/>
        <v>@0</v>
      </c>
      <c r="H2188" s="23" t="str">
        <f>IF(AND(INDEX(個人!$C$6:$AH$125,$N2188,$C$3)&lt;&gt;"",INDEX(個人!$C$6:$AH$125,$N2188,$O2188)&lt;&gt;""),IF(INDEX(個人!$C$6:$AH$125,$N2188,$H$3)&lt;20,11,ROUNDDOWN(INDEX(個人!$C$6:$AH$125,$N2188,$H$3)/5,0)+7),"")</f>
        <v/>
      </c>
      <c r="I2188" s="23" t="str">
        <f>IF(AND(INDEX(個人!$C$6:$AH$125,$N2188,$C$3)&lt;&gt;"",INDEX(個人!$C$6:$AH$125,$N2188,$O2188)&lt;&gt;""),IF(ISERROR(VLOOKUP(DBCS($Q2188),コード一覧!$E$1:$F$6,2,FALSE)),1,VLOOKUP(DBCS($Q2188),コード一覧!$E$1:$F$6,2,FALSE)),"")</f>
        <v/>
      </c>
      <c r="J2188" s="23" t="str">
        <f>IF(AND(INDEX(個人!$C$6:$AH$125,$N2188,$C$3)&lt;&gt;"",INDEX(個人!$C$6:$AH$125,$N2188,$O2188)&lt;&gt;""),VLOOKUP($P2188,コード一覧!$G$1:$H$10,2,FALSE),"")</f>
        <v/>
      </c>
      <c r="K2188" s="23" t="str">
        <f>IF(AND(INDEX(個人!$C$6:$AH$125,$N2188,$C$3)&lt;&gt;"",INDEX(個人!$C$6:$AH$125,$N2188,$O2188)&lt;&gt;""),LEFT(TEXT(INDEX(個人!$C$6:$AH$125,$N2188,$O2188),"mm:ss.00"),2),"")</f>
        <v/>
      </c>
      <c r="L2188" s="23" t="str">
        <f>IF(AND(INDEX(個人!$C$6:$AH$125,$N2188,$C$3)&lt;&gt;"",INDEX(個人!$C$6:$AH$125,$N2188,$O2188)&lt;&gt;""),MID(TEXT(INDEX(個人!$C$6:$AH$125,$N2188,$O2188),"mm:ss.00"),4,2),"")</f>
        <v/>
      </c>
      <c r="M2188" s="23" t="str">
        <f>IF(AND(INDEX(個人!$C$6:$AH$125,$N2188,$C$3)&lt;&gt;"",INDEX(個人!$C$6:$AH$125,$N2188,$O2188)&lt;&gt;""),RIGHT(TEXT(INDEX(個人!$C$6:$AH$125,$N2188,$O2188),"mm:ss.00"),2),"")</f>
        <v/>
      </c>
      <c r="N2188" s="23">
        <f t="shared" si="299"/>
        <v>100</v>
      </c>
      <c r="O2188" s="23">
        <v>15</v>
      </c>
      <c r="P2188" s="200" t="s">
        <v>73</v>
      </c>
      <c r="Q2188" s="23" t="s">
        <v>318</v>
      </c>
    </row>
    <row r="2189" spans="3:17" s="23" customFormat="1" x14ac:dyDescent="0.15">
      <c r="C2189" s="23" t="str">
        <f>IF(INDEX(個人!$C$6:$AH$125,$N2189,$C$3)&lt;&gt;"",DBCS(TRIM(INDEX(個人!$C$6:$AH$125,$N2189,$C$3))),"")</f>
        <v/>
      </c>
      <c r="D2189" s="23" t="str">
        <f t="shared" si="297"/>
        <v>○</v>
      </c>
      <c r="E2189" s="23">
        <f>IF(AND(INDEX(個人!$C$6:$AH$125,$N2188,$C$3)&lt;&gt;"",INDEX(個人!$C$6:$AH$125,$N2189,$O2189)&lt;&gt;""),E2188+1,E2188)</f>
        <v>0</v>
      </c>
      <c r="F2189" s="23" t="str">
        <f t="shared" si="298"/>
        <v>@0</v>
      </c>
      <c r="H2189" s="23" t="str">
        <f>IF(AND(INDEX(個人!$C$6:$AH$125,$N2189,$C$3)&lt;&gt;"",INDEX(個人!$C$6:$AH$125,$N2189,$O2189)&lt;&gt;""),IF(INDEX(個人!$C$6:$AH$125,$N2189,$H$3)&lt;20,11,ROUNDDOWN(INDEX(個人!$C$6:$AH$125,$N2189,$H$3)/5,0)+7),"")</f>
        <v/>
      </c>
      <c r="I2189" s="23" t="str">
        <f>IF(AND(INDEX(個人!$C$6:$AH$125,$N2189,$C$3)&lt;&gt;"",INDEX(個人!$C$6:$AH$125,$N2189,$O2189)&lt;&gt;""),IF(ISERROR(VLOOKUP(DBCS($Q2189),コード一覧!$E$1:$F$6,2,FALSE)),1,VLOOKUP(DBCS($Q2189),コード一覧!$E$1:$F$6,2,FALSE)),"")</f>
        <v/>
      </c>
      <c r="J2189" s="23" t="str">
        <f>IF(AND(INDEX(個人!$C$6:$AH$125,$N2189,$C$3)&lt;&gt;"",INDEX(個人!$C$6:$AH$125,$N2189,$O2189)&lt;&gt;""),VLOOKUP($P2189,コード一覧!$G$1:$H$10,2,FALSE),"")</f>
        <v/>
      </c>
      <c r="K2189" s="23" t="str">
        <f>IF(AND(INDEX(個人!$C$6:$AH$125,$N2189,$C$3)&lt;&gt;"",INDEX(個人!$C$6:$AH$125,$N2189,$O2189)&lt;&gt;""),LEFT(TEXT(INDEX(個人!$C$6:$AH$125,$N2189,$O2189),"mm:ss.00"),2),"")</f>
        <v/>
      </c>
      <c r="L2189" s="23" t="str">
        <f>IF(AND(INDEX(個人!$C$6:$AH$125,$N2189,$C$3)&lt;&gt;"",INDEX(個人!$C$6:$AH$125,$N2189,$O2189)&lt;&gt;""),MID(TEXT(INDEX(個人!$C$6:$AH$125,$N2189,$O2189),"mm:ss.00"),4,2),"")</f>
        <v/>
      </c>
      <c r="M2189" s="23" t="str">
        <f>IF(AND(INDEX(個人!$C$6:$AH$125,$N2189,$C$3)&lt;&gt;"",INDEX(個人!$C$6:$AH$125,$N2189,$O2189)&lt;&gt;""),RIGHT(TEXT(INDEX(個人!$C$6:$AH$125,$N2189,$O2189),"mm:ss.00"),2),"")</f>
        <v/>
      </c>
      <c r="N2189" s="23">
        <f t="shared" si="299"/>
        <v>100</v>
      </c>
      <c r="O2189" s="23">
        <v>16</v>
      </c>
      <c r="P2189" s="200" t="s">
        <v>75</v>
      </c>
      <c r="Q2189" s="23" t="s">
        <v>318</v>
      </c>
    </row>
    <row r="2190" spans="3:17" s="23" customFormat="1" x14ac:dyDescent="0.15">
      <c r="C2190" s="23" t="str">
        <f>IF(INDEX(個人!$C$6:$AH$125,$N2190,$C$3)&lt;&gt;"",DBCS(TRIM(INDEX(個人!$C$6:$AH$125,$N2190,$C$3))),"")</f>
        <v/>
      </c>
      <c r="D2190" s="23" t="str">
        <f t="shared" si="297"/>
        <v>○</v>
      </c>
      <c r="E2190" s="23">
        <f>IF(AND(INDEX(個人!$C$6:$AH$125,$N2189,$C$3)&lt;&gt;"",INDEX(個人!$C$6:$AH$125,$N2190,$O2190)&lt;&gt;""),E2189+1,E2189)</f>
        <v>0</v>
      </c>
      <c r="F2190" s="23" t="str">
        <f t="shared" si="298"/>
        <v>@0</v>
      </c>
      <c r="H2190" s="23" t="str">
        <f>IF(AND(INDEX(個人!$C$6:$AH$125,$N2190,$C$3)&lt;&gt;"",INDEX(個人!$C$6:$AH$125,$N2190,$O2190)&lt;&gt;""),IF(INDEX(個人!$C$6:$AH$125,$N2190,$H$3)&lt;20,11,ROUNDDOWN(INDEX(個人!$C$6:$AH$125,$N2190,$H$3)/5,0)+7),"")</f>
        <v/>
      </c>
      <c r="I2190" s="23" t="str">
        <f>IF(AND(INDEX(個人!$C$6:$AH$125,$N2190,$C$3)&lt;&gt;"",INDEX(個人!$C$6:$AH$125,$N2190,$O2190)&lt;&gt;""),IF(ISERROR(VLOOKUP(DBCS($Q2190),コード一覧!$E$1:$F$6,2,FALSE)),1,VLOOKUP(DBCS($Q2190),コード一覧!$E$1:$F$6,2,FALSE)),"")</f>
        <v/>
      </c>
      <c r="J2190" s="23" t="str">
        <f>IF(AND(INDEX(個人!$C$6:$AH$125,$N2190,$C$3)&lt;&gt;"",INDEX(個人!$C$6:$AH$125,$N2190,$O2190)&lt;&gt;""),VLOOKUP($P2190,コード一覧!$G$1:$H$10,2,FALSE),"")</f>
        <v/>
      </c>
      <c r="K2190" s="23" t="str">
        <f>IF(AND(INDEX(個人!$C$6:$AH$125,$N2190,$C$3)&lt;&gt;"",INDEX(個人!$C$6:$AH$125,$N2190,$O2190)&lt;&gt;""),LEFT(TEXT(INDEX(個人!$C$6:$AH$125,$N2190,$O2190),"mm:ss.00"),2),"")</f>
        <v/>
      </c>
      <c r="L2190" s="23" t="str">
        <f>IF(AND(INDEX(個人!$C$6:$AH$125,$N2190,$C$3)&lt;&gt;"",INDEX(個人!$C$6:$AH$125,$N2190,$O2190)&lt;&gt;""),MID(TEXT(INDEX(個人!$C$6:$AH$125,$N2190,$O2190),"mm:ss.00"),4,2),"")</f>
        <v/>
      </c>
      <c r="M2190" s="23" t="str">
        <f>IF(AND(INDEX(個人!$C$6:$AH$125,$N2190,$C$3)&lt;&gt;"",INDEX(個人!$C$6:$AH$125,$N2190,$O2190)&lt;&gt;""),RIGHT(TEXT(INDEX(個人!$C$6:$AH$125,$N2190,$O2190),"mm:ss.00"),2),"")</f>
        <v/>
      </c>
      <c r="N2190" s="23">
        <f t="shared" si="299"/>
        <v>100</v>
      </c>
      <c r="O2190" s="23">
        <v>17</v>
      </c>
      <c r="P2190" s="200" t="s">
        <v>77</v>
      </c>
      <c r="Q2190" s="23" t="s">
        <v>318</v>
      </c>
    </row>
    <row r="2191" spans="3:17" s="23" customFormat="1" x14ac:dyDescent="0.15">
      <c r="C2191" s="23" t="str">
        <f>IF(INDEX(個人!$C$6:$AH$125,$N2191,$C$3)&lt;&gt;"",DBCS(TRIM(INDEX(個人!$C$6:$AH$125,$N2191,$C$3))),"")</f>
        <v/>
      </c>
      <c r="D2191" s="23" t="str">
        <f t="shared" si="297"/>
        <v>○</v>
      </c>
      <c r="E2191" s="23">
        <f>IF(AND(INDEX(個人!$C$6:$AH$125,$N2190,$C$3)&lt;&gt;"",INDEX(個人!$C$6:$AH$125,$N2191,$O2191)&lt;&gt;""),E2190+1,E2190)</f>
        <v>0</v>
      </c>
      <c r="F2191" s="23" t="str">
        <f t="shared" si="298"/>
        <v>@0</v>
      </c>
      <c r="H2191" s="23" t="str">
        <f>IF(AND(INDEX(個人!$C$6:$AH$125,$N2191,$C$3)&lt;&gt;"",INDEX(個人!$C$6:$AH$125,$N2191,$O2191)&lt;&gt;""),IF(INDEX(個人!$C$6:$AH$125,$N2191,$H$3)&lt;20,11,ROUNDDOWN(INDEX(個人!$C$6:$AH$125,$N2191,$H$3)/5,0)+7),"")</f>
        <v/>
      </c>
      <c r="I2191" s="23" t="str">
        <f>IF(AND(INDEX(個人!$C$6:$AH$125,$N2191,$C$3)&lt;&gt;"",INDEX(個人!$C$6:$AH$125,$N2191,$O2191)&lt;&gt;""),IF(ISERROR(VLOOKUP(DBCS($Q2191),コード一覧!$E$1:$F$6,2,FALSE)),1,VLOOKUP(DBCS($Q2191),コード一覧!$E$1:$F$6,2,FALSE)),"")</f>
        <v/>
      </c>
      <c r="J2191" s="23" t="str">
        <f>IF(AND(INDEX(個人!$C$6:$AH$125,$N2191,$C$3)&lt;&gt;"",INDEX(個人!$C$6:$AH$125,$N2191,$O2191)&lt;&gt;""),VLOOKUP($P2191,コード一覧!$G$1:$H$10,2,FALSE),"")</f>
        <v/>
      </c>
      <c r="K2191" s="23" t="str">
        <f>IF(AND(INDEX(個人!$C$6:$AH$125,$N2191,$C$3)&lt;&gt;"",INDEX(個人!$C$6:$AH$125,$N2191,$O2191)&lt;&gt;""),LEFT(TEXT(INDEX(個人!$C$6:$AH$125,$N2191,$O2191),"mm:ss.00"),2),"")</f>
        <v/>
      </c>
      <c r="L2191" s="23" t="str">
        <f>IF(AND(INDEX(個人!$C$6:$AH$125,$N2191,$C$3)&lt;&gt;"",INDEX(個人!$C$6:$AH$125,$N2191,$O2191)&lt;&gt;""),MID(TEXT(INDEX(個人!$C$6:$AH$125,$N2191,$O2191),"mm:ss.00"),4,2),"")</f>
        <v/>
      </c>
      <c r="M2191" s="23" t="str">
        <f>IF(AND(INDEX(個人!$C$6:$AH$125,$N2191,$C$3)&lt;&gt;"",INDEX(個人!$C$6:$AH$125,$N2191,$O2191)&lt;&gt;""),RIGHT(TEXT(INDEX(個人!$C$6:$AH$125,$N2191,$O2191),"mm:ss.00"),2),"")</f>
        <v/>
      </c>
      <c r="N2191" s="23">
        <f t="shared" si="299"/>
        <v>100</v>
      </c>
      <c r="O2191" s="23">
        <v>18</v>
      </c>
      <c r="P2191" s="200" t="s">
        <v>70</v>
      </c>
      <c r="Q2191" s="23" t="s">
        <v>319</v>
      </c>
    </row>
    <row r="2192" spans="3:17" s="23" customFormat="1" x14ac:dyDescent="0.15">
      <c r="C2192" s="23" t="str">
        <f>IF(INDEX(個人!$C$6:$AH$125,$N2192,$C$3)&lt;&gt;"",DBCS(TRIM(INDEX(個人!$C$6:$AH$125,$N2192,$C$3))),"")</f>
        <v/>
      </c>
      <c r="D2192" s="23" t="str">
        <f t="shared" si="297"/>
        <v>○</v>
      </c>
      <c r="E2192" s="23">
        <f>IF(AND(INDEX(個人!$C$6:$AH$125,$N2191,$C$3)&lt;&gt;"",INDEX(個人!$C$6:$AH$125,$N2192,$O2192)&lt;&gt;""),E2191+1,E2191)</f>
        <v>0</v>
      </c>
      <c r="F2192" s="23" t="str">
        <f t="shared" si="298"/>
        <v>@0</v>
      </c>
      <c r="H2192" s="23" t="str">
        <f>IF(AND(INDEX(個人!$C$6:$AH$125,$N2192,$C$3)&lt;&gt;"",INDEX(個人!$C$6:$AH$125,$N2192,$O2192)&lt;&gt;""),IF(INDEX(個人!$C$6:$AH$125,$N2192,$H$3)&lt;20,11,ROUNDDOWN(INDEX(個人!$C$6:$AH$125,$N2192,$H$3)/5,0)+7),"")</f>
        <v/>
      </c>
      <c r="I2192" s="23" t="str">
        <f>IF(AND(INDEX(個人!$C$6:$AH$125,$N2192,$C$3)&lt;&gt;"",INDEX(個人!$C$6:$AH$125,$N2192,$O2192)&lt;&gt;""),IF(ISERROR(VLOOKUP(DBCS($Q2192),コード一覧!$E$1:$F$6,2,FALSE)),1,VLOOKUP(DBCS($Q2192),コード一覧!$E$1:$F$6,2,FALSE)),"")</f>
        <v/>
      </c>
      <c r="J2192" s="23" t="str">
        <f>IF(AND(INDEX(個人!$C$6:$AH$125,$N2192,$C$3)&lt;&gt;"",INDEX(個人!$C$6:$AH$125,$N2192,$O2192)&lt;&gt;""),VLOOKUP($P2192,コード一覧!$G$1:$H$10,2,FALSE),"")</f>
        <v/>
      </c>
      <c r="K2192" s="23" t="str">
        <f>IF(AND(INDEX(個人!$C$6:$AH$125,$N2192,$C$3)&lt;&gt;"",INDEX(個人!$C$6:$AH$125,$N2192,$O2192)&lt;&gt;""),LEFT(TEXT(INDEX(個人!$C$6:$AH$125,$N2192,$O2192),"mm:ss.00"),2),"")</f>
        <v/>
      </c>
      <c r="L2192" s="23" t="str">
        <f>IF(AND(INDEX(個人!$C$6:$AH$125,$N2192,$C$3)&lt;&gt;"",INDEX(個人!$C$6:$AH$125,$N2192,$O2192)&lt;&gt;""),MID(TEXT(INDEX(個人!$C$6:$AH$125,$N2192,$O2192),"mm:ss.00"),4,2),"")</f>
        <v/>
      </c>
      <c r="M2192" s="23" t="str">
        <f>IF(AND(INDEX(個人!$C$6:$AH$125,$N2192,$C$3)&lt;&gt;"",INDEX(個人!$C$6:$AH$125,$N2192,$O2192)&lt;&gt;""),RIGHT(TEXT(INDEX(個人!$C$6:$AH$125,$N2192,$O2192),"mm:ss.00"),2),"")</f>
        <v/>
      </c>
      <c r="N2192" s="23">
        <f t="shared" si="299"/>
        <v>100</v>
      </c>
      <c r="O2192" s="23">
        <v>19</v>
      </c>
      <c r="P2192" s="200" t="s">
        <v>24</v>
      </c>
      <c r="Q2192" s="23" t="s">
        <v>319</v>
      </c>
    </row>
    <row r="2193" spans="3:17" s="23" customFormat="1" x14ac:dyDescent="0.15">
      <c r="C2193" s="23" t="str">
        <f>IF(INDEX(個人!$C$6:$AH$125,$N2193,$C$3)&lt;&gt;"",DBCS(TRIM(INDEX(個人!$C$6:$AH$125,$N2193,$C$3))),"")</f>
        <v/>
      </c>
      <c r="D2193" s="23" t="str">
        <f t="shared" si="297"/>
        <v>○</v>
      </c>
      <c r="E2193" s="23">
        <f>IF(AND(INDEX(個人!$C$6:$AH$125,$N2192,$C$3)&lt;&gt;"",INDEX(個人!$C$6:$AH$125,$N2193,$O2193)&lt;&gt;""),E2192+1,E2192)</f>
        <v>0</v>
      </c>
      <c r="F2193" s="23" t="str">
        <f t="shared" si="298"/>
        <v>@0</v>
      </c>
      <c r="H2193" s="23" t="str">
        <f>IF(AND(INDEX(個人!$C$6:$AH$125,$N2193,$C$3)&lt;&gt;"",INDEX(個人!$C$6:$AH$125,$N2193,$O2193)&lt;&gt;""),IF(INDEX(個人!$C$6:$AH$125,$N2193,$H$3)&lt;20,11,ROUNDDOWN(INDEX(個人!$C$6:$AH$125,$N2193,$H$3)/5,0)+7),"")</f>
        <v/>
      </c>
      <c r="I2193" s="23" t="str">
        <f>IF(AND(INDEX(個人!$C$6:$AH$125,$N2193,$C$3)&lt;&gt;"",INDEX(個人!$C$6:$AH$125,$N2193,$O2193)&lt;&gt;""),IF(ISERROR(VLOOKUP(DBCS($Q2193),コード一覧!$E$1:$F$6,2,FALSE)),1,VLOOKUP(DBCS($Q2193),コード一覧!$E$1:$F$6,2,FALSE)),"")</f>
        <v/>
      </c>
      <c r="J2193" s="23" t="str">
        <f>IF(AND(INDEX(個人!$C$6:$AH$125,$N2193,$C$3)&lt;&gt;"",INDEX(個人!$C$6:$AH$125,$N2193,$O2193)&lt;&gt;""),VLOOKUP($P2193,コード一覧!$G$1:$H$10,2,FALSE),"")</f>
        <v/>
      </c>
      <c r="K2193" s="23" t="str">
        <f>IF(AND(INDEX(個人!$C$6:$AH$125,$N2193,$C$3)&lt;&gt;"",INDEX(個人!$C$6:$AH$125,$N2193,$O2193)&lt;&gt;""),LEFT(TEXT(INDEX(個人!$C$6:$AH$125,$N2193,$O2193),"mm:ss.00"),2),"")</f>
        <v/>
      </c>
      <c r="L2193" s="23" t="str">
        <f>IF(AND(INDEX(個人!$C$6:$AH$125,$N2193,$C$3)&lt;&gt;"",INDEX(個人!$C$6:$AH$125,$N2193,$O2193)&lt;&gt;""),MID(TEXT(INDEX(個人!$C$6:$AH$125,$N2193,$O2193),"mm:ss.00"),4,2),"")</f>
        <v/>
      </c>
      <c r="M2193" s="23" t="str">
        <f>IF(AND(INDEX(個人!$C$6:$AH$125,$N2193,$C$3)&lt;&gt;"",INDEX(個人!$C$6:$AH$125,$N2193,$O2193)&lt;&gt;""),RIGHT(TEXT(INDEX(個人!$C$6:$AH$125,$N2193,$O2193),"mm:ss.00"),2),"")</f>
        <v/>
      </c>
      <c r="N2193" s="23">
        <f t="shared" si="299"/>
        <v>100</v>
      </c>
      <c r="O2193" s="23">
        <v>20</v>
      </c>
      <c r="P2193" s="200" t="s">
        <v>37</v>
      </c>
      <c r="Q2193" s="23" t="s">
        <v>319</v>
      </c>
    </row>
    <row r="2194" spans="3:17" s="23" customFormat="1" x14ac:dyDescent="0.15">
      <c r="C2194" s="23" t="str">
        <f>IF(INDEX(個人!$C$6:$AH$125,$N2194,$C$3)&lt;&gt;"",DBCS(TRIM(INDEX(個人!$C$6:$AH$125,$N2194,$C$3))),"")</f>
        <v/>
      </c>
      <c r="D2194" s="23" t="str">
        <f t="shared" si="297"/>
        <v>○</v>
      </c>
      <c r="E2194" s="23">
        <f>IF(AND(INDEX(個人!$C$6:$AH$125,$N2193,$C$3)&lt;&gt;"",INDEX(個人!$C$6:$AH$125,$N2194,$O2194)&lt;&gt;""),E2193+1,E2193)</f>
        <v>0</v>
      </c>
      <c r="F2194" s="23" t="str">
        <f t="shared" si="298"/>
        <v>@0</v>
      </c>
      <c r="H2194" s="23" t="str">
        <f>IF(AND(INDEX(個人!$C$6:$AH$125,$N2194,$C$3)&lt;&gt;"",INDEX(個人!$C$6:$AH$125,$N2194,$O2194)&lt;&gt;""),IF(INDEX(個人!$C$6:$AH$125,$N2194,$H$3)&lt;20,11,ROUNDDOWN(INDEX(個人!$C$6:$AH$125,$N2194,$H$3)/5,0)+7),"")</f>
        <v/>
      </c>
      <c r="I2194" s="23" t="str">
        <f>IF(AND(INDEX(個人!$C$6:$AH$125,$N2194,$C$3)&lt;&gt;"",INDEX(個人!$C$6:$AH$125,$N2194,$O2194)&lt;&gt;""),IF(ISERROR(VLOOKUP(DBCS($Q2194),コード一覧!$E$1:$F$6,2,FALSE)),1,VLOOKUP(DBCS($Q2194),コード一覧!$E$1:$F$6,2,FALSE)),"")</f>
        <v/>
      </c>
      <c r="J2194" s="23" t="str">
        <f>IF(AND(INDEX(個人!$C$6:$AH$125,$N2194,$C$3)&lt;&gt;"",INDEX(個人!$C$6:$AH$125,$N2194,$O2194)&lt;&gt;""),VLOOKUP($P2194,コード一覧!$G$1:$H$10,2,FALSE),"")</f>
        <v/>
      </c>
      <c r="K2194" s="23" t="str">
        <f>IF(AND(INDEX(個人!$C$6:$AH$125,$N2194,$C$3)&lt;&gt;"",INDEX(個人!$C$6:$AH$125,$N2194,$O2194)&lt;&gt;""),LEFT(TEXT(INDEX(個人!$C$6:$AH$125,$N2194,$O2194),"mm:ss.00"),2),"")</f>
        <v/>
      </c>
      <c r="L2194" s="23" t="str">
        <f>IF(AND(INDEX(個人!$C$6:$AH$125,$N2194,$C$3)&lt;&gt;"",INDEX(個人!$C$6:$AH$125,$N2194,$O2194)&lt;&gt;""),MID(TEXT(INDEX(個人!$C$6:$AH$125,$N2194,$O2194),"mm:ss.00"),4,2),"")</f>
        <v/>
      </c>
      <c r="M2194" s="23" t="str">
        <f>IF(AND(INDEX(個人!$C$6:$AH$125,$N2194,$C$3)&lt;&gt;"",INDEX(個人!$C$6:$AH$125,$N2194,$O2194)&lt;&gt;""),RIGHT(TEXT(INDEX(個人!$C$6:$AH$125,$N2194,$O2194),"mm:ss.00"),2),"")</f>
        <v/>
      </c>
      <c r="N2194" s="23">
        <f t="shared" si="299"/>
        <v>100</v>
      </c>
      <c r="O2194" s="23">
        <v>21</v>
      </c>
      <c r="P2194" s="200" t="s">
        <v>47</v>
      </c>
      <c r="Q2194" s="23" t="s">
        <v>319</v>
      </c>
    </row>
    <row r="2195" spans="3:17" s="23" customFormat="1" x14ac:dyDescent="0.15">
      <c r="C2195" s="23" t="str">
        <f>IF(INDEX(個人!$C$6:$AH$125,$N2195,$C$3)&lt;&gt;"",DBCS(TRIM(INDEX(個人!$C$6:$AH$125,$N2195,$C$3))),"")</f>
        <v/>
      </c>
      <c r="D2195" s="23" t="str">
        <f t="shared" si="297"/>
        <v>○</v>
      </c>
      <c r="E2195" s="23">
        <f>IF(AND(INDEX(個人!$C$6:$AH$125,$N2194,$C$3)&lt;&gt;"",INDEX(個人!$C$6:$AH$125,$N2195,$O2195)&lt;&gt;""),E2194+1,E2194)</f>
        <v>0</v>
      </c>
      <c r="F2195" s="23" t="str">
        <f t="shared" si="298"/>
        <v>@0</v>
      </c>
      <c r="H2195" s="23" t="str">
        <f>IF(AND(INDEX(個人!$C$6:$AH$125,$N2195,$C$3)&lt;&gt;"",INDEX(個人!$C$6:$AH$125,$N2195,$O2195)&lt;&gt;""),IF(INDEX(個人!$C$6:$AH$125,$N2195,$H$3)&lt;20,11,ROUNDDOWN(INDEX(個人!$C$6:$AH$125,$N2195,$H$3)/5,0)+7),"")</f>
        <v/>
      </c>
      <c r="I2195" s="23" t="str">
        <f>IF(AND(INDEX(個人!$C$6:$AH$125,$N2195,$C$3)&lt;&gt;"",INDEX(個人!$C$6:$AH$125,$N2195,$O2195)&lt;&gt;""),IF(ISERROR(VLOOKUP(DBCS($Q2195),コード一覧!$E$1:$F$6,2,FALSE)),1,VLOOKUP(DBCS($Q2195),コード一覧!$E$1:$F$6,2,FALSE)),"")</f>
        <v/>
      </c>
      <c r="J2195" s="23" t="str">
        <f>IF(AND(INDEX(個人!$C$6:$AH$125,$N2195,$C$3)&lt;&gt;"",INDEX(個人!$C$6:$AH$125,$N2195,$O2195)&lt;&gt;""),VLOOKUP($P2195,コード一覧!$G$1:$H$10,2,FALSE),"")</f>
        <v/>
      </c>
      <c r="K2195" s="23" t="str">
        <f>IF(AND(INDEX(個人!$C$6:$AH$125,$N2195,$C$3)&lt;&gt;"",INDEX(個人!$C$6:$AH$125,$N2195,$O2195)&lt;&gt;""),LEFT(TEXT(INDEX(個人!$C$6:$AH$125,$N2195,$O2195),"mm:ss.00"),2),"")</f>
        <v/>
      </c>
      <c r="L2195" s="23" t="str">
        <f>IF(AND(INDEX(個人!$C$6:$AH$125,$N2195,$C$3)&lt;&gt;"",INDEX(個人!$C$6:$AH$125,$N2195,$O2195)&lt;&gt;""),MID(TEXT(INDEX(個人!$C$6:$AH$125,$N2195,$O2195),"mm:ss.00"),4,2),"")</f>
        <v/>
      </c>
      <c r="M2195" s="23" t="str">
        <f>IF(AND(INDEX(個人!$C$6:$AH$125,$N2195,$C$3)&lt;&gt;"",INDEX(個人!$C$6:$AH$125,$N2195,$O2195)&lt;&gt;""),RIGHT(TEXT(INDEX(個人!$C$6:$AH$125,$N2195,$O2195),"mm:ss.00"),2),"")</f>
        <v/>
      </c>
      <c r="N2195" s="23">
        <f t="shared" si="299"/>
        <v>100</v>
      </c>
      <c r="O2195" s="23">
        <v>22</v>
      </c>
      <c r="P2195" s="200" t="s">
        <v>70</v>
      </c>
      <c r="Q2195" s="23" t="s">
        <v>320</v>
      </c>
    </row>
    <row r="2196" spans="3:17" s="23" customFormat="1" x14ac:dyDescent="0.15">
      <c r="C2196" s="23" t="str">
        <f>IF(INDEX(個人!$C$6:$AH$125,$N2196,$C$3)&lt;&gt;"",DBCS(TRIM(INDEX(個人!$C$6:$AH$125,$N2196,$C$3))),"")</f>
        <v/>
      </c>
      <c r="D2196" s="23" t="str">
        <f t="shared" si="297"/>
        <v>○</v>
      </c>
      <c r="E2196" s="23">
        <f>IF(AND(INDEX(個人!$C$6:$AH$125,$N2195,$C$3)&lt;&gt;"",INDEX(個人!$C$6:$AH$125,$N2196,$O2196)&lt;&gt;""),E2195+1,E2195)</f>
        <v>0</v>
      </c>
      <c r="F2196" s="23" t="str">
        <f t="shared" si="298"/>
        <v>@0</v>
      </c>
      <c r="H2196" s="23" t="str">
        <f>IF(AND(INDEX(個人!$C$6:$AH$125,$N2196,$C$3)&lt;&gt;"",INDEX(個人!$C$6:$AH$125,$N2196,$O2196)&lt;&gt;""),IF(INDEX(個人!$C$6:$AH$125,$N2196,$H$3)&lt;20,11,ROUNDDOWN(INDEX(個人!$C$6:$AH$125,$N2196,$H$3)/5,0)+7),"")</f>
        <v/>
      </c>
      <c r="I2196" s="23" t="str">
        <f>IF(AND(INDEX(個人!$C$6:$AH$125,$N2196,$C$3)&lt;&gt;"",INDEX(個人!$C$6:$AH$125,$N2196,$O2196)&lt;&gt;""),IF(ISERROR(VLOOKUP(DBCS($Q2196),コード一覧!$E$1:$F$6,2,FALSE)),1,VLOOKUP(DBCS($Q2196),コード一覧!$E$1:$F$6,2,FALSE)),"")</f>
        <v/>
      </c>
      <c r="J2196" s="23" t="str">
        <f>IF(AND(INDEX(個人!$C$6:$AH$125,$N2196,$C$3)&lt;&gt;"",INDEX(個人!$C$6:$AH$125,$N2196,$O2196)&lt;&gt;""),VLOOKUP($P2196,コード一覧!$G$1:$H$10,2,FALSE),"")</f>
        <v/>
      </c>
      <c r="K2196" s="23" t="str">
        <f>IF(AND(INDEX(個人!$C$6:$AH$125,$N2196,$C$3)&lt;&gt;"",INDEX(個人!$C$6:$AH$125,$N2196,$O2196)&lt;&gt;""),LEFT(TEXT(INDEX(個人!$C$6:$AH$125,$N2196,$O2196),"mm:ss.00"),2),"")</f>
        <v/>
      </c>
      <c r="L2196" s="23" t="str">
        <f>IF(AND(INDEX(個人!$C$6:$AH$125,$N2196,$C$3)&lt;&gt;"",INDEX(個人!$C$6:$AH$125,$N2196,$O2196)&lt;&gt;""),MID(TEXT(INDEX(個人!$C$6:$AH$125,$N2196,$O2196),"mm:ss.00"),4,2),"")</f>
        <v/>
      </c>
      <c r="M2196" s="23" t="str">
        <f>IF(AND(INDEX(個人!$C$6:$AH$125,$N2196,$C$3)&lt;&gt;"",INDEX(個人!$C$6:$AH$125,$N2196,$O2196)&lt;&gt;""),RIGHT(TEXT(INDEX(個人!$C$6:$AH$125,$N2196,$O2196),"mm:ss.00"),2),"")</f>
        <v/>
      </c>
      <c r="N2196" s="23">
        <f t="shared" si="299"/>
        <v>100</v>
      </c>
      <c r="O2196" s="23">
        <v>23</v>
      </c>
      <c r="P2196" s="200" t="s">
        <v>24</v>
      </c>
      <c r="Q2196" s="23" t="s">
        <v>320</v>
      </c>
    </row>
    <row r="2197" spans="3:17" s="23" customFormat="1" x14ac:dyDescent="0.15">
      <c r="C2197" s="23" t="str">
        <f>IF(INDEX(個人!$C$6:$AH$125,$N2197,$C$3)&lt;&gt;"",DBCS(TRIM(INDEX(個人!$C$6:$AH$125,$N2197,$C$3))),"")</f>
        <v/>
      </c>
      <c r="D2197" s="23" t="str">
        <f t="shared" si="297"/>
        <v>○</v>
      </c>
      <c r="E2197" s="23">
        <f>IF(AND(INDEX(個人!$C$6:$AH$125,$N2196,$C$3)&lt;&gt;"",INDEX(個人!$C$6:$AH$125,$N2197,$O2197)&lt;&gt;""),E2196+1,E2196)</f>
        <v>0</v>
      </c>
      <c r="F2197" s="23" t="str">
        <f t="shared" si="298"/>
        <v>@0</v>
      </c>
      <c r="H2197" s="23" t="str">
        <f>IF(AND(INDEX(個人!$C$6:$AH$125,$N2197,$C$3)&lt;&gt;"",INDEX(個人!$C$6:$AH$125,$N2197,$O2197)&lt;&gt;""),IF(INDEX(個人!$C$6:$AH$125,$N2197,$H$3)&lt;20,11,ROUNDDOWN(INDEX(個人!$C$6:$AH$125,$N2197,$H$3)/5,0)+7),"")</f>
        <v/>
      </c>
      <c r="I2197" s="23" t="str">
        <f>IF(AND(INDEX(個人!$C$6:$AH$125,$N2197,$C$3)&lt;&gt;"",INDEX(個人!$C$6:$AH$125,$N2197,$O2197)&lt;&gt;""),IF(ISERROR(VLOOKUP(DBCS($Q2197),コード一覧!$E$1:$F$6,2,FALSE)),1,VLOOKUP(DBCS($Q2197),コード一覧!$E$1:$F$6,2,FALSE)),"")</f>
        <v/>
      </c>
      <c r="J2197" s="23" t="str">
        <f>IF(AND(INDEX(個人!$C$6:$AH$125,$N2197,$C$3)&lt;&gt;"",INDEX(個人!$C$6:$AH$125,$N2197,$O2197)&lt;&gt;""),VLOOKUP($P2197,コード一覧!$G$1:$H$10,2,FALSE),"")</f>
        <v/>
      </c>
      <c r="K2197" s="23" t="str">
        <f>IF(AND(INDEX(個人!$C$6:$AH$125,$N2197,$C$3)&lt;&gt;"",INDEX(個人!$C$6:$AH$125,$N2197,$O2197)&lt;&gt;""),LEFT(TEXT(INDEX(個人!$C$6:$AH$125,$N2197,$O2197),"mm:ss.00"),2),"")</f>
        <v/>
      </c>
      <c r="L2197" s="23" t="str">
        <f>IF(AND(INDEX(個人!$C$6:$AH$125,$N2197,$C$3)&lt;&gt;"",INDEX(個人!$C$6:$AH$125,$N2197,$O2197)&lt;&gt;""),MID(TEXT(INDEX(個人!$C$6:$AH$125,$N2197,$O2197),"mm:ss.00"),4,2),"")</f>
        <v/>
      </c>
      <c r="M2197" s="23" t="str">
        <f>IF(AND(INDEX(個人!$C$6:$AH$125,$N2197,$C$3)&lt;&gt;"",INDEX(個人!$C$6:$AH$125,$N2197,$O2197)&lt;&gt;""),RIGHT(TEXT(INDEX(個人!$C$6:$AH$125,$N2197,$O2197),"mm:ss.00"),2),"")</f>
        <v/>
      </c>
      <c r="N2197" s="23">
        <f t="shared" si="299"/>
        <v>100</v>
      </c>
      <c r="O2197" s="23">
        <v>24</v>
      </c>
      <c r="P2197" s="200" t="s">
        <v>37</v>
      </c>
      <c r="Q2197" s="23" t="s">
        <v>320</v>
      </c>
    </row>
    <row r="2198" spans="3:17" s="23" customFormat="1" x14ac:dyDescent="0.15">
      <c r="C2198" s="23" t="str">
        <f>IF(INDEX(個人!$C$6:$AH$125,$N2198,$C$3)&lt;&gt;"",DBCS(TRIM(INDEX(個人!$C$6:$AH$125,$N2198,$C$3))),"")</f>
        <v/>
      </c>
      <c r="D2198" s="23" t="str">
        <f t="shared" si="297"/>
        <v>○</v>
      </c>
      <c r="E2198" s="23">
        <f>IF(AND(INDEX(個人!$C$6:$AH$125,$N2197,$C$3)&lt;&gt;"",INDEX(個人!$C$6:$AH$125,$N2198,$O2198)&lt;&gt;""),E2197+1,E2197)</f>
        <v>0</v>
      </c>
      <c r="F2198" s="23" t="str">
        <f t="shared" si="298"/>
        <v>@0</v>
      </c>
      <c r="H2198" s="23" t="str">
        <f>IF(AND(INDEX(個人!$C$6:$AH$125,$N2198,$C$3)&lt;&gt;"",INDEX(個人!$C$6:$AH$125,$N2198,$O2198)&lt;&gt;""),IF(INDEX(個人!$C$6:$AH$125,$N2198,$H$3)&lt;20,11,ROUNDDOWN(INDEX(個人!$C$6:$AH$125,$N2198,$H$3)/5,0)+7),"")</f>
        <v/>
      </c>
      <c r="I2198" s="23" t="str">
        <f>IF(AND(INDEX(個人!$C$6:$AH$125,$N2198,$C$3)&lt;&gt;"",INDEX(個人!$C$6:$AH$125,$N2198,$O2198)&lt;&gt;""),IF(ISERROR(VLOOKUP(DBCS($Q2198),コード一覧!$E$1:$F$6,2,FALSE)),1,VLOOKUP(DBCS($Q2198),コード一覧!$E$1:$F$6,2,FALSE)),"")</f>
        <v/>
      </c>
      <c r="J2198" s="23" t="str">
        <f>IF(AND(INDEX(個人!$C$6:$AH$125,$N2198,$C$3)&lt;&gt;"",INDEX(個人!$C$6:$AH$125,$N2198,$O2198)&lt;&gt;""),VLOOKUP($P2198,コード一覧!$G$1:$H$10,2,FALSE),"")</f>
        <v/>
      </c>
      <c r="K2198" s="23" t="str">
        <f>IF(AND(INDEX(個人!$C$6:$AH$125,$N2198,$C$3)&lt;&gt;"",INDEX(個人!$C$6:$AH$125,$N2198,$O2198)&lt;&gt;""),LEFT(TEXT(INDEX(個人!$C$6:$AH$125,$N2198,$O2198),"mm:ss.00"),2),"")</f>
        <v/>
      </c>
      <c r="L2198" s="23" t="str">
        <f>IF(AND(INDEX(個人!$C$6:$AH$125,$N2198,$C$3)&lt;&gt;"",INDEX(個人!$C$6:$AH$125,$N2198,$O2198)&lt;&gt;""),MID(TEXT(INDEX(個人!$C$6:$AH$125,$N2198,$O2198),"mm:ss.00"),4,2),"")</f>
        <v/>
      </c>
      <c r="M2198" s="23" t="str">
        <f>IF(AND(INDEX(個人!$C$6:$AH$125,$N2198,$C$3)&lt;&gt;"",INDEX(個人!$C$6:$AH$125,$N2198,$O2198)&lt;&gt;""),RIGHT(TEXT(INDEX(個人!$C$6:$AH$125,$N2198,$O2198),"mm:ss.00"),2),"")</f>
        <v/>
      </c>
      <c r="N2198" s="23">
        <f t="shared" si="299"/>
        <v>100</v>
      </c>
      <c r="O2198" s="23">
        <v>25</v>
      </c>
      <c r="P2198" s="200" t="s">
        <v>47</v>
      </c>
      <c r="Q2198" s="23" t="s">
        <v>320</v>
      </c>
    </row>
    <row r="2199" spans="3:17" s="23" customFormat="1" x14ac:dyDescent="0.15">
      <c r="C2199" s="23" t="str">
        <f>IF(INDEX(個人!$C$6:$AH$125,$N2199,$C$3)&lt;&gt;"",DBCS(TRIM(INDEX(個人!$C$6:$AH$125,$N2199,$C$3))),"")</f>
        <v/>
      </c>
      <c r="D2199" s="23" t="str">
        <f t="shared" si="297"/>
        <v>○</v>
      </c>
      <c r="E2199" s="23">
        <f>IF(AND(INDEX(個人!$C$6:$AH$125,$N2198,$C$3)&lt;&gt;"",INDEX(個人!$C$6:$AH$125,$N2199,$O2199)&lt;&gt;""),E2198+1,E2198)</f>
        <v>0</v>
      </c>
      <c r="F2199" s="23" t="str">
        <f t="shared" si="298"/>
        <v>@0</v>
      </c>
      <c r="H2199" s="23" t="str">
        <f>IF(AND(INDEX(個人!$C$6:$AH$125,$N2199,$C$3)&lt;&gt;"",INDEX(個人!$C$6:$AH$125,$N2199,$O2199)&lt;&gt;""),IF(INDEX(個人!$C$6:$AH$125,$N2199,$H$3)&lt;20,11,ROUNDDOWN(INDEX(個人!$C$6:$AH$125,$N2199,$H$3)/5,0)+7),"")</f>
        <v/>
      </c>
      <c r="I2199" s="23" t="str">
        <f>IF(AND(INDEX(個人!$C$6:$AH$125,$N2199,$C$3)&lt;&gt;"",INDEX(個人!$C$6:$AH$125,$N2199,$O2199)&lt;&gt;""),IF(ISERROR(VLOOKUP(DBCS($Q2199),コード一覧!$E$1:$F$6,2,FALSE)),1,VLOOKUP(DBCS($Q2199),コード一覧!$E$1:$F$6,2,FALSE)),"")</f>
        <v/>
      </c>
      <c r="J2199" s="23" t="str">
        <f>IF(AND(INDEX(個人!$C$6:$AH$125,$N2199,$C$3)&lt;&gt;"",INDEX(個人!$C$6:$AH$125,$N2199,$O2199)&lt;&gt;""),VLOOKUP($P2199,コード一覧!$G$1:$H$10,2,FALSE),"")</f>
        <v/>
      </c>
      <c r="K2199" s="23" t="str">
        <f>IF(AND(INDEX(個人!$C$6:$AH$125,$N2199,$C$3)&lt;&gt;"",INDEX(個人!$C$6:$AH$125,$N2199,$O2199)&lt;&gt;""),LEFT(TEXT(INDEX(個人!$C$6:$AH$125,$N2199,$O2199),"mm:ss.00"),2),"")</f>
        <v/>
      </c>
      <c r="L2199" s="23" t="str">
        <f>IF(AND(INDEX(個人!$C$6:$AH$125,$N2199,$C$3)&lt;&gt;"",INDEX(個人!$C$6:$AH$125,$N2199,$O2199)&lt;&gt;""),MID(TEXT(INDEX(個人!$C$6:$AH$125,$N2199,$O2199),"mm:ss.00"),4,2),"")</f>
        <v/>
      </c>
      <c r="M2199" s="23" t="str">
        <f>IF(AND(INDEX(個人!$C$6:$AH$125,$N2199,$C$3)&lt;&gt;"",INDEX(個人!$C$6:$AH$125,$N2199,$O2199)&lt;&gt;""),RIGHT(TEXT(INDEX(個人!$C$6:$AH$125,$N2199,$O2199),"mm:ss.00"),2),"")</f>
        <v/>
      </c>
      <c r="N2199" s="23">
        <f t="shared" si="299"/>
        <v>100</v>
      </c>
      <c r="O2199" s="23">
        <v>26</v>
      </c>
      <c r="P2199" s="200" t="s">
        <v>70</v>
      </c>
      <c r="Q2199" s="23" t="s">
        <v>321</v>
      </c>
    </row>
    <row r="2200" spans="3:17" s="23" customFormat="1" x14ac:dyDescent="0.15">
      <c r="C2200" s="23" t="str">
        <f>IF(INDEX(個人!$C$6:$AH$125,$N2200,$C$3)&lt;&gt;"",DBCS(TRIM(INDEX(個人!$C$6:$AH$125,$N2200,$C$3))),"")</f>
        <v/>
      </c>
      <c r="D2200" s="23" t="str">
        <f t="shared" si="297"/>
        <v>○</v>
      </c>
      <c r="E2200" s="23">
        <f>IF(AND(INDEX(個人!$C$6:$AH$125,$N2199,$C$3)&lt;&gt;"",INDEX(個人!$C$6:$AH$125,$N2200,$O2200)&lt;&gt;""),E2199+1,E2199)</f>
        <v>0</v>
      </c>
      <c r="F2200" s="23" t="str">
        <f t="shared" si="298"/>
        <v>@0</v>
      </c>
      <c r="H2200" s="23" t="str">
        <f>IF(AND(INDEX(個人!$C$6:$AH$125,$N2200,$C$3)&lt;&gt;"",INDEX(個人!$C$6:$AH$125,$N2200,$O2200)&lt;&gt;""),IF(INDEX(個人!$C$6:$AH$125,$N2200,$H$3)&lt;20,11,ROUNDDOWN(INDEX(個人!$C$6:$AH$125,$N2200,$H$3)/5,0)+7),"")</f>
        <v/>
      </c>
      <c r="I2200" s="23" t="str">
        <f>IF(AND(INDEX(個人!$C$6:$AH$125,$N2200,$C$3)&lt;&gt;"",INDEX(個人!$C$6:$AH$125,$N2200,$O2200)&lt;&gt;""),IF(ISERROR(VLOOKUP(DBCS($Q2200),コード一覧!$E$1:$F$6,2,FALSE)),1,VLOOKUP(DBCS($Q2200),コード一覧!$E$1:$F$6,2,FALSE)),"")</f>
        <v/>
      </c>
      <c r="J2200" s="23" t="str">
        <f>IF(AND(INDEX(個人!$C$6:$AH$125,$N2200,$C$3)&lt;&gt;"",INDEX(個人!$C$6:$AH$125,$N2200,$O2200)&lt;&gt;""),VLOOKUP($P2200,コード一覧!$G$1:$H$10,2,FALSE),"")</f>
        <v/>
      </c>
      <c r="K2200" s="23" t="str">
        <f>IF(AND(INDEX(個人!$C$6:$AH$125,$N2200,$C$3)&lt;&gt;"",INDEX(個人!$C$6:$AH$125,$N2200,$O2200)&lt;&gt;""),LEFT(TEXT(INDEX(個人!$C$6:$AH$125,$N2200,$O2200),"mm:ss.00"),2),"")</f>
        <v/>
      </c>
      <c r="L2200" s="23" t="str">
        <f>IF(AND(INDEX(個人!$C$6:$AH$125,$N2200,$C$3)&lt;&gt;"",INDEX(個人!$C$6:$AH$125,$N2200,$O2200)&lt;&gt;""),MID(TEXT(INDEX(個人!$C$6:$AH$125,$N2200,$O2200),"mm:ss.00"),4,2),"")</f>
        <v/>
      </c>
      <c r="M2200" s="23" t="str">
        <f>IF(AND(INDEX(個人!$C$6:$AH$125,$N2200,$C$3)&lt;&gt;"",INDEX(個人!$C$6:$AH$125,$N2200,$O2200)&lt;&gt;""),RIGHT(TEXT(INDEX(個人!$C$6:$AH$125,$N2200,$O2200),"mm:ss.00"),2),"")</f>
        <v/>
      </c>
      <c r="N2200" s="23">
        <f t="shared" si="299"/>
        <v>100</v>
      </c>
      <c r="O2200" s="23">
        <v>27</v>
      </c>
      <c r="P2200" s="200" t="s">
        <v>24</v>
      </c>
      <c r="Q2200" s="23" t="s">
        <v>321</v>
      </c>
    </row>
    <row r="2201" spans="3:17" s="23" customFormat="1" x14ac:dyDescent="0.15">
      <c r="C2201" s="23" t="str">
        <f>IF(INDEX(個人!$C$6:$AH$125,$N2201,$C$3)&lt;&gt;"",DBCS(TRIM(INDEX(個人!$C$6:$AH$125,$N2201,$C$3))),"")</f>
        <v/>
      </c>
      <c r="D2201" s="23" t="str">
        <f t="shared" si="297"/>
        <v>○</v>
      </c>
      <c r="E2201" s="23">
        <f>IF(AND(INDEX(個人!$C$6:$AH$125,$N2200,$C$3)&lt;&gt;"",INDEX(個人!$C$6:$AH$125,$N2201,$O2201)&lt;&gt;""),E2200+1,E2200)</f>
        <v>0</v>
      </c>
      <c r="F2201" s="23" t="str">
        <f t="shared" si="298"/>
        <v>@0</v>
      </c>
      <c r="H2201" s="23" t="str">
        <f>IF(AND(INDEX(個人!$C$6:$AH$125,$N2201,$C$3)&lt;&gt;"",INDEX(個人!$C$6:$AH$125,$N2201,$O2201)&lt;&gt;""),IF(INDEX(個人!$C$6:$AH$125,$N2201,$H$3)&lt;20,11,ROUNDDOWN(INDEX(個人!$C$6:$AH$125,$N2201,$H$3)/5,0)+7),"")</f>
        <v/>
      </c>
      <c r="I2201" s="23" t="str">
        <f>IF(AND(INDEX(個人!$C$6:$AH$125,$N2201,$C$3)&lt;&gt;"",INDEX(個人!$C$6:$AH$125,$N2201,$O2201)&lt;&gt;""),IF(ISERROR(VLOOKUP(DBCS($Q2201),コード一覧!$E$1:$F$6,2,FALSE)),1,VLOOKUP(DBCS($Q2201),コード一覧!$E$1:$F$6,2,FALSE)),"")</f>
        <v/>
      </c>
      <c r="J2201" s="23" t="str">
        <f>IF(AND(INDEX(個人!$C$6:$AH$125,$N2201,$C$3)&lt;&gt;"",INDEX(個人!$C$6:$AH$125,$N2201,$O2201)&lt;&gt;""),VLOOKUP($P2201,コード一覧!$G$1:$H$10,2,FALSE),"")</f>
        <v/>
      </c>
      <c r="K2201" s="23" t="str">
        <f>IF(AND(INDEX(個人!$C$6:$AH$125,$N2201,$C$3)&lt;&gt;"",INDEX(個人!$C$6:$AH$125,$N2201,$O2201)&lt;&gt;""),LEFT(TEXT(INDEX(個人!$C$6:$AH$125,$N2201,$O2201),"mm:ss.00"),2),"")</f>
        <v/>
      </c>
      <c r="L2201" s="23" t="str">
        <f>IF(AND(INDEX(個人!$C$6:$AH$125,$N2201,$C$3)&lt;&gt;"",INDEX(個人!$C$6:$AH$125,$N2201,$O2201)&lt;&gt;""),MID(TEXT(INDEX(個人!$C$6:$AH$125,$N2201,$O2201),"mm:ss.00"),4,2),"")</f>
        <v/>
      </c>
      <c r="M2201" s="23" t="str">
        <f>IF(AND(INDEX(個人!$C$6:$AH$125,$N2201,$C$3)&lt;&gt;"",INDEX(個人!$C$6:$AH$125,$N2201,$O2201)&lt;&gt;""),RIGHT(TEXT(INDEX(個人!$C$6:$AH$125,$N2201,$O2201),"mm:ss.00"),2),"")</f>
        <v/>
      </c>
      <c r="N2201" s="23">
        <f t="shared" si="299"/>
        <v>100</v>
      </c>
      <c r="O2201" s="23">
        <v>28</v>
      </c>
      <c r="P2201" s="200" t="s">
        <v>37</v>
      </c>
      <c r="Q2201" s="23" t="s">
        <v>321</v>
      </c>
    </row>
    <row r="2202" spans="3:17" s="23" customFormat="1" x14ac:dyDescent="0.15">
      <c r="C2202" s="23" t="str">
        <f>IF(INDEX(個人!$C$6:$AH$125,$N2202,$C$3)&lt;&gt;"",DBCS(TRIM(INDEX(個人!$C$6:$AH$125,$N2202,$C$3))),"")</f>
        <v/>
      </c>
      <c r="D2202" s="23" t="str">
        <f t="shared" si="297"/>
        <v>○</v>
      </c>
      <c r="E2202" s="23">
        <f>IF(AND(INDEX(個人!$C$6:$AH$125,$N2201,$C$3)&lt;&gt;"",INDEX(個人!$C$6:$AH$125,$N2202,$O2202)&lt;&gt;""),E2201+1,E2201)</f>
        <v>0</v>
      </c>
      <c r="F2202" s="23" t="str">
        <f t="shared" si="298"/>
        <v>@0</v>
      </c>
      <c r="H2202" s="23" t="str">
        <f>IF(AND(INDEX(個人!$C$6:$AH$125,$N2202,$C$3)&lt;&gt;"",INDEX(個人!$C$6:$AH$125,$N2202,$O2202)&lt;&gt;""),IF(INDEX(個人!$C$6:$AH$125,$N2202,$H$3)&lt;20,11,ROUNDDOWN(INDEX(個人!$C$6:$AH$125,$N2202,$H$3)/5,0)+7),"")</f>
        <v/>
      </c>
      <c r="I2202" s="23" t="str">
        <f>IF(AND(INDEX(個人!$C$6:$AH$125,$N2202,$C$3)&lt;&gt;"",INDEX(個人!$C$6:$AH$125,$N2202,$O2202)&lt;&gt;""),IF(ISERROR(VLOOKUP(DBCS($Q2202),コード一覧!$E$1:$F$6,2,FALSE)),1,VLOOKUP(DBCS($Q2202),コード一覧!$E$1:$F$6,2,FALSE)),"")</f>
        <v/>
      </c>
      <c r="J2202" s="23" t="str">
        <f>IF(AND(INDEX(個人!$C$6:$AH$125,$N2202,$C$3)&lt;&gt;"",INDEX(個人!$C$6:$AH$125,$N2202,$O2202)&lt;&gt;""),VLOOKUP($P2202,コード一覧!$G$1:$H$10,2,FALSE),"")</f>
        <v/>
      </c>
      <c r="K2202" s="23" t="str">
        <f>IF(AND(INDEX(個人!$C$6:$AH$125,$N2202,$C$3)&lt;&gt;"",INDEX(個人!$C$6:$AH$125,$N2202,$O2202)&lt;&gt;""),LEFT(TEXT(INDEX(個人!$C$6:$AH$125,$N2202,$O2202),"mm:ss.00"),2),"")</f>
        <v/>
      </c>
      <c r="L2202" s="23" t="str">
        <f>IF(AND(INDEX(個人!$C$6:$AH$125,$N2202,$C$3)&lt;&gt;"",INDEX(個人!$C$6:$AH$125,$N2202,$O2202)&lt;&gt;""),MID(TEXT(INDEX(個人!$C$6:$AH$125,$N2202,$O2202),"mm:ss.00"),4,2),"")</f>
        <v/>
      </c>
      <c r="M2202" s="23" t="str">
        <f>IF(AND(INDEX(個人!$C$6:$AH$125,$N2202,$C$3)&lt;&gt;"",INDEX(個人!$C$6:$AH$125,$N2202,$O2202)&lt;&gt;""),RIGHT(TEXT(INDEX(個人!$C$6:$AH$125,$N2202,$O2202),"mm:ss.00"),2),"")</f>
        <v/>
      </c>
      <c r="N2202" s="23">
        <f t="shared" si="299"/>
        <v>100</v>
      </c>
      <c r="O2202" s="23">
        <v>29</v>
      </c>
      <c r="P2202" s="200" t="s">
        <v>47</v>
      </c>
      <c r="Q2202" s="23" t="s">
        <v>321</v>
      </c>
    </row>
    <row r="2203" spans="3:17" s="23" customFormat="1" x14ac:dyDescent="0.15">
      <c r="C2203" s="23" t="str">
        <f>IF(INDEX(個人!$C$6:$AH$125,$N2203,$C$3)&lt;&gt;"",DBCS(TRIM(INDEX(個人!$C$6:$AH$125,$N2203,$C$3))),"")</f>
        <v/>
      </c>
      <c r="D2203" s="23" t="str">
        <f t="shared" si="297"/>
        <v>○</v>
      </c>
      <c r="E2203" s="23">
        <f>IF(AND(INDEX(個人!$C$6:$AH$125,$N2202,$C$3)&lt;&gt;"",INDEX(個人!$C$6:$AH$125,$N2203,$O2203)&lt;&gt;""),E2202+1,E2202)</f>
        <v>0</v>
      </c>
      <c r="F2203" s="23" t="str">
        <f t="shared" si="298"/>
        <v>@0</v>
      </c>
      <c r="H2203" s="23" t="str">
        <f>IF(AND(INDEX(個人!$C$6:$AH$125,$N2203,$C$3)&lt;&gt;"",INDEX(個人!$C$6:$AH$125,$N2203,$O2203)&lt;&gt;""),IF(INDEX(個人!$C$6:$AH$125,$N2203,$H$3)&lt;20,11,ROUNDDOWN(INDEX(個人!$C$6:$AH$125,$N2203,$H$3)/5,0)+7),"")</f>
        <v/>
      </c>
      <c r="I2203" s="23" t="str">
        <f>IF(AND(INDEX(個人!$C$6:$AH$125,$N2203,$C$3)&lt;&gt;"",INDEX(個人!$C$6:$AH$125,$N2203,$O2203)&lt;&gt;""),IF(ISERROR(VLOOKUP(DBCS($Q2203),コード一覧!$E$1:$F$6,2,FALSE)),1,VLOOKUP(DBCS($Q2203),コード一覧!$E$1:$F$6,2,FALSE)),"")</f>
        <v/>
      </c>
      <c r="J2203" s="23" t="str">
        <f>IF(AND(INDEX(個人!$C$6:$AH$125,$N2203,$C$3)&lt;&gt;"",INDEX(個人!$C$6:$AH$125,$N2203,$O2203)&lt;&gt;""),VLOOKUP($P2203,コード一覧!$G$1:$H$10,2,FALSE),"")</f>
        <v/>
      </c>
      <c r="K2203" s="23" t="str">
        <f>IF(AND(INDEX(個人!$C$6:$AH$125,$N2203,$C$3)&lt;&gt;"",INDEX(個人!$C$6:$AH$125,$N2203,$O2203)&lt;&gt;""),LEFT(TEXT(INDEX(個人!$C$6:$AH$125,$N2203,$O2203),"mm:ss.00"),2),"")</f>
        <v/>
      </c>
      <c r="L2203" s="23" t="str">
        <f>IF(AND(INDEX(個人!$C$6:$AH$125,$N2203,$C$3)&lt;&gt;"",INDEX(個人!$C$6:$AH$125,$N2203,$O2203)&lt;&gt;""),MID(TEXT(INDEX(個人!$C$6:$AH$125,$N2203,$O2203),"mm:ss.00"),4,2),"")</f>
        <v/>
      </c>
      <c r="M2203" s="23" t="str">
        <f>IF(AND(INDEX(個人!$C$6:$AH$125,$N2203,$C$3)&lt;&gt;"",INDEX(個人!$C$6:$AH$125,$N2203,$O2203)&lt;&gt;""),RIGHT(TEXT(INDEX(個人!$C$6:$AH$125,$N2203,$O2203),"mm:ss.00"),2),"")</f>
        <v/>
      </c>
      <c r="N2203" s="23">
        <f t="shared" si="299"/>
        <v>100</v>
      </c>
      <c r="O2203" s="23">
        <v>30</v>
      </c>
      <c r="P2203" s="200" t="s">
        <v>37</v>
      </c>
      <c r="Q2203" s="23" t="s">
        <v>101</v>
      </c>
    </row>
    <row r="2204" spans="3:17" s="23" customFormat="1" x14ac:dyDescent="0.15">
      <c r="C2204" s="23" t="str">
        <f>IF(INDEX(個人!$C$6:$AH$125,$N2204,$C$3)&lt;&gt;"",DBCS(TRIM(INDEX(個人!$C$6:$AH$125,$N2204,$C$3))),"")</f>
        <v/>
      </c>
      <c r="D2204" s="23" t="str">
        <f t="shared" si="297"/>
        <v>○</v>
      </c>
      <c r="E2204" s="23">
        <f>IF(AND(INDEX(個人!$C$6:$AH$125,$N2203,$C$3)&lt;&gt;"",INDEX(個人!$C$6:$AH$125,$N2204,$O2204)&lt;&gt;""),E2203+1,E2203)</f>
        <v>0</v>
      </c>
      <c r="F2204" s="23" t="str">
        <f t="shared" si="298"/>
        <v>@0</v>
      </c>
      <c r="H2204" s="23" t="str">
        <f>IF(AND(INDEX(個人!$C$6:$AH$125,$N2204,$C$3)&lt;&gt;"",INDEX(個人!$C$6:$AH$125,$N2204,$O2204)&lt;&gt;""),IF(INDEX(個人!$C$6:$AH$125,$N2204,$H$3)&lt;20,11,ROUNDDOWN(INDEX(個人!$C$6:$AH$125,$N2204,$H$3)/5,0)+7),"")</f>
        <v/>
      </c>
      <c r="I2204" s="23" t="str">
        <f>IF(AND(INDEX(個人!$C$6:$AH$125,$N2204,$C$3)&lt;&gt;"",INDEX(個人!$C$6:$AH$125,$N2204,$O2204)&lt;&gt;""),IF(ISERROR(VLOOKUP(DBCS($Q2204),コード一覧!$E$1:$F$6,2,FALSE)),1,VLOOKUP(DBCS($Q2204),コード一覧!$E$1:$F$6,2,FALSE)),"")</f>
        <v/>
      </c>
      <c r="J2204" s="23" t="str">
        <f>IF(AND(INDEX(個人!$C$6:$AH$125,$N2204,$C$3)&lt;&gt;"",INDEX(個人!$C$6:$AH$125,$N2204,$O2204)&lt;&gt;""),VLOOKUP($P2204,コード一覧!$G$1:$H$10,2,FALSE),"")</f>
        <v/>
      </c>
      <c r="K2204" s="23" t="str">
        <f>IF(AND(INDEX(個人!$C$6:$AH$125,$N2204,$C$3)&lt;&gt;"",INDEX(個人!$C$6:$AH$125,$N2204,$O2204)&lt;&gt;""),LEFT(TEXT(INDEX(個人!$C$6:$AH$125,$N2204,$O2204),"mm:ss.00"),2),"")</f>
        <v/>
      </c>
      <c r="L2204" s="23" t="str">
        <f>IF(AND(INDEX(個人!$C$6:$AH$125,$N2204,$C$3)&lt;&gt;"",INDEX(個人!$C$6:$AH$125,$N2204,$O2204)&lt;&gt;""),MID(TEXT(INDEX(個人!$C$6:$AH$125,$N2204,$O2204),"mm:ss.00"),4,2),"")</f>
        <v/>
      </c>
      <c r="M2204" s="23" t="str">
        <f>IF(AND(INDEX(個人!$C$6:$AH$125,$N2204,$C$3)&lt;&gt;"",INDEX(個人!$C$6:$AH$125,$N2204,$O2204)&lt;&gt;""),RIGHT(TEXT(INDEX(個人!$C$6:$AH$125,$N2204,$O2204),"mm:ss.00"),2),"")</f>
        <v/>
      </c>
      <c r="N2204" s="23">
        <f t="shared" si="299"/>
        <v>100</v>
      </c>
      <c r="O2204" s="23">
        <v>31</v>
      </c>
      <c r="P2204" s="200" t="s">
        <v>47</v>
      </c>
      <c r="Q2204" s="23" t="s">
        <v>101</v>
      </c>
    </row>
    <row r="2205" spans="3:17" s="23" customFormat="1" x14ac:dyDescent="0.15">
      <c r="C2205" s="23" t="str">
        <f>IF(INDEX(個人!$C$6:$AH$125,$N2205,$C$3)&lt;&gt;"",DBCS(TRIM(INDEX(個人!$C$6:$AH$125,$N2205,$C$3))),"")</f>
        <v/>
      </c>
      <c r="D2205" s="23" t="str">
        <f t="shared" si="297"/>
        <v>○</v>
      </c>
      <c r="E2205" s="23">
        <f>IF(AND(INDEX(個人!$C$6:$AH$125,$N2204,$C$3)&lt;&gt;"",INDEX(個人!$C$6:$AH$125,$N2205,$O2205)&lt;&gt;""),E2204+1,E2204)</f>
        <v>0</v>
      </c>
      <c r="F2205" s="23" t="str">
        <f t="shared" si="298"/>
        <v>@0</v>
      </c>
      <c r="H2205" s="23" t="str">
        <f>IF(AND(INDEX(個人!$C$6:$AH$125,$N2205,$C$3)&lt;&gt;"",INDEX(個人!$C$6:$AH$125,$N2205,$O2205)&lt;&gt;""),IF(INDEX(個人!$C$6:$AH$125,$N2205,$H$3)&lt;20,11,ROUNDDOWN(INDEX(個人!$C$6:$AH$125,$N2205,$H$3)/5,0)+7),"")</f>
        <v/>
      </c>
      <c r="I2205" s="23" t="str">
        <f>IF(AND(INDEX(個人!$C$6:$AH$125,$N2205,$C$3)&lt;&gt;"",INDEX(個人!$C$6:$AH$125,$N2205,$O2205)&lt;&gt;""),IF(ISERROR(VLOOKUP(DBCS($Q2205),コード一覧!$E$1:$F$6,2,FALSE)),1,VLOOKUP(DBCS($Q2205),コード一覧!$E$1:$F$6,2,FALSE)),"")</f>
        <v/>
      </c>
      <c r="J2205" s="23" t="str">
        <f>IF(AND(INDEX(個人!$C$6:$AH$125,$N2205,$C$3)&lt;&gt;"",INDEX(個人!$C$6:$AH$125,$N2205,$O2205)&lt;&gt;""),VLOOKUP($P2205,コード一覧!$G$1:$H$10,2,FALSE),"")</f>
        <v/>
      </c>
      <c r="K2205" s="23" t="str">
        <f>IF(AND(INDEX(個人!$C$6:$AH$125,$N2205,$C$3)&lt;&gt;"",INDEX(個人!$C$6:$AH$125,$N2205,$O2205)&lt;&gt;""),LEFT(TEXT(INDEX(個人!$C$6:$AH$125,$N2205,$O2205),"mm:ss.00"),2),"")</f>
        <v/>
      </c>
      <c r="L2205" s="23" t="str">
        <f>IF(AND(INDEX(個人!$C$6:$AH$125,$N2205,$C$3)&lt;&gt;"",INDEX(個人!$C$6:$AH$125,$N2205,$O2205)&lt;&gt;""),MID(TEXT(INDEX(個人!$C$6:$AH$125,$N2205,$O2205),"mm:ss.00"),4,2),"")</f>
        <v/>
      </c>
      <c r="M2205" s="23" t="str">
        <f>IF(AND(INDEX(個人!$C$6:$AH$125,$N2205,$C$3)&lt;&gt;"",INDEX(個人!$C$6:$AH$125,$N2205,$O2205)&lt;&gt;""),RIGHT(TEXT(INDEX(個人!$C$6:$AH$125,$N2205,$O2205),"mm:ss.00"),2),"")</f>
        <v/>
      </c>
      <c r="N2205" s="23">
        <f t="shared" si="299"/>
        <v>100</v>
      </c>
      <c r="O2205" s="23">
        <v>32</v>
      </c>
      <c r="P2205" s="200" t="s">
        <v>73</v>
      </c>
      <c r="Q2205" s="23" t="s">
        <v>101</v>
      </c>
    </row>
    <row r="2206" spans="3:17" s="22" customFormat="1" x14ac:dyDescent="0.15">
      <c r="C2206" s="22" t="str">
        <f>IF(INDEX(個人!$C$6:$AH$125,$N2206,$C$3)&lt;&gt;"",DBCS(TRIM(INDEX(個人!$C$6:$AH$125,$N2206,$C$3))),"")</f>
        <v/>
      </c>
      <c r="D2206" s="22" t="str">
        <f>IF(C2205=C2206,"○","×")</f>
        <v>○</v>
      </c>
      <c r="E2206" s="22">
        <f>IF(AND(INDEX(個人!$C$6:$AH$125,$N2206,$C$3)&lt;&gt;"",INDEX(個人!$C$6:$AH$125,$N2206,$O2206)&lt;&gt;""),1,0)</f>
        <v>0</v>
      </c>
      <c r="F2206" s="22" t="str">
        <f>C2206&amp;"@"&amp;E2206</f>
        <v>@0</v>
      </c>
      <c r="H2206" s="22" t="str">
        <f>IF(AND(INDEX(個人!$C$6:$AH$125,$N2206,$C$3)&lt;&gt;"",INDEX(個人!$C$6:$AH$125,$N2206,$O2206)&lt;&gt;""),IF(INDEX(個人!$C$6:$AH$125,$N2206,$H$3)&lt;20,11,ROUNDDOWN(INDEX(個人!$C$6:$AH$125,$N2206,$H$3)/5,0)+7),"")</f>
        <v/>
      </c>
      <c r="I2206" s="22" t="str">
        <f>IF(AND(INDEX(個人!$C$6:$AH$125,$N2206,$C$3)&lt;&gt;"",INDEX(個人!$C$6:$AH$125,$N2206,$O2206)&lt;&gt;""),IF(ISERROR(VLOOKUP(DBCS($Q2206),コード一覧!$E$1:$F$6,2,FALSE)),1,VLOOKUP(DBCS($Q2206),コード一覧!$E$1:$F$6,2,FALSE)),"")</f>
        <v/>
      </c>
      <c r="J2206" s="22" t="str">
        <f>IF(AND(INDEX(個人!$C$6:$AH$125,$N2206,$C$3)&lt;&gt;"",INDEX(個人!$C$6:$AH$125,$N2206,$O2206)&lt;&gt;""),VLOOKUP($P2206,コード一覧!$G$1:$H$10,2,FALSE),"")</f>
        <v/>
      </c>
      <c r="K2206" s="22" t="str">
        <f>IF(AND(INDEX(個人!$C$6:$AH$125,$N2206,$C$3)&lt;&gt;"",INDEX(個人!$C$6:$AH$125,$N2206,$O2206)&lt;&gt;""),LEFT(TEXT(INDEX(個人!$C$6:$AH$125,$N2206,$O2206),"mm:ss.00"),2),"")</f>
        <v/>
      </c>
      <c r="L2206" s="22" t="str">
        <f>IF(AND(INDEX(個人!$C$6:$AH$125,$N2206,$C$3)&lt;&gt;"",INDEX(個人!$C$6:$AH$125,$N2206,$O2206)&lt;&gt;""),MID(TEXT(INDEX(個人!$C$6:$AH$125,$N2206,$O2206),"mm:ss.00"),4,2),"")</f>
        <v/>
      </c>
      <c r="M2206" s="22" t="str">
        <f>IF(AND(INDEX(個人!$C$6:$AH$125,$N2206,$C$3)&lt;&gt;"",INDEX(個人!$C$6:$AH$125,$N2206,$O2206)&lt;&gt;""),RIGHT(TEXT(INDEX(個人!$C$6:$AH$125,$N2206,$O2206),"mm:ss.00"),2),"")</f>
        <v/>
      </c>
      <c r="N2206" s="22">
        <f>N2184+1</f>
        <v>101</v>
      </c>
      <c r="O2206" s="22">
        <v>11</v>
      </c>
      <c r="P2206" s="24" t="s">
        <v>70</v>
      </c>
      <c r="Q2206" s="22" t="s">
        <v>102</v>
      </c>
    </row>
    <row r="2207" spans="3:17" s="22" customFormat="1" x14ac:dyDescent="0.15">
      <c r="C2207" s="22" t="str">
        <f>IF(INDEX(個人!$C$6:$AH$125,$N2207,$C$3)&lt;&gt;"",DBCS(TRIM(INDEX(個人!$C$6:$AH$125,$N2207,$C$3))),"")</f>
        <v/>
      </c>
      <c r="D2207" s="22" t="str">
        <f>IF(C2206=C2207,"○","×")</f>
        <v>○</v>
      </c>
      <c r="E2207" s="22">
        <f>IF(AND(INDEX(個人!$C$6:$AH$125,$N2206,$C$3)&lt;&gt;"",INDEX(個人!$C$6:$AH$125,$N2207,$O2207)&lt;&gt;""),E2206+1,E2206)</f>
        <v>0</v>
      </c>
      <c r="F2207" s="22" t="str">
        <f>C2207&amp;"@"&amp;E2207</f>
        <v>@0</v>
      </c>
      <c r="H2207" s="22" t="str">
        <f>IF(AND(INDEX(個人!$C$6:$AH$125,$N2207,$C$3)&lt;&gt;"",INDEX(個人!$C$6:$AH$125,$N2207,$O2207)&lt;&gt;""),IF(INDEX(個人!$C$6:$AH$125,$N2207,$H$3)&lt;20,11,ROUNDDOWN(INDEX(個人!$C$6:$AH$125,$N2207,$H$3)/5,0)+7),"")</f>
        <v/>
      </c>
      <c r="I2207" s="22" t="str">
        <f>IF(AND(INDEX(個人!$C$6:$AH$125,$N2207,$C$3)&lt;&gt;"",INDEX(個人!$C$6:$AH$125,$N2207,$O2207)&lt;&gt;""),IF(ISERROR(VLOOKUP(DBCS($Q2207),コード一覧!$E$1:$F$6,2,FALSE)),1,VLOOKUP(DBCS($Q2207),コード一覧!$E$1:$F$6,2,FALSE)),"")</f>
        <v/>
      </c>
      <c r="J2207" s="22" t="str">
        <f>IF(AND(INDEX(個人!$C$6:$AH$125,$N2207,$C$3)&lt;&gt;"",INDEX(個人!$C$6:$AH$125,$N2207,$O2207)&lt;&gt;""),VLOOKUP($P2207,コード一覧!$G$1:$H$10,2,FALSE),"")</f>
        <v/>
      </c>
      <c r="K2207" s="22" t="str">
        <f>IF(AND(INDEX(個人!$C$6:$AH$125,$N2207,$C$3)&lt;&gt;"",INDEX(個人!$C$6:$AH$125,$N2207,$O2207)&lt;&gt;""),LEFT(TEXT(INDEX(個人!$C$6:$AH$125,$N2207,$O2207),"mm:ss.00"),2),"")</f>
        <v/>
      </c>
      <c r="L2207" s="22" t="str">
        <f>IF(AND(INDEX(個人!$C$6:$AH$125,$N2207,$C$3)&lt;&gt;"",INDEX(個人!$C$6:$AH$125,$N2207,$O2207)&lt;&gt;""),MID(TEXT(INDEX(個人!$C$6:$AH$125,$N2207,$O2207),"mm:ss.00"),4,2),"")</f>
        <v/>
      </c>
      <c r="M2207" s="22" t="str">
        <f>IF(AND(INDEX(個人!$C$6:$AH$125,$N2207,$C$3)&lt;&gt;"",INDEX(個人!$C$6:$AH$125,$N2207,$O2207)&lt;&gt;""),RIGHT(TEXT(INDEX(個人!$C$6:$AH$125,$N2207,$O2207),"mm:ss.00"),2),"")</f>
        <v/>
      </c>
      <c r="N2207" s="22">
        <f>$N2206</f>
        <v>101</v>
      </c>
      <c r="O2207" s="22">
        <v>12</v>
      </c>
      <c r="P2207" s="24" t="s">
        <v>24</v>
      </c>
      <c r="Q2207" s="22" t="s">
        <v>102</v>
      </c>
    </row>
    <row r="2208" spans="3:17" s="22" customFormat="1" x14ac:dyDescent="0.15">
      <c r="C2208" s="22" t="str">
        <f>IF(INDEX(個人!$C$6:$AH$125,$N2208,$C$3)&lt;&gt;"",DBCS(TRIM(INDEX(個人!$C$6:$AH$125,$N2208,$C$3))),"")</f>
        <v/>
      </c>
      <c r="D2208" s="22" t="str">
        <f t="shared" ref="D2208:D2227" si="300">IF(C2207=C2208,"○","×")</f>
        <v>○</v>
      </c>
      <c r="E2208" s="22">
        <f>IF(AND(INDEX(個人!$C$6:$AH$125,$N2207,$C$3)&lt;&gt;"",INDEX(個人!$C$6:$AH$125,$N2208,$O2208)&lt;&gt;""),E2207+1,E2207)</f>
        <v>0</v>
      </c>
      <c r="F2208" s="22" t="str">
        <f t="shared" ref="F2208:F2227" si="301">C2208&amp;"@"&amp;E2208</f>
        <v>@0</v>
      </c>
      <c r="H2208" s="22" t="str">
        <f>IF(AND(INDEX(個人!$C$6:$AH$125,$N2208,$C$3)&lt;&gt;"",INDEX(個人!$C$6:$AH$125,$N2208,$O2208)&lt;&gt;""),IF(INDEX(個人!$C$6:$AH$125,$N2208,$H$3)&lt;20,11,ROUNDDOWN(INDEX(個人!$C$6:$AH$125,$N2208,$H$3)/5,0)+7),"")</f>
        <v/>
      </c>
      <c r="I2208" s="22" t="str">
        <f>IF(AND(INDEX(個人!$C$6:$AH$125,$N2208,$C$3)&lt;&gt;"",INDEX(個人!$C$6:$AH$125,$N2208,$O2208)&lt;&gt;""),IF(ISERROR(VLOOKUP(DBCS($Q2208),コード一覧!$E$1:$F$6,2,FALSE)),1,VLOOKUP(DBCS($Q2208),コード一覧!$E$1:$F$6,2,FALSE)),"")</f>
        <v/>
      </c>
      <c r="J2208" s="22" t="str">
        <f>IF(AND(INDEX(個人!$C$6:$AH$125,$N2208,$C$3)&lt;&gt;"",INDEX(個人!$C$6:$AH$125,$N2208,$O2208)&lt;&gt;""),VLOOKUP($P2208,コード一覧!$G$1:$H$10,2,FALSE),"")</f>
        <v/>
      </c>
      <c r="K2208" s="22" t="str">
        <f>IF(AND(INDEX(個人!$C$6:$AH$125,$N2208,$C$3)&lt;&gt;"",INDEX(個人!$C$6:$AH$125,$N2208,$O2208)&lt;&gt;""),LEFT(TEXT(INDEX(個人!$C$6:$AH$125,$N2208,$O2208),"mm:ss.00"),2),"")</f>
        <v/>
      </c>
      <c r="L2208" s="22" t="str">
        <f>IF(AND(INDEX(個人!$C$6:$AH$125,$N2208,$C$3)&lt;&gt;"",INDEX(個人!$C$6:$AH$125,$N2208,$O2208)&lt;&gt;""),MID(TEXT(INDEX(個人!$C$6:$AH$125,$N2208,$O2208),"mm:ss.00"),4,2),"")</f>
        <v/>
      </c>
      <c r="M2208" s="22" t="str">
        <f>IF(AND(INDEX(個人!$C$6:$AH$125,$N2208,$C$3)&lt;&gt;"",INDEX(個人!$C$6:$AH$125,$N2208,$O2208)&lt;&gt;""),RIGHT(TEXT(INDEX(個人!$C$6:$AH$125,$N2208,$O2208),"mm:ss.00"),2),"")</f>
        <v/>
      </c>
      <c r="N2208" s="22">
        <f t="shared" ref="N2208:N2227" si="302">$N2207</f>
        <v>101</v>
      </c>
      <c r="O2208" s="22">
        <v>13</v>
      </c>
      <c r="P2208" s="24" t="s">
        <v>37</v>
      </c>
      <c r="Q2208" s="22" t="s">
        <v>102</v>
      </c>
    </row>
    <row r="2209" spans="3:17" s="22" customFormat="1" x14ac:dyDescent="0.15">
      <c r="C2209" s="22" t="str">
        <f>IF(INDEX(個人!$C$6:$AH$125,$N2209,$C$3)&lt;&gt;"",DBCS(TRIM(INDEX(個人!$C$6:$AH$125,$N2209,$C$3))),"")</f>
        <v/>
      </c>
      <c r="D2209" s="22" t="str">
        <f t="shared" si="300"/>
        <v>○</v>
      </c>
      <c r="E2209" s="22">
        <f>IF(AND(INDEX(個人!$C$6:$AH$125,$N2208,$C$3)&lt;&gt;"",INDEX(個人!$C$6:$AH$125,$N2209,$O2209)&lt;&gt;""),E2208+1,E2208)</f>
        <v>0</v>
      </c>
      <c r="F2209" s="22" t="str">
        <f t="shared" si="301"/>
        <v>@0</v>
      </c>
      <c r="H2209" s="22" t="str">
        <f>IF(AND(INDEX(個人!$C$6:$AH$125,$N2209,$C$3)&lt;&gt;"",INDEX(個人!$C$6:$AH$125,$N2209,$O2209)&lt;&gt;""),IF(INDEX(個人!$C$6:$AH$125,$N2209,$H$3)&lt;20,11,ROUNDDOWN(INDEX(個人!$C$6:$AH$125,$N2209,$H$3)/5,0)+7),"")</f>
        <v/>
      </c>
      <c r="I2209" s="22" t="str">
        <f>IF(AND(INDEX(個人!$C$6:$AH$125,$N2209,$C$3)&lt;&gt;"",INDEX(個人!$C$6:$AH$125,$N2209,$O2209)&lt;&gt;""),IF(ISERROR(VLOOKUP(DBCS($Q2209),コード一覧!$E$1:$F$6,2,FALSE)),1,VLOOKUP(DBCS($Q2209),コード一覧!$E$1:$F$6,2,FALSE)),"")</f>
        <v/>
      </c>
      <c r="J2209" s="22" t="str">
        <f>IF(AND(INDEX(個人!$C$6:$AH$125,$N2209,$C$3)&lt;&gt;"",INDEX(個人!$C$6:$AH$125,$N2209,$O2209)&lt;&gt;""),VLOOKUP($P2209,コード一覧!$G$1:$H$10,2,FALSE),"")</f>
        <v/>
      </c>
      <c r="K2209" s="22" t="str">
        <f>IF(AND(INDEX(個人!$C$6:$AH$125,$N2209,$C$3)&lt;&gt;"",INDEX(個人!$C$6:$AH$125,$N2209,$O2209)&lt;&gt;""),LEFT(TEXT(INDEX(個人!$C$6:$AH$125,$N2209,$O2209),"mm:ss.00"),2),"")</f>
        <v/>
      </c>
      <c r="L2209" s="22" t="str">
        <f>IF(AND(INDEX(個人!$C$6:$AH$125,$N2209,$C$3)&lt;&gt;"",INDEX(個人!$C$6:$AH$125,$N2209,$O2209)&lt;&gt;""),MID(TEXT(INDEX(個人!$C$6:$AH$125,$N2209,$O2209),"mm:ss.00"),4,2),"")</f>
        <v/>
      </c>
      <c r="M2209" s="22" t="str">
        <f>IF(AND(INDEX(個人!$C$6:$AH$125,$N2209,$C$3)&lt;&gt;"",INDEX(個人!$C$6:$AH$125,$N2209,$O2209)&lt;&gt;""),RIGHT(TEXT(INDEX(個人!$C$6:$AH$125,$N2209,$O2209),"mm:ss.00"),2),"")</f>
        <v/>
      </c>
      <c r="N2209" s="22">
        <f t="shared" si="302"/>
        <v>101</v>
      </c>
      <c r="O2209" s="22">
        <v>14</v>
      </c>
      <c r="P2209" s="24" t="s">
        <v>47</v>
      </c>
      <c r="Q2209" s="22" t="s">
        <v>102</v>
      </c>
    </row>
    <row r="2210" spans="3:17" s="22" customFormat="1" x14ac:dyDescent="0.15">
      <c r="C2210" s="22" t="str">
        <f>IF(INDEX(個人!$C$6:$AH$125,$N2210,$C$3)&lt;&gt;"",DBCS(TRIM(INDEX(個人!$C$6:$AH$125,$N2210,$C$3))),"")</f>
        <v/>
      </c>
      <c r="D2210" s="22" t="str">
        <f t="shared" si="300"/>
        <v>○</v>
      </c>
      <c r="E2210" s="22">
        <f>IF(AND(INDEX(個人!$C$6:$AH$125,$N2209,$C$3)&lt;&gt;"",INDEX(個人!$C$6:$AH$125,$N2210,$O2210)&lt;&gt;""),E2209+1,E2209)</f>
        <v>0</v>
      </c>
      <c r="F2210" s="22" t="str">
        <f t="shared" si="301"/>
        <v>@0</v>
      </c>
      <c r="H2210" s="22" t="str">
        <f>IF(AND(INDEX(個人!$C$6:$AH$125,$N2210,$C$3)&lt;&gt;"",INDEX(個人!$C$6:$AH$125,$N2210,$O2210)&lt;&gt;""),IF(INDEX(個人!$C$6:$AH$125,$N2210,$H$3)&lt;20,11,ROUNDDOWN(INDEX(個人!$C$6:$AH$125,$N2210,$H$3)/5,0)+7),"")</f>
        <v/>
      </c>
      <c r="I2210" s="22" t="str">
        <f>IF(AND(INDEX(個人!$C$6:$AH$125,$N2210,$C$3)&lt;&gt;"",INDEX(個人!$C$6:$AH$125,$N2210,$O2210)&lt;&gt;""),IF(ISERROR(VLOOKUP(DBCS($Q2210),コード一覧!$E$1:$F$6,2,FALSE)),1,VLOOKUP(DBCS($Q2210),コード一覧!$E$1:$F$6,2,FALSE)),"")</f>
        <v/>
      </c>
      <c r="J2210" s="22" t="str">
        <f>IF(AND(INDEX(個人!$C$6:$AH$125,$N2210,$C$3)&lt;&gt;"",INDEX(個人!$C$6:$AH$125,$N2210,$O2210)&lt;&gt;""),VLOOKUP($P2210,コード一覧!$G$1:$H$10,2,FALSE),"")</f>
        <v/>
      </c>
      <c r="K2210" s="22" t="str">
        <f>IF(AND(INDEX(個人!$C$6:$AH$125,$N2210,$C$3)&lt;&gt;"",INDEX(個人!$C$6:$AH$125,$N2210,$O2210)&lt;&gt;""),LEFT(TEXT(INDEX(個人!$C$6:$AH$125,$N2210,$O2210),"mm:ss.00"),2),"")</f>
        <v/>
      </c>
      <c r="L2210" s="22" t="str">
        <f>IF(AND(INDEX(個人!$C$6:$AH$125,$N2210,$C$3)&lt;&gt;"",INDEX(個人!$C$6:$AH$125,$N2210,$O2210)&lt;&gt;""),MID(TEXT(INDEX(個人!$C$6:$AH$125,$N2210,$O2210),"mm:ss.00"),4,2),"")</f>
        <v/>
      </c>
      <c r="M2210" s="22" t="str">
        <f>IF(AND(INDEX(個人!$C$6:$AH$125,$N2210,$C$3)&lt;&gt;"",INDEX(個人!$C$6:$AH$125,$N2210,$O2210)&lt;&gt;""),RIGHT(TEXT(INDEX(個人!$C$6:$AH$125,$N2210,$O2210),"mm:ss.00"),2),"")</f>
        <v/>
      </c>
      <c r="N2210" s="22">
        <f t="shared" si="302"/>
        <v>101</v>
      </c>
      <c r="O2210" s="22">
        <v>15</v>
      </c>
      <c r="P2210" s="24" t="s">
        <v>73</v>
      </c>
      <c r="Q2210" s="22" t="s">
        <v>102</v>
      </c>
    </row>
    <row r="2211" spans="3:17" s="22" customFormat="1" x14ac:dyDescent="0.15">
      <c r="C2211" s="22" t="str">
        <f>IF(INDEX(個人!$C$6:$AH$125,$N2211,$C$3)&lt;&gt;"",DBCS(TRIM(INDEX(個人!$C$6:$AH$125,$N2211,$C$3))),"")</f>
        <v/>
      </c>
      <c r="D2211" s="22" t="str">
        <f t="shared" si="300"/>
        <v>○</v>
      </c>
      <c r="E2211" s="22">
        <f>IF(AND(INDEX(個人!$C$6:$AH$125,$N2210,$C$3)&lt;&gt;"",INDEX(個人!$C$6:$AH$125,$N2211,$O2211)&lt;&gt;""),E2210+1,E2210)</f>
        <v>0</v>
      </c>
      <c r="F2211" s="22" t="str">
        <f t="shared" si="301"/>
        <v>@0</v>
      </c>
      <c r="H2211" s="22" t="str">
        <f>IF(AND(INDEX(個人!$C$6:$AH$125,$N2211,$C$3)&lt;&gt;"",INDEX(個人!$C$6:$AH$125,$N2211,$O2211)&lt;&gt;""),IF(INDEX(個人!$C$6:$AH$125,$N2211,$H$3)&lt;20,11,ROUNDDOWN(INDEX(個人!$C$6:$AH$125,$N2211,$H$3)/5,0)+7),"")</f>
        <v/>
      </c>
      <c r="I2211" s="22" t="str">
        <f>IF(AND(INDEX(個人!$C$6:$AH$125,$N2211,$C$3)&lt;&gt;"",INDEX(個人!$C$6:$AH$125,$N2211,$O2211)&lt;&gt;""),IF(ISERROR(VLOOKUP(DBCS($Q2211),コード一覧!$E$1:$F$6,2,FALSE)),1,VLOOKUP(DBCS($Q2211),コード一覧!$E$1:$F$6,2,FALSE)),"")</f>
        <v/>
      </c>
      <c r="J2211" s="22" t="str">
        <f>IF(AND(INDEX(個人!$C$6:$AH$125,$N2211,$C$3)&lt;&gt;"",INDEX(個人!$C$6:$AH$125,$N2211,$O2211)&lt;&gt;""),VLOOKUP($P2211,コード一覧!$G$1:$H$10,2,FALSE),"")</f>
        <v/>
      </c>
      <c r="K2211" s="22" t="str">
        <f>IF(AND(INDEX(個人!$C$6:$AH$125,$N2211,$C$3)&lt;&gt;"",INDEX(個人!$C$6:$AH$125,$N2211,$O2211)&lt;&gt;""),LEFT(TEXT(INDEX(個人!$C$6:$AH$125,$N2211,$O2211),"mm:ss.00"),2),"")</f>
        <v/>
      </c>
      <c r="L2211" s="22" t="str">
        <f>IF(AND(INDEX(個人!$C$6:$AH$125,$N2211,$C$3)&lt;&gt;"",INDEX(個人!$C$6:$AH$125,$N2211,$O2211)&lt;&gt;""),MID(TEXT(INDEX(個人!$C$6:$AH$125,$N2211,$O2211),"mm:ss.00"),4,2),"")</f>
        <v/>
      </c>
      <c r="M2211" s="22" t="str">
        <f>IF(AND(INDEX(個人!$C$6:$AH$125,$N2211,$C$3)&lt;&gt;"",INDEX(個人!$C$6:$AH$125,$N2211,$O2211)&lt;&gt;""),RIGHT(TEXT(INDEX(個人!$C$6:$AH$125,$N2211,$O2211),"mm:ss.00"),2),"")</f>
        <v/>
      </c>
      <c r="N2211" s="22">
        <f t="shared" si="302"/>
        <v>101</v>
      </c>
      <c r="O2211" s="22">
        <v>16</v>
      </c>
      <c r="P2211" s="24" t="s">
        <v>75</v>
      </c>
      <c r="Q2211" s="22" t="s">
        <v>102</v>
      </c>
    </row>
    <row r="2212" spans="3:17" s="22" customFormat="1" x14ac:dyDescent="0.15">
      <c r="C2212" s="22" t="str">
        <f>IF(INDEX(個人!$C$6:$AH$125,$N2212,$C$3)&lt;&gt;"",DBCS(TRIM(INDEX(個人!$C$6:$AH$125,$N2212,$C$3))),"")</f>
        <v/>
      </c>
      <c r="D2212" s="22" t="str">
        <f t="shared" si="300"/>
        <v>○</v>
      </c>
      <c r="E2212" s="22">
        <f>IF(AND(INDEX(個人!$C$6:$AH$125,$N2211,$C$3)&lt;&gt;"",INDEX(個人!$C$6:$AH$125,$N2212,$O2212)&lt;&gt;""),E2211+1,E2211)</f>
        <v>0</v>
      </c>
      <c r="F2212" s="22" t="str">
        <f t="shared" si="301"/>
        <v>@0</v>
      </c>
      <c r="H2212" s="22" t="str">
        <f>IF(AND(INDEX(個人!$C$6:$AH$125,$N2212,$C$3)&lt;&gt;"",INDEX(個人!$C$6:$AH$125,$N2212,$O2212)&lt;&gt;""),IF(INDEX(個人!$C$6:$AH$125,$N2212,$H$3)&lt;20,11,ROUNDDOWN(INDEX(個人!$C$6:$AH$125,$N2212,$H$3)/5,0)+7),"")</f>
        <v/>
      </c>
      <c r="I2212" s="22" t="str">
        <f>IF(AND(INDEX(個人!$C$6:$AH$125,$N2212,$C$3)&lt;&gt;"",INDEX(個人!$C$6:$AH$125,$N2212,$O2212)&lt;&gt;""),IF(ISERROR(VLOOKUP(DBCS($Q2212),コード一覧!$E$1:$F$6,2,FALSE)),1,VLOOKUP(DBCS($Q2212),コード一覧!$E$1:$F$6,2,FALSE)),"")</f>
        <v/>
      </c>
      <c r="J2212" s="22" t="str">
        <f>IF(AND(INDEX(個人!$C$6:$AH$125,$N2212,$C$3)&lt;&gt;"",INDEX(個人!$C$6:$AH$125,$N2212,$O2212)&lt;&gt;""),VLOOKUP($P2212,コード一覧!$G$1:$H$10,2,FALSE),"")</f>
        <v/>
      </c>
      <c r="K2212" s="22" t="str">
        <f>IF(AND(INDEX(個人!$C$6:$AH$125,$N2212,$C$3)&lt;&gt;"",INDEX(個人!$C$6:$AH$125,$N2212,$O2212)&lt;&gt;""),LEFT(TEXT(INDEX(個人!$C$6:$AH$125,$N2212,$O2212),"mm:ss.00"),2),"")</f>
        <v/>
      </c>
      <c r="L2212" s="22" t="str">
        <f>IF(AND(INDEX(個人!$C$6:$AH$125,$N2212,$C$3)&lt;&gt;"",INDEX(個人!$C$6:$AH$125,$N2212,$O2212)&lt;&gt;""),MID(TEXT(INDEX(個人!$C$6:$AH$125,$N2212,$O2212),"mm:ss.00"),4,2),"")</f>
        <v/>
      </c>
      <c r="M2212" s="22" t="str">
        <f>IF(AND(INDEX(個人!$C$6:$AH$125,$N2212,$C$3)&lt;&gt;"",INDEX(個人!$C$6:$AH$125,$N2212,$O2212)&lt;&gt;""),RIGHT(TEXT(INDEX(個人!$C$6:$AH$125,$N2212,$O2212),"mm:ss.00"),2),"")</f>
        <v/>
      </c>
      <c r="N2212" s="22">
        <f t="shared" si="302"/>
        <v>101</v>
      </c>
      <c r="O2212" s="22">
        <v>17</v>
      </c>
      <c r="P2212" s="24" t="s">
        <v>77</v>
      </c>
      <c r="Q2212" s="22" t="s">
        <v>102</v>
      </c>
    </row>
    <row r="2213" spans="3:17" s="22" customFormat="1" x14ac:dyDescent="0.15">
      <c r="C2213" s="22" t="str">
        <f>IF(INDEX(個人!$C$6:$AH$125,$N2213,$C$3)&lt;&gt;"",DBCS(TRIM(INDEX(個人!$C$6:$AH$125,$N2213,$C$3))),"")</f>
        <v/>
      </c>
      <c r="D2213" s="22" t="str">
        <f t="shared" si="300"/>
        <v>○</v>
      </c>
      <c r="E2213" s="22">
        <f>IF(AND(INDEX(個人!$C$6:$AH$125,$N2212,$C$3)&lt;&gt;"",INDEX(個人!$C$6:$AH$125,$N2213,$O2213)&lt;&gt;""),E2212+1,E2212)</f>
        <v>0</v>
      </c>
      <c r="F2213" s="22" t="str">
        <f t="shared" si="301"/>
        <v>@0</v>
      </c>
      <c r="H2213" s="22" t="str">
        <f>IF(AND(INDEX(個人!$C$6:$AH$125,$N2213,$C$3)&lt;&gt;"",INDEX(個人!$C$6:$AH$125,$N2213,$O2213)&lt;&gt;""),IF(INDEX(個人!$C$6:$AH$125,$N2213,$H$3)&lt;20,11,ROUNDDOWN(INDEX(個人!$C$6:$AH$125,$N2213,$H$3)/5,0)+7),"")</f>
        <v/>
      </c>
      <c r="I2213" s="22" t="str">
        <f>IF(AND(INDEX(個人!$C$6:$AH$125,$N2213,$C$3)&lt;&gt;"",INDEX(個人!$C$6:$AH$125,$N2213,$O2213)&lt;&gt;""),IF(ISERROR(VLOOKUP(DBCS($Q2213),コード一覧!$E$1:$F$6,2,FALSE)),1,VLOOKUP(DBCS($Q2213),コード一覧!$E$1:$F$6,2,FALSE)),"")</f>
        <v/>
      </c>
      <c r="J2213" s="22" t="str">
        <f>IF(AND(INDEX(個人!$C$6:$AH$125,$N2213,$C$3)&lt;&gt;"",INDEX(個人!$C$6:$AH$125,$N2213,$O2213)&lt;&gt;""),VLOOKUP($P2213,コード一覧!$G$1:$H$10,2,FALSE),"")</f>
        <v/>
      </c>
      <c r="K2213" s="22" t="str">
        <f>IF(AND(INDEX(個人!$C$6:$AH$125,$N2213,$C$3)&lt;&gt;"",INDEX(個人!$C$6:$AH$125,$N2213,$O2213)&lt;&gt;""),LEFT(TEXT(INDEX(個人!$C$6:$AH$125,$N2213,$O2213),"mm:ss.00"),2),"")</f>
        <v/>
      </c>
      <c r="L2213" s="22" t="str">
        <f>IF(AND(INDEX(個人!$C$6:$AH$125,$N2213,$C$3)&lt;&gt;"",INDEX(個人!$C$6:$AH$125,$N2213,$O2213)&lt;&gt;""),MID(TEXT(INDEX(個人!$C$6:$AH$125,$N2213,$O2213),"mm:ss.00"),4,2),"")</f>
        <v/>
      </c>
      <c r="M2213" s="22" t="str">
        <f>IF(AND(INDEX(個人!$C$6:$AH$125,$N2213,$C$3)&lt;&gt;"",INDEX(個人!$C$6:$AH$125,$N2213,$O2213)&lt;&gt;""),RIGHT(TEXT(INDEX(個人!$C$6:$AH$125,$N2213,$O2213),"mm:ss.00"),2),"")</f>
        <v/>
      </c>
      <c r="N2213" s="22">
        <f t="shared" si="302"/>
        <v>101</v>
      </c>
      <c r="O2213" s="22">
        <v>18</v>
      </c>
      <c r="P2213" s="24" t="s">
        <v>70</v>
      </c>
      <c r="Q2213" s="22" t="s">
        <v>103</v>
      </c>
    </row>
    <row r="2214" spans="3:17" s="22" customFormat="1" x14ac:dyDescent="0.15">
      <c r="C2214" s="22" t="str">
        <f>IF(INDEX(個人!$C$6:$AH$125,$N2214,$C$3)&lt;&gt;"",DBCS(TRIM(INDEX(個人!$C$6:$AH$125,$N2214,$C$3))),"")</f>
        <v/>
      </c>
      <c r="D2214" s="22" t="str">
        <f t="shared" si="300"/>
        <v>○</v>
      </c>
      <c r="E2214" s="22">
        <f>IF(AND(INDEX(個人!$C$6:$AH$125,$N2213,$C$3)&lt;&gt;"",INDEX(個人!$C$6:$AH$125,$N2214,$O2214)&lt;&gt;""),E2213+1,E2213)</f>
        <v>0</v>
      </c>
      <c r="F2214" s="22" t="str">
        <f t="shared" si="301"/>
        <v>@0</v>
      </c>
      <c r="H2214" s="22" t="str">
        <f>IF(AND(INDEX(個人!$C$6:$AH$125,$N2214,$C$3)&lt;&gt;"",INDEX(個人!$C$6:$AH$125,$N2214,$O2214)&lt;&gt;""),IF(INDEX(個人!$C$6:$AH$125,$N2214,$H$3)&lt;20,11,ROUNDDOWN(INDEX(個人!$C$6:$AH$125,$N2214,$H$3)/5,0)+7),"")</f>
        <v/>
      </c>
      <c r="I2214" s="22" t="str">
        <f>IF(AND(INDEX(個人!$C$6:$AH$125,$N2214,$C$3)&lt;&gt;"",INDEX(個人!$C$6:$AH$125,$N2214,$O2214)&lt;&gt;""),IF(ISERROR(VLOOKUP(DBCS($Q2214),コード一覧!$E$1:$F$6,2,FALSE)),1,VLOOKUP(DBCS($Q2214),コード一覧!$E$1:$F$6,2,FALSE)),"")</f>
        <v/>
      </c>
      <c r="J2214" s="22" t="str">
        <f>IF(AND(INDEX(個人!$C$6:$AH$125,$N2214,$C$3)&lt;&gt;"",INDEX(個人!$C$6:$AH$125,$N2214,$O2214)&lt;&gt;""),VLOOKUP($P2214,コード一覧!$G$1:$H$10,2,FALSE),"")</f>
        <v/>
      </c>
      <c r="K2214" s="22" t="str">
        <f>IF(AND(INDEX(個人!$C$6:$AH$125,$N2214,$C$3)&lt;&gt;"",INDEX(個人!$C$6:$AH$125,$N2214,$O2214)&lt;&gt;""),LEFT(TEXT(INDEX(個人!$C$6:$AH$125,$N2214,$O2214),"mm:ss.00"),2),"")</f>
        <v/>
      </c>
      <c r="L2214" s="22" t="str">
        <f>IF(AND(INDEX(個人!$C$6:$AH$125,$N2214,$C$3)&lt;&gt;"",INDEX(個人!$C$6:$AH$125,$N2214,$O2214)&lt;&gt;""),MID(TEXT(INDEX(個人!$C$6:$AH$125,$N2214,$O2214),"mm:ss.00"),4,2),"")</f>
        <v/>
      </c>
      <c r="M2214" s="22" t="str">
        <f>IF(AND(INDEX(個人!$C$6:$AH$125,$N2214,$C$3)&lt;&gt;"",INDEX(個人!$C$6:$AH$125,$N2214,$O2214)&lt;&gt;""),RIGHT(TEXT(INDEX(個人!$C$6:$AH$125,$N2214,$O2214),"mm:ss.00"),2),"")</f>
        <v/>
      </c>
      <c r="N2214" s="22">
        <f t="shared" si="302"/>
        <v>101</v>
      </c>
      <c r="O2214" s="22">
        <v>19</v>
      </c>
      <c r="P2214" s="24" t="s">
        <v>24</v>
      </c>
      <c r="Q2214" s="22" t="s">
        <v>103</v>
      </c>
    </row>
    <row r="2215" spans="3:17" s="22" customFormat="1" x14ac:dyDescent="0.15">
      <c r="C2215" s="22" t="str">
        <f>IF(INDEX(個人!$C$6:$AH$125,$N2215,$C$3)&lt;&gt;"",DBCS(TRIM(INDEX(個人!$C$6:$AH$125,$N2215,$C$3))),"")</f>
        <v/>
      </c>
      <c r="D2215" s="22" t="str">
        <f t="shared" si="300"/>
        <v>○</v>
      </c>
      <c r="E2215" s="22">
        <f>IF(AND(INDEX(個人!$C$6:$AH$125,$N2214,$C$3)&lt;&gt;"",INDEX(個人!$C$6:$AH$125,$N2215,$O2215)&lt;&gt;""),E2214+1,E2214)</f>
        <v>0</v>
      </c>
      <c r="F2215" s="22" t="str">
        <f t="shared" si="301"/>
        <v>@0</v>
      </c>
      <c r="H2215" s="22" t="str">
        <f>IF(AND(INDEX(個人!$C$6:$AH$125,$N2215,$C$3)&lt;&gt;"",INDEX(個人!$C$6:$AH$125,$N2215,$O2215)&lt;&gt;""),IF(INDEX(個人!$C$6:$AH$125,$N2215,$H$3)&lt;20,11,ROUNDDOWN(INDEX(個人!$C$6:$AH$125,$N2215,$H$3)/5,0)+7),"")</f>
        <v/>
      </c>
      <c r="I2215" s="22" t="str">
        <f>IF(AND(INDEX(個人!$C$6:$AH$125,$N2215,$C$3)&lt;&gt;"",INDEX(個人!$C$6:$AH$125,$N2215,$O2215)&lt;&gt;""),IF(ISERROR(VLOOKUP(DBCS($Q2215),コード一覧!$E$1:$F$6,2,FALSE)),1,VLOOKUP(DBCS($Q2215),コード一覧!$E$1:$F$6,2,FALSE)),"")</f>
        <v/>
      </c>
      <c r="J2215" s="22" t="str">
        <f>IF(AND(INDEX(個人!$C$6:$AH$125,$N2215,$C$3)&lt;&gt;"",INDEX(個人!$C$6:$AH$125,$N2215,$O2215)&lt;&gt;""),VLOOKUP($P2215,コード一覧!$G$1:$H$10,2,FALSE),"")</f>
        <v/>
      </c>
      <c r="K2215" s="22" t="str">
        <f>IF(AND(INDEX(個人!$C$6:$AH$125,$N2215,$C$3)&lt;&gt;"",INDEX(個人!$C$6:$AH$125,$N2215,$O2215)&lt;&gt;""),LEFT(TEXT(INDEX(個人!$C$6:$AH$125,$N2215,$O2215),"mm:ss.00"),2),"")</f>
        <v/>
      </c>
      <c r="L2215" s="22" t="str">
        <f>IF(AND(INDEX(個人!$C$6:$AH$125,$N2215,$C$3)&lt;&gt;"",INDEX(個人!$C$6:$AH$125,$N2215,$O2215)&lt;&gt;""),MID(TEXT(INDEX(個人!$C$6:$AH$125,$N2215,$O2215),"mm:ss.00"),4,2),"")</f>
        <v/>
      </c>
      <c r="M2215" s="22" t="str">
        <f>IF(AND(INDEX(個人!$C$6:$AH$125,$N2215,$C$3)&lt;&gt;"",INDEX(個人!$C$6:$AH$125,$N2215,$O2215)&lt;&gt;""),RIGHT(TEXT(INDEX(個人!$C$6:$AH$125,$N2215,$O2215),"mm:ss.00"),2),"")</f>
        <v/>
      </c>
      <c r="N2215" s="22">
        <f t="shared" si="302"/>
        <v>101</v>
      </c>
      <c r="O2215" s="22">
        <v>20</v>
      </c>
      <c r="P2215" s="24" t="s">
        <v>37</v>
      </c>
      <c r="Q2215" s="22" t="s">
        <v>103</v>
      </c>
    </row>
    <row r="2216" spans="3:17" s="22" customFormat="1" x14ac:dyDescent="0.15">
      <c r="C2216" s="22" t="str">
        <f>IF(INDEX(個人!$C$6:$AH$125,$N2216,$C$3)&lt;&gt;"",DBCS(TRIM(INDEX(個人!$C$6:$AH$125,$N2216,$C$3))),"")</f>
        <v/>
      </c>
      <c r="D2216" s="22" t="str">
        <f t="shared" si="300"/>
        <v>○</v>
      </c>
      <c r="E2216" s="22">
        <f>IF(AND(INDEX(個人!$C$6:$AH$125,$N2215,$C$3)&lt;&gt;"",INDEX(個人!$C$6:$AH$125,$N2216,$O2216)&lt;&gt;""),E2215+1,E2215)</f>
        <v>0</v>
      </c>
      <c r="F2216" s="22" t="str">
        <f t="shared" si="301"/>
        <v>@0</v>
      </c>
      <c r="H2216" s="22" t="str">
        <f>IF(AND(INDEX(個人!$C$6:$AH$125,$N2216,$C$3)&lt;&gt;"",INDEX(個人!$C$6:$AH$125,$N2216,$O2216)&lt;&gt;""),IF(INDEX(個人!$C$6:$AH$125,$N2216,$H$3)&lt;20,11,ROUNDDOWN(INDEX(個人!$C$6:$AH$125,$N2216,$H$3)/5,0)+7),"")</f>
        <v/>
      </c>
      <c r="I2216" s="22" t="str">
        <f>IF(AND(INDEX(個人!$C$6:$AH$125,$N2216,$C$3)&lt;&gt;"",INDEX(個人!$C$6:$AH$125,$N2216,$O2216)&lt;&gt;""),IF(ISERROR(VLOOKUP(DBCS($Q2216),コード一覧!$E$1:$F$6,2,FALSE)),1,VLOOKUP(DBCS($Q2216),コード一覧!$E$1:$F$6,2,FALSE)),"")</f>
        <v/>
      </c>
      <c r="J2216" s="22" t="str">
        <f>IF(AND(INDEX(個人!$C$6:$AH$125,$N2216,$C$3)&lt;&gt;"",INDEX(個人!$C$6:$AH$125,$N2216,$O2216)&lt;&gt;""),VLOOKUP($P2216,コード一覧!$G$1:$H$10,2,FALSE),"")</f>
        <v/>
      </c>
      <c r="K2216" s="22" t="str">
        <f>IF(AND(INDEX(個人!$C$6:$AH$125,$N2216,$C$3)&lt;&gt;"",INDEX(個人!$C$6:$AH$125,$N2216,$O2216)&lt;&gt;""),LEFT(TEXT(INDEX(個人!$C$6:$AH$125,$N2216,$O2216),"mm:ss.00"),2),"")</f>
        <v/>
      </c>
      <c r="L2216" s="22" t="str">
        <f>IF(AND(INDEX(個人!$C$6:$AH$125,$N2216,$C$3)&lt;&gt;"",INDEX(個人!$C$6:$AH$125,$N2216,$O2216)&lt;&gt;""),MID(TEXT(INDEX(個人!$C$6:$AH$125,$N2216,$O2216),"mm:ss.00"),4,2),"")</f>
        <v/>
      </c>
      <c r="M2216" s="22" t="str">
        <f>IF(AND(INDEX(個人!$C$6:$AH$125,$N2216,$C$3)&lt;&gt;"",INDEX(個人!$C$6:$AH$125,$N2216,$O2216)&lt;&gt;""),RIGHT(TEXT(INDEX(個人!$C$6:$AH$125,$N2216,$O2216),"mm:ss.00"),2),"")</f>
        <v/>
      </c>
      <c r="N2216" s="22">
        <f t="shared" si="302"/>
        <v>101</v>
      </c>
      <c r="O2216" s="22">
        <v>21</v>
      </c>
      <c r="P2216" s="24" t="s">
        <v>47</v>
      </c>
      <c r="Q2216" s="22" t="s">
        <v>103</v>
      </c>
    </row>
    <row r="2217" spans="3:17" s="22" customFormat="1" x14ac:dyDescent="0.15">
      <c r="C2217" s="22" t="str">
        <f>IF(INDEX(個人!$C$6:$AH$125,$N2217,$C$3)&lt;&gt;"",DBCS(TRIM(INDEX(個人!$C$6:$AH$125,$N2217,$C$3))),"")</f>
        <v/>
      </c>
      <c r="D2217" s="22" t="str">
        <f t="shared" si="300"/>
        <v>○</v>
      </c>
      <c r="E2217" s="22">
        <f>IF(AND(INDEX(個人!$C$6:$AH$125,$N2216,$C$3)&lt;&gt;"",INDEX(個人!$C$6:$AH$125,$N2217,$O2217)&lt;&gt;""),E2216+1,E2216)</f>
        <v>0</v>
      </c>
      <c r="F2217" s="22" t="str">
        <f t="shared" si="301"/>
        <v>@0</v>
      </c>
      <c r="H2217" s="22" t="str">
        <f>IF(AND(INDEX(個人!$C$6:$AH$125,$N2217,$C$3)&lt;&gt;"",INDEX(個人!$C$6:$AH$125,$N2217,$O2217)&lt;&gt;""),IF(INDEX(個人!$C$6:$AH$125,$N2217,$H$3)&lt;20,11,ROUNDDOWN(INDEX(個人!$C$6:$AH$125,$N2217,$H$3)/5,0)+7),"")</f>
        <v/>
      </c>
      <c r="I2217" s="22" t="str">
        <f>IF(AND(INDEX(個人!$C$6:$AH$125,$N2217,$C$3)&lt;&gt;"",INDEX(個人!$C$6:$AH$125,$N2217,$O2217)&lt;&gt;""),IF(ISERROR(VLOOKUP(DBCS($Q2217),コード一覧!$E$1:$F$6,2,FALSE)),1,VLOOKUP(DBCS($Q2217),コード一覧!$E$1:$F$6,2,FALSE)),"")</f>
        <v/>
      </c>
      <c r="J2217" s="22" t="str">
        <f>IF(AND(INDEX(個人!$C$6:$AH$125,$N2217,$C$3)&lt;&gt;"",INDEX(個人!$C$6:$AH$125,$N2217,$O2217)&lt;&gt;""),VLOOKUP($P2217,コード一覧!$G$1:$H$10,2,FALSE),"")</f>
        <v/>
      </c>
      <c r="K2217" s="22" t="str">
        <f>IF(AND(INDEX(個人!$C$6:$AH$125,$N2217,$C$3)&lt;&gt;"",INDEX(個人!$C$6:$AH$125,$N2217,$O2217)&lt;&gt;""),LEFT(TEXT(INDEX(個人!$C$6:$AH$125,$N2217,$O2217),"mm:ss.00"),2),"")</f>
        <v/>
      </c>
      <c r="L2217" s="22" t="str">
        <f>IF(AND(INDEX(個人!$C$6:$AH$125,$N2217,$C$3)&lt;&gt;"",INDEX(個人!$C$6:$AH$125,$N2217,$O2217)&lt;&gt;""),MID(TEXT(INDEX(個人!$C$6:$AH$125,$N2217,$O2217),"mm:ss.00"),4,2),"")</f>
        <v/>
      </c>
      <c r="M2217" s="22" t="str">
        <f>IF(AND(INDEX(個人!$C$6:$AH$125,$N2217,$C$3)&lt;&gt;"",INDEX(個人!$C$6:$AH$125,$N2217,$O2217)&lt;&gt;""),RIGHT(TEXT(INDEX(個人!$C$6:$AH$125,$N2217,$O2217),"mm:ss.00"),2),"")</f>
        <v/>
      </c>
      <c r="N2217" s="22">
        <f t="shared" si="302"/>
        <v>101</v>
      </c>
      <c r="O2217" s="22">
        <v>22</v>
      </c>
      <c r="P2217" s="24" t="s">
        <v>70</v>
      </c>
      <c r="Q2217" s="22" t="s">
        <v>104</v>
      </c>
    </row>
    <row r="2218" spans="3:17" s="22" customFormat="1" x14ac:dyDescent="0.15">
      <c r="C2218" s="22" t="str">
        <f>IF(INDEX(個人!$C$6:$AH$125,$N2218,$C$3)&lt;&gt;"",DBCS(TRIM(INDEX(個人!$C$6:$AH$125,$N2218,$C$3))),"")</f>
        <v/>
      </c>
      <c r="D2218" s="22" t="str">
        <f t="shared" si="300"/>
        <v>○</v>
      </c>
      <c r="E2218" s="22">
        <f>IF(AND(INDEX(個人!$C$6:$AH$125,$N2217,$C$3)&lt;&gt;"",INDEX(個人!$C$6:$AH$125,$N2218,$O2218)&lt;&gt;""),E2217+1,E2217)</f>
        <v>0</v>
      </c>
      <c r="F2218" s="22" t="str">
        <f t="shared" si="301"/>
        <v>@0</v>
      </c>
      <c r="H2218" s="22" t="str">
        <f>IF(AND(INDEX(個人!$C$6:$AH$125,$N2218,$C$3)&lt;&gt;"",INDEX(個人!$C$6:$AH$125,$N2218,$O2218)&lt;&gt;""),IF(INDEX(個人!$C$6:$AH$125,$N2218,$H$3)&lt;20,11,ROUNDDOWN(INDEX(個人!$C$6:$AH$125,$N2218,$H$3)/5,0)+7),"")</f>
        <v/>
      </c>
      <c r="I2218" s="22" t="str">
        <f>IF(AND(INDEX(個人!$C$6:$AH$125,$N2218,$C$3)&lt;&gt;"",INDEX(個人!$C$6:$AH$125,$N2218,$O2218)&lt;&gt;""),IF(ISERROR(VLOOKUP(DBCS($Q2218),コード一覧!$E$1:$F$6,2,FALSE)),1,VLOOKUP(DBCS($Q2218),コード一覧!$E$1:$F$6,2,FALSE)),"")</f>
        <v/>
      </c>
      <c r="J2218" s="22" t="str">
        <f>IF(AND(INDEX(個人!$C$6:$AH$125,$N2218,$C$3)&lt;&gt;"",INDEX(個人!$C$6:$AH$125,$N2218,$O2218)&lt;&gt;""),VLOOKUP($P2218,コード一覧!$G$1:$H$10,2,FALSE),"")</f>
        <v/>
      </c>
      <c r="K2218" s="22" t="str">
        <f>IF(AND(INDEX(個人!$C$6:$AH$125,$N2218,$C$3)&lt;&gt;"",INDEX(個人!$C$6:$AH$125,$N2218,$O2218)&lt;&gt;""),LEFT(TEXT(INDEX(個人!$C$6:$AH$125,$N2218,$O2218),"mm:ss.00"),2),"")</f>
        <v/>
      </c>
      <c r="L2218" s="22" t="str">
        <f>IF(AND(INDEX(個人!$C$6:$AH$125,$N2218,$C$3)&lt;&gt;"",INDEX(個人!$C$6:$AH$125,$N2218,$O2218)&lt;&gt;""),MID(TEXT(INDEX(個人!$C$6:$AH$125,$N2218,$O2218),"mm:ss.00"),4,2),"")</f>
        <v/>
      </c>
      <c r="M2218" s="22" t="str">
        <f>IF(AND(INDEX(個人!$C$6:$AH$125,$N2218,$C$3)&lt;&gt;"",INDEX(個人!$C$6:$AH$125,$N2218,$O2218)&lt;&gt;""),RIGHT(TEXT(INDEX(個人!$C$6:$AH$125,$N2218,$O2218),"mm:ss.00"),2),"")</f>
        <v/>
      </c>
      <c r="N2218" s="22">
        <f t="shared" si="302"/>
        <v>101</v>
      </c>
      <c r="O2218" s="22">
        <v>23</v>
      </c>
      <c r="P2218" s="24" t="s">
        <v>24</v>
      </c>
      <c r="Q2218" s="22" t="s">
        <v>104</v>
      </c>
    </row>
    <row r="2219" spans="3:17" s="22" customFormat="1" x14ac:dyDescent="0.15">
      <c r="C2219" s="22" t="str">
        <f>IF(INDEX(個人!$C$6:$AH$125,$N2219,$C$3)&lt;&gt;"",DBCS(TRIM(INDEX(個人!$C$6:$AH$125,$N2219,$C$3))),"")</f>
        <v/>
      </c>
      <c r="D2219" s="22" t="str">
        <f t="shared" si="300"/>
        <v>○</v>
      </c>
      <c r="E2219" s="22">
        <f>IF(AND(INDEX(個人!$C$6:$AH$125,$N2218,$C$3)&lt;&gt;"",INDEX(個人!$C$6:$AH$125,$N2219,$O2219)&lt;&gt;""),E2218+1,E2218)</f>
        <v>0</v>
      </c>
      <c r="F2219" s="22" t="str">
        <f t="shared" si="301"/>
        <v>@0</v>
      </c>
      <c r="H2219" s="22" t="str">
        <f>IF(AND(INDEX(個人!$C$6:$AH$125,$N2219,$C$3)&lt;&gt;"",INDEX(個人!$C$6:$AH$125,$N2219,$O2219)&lt;&gt;""),IF(INDEX(個人!$C$6:$AH$125,$N2219,$H$3)&lt;20,11,ROUNDDOWN(INDEX(個人!$C$6:$AH$125,$N2219,$H$3)/5,0)+7),"")</f>
        <v/>
      </c>
      <c r="I2219" s="22" t="str">
        <f>IF(AND(INDEX(個人!$C$6:$AH$125,$N2219,$C$3)&lt;&gt;"",INDEX(個人!$C$6:$AH$125,$N2219,$O2219)&lt;&gt;""),IF(ISERROR(VLOOKUP(DBCS($Q2219),コード一覧!$E$1:$F$6,2,FALSE)),1,VLOOKUP(DBCS($Q2219),コード一覧!$E$1:$F$6,2,FALSE)),"")</f>
        <v/>
      </c>
      <c r="J2219" s="22" t="str">
        <f>IF(AND(INDEX(個人!$C$6:$AH$125,$N2219,$C$3)&lt;&gt;"",INDEX(個人!$C$6:$AH$125,$N2219,$O2219)&lt;&gt;""),VLOOKUP($P2219,コード一覧!$G$1:$H$10,2,FALSE),"")</f>
        <v/>
      </c>
      <c r="K2219" s="22" t="str">
        <f>IF(AND(INDEX(個人!$C$6:$AH$125,$N2219,$C$3)&lt;&gt;"",INDEX(個人!$C$6:$AH$125,$N2219,$O2219)&lt;&gt;""),LEFT(TEXT(INDEX(個人!$C$6:$AH$125,$N2219,$O2219),"mm:ss.00"),2),"")</f>
        <v/>
      </c>
      <c r="L2219" s="22" t="str">
        <f>IF(AND(INDEX(個人!$C$6:$AH$125,$N2219,$C$3)&lt;&gt;"",INDEX(個人!$C$6:$AH$125,$N2219,$O2219)&lt;&gt;""),MID(TEXT(INDEX(個人!$C$6:$AH$125,$N2219,$O2219),"mm:ss.00"),4,2),"")</f>
        <v/>
      </c>
      <c r="M2219" s="22" t="str">
        <f>IF(AND(INDEX(個人!$C$6:$AH$125,$N2219,$C$3)&lt;&gt;"",INDEX(個人!$C$6:$AH$125,$N2219,$O2219)&lt;&gt;""),RIGHT(TEXT(INDEX(個人!$C$6:$AH$125,$N2219,$O2219),"mm:ss.00"),2),"")</f>
        <v/>
      </c>
      <c r="N2219" s="22">
        <f t="shared" si="302"/>
        <v>101</v>
      </c>
      <c r="O2219" s="22">
        <v>24</v>
      </c>
      <c r="P2219" s="24" t="s">
        <v>37</v>
      </c>
      <c r="Q2219" s="22" t="s">
        <v>104</v>
      </c>
    </row>
    <row r="2220" spans="3:17" s="22" customFormat="1" x14ac:dyDescent="0.15">
      <c r="C2220" s="22" t="str">
        <f>IF(INDEX(個人!$C$6:$AH$125,$N2220,$C$3)&lt;&gt;"",DBCS(TRIM(INDEX(個人!$C$6:$AH$125,$N2220,$C$3))),"")</f>
        <v/>
      </c>
      <c r="D2220" s="22" t="str">
        <f t="shared" si="300"/>
        <v>○</v>
      </c>
      <c r="E2220" s="22">
        <f>IF(AND(INDEX(個人!$C$6:$AH$125,$N2219,$C$3)&lt;&gt;"",INDEX(個人!$C$6:$AH$125,$N2220,$O2220)&lt;&gt;""),E2219+1,E2219)</f>
        <v>0</v>
      </c>
      <c r="F2220" s="22" t="str">
        <f t="shared" si="301"/>
        <v>@0</v>
      </c>
      <c r="H2220" s="22" t="str">
        <f>IF(AND(INDEX(個人!$C$6:$AH$125,$N2220,$C$3)&lt;&gt;"",INDEX(個人!$C$6:$AH$125,$N2220,$O2220)&lt;&gt;""),IF(INDEX(個人!$C$6:$AH$125,$N2220,$H$3)&lt;20,11,ROUNDDOWN(INDEX(個人!$C$6:$AH$125,$N2220,$H$3)/5,0)+7),"")</f>
        <v/>
      </c>
      <c r="I2220" s="22" t="str">
        <f>IF(AND(INDEX(個人!$C$6:$AH$125,$N2220,$C$3)&lt;&gt;"",INDEX(個人!$C$6:$AH$125,$N2220,$O2220)&lt;&gt;""),IF(ISERROR(VLOOKUP(DBCS($Q2220),コード一覧!$E$1:$F$6,2,FALSE)),1,VLOOKUP(DBCS($Q2220),コード一覧!$E$1:$F$6,2,FALSE)),"")</f>
        <v/>
      </c>
      <c r="J2220" s="22" t="str">
        <f>IF(AND(INDEX(個人!$C$6:$AH$125,$N2220,$C$3)&lt;&gt;"",INDEX(個人!$C$6:$AH$125,$N2220,$O2220)&lt;&gt;""),VLOOKUP($P2220,コード一覧!$G$1:$H$10,2,FALSE),"")</f>
        <v/>
      </c>
      <c r="K2220" s="22" t="str">
        <f>IF(AND(INDEX(個人!$C$6:$AH$125,$N2220,$C$3)&lt;&gt;"",INDEX(個人!$C$6:$AH$125,$N2220,$O2220)&lt;&gt;""),LEFT(TEXT(INDEX(個人!$C$6:$AH$125,$N2220,$O2220),"mm:ss.00"),2),"")</f>
        <v/>
      </c>
      <c r="L2220" s="22" t="str">
        <f>IF(AND(INDEX(個人!$C$6:$AH$125,$N2220,$C$3)&lt;&gt;"",INDEX(個人!$C$6:$AH$125,$N2220,$O2220)&lt;&gt;""),MID(TEXT(INDEX(個人!$C$6:$AH$125,$N2220,$O2220),"mm:ss.00"),4,2),"")</f>
        <v/>
      </c>
      <c r="M2220" s="22" t="str">
        <f>IF(AND(INDEX(個人!$C$6:$AH$125,$N2220,$C$3)&lt;&gt;"",INDEX(個人!$C$6:$AH$125,$N2220,$O2220)&lt;&gt;""),RIGHT(TEXT(INDEX(個人!$C$6:$AH$125,$N2220,$O2220),"mm:ss.00"),2),"")</f>
        <v/>
      </c>
      <c r="N2220" s="22">
        <f t="shared" si="302"/>
        <v>101</v>
      </c>
      <c r="O2220" s="22">
        <v>25</v>
      </c>
      <c r="P2220" s="24" t="s">
        <v>47</v>
      </c>
      <c r="Q2220" s="22" t="s">
        <v>104</v>
      </c>
    </row>
    <row r="2221" spans="3:17" s="22" customFormat="1" x14ac:dyDescent="0.15">
      <c r="C2221" s="22" t="str">
        <f>IF(INDEX(個人!$C$6:$AH$125,$N2221,$C$3)&lt;&gt;"",DBCS(TRIM(INDEX(個人!$C$6:$AH$125,$N2221,$C$3))),"")</f>
        <v/>
      </c>
      <c r="D2221" s="22" t="str">
        <f t="shared" si="300"/>
        <v>○</v>
      </c>
      <c r="E2221" s="22">
        <f>IF(AND(INDEX(個人!$C$6:$AH$125,$N2220,$C$3)&lt;&gt;"",INDEX(個人!$C$6:$AH$125,$N2221,$O2221)&lt;&gt;""),E2220+1,E2220)</f>
        <v>0</v>
      </c>
      <c r="F2221" s="22" t="str">
        <f t="shared" si="301"/>
        <v>@0</v>
      </c>
      <c r="H2221" s="22" t="str">
        <f>IF(AND(INDEX(個人!$C$6:$AH$125,$N2221,$C$3)&lt;&gt;"",INDEX(個人!$C$6:$AH$125,$N2221,$O2221)&lt;&gt;""),IF(INDEX(個人!$C$6:$AH$125,$N2221,$H$3)&lt;20,11,ROUNDDOWN(INDEX(個人!$C$6:$AH$125,$N2221,$H$3)/5,0)+7),"")</f>
        <v/>
      </c>
      <c r="I2221" s="22" t="str">
        <f>IF(AND(INDEX(個人!$C$6:$AH$125,$N2221,$C$3)&lt;&gt;"",INDEX(個人!$C$6:$AH$125,$N2221,$O2221)&lt;&gt;""),IF(ISERROR(VLOOKUP(DBCS($Q2221),コード一覧!$E$1:$F$6,2,FALSE)),1,VLOOKUP(DBCS($Q2221),コード一覧!$E$1:$F$6,2,FALSE)),"")</f>
        <v/>
      </c>
      <c r="J2221" s="22" t="str">
        <f>IF(AND(INDEX(個人!$C$6:$AH$125,$N2221,$C$3)&lt;&gt;"",INDEX(個人!$C$6:$AH$125,$N2221,$O2221)&lt;&gt;""),VLOOKUP($P2221,コード一覧!$G$1:$H$10,2,FALSE),"")</f>
        <v/>
      </c>
      <c r="K2221" s="22" t="str">
        <f>IF(AND(INDEX(個人!$C$6:$AH$125,$N2221,$C$3)&lt;&gt;"",INDEX(個人!$C$6:$AH$125,$N2221,$O2221)&lt;&gt;""),LEFT(TEXT(INDEX(個人!$C$6:$AH$125,$N2221,$O2221),"mm:ss.00"),2),"")</f>
        <v/>
      </c>
      <c r="L2221" s="22" t="str">
        <f>IF(AND(INDEX(個人!$C$6:$AH$125,$N2221,$C$3)&lt;&gt;"",INDEX(個人!$C$6:$AH$125,$N2221,$O2221)&lt;&gt;""),MID(TEXT(INDEX(個人!$C$6:$AH$125,$N2221,$O2221),"mm:ss.00"),4,2),"")</f>
        <v/>
      </c>
      <c r="M2221" s="22" t="str">
        <f>IF(AND(INDEX(個人!$C$6:$AH$125,$N2221,$C$3)&lt;&gt;"",INDEX(個人!$C$6:$AH$125,$N2221,$O2221)&lt;&gt;""),RIGHT(TEXT(INDEX(個人!$C$6:$AH$125,$N2221,$O2221),"mm:ss.00"),2),"")</f>
        <v/>
      </c>
      <c r="N2221" s="22">
        <f t="shared" si="302"/>
        <v>101</v>
      </c>
      <c r="O2221" s="22">
        <v>26</v>
      </c>
      <c r="P2221" s="24" t="s">
        <v>70</v>
      </c>
      <c r="Q2221" s="22" t="s">
        <v>55</v>
      </c>
    </row>
    <row r="2222" spans="3:17" s="22" customFormat="1" x14ac:dyDescent="0.15">
      <c r="C2222" s="22" t="str">
        <f>IF(INDEX(個人!$C$6:$AH$125,$N2222,$C$3)&lt;&gt;"",DBCS(TRIM(INDEX(個人!$C$6:$AH$125,$N2222,$C$3))),"")</f>
        <v/>
      </c>
      <c r="D2222" s="22" t="str">
        <f t="shared" si="300"/>
        <v>○</v>
      </c>
      <c r="E2222" s="22">
        <f>IF(AND(INDEX(個人!$C$6:$AH$125,$N2221,$C$3)&lt;&gt;"",INDEX(個人!$C$6:$AH$125,$N2222,$O2222)&lt;&gt;""),E2221+1,E2221)</f>
        <v>0</v>
      </c>
      <c r="F2222" s="22" t="str">
        <f t="shared" si="301"/>
        <v>@0</v>
      </c>
      <c r="H2222" s="22" t="str">
        <f>IF(AND(INDEX(個人!$C$6:$AH$125,$N2222,$C$3)&lt;&gt;"",INDEX(個人!$C$6:$AH$125,$N2222,$O2222)&lt;&gt;""),IF(INDEX(個人!$C$6:$AH$125,$N2222,$H$3)&lt;20,11,ROUNDDOWN(INDEX(個人!$C$6:$AH$125,$N2222,$H$3)/5,0)+7),"")</f>
        <v/>
      </c>
      <c r="I2222" s="22" t="str">
        <f>IF(AND(INDEX(個人!$C$6:$AH$125,$N2222,$C$3)&lt;&gt;"",INDEX(個人!$C$6:$AH$125,$N2222,$O2222)&lt;&gt;""),IF(ISERROR(VLOOKUP(DBCS($Q2222),コード一覧!$E$1:$F$6,2,FALSE)),1,VLOOKUP(DBCS($Q2222),コード一覧!$E$1:$F$6,2,FALSE)),"")</f>
        <v/>
      </c>
      <c r="J2222" s="22" t="str">
        <f>IF(AND(INDEX(個人!$C$6:$AH$125,$N2222,$C$3)&lt;&gt;"",INDEX(個人!$C$6:$AH$125,$N2222,$O2222)&lt;&gt;""),VLOOKUP($P2222,コード一覧!$G$1:$H$10,2,FALSE),"")</f>
        <v/>
      </c>
      <c r="K2222" s="22" t="str">
        <f>IF(AND(INDEX(個人!$C$6:$AH$125,$N2222,$C$3)&lt;&gt;"",INDEX(個人!$C$6:$AH$125,$N2222,$O2222)&lt;&gt;""),LEFT(TEXT(INDEX(個人!$C$6:$AH$125,$N2222,$O2222),"mm:ss.00"),2),"")</f>
        <v/>
      </c>
      <c r="L2222" s="22" t="str">
        <f>IF(AND(INDEX(個人!$C$6:$AH$125,$N2222,$C$3)&lt;&gt;"",INDEX(個人!$C$6:$AH$125,$N2222,$O2222)&lt;&gt;""),MID(TEXT(INDEX(個人!$C$6:$AH$125,$N2222,$O2222),"mm:ss.00"),4,2),"")</f>
        <v/>
      </c>
      <c r="M2222" s="22" t="str">
        <f>IF(AND(INDEX(個人!$C$6:$AH$125,$N2222,$C$3)&lt;&gt;"",INDEX(個人!$C$6:$AH$125,$N2222,$O2222)&lt;&gt;""),RIGHT(TEXT(INDEX(個人!$C$6:$AH$125,$N2222,$O2222),"mm:ss.00"),2),"")</f>
        <v/>
      </c>
      <c r="N2222" s="22">
        <f t="shared" si="302"/>
        <v>101</v>
      </c>
      <c r="O2222" s="22">
        <v>27</v>
      </c>
      <c r="P2222" s="24" t="s">
        <v>24</v>
      </c>
      <c r="Q2222" s="22" t="s">
        <v>55</v>
      </c>
    </row>
    <row r="2223" spans="3:17" s="22" customFormat="1" x14ac:dyDescent="0.15">
      <c r="C2223" s="22" t="str">
        <f>IF(INDEX(個人!$C$6:$AH$125,$N2223,$C$3)&lt;&gt;"",DBCS(TRIM(INDEX(個人!$C$6:$AH$125,$N2223,$C$3))),"")</f>
        <v/>
      </c>
      <c r="D2223" s="22" t="str">
        <f t="shared" si="300"/>
        <v>○</v>
      </c>
      <c r="E2223" s="22">
        <f>IF(AND(INDEX(個人!$C$6:$AH$125,$N2222,$C$3)&lt;&gt;"",INDEX(個人!$C$6:$AH$125,$N2223,$O2223)&lt;&gt;""),E2222+1,E2222)</f>
        <v>0</v>
      </c>
      <c r="F2223" s="22" t="str">
        <f t="shared" si="301"/>
        <v>@0</v>
      </c>
      <c r="H2223" s="22" t="str">
        <f>IF(AND(INDEX(個人!$C$6:$AH$125,$N2223,$C$3)&lt;&gt;"",INDEX(個人!$C$6:$AH$125,$N2223,$O2223)&lt;&gt;""),IF(INDEX(個人!$C$6:$AH$125,$N2223,$H$3)&lt;20,11,ROUNDDOWN(INDEX(個人!$C$6:$AH$125,$N2223,$H$3)/5,0)+7),"")</f>
        <v/>
      </c>
      <c r="I2223" s="22" t="str">
        <f>IF(AND(INDEX(個人!$C$6:$AH$125,$N2223,$C$3)&lt;&gt;"",INDEX(個人!$C$6:$AH$125,$N2223,$O2223)&lt;&gt;""),IF(ISERROR(VLOOKUP(DBCS($Q2223),コード一覧!$E$1:$F$6,2,FALSE)),1,VLOOKUP(DBCS($Q2223),コード一覧!$E$1:$F$6,2,FALSE)),"")</f>
        <v/>
      </c>
      <c r="J2223" s="22" t="str">
        <f>IF(AND(INDEX(個人!$C$6:$AH$125,$N2223,$C$3)&lt;&gt;"",INDEX(個人!$C$6:$AH$125,$N2223,$O2223)&lt;&gt;""),VLOOKUP($P2223,コード一覧!$G$1:$H$10,2,FALSE),"")</f>
        <v/>
      </c>
      <c r="K2223" s="22" t="str">
        <f>IF(AND(INDEX(個人!$C$6:$AH$125,$N2223,$C$3)&lt;&gt;"",INDEX(個人!$C$6:$AH$125,$N2223,$O2223)&lt;&gt;""),LEFT(TEXT(INDEX(個人!$C$6:$AH$125,$N2223,$O2223),"mm:ss.00"),2),"")</f>
        <v/>
      </c>
      <c r="L2223" s="22" t="str">
        <f>IF(AND(INDEX(個人!$C$6:$AH$125,$N2223,$C$3)&lt;&gt;"",INDEX(個人!$C$6:$AH$125,$N2223,$O2223)&lt;&gt;""),MID(TEXT(INDEX(個人!$C$6:$AH$125,$N2223,$O2223),"mm:ss.00"),4,2),"")</f>
        <v/>
      </c>
      <c r="M2223" s="22" t="str">
        <f>IF(AND(INDEX(個人!$C$6:$AH$125,$N2223,$C$3)&lt;&gt;"",INDEX(個人!$C$6:$AH$125,$N2223,$O2223)&lt;&gt;""),RIGHT(TEXT(INDEX(個人!$C$6:$AH$125,$N2223,$O2223),"mm:ss.00"),2),"")</f>
        <v/>
      </c>
      <c r="N2223" s="22">
        <f t="shared" si="302"/>
        <v>101</v>
      </c>
      <c r="O2223" s="22">
        <v>28</v>
      </c>
      <c r="P2223" s="24" t="s">
        <v>37</v>
      </c>
      <c r="Q2223" s="22" t="s">
        <v>55</v>
      </c>
    </row>
    <row r="2224" spans="3:17" s="22" customFormat="1" x14ac:dyDescent="0.15">
      <c r="C2224" s="22" t="str">
        <f>IF(INDEX(個人!$C$6:$AH$125,$N2224,$C$3)&lt;&gt;"",DBCS(TRIM(INDEX(個人!$C$6:$AH$125,$N2224,$C$3))),"")</f>
        <v/>
      </c>
      <c r="D2224" s="22" t="str">
        <f t="shared" si="300"/>
        <v>○</v>
      </c>
      <c r="E2224" s="22">
        <f>IF(AND(INDEX(個人!$C$6:$AH$125,$N2223,$C$3)&lt;&gt;"",INDEX(個人!$C$6:$AH$125,$N2224,$O2224)&lt;&gt;""),E2223+1,E2223)</f>
        <v>0</v>
      </c>
      <c r="F2224" s="22" t="str">
        <f t="shared" si="301"/>
        <v>@0</v>
      </c>
      <c r="H2224" s="22" t="str">
        <f>IF(AND(INDEX(個人!$C$6:$AH$125,$N2224,$C$3)&lt;&gt;"",INDEX(個人!$C$6:$AH$125,$N2224,$O2224)&lt;&gt;""),IF(INDEX(個人!$C$6:$AH$125,$N2224,$H$3)&lt;20,11,ROUNDDOWN(INDEX(個人!$C$6:$AH$125,$N2224,$H$3)/5,0)+7),"")</f>
        <v/>
      </c>
      <c r="I2224" s="22" t="str">
        <f>IF(AND(INDEX(個人!$C$6:$AH$125,$N2224,$C$3)&lt;&gt;"",INDEX(個人!$C$6:$AH$125,$N2224,$O2224)&lt;&gt;""),IF(ISERROR(VLOOKUP(DBCS($Q2224),コード一覧!$E$1:$F$6,2,FALSE)),1,VLOOKUP(DBCS($Q2224),コード一覧!$E$1:$F$6,2,FALSE)),"")</f>
        <v/>
      </c>
      <c r="J2224" s="22" t="str">
        <f>IF(AND(INDEX(個人!$C$6:$AH$125,$N2224,$C$3)&lt;&gt;"",INDEX(個人!$C$6:$AH$125,$N2224,$O2224)&lt;&gt;""),VLOOKUP($P2224,コード一覧!$G$1:$H$10,2,FALSE),"")</f>
        <v/>
      </c>
      <c r="K2224" s="22" t="str">
        <f>IF(AND(INDEX(個人!$C$6:$AH$125,$N2224,$C$3)&lt;&gt;"",INDEX(個人!$C$6:$AH$125,$N2224,$O2224)&lt;&gt;""),LEFT(TEXT(INDEX(個人!$C$6:$AH$125,$N2224,$O2224),"mm:ss.00"),2),"")</f>
        <v/>
      </c>
      <c r="L2224" s="22" t="str">
        <f>IF(AND(INDEX(個人!$C$6:$AH$125,$N2224,$C$3)&lt;&gt;"",INDEX(個人!$C$6:$AH$125,$N2224,$O2224)&lt;&gt;""),MID(TEXT(INDEX(個人!$C$6:$AH$125,$N2224,$O2224),"mm:ss.00"),4,2),"")</f>
        <v/>
      </c>
      <c r="M2224" s="22" t="str">
        <f>IF(AND(INDEX(個人!$C$6:$AH$125,$N2224,$C$3)&lt;&gt;"",INDEX(個人!$C$6:$AH$125,$N2224,$O2224)&lt;&gt;""),RIGHT(TEXT(INDEX(個人!$C$6:$AH$125,$N2224,$O2224),"mm:ss.00"),2),"")</f>
        <v/>
      </c>
      <c r="N2224" s="22">
        <f t="shared" si="302"/>
        <v>101</v>
      </c>
      <c r="O2224" s="22">
        <v>29</v>
      </c>
      <c r="P2224" s="24" t="s">
        <v>47</v>
      </c>
      <c r="Q2224" s="22" t="s">
        <v>55</v>
      </c>
    </row>
    <row r="2225" spans="3:17" s="22" customFormat="1" x14ac:dyDescent="0.15">
      <c r="C2225" s="22" t="str">
        <f>IF(INDEX(個人!$C$6:$AH$125,$N2225,$C$3)&lt;&gt;"",DBCS(TRIM(INDEX(個人!$C$6:$AH$125,$N2225,$C$3))),"")</f>
        <v/>
      </c>
      <c r="D2225" s="22" t="str">
        <f t="shared" si="300"/>
        <v>○</v>
      </c>
      <c r="E2225" s="22">
        <f>IF(AND(INDEX(個人!$C$6:$AH$125,$N2224,$C$3)&lt;&gt;"",INDEX(個人!$C$6:$AH$125,$N2225,$O2225)&lt;&gt;""),E2224+1,E2224)</f>
        <v>0</v>
      </c>
      <c r="F2225" s="22" t="str">
        <f t="shared" si="301"/>
        <v>@0</v>
      </c>
      <c r="H2225" s="22" t="str">
        <f>IF(AND(INDEX(個人!$C$6:$AH$125,$N2225,$C$3)&lt;&gt;"",INDEX(個人!$C$6:$AH$125,$N2225,$O2225)&lt;&gt;""),IF(INDEX(個人!$C$6:$AH$125,$N2225,$H$3)&lt;20,11,ROUNDDOWN(INDEX(個人!$C$6:$AH$125,$N2225,$H$3)/5,0)+7),"")</f>
        <v/>
      </c>
      <c r="I2225" s="22" t="str">
        <f>IF(AND(INDEX(個人!$C$6:$AH$125,$N2225,$C$3)&lt;&gt;"",INDEX(個人!$C$6:$AH$125,$N2225,$O2225)&lt;&gt;""),IF(ISERROR(VLOOKUP(DBCS($Q2225),コード一覧!$E$1:$F$6,2,FALSE)),1,VLOOKUP(DBCS($Q2225),コード一覧!$E$1:$F$6,2,FALSE)),"")</f>
        <v/>
      </c>
      <c r="J2225" s="22" t="str">
        <f>IF(AND(INDEX(個人!$C$6:$AH$125,$N2225,$C$3)&lt;&gt;"",INDEX(個人!$C$6:$AH$125,$N2225,$O2225)&lt;&gt;""),VLOOKUP($P2225,コード一覧!$G$1:$H$10,2,FALSE),"")</f>
        <v/>
      </c>
      <c r="K2225" s="22" t="str">
        <f>IF(AND(INDEX(個人!$C$6:$AH$125,$N2225,$C$3)&lt;&gt;"",INDEX(個人!$C$6:$AH$125,$N2225,$O2225)&lt;&gt;""),LEFT(TEXT(INDEX(個人!$C$6:$AH$125,$N2225,$O2225),"mm:ss.00"),2),"")</f>
        <v/>
      </c>
      <c r="L2225" s="22" t="str">
        <f>IF(AND(INDEX(個人!$C$6:$AH$125,$N2225,$C$3)&lt;&gt;"",INDEX(個人!$C$6:$AH$125,$N2225,$O2225)&lt;&gt;""),MID(TEXT(INDEX(個人!$C$6:$AH$125,$N2225,$O2225),"mm:ss.00"),4,2),"")</f>
        <v/>
      </c>
      <c r="M2225" s="22" t="str">
        <f>IF(AND(INDEX(個人!$C$6:$AH$125,$N2225,$C$3)&lt;&gt;"",INDEX(個人!$C$6:$AH$125,$N2225,$O2225)&lt;&gt;""),RIGHT(TEXT(INDEX(個人!$C$6:$AH$125,$N2225,$O2225),"mm:ss.00"),2),"")</f>
        <v/>
      </c>
      <c r="N2225" s="22">
        <f t="shared" si="302"/>
        <v>101</v>
      </c>
      <c r="O2225" s="22">
        <v>30</v>
      </c>
      <c r="P2225" s="24" t="s">
        <v>37</v>
      </c>
      <c r="Q2225" s="22" t="s">
        <v>101</v>
      </c>
    </row>
    <row r="2226" spans="3:17" s="22" customFormat="1" x14ac:dyDescent="0.15">
      <c r="C2226" s="22" t="str">
        <f>IF(INDEX(個人!$C$6:$AH$125,$N2226,$C$3)&lt;&gt;"",DBCS(TRIM(INDEX(個人!$C$6:$AH$125,$N2226,$C$3))),"")</f>
        <v/>
      </c>
      <c r="D2226" s="22" t="str">
        <f t="shared" si="300"/>
        <v>○</v>
      </c>
      <c r="E2226" s="22">
        <f>IF(AND(INDEX(個人!$C$6:$AH$125,$N2225,$C$3)&lt;&gt;"",INDEX(個人!$C$6:$AH$125,$N2226,$O2226)&lt;&gt;""),E2225+1,E2225)</f>
        <v>0</v>
      </c>
      <c r="F2226" s="22" t="str">
        <f t="shared" si="301"/>
        <v>@0</v>
      </c>
      <c r="H2226" s="22" t="str">
        <f>IF(AND(INDEX(個人!$C$6:$AH$125,$N2226,$C$3)&lt;&gt;"",INDEX(個人!$C$6:$AH$125,$N2226,$O2226)&lt;&gt;""),IF(INDEX(個人!$C$6:$AH$125,$N2226,$H$3)&lt;20,11,ROUNDDOWN(INDEX(個人!$C$6:$AH$125,$N2226,$H$3)/5,0)+7),"")</f>
        <v/>
      </c>
      <c r="I2226" s="22" t="str">
        <f>IF(AND(INDEX(個人!$C$6:$AH$125,$N2226,$C$3)&lt;&gt;"",INDEX(個人!$C$6:$AH$125,$N2226,$O2226)&lt;&gt;""),IF(ISERROR(VLOOKUP(DBCS($Q2226),コード一覧!$E$1:$F$6,2,FALSE)),1,VLOOKUP(DBCS($Q2226),コード一覧!$E$1:$F$6,2,FALSE)),"")</f>
        <v/>
      </c>
      <c r="J2226" s="22" t="str">
        <f>IF(AND(INDEX(個人!$C$6:$AH$125,$N2226,$C$3)&lt;&gt;"",INDEX(個人!$C$6:$AH$125,$N2226,$O2226)&lt;&gt;""),VLOOKUP($P2226,コード一覧!$G$1:$H$10,2,FALSE),"")</f>
        <v/>
      </c>
      <c r="K2226" s="22" t="str">
        <f>IF(AND(INDEX(個人!$C$6:$AH$125,$N2226,$C$3)&lt;&gt;"",INDEX(個人!$C$6:$AH$125,$N2226,$O2226)&lt;&gt;""),LEFT(TEXT(INDEX(個人!$C$6:$AH$125,$N2226,$O2226),"mm:ss.00"),2),"")</f>
        <v/>
      </c>
      <c r="L2226" s="22" t="str">
        <f>IF(AND(INDEX(個人!$C$6:$AH$125,$N2226,$C$3)&lt;&gt;"",INDEX(個人!$C$6:$AH$125,$N2226,$O2226)&lt;&gt;""),MID(TEXT(INDEX(個人!$C$6:$AH$125,$N2226,$O2226),"mm:ss.00"),4,2),"")</f>
        <v/>
      </c>
      <c r="M2226" s="22" t="str">
        <f>IF(AND(INDEX(個人!$C$6:$AH$125,$N2226,$C$3)&lt;&gt;"",INDEX(個人!$C$6:$AH$125,$N2226,$O2226)&lt;&gt;""),RIGHT(TEXT(INDEX(個人!$C$6:$AH$125,$N2226,$O2226),"mm:ss.00"),2),"")</f>
        <v/>
      </c>
      <c r="N2226" s="22">
        <f t="shared" si="302"/>
        <v>101</v>
      </c>
      <c r="O2226" s="22">
        <v>31</v>
      </c>
      <c r="P2226" s="24" t="s">
        <v>47</v>
      </c>
      <c r="Q2226" s="22" t="s">
        <v>101</v>
      </c>
    </row>
    <row r="2227" spans="3:17" s="22" customFormat="1" x14ac:dyDescent="0.15">
      <c r="C2227" s="22" t="str">
        <f>IF(INDEX(個人!$C$6:$AH$125,$N2227,$C$3)&lt;&gt;"",DBCS(TRIM(INDEX(個人!$C$6:$AH$125,$N2227,$C$3))),"")</f>
        <v/>
      </c>
      <c r="D2227" s="22" t="str">
        <f t="shared" si="300"/>
        <v>○</v>
      </c>
      <c r="E2227" s="22">
        <f>IF(AND(INDEX(個人!$C$6:$AH$125,$N2226,$C$3)&lt;&gt;"",INDEX(個人!$C$6:$AH$125,$N2227,$O2227)&lt;&gt;""),E2226+1,E2226)</f>
        <v>0</v>
      </c>
      <c r="F2227" s="22" t="str">
        <f t="shared" si="301"/>
        <v>@0</v>
      </c>
      <c r="H2227" s="22" t="str">
        <f>IF(AND(INDEX(個人!$C$6:$AH$125,$N2227,$C$3)&lt;&gt;"",INDEX(個人!$C$6:$AH$125,$N2227,$O2227)&lt;&gt;""),IF(INDEX(個人!$C$6:$AH$125,$N2227,$H$3)&lt;20,11,ROUNDDOWN(INDEX(個人!$C$6:$AH$125,$N2227,$H$3)/5,0)+7),"")</f>
        <v/>
      </c>
      <c r="I2227" s="22" t="str">
        <f>IF(AND(INDEX(個人!$C$6:$AH$125,$N2227,$C$3)&lt;&gt;"",INDEX(個人!$C$6:$AH$125,$N2227,$O2227)&lt;&gt;""),IF(ISERROR(VLOOKUP(DBCS($Q2227),コード一覧!$E$1:$F$6,2,FALSE)),1,VLOOKUP(DBCS($Q2227),コード一覧!$E$1:$F$6,2,FALSE)),"")</f>
        <v/>
      </c>
      <c r="J2227" s="22" t="str">
        <f>IF(AND(INDEX(個人!$C$6:$AH$125,$N2227,$C$3)&lt;&gt;"",INDEX(個人!$C$6:$AH$125,$N2227,$O2227)&lt;&gt;""),VLOOKUP($P2227,コード一覧!$G$1:$H$10,2,FALSE),"")</f>
        <v/>
      </c>
      <c r="K2227" s="22" t="str">
        <f>IF(AND(INDEX(個人!$C$6:$AH$125,$N2227,$C$3)&lt;&gt;"",INDEX(個人!$C$6:$AH$125,$N2227,$O2227)&lt;&gt;""),LEFT(TEXT(INDEX(個人!$C$6:$AH$125,$N2227,$O2227),"mm:ss.00"),2),"")</f>
        <v/>
      </c>
      <c r="L2227" s="22" t="str">
        <f>IF(AND(INDEX(個人!$C$6:$AH$125,$N2227,$C$3)&lt;&gt;"",INDEX(個人!$C$6:$AH$125,$N2227,$O2227)&lt;&gt;""),MID(TEXT(INDEX(個人!$C$6:$AH$125,$N2227,$O2227),"mm:ss.00"),4,2),"")</f>
        <v/>
      </c>
      <c r="M2227" s="22" t="str">
        <f>IF(AND(INDEX(個人!$C$6:$AH$125,$N2227,$C$3)&lt;&gt;"",INDEX(個人!$C$6:$AH$125,$N2227,$O2227)&lt;&gt;""),RIGHT(TEXT(INDEX(個人!$C$6:$AH$125,$N2227,$O2227),"mm:ss.00"),2),"")</f>
        <v/>
      </c>
      <c r="N2227" s="22">
        <f t="shared" si="302"/>
        <v>101</v>
      </c>
      <c r="O2227" s="22">
        <v>32</v>
      </c>
      <c r="P2227" s="24" t="s">
        <v>73</v>
      </c>
      <c r="Q2227" s="22" t="s">
        <v>101</v>
      </c>
    </row>
    <row r="2228" spans="3:17" s="23" customFormat="1" x14ac:dyDescent="0.15">
      <c r="C2228" s="23" t="str">
        <f>IF(INDEX(個人!$C$6:$AH$125,$N2228,$C$3)&lt;&gt;"",DBCS(TRIM(INDEX(個人!$C$6:$AH$125,$N2228,$C$3))),"")</f>
        <v/>
      </c>
      <c r="D2228" s="23" t="str">
        <f>IF(C2227=C2228,"○","×")</f>
        <v>○</v>
      </c>
      <c r="E2228" s="23">
        <f>IF(AND(INDEX(個人!$C$6:$AH$125,$N2228,$C$3)&lt;&gt;"",INDEX(個人!$C$6:$AH$125,$N2228,$O2228)&lt;&gt;""),1,0)</f>
        <v>0</v>
      </c>
      <c r="F2228" s="23" t="str">
        <f>C2228&amp;"@"&amp;E2228</f>
        <v>@0</v>
      </c>
      <c r="H2228" s="23" t="str">
        <f>IF(AND(INDEX(個人!$C$6:$AH$125,$N2228,$C$3)&lt;&gt;"",INDEX(個人!$C$6:$AH$125,$N2228,$O2228)&lt;&gt;""),IF(INDEX(個人!$C$6:$AH$125,$N2228,$H$3)&lt;20,11,ROUNDDOWN(INDEX(個人!$C$6:$AH$125,$N2228,$H$3)/5,0)+7),"")</f>
        <v/>
      </c>
      <c r="I2228" s="23" t="str">
        <f>IF(AND(INDEX(個人!$C$6:$AH$125,$N2228,$C$3)&lt;&gt;"",INDEX(個人!$C$6:$AH$125,$N2228,$O2228)&lt;&gt;""),IF(ISERROR(VLOOKUP(DBCS($Q2228),コード一覧!$E$1:$F$6,2,FALSE)),1,VLOOKUP(DBCS($Q2228),コード一覧!$E$1:$F$6,2,FALSE)),"")</f>
        <v/>
      </c>
      <c r="J2228" s="23" t="str">
        <f>IF(AND(INDEX(個人!$C$6:$AH$125,$N2228,$C$3)&lt;&gt;"",INDEX(個人!$C$6:$AH$125,$N2228,$O2228)&lt;&gt;""),VLOOKUP($P2228,コード一覧!$G$1:$H$10,2,FALSE),"")</f>
        <v/>
      </c>
      <c r="K2228" s="23" t="str">
        <f>IF(AND(INDEX(個人!$C$6:$AH$125,$N2228,$C$3)&lt;&gt;"",INDEX(個人!$C$6:$AH$125,$N2228,$O2228)&lt;&gt;""),LEFT(TEXT(INDEX(個人!$C$6:$AH$125,$N2228,$O2228),"mm:ss.00"),2),"")</f>
        <v/>
      </c>
      <c r="L2228" s="23" t="str">
        <f>IF(AND(INDEX(個人!$C$6:$AH$125,$N2228,$C$3)&lt;&gt;"",INDEX(個人!$C$6:$AH$125,$N2228,$O2228)&lt;&gt;""),MID(TEXT(INDEX(個人!$C$6:$AH$125,$N2228,$O2228),"mm:ss.00"),4,2),"")</f>
        <v/>
      </c>
      <c r="M2228" s="23" t="str">
        <f>IF(AND(INDEX(個人!$C$6:$AH$125,$N2228,$C$3)&lt;&gt;"",INDEX(個人!$C$6:$AH$125,$N2228,$O2228)&lt;&gt;""),RIGHT(TEXT(INDEX(個人!$C$6:$AH$125,$N2228,$O2228),"mm:ss.00"),2),"")</f>
        <v/>
      </c>
      <c r="N2228" s="23">
        <f>N2206+1</f>
        <v>102</v>
      </c>
      <c r="O2228" s="23">
        <v>11</v>
      </c>
      <c r="P2228" s="200" t="s">
        <v>70</v>
      </c>
      <c r="Q2228" s="23" t="s">
        <v>318</v>
      </c>
    </row>
    <row r="2229" spans="3:17" s="23" customFormat="1" x14ac:dyDescent="0.15">
      <c r="C2229" s="23" t="str">
        <f>IF(INDEX(個人!$C$6:$AH$125,$N2229,$C$3)&lt;&gt;"",DBCS(TRIM(INDEX(個人!$C$6:$AH$125,$N2229,$C$3))),"")</f>
        <v/>
      </c>
      <c r="D2229" s="23" t="str">
        <f>IF(C2228=C2229,"○","×")</f>
        <v>○</v>
      </c>
      <c r="E2229" s="23">
        <f>IF(AND(INDEX(個人!$C$6:$AH$125,$N2228,$C$3)&lt;&gt;"",INDEX(個人!$C$6:$AH$125,$N2229,$O2229)&lt;&gt;""),E2228+1,E2228)</f>
        <v>0</v>
      </c>
      <c r="F2229" s="23" t="str">
        <f>C2229&amp;"@"&amp;E2229</f>
        <v>@0</v>
      </c>
      <c r="H2229" s="23" t="str">
        <f>IF(AND(INDEX(個人!$C$6:$AH$125,$N2229,$C$3)&lt;&gt;"",INDEX(個人!$C$6:$AH$125,$N2229,$O2229)&lt;&gt;""),IF(INDEX(個人!$C$6:$AH$125,$N2229,$H$3)&lt;20,11,ROUNDDOWN(INDEX(個人!$C$6:$AH$125,$N2229,$H$3)/5,0)+7),"")</f>
        <v/>
      </c>
      <c r="I2229" s="23" t="str">
        <f>IF(AND(INDEX(個人!$C$6:$AH$125,$N2229,$C$3)&lt;&gt;"",INDEX(個人!$C$6:$AH$125,$N2229,$O2229)&lt;&gt;""),IF(ISERROR(VLOOKUP(DBCS($Q2229),コード一覧!$E$1:$F$6,2,FALSE)),1,VLOOKUP(DBCS($Q2229),コード一覧!$E$1:$F$6,2,FALSE)),"")</f>
        <v/>
      </c>
      <c r="J2229" s="23" t="str">
        <f>IF(AND(INDEX(個人!$C$6:$AH$125,$N2229,$C$3)&lt;&gt;"",INDEX(個人!$C$6:$AH$125,$N2229,$O2229)&lt;&gt;""),VLOOKUP($P2229,コード一覧!$G$1:$H$10,2,FALSE),"")</f>
        <v/>
      </c>
      <c r="K2229" s="23" t="str">
        <f>IF(AND(INDEX(個人!$C$6:$AH$125,$N2229,$C$3)&lt;&gt;"",INDEX(個人!$C$6:$AH$125,$N2229,$O2229)&lt;&gt;""),LEFT(TEXT(INDEX(個人!$C$6:$AH$125,$N2229,$O2229),"mm:ss.00"),2),"")</f>
        <v/>
      </c>
      <c r="L2229" s="23" t="str">
        <f>IF(AND(INDEX(個人!$C$6:$AH$125,$N2229,$C$3)&lt;&gt;"",INDEX(個人!$C$6:$AH$125,$N2229,$O2229)&lt;&gt;""),MID(TEXT(INDEX(個人!$C$6:$AH$125,$N2229,$O2229),"mm:ss.00"),4,2),"")</f>
        <v/>
      </c>
      <c r="M2229" s="23" t="str">
        <f>IF(AND(INDEX(個人!$C$6:$AH$125,$N2229,$C$3)&lt;&gt;"",INDEX(個人!$C$6:$AH$125,$N2229,$O2229)&lt;&gt;""),RIGHT(TEXT(INDEX(個人!$C$6:$AH$125,$N2229,$O2229),"mm:ss.00"),2),"")</f>
        <v/>
      </c>
      <c r="N2229" s="23">
        <f>$N2228</f>
        <v>102</v>
      </c>
      <c r="O2229" s="23">
        <v>12</v>
      </c>
      <c r="P2229" s="200" t="s">
        <v>24</v>
      </c>
      <c r="Q2229" s="23" t="s">
        <v>318</v>
      </c>
    </row>
    <row r="2230" spans="3:17" s="23" customFormat="1" x14ac:dyDescent="0.15">
      <c r="C2230" s="23" t="str">
        <f>IF(INDEX(個人!$C$6:$AH$125,$N2230,$C$3)&lt;&gt;"",DBCS(TRIM(INDEX(個人!$C$6:$AH$125,$N2230,$C$3))),"")</f>
        <v/>
      </c>
      <c r="D2230" s="23" t="str">
        <f t="shared" ref="D2230:D2249" si="303">IF(C2229=C2230,"○","×")</f>
        <v>○</v>
      </c>
      <c r="E2230" s="23">
        <f>IF(AND(INDEX(個人!$C$6:$AH$125,$N2229,$C$3)&lt;&gt;"",INDEX(個人!$C$6:$AH$125,$N2230,$O2230)&lt;&gt;""),E2229+1,E2229)</f>
        <v>0</v>
      </c>
      <c r="F2230" s="23" t="str">
        <f t="shared" ref="F2230:F2249" si="304">C2230&amp;"@"&amp;E2230</f>
        <v>@0</v>
      </c>
      <c r="H2230" s="23" t="str">
        <f>IF(AND(INDEX(個人!$C$6:$AH$125,$N2230,$C$3)&lt;&gt;"",INDEX(個人!$C$6:$AH$125,$N2230,$O2230)&lt;&gt;""),IF(INDEX(個人!$C$6:$AH$125,$N2230,$H$3)&lt;20,11,ROUNDDOWN(INDEX(個人!$C$6:$AH$125,$N2230,$H$3)/5,0)+7),"")</f>
        <v/>
      </c>
      <c r="I2230" s="23" t="str">
        <f>IF(AND(INDEX(個人!$C$6:$AH$125,$N2230,$C$3)&lt;&gt;"",INDEX(個人!$C$6:$AH$125,$N2230,$O2230)&lt;&gt;""),IF(ISERROR(VLOOKUP(DBCS($Q2230),コード一覧!$E$1:$F$6,2,FALSE)),1,VLOOKUP(DBCS($Q2230),コード一覧!$E$1:$F$6,2,FALSE)),"")</f>
        <v/>
      </c>
      <c r="J2230" s="23" t="str">
        <f>IF(AND(INDEX(個人!$C$6:$AH$125,$N2230,$C$3)&lt;&gt;"",INDEX(個人!$C$6:$AH$125,$N2230,$O2230)&lt;&gt;""),VLOOKUP($P2230,コード一覧!$G$1:$H$10,2,FALSE),"")</f>
        <v/>
      </c>
      <c r="K2230" s="23" t="str">
        <f>IF(AND(INDEX(個人!$C$6:$AH$125,$N2230,$C$3)&lt;&gt;"",INDEX(個人!$C$6:$AH$125,$N2230,$O2230)&lt;&gt;""),LEFT(TEXT(INDEX(個人!$C$6:$AH$125,$N2230,$O2230),"mm:ss.00"),2),"")</f>
        <v/>
      </c>
      <c r="L2230" s="23" t="str">
        <f>IF(AND(INDEX(個人!$C$6:$AH$125,$N2230,$C$3)&lt;&gt;"",INDEX(個人!$C$6:$AH$125,$N2230,$O2230)&lt;&gt;""),MID(TEXT(INDEX(個人!$C$6:$AH$125,$N2230,$O2230),"mm:ss.00"),4,2),"")</f>
        <v/>
      </c>
      <c r="M2230" s="23" t="str">
        <f>IF(AND(INDEX(個人!$C$6:$AH$125,$N2230,$C$3)&lt;&gt;"",INDEX(個人!$C$6:$AH$125,$N2230,$O2230)&lt;&gt;""),RIGHT(TEXT(INDEX(個人!$C$6:$AH$125,$N2230,$O2230),"mm:ss.00"),2),"")</f>
        <v/>
      </c>
      <c r="N2230" s="23">
        <f t="shared" ref="N2230:N2249" si="305">$N2229</f>
        <v>102</v>
      </c>
      <c r="O2230" s="23">
        <v>13</v>
      </c>
      <c r="P2230" s="200" t="s">
        <v>37</v>
      </c>
      <c r="Q2230" s="23" t="s">
        <v>318</v>
      </c>
    </row>
    <row r="2231" spans="3:17" s="23" customFormat="1" x14ac:dyDescent="0.15">
      <c r="C2231" s="23" t="str">
        <f>IF(INDEX(個人!$C$6:$AH$125,$N2231,$C$3)&lt;&gt;"",DBCS(TRIM(INDEX(個人!$C$6:$AH$125,$N2231,$C$3))),"")</f>
        <v/>
      </c>
      <c r="D2231" s="23" t="str">
        <f t="shared" si="303"/>
        <v>○</v>
      </c>
      <c r="E2231" s="23">
        <f>IF(AND(INDEX(個人!$C$6:$AH$125,$N2230,$C$3)&lt;&gt;"",INDEX(個人!$C$6:$AH$125,$N2231,$O2231)&lt;&gt;""),E2230+1,E2230)</f>
        <v>0</v>
      </c>
      <c r="F2231" s="23" t="str">
        <f t="shared" si="304"/>
        <v>@0</v>
      </c>
      <c r="H2231" s="23" t="str">
        <f>IF(AND(INDEX(個人!$C$6:$AH$125,$N2231,$C$3)&lt;&gt;"",INDEX(個人!$C$6:$AH$125,$N2231,$O2231)&lt;&gt;""),IF(INDEX(個人!$C$6:$AH$125,$N2231,$H$3)&lt;20,11,ROUNDDOWN(INDEX(個人!$C$6:$AH$125,$N2231,$H$3)/5,0)+7),"")</f>
        <v/>
      </c>
      <c r="I2231" s="23" t="str">
        <f>IF(AND(INDEX(個人!$C$6:$AH$125,$N2231,$C$3)&lt;&gt;"",INDEX(個人!$C$6:$AH$125,$N2231,$O2231)&lt;&gt;""),IF(ISERROR(VLOOKUP(DBCS($Q2231),コード一覧!$E$1:$F$6,2,FALSE)),1,VLOOKUP(DBCS($Q2231),コード一覧!$E$1:$F$6,2,FALSE)),"")</f>
        <v/>
      </c>
      <c r="J2231" s="23" t="str">
        <f>IF(AND(INDEX(個人!$C$6:$AH$125,$N2231,$C$3)&lt;&gt;"",INDEX(個人!$C$6:$AH$125,$N2231,$O2231)&lt;&gt;""),VLOOKUP($P2231,コード一覧!$G$1:$H$10,2,FALSE),"")</f>
        <v/>
      </c>
      <c r="K2231" s="23" t="str">
        <f>IF(AND(INDEX(個人!$C$6:$AH$125,$N2231,$C$3)&lt;&gt;"",INDEX(個人!$C$6:$AH$125,$N2231,$O2231)&lt;&gt;""),LEFT(TEXT(INDEX(個人!$C$6:$AH$125,$N2231,$O2231),"mm:ss.00"),2),"")</f>
        <v/>
      </c>
      <c r="L2231" s="23" t="str">
        <f>IF(AND(INDEX(個人!$C$6:$AH$125,$N2231,$C$3)&lt;&gt;"",INDEX(個人!$C$6:$AH$125,$N2231,$O2231)&lt;&gt;""),MID(TEXT(INDEX(個人!$C$6:$AH$125,$N2231,$O2231),"mm:ss.00"),4,2),"")</f>
        <v/>
      </c>
      <c r="M2231" s="23" t="str">
        <f>IF(AND(INDEX(個人!$C$6:$AH$125,$N2231,$C$3)&lt;&gt;"",INDEX(個人!$C$6:$AH$125,$N2231,$O2231)&lt;&gt;""),RIGHT(TEXT(INDEX(個人!$C$6:$AH$125,$N2231,$O2231),"mm:ss.00"),2),"")</f>
        <v/>
      </c>
      <c r="N2231" s="23">
        <f t="shared" si="305"/>
        <v>102</v>
      </c>
      <c r="O2231" s="23">
        <v>14</v>
      </c>
      <c r="P2231" s="200" t="s">
        <v>47</v>
      </c>
      <c r="Q2231" s="23" t="s">
        <v>318</v>
      </c>
    </row>
    <row r="2232" spans="3:17" s="23" customFormat="1" x14ac:dyDescent="0.15">
      <c r="C2232" s="23" t="str">
        <f>IF(INDEX(個人!$C$6:$AH$125,$N2232,$C$3)&lt;&gt;"",DBCS(TRIM(INDEX(個人!$C$6:$AH$125,$N2232,$C$3))),"")</f>
        <v/>
      </c>
      <c r="D2232" s="23" t="str">
        <f t="shared" si="303"/>
        <v>○</v>
      </c>
      <c r="E2232" s="23">
        <f>IF(AND(INDEX(個人!$C$6:$AH$125,$N2231,$C$3)&lt;&gt;"",INDEX(個人!$C$6:$AH$125,$N2232,$O2232)&lt;&gt;""),E2231+1,E2231)</f>
        <v>0</v>
      </c>
      <c r="F2232" s="23" t="str">
        <f t="shared" si="304"/>
        <v>@0</v>
      </c>
      <c r="H2232" s="23" t="str">
        <f>IF(AND(INDEX(個人!$C$6:$AH$125,$N2232,$C$3)&lt;&gt;"",INDEX(個人!$C$6:$AH$125,$N2232,$O2232)&lt;&gt;""),IF(INDEX(個人!$C$6:$AH$125,$N2232,$H$3)&lt;20,11,ROUNDDOWN(INDEX(個人!$C$6:$AH$125,$N2232,$H$3)/5,0)+7),"")</f>
        <v/>
      </c>
      <c r="I2232" s="23" t="str">
        <f>IF(AND(INDEX(個人!$C$6:$AH$125,$N2232,$C$3)&lt;&gt;"",INDEX(個人!$C$6:$AH$125,$N2232,$O2232)&lt;&gt;""),IF(ISERROR(VLOOKUP(DBCS($Q2232),コード一覧!$E$1:$F$6,2,FALSE)),1,VLOOKUP(DBCS($Q2232),コード一覧!$E$1:$F$6,2,FALSE)),"")</f>
        <v/>
      </c>
      <c r="J2232" s="23" t="str">
        <f>IF(AND(INDEX(個人!$C$6:$AH$125,$N2232,$C$3)&lt;&gt;"",INDEX(個人!$C$6:$AH$125,$N2232,$O2232)&lt;&gt;""),VLOOKUP($P2232,コード一覧!$G$1:$H$10,2,FALSE),"")</f>
        <v/>
      </c>
      <c r="K2232" s="23" t="str">
        <f>IF(AND(INDEX(個人!$C$6:$AH$125,$N2232,$C$3)&lt;&gt;"",INDEX(個人!$C$6:$AH$125,$N2232,$O2232)&lt;&gt;""),LEFT(TEXT(INDEX(個人!$C$6:$AH$125,$N2232,$O2232),"mm:ss.00"),2),"")</f>
        <v/>
      </c>
      <c r="L2232" s="23" t="str">
        <f>IF(AND(INDEX(個人!$C$6:$AH$125,$N2232,$C$3)&lt;&gt;"",INDEX(個人!$C$6:$AH$125,$N2232,$O2232)&lt;&gt;""),MID(TEXT(INDEX(個人!$C$6:$AH$125,$N2232,$O2232),"mm:ss.00"),4,2),"")</f>
        <v/>
      </c>
      <c r="M2232" s="23" t="str">
        <f>IF(AND(INDEX(個人!$C$6:$AH$125,$N2232,$C$3)&lt;&gt;"",INDEX(個人!$C$6:$AH$125,$N2232,$O2232)&lt;&gt;""),RIGHT(TEXT(INDEX(個人!$C$6:$AH$125,$N2232,$O2232),"mm:ss.00"),2),"")</f>
        <v/>
      </c>
      <c r="N2232" s="23">
        <f t="shared" si="305"/>
        <v>102</v>
      </c>
      <c r="O2232" s="23">
        <v>15</v>
      </c>
      <c r="P2232" s="200" t="s">
        <v>73</v>
      </c>
      <c r="Q2232" s="23" t="s">
        <v>318</v>
      </c>
    </row>
    <row r="2233" spans="3:17" s="23" customFormat="1" x14ac:dyDescent="0.15">
      <c r="C2233" s="23" t="str">
        <f>IF(INDEX(個人!$C$6:$AH$125,$N2233,$C$3)&lt;&gt;"",DBCS(TRIM(INDEX(個人!$C$6:$AH$125,$N2233,$C$3))),"")</f>
        <v/>
      </c>
      <c r="D2233" s="23" t="str">
        <f t="shared" si="303"/>
        <v>○</v>
      </c>
      <c r="E2233" s="23">
        <f>IF(AND(INDEX(個人!$C$6:$AH$125,$N2232,$C$3)&lt;&gt;"",INDEX(個人!$C$6:$AH$125,$N2233,$O2233)&lt;&gt;""),E2232+1,E2232)</f>
        <v>0</v>
      </c>
      <c r="F2233" s="23" t="str">
        <f t="shared" si="304"/>
        <v>@0</v>
      </c>
      <c r="H2233" s="23" t="str">
        <f>IF(AND(INDEX(個人!$C$6:$AH$125,$N2233,$C$3)&lt;&gt;"",INDEX(個人!$C$6:$AH$125,$N2233,$O2233)&lt;&gt;""),IF(INDEX(個人!$C$6:$AH$125,$N2233,$H$3)&lt;20,11,ROUNDDOWN(INDEX(個人!$C$6:$AH$125,$N2233,$H$3)/5,0)+7),"")</f>
        <v/>
      </c>
      <c r="I2233" s="23" t="str">
        <f>IF(AND(INDEX(個人!$C$6:$AH$125,$N2233,$C$3)&lt;&gt;"",INDEX(個人!$C$6:$AH$125,$N2233,$O2233)&lt;&gt;""),IF(ISERROR(VLOOKUP(DBCS($Q2233),コード一覧!$E$1:$F$6,2,FALSE)),1,VLOOKUP(DBCS($Q2233),コード一覧!$E$1:$F$6,2,FALSE)),"")</f>
        <v/>
      </c>
      <c r="J2233" s="23" t="str">
        <f>IF(AND(INDEX(個人!$C$6:$AH$125,$N2233,$C$3)&lt;&gt;"",INDEX(個人!$C$6:$AH$125,$N2233,$O2233)&lt;&gt;""),VLOOKUP($P2233,コード一覧!$G$1:$H$10,2,FALSE),"")</f>
        <v/>
      </c>
      <c r="K2233" s="23" t="str">
        <f>IF(AND(INDEX(個人!$C$6:$AH$125,$N2233,$C$3)&lt;&gt;"",INDEX(個人!$C$6:$AH$125,$N2233,$O2233)&lt;&gt;""),LEFT(TEXT(INDEX(個人!$C$6:$AH$125,$N2233,$O2233),"mm:ss.00"),2),"")</f>
        <v/>
      </c>
      <c r="L2233" s="23" t="str">
        <f>IF(AND(INDEX(個人!$C$6:$AH$125,$N2233,$C$3)&lt;&gt;"",INDEX(個人!$C$6:$AH$125,$N2233,$O2233)&lt;&gt;""),MID(TEXT(INDEX(個人!$C$6:$AH$125,$N2233,$O2233),"mm:ss.00"),4,2),"")</f>
        <v/>
      </c>
      <c r="M2233" s="23" t="str">
        <f>IF(AND(INDEX(個人!$C$6:$AH$125,$N2233,$C$3)&lt;&gt;"",INDEX(個人!$C$6:$AH$125,$N2233,$O2233)&lt;&gt;""),RIGHT(TEXT(INDEX(個人!$C$6:$AH$125,$N2233,$O2233),"mm:ss.00"),2),"")</f>
        <v/>
      </c>
      <c r="N2233" s="23">
        <f t="shared" si="305"/>
        <v>102</v>
      </c>
      <c r="O2233" s="23">
        <v>16</v>
      </c>
      <c r="P2233" s="200" t="s">
        <v>75</v>
      </c>
      <c r="Q2233" s="23" t="s">
        <v>318</v>
      </c>
    </row>
    <row r="2234" spans="3:17" s="23" customFormat="1" x14ac:dyDescent="0.15">
      <c r="C2234" s="23" t="str">
        <f>IF(INDEX(個人!$C$6:$AH$125,$N2234,$C$3)&lt;&gt;"",DBCS(TRIM(INDEX(個人!$C$6:$AH$125,$N2234,$C$3))),"")</f>
        <v/>
      </c>
      <c r="D2234" s="23" t="str">
        <f t="shared" si="303"/>
        <v>○</v>
      </c>
      <c r="E2234" s="23">
        <f>IF(AND(INDEX(個人!$C$6:$AH$125,$N2233,$C$3)&lt;&gt;"",INDEX(個人!$C$6:$AH$125,$N2234,$O2234)&lt;&gt;""),E2233+1,E2233)</f>
        <v>0</v>
      </c>
      <c r="F2234" s="23" t="str">
        <f t="shared" si="304"/>
        <v>@0</v>
      </c>
      <c r="H2234" s="23" t="str">
        <f>IF(AND(INDEX(個人!$C$6:$AH$125,$N2234,$C$3)&lt;&gt;"",INDEX(個人!$C$6:$AH$125,$N2234,$O2234)&lt;&gt;""),IF(INDEX(個人!$C$6:$AH$125,$N2234,$H$3)&lt;20,11,ROUNDDOWN(INDEX(個人!$C$6:$AH$125,$N2234,$H$3)/5,0)+7),"")</f>
        <v/>
      </c>
      <c r="I2234" s="23" t="str">
        <f>IF(AND(INDEX(個人!$C$6:$AH$125,$N2234,$C$3)&lt;&gt;"",INDEX(個人!$C$6:$AH$125,$N2234,$O2234)&lt;&gt;""),IF(ISERROR(VLOOKUP(DBCS($Q2234),コード一覧!$E$1:$F$6,2,FALSE)),1,VLOOKUP(DBCS($Q2234),コード一覧!$E$1:$F$6,2,FALSE)),"")</f>
        <v/>
      </c>
      <c r="J2234" s="23" t="str">
        <f>IF(AND(INDEX(個人!$C$6:$AH$125,$N2234,$C$3)&lt;&gt;"",INDEX(個人!$C$6:$AH$125,$N2234,$O2234)&lt;&gt;""),VLOOKUP($P2234,コード一覧!$G$1:$H$10,2,FALSE),"")</f>
        <v/>
      </c>
      <c r="K2234" s="23" t="str">
        <f>IF(AND(INDEX(個人!$C$6:$AH$125,$N2234,$C$3)&lt;&gt;"",INDEX(個人!$C$6:$AH$125,$N2234,$O2234)&lt;&gt;""),LEFT(TEXT(INDEX(個人!$C$6:$AH$125,$N2234,$O2234),"mm:ss.00"),2),"")</f>
        <v/>
      </c>
      <c r="L2234" s="23" t="str">
        <f>IF(AND(INDEX(個人!$C$6:$AH$125,$N2234,$C$3)&lt;&gt;"",INDEX(個人!$C$6:$AH$125,$N2234,$O2234)&lt;&gt;""),MID(TEXT(INDEX(個人!$C$6:$AH$125,$N2234,$O2234),"mm:ss.00"),4,2),"")</f>
        <v/>
      </c>
      <c r="M2234" s="23" t="str">
        <f>IF(AND(INDEX(個人!$C$6:$AH$125,$N2234,$C$3)&lt;&gt;"",INDEX(個人!$C$6:$AH$125,$N2234,$O2234)&lt;&gt;""),RIGHT(TEXT(INDEX(個人!$C$6:$AH$125,$N2234,$O2234),"mm:ss.00"),2),"")</f>
        <v/>
      </c>
      <c r="N2234" s="23">
        <f t="shared" si="305"/>
        <v>102</v>
      </c>
      <c r="O2234" s="23">
        <v>17</v>
      </c>
      <c r="P2234" s="200" t="s">
        <v>77</v>
      </c>
      <c r="Q2234" s="23" t="s">
        <v>318</v>
      </c>
    </row>
    <row r="2235" spans="3:17" s="23" customFormat="1" x14ac:dyDescent="0.15">
      <c r="C2235" s="23" t="str">
        <f>IF(INDEX(個人!$C$6:$AH$125,$N2235,$C$3)&lt;&gt;"",DBCS(TRIM(INDEX(個人!$C$6:$AH$125,$N2235,$C$3))),"")</f>
        <v/>
      </c>
      <c r="D2235" s="23" t="str">
        <f t="shared" si="303"/>
        <v>○</v>
      </c>
      <c r="E2235" s="23">
        <f>IF(AND(INDEX(個人!$C$6:$AH$125,$N2234,$C$3)&lt;&gt;"",INDEX(個人!$C$6:$AH$125,$N2235,$O2235)&lt;&gt;""),E2234+1,E2234)</f>
        <v>0</v>
      </c>
      <c r="F2235" s="23" t="str">
        <f t="shared" si="304"/>
        <v>@0</v>
      </c>
      <c r="H2235" s="23" t="str">
        <f>IF(AND(INDEX(個人!$C$6:$AH$125,$N2235,$C$3)&lt;&gt;"",INDEX(個人!$C$6:$AH$125,$N2235,$O2235)&lt;&gt;""),IF(INDEX(個人!$C$6:$AH$125,$N2235,$H$3)&lt;20,11,ROUNDDOWN(INDEX(個人!$C$6:$AH$125,$N2235,$H$3)/5,0)+7),"")</f>
        <v/>
      </c>
      <c r="I2235" s="23" t="str">
        <f>IF(AND(INDEX(個人!$C$6:$AH$125,$N2235,$C$3)&lt;&gt;"",INDEX(個人!$C$6:$AH$125,$N2235,$O2235)&lt;&gt;""),IF(ISERROR(VLOOKUP(DBCS($Q2235),コード一覧!$E$1:$F$6,2,FALSE)),1,VLOOKUP(DBCS($Q2235),コード一覧!$E$1:$F$6,2,FALSE)),"")</f>
        <v/>
      </c>
      <c r="J2235" s="23" t="str">
        <f>IF(AND(INDEX(個人!$C$6:$AH$125,$N2235,$C$3)&lt;&gt;"",INDEX(個人!$C$6:$AH$125,$N2235,$O2235)&lt;&gt;""),VLOOKUP($P2235,コード一覧!$G$1:$H$10,2,FALSE),"")</f>
        <v/>
      </c>
      <c r="K2235" s="23" t="str">
        <f>IF(AND(INDEX(個人!$C$6:$AH$125,$N2235,$C$3)&lt;&gt;"",INDEX(個人!$C$6:$AH$125,$N2235,$O2235)&lt;&gt;""),LEFT(TEXT(INDEX(個人!$C$6:$AH$125,$N2235,$O2235),"mm:ss.00"),2),"")</f>
        <v/>
      </c>
      <c r="L2235" s="23" t="str">
        <f>IF(AND(INDEX(個人!$C$6:$AH$125,$N2235,$C$3)&lt;&gt;"",INDEX(個人!$C$6:$AH$125,$N2235,$O2235)&lt;&gt;""),MID(TEXT(INDEX(個人!$C$6:$AH$125,$N2235,$O2235),"mm:ss.00"),4,2),"")</f>
        <v/>
      </c>
      <c r="M2235" s="23" t="str">
        <f>IF(AND(INDEX(個人!$C$6:$AH$125,$N2235,$C$3)&lt;&gt;"",INDEX(個人!$C$6:$AH$125,$N2235,$O2235)&lt;&gt;""),RIGHT(TEXT(INDEX(個人!$C$6:$AH$125,$N2235,$O2235),"mm:ss.00"),2),"")</f>
        <v/>
      </c>
      <c r="N2235" s="23">
        <f t="shared" si="305"/>
        <v>102</v>
      </c>
      <c r="O2235" s="23">
        <v>18</v>
      </c>
      <c r="P2235" s="200" t="s">
        <v>70</v>
      </c>
      <c r="Q2235" s="23" t="s">
        <v>319</v>
      </c>
    </row>
    <row r="2236" spans="3:17" s="23" customFormat="1" x14ac:dyDescent="0.15">
      <c r="C2236" s="23" t="str">
        <f>IF(INDEX(個人!$C$6:$AH$125,$N2236,$C$3)&lt;&gt;"",DBCS(TRIM(INDEX(個人!$C$6:$AH$125,$N2236,$C$3))),"")</f>
        <v/>
      </c>
      <c r="D2236" s="23" t="str">
        <f t="shared" si="303"/>
        <v>○</v>
      </c>
      <c r="E2236" s="23">
        <f>IF(AND(INDEX(個人!$C$6:$AH$125,$N2235,$C$3)&lt;&gt;"",INDEX(個人!$C$6:$AH$125,$N2236,$O2236)&lt;&gt;""),E2235+1,E2235)</f>
        <v>0</v>
      </c>
      <c r="F2236" s="23" t="str">
        <f t="shared" si="304"/>
        <v>@0</v>
      </c>
      <c r="H2236" s="23" t="str">
        <f>IF(AND(INDEX(個人!$C$6:$AH$125,$N2236,$C$3)&lt;&gt;"",INDEX(個人!$C$6:$AH$125,$N2236,$O2236)&lt;&gt;""),IF(INDEX(個人!$C$6:$AH$125,$N2236,$H$3)&lt;20,11,ROUNDDOWN(INDEX(個人!$C$6:$AH$125,$N2236,$H$3)/5,0)+7),"")</f>
        <v/>
      </c>
      <c r="I2236" s="23" t="str">
        <f>IF(AND(INDEX(個人!$C$6:$AH$125,$N2236,$C$3)&lt;&gt;"",INDEX(個人!$C$6:$AH$125,$N2236,$O2236)&lt;&gt;""),IF(ISERROR(VLOOKUP(DBCS($Q2236),コード一覧!$E$1:$F$6,2,FALSE)),1,VLOOKUP(DBCS($Q2236),コード一覧!$E$1:$F$6,2,FALSE)),"")</f>
        <v/>
      </c>
      <c r="J2236" s="23" t="str">
        <f>IF(AND(INDEX(個人!$C$6:$AH$125,$N2236,$C$3)&lt;&gt;"",INDEX(個人!$C$6:$AH$125,$N2236,$O2236)&lt;&gt;""),VLOOKUP($P2236,コード一覧!$G$1:$H$10,2,FALSE),"")</f>
        <v/>
      </c>
      <c r="K2236" s="23" t="str">
        <f>IF(AND(INDEX(個人!$C$6:$AH$125,$N2236,$C$3)&lt;&gt;"",INDEX(個人!$C$6:$AH$125,$N2236,$O2236)&lt;&gt;""),LEFT(TEXT(INDEX(個人!$C$6:$AH$125,$N2236,$O2236),"mm:ss.00"),2),"")</f>
        <v/>
      </c>
      <c r="L2236" s="23" t="str">
        <f>IF(AND(INDEX(個人!$C$6:$AH$125,$N2236,$C$3)&lt;&gt;"",INDEX(個人!$C$6:$AH$125,$N2236,$O2236)&lt;&gt;""),MID(TEXT(INDEX(個人!$C$6:$AH$125,$N2236,$O2236),"mm:ss.00"),4,2),"")</f>
        <v/>
      </c>
      <c r="M2236" s="23" t="str">
        <f>IF(AND(INDEX(個人!$C$6:$AH$125,$N2236,$C$3)&lt;&gt;"",INDEX(個人!$C$6:$AH$125,$N2236,$O2236)&lt;&gt;""),RIGHT(TEXT(INDEX(個人!$C$6:$AH$125,$N2236,$O2236),"mm:ss.00"),2),"")</f>
        <v/>
      </c>
      <c r="N2236" s="23">
        <f t="shared" si="305"/>
        <v>102</v>
      </c>
      <c r="O2236" s="23">
        <v>19</v>
      </c>
      <c r="P2236" s="200" t="s">
        <v>24</v>
      </c>
      <c r="Q2236" s="23" t="s">
        <v>319</v>
      </c>
    </row>
    <row r="2237" spans="3:17" s="23" customFormat="1" x14ac:dyDescent="0.15">
      <c r="C2237" s="23" t="str">
        <f>IF(INDEX(個人!$C$6:$AH$125,$N2237,$C$3)&lt;&gt;"",DBCS(TRIM(INDEX(個人!$C$6:$AH$125,$N2237,$C$3))),"")</f>
        <v/>
      </c>
      <c r="D2237" s="23" t="str">
        <f t="shared" si="303"/>
        <v>○</v>
      </c>
      <c r="E2237" s="23">
        <f>IF(AND(INDEX(個人!$C$6:$AH$125,$N2236,$C$3)&lt;&gt;"",INDEX(個人!$C$6:$AH$125,$N2237,$O2237)&lt;&gt;""),E2236+1,E2236)</f>
        <v>0</v>
      </c>
      <c r="F2237" s="23" t="str">
        <f t="shared" si="304"/>
        <v>@0</v>
      </c>
      <c r="H2237" s="23" t="str">
        <f>IF(AND(INDEX(個人!$C$6:$AH$125,$N2237,$C$3)&lt;&gt;"",INDEX(個人!$C$6:$AH$125,$N2237,$O2237)&lt;&gt;""),IF(INDEX(個人!$C$6:$AH$125,$N2237,$H$3)&lt;20,11,ROUNDDOWN(INDEX(個人!$C$6:$AH$125,$N2237,$H$3)/5,0)+7),"")</f>
        <v/>
      </c>
      <c r="I2237" s="23" t="str">
        <f>IF(AND(INDEX(個人!$C$6:$AH$125,$N2237,$C$3)&lt;&gt;"",INDEX(個人!$C$6:$AH$125,$N2237,$O2237)&lt;&gt;""),IF(ISERROR(VLOOKUP(DBCS($Q2237),コード一覧!$E$1:$F$6,2,FALSE)),1,VLOOKUP(DBCS($Q2237),コード一覧!$E$1:$F$6,2,FALSE)),"")</f>
        <v/>
      </c>
      <c r="J2237" s="23" t="str">
        <f>IF(AND(INDEX(個人!$C$6:$AH$125,$N2237,$C$3)&lt;&gt;"",INDEX(個人!$C$6:$AH$125,$N2237,$O2237)&lt;&gt;""),VLOOKUP($P2237,コード一覧!$G$1:$H$10,2,FALSE),"")</f>
        <v/>
      </c>
      <c r="K2237" s="23" t="str">
        <f>IF(AND(INDEX(個人!$C$6:$AH$125,$N2237,$C$3)&lt;&gt;"",INDEX(個人!$C$6:$AH$125,$N2237,$O2237)&lt;&gt;""),LEFT(TEXT(INDEX(個人!$C$6:$AH$125,$N2237,$O2237),"mm:ss.00"),2),"")</f>
        <v/>
      </c>
      <c r="L2237" s="23" t="str">
        <f>IF(AND(INDEX(個人!$C$6:$AH$125,$N2237,$C$3)&lt;&gt;"",INDEX(個人!$C$6:$AH$125,$N2237,$O2237)&lt;&gt;""),MID(TEXT(INDEX(個人!$C$6:$AH$125,$N2237,$O2237),"mm:ss.00"),4,2),"")</f>
        <v/>
      </c>
      <c r="M2237" s="23" t="str">
        <f>IF(AND(INDEX(個人!$C$6:$AH$125,$N2237,$C$3)&lt;&gt;"",INDEX(個人!$C$6:$AH$125,$N2237,$O2237)&lt;&gt;""),RIGHT(TEXT(INDEX(個人!$C$6:$AH$125,$N2237,$O2237),"mm:ss.00"),2),"")</f>
        <v/>
      </c>
      <c r="N2237" s="23">
        <f t="shared" si="305"/>
        <v>102</v>
      </c>
      <c r="O2237" s="23">
        <v>20</v>
      </c>
      <c r="P2237" s="200" t="s">
        <v>37</v>
      </c>
      <c r="Q2237" s="23" t="s">
        <v>319</v>
      </c>
    </row>
    <row r="2238" spans="3:17" s="23" customFormat="1" x14ac:dyDescent="0.15">
      <c r="C2238" s="23" t="str">
        <f>IF(INDEX(個人!$C$6:$AH$125,$N2238,$C$3)&lt;&gt;"",DBCS(TRIM(INDEX(個人!$C$6:$AH$125,$N2238,$C$3))),"")</f>
        <v/>
      </c>
      <c r="D2238" s="23" t="str">
        <f t="shared" si="303"/>
        <v>○</v>
      </c>
      <c r="E2238" s="23">
        <f>IF(AND(INDEX(個人!$C$6:$AH$125,$N2237,$C$3)&lt;&gt;"",INDEX(個人!$C$6:$AH$125,$N2238,$O2238)&lt;&gt;""),E2237+1,E2237)</f>
        <v>0</v>
      </c>
      <c r="F2238" s="23" t="str">
        <f t="shared" si="304"/>
        <v>@0</v>
      </c>
      <c r="H2238" s="23" t="str">
        <f>IF(AND(INDEX(個人!$C$6:$AH$125,$N2238,$C$3)&lt;&gt;"",INDEX(個人!$C$6:$AH$125,$N2238,$O2238)&lt;&gt;""),IF(INDEX(個人!$C$6:$AH$125,$N2238,$H$3)&lt;20,11,ROUNDDOWN(INDEX(個人!$C$6:$AH$125,$N2238,$H$3)/5,0)+7),"")</f>
        <v/>
      </c>
      <c r="I2238" s="23" t="str">
        <f>IF(AND(INDEX(個人!$C$6:$AH$125,$N2238,$C$3)&lt;&gt;"",INDEX(個人!$C$6:$AH$125,$N2238,$O2238)&lt;&gt;""),IF(ISERROR(VLOOKUP(DBCS($Q2238),コード一覧!$E$1:$F$6,2,FALSE)),1,VLOOKUP(DBCS($Q2238),コード一覧!$E$1:$F$6,2,FALSE)),"")</f>
        <v/>
      </c>
      <c r="J2238" s="23" t="str">
        <f>IF(AND(INDEX(個人!$C$6:$AH$125,$N2238,$C$3)&lt;&gt;"",INDEX(個人!$C$6:$AH$125,$N2238,$O2238)&lt;&gt;""),VLOOKUP($P2238,コード一覧!$G$1:$H$10,2,FALSE),"")</f>
        <v/>
      </c>
      <c r="K2238" s="23" t="str">
        <f>IF(AND(INDEX(個人!$C$6:$AH$125,$N2238,$C$3)&lt;&gt;"",INDEX(個人!$C$6:$AH$125,$N2238,$O2238)&lt;&gt;""),LEFT(TEXT(INDEX(個人!$C$6:$AH$125,$N2238,$O2238),"mm:ss.00"),2),"")</f>
        <v/>
      </c>
      <c r="L2238" s="23" t="str">
        <f>IF(AND(INDEX(個人!$C$6:$AH$125,$N2238,$C$3)&lt;&gt;"",INDEX(個人!$C$6:$AH$125,$N2238,$O2238)&lt;&gt;""),MID(TEXT(INDEX(個人!$C$6:$AH$125,$N2238,$O2238),"mm:ss.00"),4,2),"")</f>
        <v/>
      </c>
      <c r="M2238" s="23" t="str">
        <f>IF(AND(INDEX(個人!$C$6:$AH$125,$N2238,$C$3)&lt;&gt;"",INDEX(個人!$C$6:$AH$125,$N2238,$O2238)&lt;&gt;""),RIGHT(TEXT(INDEX(個人!$C$6:$AH$125,$N2238,$O2238),"mm:ss.00"),2),"")</f>
        <v/>
      </c>
      <c r="N2238" s="23">
        <f t="shared" si="305"/>
        <v>102</v>
      </c>
      <c r="O2238" s="23">
        <v>21</v>
      </c>
      <c r="P2238" s="200" t="s">
        <v>47</v>
      </c>
      <c r="Q2238" s="23" t="s">
        <v>319</v>
      </c>
    </row>
    <row r="2239" spans="3:17" s="23" customFormat="1" x14ac:dyDescent="0.15">
      <c r="C2239" s="23" t="str">
        <f>IF(INDEX(個人!$C$6:$AH$125,$N2239,$C$3)&lt;&gt;"",DBCS(TRIM(INDEX(個人!$C$6:$AH$125,$N2239,$C$3))),"")</f>
        <v/>
      </c>
      <c r="D2239" s="23" t="str">
        <f t="shared" si="303"/>
        <v>○</v>
      </c>
      <c r="E2239" s="23">
        <f>IF(AND(INDEX(個人!$C$6:$AH$125,$N2238,$C$3)&lt;&gt;"",INDEX(個人!$C$6:$AH$125,$N2239,$O2239)&lt;&gt;""),E2238+1,E2238)</f>
        <v>0</v>
      </c>
      <c r="F2239" s="23" t="str">
        <f t="shared" si="304"/>
        <v>@0</v>
      </c>
      <c r="H2239" s="23" t="str">
        <f>IF(AND(INDEX(個人!$C$6:$AH$125,$N2239,$C$3)&lt;&gt;"",INDEX(個人!$C$6:$AH$125,$N2239,$O2239)&lt;&gt;""),IF(INDEX(個人!$C$6:$AH$125,$N2239,$H$3)&lt;20,11,ROUNDDOWN(INDEX(個人!$C$6:$AH$125,$N2239,$H$3)/5,0)+7),"")</f>
        <v/>
      </c>
      <c r="I2239" s="23" t="str">
        <f>IF(AND(INDEX(個人!$C$6:$AH$125,$N2239,$C$3)&lt;&gt;"",INDEX(個人!$C$6:$AH$125,$N2239,$O2239)&lt;&gt;""),IF(ISERROR(VLOOKUP(DBCS($Q2239),コード一覧!$E$1:$F$6,2,FALSE)),1,VLOOKUP(DBCS($Q2239),コード一覧!$E$1:$F$6,2,FALSE)),"")</f>
        <v/>
      </c>
      <c r="J2239" s="23" t="str">
        <f>IF(AND(INDEX(個人!$C$6:$AH$125,$N2239,$C$3)&lt;&gt;"",INDEX(個人!$C$6:$AH$125,$N2239,$O2239)&lt;&gt;""),VLOOKUP($P2239,コード一覧!$G$1:$H$10,2,FALSE),"")</f>
        <v/>
      </c>
      <c r="K2239" s="23" t="str">
        <f>IF(AND(INDEX(個人!$C$6:$AH$125,$N2239,$C$3)&lt;&gt;"",INDEX(個人!$C$6:$AH$125,$N2239,$O2239)&lt;&gt;""),LEFT(TEXT(INDEX(個人!$C$6:$AH$125,$N2239,$O2239),"mm:ss.00"),2),"")</f>
        <v/>
      </c>
      <c r="L2239" s="23" t="str">
        <f>IF(AND(INDEX(個人!$C$6:$AH$125,$N2239,$C$3)&lt;&gt;"",INDEX(個人!$C$6:$AH$125,$N2239,$O2239)&lt;&gt;""),MID(TEXT(INDEX(個人!$C$6:$AH$125,$N2239,$O2239),"mm:ss.00"),4,2),"")</f>
        <v/>
      </c>
      <c r="M2239" s="23" t="str">
        <f>IF(AND(INDEX(個人!$C$6:$AH$125,$N2239,$C$3)&lt;&gt;"",INDEX(個人!$C$6:$AH$125,$N2239,$O2239)&lt;&gt;""),RIGHT(TEXT(INDEX(個人!$C$6:$AH$125,$N2239,$O2239),"mm:ss.00"),2),"")</f>
        <v/>
      </c>
      <c r="N2239" s="23">
        <f t="shared" si="305"/>
        <v>102</v>
      </c>
      <c r="O2239" s="23">
        <v>22</v>
      </c>
      <c r="P2239" s="200" t="s">
        <v>70</v>
      </c>
      <c r="Q2239" s="23" t="s">
        <v>320</v>
      </c>
    </row>
    <row r="2240" spans="3:17" s="23" customFormat="1" x14ac:dyDescent="0.15">
      <c r="C2240" s="23" t="str">
        <f>IF(INDEX(個人!$C$6:$AH$125,$N2240,$C$3)&lt;&gt;"",DBCS(TRIM(INDEX(個人!$C$6:$AH$125,$N2240,$C$3))),"")</f>
        <v/>
      </c>
      <c r="D2240" s="23" t="str">
        <f t="shared" si="303"/>
        <v>○</v>
      </c>
      <c r="E2240" s="23">
        <f>IF(AND(INDEX(個人!$C$6:$AH$125,$N2239,$C$3)&lt;&gt;"",INDEX(個人!$C$6:$AH$125,$N2240,$O2240)&lt;&gt;""),E2239+1,E2239)</f>
        <v>0</v>
      </c>
      <c r="F2240" s="23" t="str">
        <f t="shared" si="304"/>
        <v>@0</v>
      </c>
      <c r="H2240" s="23" t="str">
        <f>IF(AND(INDEX(個人!$C$6:$AH$125,$N2240,$C$3)&lt;&gt;"",INDEX(個人!$C$6:$AH$125,$N2240,$O2240)&lt;&gt;""),IF(INDEX(個人!$C$6:$AH$125,$N2240,$H$3)&lt;20,11,ROUNDDOWN(INDEX(個人!$C$6:$AH$125,$N2240,$H$3)/5,0)+7),"")</f>
        <v/>
      </c>
      <c r="I2240" s="23" t="str">
        <f>IF(AND(INDEX(個人!$C$6:$AH$125,$N2240,$C$3)&lt;&gt;"",INDEX(個人!$C$6:$AH$125,$N2240,$O2240)&lt;&gt;""),IF(ISERROR(VLOOKUP(DBCS($Q2240),コード一覧!$E$1:$F$6,2,FALSE)),1,VLOOKUP(DBCS($Q2240),コード一覧!$E$1:$F$6,2,FALSE)),"")</f>
        <v/>
      </c>
      <c r="J2240" s="23" t="str">
        <f>IF(AND(INDEX(個人!$C$6:$AH$125,$N2240,$C$3)&lt;&gt;"",INDEX(個人!$C$6:$AH$125,$N2240,$O2240)&lt;&gt;""),VLOOKUP($P2240,コード一覧!$G$1:$H$10,2,FALSE),"")</f>
        <v/>
      </c>
      <c r="K2240" s="23" t="str">
        <f>IF(AND(INDEX(個人!$C$6:$AH$125,$N2240,$C$3)&lt;&gt;"",INDEX(個人!$C$6:$AH$125,$N2240,$O2240)&lt;&gt;""),LEFT(TEXT(INDEX(個人!$C$6:$AH$125,$N2240,$O2240),"mm:ss.00"),2),"")</f>
        <v/>
      </c>
      <c r="L2240" s="23" t="str">
        <f>IF(AND(INDEX(個人!$C$6:$AH$125,$N2240,$C$3)&lt;&gt;"",INDEX(個人!$C$6:$AH$125,$N2240,$O2240)&lt;&gt;""),MID(TEXT(INDEX(個人!$C$6:$AH$125,$N2240,$O2240),"mm:ss.00"),4,2),"")</f>
        <v/>
      </c>
      <c r="M2240" s="23" t="str">
        <f>IF(AND(INDEX(個人!$C$6:$AH$125,$N2240,$C$3)&lt;&gt;"",INDEX(個人!$C$6:$AH$125,$N2240,$O2240)&lt;&gt;""),RIGHT(TEXT(INDEX(個人!$C$6:$AH$125,$N2240,$O2240),"mm:ss.00"),2),"")</f>
        <v/>
      </c>
      <c r="N2240" s="23">
        <f t="shared" si="305"/>
        <v>102</v>
      </c>
      <c r="O2240" s="23">
        <v>23</v>
      </c>
      <c r="P2240" s="200" t="s">
        <v>24</v>
      </c>
      <c r="Q2240" s="23" t="s">
        <v>320</v>
      </c>
    </row>
    <row r="2241" spans="3:17" s="23" customFormat="1" x14ac:dyDescent="0.15">
      <c r="C2241" s="23" t="str">
        <f>IF(INDEX(個人!$C$6:$AH$125,$N2241,$C$3)&lt;&gt;"",DBCS(TRIM(INDEX(個人!$C$6:$AH$125,$N2241,$C$3))),"")</f>
        <v/>
      </c>
      <c r="D2241" s="23" t="str">
        <f t="shared" si="303"/>
        <v>○</v>
      </c>
      <c r="E2241" s="23">
        <f>IF(AND(INDEX(個人!$C$6:$AH$125,$N2240,$C$3)&lt;&gt;"",INDEX(個人!$C$6:$AH$125,$N2241,$O2241)&lt;&gt;""),E2240+1,E2240)</f>
        <v>0</v>
      </c>
      <c r="F2241" s="23" t="str">
        <f t="shared" si="304"/>
        <v>@0</v>
      </c>
      <c r="H2241" s="23" t="str">
        <f>IF(AND(INDEX(個人!$C$6:$AH$125,$N2241,$C$3)&lt;&gt;"",INDEX(個人!$C$6:$AH$125,$N2241,$O2241)&lt;&gt;""),IF(INDEX(個人!$C$6:$AH$125,$N2241,$H$3)&lt;20,11,ROUNDDOWN(INDEX(個人!$C$6:$AH$125,$N2241,$H$3)/5,0)+7),"")</f>
        <v/>
      </c>
      <c r="I2241" s="23" t="str">
        <f>IF(AND(INDEX(個人!$C$6:$AH$125,$N2241,$C$3)&lt;&gt;"",INDEX(個人!$C$6:$AH$125,$N2241,$O2241)&lt;&gt;""),IF(ISERROR(VLOOKUP(DBCS($Q2241),コード一覧!$E$1:$F$6,2,FALSE)),1,VLOOKUP(DBCS($Q2241),コード一覧!$E$1:$F$6,2,FALSE)),"")</f>
        <v/>
      </c>
      <c r="J2241" s="23" t="str">
        <f>IF(AND(INDEX(個人!$C$6:$AH$125,$N2241,$C$3)&lt;&gt;"",INDEX(個人!$C$6:$AH$125,$N2241,$O2241)&lt;&gt;""),VLOOKUP($P2241,コード一覧!$G$1:$H$10,2,FALSE),"")</f>
        <v/>
      </c>
      <c r="K2241" s="23" t="str">
        <f>IF(AND(INDEX(個人!$C$6:$AH$125,$N2241,$C$3)&lt;&gt;"",INDEX(個人!$C$6:$AH$125,$N2241,$O2241)&lt;&gt;""),LEFT(TEXT(INDEX(個人!$C$6:$AH$125,$N2241,$O2241),"mm:ss.00"),2),"")</f>
        <v/>
      </c>
      <c r="L2241" s="23" t="str">
        <f>IF(AND(INDEX(個人!$C$6:$AH$125,$N2241,$C$3)&lt;&gt;"",INDEX(個人!$C$6:$AH$125,$N2241,$O2241)&lt;&gt;""),MID(TEXT(INDEX(個人!$C$6:$AH$125,$N2241,$O2241),"mm:ss.00"),4,2),"")</f>
        <v/>
      </c>
      <c r="M2241" s="23" t="str">
        <f>IF(AND(INDEX(個人!$C$6:$AH$125,$N2241,$C$3)&lt;&gt;"",INDEX(個人!$C$6:$AH$125,$N2241,$O2241)&lt;&gt;""),RIGHT(TEXT(INDEX(個人!$C$6:$AH$125,$N2241,$O2241),"mm:ss.00"),2),"")</f>
        <v/>
      </c>
      <c r="N2241" s="23">
        <f t="shared" si="305"/>
        <v>102</v>
      </c>
      <c r="O2241" s="23">
        <v>24</v>
      </c>
      <c r="P2241" s="200" t="s">
        <v>37</v>
      </c>
      <c r="Q2241" s="23" t="s">
        <v>320</v>
      </c>
    </row>
    <row r="2242" spans="3:17" s="23" customFormat="1" x14ac:dyDescent="0.15">
      <c r="C2242" s="23" t="str">
        <f>IF(INDEX(個人!$C$6:$AH$125,$N2242,$C$3)&lt;&gt;"",DBCS(TRIM(INDEX(個人!$C$6:$AH$125,$N2242,$C$3))),"")</f>
        <v/>
      </c>
      <c r="D2242" s="23" t="str">
        <f t="shared" si="303"/>
        <v>○</v>
      </c>
      <c r="E2242" s="23">
        <f>IF(AND(INDEX(個人!$C$6:$AH$125,$N2241,$C$3)&lt;&gt;"",INDEX(個人!$C$6:$AH$125,$N2242,$O2242)&lt;&gt;""),E2241+1,E2241)</f>
        <v>0</v>
      </c>
      <c r="F2242" s="23" t="str">
        <f t="shared" si="304"/>
        <v>@0</v>
      </c>
      <c r="H2242" s="23" t="str">
        <f>IF(AND(INDEX(個人!$C$6:$AH$125,$N2242,$C$3)&lt;&gt;"",INDEX(個人!$C$6:$AH$125,$N2242,$O2242)&lt;&gt;""),IF(INDEX(個人!$C$6:$AH$125,$N2242,$H$3)&lt;20,11,ROUNDDOWN(INDEX(個人!$C$6:$AH$125,$N2242,$H$3)/5,0)+7),"")</f>
        <v/>
      </c>
      <c r="I2242" s="23" t="str">
        <f>IF(AND(INDEX(個人!$C$6:$AH$125,$N2242,$C$3)&lt;&gt;"",INDEX(個人!$C$6:$AH$125,$N2242,$O2242)&lt;&gt;""),IF(ISERROR(VLOOKUP(DBCS($Q2242),コード一覧!$E$1:$F$6,2,FALSE)),1,VLOOKUP(DBCS($Q2242),コード一覧!$E$1:$F$6,2,FALSE)),"")</f>
        <v/>
      </c>
      <c r="J2242" s="23" t="str">
        <f>IF(AND(INDEX(個人!$C$6:$AH$125,$N2242,$C$3)&lt;&gt;"",INDEX(個人!$C$6:$AH$125,$N2242,$O2242)&lt;&gt;""),VLOOKUP($P2242,コード一覧!$G$1:$H$10,2,FALSE),"")</f>
        <v/>
      </c>
      <c r="K2242" s="23" t="str">
        <f>IF(AND(INDEX(個人!$C$6:$AH$125,$N2242,$C$3)&lt;&gt;"",INDEX(個人!$C$6:$AH$125,$N2242,$O2242)&lt;&gt;""),LEFT(TEXT(INDEX(個人!$C$6:$AH$125,$N2242,$O2242),"mm:ss.00"),2),"")</f>
        <v/>
      </c>
      <c r="L2242" s="23" t="str">
        <f>IF(AND(INDEX(個人!$C$6:$AH$125,$N2242,$C$3)&lt;&gt;"",INDEX(個人!$C$6:$AH$125,$N2242,$O2242)&lt;&gt;""),MID(TEXT(INDEX(個人!$C$6:$AH$125,$N2242,$O2242),"mm:ss.00"),4,2),"")</f>
        <v/>
      </c>
      <c r="M2242" s="23" t="str">
        <f>IF(AND(INDEX(個人!$C$6:$AH$125,$N2242,$C$3)&lt;&gt;"",INDEX(個人!$C$6:$AH$125,$N2242,$O2242)&lt;&gt;""),RIGHT(TEXT(INDEX(個人!$C$6:$AH$125,$N2242,$O2242),"mm:ss.00"),2),"")</f>
        <v/>
      </c>
      <c r="N2242" s="23">
        <f t="shared" si="305"/>
        <v>102</v>
      </c>
      <c r="O2242" s="23">
        <v>25</v>
      </c>
      <c r="P2242" s="200" t="s">
        <v>47</v>
      </c>
      <c r="Q2242" s="23" t="s">
        <v>320</v>
      </c>
    </row>
    <row r="2243" spans="3:17" s="23" customFormat="1" x14ac:dyDescent="0.15">
      <c r="C2243" s="23" t="str">
        <f>IF(INDEX(個人!$C$6:$AH$125,$N2243,$C$3)&lt;&gt;"",DBCS(TRIM(INDEX(個人!$C$6:$AH$125,$N2243,$C$3))),"")</f>
        <v/>
      </c>
      <c r="D2243" s="23" t="str">
        <f t="shared" si="303"/>
        <v>○</v>
      </c>
      <c r="E2243" s="23">
        <f>IF(AND(INDEX(個人!$C$6:$AH$125,$N2242,$C$3)&lt;&gt;"",INDEX(個人!$C$6:$AH$125,$N2243,$O2243)&lt;&gt;""),E2242+1,E2242)</f>
        <v>0</v>
      </c>
      <c r="F2243" s="23" t="str">
        <f t="shared" si="304"/>
        <v>@0</v>
      </c>
      <c r="H2243" s="23" t="str">
        <f>IF(AND(INDEX(個人!$C$6:$AH$125,$N2243,$C$3)&lt;&gt;"",INDEX(個人!$C$6:$AH$125,$N2243,$O2243)&lt;&gt;""),IF(INDEX(個人!$C$6:$AH$125,$N2243,$H$3)&lt;20,11,ROUNDDOWN(INDEX(個人!$C$6:$AH$125,$N2243,$H$3)/5,0)+7),"")</f>
        <v/>
      </c>
      <c r="I2243" s="23" t="str">
        <f>IF(AND(INDEX(個人!$C$6:$AH$125,$N2243,$C$3)&lt;&gt;"",INDEX(個人!$C$6:$AH$125,$N2243,$O2243)&lt;&gt;""),IF(ISERROR(VLOOKUP(DBCS($Q2243),コード一覧!$E$1:$F$6,2,FALSE)),1,VLOOKUP(DBCS($Q2243),コード一覧!$E$1:$F$6,2,FALSE)),"")</f>
        <v/>
      </c>
      <c r="J2243" s="23" t="str">
        <f>IF(AND(INDEX(個人!$C$6:$AH$125,$N2243,$C$3)&lt;&gt;"",INDEX(個人!$C$6:$AH$125,$N2243,$O2243)&lt;&gt;""),VLOOKUP($P2243,コード一覧!$G$1:$H$10,2,FALSE),"")</f>
        <v/>
      </c>
      <c r="K2243" s="23" t="str">
        <f>IF(AND(INDEX(個人!$C$6:$AH$125,$N2243,$C$3)&lt;&gt;"",INDEX(個人!$C$6:$AH$125,$N2243,$O2243)&lt;&gt;""),LEFT(TEXT(INDEX(個人!$C$6:$AH$125,$N2243,$O2243),"mm:ss.00"),2),"")</f>
        <v/>
      </c>
      <c r="L2243" s="23" t="str">
        <f>IF(AND(INDEX(個人!$C$6:$AH$125,$N2243,$C$3)&lt;&gt;"",INDEX(個人!$C$6:$AH$125,$N2243,$O2243)&lt;&gt;""),MID(TEXT(INDEX(個人!$C$6:$AH$125,$N2243,$O2243),"mm:ss.00"),4,2),"")</f>
        <v/>
      </c>
      <c r="M2243" s="23" t="str">
        <f>IF(AND(INDEX(個人!$C$6:$AH$125,$N2243,$C$3)&lt;&gt;"",INDEX(個人!$C$6:$AH$125,$N2243,$O2243)&lt;&gt;""),RIGHT(TEXT(INDEX(個人!$C$6:$AH$125,$N2243,$O2243),"mm:ss.00"),2),"")</f>
        <v/>
      </c>
      <c r="N2243" s="23">
        <f t="shared" si="305"/>
        <v>102</v>
      </c>
      <c r="O2243" s="23">
        <v>26</v>
      </c>
      <c r="P2243" s="200" t="s">
        <v>70</v>
      </c>
      <c r="Q2243" s="23" t="s">
        <v>321</v>
      </c>
    </row>
    <row r="2244" spans="3:17" s="23" customFormat="1" x14ac:dyDescent="0.15">
      <c r="C2244" s="23" t="str">
        <f>IF(INDEX(個人!$C$6:$AH$125,$N2244,$C$3)&lt;&gt;"",DBCS(TRIM(INDEX(個人!$C$6:$AH$125,$N2244,$C$3))),"")</f>
        <v/>
      </c>
      <c r="D2244" s="23" t="str">
        <f t="shared" si="303"/>
        <v>○</v>
      </c>
      <c r="E2244" s="23">
        <f>IF(AND(INDEX(個人!$C$6:$AH$125,$N2243,$C$3)&lt;&gt;"",INDEX(個人!$C$6:$AH$125,$N2244,$O2244)&lt;&gt;""),E2243+1,E2243)</f>
        <v>0</v>
      </c>
      <c r="F2244" s="23" t="str">
        <f t="shared" si="304"/>
        <v>@0</v>
      </c>
      <c r="H2244" s="23" t="str">
        <f>IF(AND(INDEX(個人!$C$6:$AH$125,$N2244,$C$3)&lt;&gt;"",INDEX(個人!$C$6:$AH$125,$N2244,$O2244)&lt;&gt;""),IF(INDEX(個人!$C$6:$AH$125,$N2244,$H$3)&lt;20,11,ROUNDDOWN(INDEX(個人!$C$6:$AH$125,$N2244,$H$3)/5,0)+7),"")</f>
        <v/>
      </c>
      <c r="I2244" s="23" t="str">
        <f>IF(AND(INDEX(個人!$C$6:$AH$125,$N2244,$C$3)&lt;&gt;"",INDEX(個人!$C$6:$AH$125,$N2244,$O2244)&lt;&gt;""),IF(ISERROR(VLOOKUP(DBCS($Q2244),コード一覧!$E$1:$F$6,2,FALSE)),1,VLOOKUP(DBCS($Q2244),コード一覧!$E$1:$F$6,2,FALSE)),"")</f>
        <v/>
      </c>
      <c r="J2244" s="23" t="str">
        <f>IF(AND(INDEX(個人!$C$6:$AH$125,$N2244,$C$3)&lt;&gt;"",INDEX(個人!$C$6:$AH$125,$N2244,$O2244)&lt;&gt;""),VLOOKUP($P2244,コード一覧!$G$1:$H$10,2,FALSE),"")</f>
        <v/>
      </c>
      <c r="K2244" s="23" t="str">
        <f>IF(AND(INDEX(個人!$C$6:$AH$125,$N2244,$C$3)&lt;&gt;"",INDEX(個人!$C$6:$AH$125,$N2244,$O2244)&lt;&gt;""),LEFT(TEXT(INDEX(個人!$C$6:$AH$125,$N2244,$O2244),"mm:ss.00"),2),"")</f>
        <v/>
      </c>
      <c r="L2244" s="23" t="str">
        <f>IF(AND(INDEX(個人!$C$6:$AH$125,$N2244,$C$3)&lt;&gt;"",INDEX(個人!$C$6:$AH$125,$N2244,$O2244)&lt;&gt;""),MID(TEXT(INDEX(個人!$C$6:$AH$125,$N2244,$O2244),"mm:ss.00"),4,2),"")</f>
        <v/>
      </c>
      <c r="M2244" s="23" t="str">
        <f>IF(AND(INDEX(個人!$C$6:$AH$125,$N2244,$C$3)&lt;&gt;"",INDEX(個人!$C$6:$AH$125,$N2244,$O2244)&lt;&gt;""),RIGHT(TEXT(INDEX(個人!$C$6:$AH$125,$N2244,$O2244),"mm:ss.00"),2),"")</f>
        <v/>
      </c>
      <c r="N2244" s="23">
        <f t="shared" si="305"/>
        <v>102</v>
      </c>
      <c r="O2244" s="23">
        <v>27</v>
      </c>
      <c r="P2244" s="200" t="s">
        <v>24</v>
      </c>
      <c r="Q2244" s="23" t="s">
        <v>321</v>
      </c>
    </row>
    <row r="2245" spans="3:17" s="23" customFormat="1" x14ac:dyDescent="0.15">
      <c r="C2245" s="23" t="str">
        <f>IF(INDEX(個人!$C$6:$AH$125,$N2245,$C$3)&lt;&gt;"",DBCS(TRIM(INDEX(個人!$C$6:$AH$125,$N2245,$C$3))),"")</f>
        <v/>
      </c>
      <c r="D2245" s="23" t="str">
        <f t="shared" si="303"/>
        <v>○</v>
      </c>
      <c r="E2245" s="23">
        <f>IF(AND(INDEX(個人!$C$6:$AH$125,$N2244,$C$3)&lt;&gt;"",INDEX(個人!$C$6:$AH$125,$N2245,$O2245)&lt;&gt;""),E2244+1,E2244)</f>
        <v>0</v>
      </c>
      <c r="F2245" s="23" t="str">
        <f t="shared" si="304"/>
        <v>@0</v>
      </c>
      <c r="H2245" s="23" t="str">
        <f>IF(AND(INDEX(個人!$C$6:$AH$125,$N2245,$C$3)&lt;&gt;"",INDEX(個人!$C$6:$AH$125,$N2245,$O2245)&lt;&gt;""),IF(INDEX(個人!$C$6:$AH$125,$N2245,$H$3)&lt;20,11,ROUNDDOWN(INDEX(個人!$C$6:$AH$125,$N2245,$H$3)/5,0)+7),"")</f>
        <v/>
      </c>
      <c r="I2245" s="23" t="str">
        <f>IF(AND(INDEX(個人!$C$6:$AH$125,$N2245,$C$3)&lt;&gt;"",INDEX(個人!$C$6:$AH$125,$N2245,$O2245)&lt;&gt;""),IF(ISERROR(VLOOKUP(DBCS($Q2245),コード一覧!$E$1:$F$6,2,FALSE)),1,VLOOKUP(DBCS($Q2245),コード一覧!$E$1:$F$6,2,FALSE)),"")</f>
        <v/>
      </c>
      <c r="J2245" s="23" t="str">
        <f>IF(AND(INDEX(個人!$C$6:$AH$125,$N2245,$C$3)&lt;&gt;"",INDEX(個人!$C$6:$AH$125,$N2245,$O2245)&lt;&gt;""),VLOOKUP($P2245,コード一覧!$G$1:$H$10,2,FALSE),"")</f>
        <v/>
      </c>
      <c r="K2245" s="23" t="str">
        <f>IF(AND(INDEX(個人!$C$6:$AH$125,$N2245,$C$3)&lt;&gt;"",INDEX(個人!$C$6:$AH$125,$N2245,$O2245)&lt;&gt;""),LEFT(TEXT(INDEX(個人!$C$6:$AH$125,$N2245,$O2245),"mm:ss.00"),2),"")</f>
        <v/>
      </c>
      <c r="L2245" s="23" t="str">
        <f>IF(AND(INDEX(個人!$C$6:$AH$125,$N2245,$C$3)&lt;&gt;"",INDEX(個人!$C$6:$AH$125,$N2245,$O2245)&lt;&gt;""),MID(TEXT(INDEX(個人!$C$6:$AH$125,$N2245,$O2245),"mm:ss.00"),4,2),"")</f>
        <v/>
      </c>
      <c r="M2245" s="23" t="str">
        <f>IF(AND(INDEX(個人!$C$6:$AH$125,$N2245,$C$3)&lt;&gt;"",INDEX(個人!$C$6:$AH$125,$N2245,$O2245)&lt;&gt;""),RIGHT(TEXT(INDEX(個人!$C$6:$AH$125,$N2245,$O2245),"mm:ss.00"),2),"")</f>
        <v/>
      </c>
      <c r="N2245" s="23">
        <f t="shared" si="305"/>
        <v>102</v>
      </c>
      <c r="O2245" s="23">
        <v>28</v>
      </c>
      <c r="P2245" s="200" t="s">
        <v>37</v>
      </c>
      <c r="Q2245" s="23" t="s">
        <v>321</v>
      </c>
    </row>
    <row r="2246" spans="3:17" s="23" customFormat="1" x14ac:dyDescent="0.15">
      <c r="C2246" s="23" t="str">
        <f>IF(INDEX(個人!$C$6:$AH$125,$N2246,$C$3)&lt;&gt;"",DBCS(TRIM(INDEX(個人!$C$6:$AH$125,$N2246,$C$3))),"")</f>
        <v/>
      </c>
      <c r="D2246" s="23" t="str">
        <f t="shared" si="303"/>
        <v>○</v>
      </c>
      <c r="E2246" s="23">
        <f>IF(AND(INDEX(個人!$C$6:$AH$125,$N2245,$C$3)&lt;&gt;"",INDEX(個人!$C$6:$AH$125,$N2246,$O2246)&lt;&gt;""),E2245+1,E2245)</f>
        <v>0</v>
      </c>
      <c r="F2246" s="23" t="str">
        <f t="shared" si="304"/>
        <v>@0</v>
      </c>
      <c r="H2246" s="23" t="str">
        <f>IF(AND(INDEX(個人!$C$6:$AH$125,$N2246,$C$3)&lt;&gt;"",INDEX(個人!$C$6:$AH$125,$N2246,$O2246)&lt;&gt;""),IF(INDEX(個人!$C$6:$AH$125,$N2246,$H$3)&lt;20,11,ROUNDDOWN(INDEX(個人!$C$6:$AH$125,$N2246,$H$3)/5,0)+7),"")</f>
        <v/>
      </c>
      <c r="I2246" s="23" t="str">
        <f>IF(AND(INDEX(個人!$C$6:$AH$125,$N2246,$C$3)&lt;&gt;"",INDEX(個人!$C$6:$AH$125,$N2246,$O2246)&lt;&gt;""),IF(ISERROR(VLOOKUP(DBCS($Q2246),コード一覧!$E$1:$F$6,2,FALSE)),1,VLOOKUP(DBCS($Q2246),コード一覧!$E$1:$F$6,2,FALSE)),"")</f>
        <v/>
      </c>
      <c r="J2246" s="23" t="str">
        <f>IF(AND(INDEX(個人!$C$6:$AH$125,$N2246,$C$3)&lt;&gt;"",INDEX(個人!$C$6:$AH$125,$N2246,$O2246)&lt;&gt;""),VLOOKUP($P2246,コード一覧!$G$1:$H$10,2,FALSE),"")</f>
        <v/>
      </c>
      <c r="K2246" s="23" t="str">
        <f>IF(AND(INDEX(個人!$C$6:$AH$125,$N2246,$C$3)&lt;&gt;"",INDEX(個人!$C$6:$AH$125,$N2246,$O2246)&lt;&gt;""),LEFT(TEXT(INDEX(個人!$C$6:$AH$125,$N2246,$O2246),"mm:ss.00"),2),"")</f>
        <v/>
      </c>
      <c r="L2246" s="23" t="str">
        <f>IF(AND(INDEX(個人!$C$6:$AH$125,$N2246,$C$3)&lt;&gt;"",INDEX(個人!$C$6:$AH$125,$N2246,$O2246)&lt;&gt;""),MID(TEXT(INDEX(個人!$C$6:$AH$125,$N2246,$O2246),"mm:ss.00"),4,2),"")</f>
        <v/>
      </c>
      <c r="M2246" s="23" t="str">
        <f>IF(AND(INDEX(個人!$C$6:$AH$125,$N2246,$C$3)&lt;&gt;"",INDEX(個人!$C$6:$AH$125,$N2246,$O2246)&lt;&gt;""),RIGHT(TEXT(INDEX(個人!$C$6:$AH$125,$N2246,$O2246),"mm:ss.00"),2),"")</f>
        <v/>
      </c>
      <c r="N2246" s="23">
        <f t="shared" si="305"/>
        <v>102</v>
      </c>
      <c r="O2246" s="23">
        <v>29</v>
      </c>
      <c r="P2246" s="200" t="s">
        <v>47</v>
      </c>
      <c r="Q2246" s="23" t="s">
        <v>321</v>
      </c>
    </row>
    <row r="2247" spans="3:17" s="23" customFormat="1" x14ac:dyDescent="0.15">
      <c r="C2247" s="23" t="str">
        <f>IF(INDEX(個人!$C$6:$AH$125,$N2247,$C$3)&lt;&gt;"",DBCS(TRIM(INDEX(個人!$C$6:$AH$125,$N2247,$C$3))),"")</f>
        <v/>
      </c>
      <c r="D2247" s="23" t="str">
        <f t="shared" si="303"/>
        <v>○</v>
      </c>
      <c r="E2247" s="23">
        <f>IF(AND(INDEX(個人!$C$6:$AH$125,$N2246,$C$3)&lt;&gt;"",INDEX(個人!$C$6:$AH$125,$N2247,$O2247)&lt;&gt;""),E2246+1,E2246)</f>
        <v>0</v>
      </c>
      <c r="F2247" s="23" t="str">
        <f t="shared" si="304"/>
        <v>@0</v>
      </c>
      <c r="H2247" s="23" t="str">
        <f>IF(AND(INDEX(個人!$C$6:$AH$125,$N2247,$C$3)&lt;&gt;"",INDEX(個人!$C$6:$AH$125,$N2247,$O2247)&lt;&gt;""),IF(INDEX(個人!$C$6:$AH$125,$N2247,$H$3)&lt;20,11,ROUNDDOWN(INDEX(個人!$C$6:$AH$125,$N2247,$H$3)/5,0)+7),"")</f>
        <v/>
      </c>
      <c r="I2247" s="23" t="str">
        <f>IF(AND(INDEX(個人!$C$6:$AH$125,$N2247,$C$3)&lt;&gt;"",INDEX(個人!$C$6:$AH$125,$N2247,$O2247)&lt;&gt;""),IF(ISERROR(VLOOKUP(DBCS($Q2247),コード一覧!$E$1:$F$6,2,FALSE)),1,VLOOKUP(DBCS($Q2247),コード一覧!$E$1:$F$6,2,FALSE)),"")</f>
        <v/>
      </c>
      <c r="J2247" s="23" t="str">
        <f>IF(AND(INDEX(個人!$C$6:$AH$125,$N2247,$C$3)&lt;&gt;"",INDEX(個人!$C$6:$AH$125,$N2247,$O2247)&lt;&gt;""),VLOOKUP($P2247,コード一覧!$G$1:$H$10,2,FALSE),"")</f>
        <v/>
      </c>
      <c r="K2247" s="23" t="str">
        <f>IF(AND(INDEX(個人!$C$6:$AH$125,$N2247,$C$3)&lt;&gt;"",INDEX(個人!$C$6:$AH$125,$N2247,$O2247)&lt;&gt;""),LEFT(TEXT(INDEX(個人!$C$6:$AH$125,$N2247,$O2247),"mm:ss.00"),2),"")</f>
        <v/>
      </c>
      <c r="L2247" s="23" t="str">
        <f>IF(AND(INDEX(個人!$C$6:$AH$125,$N2247,$C$3)&lt;&gt;"",INDEX(個人!$C$6:$AH$125,$N2247,$O2247)&lt;&gt;""),MID(TEXT(INDEX(個人!$C$6:$AH$125,$N2247,$O2247),"mm:ss.00"),4,2),"")</f>
        <v/>
      </c>
      <c r="M2247" s="23" t="str">
        <f>IF(AND(INDEX(個人!$C$6:$AH$125,$N2247,$C$3)&lt;&gt;"",INDEX(個人!$C$6:$AH$125,$N2247,$O2247)&lt;&gt;""),RIGHT(TEXT(INDEX(個人!$C$6:$AH$125,$N2247,$O2247),"mm:ss.00"),2),"")</f>
        <v/>
      </c>
      <c r="N2247" s="23">
        <f t="shared" si="305"/>
        <v>102</v>
      </c>
      <c r="O2247" s="23">
        <v>30</v>
      </c>
      <c r="P2247" s="200" t="s">
        <v>37</v>
      </c>
      <c r="Q2247" s="23" t="s">
        <v>101</v>
      </c>
    </row>
    <row r="2248" spans="3:17" s="23" customFormat="1" x14ac:dyDescent="0.15">
      <c r="C2248" s="23" t="str">
        <f>IF(INDEX(個人!$C$6:$AH$125,$N2248,$C$3)&lt;&gt;"",DBCS(TRIM(INDEX(個人!$C$6:$AH$125,$N2248,$C$3))),"")</f>
        <v/>
      </c>
      <c r="D2248" s="23" t="str">
        <f t="shared" si="303"/>
        <v>○</v>
      </c>
      <c r="E2248" s="23">
        <f>IF(AND(INDEX(個人!$C$6:$AH$125,$N2247,$C$3)&lt;&gt;"",INDEX(個人!$C$6:$AH$125,$N2248,$O2248)&lt;&gt;""),E2247+1,E2247)</f>
        <v>0</v>
      </c>
      <c r="F2248" s="23" t="str">
        <f t="shared" si="304"/>
        <v>@0</v>
      </c>
      <c r="H2248" s="23" t="str">
        <f>IF(AND(INDEX(個人!$C$6:$AH$125,$N2248,$C$3)&lt;&gt;"",INDEX(個人!$C$6:$AH$125,$N2248,$O2248)&lt;&gt;""),IF(INDEX(個人!$C$6:$AH$125,$N2248,$H$3)&lt;20,11,ROUNDDOWN(INDEX(個人!$C$6:$AH$125,$N2248,$H$3)/5,0)+7),"")</f>
        <v/>
      </c>
      <c r="I2248" s="23" t="str">
        <f>IF(AND(INDEX(個人!$C$6:$AH$125,$N2248,$C$3)&lt;&gt;"",INDEX(個人!$C$6:$AH$125,$N2248,$O2248)&lt;&gt;""),IF(ISERROR(VLOOKUP(DBCS($Q2248),コード一覧!$E$1:$F$6,2,FALSE)),1,VLOOKUP(DBCS($Q2248),コード一覧!$E$1:$F$6,2,FALSE)),"")</f>
        <v/>
      </c>
      <c r="J2248" s="23" t="str">
        <f>IF(AND(INDEX(個人!$C$6:$AH$125,$N2248,$C$3)&lt;&gt;"",INDEX(個人!$C$6:$AH$125,$N2248,$O2248)&lt;&gt;""),VLOOKUP($P2248,コード一覧!$G$1:$H$10,2,FALSE),"")</f>
        <v/>
      </c>
      <c r="K2248" s="23" t="str">
        <f>IF(AND(INDEX(個人!$C$6:$AH$125,$N2248,$C$3)&lt;&gt;"",INDEX(個人!$C$6:$AH$125,$N2248,$O2248)&lt;&gt;""),LEFT(TEXT(INDEX(個人!$C$6:$AH$125,$N2248,$O2248),"mm:ss.00"),2),"")</f>
        <v/>
      </c>
      <c r="L2248" s="23" t="str">
        <f>IF(AND(INDEX(個人!$C$6:$AH$125,$N2248,$C$3)&lt;&gt;"",INDEX(個人!$C$6:$AH$125,$N2248,$O2248)&lt;&gt;""),MID(TEXT(INDEX(個人!$C$6:$AH$125,$N2248,$O2248),"mm:ss.00"),4,2),"")</f>
        <v/>
      </c>
      <c r="M2248" s="23" t="str">
        <f>IF(AND(INDEX(個人!$C$6:$AH$125,$N2248,$C$3)&lt;&gt;"",INDEX(個人!$C$6:$AH$125,$N2248,$O2248)&lt;&gt;""),RIGHT(TEXT(INDEX(個人!$C$6:$AH$125,$N2248,$O2248),"mm:ss.00"),2),"")</f>
        <v/>
      </c>
      <c r="N2248" s="23">
        <f t="shared" si="305"/>
        <v>102</v>
      </c>
      <c r="O2248" s="23">
        <v>31</v>
      </c>
      <c r="P2248" s="200" t="s">
        <v>47</v>
      </c>
      <c r="Q2248" s="23" t="s">
        <v>101</v>
      </c>
    </row>
    <row r="2249" spans="3:17" s="23" customFormat="1" x14ac:dyDescent="0.15">
      <c r="C2249" s="23" t="str">
        <f>IF(INDEX(個人!$C$6:$AH$125,$N2249,$C$3)&lt;&gt;"",DBCS(TRIM(INDEX(個人!$C$6:$AH$125,$N2249,$C$3))),"")</f>
        <v/>
      </c>
      <c r="D2249" s="23" t="str">
        <f t="shared" si="303"/>
        <v>○</v>
      </c>
      <c r="E2249" s="23">
        <f>IF(AND(INDEX(個人!$C$6:$AH$125,$N2248,$C$3)&lt;&gt;"",INDEX(個人!$C$6:$AH$125,$N2249,$O2249)&lt;&gt;""),E2248+1,E2248)</f>
        <v>0</v>
      </c>
      <c r="F2249" s="23" t="str">
        <f t="shared" si="304"/>
        <v>@0</v>
      </c>
      <c r="H2249" s="23" t="str">
        <f>IF(AND(INDEX(個人!$C$6:$AH$125,$N2249,$C$3)&lt;&gt;"",INDEX(個人!$C$6:$AH$125,$N2249,$O2249)&lt;&gt;""),IF(INDEX(個人!$C$6:$AH$125,$N2249,$H$3)&lt;20,11,ROUNDDOWN(INDEX(個人!$C$6:$AH$125,$N2249,$H$3)/5,0)+7),"")</f>
        <v/>
      </c>
      <c r="I2249" s="23" t="str">
        <f>IF(AND(INDEX(個人!$C$6:$AH$125,$N2249,$C$3)&lt;&gt;"",INDEX(個人!$C$6:$AH$125,$N2249,$O2249)&lt;&gt;""),IF(ISERROR(VLOOKUP(DBCS($Q2249),コード一覧!$E$1:$F$6,2,FALSE)),1,VLOOKUP(DBCS($Q2249),コード一覧!$E$1:$F$6,2,FALSE)),"")</f>
        <v/>
      </c>
      <c r="J2249" s="23" t="str">
        <f>IF(AND(INDEX(個人!$C$6:$AH$125,$N2249,$C$3)&lt;&gt;"",INDEX(個人!$C$6:$AH$125,$N2249,$O2249)&lt;&gt;""),VLOOKUP($P2249,コード一覧!$G$1:$H$10,2,FALSE),"")</f>
        <v/>
      </c>
      <c r="K2249" s="23" t="str">
        <f>IF(AND(INDEX(個人!$C$6:$AH$125,$N2249,$C$3)&lt;&gt;"",INDEX(個人!$C$6:$AH$125,$N2249,$O2249)&lt;&gt;""),LEFT(TEXT(INDEX(個人!$C$6:$AH$125,$N2249,$O2249),"mm:ss.00"),2),"")</f>
        <v/>
      </c>
      <c r="L2249" s="23" t="str">
        <f>IF(AND(INDEX(個人!$C$6:$AH$125,$N2249,$C$3)&lt;&gt;"",INDEX(個人!$C$6:$AH$125,$N2249,$O2249)&lt;&gt;""),MID(TEXT(INDEX(個人!$C$6:$AH$125,$N2249,$O2249),"mm:ss.00"),4,2),"")</f>
        <v/>
      </c>
      <c r="M2249" s="23" t="str">
        <f>IF(AND(INDEX(個人!$C$6:$AH$125,$N2249,$C$3)&lt;&gt;"",INDEX(個人!$C$6:$AH$125,$N2249,$O2249)&lt;&gt;""),RIGHT(TEXT(INDEX(個人!$C$6:$AH$125,$N2249,$O2249),"mm:ss.00"),2),"")</f>
        <v/>
      </c>
      <c r="N2249" s="23">
        <f t="shared" si="305"/>
        <v>102</v>
      </c>
      <c r="O2249" s="23">
        <v>32</v>
      </c>
      <c r="P2249" s="200" t="s">
        <v>73</v>
      </c>
      <c r="Q2249" s="23" t="s">
        <v>101</v>
      </c>
    </row>
    <row r="2250" spans="3:17" s="22" customFormat="1" x14ac:dyDescent="0.15">
      <c r="C2250" s="22" t="str">
        <f>IF(INDEX(個人!$C$6:$AH$125,$N2250,$C$3)&lt;&gt;"",DBCS(TRIM(INDEX(個人!$C$6:$AH$125,$N2250,$C$3))),"")</f>
        <v/>
      </c>
      <c r="D2250" s="22" t="str">
        <f>IF(C2249=C2250,"○","×")</f>
        <v>○</v>
      </c>
      <c r="E2250" s="22">
        <f>IF(AND(INDEX(個人!$C$6:$AH$125,$N2250,$C$3)&lt;&gt;"",INDEX(個人!$C$6:$AH$125,$N2250,$O2250)&lt;&gt;""),1,0)</f>
        <v>0</v>
      </c>
      <c r="F2250" s="22" t="str">
        <f>C2250&amp;"@"&amp;E2250</f>
        <v>@0</v>
      </c>
      <c r="H2250" s="22" t="str">
        <f>IF(AND(INDEX(個人!$C$6:$AH$125,$N2250,$C$3)&lt;&gt;"",INDEX(個人!$C$6:$AH$125,$N2250,$O2250)&lt;&gt;""),IF(INDEX(個人!$C$6:$AH$125,$N2250,$H$3)&lt;20,11,ROUNDDOWN(INDEX(個人!$C$6:$AH$125,$N2250,$H$3)/5,0)+7),"")</f>
        <v/>
      </c>
      <c r="I2250" s="22" t="str">
        <f>IF(AND(INDEX(個人!$C$6:$AH$125,$N2250,$C$3)&lt;&gt;"",INDEX(個人!$C$6:$AH$125,$N2250,$O2250)&lt;&gt;""),IF(ISERROR(VLOOKUP(DBCS($Q2250),コード一覧!$E$1:$F$6,2,FALSE)),1,VLOOKUP(DBCS($Q2250),コード一覧!$E$1:$F$6,2,FALSE)),"")</f>
        <v/>
      </c>
      <c r="J2250" s="22" t="str">
        <f>IF(AND(INDEX(個人!$C$6:$AH$125,$N2250,$C$3)&lt;&gt;"",INDEX(個人!$C$6:$AH$125,$N2250,$O2250)&lt;&gt;""),VLOOKUP($P2250,コード一覧!$G$1:$H$10,2,FALSE),"")</f>
        <v/>
      </c>
      <c r="K2250" s="22" t="str">
        <f>IF(AND(INDEX(個人!$C$6:$AH$125,$N2250,$C$3)&lt;&gt;"",INDEX(個人!$C$6:$AH$125,$N2250,$O2250)&lt;&gt;""),LEFT(TEXT(INDEX(個人!$C$6:$AH$125,$N2250,$O2250),"mm:ss.00"),2),"")</f>
        <v/>
      </c>
      <c r="L2250" s="22" t="str">
        <f>IF(AND(INDEX(個人!$C$6:$AH$125,$N2250,$C$3)&lt;&gt;"",INDEX(個人!$C$6:$AH$125,$N2250,$O2250)&lt;&gt;""),MID(TEXT(INDEX(個人!$C$6:$AH$125,$N2250,$O2250),"mm:ss.00"),4,2),"")</f>
        <v/>
      </c>
      <c r="M2250" s="22" t="str">
        <f>IF(AND(INDEX(個人!$C$6:$AH$125,$N2250,$C$3)&lt;&gt;"",INDEX(個人!$C$6:$AH$125,$N2250,$O2250)&lt;&gt;""),RIGHT(TEXT(INDEX(個人!$C$6:$AH$125,$N2250,$O2250),"mm:ss.00"),2),"")</f>
        <v/>
      </c>
      <c r="N2250" s="22">
        <f>N2228+1</f>
        <v>103</v>
      </c>
      <c r="O2250" s="22">
        <v>11</v>
      </c>
      <c r="P2250" s="24" t="s">
        <v>70</v>
      </c>
      <c r="Q2250" s="22" t="s">
        <v>102</v>
      </c>
    </row>
    <row r="2251" spans="3:17" s="22" customFormat="1" x14ac:dyDescent="0.15">
      <c r="C2251" s="22" t="str">
        <f>IF(INDEX(個人!$C$6:$AH$125,$N2251,$C$3)&lt;&gt;"",DBCS(TRIM(INDEX(個人!$C$6:$AH$125,$N2251,$C$3))),"")</f>
        <v/>
      </c>
      <c r="D2251" s="22" t="str">
        <f>IF(C2250=C2251,"○","×")</f>
        <v>○</v>
      </c>
      <c r="E2251" s="22">
        <f>IF(AND(INDEX(個人!$C$6:$AH$125,$N2250,$C$3)&lt;&gt;"",INDEX(個人!$C$6:$AH$125,$N2251,$O2251)&lt;&gt;""),E2250+1,E2250)</f>
        <v>0</v>
      </c>
      <c r="F2251" s="22" t="str">
        <f>C2251&amp;"@"&amp;E2251</f>
        <v>@0</v>
      </c>
      <c r="H2251" s="22" t="str">
        <f>IF(AND(INDEX(個人!$C$6:$AH$125,$N2251,$C$3)&lt;&gt;"",INDEX(個人!$C$6:$AH$125,$N2251,$O2251)&lt;&gt;""),IF(INDEX(個人!$C$6:$AH$125,$N2251,$H$3)&lt;20,11,ROUNDDOWN(INDEX(個人!$C$6:$AH$125,$N2251,$H$3)/5,0)+7),"")</f>
        <v/>
      </c>
      <c r="I2251" s="22" t="str">
        <f>IF(AND(INDEX(個人!$C$6:$AH$125,$N2251,$C$3)&lt;&gt;"",INDEX(個人!$C$6:$AH$125,$N2251,$O2251)&lt;&gt;""),IF(ISERROR(VLOOKUP(DBCS($Q2251),コード一覧!$E$1:$F$6,2,FALSE)),1,VLOOKUP(DBCS($Q2251),コード一覧!$E$1:$F$6,2,FALSE)),"")</f>
        <v/>
      </c>
      <c r="J2251" s="22" t="str">
        <f>IF(AND(INDEX(個人!$C$6:$AH$125,$N2251,$C$3)&lt;&gt;"",INDEX(個人!$C$6:$AH$125,$N2251,$O2251)&lt;&gt;""),VLOOKUP($P2251,コード一覧!$G$1:$H$10,2,FALSE),"")</f>
        <v/>
      </c>
      <c r="K2251" s="22" t="str">
        <f>IF(AND(INDEX(個人!$C$6:$AH$125,$N2251,$C$3)&lt;&gt;"",INDEX(個人!$C$6:$AH$125,$N2251,$O2251)&lt;&gt;""),LEFT(TEXT(INDEX(個人!$C$6:$AH$125,$N2251,$O2251),"mm:ss.00"),2),"")</f>
        <v/>
      </c>
      <c r="L2251" s="22" t="str">
        <f>IF(AND(INDEX(個人!$C$6:$AH$125,$N2251,$C$3)&lt;&gt;"",INDEX(個人!$C$6:$AH$125,$N2251,$O2251)&lt;&gt;""),MID(TEXT(INDEX(個人!$C$6:$AH$125,$N2251,$O2251),"mm:ss.00"),4,2),"")</f>
        <v/>
      </c>
      <c r="M2251" s="22" t="str">
        <f>IF(AND(INDEX(個人!$C$6:$AH$125,$N2251,$C$3)&lt;&gt;"",INDEX(個人!$C$6:$AH$125,$N2251,$O2251)&lt;&gt;""),RIGHT(TEXT(INDEX(個人!$C$6:$AH$125,$N2251,$O2251),"mm:ss.00"),2),"")</f>
        <v/>
      </c>
      <c r="N2251" s="22">
        <f>$N2250</f>
        <v>103</v>
      </c>
      <c r="O2251" s="22">
        <v>12</v>
      </c>
      <c r="P2251" s="24" t="s">
        <v>24</v>
      </c>
      <c r="Q2251" s="22" t="s">
        <v>102</v>
      </c>
    </row>
    <row r="2252" spans="3:17" s="22" customFormat="1" x14ac:dyDescent="0.15">
      <c r="C2252" s="22" t="str">
        <f>IF(INDEX(個人!$C$6:$AH$125,$N2252,$C$3)&lt;&gt;"",DBCS(TRIM(INDEX(個人!$C$6:$AH$125,$N2252,$C$3))),"")</f>
        <v/>
      </c>
      <c r="D2252" s="22" t="str">
        <f t="shared" ref="D2252:D2271" si="306">IF(C2251=C2252,"○","×")</f>
        <v>○</v>
      </c>
      <c r="E2252" s="22">
        <f>IF(AND(INDEX(個人!$C$6:$AH$125,$N2251,$C$3)&lt;&gt;"",INDEX(個人!$C$6:$AH$125,$N2252,$O2252)&lt;&gt;""),E2251+1,E2251)</f>
        <v>0</v>
      </c>
      <c r="F2252" s="22" t="str">
        <f t="shared" ref="F2252:F2271" si="307">C2252&amp;"@"&amp;E2252</f>
        <v>@0</v>
      </c>
      <c r="H2252" s="22" t="str">
        <f>IF(AND(INDEX(個人!$C$6:$AH$125,$N2252,$C$3)&lt;&gt;"",INDEX(個人!$C$6:$AH$125,$N2252,$O2252)&lt;&gt;""),IF(INDEX(個人!$C$6:$AH$125,$N2252,$H$3)&lt;20,11,ROUNDDOWN(INDEX(個人!$C$6:$AH$125,$N2252,$H$3)/5,0)+7),"")</f>
        <v/>
      </c>
      <c r="I2252" s="22" t="str">
        <f>IF(AND(INDEX(個人!$C$6:$AH$125,$N2252,$C$3)&lt;&gt;"",INDEX(個人!$C$6:$AH$125,$N2252,$O2252)&lt;&gt;""),IF(ISERROR(VLOOKUP(DBCS($Q2252),コード一覧!$E$1:$F$6,2,FALSE)),1,VLOOKUP(DBCS($Q2252),コード一覧!$E$1:$F$6,2,FALSE)),"")</f>
        <v/>
      </c>
      <c r="J2252" s="22" t="str">
        <f>IF(AND(INDEX(個人!$C$6:$AH$125,$N2252,$C$3)&lt;&gt;"",INDEX(個人!$C$6:$AH$125,$N2252,$O2252)&lt;&gt;""),VLOOKUP($P2252,コード一覧!$G$1:$H$10,2,FALSE),"")</f>
        <v/>
      </c>
      <c r="K2252" s="22" t="str">
        <f>IF(AND(INDEX(個人!$C$6:$AH$125,$N2252,$C$3)&lt;&gt;"",INDEX(個人!$C$6:$AH$125,$N2252,$O2252)&lt;&gt;""),LEFT(TEXT(INDEX(個人!$C$6:$AH$125,$N2252,$O2252),"mm:ss.00"),2),"")</f>
        <v/>
      </c>
      <c r="L2252" s="22" t="str">
        <f>IF(AND(INDEX(個人!$C$6:$AH$125,$N2252,$C$3)&lt;&gt;"",INDEX(個人!$C$6:$AH$125,$N2252,$O2252)&lt;&gt;""),MID(TEXT(INDEX(個人!$C$6:$AH$125,$N2252,$O2252),"mm:ss.00"),4,2),"")</f>
        <v/>
      </c>
      <c r="M2252" s="22" t="str">
        <f>IF(AND(INDEX(個人!$C$6:$AH$125,$N2252,$C$3)&lt;&gt;"",INDEX(個人!$C$6:$AH$125,$N2252,$O2252)&lt;&gt;""),RIGHT(TEXT(INDEX(個人!$C$6:$AH$125,$N2252,$O2252),"mm:ss.00"),2),"")</f>
        <v/>
      </c>
      <c r="N2252" s="22">
        <f t="shared" ref="N2252:N2271" si="308">$N2251</f>
        <v>103</v>
      </c>
      <c r="O2252" s="22">
        <v>13</v>
      </c>
      <c r="P2252" s="24" t="s">
        <v>37</v>
      </c>
      <c r="Q2252" s="22" t="s">
        <v>102</v>
      </c>
    </row>
    <row r="2253" spans="3:17" s="22" customFormat="1" x14ac:dyDescent="0.15">
      <c r="C2253" s="22" t="str">
        <f>IF(INDEX(個人!$C$6:$AH$125,$N2253,$C$3)&lt;&gt;"",DBCS(TRIM(INDEX(個人!$C$6:$AH$125,$N2253,$C$3))),"")</f>
        <v/>
      </c>
      <c r="D2253" s="22" t="str">
        <f t="shared" si="306"/>
        <v>○</v>
      </c>
      <c r="E2253" s="22">
        <f>IF(AND(INDEX(個人!$C$6:$AH$125,$N2252,$C$3)&lt;&gt;"",INDEX(個人!$C$6:$AH$125,$N2253,$O2253)&lt;&gt;""),E2252+1,E2252)</f>
        <v>0</v>
      </c>
      <c r="F2253" s="22" t="str">
        <f t="shared" si="307"/>
        <v>@0</v>
      </c>
      <c r="H2253" s="22" t="str">
        <f>IF(AND(INDEX(個人!$C$6:$AH$125,$N2253,$C$3)&lt;&gt;"",INDEX(個人!$C$6:$AH$125,$N2253,$O2253)&lt;&gt;""),IF(INDEX(個人!$C$6:$AH$125,$N2253,$H$3)&lt;20,11,ROUNDDOWN(INDEX(個人!$C$6:$AH$125,$N2253,$H$3)/5,0)+7),"")</f>
        <v/>
      </c>
      <c r="I2253" s="22" t="str">
        <f>IF(AND(INDEX(個人!$C$6:$AH$125,$N2253,$C$3)&lt;&gt;"",INDEX(個人!$C$6:$AH$125,$N2253,$O2253)&lt;&gt;""),IF(ISERROR(VLOOKUP(DBCS($Q2253),コード一覧!$E$1:$F$6,2,FALSE)),1,VLOOKUP(DBCS($Q2253),コード一覧!$E$1:$F$6,2,FALSE)),"")</f>
        <v/>
      </c>
      <c r="J2253" s="22" t="str">
        <f>IF(AND(INDEX(個人!$C$6:$AH$125,$N2253,$C$3)&lt;&gt;"",INDEX(個人!$C$6:$AH$125,$N2253,$O2253)&lt;&gt;""),VLOOKUP($P2253,コード一覧!$G$1:$H$10,2,FALSE),"")</f>
        <v/>
      </c>
      <c r="K2253" s="22" t="str">
        <f>IF(AND(INDEX(個人!$C$6:$AH$125,$N2253,$C$3)&lt;&gt;"",INDEX(個人!$C$6:$AH$125,$N2253,$O2253)&lt;&gt;""),LEFT(TEXT(INDEX(個人!$C$6:$AH$125,$N2253,$O2253),"mm:ss.00"),2),"")</f>
        <v/>
      </c>
      <c r="L2253" s="22" t="str">
        <f>IF(AND(INDEX(個人!$C$6:$AH$125,$N2253,$C$3)&lt;&gt;"",INDEX(個人!$C$6:$AH$125,$N2253,$O2253)&lt;&gt;""),MID(TEXT(INDEX(個人!$C$6:$AH$125,$N2253,$O2253),"mm:ss.00"),4,2),"")</f>
        <v/>
      </c>
      <c r="M2253" s="22" t="str">
        <f>IF(AND(INDEX(個人!$C$6:$AH$125,$N2253,$C$3)&lt;&gt;"",INDEX(個人!$C$6:$AH$125,$N2253,$O2253)&lt;&gt;""),RIGHT(TEXT(INDEX(個人!$C$6:$AH$125,$N2253,$O2253),"mm:ss.00"),2),"")</f>
        <v/>
      </c>
      <c r="N2253" s="22">
        <f t="shared" si="308"/>
        <v>103</v>
      </c>
      <c r="O2253" s="22">
        <v>14</v>
      </c>
      <c r="P2253" s="24" t="s">
        <v>47</v>
      </c>
      <c r="Q2253" s="22" t="s">
        <v>102</v>
      </c>
    </row>
    <row r="2254" spans="3:17" s="22" customFormat="1" x14ac:dyDescent="0.15">
      <c r="C2254" s="22" t="str">
        <f>IF(INDEX(個人!$C$6:$AH$125,$N2254,$C$3)&lt;&gt;"",DBCS(TRIM(INDEX(個人!$C$6:$AH$125,$N2254,$C$3))),"")</f>
        <v/>
      </c>
      <c r="D2254" s="22" t="str">
        <f t="shared" si="306"/>
        <v>○</v>
      </c>
      <c r="E2254" s="22">
        <f>IF(AND(INDEX(個人!$C$6:$AH$125,$N2253,$C$3)&lt;&gt;"",INDEX(個人!$C$6:$AH$125,$N2254,$O2254)&lt;&gt;""),E2253+1,E2253)</f>
        <v>0</v>
      </c>
      <c r="F2254" s="22" t="str">
        <f t="shared" si="307"/>
        <v>@0</v>
      </c>
      <c r="H2254" s="22" t="str">
        <f>IF(AND(INDEX(個人!$C$6:$AH$125,$N2254,$C$3)&lt;&gt;"",INDEX(個人!$C$6:$AH$125,$N2254,$O2254)&lt;&gt;""),IF(INDEX(個人!$C$6:$AH$125,$N2254,$H$3)&lt;20,11,ROUNDDOWN(INDEX(個人!$C$6:$AH$125,$N2254,$H$3)/5,0)+7),"")</f>
        <v/>
      </c>
      <c r="I2254" s="22" t="str">
        <f>IF(AND(INDEX(個人!$C$6:$AH$125,$N2254,$C$3)&lt;&gt;"",INDEX(個人!$C$6:$AH$125,$N2254,$O2254)&lt;&gt;""),IF(ISERROR(VLOOKUP(DBCS($Q2254),コード一覧!$E$1:$F$6,2,FALSE)),1,VLOOKUP(DBCS($Q2254),コード一覧!$E$1:$F$6,2,FALSE)),"")</f>
        <v/>
      </c>
      <c r="J2254" s="22" t="str">
        <f>IF(AND(INDEX(個人!$C$6:$AH$125,$N2254,$C$3)&lt;&gt;"",INDEX(個人!$C$6:$AH$125,$N2254,$O2254)&lt;&gt;""),VLOOKUP($P2254,コード一覧!$G$1:$H$10,2,FALSE),"")</f>
        <v/>
      </c>
      <c r="K2254" s="22" t="str">
        <f>IF(AND(INDEX(個人!$C$6:$AH$125,$N2254,$C$3)&lt;&gt;"",INDEX(個人!$C$6:$AH$125,$N2254,$O2254)&lt;&gt;""),LEFT(TEXT(INDEX(個人!$C$6:$AH$125,$N2254,$O2254),"mm:ss.00"),2),"")</f>
        <v/>
      </c>
      <c r="L2254" s="22" t="str">
        <f>IF(AND(INDEX(個人!$C$6:$AH$125,$N2254,$C$3)&lt;&gt;"",INDEX(個人!$C$6:$AH$125,$N2254,$O2254)&lt;&gt;""),MID(TEXT(INDEX(個人!$C$6:$AH$125,$N2254,$O2254),"mm:ss.00"),4,2),"")</f>
        <v/>
      </c>
      <c r="M2254" s="22" t="str">
        <f>IF(AND(INDEX(個人!$C$6:$AH$125,$N2254,$C$3)&lt;&gt;"",INDEX(個人!$C$6:$AH$125,$N2254,$O2254)&lt;&gt;""),RIGHT(TEXT(INDEX(個人!$C$6:$AH$125,$N2254,$O2254),"mm:ss.00"),2),"")</f>
        <v/>
      </c>
      <c r="N2254" s="22">
        <f t="shared" si="308"/>
        <v>103</v>
      </c>
      <c r="O2254" s="22">
        <v>15</v>
      </c>
      <c r="P2254" s="24" t="s">
        <v>73</v>
      </c>
      <c r="Q2254" s="22" t="s">
        <v>102</v>
      </c>
    </row>
    <row r="2255" spans="3:17" s="22" customFormat="1" x14ac:dyDescent="0.15">
      <c r="C2255" s="22" t="str">
        <f>IF(INDEX(個人!$C$6:$AH$125,$N2255,$C$3)&lt;&gt;"",DBCS(TRIM(INDEX(個人!$C$6:$AH$125,$N2255,$C$3))),"")</f>
        <v/>
      </c>
      <c r="D2255" s="22" t="str">
        <f t="shared" si="306"/>
        <v>○</v>
      </c>
      <c r="E2255" s="22">
        <f>IF(AND(INDEX(個人!$C$6:$AH$125,$N2254,$C$3)&lt;&gt;"",INDEX(個人!$C$6:$AH$125,$N2255,$O2255)&lt;&gt;""),E2254+1,E2254)</f>
        <v>0</v>
      </c>
      <c r="F2255" s="22" t="str">
        <f t="shared" si="307"/>
        <v>@0</v>
      </c>
      <c r="H2255" s="22" t="str">
        <f>IF(AND(INDEX(個人!$C$6:$AH$125,$N2255,$C$3)&lt;&gt;"",INDEX(個人!$C$6:$AH$125,$N2255,$O2255)&lt;&gt;""),IF(INDEX(個人!$C$6:$AH$125,$N2255,$H$3)&lt;20,11,ROUNDDOWN(INDEX(個人!$C$6:$AH$125,$N2255,$H$3)/5,0)+7),"")</f>
        <v/>
      </c>
      <c r="I2255" s="22" t="str">
        <f>IF(AND(INDEX(個人!$C$6:$AH$125,$N2255,$C$3)&lt;&gt;"",INDEX(個人!$C$6:$AH$125,$N2255,$O2255)&lt;&gt;""),IF(ISERROR(VLOOKUP(DBCS($Q2255),コード一覧!$E$1:$F$6,2,FALSE)),1,VLOOKUP(DBCS($Q2255),コード一覧!$E$1:$F$6,2,FALSE)),"")</f>
        <v/>
      </c>
      <c r="J2255" s="22" t="str">
        <f>IF(AND(INDEX(個人!$C$6:$AH$125,$N2255,$C$3)&lt;&gt;"",INDEX(個人!$C$6:$AH$125,$N2255,$O2255)&lt;&gt;""),VLOOKUP($P2255,コード一覧!$G$1:$H$10,2,FALSE),"")</f>
        <v/>
      </c>
      <c r="K2255" s="22" t="str">
        <f>IF(AND(INDEX(個人!$C$6:$AH$125,$N2255,$C$3)&lt;&gt;"",INDEX(個人!$C$6:$AH$125,$N2255,$O2255)&lt;&gt;""),LEFT(TEXT(INDEX(個人!$C$6:$AH$125,$N2255,$O2255),"mm:ss.00"),2),"")</f>
        <v/>
      </c>
      <c r="L2255" s="22" t="str">
        <f>IF(AND(INDEX(個人!$C$6:$AH$125,$N2255,$C$3)&lt;&gt;"",INDEX(個人!$C$6:$AH$125,$N2255,$O2255)&lt;&gt;""),MID(TEXT(INDEX(個人!$C$6:$AH$125,$N2255,$O2255),"mm:ss.00"),4,2),"")</f>
        <v/>
      </c>
      <c r="M2255" s="22" t="str">
        <f>IF(AND(INDEX(個人!$C$6:$AH$125,$N2255,$C$3)&lt;&gt;"",INDEX(個人!$C$6:$AH$125,$N2255,$O2255)&lt;&gt;""),RIGHT(TEXT(INDEX(個人!$C$6:$AH$125,$N2255,$O2255),"mm:ss.00"),2),"")</f>
        <v/>
      </c>
      <c r="N2255" s="22">
        <f t="shared" si="308"/>
        <v>103</v>
      </c>
      <c r="O2255" s="22">
        <v>16</v>
      </c>
      <c r="P2255" s="24" t="s">
        <v>75</v>
      </c>
      <c r="Q2255" s="22" t="s">
        <v>102</v>
      </c>
    </row>
    <row r="2256" spans="3:17" s="22" customFormat="1" x14ac:dyDescent="0.15">
      <c r="C2256" s="22" t="str">
        <f>IF(INDEX(個人!$C$6:$AH$125,$N2256,$C$3)&lt;&gt;"",DBCS(TRIM(INDEX(個人!$C$6:$AH$125,$N2256,$C$3))),"")</f>
        <v/>
      </c>
      <c r="D2256" s="22" t="str">
        <f t="shared" si="306"/>
        <v>○</v>
      </c>
      <c r="E2256" s="22">
        <f>IF(AND(INDEX(個人!$C$6:$AH$125,$N2255,$C$3)&lt;&gt;"",INDEX(個人!$C$6:$AH$125,$N2256,$O2256)&lt;&gt;""),E2255+1,E2255)</f>
        <v>0</v>
      </c>
      <c r="F2256" s="22" t="str">
        <f t="shared" si="307"/>
        <v>@0</v>
      </c>
      <c r="H2256" s="22" t="str">
        <f>IF(AND(INDEX(個人!$C$6:$AH$125,$N2256,$C$3)&lt;&gt;"",INDEX(個人!$C$6:$AH$125,$N2256,$O2256)&lt;&gt;""),IF(INDEX(個人!$C$6:$AH$125,$N2256,$H$3)&lt;20,11,ROUNDDOWN(INDEX(個人!$C$6:$AH$125,$N2256,$H$3)/5,0)+7),"")</f>
        <v/>
      </c>
      <c r="I2256" s="22" t="str">
        <f>IF(AND(INDEX(個人!$C$6:$AH$125,$N2256,$C$3)&lt;&gt;"",INDEX(個人!$C$6:$AH$125,$N2256,$O2256)&lt;&gt;""),IF(ISERROR(VLOOKUP(DBCS($Q2256),コード一覧!$E$1:$F$6,2,FALSE)),1,VLOOKUP(DBCS($Q2256),コード一覧!$E$1:$F$6,2,FALSE)),"")</f>
        <v/>
      </c>
      <c r="J2256" s="22" t="str">
        <f>IF(AND(INDEX(個人!$C$6:$AH$125,$N2256,$C$3)&lt;&gt;"",INDEX(個人!$C$6:$AH$125,$N2256,$O2256)&lt;&gt;""),VLOOKUP($P2256,コード一覧!$G$1:$H$10,2,FALSE),"")</f>
        <v/>
      </c>
      <c r="K2256" s="22" t="str">
        <f>IF(AND(INDEX(個人!$C$6:$AH$125,$N2256,$C$3)&lt;&gt;"",INDEX(個人!$C$6:$AH$125,$N2256,$O2256)&lt;&gt;""),LEFT(TEXT(INDEX(個人!$C$6:$AH$125,$N2256,$O2256),"mm:ss.00"),2),"")</f>
        <v/>
      </c>
      <c r="L2256" s="22" t="str">
        <f>IF(AND(INDEX(個人!$C$6:$AH$125,$N2256,$C$3)&lt;&gt;"",INDEX(個人!$C$6:$AH$125,$N2256,$O2256)&lt;&gt;""),MID(TEXT(INDEX(個人!$C$6:$AH$125,$N2256,$O2256),"mm:ss.00"),4,2),"")</f>
        <v/>
      </c>
      <c r="M2256" s="22" t="str">
        <f>IF(AND(INDEX(個人!$C$6:$AH$125,$N2256,$C$3)&lt;&gt;"",INDEX(個人!$C$6:$AH$125,$N2256,$O2256)&lt;&gt;""),RIGHT(TEXT(INDEX(個人!$C$6:$AH$125,$N2256,$O2256),"mm:ss.00"),2),"")</f>
        <v/>
      </c>
      <c r="N2256" s="22">
        <f t="shared" si="308"/>
        <v>103</v>
      </c>
      <c r="O2256" s="22">
        <v>17</v>
      </c>
      <c r="P2256" s="24" t="s">
        <v>77</v>
      </c>
      <c r="Q2256" s="22" t="s">
        <v>102</v>
      </c>
    </row>
    <row r="2257" spans="3:17" s="22" customFormat="1" x14ac:dyDescent="0.15">
      <c r="C2257" s="22" t="str">
        <f>IF(INDEX(個人!$C$6:$AH$125,$N2257,$C$3)&lt;&gt;"",DBCS(TRIM(INDEX(個人!$C$6:$AH$125,$N2257,$C$3))),"")</f>
        <v/>
      </c>
      <c r="D2257" s="22" t="str">
        <f t="shared" si="306"/>
        <v>○</v>
      </c>
      <c r="E2257" s="22">
        <f>IF(AND(INDEX(個人!$C$6:$AH$125,$N2256,$C$3)&lt;&gt;"",INDEX(個人!$C$6:$AH$125,$N2257,$O2257)&lt;&gt;""),E2256+1,E2256)</f>
        <v>0</v>
      </c>
      <c r="F2257" s="22" t="str">
        <f t="shared" si="307"/>
        <v>@0</v>
      </c>
      <c r="H2257" s="22" t="str">
        <f>IF(AND(INDEX(個人!$C$6:$AH$125,$N2257,$C$3)&lt;&gt;"",INDEX(個人!$C$6:$AH$125,$N2257,$O2257)&lt;&gt;""),IF(INDEX(個人!$C$6:$AH$125,$N2257,$H$3)&lt;20,11,ROUNDDOWN(INDEX(個人!$C$6:$AH$125,$N2257,$H$3)/5,0)+7),"")</f>
        <v/>
      </c>
      <c r="I2257" s="22" t="str">
        <f>IF(AND(INDEX(個人!$C$6:$AH$125,$N2257,$C$3)&lt;&gt;"",INDEX(個人!$C$6:$AH$125,$N2257,$O2257)&lt;&gt;""),IF(ISERROR(VLOOKUP(DBCS($Q2257),コード一覧!$E$1:$F$6,2,FALSE)),1,VLOOKUP(DBCS($Q2257),コード一覧!$E$1:$F$6,2,FALSE)),"")</f>
        <v/>
      </c>
      <c r="J2257" s="22" t="str">
        <f>IF(AND(INDEX(個人!$C$6:$AH$125,$N2257,$C$3)&lt;&gt;"",INDEX(個人!$C$6:$AH$125,$N2257,$O2257)&lt;&gt;""),VLOOKUP($P2257,コード一覧!$G$1:$H$10,2,FALSE),"")</f>
        <v/>
      </c>
      <c r="K2257" s="22" t="str">
        <f>IF(AND(INDEX(個人!$C$6:$AH$125,$N2257,$C$3)&lt;&gt;"",INDEX(個人!$C$6:$AH$125,$N2257,$O2257)&lt;&gt;""),LEFT(TEXT(INDEX(個人!$C$6:$AH$125,$N2257,$O2257),"mm:ss.00"),2),"")</f>
        <v/>
      </c>
      <c r="L2257" s="22" t="str">
        <f>IF(AND(INDEX(個人!$C$6:$AH$125,$N2257,$C$3)&lt;&gt;"",INDEX(個人!$C$6:$AH$125,$N2257,$O2257)&lt;&gt;""),MID(TEXT(INDEX(個人!$C$6:$AH$125,$N2257,$O2257),"mm:ss.00"),4,2),"")</f>
        <v/>
      </c>
      <c r="M2257" s="22" t="str">
        <f>IF(AND(INDEX(個人!$C$6:$AH$125,$N2257,$C$3)&lt;&gt;"",INDEX(個人!$C$6:$AH$125,$N2257,$O2257)&lt;&gt;""),RIGHT(TEXT(INDEX(個人!$C$6:$AH$125,$N2257,$O2257),"mm:ss.00"),2),"")</f>
        <v/>
      </c>
      <c r="N2257" s="22">
        <f t="shared" si="308"/>
        <v>103</v>
      </c>
      <c r="O2257" s="22">
        <v>18</v>
      </c>
      <c r="P2257" s="24" t="s">
        <v>70</v>
      </c>
      <c r="Q2257" s="22" t="s">
        <v>103</v>
      </c>
    </row>
    <row r="2258" spans="3:17" s="22" customFormat="1" x14ac:dyDescent="0.15">
      <c r="C2258" s="22" t="str">
        <f>IF(INDEX(個人!$C$6:$AH$125,$N2258,$C$3)&lt;&gt;"",DBCS(TRIM(INDEX(個人!$C$6:$AH$125,$N2258,$C$3))),"")</f>
        <v/>
      </c>
      <c r="D2258" s="22" t="str">
        <f t="shared" si="306"/>
        <v>○</v>
      </c>
      <c r="E2258" s="22">
        <f>IF(AND(INDEX(個人!$C$6:$AH$125,$N2257,$C$3)&lt;&gt;"",INDEX(個人!$C$6:$AH$125,$N2258,$O2258)&lt;&gt;""),E2257+1,E2257)</f>
        <v>0</v>
      </c>
      <c r="F2258" s="22" t="str">
        <f t="shared" si="307"/>
        <v>@0</v>
      </c>
      <c r="H2258" s="22" t="str">
        <f>IF(AND(INDEX(個人!$C$6:$AH$125,$N2258,$C$3)&lt;&gt;"",INDEX(個人!$C$6:$AH$125,$N2258,$O2258)&lt;&gt;""),IF(INDEX(個人!$C$6:$AH$125,$N2258,$H$3)&lt;20,11,ROUNDDOWN(INDEX(個人!$C$6:$AH$125,$N2258,$H$3)/5,0)+7),"")</f>
        <v/>
      </c>
      <c r="I2258" s="22" t="str">
        <f>IF(AND(INDEX(個人!$C$6:$AH$125,$N2258,$C$3)&lt;&gt;"",INDEX(個人!$C$6:$AH$125,$N2258,$O2258)&lt;&gt;""),IF(ISERROR(VLOOKUP(DBCS($Q2258),コード一覧!$E$1:$F$6,2,FALSE)),1,VLOOKUP(DBCS($Q2258),コード一覧!$E$1:$F$6,2,FALSE)),"")</f>
        <v/>
      </c>
      <c r="J2258" s="22" t="str">
        <f>IF(AND(INDEX(個人!$C$6:$AH$125,$N2258,$C$3)&lt;&gt;"",INDEX(個人!$C$6:$AH$125,$N2258,$O2258)&lt;&gt;""),VLOOKUP($P2258,コード一覧!$G$1:$H$10,2,FALSE),"")</f>
        <v/>
      </c>
      <c r="K2258" s="22" t="str">
        <f>IF(AND(INDEX(個人!$C$6:$AH$125,$N2258,$C$3)&lt;&gt;"",INDEX(個人!$C$6:$AH$125,$N2258,$O2258)&lt;&gt;""),LEFT(TEXT(INDEX(個人!$C$6:$AH$125,$N2258,$O2258),"mm:ss.00"),2),"")</f>
        <v/>
      </c>
      <c r="L2258" s="22" t="str">
        <f>IF(AND(INDEX(個人!$C$6:$AH$125,$N2258,$C$3)&lt;&gt;"",INDEX(個人!$C$6:$AH$125,$N2258,$O2258)&lt;&gt;""),MID(TEXT(INDEX(個人!$C$6:$AH$125,$N2258,$O2258),"mm:ss.00"),4,2),"")</f>
        <v/>
      </c>
      <c r="M2258" s="22" t="str">
        <f>IF(AND(INDEX(個人!$C$6:$AH$125,$N2258,$C$3)&lt;&gt;"",INDEX(個人!$C$6:$AH$125,$N2258,$O2258)&lt;&gt;""),RIGHT(TEXT(INDEX(個人!$C$6:$AH$125,$N2258,$O2258),"mm:ss.00"),2),"")</f>
        <v/>
      </c>
      <c r="N2258" s="22">
        <f t="shared" si="308"/>
        <v>103</v>
      </c>
      <c r="O2258" s="22">
        <v>19</v>
      </c>
      <c r="P2258" s="24" t="s">
        <v>24</v>
      </c>
      <c r="Q2258" s="22" t="s">
        <v>103</v>
      </c>
    </row>
    <row r="2259" spans="3:17" s="22" customFormat="1" x14ac:dyDescent="0.15">
      <c r="C2259" s="22" t="str">
        <f>IF(INDEX(個人!$C$6:$AH$125,$N2259,$C$3)&lt;&gt;"",DBCS(TRIM(INDEX(個人!$C$6:$AH$125,$N2259,$C$3))),"")</f>
        <v/>
      </c>
      <c r="D2259" s="22" t="str">
        <f t="shared" si="306"/>
        <v>○</v>
      </c>
      <c r="E2259" s="22">
        <f>IF(AND(INDEX(個人!$C$6:$AH$125,$N2258,$C$3)&lt;&gt;"",INDEX(個人!$C$6:$AH$125,$N2259,$O2259)&lt;&gt;""),E2258+1,E2258)</f>
        <v>0</v>
      </c>
      <c r="F2259" s="22" t="str">
        <f t="shared" si="307"/>
        <v>@0</v>
      </c>
      <c r="H2259" s="22" t="str">
        <f>IF(AND(INDEX(個人!$C$6:$AH$125,$N2259,$C$3)&lt;&gt;"",INDEX(個人!$C$6:$AH$125,$N2259,$O2259)&lt;&gt;""),IF(INDEX(個人!$C$6:$AH$125,$N2259,$H$3)&lt;20,11,ROUNDDOWN(INDEX(個人!$C$6:$AH$125,$N2259,$H$3)/5,0)+7),"")</f>
        <v/>
      </c>
      <c r="I2259" s="22" t="str">
        <f>IF(AND(INDEX(個人!$C$6:$AH$125,$N2259,$C$3)&lt;&gt;"",INDEX(個人!$C$6:$AH$125,$N2259,$O2259)&lt;&gt;""),IF(ISERROR(VLOOKUP(DBCS($Q2259),コード一覧!$E$1:$F$6,2,FALSE)),1,VLOOKUP(DBCS($Q2259),コード一覧!$E$1:$F$6,2,FALSE)),"")</f>
        <v/>
      </c>
      <c r="J2259" s="22" t="str">
        <f>IF(AND(INDEX(個人!$C$6:$AH$125,$N2259,$C$3)&lt;&gt;"",INDEX(個人!$C$6:$AH$125,$N2259,$O2259)&lt;&gt;""),VLOOKUP($P2259,コード一覧!$G$1:$H$10,2,FALSE),"")</f>
        <v/>
      </c>
      <c r="K2259" s="22" t="str">
        <f>IF(AND(INDEX(個人!$C$6:$AH$125,$N2259,$C$3)&lt;&gt;"",INDEX(個人!$C$6:$AH$125,$N2259,$O2259)&lt;&gt;""),LEFT(TEXT(INDEX(個人!$C$6:$AH$125,$N2259,$O2259),"mm:ss.00"),2),"")</f>
        <v/>
      </c>
      <c r="L2259" s="22" t="str">
        <f>IF(AND(INDEX(個人!$C$6:$AH$125,$N2259,$C$3)&lt;&gt;"",INDEX(個人!$C$6:$AH$125,$N2259,$O2259)&lt;&gt;""),MID(TEXT(INDEX(個人!$C$6:$AH$125,$N2259,$O2259),"mm:ss.00"),4,2),"")</f>
        <v/>
      </c>
      <c r="M2259" s="22" t="str">
        <f>IF(AND(INDEX(個人!$C$6:$AH$125,$N2259,$C$3)&lt;&gt;"",INDEX(個人!$C$6:$AH$125,$N2259,$O2259)&lt;&gt;""),RIGHT(TEXT(INDEX(個人!$C$6:$AH$125,$N2259,$O2259),"mm:ss.00"),2),"")</f>
        <v/>
      </c>
      <c r="N2259" s="22">
        <f t="shared" si="308"/>
        <v>103</v>
      </c>
      <c r="O2259" s="22">
        <v>20</v>
      </c>
      <c r="P2259" s="24" t="s">
        <v>37</v>
      </c>
      <c r="Q2259" s="22" t="s">
        <v>103</v>
      </c>
    </row>
    <row r="2260" spans="3:17" s="22" customFormat="1" x14ac:dyDescent="0.15">
      <c r="C2260" s="22" t="str">
        <f>IF(INDEX(個人!$C$6:$AH$125,$N2260,$C$3)&lt;&gt;"",DBCS(TRIM(INDEX(個人!$C$6:$AH$125,$N2260,$C$3))),"")</f>
        <v/>
      </c>
      <c r="D2260" s="22" t="str">
        <f t="shared" si="306"/>
        <v>○</v>
      </c>
      <c r="E2260" s="22">
        <f>IF(AND(INDEX(個人!$C$6:$AH$125,$N2259,$C$3)&lt;&gt;"",INDEX(個人!$C$6:$AH$125,$N2260,$O2260)&lt;&gt;""),E2259+1,E2259)</f>
        <v>0</v>
      </c>
      <c r="F2260" s="22" t="str">
        <f t="shared" si="307"/>
        <v>@0</v>
      </c>
      <c r="H2260" s="22" t="str">
        <f>IF(AND(INDEX(個人!$C$6:$AH$125,$N2260,$C$3)&lt;&gt;"",INDEX(個人!$C$6:$AH$125,$N2260,$O2260)&lt;&gt;""),IF(INDEX(個人!$C$6:$AH$125,$N2260,$H$3)&lt;20,11,ROUNDDOWN(INDEX(個人!$C$6:$AH$125,$N2260,$H$3)/5,0)+7),"")</f>
        <v/>
      </c>
      <c r="I2260" s="22" t="str">
        <f>IF(AND(INDEX(個人!$C$6:$AH$125,$N2260,$C$3)&lt;&gt;"",INDEX(個人!$C$6:$AH$125,$N2260,$O2260)&lt;&gt;""),IF(ISERROR(VLOOKUP(DBCS($Q2260),コード一覧!$E$1:$F$6,2,FALSE)),1,VLOOKUP(DBCS($Q2260),コード一覧!$E$1:$F$6,2,FALSE)),"")</f>
        <v/>
      </c>
      <c r="J2260" s="22" t="str">
        <f>IF(AND(INDEX(個人!$C$6:$AH$125,$N2260,$C$3)&lt;&gt;"",INDEX(個人!$C$6:$AH$125,$N2260,$O2260)&lt;&gt;""),VLOOKUP($P2260,コード一覧!$G$1:$H$10,2,FALSE),"")</f>
        <v/>
      </c>
      <c r="K2260" s="22" t="str">
        <f>IF(AND(INDEX(個人!$C$6:$AH$125,$N2260,$C$3)&lt;&gt;"",INDEX(個人!$C$6:$AH$125,$N2260,$O2260)&lt;&gt;""),LEFT(TEXT(INDEX(個人!$C$6:$AH$125,$N2260,$O2260),"mm:ss.00"),2),"")</f>
        <v/>
      </c>
      <c r="L2260" s="22" t="str">
        <f>IF(AND(INDEX(個人!$C$6:$AH$125,$N2260,$C$3)&lt;&gt;"",INDEX(個人!$C$6:$AH$125,$N2260,$O2260)&lt;&gt;""),MID(TEXT(INDEX(個人!$C$6:$AH$125,$N2260,$O2260),"mm:ss.00"),4,2),"")</f>
        <v/>
      </c>
      <c r="M2260" s="22" t="str">
        <f>IF(AND(INDEX(個人!$C$6:$AH$125,$N2260,$C$3)&lt;&gt;"",INDEX(個人!$C$6:$AH$125,$N2260,$O2260)&lt;&gt;""),RIGHT(TEXT(INDEX(個人!$C$6:$AH$125,$N2260,$O2260),"mm:ss.00"),2),"")</f>
        <v/>
      </c>
      <c r="N2260" s="22">
        <f t="shared" si="308"/>
        <v>103</v>
      </c>
      <c r="O2260" s="22">
        <v>21</v>
      </c>
      <c r="P2260" s="24" t="s">
        <v>47</v>
      </c>
      <c r="Q2260" s="22" t="s">
        <v>103</v>
      </c>
    </row>
    <row r="2261" spans="3:17" s="22" customFormat="1" x14ac:dyDescent="0.15">
      <c r="C2261" s="22" t="str">
        <f>IF(INDEX(個人!$C$6:$AH$125,$N2261,$C$3)&lt;&gt;"",DBCS(TRIM(INDEX(個人!$C$6:$AH$125,$N2261,$C$3))),"")</f>
        <v/>
      </c>
      <c r="D2261" s="22" t="str">
        <f t="shared" si="306"/>
        <v>○</v>
      </c>
      <c r="E2261" s="22">
        <f>IF(AND(INDEX(個人!$C$6:$AH$125,$N2260,$C$3)&lt;&gt;"",INDEX(個人!$C$6:$AH$125,$N2261,$O2261)&lt;&gt;""),E2260+1,E2260)</f>
        <v>0</v>
      </c>
      <c r="F2261" s="22" t="str">
        <f t="shared" si="307"/>
        <v>@0</v>
      </c>
      <c r="H2261" s="22" t="str">
        <f>IF(AND(INDEX(個人!$C$6:$AH$125,$N2261,$C$3)&lt;&gt;"",INDEX(個人!$C$6:$AH$125,$N2261,$O2261)&lt;&gt;""),IF(INDEX(個人!$C$6:$AH$125,$N2261,$H$3)&lt;20,11,ROUNDDOWN(INDEX(個人!$C$6:$AH$125,$N2261,$H$3)/5,0)+7),"")</f>
        <v/>
      </c>
      <c r="I2261" s="22" t="str">
        <f>IF(AND(INDEX(個人!$C$6:$AH$125,$N2261,$C$3)&lt;&gt;"",INDEX(個人!$C$6:$AH$125,$N2261,$O2261)&lt;&gt;""),IF(ISERROR(VLOOKUP(DBCS($Q2261),コード一覧!$E$1:$F$6,2,FALSE)),1,VLOOKUP(DBCS($Q2261),コード一覧!$E$1:$F$6,2,FALSE)),"")</f>
        <v/>
      </c>
      <c r="J2261" s="22" t="str">
        <f>IF(AND(INDEX(個人!$C$6:$AH$125,$N2261,$C$3)&lt;&gt;"",INDEX(個人!$C$6:$AH$125,$N2261,$O2261)&lt;&gt;""),VLOOKUP($P2261,コード一覧!$G$1:$H$10,2,FALSE),"")</f>
        <v/>
      </c>
      <c r="K2261" s="22" t="str">
        <f>IF(AND(INDEX(個人!$C$6:$AH$125,$N2261,$C$3)&lt;&gt;"",INDEX(個人!$C$6:$AH$125,$N2261,$O2261)&lt;&gt;""),LEFT(TEXT(INDEX(個人!$C$6:$AH$125,$N2261,$O2261),"mm:ss.00"),2),"")</f>
        <v/>
      </c>
      <c r="L2261" s="22" t="str">
        <f>IF(AND(INDEX(個人!$C$6:$AH$125,$N2261,$C$3)&lt;&gt;"",INDEX(個人!$C$6:$AH$125,$N2261,$O2261)&lt;&gt;""),MID(TEXT(INDEX(個人!$C$6:$AH$125,$N2261,$O2261),"mm:ss.00"),4,2),"")</f>
        <v/>
      </c>
      <c r="M2261" s="22" t="str">
        <f>IF(AND(INDEX(個人!$C$6:$AH$125,$N2261,$C$3)&lt;&gt;"",INDEX(個人!$C$6:$AH$125,$N2261,$O2261)&lt;&gt;""),RIGHT(TEXT(INDEX(個人!$C$6:$AH$125,$N2261,$O2261),"mm:ss.00"),2),"")</f>
        <v/>
      </c>
      <c r="N2261" s="22">
        <f t="shared" si="308"/>
        <v>103</v>
      </c>
      <c r="O2261" s="22">
        <v>22</v>
      </c>
      <c r="P2261" s="24" t="s">
        <v>70</v>
      </c>
      <c r="Q2261" s="22" t="s">
        <v>104</v>
      </c>
    </row>
    <row r="2262" spans="3:17" s="22" customFormat="1" x14ac:dyDescent="0.15">
      <c r="C2262" s="22" t="str">
        <f>IF(INDEX(個人!$C$6:$AH$125,$N2262,$C$3)&lt;&gt;"",DBCS(TRIM(INDEX(個人!$C$6:$AH$125,$N2262,$C$3))),"")</f>
        <v/>
      </c>
      <c r="D2262" s="22" t="str">
        <f t="shared" si="306"/>
        <v>○</v>
      </c>
      <c r="E2262" s="22">
        <f>IF(AND(INDEX(個人!$C$6:$AH$125,$N2261,$C$3)&lt;&gt;"",INDEX(個人!$C$6:$AH$125,$N2262,$O2262)&lt;&gt;""),E2261+1,E2261)</f>
        <v>0</v>
      </c>
      <c r="F2262" s="22" t="str">
        <f t="shared" si="307"/>
        <v>@0</v>
      </c>
      <c r="H2262" s="22" t="str">
        <f>IF(AND(INDEX(個人!$C$6:$AH$125,$N2262,$C$3)&lt;&gt;"",INDEX(個人!$C$6:$AH$125,$N2262,$O2262)&lt;&gt;""),IF(INDEX(個人!$C$6:$AH$125,$N2262,$H$3)&lt;20,11,ROUNDDOWN(INDEX(個人!$C$6:$AH$125,$N2262,$H$3)/5,0)+7),"")</f>
        <v/>
      </c>
      <c r="I2262" s="22" t="str">
        <f>IF(AND(INDEX(個人!$C$6:$AH$125,$N2262,$C$3)&lt;&gt;"",INDEX(個人!$C$6:$AH$125,$N2262,$O2262)&lt;&gt;""),IF(ISERROR(VLOOKUP(DBCS($Q2262),コード一覧!$E$1:$F$6,2,FALSE)),1,VLOOKUP(DBCS($Q2262),コード一覧!$E$1:$F$6,2,FALSE)),"")</f>
        <v/>
      </c>
      <c r="J2262" s="22" t="str">
        <f>IF(AND(INDEX(個人!$C$6:$AH$125,$N2262,$C$3)&lt;&gt;"",INDEX(個人!$C$6:$AH$125,$N2262,$O2262)&lt;&gt;""),VLOOKUP($P2262,コード一覧!$G$1:$H$10,2,FALSE),"")</f>
        <v/>
      </c>
      <c r="K2262" s="22" t="str">
        <f>IF(AND(INDEX(個人!$C$6:$AH$125,$N2262,$C$3)&lt;&gt;"",INDEX(個人!$C$6:$AH$125,$N2262,$O2262)&lt;&gt;""),LEFT(TEXT(INDEX(個人!$C$6:$AH$125,$N2262,$O2262),"mm:ss.00"),2),"")</f>
        <v/>
      </c>
      <c r="L2262" s="22" t="str">
        <f>IF(AND(INDEX(個人!$C$6:$AH$125,$N2262,$C$3)&lt;&gt;"",INDEX(個人!$C$6:$AH$125,$N2262,$O2262)&lt;&gt;""),MID(TEXT(INDEX(個人!$C$6:$AH$125,$N2262,$O2262),"mm:ss.00"),4,2),"")</f>
        <v/>
      </c>
      <c r="M2262" s="22" t="str">
        <f>IF(AND(INDEX(個人!$C$6:$AH$125,$N2262,$C$3)&lt;&gt;"",INDEX(個人!$C$6:$AH$125,$N2262,$O2262)&lt;&gt;""),RIGHT(TEXT(INDEX(個人!$C$6:$AH$125,$N2262,$O2262),"mm:ss.00"),2),"")</f>
        <v/>
      </c>
      <c r="N2262" s="22">
        <f t="shared" si="308"/>
        <v>103</v>
      </c>
      <c r="O2262" s="22">
        <v>23</v>
      </c>
      <c r="P2262" s="24" t="s">
        <v>24</v>
      </c>
      <c r="Q2262" s="22" t="s">
        <v>104</v>
      </c>
    </row>
    <row r="2263" spans="3:17" s="22" customFormat="1" x14ac:dyDescent="0.15">
      <c r="C2263" s="22" t="str">
        <f>IF(INDEX(個人!$C$6:$AH$125,$N2263,$C$3)&lt;&gt;"",DBCS(TRIM(INDEX(個人!$C$6:$AH$125,$N2263,$C$3))),"")</f>
        <v/>
      </c>
      <c r="D2263" s="22" t="str">
        <f t="shared" si="306"/>
        <v>○</v>
      </c>
      <c r="E2263" s="22">
        <f>IF(AND(INDEX(個人!$C$6:$AH$125,$N2262,$C$3)&lt;&gt;"",INDEX(個人!$C$6:$AH$125,$N2263,$O2263)&lt;&gt;""),E2262+1,E2262)</f>
        <v>0</v>
      </c>
      <c r="F2263" s="22" t="str">
        <f t="shared" si="307"/>
        <v>@0</v>
      </c>
      <c r="H2263" s="22" t="str">
        <f>IF(AND(INDEX(個人!$C$6:$AH$125,$N2263,$C$3)&lt;&gt;"",INDEX(個人!$C$6:$AH$125,$N2263,$O2263)&lt;&gt;""),IF(INDEX(個人!$C$6:$AH$125,$N2263,$H$3)&lt;20,11,ROUNDDOWN(INDEX(個人!$C$6:$AH$125,$N2263,$H$3)/5,0)+7),"")</f>
        <v/>
      </c>
      <c r="I2263" s="22" t="str">
        <f>IF(AND(INDEX(個人!$C$6:$AH$125,$N2263,$C$3)&lt;&gt;"",INDEX(個人!$C$6:$AH$125,$N2263,$O2263)&lt;&gt;""),IF(ISERROR(VLOOKUP(DBCS($Q2263),コード一覧!$E$1:$F$6,2,FALSE)),1,VLOOKUP(DBCS($Q2263),コード一覧!$E$1:$F$6,2,FALSE)),"")</f>
        <v/>
      </c>
      <c r="J2263" s="22" t="str">
        <f>IF(AND(INDEX(個人!$C$6:$AH$125,$N2263,$C$3)&lt;&gt;"",INDEX(個人!$C$6:$AH$125,$N2263,$O2263)&lt;&gt;""),VLOOKUP($P2263,コード一覧!$G$1:$H$10,2,FALSE),"")</f>
        <v/>
      </c>
      <c r="K2263" s="22" t="str">
        <f>IF(AND(INDEX(個人!$C$6:$AH$125,$N2263,$C$3)&lt;&gt;"",INDEX(個人!$C$6:$AH$125,$N2263,$O2263)&lt;&gt;""),LEFT(TEXT(INDEX(個人!$C$6:$AH$125,$N2263,$O2263),"mm:ss.00"),2),"")</f>
        <v/>
      </c>
      <c r="L2263" s="22" t="str">
        <f>IF(AND(INDEX(個人!$C$6:$AH$125,$N2263,$C$3)&lt;&gt;"",INDEX(個人!$C$6:$AH$125,$N2263,$O2263)&lt;&gt;""),MID(TEXT(INDEX(個人!$C$6:$AH$125,$N2263,$O2263),"mm:ss.00"),4,2),"")</f>
        <v/>
      </c>
      <c r="M2263" s="22" t="str">
        <f>IF(AND(INDEX(個人!$C$6:$AH$125,$N2263,$C$3)&lt;&gt;"",INDEX(個人!$C$6:$AH$125,$N2263,$O2263)&lt;&gt;""),RIGHT(TEXT(INDEX(個人!$C$6:$AH$125,$N2263,$O2263),"mm:ss.00"),2),"")</f>
        <v/>
      </c>
      <c r="N2263" s="22">
        <f t="shared" si="308"/>
        <v>103</v>
      </c>
      <c r="O2263" s="22">
        <v>24</v>
      </c>
      <c r="P2263" s="24" t="s">
        <v>37</v>
      </c>
      <c r="Q2263" s="22" t="s">
        <v>104</v>
      </c>
    </row>
    <row r="2264" spans="3:17" s="22" customFormat="1" x14ac:dyDescent="0.15">
      <c r="C2264" s="22" t="str">
        <f>IF(INDEX(個人!$C$6:$AH$125,$N2264,$C$3)&lt;&gt;"",DBCS(TRIM(INDEX(個人!$C$6:$AH$125,$N2264,$C$3))),"")</f>
        <v/>
      </c>
      <c r="D2264" s="22" t="str">
        <f t="shared" si="306"/>
        <v>○</v>
      </c>
      <c r="E2264" s="22">
        <f>IF(AND(INDEX(個人!$C$6:$AH$125,$N2263,$C$3)&lt;&gt;"",INDEX(個人!$C$6:$AH$125,$N2264,$O2264)&lt;&gt;""),E2263+1,E2263)</f>
        <v>0</v>
      </c>
      <c r="F2264" s="22" t="str">
        <f t="shared" si="307"/>
        <v>@0</v>
      </c>
      <c r="H2264" s="22" t="str">
        <f>IF(AND(INDEX(個人!$C$6:$AH$125,$N2264,$C$3)&lt;&gt;"",INDEX(個人!$C$6:$AH$125,$N2264,$O2264)&lt;&gt;""),IF(INDEX(個人!$C$6:$AH$125,$N2264,$H$3)&lt;20,11,ROUNDDOWN(INDEX(個人!$C$6:$AH$125,$N2264,$H$3)/5,0)+7),"")</f>
        <v/>
      </c>
      <c r="I2264" s="22" t="str">
        <f>IF(AND(INDEX(個人!$C$6:$AH$125,$N2264,$C$3)&lt;&gt;"",INDEX(個人!$C$6:$AH$125,$N2264,$O2264)&lt;&gt;""),IF(ISERROR(VLOOKUP(DBCS($Q2264),コード一覧!$E$1:$F$6,2,FALSE)),1,VLOOKUP(DBCS($Q2264),コード一覧!$E$1:$F$6,2,FALSE)),"")</f>
        <v/>
      </c>
      <c r="J2264" s="22" t="str">
        <f>IF(AND(INDEX(個人!$C$6:$AH$125,$N2264,$C$3)&lt;&gt;"",INDEX(個人!$C$6:$AH$125,$N2264,$O2264)&lt;&gt;""),VLOOKUP($P2264,コード一覧!$G$1:$H$10,2,FALSE),"")</f>
        <v/>
      </c>
      <c r="K2264" s="22" t="str">
        <f>IF(AND(INDEX(個人!$C$6:$AH$125,$N2264,$C$3)&lt;&gt;"",INDEX(個人!$C$6:$AH$125,$N2264,$O2264)&lt;&gt;""),LEFT(TEXT(INDEX(個人!$C$6:$AH$125,$N2264,$O2264),"mm:ss.00"),2),"")</f>
        <v/>
      </c>
      <c r="L2264" s="22" t="str">
        <f>IF(AND(INDEX(個人!$C$6:$AH$125,$N2264,$C$3)&lt;&gt;"",INDEX(個人!$C$6:$AH$125,$N2264,$O2264)&lt;&gt;""),MID(TEXT(INDEX(個人!$C$6:$AH$125,$N2264,$O2264),"mm:ss.00"),4,2),"")</f>
        <v/>
      </c>
      <c r="M2264" s="22" t="str">
        <f>IF(AND(INDEX(個人!$C$6:$AH$125,$N2264,$C$3)&lt;&gt;"",INDEX(個人!$C$6:$AH$125,$N2264,$O2264)&lt;&gt;""),RIGHT(TEXT(INDEX(個人!$C$6:$AH$125,$N2264,$O2264),"mm:ss.00"),2),"")</f>
        <v/>
      </c>
      <c r="N2264" s="22">
        <f t="shared" si="308"/>
        <v>103</v>
      </c>
      <c r="O2264" s="22">
        <v>25</v>
      </c>
      <c r="P2264" s="24" t="s">
        <v>47</v>
      </c>
      <c r="Q2264" s="22" t="s">
        <v>104</v>
      </c>
    </row>
    <row r="2265" spans="3:17" s="22" customFormat="1" x14ac:dyDescent="0.15">
      <c r="C2265" s="22" t="str">
        <f>IF(INDEX(個人!$C$6:$AH$125,$N2265,$C$3)&lt;&gt;"",DBCS(TRIM(INDEX(個人!$C$6:$AH$125,$N2265,$C$3))),"")</f>
        <v/>
      </c>
      <c r="D2265" s="22" t="str">
        <f t="shared" si="306"/>
        <v>○</v>
      </c>
      <c r="E2265" s="22">
        <f>IF(AND(INDEX(個人!$C$6:$AH$125,$N2264,$C$3)&lt;&gt;"",INDEX(個人!$C$6:$AH$125,$N2265,$O2265)&lt;&gt;""),E2264+1,E2264)</f>
        <v>0</v>
      </c>
      <c r="F2265" s="22" t="str">
        <f t="shared" si="307"/>
        <v>@0</v>
      </c>
      <c r="H2265" s="22" t="str">
        <f>IF(AND(INDEX(個人!$C$6:$AH$125,$N2265,$C$3)&lt;&gt;"",INDEX(個人!$C$6:$AH$125,$N2265,$O2265)&lt;&gt;""),IF(INDEX(個人!$C$6:$AH$125,$N2265,$H$3)&lt;20,11,ROUNDDOWN(INDEX(個人!$C$6:$AH$125,$N2265,$H$3)/5,0)+7),"")</f>
        <v/>
      </c>
      <c r="I2265" s="22" t="str">
        <f>IF(AND(INDEX(個人!$C$6:$AH$125,$N2265,$C$3)&lt;&gt;"",INDEX(個人!$C$6:$AH$125,$N2265,$O2265)&lt;&gt;""),IF(ISERROR(VLOOKUP(DBCS($Q2265),コード一覧!$E$1:$F$6,2,FALSE)),1,VLOOKUP(DBCS($Q2265),コード一覧!$E$1:$F$6,2,FALSE)),"")</f>
        <v/>
      </c>
      <c r="J2265" s="22" t="str">
        <f>IF(AND(INDEX(個人!$C$6:$AH$125,$N2265,$C$3)&lt;&gt;"",INDEX(個人!$C$6:$AH$125,$N2265,$O2265)&lt;&gt;""),VLOOKUP($P2265,コード一覧!$G$1:$H$10,2,FALSE),"")</f>
        <v/>
      </c>
      <c r="K2265" s="22" t="str">
        <f>IF(AND(INDEX(個人!$C$6:$AH$125,$N2265,$C$3)&lt;&gt;"",INDEX(個人!$C$6:$AH$125,$N2265,$O2265)&lt;&gt;""),LEFT(TEXT(INDEX(個人!$C$6:$AH$125,$N2265,$O2265),"mm:ss.00"),2),"")</f>
        <v/>
      </c>
      <c r="L2265" s="22" t="str">
        <f>IF(AND(INDEX(個人!$C$6:$AH$125,$N2265,$C$3)&lt;&gt;"",INDEX(個人!$C$6:$AH$125,$N2265,$O2265)&lt;&gt;""),MID(TEXT(INDEX(個人!$C$6:$AH$125,$N2265,$O2265),"mm:ss.00"),4,2),"")</f>
        <v/>
      </c>
      <c r="M2265" s="22" t="str">
        <f>IF(AND(INDEX(個人!$C$6:$AH$125,$N2265,$C$3)&lt;&gt;"",INDEX(個人!$C$6:$AH$125,$N2265,$O2265)&lt;&gt;""),RIGHT(TEXT(INDEX(個人!$C$6:$AH$125,$N2265,$O2265),"mm:ss.00"),2),"")</f>
        <v/>
      </c>
      <c r="N2265" s="22">
        <f t="shared" si="308"/>
        <v>103</v>
      </c>
      <c r="O2265" s="22">
        <v>26</v>
      </c>
      <c r="P2265" s="24" t="s">
        <v>70</v>
      </c>
      <c r="Q2265" s="22" t="s">
        <v>55</v>
      </c>
    </row>
    <row r="2266" spans="3:17" s="22" customFormat="1" x14ac:dyDescent="0.15">
      <c r="C2266" s="22" t="str">
        <f>IF(INDEX(個人!$C$6:$AH$125,$N2266,$C$3)&lt;&gt;"",DBCS(TRIM(INDEX(個人!$C$6:$AH$125,$N2266,$C$3))),"")</f>
        <v/>
      </c>
      <c r="D2266" s="22" t="str">
        <f t="shared" si="306"/>
        <v>○</v>
      </c>
      <c r="E2266" s="22">
        <f>IF(AND(INDEX(個人!$C$6:$AH$125,$N2265,$C$3)&lt;&gt;"",INDEX(個人!$C$6:$AH$125,$N2266,$O2266)&lt;&gt;""),E2265+1,E2265)</f>
        <v>0</v>
      </c>
      <c r="F2266" s="22" t="str">
        <f t="shared" si="307"/>
        <v>@0</v>
      </c>
      <c r="H2266" s="22" t="str">
        <f>IF(AND(INDEX(個人!$C$6:$AH$125,$N2266,$C$3)&lt;&gt;"",INDEX(個人!$C$6:$AH$125,$N2266,$O2266)&lt;&gt;""),IF(INDEX(個人!$C$6:$AH$125,$N2266,$H$3)&lt;20,11,ROUNDDOWN(INDEX(個人!$C$6:$AH$125,$N2266,$H$3)/5,0)+7),"")</f>
        <v/>
      </c>
      <c r="I2266" s="22" t="str">
        <f>IF(AND(INDEX(個人!$C$6:$AH$125,$N2266,$C$3)&lt;&gt;"",INDEX(個人!$C$6:$AH$125,$N2266,$O2266)&lt;&gt;""),IF(ISERROR(VLOOKUP(DBCS($Q2266),コード一覧!$E$1:$F$6,2,FALSE)),1,VLOOKUP(DBCS($Q2266),コード一覧!$E$1:$F$6,2,FALSE)),"")</f>
        <v/>
      </c>
      <c r="J2266" s="22" t="str">
        <f>IF(AND(INDEX(個人!$C$6:$AH$125,$N2266,$C$3)&lt;&gt;"",INDEX(個人!$C$6:$AH$125,$N2266,$O2266)&lt;&gt;""),VLOOKUP($P2266,コード一覧!$G$1:$H$10,2,FALSE),"")</f>
        <v/>
      </c>
      <c r="K2266" s="22" t="str">
        <f>IF(AND(INDEX(個人!$C$6:$AH$125,$N2266,$C$3)&lt;&gt;"",INDEX(個人!$C$6:$AH$125,$N2266,$O2266)&lt;&gt;""),LEFT(TEXT(INDEX(個人!$C$6:$AH$125,$N2266,$O2266),"mm:ss.00"),2),"")</f>
        <v/>
      </c>
      <c r="L2266" s="22" t="str">
        <f>IF(AND(INDEX(個人!$C$6:$AH$125,$N2266,$C$3)&lt;&gt;"",INDEX(個人!$C$6:$AH$125,$N2266,$O2266)&lt;&gt;""),MID(TEXT(INDEX(個人!$C$6:$AH$125,$N2266,$O2266),"mm:ss.00"),4,2),"")</f>
        <v/>
      </c>
      <c r="M2266" s="22" t="str">
        <f>IF(AND(INDEX(個人!$C$6:$AH$125,$N2266,$C$3)&lt;&gt;"",INDEX(個人!$C$6:$AH$125,$N2266,$O2266)&lt;&gt;""),RIGHT(TEXT(INDEX(個人!$C$6:$AH$125,$N2266,$O2266),"mm:ss.00"),2),"")</f>
        <v/>
      </c>
      <c r="N2266" s="22">
        <f t="shared" si="308"/>
        <v>103</v>
      </c>
      <c r="O2266" s="22">
        <v>27</v>
      </c>
      <c r="P2266" s="24" t="s">
        <v>24</v>
      </c>
      <c r="Q2266" s="22" t="s">
        <v>55</v>
      </c>
    </row>
    <row r="2267" spans="3:17" s="22" customFormat="1" x14ac:dyDescent="0.15">
      <c r="C2267" s="22" t="str">
        <f>IF(INDEX(個人!$C$6:$AH$125,$N2267,$C$3)&lt;&gt;"",DBCS(TRIM(INDEX(個人!$C$6:$AH$125,$N2267,$C$3))),"")</f>
        <v/>
      </c>
      <c r="D2267" s="22" t="str">
        <f t="shared" si="306"/>
        <v>○</v>
      </c>
      <c r="E2267" s="22">
        <f>IF(AND(INDEX(個人!$C$6:$AH$125,$N2266,$C$3)&lt;&gt;"",INDEX(個人!$C$6:$AH$125,$N2267,$O2267)&lt;&gt;""),E2266+1,E2266)</f>
        <v>0</v>
      </c>
      <c r="F2267" s="22" t="str">
        <f t="shared" si="307"/>
        <v>@0</v>
      </c>
      <c r="H2267" s="22" t="str">
        <f>IF(AND(INDEX(個人!$C$6:$AH$125,$N2267,$C$3)&lt;&gt;"",INDEX(個人!$C$6:$AH$125,$N2267,$O2267)&lt;&gt;""),IF(INDEX(個人!$C$6:$AH$125,$N2267,$H$3)&lt;20,11,ROUNDDOWN(INDEX(個人!$C$6:$AH$125,$N2267,$H$3)/5,0)+7),"")</f>
        <v/>
      </c>
      <c r="I2267" s="22" t="str">
        <f>IF(AND(INDEX(個人!$C$6:$AH$125,$N2267,$C$3)&lt;&gt;"",INDEX(個人!$C$6:$AH$125,$N2267,$O2267)&lt;&gt;""),IF(ISERROR(VLOOKUP(DBCS($Q2267),コード一覧!$E$1:$F$6,2,FALSE)),1,VLOOKUP(DBCS($Q2267),コード一覧!$E$1:$F$6,2,FALSE)),"")</f>
        <v/>
      </c>
      <c r="J2267" s="22" t="str">
        <f>IF(AND(INDEX(個人!$C$6:$AH$125,$N2267,$C$3)&lt;&gt;"",INDEX(個人!$C$6:$AH$125,$N2267,$O2267)&lt;&gt;""),VLOOKUP($P2267,コード一覧!$G$1:$H$10,2,FALSE),"")</f>
        <v/>
      </c>
      <c r="K2267" s="22" t="str">
        <f>IF(AND(INDEX(個人!$C$6:$AH$125,$N2267,$C$3)&lt;&gt;"",INDEX(個人!$C$6:$AH$125,$N2267,$O2267)&lt;&gt;""),LEFT(TEXT(INDEX(個人!$C$6:$AH$125,$N2267,$O2267),"mm:ss.00"),2),"")</f>
        <v/>
      </c>
      <c r="L2267" s="22" t="str">
        <f>IF(AND(INDEX(個人!$C$6:$AH$125,$N2267,$C$3)&lt;&gt;"",INDEX(個人!$C$6:$AH$125,$N2267,$O2267)&lt;&gt;""),MID(TEXT(INDEX(個人!$C$6:$AH$125,$N2267,$O2267),"mm:ss.00"),4,2),"")</f>
        <v/>
      </c>
      <c r="M2267" s="22" t="str">
        <f>IF(AND(INDEX(個人!$C$6:$AH$125,$N2267,$C$3)&lt;&gt;"",INDEX(個人!$C$6:$AH$125,$N2267,$O2267)&lt;&gt;""),RIGHT(TEXT(INDEX(個人!$C$6:$AH$125,$N2267,$O2267),"mm:ss.00"),2),"")</f>
        <v/>
      </c>
      <c r="N2267" s="22">
        <f t="shared" si="308"/>
        <v>103</v>
      </c>
      <c r="O2267" s="22">
        <v>28</v>
      </c>
      <c r="P2267" s="24" t="s">
        <v>37</v>
      </c>
      <c r="Q2267" s="22" t="s">
        <v>55</v>
      </c>
    </row>
    <row r="2268" spans="3:17" s="22" customFormat="1" x14ac:dyDescent="0.15">
      <c r="C2268" s="22" t="str">
        <f>IF(INDEX(個人!$C$6:$AH$125,$N2268,$C$3)&lt;&gt;"",DBCS(TRIM(INDEX(個人!$C$6:$AH$125,$N2268,$C$3))),"")</f>
        <v/>
      </c>
      <c r="D2268" s="22" t="str">
        <f t="shared" si="306"/>
        <v>○</v>
      </c>
      <c r="E2268" s="22">
        <f>IF(AND(INDEX(個人!$C$6:$AH$125,$N2267,$C$3)&lt;&gt;"",INDEX(個人!$C$6:$AH$125,$N2268,$O2268)&lt;&gt;""),E2267+1,E2267)</f>
        <v>0</v>
      </c>
      <c r="F2268" s="22" t="str">
        <f t="shared" si="307"/>
        <v>@0</v>
      </c>
      <c r="H2268" s="22" t="str">
        <f>IF(AND(INDEX(個人!$C$6:$AH$125,$N2268,$C$3)&lt;&gt;"",INDEX(個人!$C$6:$AH$125,$N2268,$O2268)&lt;&gt;""),IF(INDEX(個人!$C$6:$AH$125,$N2268,$H$3)&lt;20,11,ROUNDDOWN(INDEX(個人!$C$6:$AH$125,$N2268,$H$3)/5,0)+7),"")</f>
        <v/>
      </c>
      <c r="I2268" s="22" t="str">
        <f>IF(AND(INDEX(個人!$C$6:$AH$125,$N2268,$C$3)&lt;&gt;"",INDEX(個人!$C$6:$AH$125,$N2268,$O2268)&lt;&gt;""),IF(ISERROR(VLOOKUP(DBCS($Q2268),コード一覧!$E$1:$F$6,2,FALSE)),1,VLOOKUP(DBCS($Q2268),コード一覧!$E$1:$F$6,2,FALSE)),"")</f>
        <v/>
      </c>
      <c r="J2268" s="22" t="str">
        <f>IF(AND(INDEX(個人!$C$6:$AH$125,$N2268,$C$3)&lt;&gt;"",INDEX(個人!$C$6:$AH$125,$N2268,$O2268)&lt;&gt;""),VLOOKUP($P2268,コード一覧!$G$1:$H$10,2,FALSE),"")</f>
        <v/>
      </c>
      <c r="K2268" s="22" t="str">
        <f>IF(AND(INDEX(個人!$C$6:$AH$125,$N2268,$C$3)&lt;&gt;"",INDEX(個人!$C$6:$AH$125,$N2268,$O2268)&lt;&gt;""),LEFT(TEXT(INDEX(個人!$C$6:$AH$125,$N2268,$O2268),"mm:ss.00"),2),"")</f>
        <v/>
      </c>
      <c r="L2268" s="22" t="str">
        <f>IF(AND(INDEX(個人!$C$6:$AH$125,$N2268,$C$3)&lt;&gt;"",INDEX(個人!$C$6:$AH$125,$N2268,$O2268)&lt;&gt;""),MID(TEXT(INDEX(個人!$C$6:$AH$125,$N2268,$O2268),"mm:ss.00"),4,2),"")</f>
        <v/>
      </c>
      <c r="M2268" s="22" t="str">
        <f>IF(AND(INDEX(個人!$C$6:$AH$125,$N2268,$C$3)&lt;&gt;"",INDEX(個人!$C$6:$AH$125,$N2268,$O2268)&lt;&gt;""),RIGHT(TEXT(INDEX(個人!$C$6:$AH$125,$N2268,$O2268),"mm:ss.00"),2),"")</f>
        <v/>
      </c>
      <c r="N2268" s="22">
        <f t="shared" si="308"/>
        <v>103</v>
      </c>
      <c r="O2268" s="22">
        <v>29</v>
      </c>
      <c r="P2268" s="24" t="s">
        <v>47</v>
      </c>
      <c r="Q2268" s="22" t="s">
        <v>55</v>
      </c>
    </row>
    <row r="2269" spans="3:17" s="22" customFormat="1" x14ac:dyDescent="0.15">
      <c r="C2269" s="22" t="str">
        <f>IF(INDEX(個人!$C$6:$AH$125,$N2269,$C$3)&lt;&gt;"",DBCS(TRIM(INDEX(個人!$C$6:$AH$125,$N2269,$C$3))),"")</f>
        <v/>
      </c>
      <c r="D2269" s="22" t="str">
        <f t="shared" si="306"/>
        <v>○</v>
      </c>
      <c r="E2269" s="22">
        <f>IF(AND(INDEX(個人!$C$6:$AH$125,$N2268,$C$3)&lt;&gt;"",INDEX(個人!$C$6:$AH$125,$N2269,$O2269)&lt;&gt;""),E2268+1,E2268)</f>
        <v>0</v>
      </c>
      <c r="F2269" s="22" t="str">
        <f t="shared" si="307"/>
        <v>@0</v>
      </c>
      <c r="H2269" s="22" t="str">
        <f>IF(AND(INDEX(個人!$C$6:$AH$125,$N2269,$C$3)&lt;&gt;"",INDEX(個人!$C$6:$AH$125,$N2269,$O2269)&lt;&gt;""),IF(INDEX(個人!$C$6:$AH$125,$N2269,$H$3)&lt;20,11,ROUNDDOWN(INDEX(個人!$C$6:$AH$125,$N2269,$H$3)/5,0)+7),"")</f>
        <v/>
      </c>
      <c r="I2269" s="22" t="str">
        <f>IF(AND(INDEX(個人!$C$6:$AH$125,$N2269,$C$3)&lt;&gt;"",INDEX(個人!$C$6:$AH$125,$N2269,$O2269)&lt;&gt;""),IF(ISERROR(VLOOKUP(DBCS($Q2269),コード一覧!$E$1:$F$6,2,FALSE)),1,VLOOKUP(DBCS($Q2269),コード一覧!$E$1:$F$6,2,FALSE)),"")</f>
        <v/>
      </c>
      <c r="J2269" s="22" t="str">
        <f>IF(AND(INDEX(個人!$C$6:$AH$125,$N2269,$C$3)&lt;&gt;"",INDEX(個人!$C$6:$AH$125,$N2269,$O2269)&lt;&gt;""),VLOOKUP($P2269,コード一覧!$G$1:$H$10,2,FALSE),"")</f>
        <v/>
      </c>
      <c r="K2269" s="22" t="str">
        <f>IF(AND(INDEX(個人!$C$6:$AH$125,$N2269,$C$3)&lt;&gt;"",INDEX(個人!$C$6:$AH$125,$N2269,$O2269)&lt;&gt;""),LEFT(TEXT(INDEX(個人!$C$6:$AH$125,$N2269,$O2269),"mm:ss.00"),2),"")</f>
        <v/>
      </c>
      <c r="L2269" s="22" t="str">
        <f>IF(AND(INDEX(個人!$C$6:$AH$125,$N2269,$C$3)&lt;&gt;"",INDEX(個人!$C$6:$AH$125,$N2269,$O2269)&lt;&gt;""),MID(TEXT(INDEX(個人!$C$6:$AH$125,$N2269,$O2269),"mm:ss.00"),4,2),"")</f>
        <v/>
      </c>
      <c r="M2269" s="22" t="str">
        <f>IF(AND(INDEX(個人!$C$6:$AH$125,$N2269,$C$3)&lt;&gt;"",INDEX(個人!$C$6:$AH$125,$N2269,$O2269)&lt;&gt;""),RIGHT(TEXT(INDEX(個人!$C$6:$AH$125,$N2269,$O2269),"mm:ss.00"),2),"")</f>
        <v/>
      </c>
      <c r="N2269" s="22">
        <f t="shared" si="308"/>
        <v>103</v>
      </c>
      <c r="O2269" s="22">
        <v>30</v>
      </c>
      <c r="P2269" s="24" t="s">
        <v>37</v>
      </c>
      <c r="Q2269" s="22" t="s">
        <v>101</v>
      </c>
    </row>
    <row r="2270" spans="3:17" s="22" customFormat="1" x14ac:dyDescent="0.15">
      <c r="C2270" s="22" t="str">
        <f>IF(INDEX(個人!$C$6:$AH$125,$N2270,$C$3)&lt;&gt;"",DBCS(TRIM(INDEX(個人!$C$6:$AH$125,$N2270,$C$3))),"")</f>
        <v/>
      </c>
      <c r="D2270" s="22" t="str">
        <f t="shared" si="306"/>
        <v>○</v>
      </c>
      <c r="E2270" s="22">
        <f>IF(AND(INDEX(個人!$C$6:$AH$125,$N2269,$C$3)&lt;&gt;"",INDEX(個人!$C$6:$AH$125,$N2270,$O2270)&lt;&gt;""),E2269+1,E2269)</f>
        <v>0</v>
      </c>
      <c r="F2270" s="22" t="str">
        <f t="shared" si="307"/>
        <v>@0</v>
      </c>
      <c r="H2270" s="22" t="str">
        <f>IF(AND(INDEX(個人!$C$6:$AH$125,$N2270,$C$3)&lt;&gt;"",INDEX(個人!$C$6:$AH$125,$N2270,$O2270)&lt;&gt;""),IF(INDEX(個人!$C$6:$AH$125,$N2270,$H$3)&lt;20,11,ROUNDDOWN(INDEX(個人!$C$6:$AH$125,$N2270,$H$3)/5,0)+7),"")</f>
        <v/>
      </c>
      <c r="I2270" s="22" t="str">
        <f>IF(AND(INDEX(個人!$C$6:$AH$125,$N2270,$C$3)&lt;&gt;"",INDEX(個人!$C$6:$AH$125,$N2270,$O2270)&lt;&gt;""),IF(ISERROR(VLOOKUP(DBCS($Q2270),コード一覧!$E$1:$F$6,2,FALSE)),1,VLOOKUP(DBCS($Q2270),コード一覧!$E$1:$F$6,2,FALSE)),"")</f>
        <v/>
      </c>
      <c r="J2270" s="22" t="str">
        <f>IF(AND(INDEX(個人!$C$6:$AH$125,$N2270,$C$3)&lt;&gt;"",INDEX(個人!$C$6:$AH$125,$N2270,$O2270)&lt;&gt;""),VLOOKUP($P2270,コード一覧!$G$1:$H$10,2,FALSE),"")</f>
        <v/>
      </c>
      <c r="K2270" s="22" t="str">
        <f>IF(AND(INDEX(個人!$C$6:$AH$125,$N2270,$C$3)&lt;&gt;"",INDEX(個人!$C$6:$AH$125,$N2270,$O2270)&lt;&gt;""),LEFT(TEXT(INDEX(個人!$C$6:$AH$125,$N2270,$O2270),"mm:ss.00"),2),"")</f>
        <v/>
      </c>
      <c r="L2270" s="22" t="str">
        <f>IF(AND(INDEX(個人!$C$6:$AH$125,$N2270,$C$3)&lt;&gt;"",INDEX(個人!$C$6:$AH$125,$N2270,$O2270)&lt;&gt;""),MID(TEXT(INDEX(個人!$C$6:$AH$125,$N2270,$O2270),"mm:ss.00"),4,2),"")</f>
        <v/>
      </c>
      <c r="M2270" s="22" t="str">
        <f>IF(AND(INDEX(個人!$C$6:$AH$125,$N2270,$C$3)&lt;&gt;"",INDEX(個人!$C$6:$AH$125,$N2270,$O2270)&lt;&gt;""),RIGHT(TEXT(INDEX(個人!$C$6:$AH$125,$N2270,$O2270),"mm:ss.00"),2),"")</f>
        <v/>
      </c>
      <c r="N2270" s="22">
        <f t="shared" si="308"/>
        <v>103</v>
      </c>
      <c r="O2270" s="22">
        <v>31</v>
      </c>
      <c r="P2270" s="24" t="s">
        <v>47</v>
      </c>
      <c r="Q2270" s="22" t="s">
        <v>101</v>
      </c>
    </row>
    <row r="2271" spans="3:17" s="22" customFormat="1" x14ac:dyDescent="0.15">
      <c r="C2271" s="22" t="str">
        <f>IF(INDEX(個人!$C$6:$AH$125,$N2271,$C$3)&lt;&gt;"",DBCS(TRIM(INDEX(個人!$C$6:$AH$125,$N2271,$C$3))),"")</f>
        <v/>
      </c>
      <c r="D2271" s="22" t="str">
        <f t="shared" si="306"/>
        <v>○</v>
      </c>
      <c r="E2271" s="22">
        <f>IF(AND(INDEX(個人!$C$6:$AH$125,$N2270,$C$3)&lt;&gt;"",INDEX(個人!$C$6:$AH$125,$N2271,$O2271)&lt;&gt;""),E2270+1,E2270)</f>
        <v>0</v>
      </c>
      <c r="F2271" s="22" t="str">
        <f t="shared" si="307"/>
        <v>@0</v>
      </c>
      <c r="H2271" s="22" t="str">
        <f>IF(AND(INDEX(個人!$C$6:$AH$125,$N2271,$C$3)&lt;&gt;"",INDEX(個人!$C$6:$AH$125,$N2271,$O2271)&lt;&gt;""),IF(INDEX(個人!$C$6:$AH$125,$N2271,$H$3)&lt;20,11,ROUNDDOWN(INDEX(個人!$C$6:$AH$125,$N2271,$H$3)/5,0)+7),"")</f>
        <v/>
      </c>
      <c r="I2271" s="22" t="str">
        <f>IF(AND(INDEX(個人!$C$6:$AH$125,$N2271,$C$3)&lt;&gt;"",INDEX(個人!$C$6:$AH$125,$N2271,$O2271)&lt;&gt;""),IF(ISERROR(VLOOKUP(DBCS($Q2271),コード一覧!$E$1:$F$6,2,FALSE)),1,VLOOKUP(DBCS($Q2271),コード一覧!$E$1:$F$6,2,FALSE)),"")</f>
        <v/>
      </c>
      <c r="J2271" s="22" t="str">
        <f>IF(AND(INDEX(個人!$C$6:$AH$125,$N2271,$C$3)&lt;&gt;"",INDEX(個人!$C$6:$AH$125,$N2271,$O2271)&lt;&gt;""),VLOOKUP($P2271,コード一覧!$G$1:$H$10,2,FALSE),"")</f>
        <v/>
      </c>
      <c r="K2271" s="22" t="str">
        <f>IF(AND(INDEX(個人!$C$6:$AH$125,$N2271,$C$3)&lt;&gt;"",INDEX(個人!$C$6:$AH$125,$N2271,$O2271)&lt;&gt;""),LEFT(TEXT(INDEX(個人!$C$6:$AH$125,$N2271,$O2271),"mm:ss.00"),2),"")</f>
        <v/>
      </c>
      <c r="L2271" s="22" t="str">
        <f>IF(AND(INDEX(個人!$C$6:$AH$125,$N2271,$C$3)&lt;&gt;"",INDEX(個人!$C$6:$AH$125,$N2271,$O2271)&lt;&gt;""),MID(TEXT(INDEX(個人!$C$6:$AH$125,$N2271,$O2271),"mm:ss.00"),4,2),"")</f>
        <v/>
      </c>
      <c r="M2271" s="22" t="str">
        <f>IF(AND(INDEX(個人!$C$6:$AH$125,$N2271,$C$3)&lt;&gt;"",INDEX(個人!$C$6:$AH$125,$N2271,$O2271)&lt;&gt;""),RIGHT(TEXT(INDEX(個人!$C$6:$AH$125,$N2271,$O2271),"mm:ss.00"),2),"")</f>
        <v/>
      </c>
      <c r="N2271" s="22">
        <f t="shared" si="308"/>
        <v>103</v>
      </c>
      <c r="O2271" s="22">
        <v>32</v>
      </c>
      <c r="P2271" s="24" t="s">
        <v>73</v>
      </c>
      <c r="Q2271" s="22" t="s">
        <v>101</v>
      </c>
    </row>
    <row r="2272" spans="3:17" s="23" customFormat="1" x14ac:dyDescent="0.15">
      <c r="C2272" s="23" t="str">
        <f>IF(INDEX(個人!$C$6:$AH$125,$N2272,$C$3)&lt;&gt;"",DBCS(TRIM(INDEX(個人!$C$6:$AH$125,$N2272,$C$3))),"")</f>
        <v/>
      </c>
      <c r="D2272" s="23" t="str">
        <f>IF(C2271=C2272,"○","×")</f>
        <v>○</v>
      </c>
      <c r="E2272" s="23">
        <f>IF(AND(INDEX(個人!$C$6:$AH$125,$N2272,$C$3)&lt;&gt;"",INDEX(個人!$C$6:$AH$125,$N2272,$O2272)&lt;&gt;""),1,0)</f>
        <v>0</v>
      </c>
      <c r="F2272" s="23" t="str">
        <f>C2272&amp;"@"&amp;E2272</f>
        <v>@0</v>
      </c>
      <c r="H2272" s="23" t="str">
        <f>IF(AND(INDEX(個人!$C$6:$AH$125,$N2272,$C$3)&lt;&gt;"",INDEX(個人!$C$6:$AH$125,$N2272,$O2272)&lt;&gt;""),IF(INDEX(個人!$C$6:$AH$125,$N2272,$H$3)&lt;20,11,ROUNDDOWN(INDEX(個人!$C$6:$AH$125,$N2272,$H$3)/5,0)+7),"")</f>
        <v/>
      </c>
      <c r="I2272" s="23" t="str">
        <f>IF(AND(INDEX(個人!$C$6:$AH$125,$N2272,$C$3)&lt;&gt;"",INDEX(個人!$C$6:$AH$125,$N2272,$O2272)&lt;&gt;""),IF(ISERROR(VLOOKUP(DBCS($Q2272),コード一覧!$E$1:$F$6,2,FALSE)),1,VLOOKUP(DBCS($Q2272),コード一覧!$E$1:$F$6,2,FALSE)),"")</f>
        <v/>
      </c>
      <c r="J2272" s="23" t="str">
        <f>IF(AND(INDEX(個人!$C$6:$AH$125,$N2272,$C$3)&lt;&gt;"",INDEX(個人!$C$6:$AH$125,$N2272,$O2272)&lt;&gt;""),VLOOKUP($P2272,コード一覧!$G$1:$H$10,2,FALSE),"")</f>
        <v/>
      </c>
      <c r="K2272" s="23" t="str">
        <f>IF(AND(INDEX(個人!$C$6:$AH$125,$N2272,$C$3)&lt;&gt;"",INDEX(個人!$C$6:$AH$125,$N2272,$O2272)&lt;&gt;""),LEFT(TEXT(INDEX(個人!$C$6:$AH$125,$N2272,$O2272),"mm:ss.00"),2),"")</f>
        <v/>
      </c>
      <c r="L2272" s="23" t="str">
        <f>IF(AND(INDEX(個人!$C$6:$AH$125,$N2272,$C$3)&lt;&gt;"",INDEX(個人!$C$6:$AH$125,$N2272,$O2272)&lt;&gt;""),MID(TEXT(INDEX(個人!$C$6:$AH$125,$N2272,$O2272),"mm:ss.00"),4,2),"")</f>
        <v/>
      </c>
      <c r="M2272" s="23" t="str">
        <f>IF(AND(INDEX(個人!$C$6:$AH$125,$N2272,$C$3)&lt;&gt;"",INDEX(個人!$C$6:$AH$125,$N2272,$O2272)&lt;&gt;""),RIGHT(TEXT(INDEX(個人!$C$6:$AH$125,$N2272,$O2272),"mm:ss.00"),2),"")</f>
        <v/>
      </c>
      <c r="N2272" s="23">
        <f>N2250+1</f>
        <v>104</v>
      </c>
      <c r="O2272" s="23">
        <v>11</v>
      </c>
      <c r="P2272" s="200" t="s">
        <v>70</v>
      </c>
      <c r="Q2272" s="23" t="s">
        <v>318</v>
      </c>
    </row>
    <row r="2273" spans="3:17" s="23" customFormat="1" x14ac:dyDescent="0.15">
      <c r="C2273" s="23" t="str">
        <f>IF(INDEX(個人!$C$6:$AH$125,$N2273,$C$3)&lt;&gt;"",DBCS(TRIM(INDEX(個人!$C$6:$AH$125,$N2273,$C$3))),"")</f>
        <v/>
      </c>
      <c r="D2273" s="23" t="str">
        <f>IF(C2272=C2273,"○","×")</f>
        <v>○</v>
      </c>
      <c r="E2273" s="23">
        <f>IF(AND(INDEX(個人!$C$6:$AH$125,$N2272,$C$3)&lt;&gt;"",INDEX(個人!$C$6:$AH$125,$N2273,$O2273)&lt;&gt;""),E2272+1,E2272)</f>
        <v>0</v>
      </c>
      <c r="F2273" s="23" t="str">
        <f>C2273&amp;"@"&amp;E2273</f>
        <v>@0</v>
      </c>
      <c r="H2273" s="23" t="str">
        <f>IF(AND(INDEX(個人!$C$6:$AH$125,$N2273,$C$3)&lt;&gt;"",INDEX(個人!$C$6:$AH$125,$N2273,$O2273)&lt;&gt;""),IF(INDEX(個人!$C$6:$AH$125,$N2273,$H$3)&lt;20,11,ROUNDDOWN(INDEX(個人!$C$6:$AH$125,$N2273,$H$3)/5,0)+7),"")</f>
        <v/>
      </c>
      <c r="I2273" s="23" t="str">
        <f>IF(AND(INDEX(個人!$C$6:$AH$125,$N2273,$C$3)&lt;&gt;"",INDEX(個人!$C$6:$AH$125,$N2273,$O2273)&lt;&gt;""),IF(ISERROR(VLOOKUP(DBCS($Q2273),コード一覧!$E$1:$F$6,2,FALSE)),1,VLOOKUP(DBCS($Q2273),コード一覧!$E$1:$F$6,2,FALSE)),"")</f>
        <v/>
      </c>
      <c r="J2273" s="23" t="str">
        <f>IF(AND(INDEX(個人!$C$6:$AH$125,$N2273,$C$3)&lt;&gt;"",INDEX(個人!$C$6:$AH$125,$N2273,$O2273)&lt;&gt;""),VLOOKUP($P2273,コード一覧!$G$1:$H$10,2,FALSE),"")</f>
        <v/>
      </c>
      <c r="K2273" s="23" t="str">
        <f>IF(AND(INDEX(個人!$C$6:$AH$125,$N2273,$C$3)&lt;&gt;"",INDEX(個人!$C$6:$AH$125,$N2273,$O2273)&lt;&gt;""),LEFT(TEXT(INDEX(個人!$C$6:$AH$125,$N2273,$O2273),"mm:ss.00"),2),"")</f>
        <v/>
      </c>
      <c r="L2273" s="23" t="str">
        <f>IF(AND(INDEX(個人!$C$6:$AH$125,$N2273,$C$3)&lt;&gt;"",INDEX(個人!$C$6:$AH$125,$N2273,$O2273)&lt;&gt;""),MID(TEXT(INDEX(個人!$C$6:$AH$125,$N2273,$O2273),"mm:ss.00"),4,2),"")</f>
        <v/>
      </c>
      <c r="M2273" s="23" t="str">
        <f>IF(AND(INDEX(個人!$C$6:$AH$125,$N2273,$C$3)&lt;&gt;"",INDEX(個人!$C$6:$AH$125,$N2273,$O2273)&lt;&gt;""),RIGHT(TEXT(INDEX(個人!$C$6:$AH$125,$N2273,$O2273),"mm:ss.00"),2),"")</f>
        <v/>
      </c>
      <c r="N2273" s="23">
        <f>$N2272</f>
        <v>104</v>
      </c>
      <c r="O2273" s="23">
        <v>12</v>
      </c>
      <c r="P2273" s="200" t="s">
        <v>24</v>
      </c>
      <c r="Q2273" s="23" t="s">
        <v>318</v>
      </c>
    </row>
    <row r="2274" spans="3:17" s="23" customFormat="1" x14ac:dyDescent="0.15">
      <c r="C2274" s="23" t="str">
        <f>IF(INDEX(個人!$C$6:$AH$125,$N2274,$C$3)&lt;&gt;"",DBCS(TRIM(INDEX(個人!$C$6:$AH$125,$N2274,$C$3))),"")</f>
        <v/>
      </c>
      <c r="D2274" s="23" t="str">
        <f t="shared" ref="D2274:D2293" si="309">IF(C2273=C2274,"○","×")</f>
        <v>○</v>
      </c>
      <c r="E2274" s="23">
        <f>IF(AND(INDEX(個人!$C$6:$AH$125,$N2273,$C$3)&lt;&gt;"",INDEX(個人!$C$6:$AH$125,$N2274,$O2274)&lt;&gt;""),E2273+1,E2273)</f>
        <v>0</v>
      </c>
      <c r="F2274" s="23" t="str">
        <f t="shared" ref="F2274:F2293" si="310">C2274&amp;"@"&amp;E2274</f>
        <v>@0</v>
      </c>
      <c r="H2274" s="23" t="str">
        <f>IF(AND(INDEX(個人!$C$6:$AH$125,$N2274,$C$3)&lt;&gt;"",INDEX(個人!$C$6:$AH$125,$N2274,$O2274)&lt;&gt;""),IF(INDEX(個人!$C$6:$AH$125,$N2274,$H$3)&lt;20,11,ROUNDDOWN(INDEX(個人!$C$6:$AH$125,$N2274,$H$3)/5,0)+7),"")</f>
        <v/>
      </c>
      <c r="I2274" s="23" t="str">
        <f>IF(AND(INDEX(個人!$C$6:$AH$125,$N2274,$C$3)&lt;&gt;"",INDEX(個人!$C$6:$AH$125,$N2274,$O2274)&lt;&gt;""),IF(ISERROR(VLOOKUP(DBCS($Q2274),コード一覧!$E$1:$F$6,2,FALSE)),1,VLOOKUP(DBCS($Q2274),コード一覧!$E$1:$F$6,2,FALSE)),"")</f>
        <v/>
      </c>
      <c r="J2274" s="23" t="str">
        <f>IF(AND(INDEX(個人!$C$6:$AH$125,$N2274,$C$3)&lt;&gt;"",INDEX(個人!$C$6:$AH$125,$N2274,$O2274)&lt;&gt;""),VLOOKUP($P2274,コード一覧!$G$1:$H$10,2,FALSE),"")</f>
        <v/>
      </c>
      <c r="K2274" s="23" t="str">
        <f>IF(AND(INDEX(個人!$C$6:$AH$125,$N2274,$C$3)&lt;&gt;"",INDEX(個人!$C$6:$AH$125,$N2274,$O2274)&lt;&gt;""),LEFT(TEXT(INDEX(個人!$C$6:$AH$125,$N2274,$O2274),"mm:ss.00"),2),"")</f>
        <v/>
      </c>
      <c r="L2274" s="23" t="str">
        <f>IF(AND(INDEX(個人!$C$6:$AH$125,$N2274,$C$3)&lt;&gt;"",INDEX(個人!$C$6:$AH$125,$N2274,$O2274)&lt;&gt;""),MID(TEXT(INDEX(個人!$C$6:$AH$125,$N2274,$O2274),"mm:ss.00"),4,2),"")</f>
        <v/>
      </c>
      <c r="M2274" s="23" t="str">
        <f>IF(AND(INDEX(個人!$C$6:$AH$125,$N2274,$C$3)&lt;&gt;"",INDEX(個人!$C$6:$AH$125,$N2274,$O2274)&lt;&gt;""),RIGHT(TEXT(INDEX(個人!$C$6:$AH$125,$N2274,$O2274),"mm:ss.00"),2),"")</f>
        <v/>
      </c>
      <c r="N2274" s="23">
        <f t="shared" ref="N2274:N2293" si="311">$N2273</f>
        <v>104</v>
      </c>
      <c r="O2274" s="23">
        <v>13</v>
      </c>
      <c r="P2274" s="200" t="s">
        <v>37</v>
      </c>
      <c r="Q2274" s="23" t="s">
        <v>318</v>
      </c>
    </row>
    <row r="2275" spans="3:17" s="23" customFormat="1" x14ac:dyDescent="0.15">
      <c r="C2275" s="23" t="str">
        <f>IF(INDEX(個人!$C$6:$AH$125,$N2275,$C$3)&lt;&gt;"",DBCS(TRIM(INDEX(個人!$C$6:$AH$125,$N2275,$C$3))),"")</f>
        <v/>
      </c>
      <c r="D2275" s="23" t="str">
        <f t="shared" si="309"/>
        <v>○</v>
      </c>
      <c r="E2275" s="23">
        <f>IF(AND(INDEX(個人!$C$6:$AH$125,$N2274,$C$3)&lt;&gt;"",INDEX(個人!$C$6:$AH$125,$N2275,$O2275)&lt;&gt;""),E2274+1,E2274)</f>
        <v>0</v>
      </c>
      <c r="F2275" s="23" t="str">
        <f t="shared" si="310"/>
        <v>@0</v>
      </c>
      <c r="H2275" s="23" t="str">
        <f>IF(AND(INDEX(個人!$C$6:$AH$125,$N2275,$C$3)&lt;&gt;"",INDEX(個人!$C$6:$AH$125,$N2275,$O2275)&lt;&gt;""),IF(INDEX(個人!$C$6:$AH$125,$N2275,$H$3)&lt;20,11,ROUNDDOWN(INDEX(個人!$C$6:$AH$125,$N2275,$H$3)/5,0)+7),"")</f>
        <v/>
      </c>
      <c r="I2275" s="23" t="str">
        <f>IF(AND(INDEX(個人!$C$6:$AH$125,$N2275,$C$3)&lt;&gt;"",INDEX(個人!$C$6:$AH$125,$N2275,$O2275)&lt;&gt;""),IF(ISERROR(VLOOKUP(DBCS($Q2275),コード一覧!$E$1:$F$6,2,FALSE)),1,VLOOKUP(DBCS($Q2275),コード一覧!$E$1:$F$6,2,FALSE)),"")</f>
        <v/>
      </c>
      <c r="J2275" s="23" t="str">
        <f>IF(AND(INDEX(個人!$C$6:$AH$125,$N2275,$C$3)&lt;&gt;"",INDEX(個人!$C$6:$AH$125,$N2275,$O2275)&lt;&gt;""),VLOOKUP($P2275,コード一覧!$G$1:$H$10,2,FALSE),"")</f>
        <v/>
      </c>
      <c r="K2275" s="23" t="str">
        <f>IF(AND(INDEX(個人!$C$6:$AH$125,$N2275,$C$3)&lt;&gt;"",INDEX(個人!$C$6:$AH$125,$N2275,$O2275)&lt;&gt;""),LEFT(TEXT(INDEX(個人!$C$6:$AH$125,$N2275,$O2275),"mm:ss.00"),2),"")</f>
        <v/>
      </c>
      <c r="L2275" s="23" t="str">
        <f>IF(AND(INDEX(個人!$C$6:$AH$125,$N2275,$C$3)&lt;&gt;"",INDEX(個人!$C$6:$AH$125,$N2275,$O2275)&lt;&gt;""),MID(TEXT(INDEX(個人!$C$6:$AH$125,$N2275,$O2275),"mm:ss.00"),4,2),"")</f>
        <v/>
      </c>
      <c r="M2275" s="23" t="str">
        <f>IF(AND(INDEX(個人!$C$6:$AH$125,$N2275,$C$3)&lt;&gt;"",INDEX(個人!$C$6:$AH$125,$N2275,$O2275)&lt;&gt;""),RIGHT(TEXT(INDEX(個人!$C$6:$AH$125,$N2275,$O2275),"mm:ss.00"),2),"")</f>
        <v/>
      </c>
      <c r="N2275" s="23">
        <f t="shared" si="311"/>
        <v>104</v>
      </c>
      <c r="O2275" s="23">
        <v>14</v>
      </c>
      <c r="P2275" s="200" t="s">
        <v>47</v>
      </c>
      <c r="Q2275" s="23" t="s">
        <v>318</v>
      </c>
    </row>
    <row r="2276" spans="3:17" s="23" customFormat="1" x14ac:dyDescent="0.15">
      <c r="C2276" s="23" t="str">
        <f>IF(INDEX(個人!$C$6:$AH$125,$N2276,$C$3)&lt;&gt;"",DBCS(TRIM(INDEX(個人!$C$6:$AH$125,$N2276,$C$3))),"")</f>
        <v/>
      </c>
      <c r="D2276" s="23" t="str">
        <f t="shared" si="309"/>
        <v>○</v>
      </c>
      <c r="E2276" s="23">
        <f>IF(AND(INDEX(個人!$C$6:$AH$125,$N2275,$C$3)&lt;&gt;"",INDEX(個人!$C$6:$AH$125,$N2276,$O2276)&lt;&gt;""),E2275+1,E2275)</f>
        <v>0</v>
      </c>
      <c r="F2276" s="23" t="str">
        <f t="shared" si="310"/>
        <v>@0</v>
      </c>
      <c r="H2276" s="23" t="str">
        <f>IF(AND(INDEX(個人!$C$6:$AH$125,$N2276,$C$3)&lt;&gt;"",INDEX(個人!$C$6:$AH$125,$N2276,$O2276)&lt;&gt;""),IF(INDEX(個人!$C$6:$AH$125,$N2276,$H$3)&lt;20,11,ROUNDDOWN(INDEX(個人!$C$6:$AH$125,$N2276,$H$3)/5,0)+7),"")</f>
        <v/>
      </c>
      <c r="I2276" s="23" t="str">
        <f>IF(AND(INDEX(個人!$C$6:$AH$125,$N2276,$C$3)&lt;&gt;"",INDEX(個人!$C$6:$AH$125,$N2276,$O2276)&lt;&gt;""),IF(ISERROR(VLOOKUP(DBCS($Q2276),コード一覧!$E$1:$F$6,2,FALSE)),1,VLOOKUP(DBCS($Q2276),コード一覧!$E$1:$F$6,2,FALSE)),"")</f>
        <v/>
      </c>
      <c r="J2276" s="23" t="str">
        <f>IF(AND(INDEX(個人!$C$6:$AH$125,$N2276,$C$3)&lt;&gt;"",INDEX(個人!$C$6:$AH$125,$N2276,$O2276)&lt;&gt;""),VLOOKUP($P2276,コード一覧!$G$1:$H$10,2,FALSE),"")</f>
        <v/>
      </c>
      <c r="K2276" s="23" t="str">
        <f>IF(AND(INDEX(個人!$C$6:$AH$125,$N2276,$C$3)&lt;&gt;"",INDEX(個人!$C$6:$AH$125,$N2276,$O2276)&lt;&gt;""),LEFT(TEXT(INDEX(個人!$C$6:$AH$125,$N2276,$O2276),"mm:ss.00"),2),"")</f>
        <v/>
      </c>
      <c r="L2276" s="23" t="str">
        <f>IF(AND(INDEX(個人!$C$6:$AH$125,$N2276,$C$3)&lt;&gt;"",INDEX(個人!$C$6:$AH$125,$N2276,$O2276)&lt;&gt;""),MID(TEXT(INDEX(個人!$C$6:$AH$125,$N2276,$O2276),"mm:ss.00"),4,2),"")</f>
        <v/>
      </c>
      <c r="M2276" s="23" t="str">
        <f>IF(AND(INDEX(個人!$C$6:$AH$125,$N2276,$C$3)&lt;&gt;"",INDEX(個人!$C$6:$AH$125,$N2276,$O2276)&lt;&gt;""),RIGHT(TEXT(INDEX(個人!$C$6:$AH$125,$N2276,$O2276),"mm:ss.00"),2),"")</f>
        <v/>
      </c>
      <c r="N2276" s="23">
        <f t="shared" si="311"/>
        <v>104</v>
      </c>
      <c r="O2276" s="23">
        <v>15</v>
      </c>
      <c r="P2276" s="200" t="s">
        <v>73</v>
      </c>
      <c r="Q2276" s="23" t="s">
        <v>318</v>
      </c>
    </row>
    <row r="2277" spans="3:17" s="23" customFormat="1" x14ac:dyDescent="0.15">
      <c r="C2277" s="23" t="str">
        <f>IF(INDEX(個人!$C$6:$AH$125,$N2277,$C$3)&lt;&gt;"",DBCS(TRIM(INDEX(個人!$C$6:$AH$125,$N2277,$C$3))),"")</f>
        <v/>
      </c>
      <c r="D2277" s="23" t="str">
        <f t="shared" si="309"/>
        <v>○</v>
      </c>
      <c r="E2277" s="23">
        <f>IF(AND(INDEX(個人!$C$6:$AH$125,$N2276,$C$3)&lt;&gt;"",INDEX(個人!$C$6:$AH$125,$N2277,$O2277)&lt;&gt;""),E2276+1,E2276)</f>
        <v>0</v>
      </c>
      <c r="F2277" s="23" t="str">
        <f t="shared" si="310"/>
        <v>@0</v>
      </c>
      <c r="H2277" s="23" t="str">
        <f>IF(AND(INDEX(個人!$C$6:$AH$125,$N2277,$C$3)&lt;&gt;"",INDEX(個人!$C$6:$AH$125,$N2277,$O2277)&lt;&gt;""),IF(INDEX(個人!$C$6:$AH$125,$N2277,$H$3)&lt;20,11,ROUNDDOWN(INDEX(個人!$C$6:$AH$125,$N2277,$H$3)/5,0)+7),"")</f>
        <v/>
      </c>
      <c r="I2277" s="23" t="str">
        <f>IF(AND(INDEX(個人!$C$6:$AH$125,$N2277,$C$3)&lt;&gt;"",INDEX(個人!$C$6:$AH$125,$N2277,$O2277)&lt;&gt;""),IF(ISERROR(VLOOKUP(DBCS($Q2277),コード一覧!$E$1:$F$6,2,FALSE)),1,VLOOKUP(DBCS($Q2277),コード一覧!$E$1:$F$6,2,FALSE)),"")</f>
        <v/>
      </c>
      <c r="J2277" s="23" t="str">
        <f>IF(AND(INDEX(個人!$C$6:$AH$125,$N2277,$C$3)&lt;&gt;"",INDEX(個人!$C$6:$AH$125,$N2277,$O2277)&lt;&gt;""),VLOOKUP($P2277,コード一覧!$G$1:$H$10,2,FALSE),"")</f>
        <v/>
      </c>
      <c r="K2277" s="23" t="str">
        <f>IF(AND(INDEX(個人!$C$6:$AH$125,$N2277,$C$3)&lt;&gt;"",INDEX(個人!$C$6:$AH$125,$N2277,$O2277)&lt;&gt;""),LEFT(TEXT(INDEX(個人!$C$6:$AH$125,$N2277,$O2277),"mm:ss.00"),2),"")</f>
        <v/>
      </c>
      <c r="L2277" s="23" t="str">
        <f>IF(AND(INDEX(個人!$C$6:$AH$125,$N2277,$C$3)&lt;&gt;"",INDEX(個人!$C$6:$AH$125,$N2277,$O2277)&lt;&gt;""),MID(TEXT(INDEX(個人!$C$6:$AH$125,$N2277,$O2277),"mm:ss.00"),4,2),"")</f>
        <v/>
      </c>
      <c r="M2277" s="23" t="str">
        <f>IF(AND(INDEX(個人!$C$6:$AH$125,$N2277,$C$3)&lt;&gt;"",INDEX(個人!$C$6:$AH$125,$N2277,$O2277)&lt;&gt;""),RIGHT(TEXT(INDEX(個人!$C$6:$AH$125,$N2277,$O2277),"mm:ss.00"),2),"")</f>
        <v/>
      </c>
      <c r="N2277" s="23">
        <f t="shared" si="311"/>
        <v>104</v>
      </c>
      <c r="O2277" s="23">
        <v>16</v>
      </c>
      <c r="P2277" s="200" t="s">
        <v>75</v>
      </c>
      <c r="Q2277" s="23" t="s">
        <v>318</v>
      </c>
    </row>
    <row r="2278" spans="3:17" s="23" customFormat="1" x14ac:dyDescent="0.15">
      <c r="C2278" s="23" t="str">
        <f>IF(INDEX(個人!$C$6:$AH$125,$N2278,$C$3)&lt;&gt;"",DBCS(TRIM(INDEX(個人!$C$6:$AH$125,$N2278,$C$3))),"")</f>
        <v/>
      </c>
      <c r="D2278" s="23" t="str">
        <f t="shared" si="309"/>
        <v>○</v>
      </c>
      <c r="E2278" s="23">
        <f>IF(AND(INDEX(個人!$C$6:$AH$125,$N2277,$C$3)&lt;&gt;"",INDEX(個人!$C$6:$AH$125,$N2278,$O2278)&lt;&gt;""),E2277+1,E2277)</f>
        <v>0</v>
      </c>
      <c r="F2278" s="23" t="str">
        <f t="shared" si="310"/>
        <v>@0</v>
      </c>
      <c r="H2278" s="23" t="str">
        <f>IF(AND(INDEX(個人!$C$6:$AH$125,$N2278,$C$3)&lt;&gt;"",INDEX(個人!$C$6:$AH$125,$N2278,$O2278)&lt;&gt;""),IF(INDEX(個人!$C$6:$AH$125,$N2278,$H$3)&lt;20,11,ROUNDDOWN(INDEX(個人!$C$6:$AH$125,$N2278,$H$3)/5,0)+7),"")</f>
        <v/>
      </c>
      <c r="I2278" s="23" t="str">
        <f>IF(AND(INDEX(個人!$C$6:$AH$125,$N2278,$C$3)&lt;&gt;"",INDEX(個人!$C$6:$AH$125,$N2278,$O2278)&lt;&gt;""),IF(ISERROR(VLOOKUP(DBCS($Q2278),コード一覧!$E$1:$F$6,2,FALSE)),1,VLOOKUP(DBCS($Q2278),コード一覧!$E$1:$F$6,2,FALSE)),"")</f>
        <v/>
      </c>
      <c r="J2278" s="23" t="str">
        <f>IF(AND(INDEX(個人!$C$6:$AH$125,$N2278,$C$3)&lt;&gt;"",INDEX(個人!$C$6:$AH$125,$N2278,$O2278)&lt;&gt;""),VLOOKUP($P2278,コード一覧!$G$1:$H$10,2,FALSE),"")</f>
        <v/>
      </c>
      <c r="K2278" s="23" t="str">
        <f>IF(AND(INDEX(個人!$C$6:$AH$125,$N2278,$C$3)&lt;&gt;"",INDEX(個人!$C$6:$AH$125,$N2278,$O2278)&lt;&gt;""),LEFT(TEXT(INDEX(個人!$C$6:$AH$125,$N2278,$O2278),"mm:ss.00"),2),"")</f>
        <v/>
      </c>
      <c r="L2278" s="23" t="str">
        <f>IF(AND(INDEX(個人!$C$6:$AH$125,$N2278,$C$3)&lt;&gt;"",INDEX(個人!$C$6:$AH$125,$N2278,$O2278)&lt;&gt;""),MID(TEXT(INDEX(個人!$C$6:$AH$125,$N2278,$O2278),"mm:ss.00"),4,2),"")</f>
        <v/>
      </c>
      <c r="M2278" s="23" t="str">
        <f>IF(AND(INDEX(個人!$C$6:$AH$125,$N2278,$C$3)&lt;&gt;"",INDEX(個人!$C$6:$AH$125,$N2278,$O2278)&lt;&gt;""),RIGHT(TEXT(INDEX(個人!$C$6:$AH$125,$N2278,$O2278),"mm:ss.00"),2),"")</f>
        <v/>
      </c>
      <c r="N2278" s="23">
        <f t="shared" si="311"/>
        <v>104</v>
      </c>
      <c r="O2278" s="23">
        <v>17</v>
      </c>
      <c r="P2278" s="200" t="s">
        <v>77</v>
      </c>
      <c r="Q2278" s="23" t="s">
        <v>318</v>
      </c>
    </row>
    <row r="2279" spans="3:17" s="23" customFormat="1" x14ac:dyDescent="0.15">
      <c r="C2279" s="23" t="str">
        <f>IF(INDEX(個人!$C$6:$AH$125,$N2279,$C$3)&lt;&gt;"",DBCS(TRIM(INDEX(個人!$C$6:$AH$125,$N2279,$C$3))),"")</f>
        <v/>
      </c>
      <c r="D2279" s="23" t="str">
        <f t="shared" si="309"/>
        <v>○</v>
      </c>
      <c r="E2279" s="23">
        <f>IF(AND(INDEX(個人!$C$6:$AH$125,$N2278,$C$3)&lt;&gt;"",INDEX(個人!$C$6:$AH$125,$N2279,$O2279)&lt;&gt;""),E2278+1,E2278)</f>
        <v>0</v>
      </c>
      <c r="F2279" s="23" t="str">
        <f t="shared" si="310"/>
        <v>@0</v>
      </c>
      <c r="H2279" s="23" t="str">
        <f>IF(AND(INDEX(個人!$C$6:$AH$125,$N2279,$C$3)&lt;&gt;"",INDEX(個人!$C$6:$AH$125,$N2279,$O2279)&lt;&gt;""),IF(INDEX(個人!$C$6:$AH$125,$N2279,$H$3)&lt;20,11,ROUNDDOWN(INDEX(個人!$C$6:$AH$125,$N2279,$H$3)/5,0)+7),"")</f>
        <v/>
      </c>
      <c r="I2279" s="23" t="str">
        <f>IF(AND(INDEX(個人!$C$6:$AH$125,$N2279,$C$3)&lt;&gt;"",INDEX(個人!$C$6:$AH$125,$N2279,$O2279)&lt;&gt;""),IF(ISERROR(VLOOKUP(DBCS($Q2279),コード一覧!$E$1:$F$6,2,FALSE)),1,VLOOKUP(DBCS($Q2279),コード一覧!$E$1:$F$6,2,FALSE)),"")</f>
        <v/>
      </c>
      <c r="J2279" s="23" t="str">
        <f>IF(AND(INDEX(個人!$C$6:$AH$125,$N2279,$C$3)&lt;&gt;"",INDEX(個人!$C$6:$AH$125,$N2279,$O2279)&lt;&gt;""),VLOOKUP($P2279,コード一覧!$G$1:$H$10,2,FALSE),"")</f>
        <v/>
      </c>
      <c r="K2279" s="23" t="str">
        <f>IF(AND(INDEX(個人!$C$6:$AH$125,$N2279,$C$3)&lt;&gt;"",INDEX(個人!$C$6:$AH$125,$N2279,$O2279)&lt;&gt;""),LEFT(TEXT(INDEX(個人!$C$6:$AH$125,$N2279,$O2279),"mm:ss.00"),2),"")</f>
        <v/>
      </c>
      <c r="L2279" s="23" t="str">
        <f>IF(AND(INDEX(個人!$C$6:$AH$125,$N2279,$C$3)&lt;&gt;"",INDEX(個人!$C$6:$AH$125,$N2279,$O2279)&lt;&gt;""),MID(TEXT(INDEX(個人!$C$6:$AH$125,$N2279,$O2279),"mm:ss.00"),4,2),"")</f>
        <v/>
      </c>
      <c r="M2279" s="23" t="str">
        <f>IF(AND(INDEX(個人!$C$6:$AH$125,$N2279,$C$3)&lt;&gt;"",INDEX(個人!$C$6:$AH$125,$N2279,$O2279)&lt;&gt;""),RIGHT(TEXT(INDEX(個人!$C$6:$AH$125,$N2279,$O2279),"mm:ss.00"),2),"")</f>
        <v/>
      </c>
      <c r="N2279" s="23">
        <f t="shared" si="311"/>
        <v>104</v>
      </c>
      <c r="O2279" s="23">
        <v>18</v>
      </c>
      <c r="P2279" s="200" t="s">
        <v>70</v>
      </c>
      <c r="Q2279" s="23" t="s">
        <v>319</v>
      </c>
    </row>
    <row r="2280" spans="3:17" s="23" customFormat="1" x14ac:dyDescent="0.15">
      <c r="C2280" s="23" t="str">
        <f>IF(INDEX(個人!$C$6:$AH$125,$N2280,$C$3)&lt;&gt;"",DBCS(TRIM(INDEX(個人!$C$6:$AH$125,$N2280,$C$3))),"")</f>
        <v/>
      </c>
      <c r="D2280" s="23" t="str">
        <f t="shared" si="309"/>
        <v>○</v>
      </c>
      <c r="E2280" s="23">
        <f>IF(AND(INDEX(個人!$C$6:$AH$125,$N2279,$C$3)&lt;&gt;"",INDEX(個人!$C$6:$AH$125,$N2280,$O2280)&lt;&gt;""),E2279+1,E2279)</f>
        <v>0</v>
      </c>
      <c r="F2280" s="23" t="str">
        <f t="shared" si="310"/>
        <v>@0</v>
      </c>
      <c r="H2280" s="23" t="str">
        <f>IF(AND(INDEX(個人!$C$6:$AH$125,$N2280,$C$3)&lt;&gt;"",INDEX(個人!$C$6:$AH$125,$N2280,$O2280)&lt;&gt;""),IF(INDEX(個人!$C$6:$AH$125,$N2280,$H$3)&lt;20,11,ROUNDDOWN(INDEX(個人!$C$6:$AH$125,$N2280,$H$3)/5,0)+7),"")</f>
        <v/>
      </c>
      <c r="I2280" s="23" t="str">
        <f>IF(AND(INDEX(個人!$C$6:$AH$125,$N2280,$C$3)&lt;&gt;"",INDEX(個人!$C$6:$AH$125,$N2280,$O2280)&lt;&gt;""),IF(ISERROR(VLOOKUP(DBCS($Q2280),コード一覧!$E$1:$F$6,2,FALSE)),1,VLOOKUP(DBCS($Q2280),コード一覧!$E$1:$F$6,2,FALSE)),"")</f>
        <v/>
      </c>
      <c r="J2280" s="23" t="str">
        <f>IF(AND(INDEX(個人!$C$6:$AH$125,$N2280,$C$3)&lt;&gt;"",INDEX(個人!$C$6:$AH$125,$N2280,$O2280)&lt;&gt;""),VLOOKUP($P2280,コード一覧!$G$1:$H$10,2,FALSE),"")</f>
        <v/>
      </c>
      <c r="K2280" s="23" t="str">
        <f>IF(AND(INDEX(個人!$C$6:$AH$125,$N2280,$C$3)&lt;&gt;"",INDEX(個人!$C$6:$AH$125,$N2280,$O2280)&lt;&gt;""),LEFT(TEXT(INDEX(個人!$C$6:$AH$125,$N2280,$O2280),"mm:ss.00"),2),"")</f>
        <v/>
      </c>
      <c r="L2280" s="23" t="str">
        <f>IF(AND(INDEX(個人!$C$6:$AH$125,$N2280,$C$3)&lt;&gt;"",INDEX(個人!$C$6:$AH$125,$N2280,$O2280)&lt;&gt;""),MID(TEXT(INDEX(個人!$C$6:$AH$125,$N2280,$O2280),"mm:ss.00"),4,2),"")</f>
        <v/>
      </c>
      <c r="M2280" s="23" t="str">
        <f>IF(AND(INDEX(個人!$C$6:$AH$125,$N2280,$C$3)&lt;&gt;"",INDEX(個人!$C$6:$AH$125,$N2280,$O2280)&lt;&gt;""),RIGHT(TEXT(INDEX(個人!$C$6:$AH$125,$N2280,$O2280),"mm:ss.00"),2),"")</f>
        <v/>
      </c>
      <c r="N2280" s="23">
        <f t="shared" si="311"/>
        <v>104</v>
      </c>
      <c r="O2280" s="23">
        <v>19</v>
      </c>
      <c r="P2280" s="200" t="s">
        <v>24</v>
      </c>
      <c r="Q2280" s="23" t="s">
        <v>319</v>
      </c>
    </row>
    <row r="2281" spans="3:17" s="23" customFormat="1" x14ac:dyDescent="0.15">
      <c r="C2281" s="23" t="str">
        <f>IF(INDEX(個人!$C$6:$AH$125,$N2281,$C$3)&lt;&gt;"",DBCS(TRIM(INDEX(個人!$C$6:$AH$125,$N2281,$C$3))),"")</f>
        <v/>
      </c>
      <c r="D2281" s="23" t="str">
        <f t="shared" si="309"/>
        <v>○</v>
      </c>
      <c r="E2281" s="23">
        <f>IF(AND(INDEX(個人!$C$6:$AH$125,$N2280,$C$3)&lt;&gt;"",INDEX(個人!$C$6:$AH$125,$N2281,$O2281)&lt;&gt;""),E2280+1,E2280)</f>
        <v>0</v>
      </c>
      <c r="F2281" s="23" t="str">
        <f t="shared" si="310"/>
        <v>@0</v>
      </c>
      <c r="H2281" s="23" t="str">
        <f>IF(AND(INDEX(個人!$C$6:$AH$125,$N2281,$C$3)&lt;&gt;"",INDEX(個人!$C$6:$AH$125,$N2281,$O2281)&lt;&gt;""),IF(INDEX(個人!$C$6:$AH$125,$N2281,$H$3)&lt;20,11,ROUNDDOWN(INDEX(個人!$C$6:$AH$125,$N2281,$H$3)/5,0)+7),"")</f>
        <v/>
      </c>
      <c r="I2281" s="23" t="str">
        <f>IF(AND(INDEX(個人!$C$6:$AH$125,$N2281,$C$3)&lt;&gt;"",INDEX(個人!$C$6:$AH$125,$N2281,$O2281)&lt;&gt;""),IF(ISERROR(VLOOKUP(DBCS($Q2281),コード一覧!$E$1:$F$6,2,FALSE)),1,VLOOKUP(DBCS($Q2281),コード一覧!$E$1:$F$6,2,FALSE)),"")</f>
        <v/>
      </c>
      <c r="J2281" s="23" t="str">
        <f>IF(AND(INDEX(個人!$C$6:$AH$125,$N2281,$C$3)&lt;&gt;"",INDEX(個人!$C$6:$AH$125,$N2281,$O2281)&lt;&gt;""),VLOOKUP($P2281,コード一覧!$G$1:$H$10,2,FALSE),"")</f>
        <v/>
      </c>
      <c r="K2281" s="23" t="str">
        <f>IF(AND(INDEX(個人!$C$6:$AH$125,$N2281,$C$3)&lt;&gt;"",INDEX(個人!$C$6:$AH$125,$N2281,$O2281)&lt;&gt;""),LEFT(TEXT(INDEX(個人!$C$6:$AH$125,$N2281,$O2281),"mm:ss.00"),2),"")</f>
        <v/>
      </c>
      <c r="L2281" s="23" t="str">
        <f>IF(AND(INDEX(個人!$C$6:$AH$125,$N2281,$C$3)&lt;&gt;"",INDEX(個人!$C$6:$AH$125,$N2281,$O2281)&lt;&gt;""),MID(TEXT(INDEX(個人!$C$6:$AH$125,$N2281,$O2281),"mm:ss.00"),4,2),"")</f>
        <v/>
      </c>
      <c r="M2281" s="23" t="str">
        <f>IF(AND(INDEX(個人!$C$6:$AH$125,$N2281,$C$3)&lt;&gt;"",INDEX(個人!$C$6:$AH$125,$N2281,$O2281)&lt;&gt;""),RIGHT(TEXT(INDEX(個人!$C$6:$AH$125,$N2281,$O2281),"mm:ss.00"),2),"")</f>
        <v/>
      </c>
      <c r="N2281" s="23">
        <f t="shared" si="311"/>
        <v>104</v>
      </c>
      <c r="O2281" s="23">
        <v>20</v>
      </c>
      <c r="P2281" s="200" t="s">
        <v>37</v>
      </c>
      <c r="Q2281" s="23" t="s">
        <v>319</v>
      </c>
    </row>
    <row r="2282" spans="3:17" s="23" customFormat="1" x14ac:dyDescent="0.15">
      <c r="C2282" s="23" t="str">
        <f>IF(INDEX(個人!$C$6:$AH$125,$N2282,$C$3)&lt;&gt;"",DBCS(TRIM(INDEX(個人!$C$6:$AH$125,$N2282,$C$3))),"")</f>
        <v/>
      </c>
      <c r="D2282" s="23" t="str">
        <f t="shared" si="309"/>
        <v>○</v>
      </c>
      <c r="E2282" s="23">
        <f>IF(AND(INDEX(個人!$C$6:$AH$125,$N2281,$C$3)&lt;&gt;"",INDEX(個人!$C$6:$AH$125,$N2282,$O2282)&lt;&gt;""),E2281+1,E2281)</f>
        <v>0</v>
      </c>
      <c r="F2282" s="23" t="str">
        <f t="shared" si="310"/>
        <v>@0</v>
      </c>
      <c r="H2282" s="23" t="str">
        <f>IF(AND(INDEX(個人!$C$6:$AH$125,$N2282,$C$3)&lt;&gt;"",INDEX(個人!$C$6:$AH$125,$N2282,$O2282)&lt;&gt;""),IF(INDEX(個人!$C$6:$AH$125,$N2282,$H$3)&lt;20,11,ROUNDDOWN(INDEX(個人!$C$6:$AH$125,$N2282,$H$3)/5,0)+7),"")</f>
        <v/>
      </c>
      <c r="I2282" s="23" t="str">
        <f>IF(AND(INDEX(個人!$C$6:$AH$125,$N2282,$C$3)&lt;&gt;"",INDEX(個人!$C$6:$AH$125,$N2282,$O2282)&lt;&gt;""),IF(ISERROR(VLOOKUP(DBCS($Q2282),コード一覧!$E$1:$F$6,2,FALSE)),1,VLOOKUP(DBCS($Q2282),コード一覧!$E$1:$F$6,2,FALSE)),"")</f>
        <v/>
      </c>
      <c r="J2282" s="23" t="str">
        <f>IF(AND(INDEX(個人!$C$6:$AH$125,$N2282,$C$3)&lt;&gt;"",INDEX(個人!$C$6:$AH$125,$N2282,$O2282)&lt;&gt;""),VLOOKUP($P2282,コード一覧!$G$1:$H$10,2,FALSE),"")</f>
        <v/>
      </c>
      <c r="K2282" s="23" t="str">
        <f>IF(AND(INDEX(個人!$C$6:$AH$125,$N2282,$C$3)&lt;&gt;"",INDEX(個人!$C$6:$AH$125,$N2282,$O2282)&lt;&gt;""),LEFT(TEXT(INDEX(個人!$C$6:$AH$125,$N2282,$O2282),"mm:ss.00"),2),"")</f>
        <v/>
      </c>
      <c r="L2282" s="23" t="str">
        <f>IF(AND(INDEX(個人!$C$6:$AH$125,$N2282,$C$3)&lt;&gt;"",INDEX(個人!$C$6:$AH$125,$N2282,$O2282)&lt;&gt;""),MID(TEXT(INDEX(個人!$C$6:$AH$125,$N2282,$O2282),"mm:ss.00"),4,2),"")</f>
        <v/>
      </c>
      <c r="M2282" s="23" t="str">
        <f>IF(AND(INDEX(個人!$C$6:$AH$125,$N2282,$C$3)&lt;&gt;"",INDEX(個人!$C$6:$AH$125,$N2282,$O2282)&lt;&gt;""),RIGHT(TEXT(INDEX(個人!$C$6:$AH$125,$N2282,$O2282),"mm:ss.00"),2),"")</f>
        <v/>
      </c>
      <c r="N2282" s="23">
        <f t="shared" si="311"/>
        <v>104</v>
      </c>
      <c r="O2282" s="23">
        <v>21</v>
      </c>
      <c r="P2282" s="200" t="s">
        <v>47</v>
      </c>
      <c r="Q2282" s="23" t="s">
        <v>319</v>
      </c>
    </row>
    <row r="2283" spans="3:17" s="23" customFormat="1" x14ac:dyDescent="0.15">
      <c r="C2283" s="23" t="str">
        <f>IF(INDEX(個人!$C$6:$AH$125,$N2283,$C$3)&lt;&gt;"",DBCS(TRIM(INDEX(個人!$C$6:$AH$125,$N2283,$C$3))),"")</f>
        <v/>
      </c>
      <c r="D2283" s="23" t="str">
        <f t="shared" si="309"/>
        <v>○</v>
      </c>
      <c r="E2283" s="23">
        <f>IF(AND(INDEX(個人!$C$6:$AH$125,$N2282,$C$3)&lt;&gt;"",INDEX(個人!$C$6:$AH$125,$N2283,$O2283)&lt;&gt;""),E2282+1,E2282)</f>
        <v>0</v>
      </c>
      <c r="F2283" s="23" t="str">
        <f t="shared" si="310"/>
        <v>@0</v>
      </c>
      <c r="H2283" s="23" t="str">
        <f>IF(AND(INDEX(個人!$C$6:$AH$125,$N2283,$C$3)&lt;&gt;"",INDEX(個人!$C$6:$AH$125,$N2283,$O2283)&lt;&gt;""),IF(INDEX(個人!$C$6:$AH$125,$N2283,$H$3)&lt;20,11,ROUNDDOWN(INDEX(個人!$C$6:$AH$125,$N2283,$H$3)/5,0)+7),"")</f>
        <v/>
      </c>
      <c r="I2283" s="23" t="str">
        <f>IF(AND(INDEX(個人!$C$6:$AH$125,$N2283,$C$3)&lt;&gt;"",INDEX(個人!$C$6:$AH$125,$N2283,$O2283)&lt;&gt;""),IF(ISERROR(VLOOKUP(DBCS($Q2283),コード一覧!$E$1:$F$6,2,FALSE)),1,VLOOKUP(DBCS($Q2283),コード一覧!$E$1:$F$6,2,FALSE)),"")</f>
        <v/>
      </c>
      <c r="J2283" s="23" t="str">
        <f>IF(AND(INDEX(個人!$C$6:$AH$125,$N2283,$C$3)&lt;&gt;"",INDEX(個人!$C$6:$AH$125,$N2283,$O2283)&lt;&gt;""),VLOOKUP($P2283,コード一覧!$G$1:$H$10,2,FALSE),"")</f>
        <v/>
      </c>
      <c r="K2283" s="23" t="str">
        <f>IF(AND(INDEX(個人!$C$6:$AH$125,$N2283,$C$3)&lt;&gt;"",INDEX(個人!$C$6:$AH$125,$N2283,$O2283)&lt;&gt;""),LEFT(TEXT(INDEX(個人!$C$6:$AH$125,$N2283,$O2283),"mm:ss.00"),2),"")</f>
        <v/>
      </c>
      <c r="L2283" s="23" t="str">
        <f>IF(AND(INDEX(個人!$C$6:$AH$125,$N2283,$C$3)&lt;&gt;"",INDEX(個人!$C$6:$AH$125,$N2283,$O2283)&lt;&gt;""),MID(TEXT(INDEX(個人!$C$6:$AH$125,$N2283,$O2283),"mm:ss.00"),4,2),"")</f>
        <v/>
      </c>
      <c r="M2283" s="23" t="str">
        <f>IF(AND(INDEX(個人!$C$6:$AH$125,$N2283,$C$3)&lt;&gt;"",INDEX(個人!$C$6:$AH$125,$N2283,$O2283)&lt;&gt;""),RIGHT(TEXT(INDEX(個人!$C$6:$AH$125,$N2283,$O2283),"mm:ss.00"),2),"")</f>
        <v/>
      </c>
      <c r="N2283" s="23">
        <f t="shared" si="311"/>
        <v>104</v>
      </c>
      <c r="O2283" s="23">
        <v>22</v>
      </c>
      <c r="P2283" s="200" t="s">
        <v>70</v>
      </c>
      <c r="Q2283" s="23" t="s">
        <v>320</v>
      </c>
    </row>
    <row r="2284" spans="3:17" s="23" customFormat="1" x14ac:dyDescent="0.15">
      <c r="C2284" s="23" t="str">
        <f>IF(INDEX(個人!$C$6:$AH$125,$N2284,$C$3)&lt;&gt;"",DBCS(TRIM(INDEX(個人!$C$6:$AH$125,$N2284,$C$3))),"")</f>
        <v/>
      </c>
      <c r="D2284" s="23" t="str">
        <f t="shared" si="309"/>
        <v>○</v>
      </c>
      <c r="E2284" s="23">
        <f>IF(AND(INDEX(個人!$C$6:$AH$125,$N2283,$C$3)&lt;&gt;"",INDEX(個人!$C$6:$AH$125,$N2284,$O2284)&lt;&gt;""),E2283+1,E2283)</f>
        <v>0</v>
      </c>
      <c r="F2284" s="23" t="str">
        <f t="shared" si="310"/>
        <v>@0</v>
      </c>
      <c r="H2284" s="23" t="str">
        <f>IF(AND(INDEX(個人!$C$6:$AH$125,$N2284,$C$3)&lt;&gt;"",INDEX(個人!$C$6:$AH$125,$N2284,$O2284)&lt;&gt;""),IF(INDEX(個人!$C$6:$AH$125,$N2284,$H$3)&lt;20,11,ROUNDDOWN(INDEX(個人!$C$6:$AH$125,$N2284,$H$3)/5,0)+7),"")</f>
        <v/>
      </c>
      <c r="I2284" s="23" t="str">
        <f>IF(AND(INDEX(個人!$C$6:$AH$125,$N2284,$C$3)&lt;&gt;"",INDEX(個人!$C$6:$AH$125,$N2284,$O2284)&lt;&gt;""),IF(ISERROR(VLOOKUP(DBCS($Q2284),コード一覧!$E$1:$F$6,2,FALSE)),1,VLOOKUP(DBCS($Q2284),コード一覧!$E$1:$F$6,2,FALSE)),"")</f>
        <v/>
      </c>
      <c r="J2284" s="23" t="str">
        <f>IF(AND(INDEX(個人!$C$6:$AH$125,$N2284,$C$3)&lt;&gt;"",INDEX(個人!$C$6:$AH$125,$N2284,$O2284)&lt;&gt;""),VLOOKUP($P2284,コード一覧!$G$1:$H$10,2,FALSE),"")</f>
        <v/>
      </c>
      <c r="K2284" s="23" t="str">
        <f>IF(AND(INDEX(個人!$C$6:$AH$125,$N2284,$C$3)&lt;&gt;"",INDEX(個人!$C$6:$AH$125,$N2284,$O2284)&lt;&gt;""),LEFT(TEXT(INDEX(個人!$C$6:$AH$125,$N2284,$O2284),"mm:ss.00"),2),"")</f>
        <v/>
      </c>
      <c r="L2284" s="23" t="str">
        <f>IF(AND(INDEX(個人!$C$6:$AH$125,$N2284,$C$3)&lt;&gt;"",INDEX(個人!$C$6:$AH$125,$N2284,$O2284)&lt;&gt;""),MID(TEXT(INDEX(個人!$C$6:$AH$125,$N2284,$O2284),"mm:ss.00"),4,2),"")</f>
        <v/>
      </c>
      <c r="M2284" s="23" t="str">
        <f>IF(AND(INDEX(個人!$C$6:$AH$125,$N2284,$C$3)&lt;&gt;"",INDEX(個人!$C$6:$AH$125,$N2284,$O2284)&lt;&gt;""),RIGHT(TEXT(INDEX(個人!$C$6:$AH$125,$N2284,$O2284),"mm:ss.00"),2),"")</f>
        <v/>
      </c>
      <c r="N2284" s="23">
        <f t="shared" si="311"/>
        <v>104</v>
      </c>
      <c r="O2284" s="23">
        <v>23</v>
      </c>
      <c r="P2284" s="200" t="s">
        <v>24</v>
      </c>
      <c r="Q2284" s="23" t="s">
        <v>320</v>
      </c>
    </row>
    <row r="2285" spans="3:17" s="23" customFormat="1" x14ac:dyDescent="0.15">
      <c r="C2285" s="23" t="str">
        <f>IF(INDEX(個人!$C$6:$AH$125,$N2285,$C$3)&lt;&gt;"",DBCS(TRIM(INDEX(個人!$C$6:$AH$125,$N2285,$C$3))),"")</f>
        <v/>
      </c>
      <c r="D2285" s="23" t="str">
        <f t="shared" si="309"/>
        <v>○</v>
      </c>
      <c r="E2285" s="23">
        <f>IF(AND(INDEX(個人!$C$6:$AH$125,$N2284,$C$3)&lt;&gt;"",INDEX(個人!$C$6:$AH$125,$N2285,$O2285)&lt;&gt;""),E2284+1,E2284)</f>
        <v>0</v>
      </c>
      <c r="F2285" s="23" t="str">
        <f t="shared" si="310"/>
        <v>@0</v>
      </c>
      <c r="H2285" s="23" t="str">
        <f>IF(AND(INDEX(個人!$C$6:$AH$125,$N2285,$C$3)&lt;&gt;"",INDEX(個人!$C$6:$AH$125,$N2285,$O2285)&lt;&gt;""),IF(INDEX(個人!$C$6:$AH$125,$N2285,$H$3)&lt;20,11,ROUNDDOWN(INDEX(個人!$C$6:$AH$125,$N2285,$H$3)/5,0)+7),"")</f>
        <v/>
      </c>
      <c r="I2285" s="23" t="str">
        <f>IF(AND(INDEX(個人!$C$6:$AH$125,$N2285,$C$3)&lt;&gt;"",INDEX(個人!$C$6:$AH$125,$N2285,$O2285)&lt;&gt;""),IF(ISERROR(VLOOKUP(DBCS($Q2285),コード一覧!$E$1:$F$6,2,FALSE)),1,VLOOKUP(DBCS($Q2285),コード一覧!$E$1:$F$6,2,FALSE)),"")</f>
        <v/>
      </c>
      <c r="J2285" s="23" t="str">
        <f>IF(AND(INDEX(個人!$C$6:$AH$125,$N2285,$C$3)&lt;&gt;"",INDEX(個人!$C$6:$AH$125,$N2285,$O2285)&lt;&gt;""),VLOOKUP($P2285,コード一覧!$G$1:$H$10,2,FALSE),"")</f>
        <v/>
      </c>
      <c r="K2285" s="23" t="str">
        <f>IF(AND(INDEX(個人!$C$6:$AH$125,$N2285,$C$3)&lt;&gt;"",INDEX(個人!$C$6:$AH$125,$N2285,$O2285)&lt;&gt;""),LEFT(TEXT(INDEX(個人!$C$6:$AH$125,$N2285,$O2285),"mm:ss.00"),2),"")</f>
        <v/>
      </c>
      <c r="L2285" s="23" t="str">
        <f>IF(AND(INDEX(個人!$C$6:$AH$125,$N2285,$C$3)&lt;&gt;"",INDEX(個人!$C$6:$AH$125,$N2285,$O2285)&lt;&gt;""),MID(TEXT(INDEX(個人!$C$6:$AH$125,$N2285,$O2285),"mm:ss.00"),4,2),"")</f>
        <v/>
      </c>
      <c r="M2285" s="23" t="str">
        <f>IF(AND(INDEX(個人!$C$6:$AH$125,$N2285,$C$3)&lt;&gt;"",INDEX(個人!$C$6:$AH$125,$N2285,$O2285)&lt;&gt;""),RIGHT(TEXT(INDEX(個人!$C$6:$AH$125,$N2285,$O2285),"mm:ss.00"),2),"")</f>
        <v/>
      </c>
      <c r="N2285" s="23">
        <f t="shared" si="311"/>
        <v>104</v>
      </c>
      <c r="O2285" s="23">
        <v>24</v>
      </c>
      <c r="P2285" s="200" t="s">
        <v>37</v>
      </c>
      <c r="Q2285" s="23" t="s">
        <v>320</v>
      </c>
    </row>
    <row r="2286" spans="3:17" s="23" customFormat="1" x14ac:dyDescent="0.15">
      <c r="C2286" s="23" t="str">
        <f>IF(INDEX(個人!$C$6:$AH$125,$N2286,$C$3)&lt;&gt;"",DBCS(TRIM(INDEX(個人!$C$6:$AH$125,$N2286,$C$3))),"")</f>
        <v/>
      </c>
      <c r="D2286" s="23" t="str">
        <f t="shared" si="309"/>
        <v>○</v>
      </c>
      <c r="E2286" s="23">
        <f>IF(AND(INDEX(個人!$C$6:$AH$125,$N2285,$C$3)&lt;&gt;"",INDEX(個人!$C$6:$AH$125,$N2286,$O2286)&lt;&gt;""),E2285+1,E2285)</f>
        <v>0</v>
      </c>
      <c r="F2286" s="23" t="str">
        <f t="shared" si="310"/>
        <v>@0</v>
      </c>
      <c r="H2286" s="23" t="str">
        <f>IF(AND(INDEX(個人!$C$6:$AH$125,$N2286,$C$3)&lt;&gt;"",INDEX(個人!$C$6:$AH$125,$N2286,$O2286)&lt;&gt;""),IF(INDEX(個人!$C$6:$AH$125,$N2286,$H$3)&lt;20,11,ROUNDDOWN(INDEX(個人!$C$6:$AH$125,$N2286,$H$3)/5,0)+7),"")</f>
        <v/>
      </c>
      <c r="I2286" s="23" t="str">
        <f>IF(AND(INDEX(個人!$C$6:$AH$125,$N2286,$C$3)&lt;&gt;"",INDEX(個人!$C$6:$AH$125,$N2286,$O2286)&lt;&gt;""),IF(ISERROR(VLOOKUP(DBCS($Q2286),コード一覧!$E$1:$F$6,2,FALSE)),1,VLOOKUP(DBCS($Q2286),コード一覧!$E$1:$F$6,2,FALSE)),"")</f>
        <v/>
      </c>
      <c r="J2286" s="23" t="str">
        <f>IF(AND(INDEX(個人!$C$6:$AH$125,$N2286,$C$3)&lt;&gt;"",INDEX(個人!$C$6:$AH$125,$N2286,$O2286)&lt;&gt;""),VLOOKUP($P2286,コード一覧!$G$1:$H$10,2,FALSE),"")</f>
        <v/>
      </c>
      <c r="K2286" s="23" t="str">
        <f>IF(AND(INDEX(個人!$C$6:$AH$125,$N2286,$C$3)&lt;&gt;"",INDEX(個人!$C$6:$AH$125,$N2286,$O2286)&lt;&gt;""),LEFT(TEXT(INDEX(個人!$C$6:$AH$125,$N2286,$O2286),"mm:ss.00"),2),"")</f>
        <v/>
      </c>
      <c r="L2286" s="23" t="str">
        <f>IF(AND(INDEX(個人!$C$6:$AH$125,$N2286,$C$3)&lt;&gt;"",INDEX(個人!$C$6:$AH$125,$N2286,$O2286)&lt;&gt;""),MID(TEXT(INDEX(個人!$C$6:$AH$125,$N2286,$O2286),"mm:ss.00"),4,2),"")</f>
        <v/>
      </c>
      <c r="M2286" s="23" t="str">
        <f>IF(AND(INDEX(個人!$C$6:$AH$125,$N2286,$C$3)&lt;&gt;"",INDEX(個人!$C$6:$AH$125,$N2286,$O2286)&lt;&gt;""),RIGHT(TEXT(INDEX(個人!$C$6:$AH$125,$N2286,$O2286),"mm:ss.00"),2),"")</f>
        <v/>
      </c>
      <c r="N2286" s="23">
        <f t="shared" si="311"/>
        <v>104</v>
      </c>
      <c r="O2286" s="23">
        <v>25</v>
      </c>
      <c r="P2286" s="200" t="s">
        <v>47</v>
      </c>
      <c r="Q2286" s="23" t="s">
        <v>320</v>
      </c>
    </row>
    <row r="2287" spans="3:17" s="23" customFormat="1" x14ac:dyDescent="0.15">
      <c r="C2287" s="23" t="str">
        <f>IF(INDEX(個人!$C$6:$AH$125,$N2287,$C$3)&lt;&gt;"",DBCS(TRIM(INDEX(個人!$C$6:$AH$125,$N2287,$C$3))),"")</f>
        <v/>
      </c>
      <c r="D2287" s="23" t="str">
        <f t="shared" si="309"/>
        <v>○</v>
      </c>
      <c r="E2287" s="23">
        <f>IF(AND(INDEX(個人!$C$6:$AH$125,$N2286,$C$3)&lt;&gt;"",INDEX(個人!$C$6:$AH$125,$N2287,$O2287)&lt;&gt;""),E2286+1,E2286)</f>
        <v>0</v>
      </c>
      <c r="F2287" s="23" t="str">
        <f t="shared" si="310"/>
        <v>@0</v>
      </c>
      <c r="H2287" s="23" t="str">
        <f>IF(AND(INDEX(個人!$C$6:$AH$125,$N2287,$C$3)&lt;&gt;"",INDEX(個人!$C$6:$AH$125,$N2287,$O2287)&lt;&gt;""),IF(INDEX(個人!$C$6:$AH$125,$N2287,$H$3)&lt;20,11,ROUNDDOWN(INDEX(個人!$C$6:$AH$125,$N2287,$H$3)/5,0)+7),"")</f>
        <v/>
      </c>
      <c r="I2287" s="23" t="str">
        <f>IF(AND(INDEX(個人!$C$6:$AH$125,$N2287,$C$3)&lt;&gt;"",INDEX(個人!$C$6:$AH$125,$N2287,$O2287)&lt;&gt;""),IF(ISERROR(VLOOKUP(DBCS($Q2287),コード一覧!$E$1:$F$6,2,FALSE)),1,VLOOKUP(DBCS($Q2287),コード一覧!$E$1:$F$6,2,FALSE)),"")</f>
        <v/>
      </c>
      <c r="J2287" s="23" t="str">
        <f>IF(AND(INDEX(個人!$C$6:$AH$125,$N2287,$C$3)&lt;&gt;"",INDEX(個人!$C$6:$AH$125,$N2287,$O2287)&lt;&gt;""),VLOOKUP($P2287,コード一覧!$G$1:$H$10,2,FALSE),"")</f>
        <v/>
      </c>
      <c r="K2287" s="23" t="str">
        <f>IF(AND(INDEX(個人!$C$6:$AH$125,$N2287,$C$3)&lt;&gt;"",INDEX(個人!$C$6:$AH$125,$N2287,$O2287)&lt;&gt;""),LEFT(TEXT(INDEX(個人!$C$6:$AH$125,$N2287,$O2287),"mm:ss.00"),2),"")</f>
        <v/>
      </c>
      <c r="L2287" s="23" t="str">
        <f>IF(AND(INDEX(個人!$C$6:$AH$125,$N2287,$C$3)&lt;&gt;"",INDEX(個人!$C$6:$AH$125,$N2287,$O2287)&lt;&gt;""),MID(TEXT(INDEX(個人!$C$6:$AH$125,$N2287,$O2287),"mm:ss.00"),4,2),"")</f>
        <v/>
      </c>
      <c r="M2287" s="23" t="str">
        <f>IF(AND(INDEX(個人!$C$6:$AH$125,$N2287,$C$3)&lt;&gt;"",INDEX(個人!$C$6:$AH$125,$N2287,$O2287)&lt;&gt;""),RIGHT(TEXT(INDEX(個人!$C$6:$AH$125,$N2287,$O2287),"mm:ss.00"),2),"")</f>
        <v/>
      </c>
      <c r="N2287" s="23">
        <f t="shared" si="311"/>
        <v>104</v>
      </c>
      <c r="O2287" s="23">
        <v>26</v>
      </c>
      <c r="P2287" s="200" t="s">
        <v>70</v>
      </c>
      <c r="Q2287" s="23" t="s">
        <v>321</v>
      </c>
    </row>
    <row r="2288" spans="3:17" s="23" customFormat="1" x14ac:dyDescent="0.15">
      <c r="C2288" s="23" t="str">
        <f>IF(INDEX(個人!$C$6:$AH$125,$N2288,$C$3)&lt;&gt;"",DBCS(TRIM(INDEX(個人!$C$6:$AH$125,$N2288,$C$3))),"")</f>
        <v/>
      </c>
      <c r="D2288" s="23" t="str">
        <f t="shared" si="309"/>
        <v>○</v>
      </c>
      <c r="E2288" s="23">
        <f>IF(AND(INDEX(個人!$C$6:$AH$125,$N2287,$C$3)&lt;&gt;"",INDEX(個人!$C$6:$AH$125,$N2288,$O2288)&lt;&gt;""),E2287+1,E2287)</f>
        <v>0</v>
      </c>
      <c r="F2288" s="23" t="str">
        <f t="shared" si="310"/>
        <v>@0</v>
      </c>
      <c r="H2288" s="23" t="str">
        <f>IF(AND(INDEX(個人!$C$6:$AH$125,$N2288,$C$3)&lt;&gt;"",INDEX(個人!$C$6:$AH$125,$N2288,$O2288)&lt;&gt;""),IF(INDEX(個人!$C$6:$AH$125,$N2288,$H$3)&lt;20,11,ROUNDDOWN(INDEX(個人!$C$6:$AH$125,$N2288,$H$3)/5,0)+7),"")</f>
        <v/>
      </c>
      <c r="I2288" s="23" t="str">
        <f>IF(AND(INDEX(個人!$C$6:$AH$125,$N2288,$C$3)&lt;&gt;"",INDEX(個人!$C$6:$AH$125,$N2288,$O2288)&lt;&gt;""),IF(ISERROR(VLOOKUP(DBCS($Q2288),コード一覧!$E$1:$F$6,2,FALSE)),1,VLOOKUP(DBCS($Q2288),コード一覧!$E$1:$F$6,2,FALSE)),"")</f>
        <v/>
      </c>
      <c r="J2288" s="23" t="str">
        <f>IF(AND(INDEX(個人!$C$6:$AH$125,$N2288,$C$3)&lt;&gt;"",INDEX(個人!$C$6:$AH$125,$N2288,$O2288)&lt;&gt;""),VLOOKUP($P2288,コード一覧!$G$1:$H$10,2,FALSE),"")</f>
        <v/>
      </c>
      <c r="K2288" s="23" t="str">
        <f>IF(AND(INDEX(個人!$C$6:$AH$125,$N2288,$C$3)&lt;&gt;"",INDEX(個人!$C$6:$AH$125,$N2288,$O2288)&lt;&gt;""),LEFT(TEXT(INDEX(個人!$C$6:$AH$125,$N2288,$O2288),"mm:ss.00"),2),"")</f>
        <v/>
      </c>
      <c r="L2288" s="23" t="str">
        <f>IF(AND(INDEX(個人!$C$6:$AH$125,$N2288,$C$3)&lt;&gt;"",INDEX(個人!$C$6:$AH$125,$N2288,$O2288)&lt;&gt;""),MID(TEXT(INDEX(個人!$C$6:$AH$125,$N2288,$O2288),"mm:ss.00"),4,2),"")</f>
        <v/>
      </c>
      <c r="M2288" s="23" t="str">
        <f>IF(AND(INDEX(個人!$C$6:$AH$125,$N2288,$C$3)&lt;&gt;"",INDEX(個人!$C$6:$AH$125,$N2288,$O2288)&lt;&gt;""),RIGHT(TEXT(INDEX(個人!$C$6:$AH$125,$N2288,$O2288),"mm:ss.00"),2),"")</f>
        <v/>
      </c>
      <c r="N2288" s="23">
        <f t="shared" si="311"/>
        <v>104</v>
      </c>
      <c r="O2288" s="23">
        <v>27</v>
      </c>
      <c r="P2288" s="200" t="s">
        <v>24</v>
      </c>
      <c r="Q2288" s="23" t="s">
        <v>321</v>
      </c>
    </row>
    <row r="2289" spans="3:17" s="23" customFormat="1" x14ac:dyDescent="0.15">
      <c r="C2289" s="23" t="str">
        <f>IF(INDEX(個人!$C$6:$AH$125,$N2289,$C$3)&lt;&gt;"",DBCS(TRIM(INDEX(個人!$C$6:$AH$125,$N2289,$C$3))),"")</f>
        <v/>
      </c>
      <c r="D2289" s="23" t="str">
        <f t="shared" si="309"/>
        <v>○</v>
      </c>
      <c r="E2289" s="23">
        <f>IF(AND(INDEX(個人!$C$6:$AH$125,$N2288,$C$3)&lt;&gt;"",INDEX(個人!$C$6:$AH$125,$N2289,$O2289)&lt;&gt;""),E2288+1,E2288)</f>
        <v>0</v>
      </c>
      <c r="F2289" s="23" t="str">
        <f t="shared" si="310"/>
        <v>@0</v>
      </c>
      <c r="H2289" s="23" t="str">
        <f>IF(AND(INDEX(個人!$C$6:$AH$125,$N2289,$C$3)&lt;&gt;"",INDEX(個人!$C$6:$AH$125,$N2289,$O2289)&lt;&gt;""),IF(INDEX(個人!$C$6:$AH$125,$N2289,$H$3)&lt;20,11,ROUNDDOWN(INDEX(個人!$C$6:$AH$125,$N2289,$H$3)/5,0)+7),"")</f>
        <v/>
      </c>
      <c r="I2289" s="23" t="str">
        <f>IF(AND(INDEX(個人!$C$6:$AH$125,$N2289,$C$3)&lt;&gt;"",INDEX(個人!$C$6:$AH$125,$N2289,$O2289)&lt;&gt;""),IF(ISERROR(VLOOKUP(DBCS($Q2289),コード一覧!$E$1:$F$6,2,FALSE)),1,VLOOKUP(DBCS($Q2289),コード一覧!$E$1:$F$6,2,FALSE)),"")</f>
        <v/>
      </c>
      <c r="J2289" s="23" t="str">
        <f>IF(AND(INDEX(個人!$C$6:$AH$125,$N2289,$C$3)&lt;&gt;"",INDEX(個人!$C$6:$AH$125,$N2289,$O2289)&lt;&gt;""),VLOOKUP($P2289,コード一覧!$G$1:$H$10,2,FALSE),"")</f>
        <v/>
      </c>
      <c r="K2289" s="23" t="str">
        <f>IF(AND(INDEX(個人!$C$6:$AH$125,$N2289,$C$3)&lt;&gt;"",INDEX(個人!$C$6:$AH$125,$N2289,$O2289)&lt;&gt;""),LEFT(TEXT(INDEX(個人!$C$6:$AH$125,$N2289,$O2289),"mm:ss.00"),2),"")</f>
        <v/>
      </c>
      <c r="L2289" s="23" t="str">
        <f>IF(AND(INDEX(個人!$C$6:$AH$125,$N2289,$C$3)&lt;&gt;"",INDEX(個人!$C$6:$AH$125,$N2289,$O2289)&lt;&gt;""),MID(TEXT(INDEX(個人!$C$6:$AH$125,$N2289,$O2289),"mm:ss.00"),4,2),"")</f>
        <v/>
      </c>
      <c r="M2289" s="23" t="str">
        <f>IF(AND(INDEX(個人!$C$6:$AH$125,$N2289,$C$3)&lt;&gt;"",INDEX(個人!$C$6:$AH$125,$N2289,$O2289)&lt;&gt;""),RIGHT(TEXT(INDEX(個人!$C$6:$AH$125,$N2289,$O2289),"mm:ss.00"),2),"")</f>
        <v/>
      </c>
      <c r="N2289" s="23">
        <f t="shared" si="311"/>
        <v>104</v>
      </c>
      <c r="O2289" s="23">
        <v>28</v>
      </c>
      <c r="P2289" s="200" t="s">
        <v>37</v>
      </c>
      <c r="Q2289" s="23" t="s">
        <v>321</v>
      </c>
    </row>
    <row r="2290" spans="3:17" s="23" customFormat="1" x14ac:dyDescent="0.15">
      <c r="C2290" s="23" t="str">
        <f>IF(INDEX(個人!$C$6:$AH$125,$N2290,$C$3)&lt;&gt;"",DBCS(TRIM(INDEX(個人!$C$6:$AH$125,$N2290,$C$3))),"")</f>
        <v/>
      </c>
      <c r="D2290" s="23" t="str">
        <f t="shared" si="309"/>
        <v>○</v>
      </c>
      <c r="E2290" s="23">
        <f>IF(AND(INDEX(個人!$C$6:$AH$125,$N2289,$C$3)&lt;&gt;"",INDEX(個人!$C$6:$AH$125,$N2290,$O2290)&lt;&gt;""),E2289+1,E2289)</f>
        <v>0</v>
      </c>
      <c r="F2290" s="23" t="str">
        <f t="shared" si="310"/>
        <v>@0</v>
      </c>
      <c r="H2290" s="23" t="str">
        <f>IF(AND(INDEX(個人!$C$6:$AH$125,$N2290,$C$3)&lt;&gt;"",INDEX(個人!$C$6:$AH$125,$N2290,$O2290)&lt;&gt;""),IF(INDEX(個人!$C$6:$AH$125,$N2290,$H$3)&lt;20,11,ROUNDDOWN(INDEX(個人!$C$6:$AH$125,$N2290,$H$3)/5,0)+7),"")</f>
        <v/>
      </c>
      <c r="I2290" s="23" t="str">
        <f>IF(AND(INDEX(個人!$C$6:$AH$125,$N2290,$C$3)&lt;&gt;"",INDEX(個人!$C$6:$AH$125,$N2290,$O2290)&lt;&gt;""),IF(ISERROR(VLOOKUP(DBCS($Q2290),コード一覧!$E$1:$F$6,2,FALSE)),1,VLOOKUP(DBCS($Q2290),コード一覧!$E$1:$F$6,2,FALSE)),"")</f>
        <v/>
      </c>
      <c r="J2290" s="23" t="str">
        <f>IF(AND(INDEX(個人!$C$6:$AH$125,$N2290,$C$3)&lt;&gt;"",INDEX(個人!$C$6:$AH$125,$N2290,$O2290)&lt;&gt;""),VLOOKUP($P2290,コード一覧!$G$1:$H$10,2,FALSE),"")</f>
        <v/>
      </c>
      <c r="K2290" s="23" t="str">
        <f>IF(AND(INDEX(個人!$C$6:$AH$125,$N2290,$C$3)&lt;&gt;"",INDEX(個人!$C$6:$AH$125,$N2290,$O2290)&lt;&gt;""),LEFT(TEXT(INDEX(個人!$C$6:$AH$125,$N2290,$O2290),"mm:ss.00"),2),"")</f>
        <v/>
      </c>
      <c r="L2290" s="23" t="str">
        <f>IF(AND(INDEX(個人!$C$6:$AH$125,$N2290,$C$3)&lt;&gt;"",INDEX(個人!$C$6:$AH$125,$N2290,$O2290)&lt;&gt;""),MID(TEXT(INDEX(個人!$C$6:$AH$125,$N2290,$O2290),"mm:ss.00"),4,2),"")</f>
        <v/>
      </c>
      <c r="M2290" s="23" t="str">
        <f>IF(AND(INDEX(個人!$C$6:$AH$125,$N2290,$C$3)&lt;&gt;"",INDEX(個人!$C$6:$AH$125,$N2290,$O2290)&lt;&gt;""),RIGHT(TEXT(INDEX(個人!$C$6:$AH$125,$N2290,$O2290),"mm:ss.00"),2),"")</f>
        <v/>
      </c>
      <c r="N2290" s="23">
        <f t="shared" si="311"/>
        <v>104</v>
      </c>
      <c r="O2290" s="23">
        <v>29</v>
      </c>
      <c r="P2290" s="200" t="s">
        <v>47</v>
      </c>
      <c r="Q2290" s="23" t="s">
        <v>321</v>
      </c>
    </row>
    <row r="2291" spans="3:17" s="23" customFormat="1" x14ac:dyDescent="0.15">
      <c r="C2291" s="23" t="str">
        <f>IF(INDEX(個人!$C$6:$AH$125,$N2291,$C$3)&lt;&gt;"",DBCS(TRIM(INDEX(個人!$C$6:$AH$125,$N2291,$C$3))),"")</f>
        <v/>
      </c>
      <c r="D2291" s="23" t="str">
        <f t="shared" si="309"/>
        <v>○</v>
      </c>
      <c r="E2291" s="23">
        <f>IF(AND(INDEX(個人!$C$6:$AH$125,$N2290,$C$3)&lt;&gt;"",INDEX(個人!$C$6:$AH$125,$N2291,$O2291)&lt;&gt;""),E2290+1,E2290)</f>
        <v>0</v>
      </c>
      <c r="F2291" s="23" t="str">
        <f t="shared" si="310"/>
        <v>@0</v>
      </c>
      <c r="H2291" s="23" t="str">
        <f>IF(AND(INDEX(個人!$C$6:$AH$125,$N2291,$C$3)&lt;&gt;"",INDEX(個人!$C$6:$AH$125,$N2291,$O2291)&lt;&gt;""),IF(INDEX(個人!$C$6:$AH$125,$N2291,$H$3)&lt;20,11,ROUNDDOWN(INDEX(個人!$C$6:$AH$125,$N2291,$H$3)/5,0)+7),"")</f>
        <v/>
      </c>
      <c r="I2291" s="23" t="str">
        <f>IF(AND(INDEX(個人!$C$6:$AH$125,$N2291,$C$3)&lt;&gt;"",INDEX(個人!$C$6:$AH$125,$N2291,$O2291)&lt;&gt;""),IF(ISERROR(VLOOKUP(DBCS($Q2291),コード一覧!$E$1:$F$6,2,FALSE)),1,VLOOKUP(DBCS($Q2291),コード一覧!$E$1:$F$6,2,FALSE)),"")</f>
        <v/>
      </c>
      <c r="J2291" s="23" t="str">
        <f>IF(AND(INDEX(個人!$C$6:$AH$125,$N2291,$C$3)&lt;&gt;"",INDEX(個人!$C$6:$AH$125,$N2291,$O2291)&lt;&gt;""),VLOOKUP($P2291,コード一覧!$G$1:$H$10,2,FALSE),"")</f>
        <v/>
      </c>
      <c r="K2291" s="23" t="str">
        <f>IF(AND(INDEX(個人!$C$6:$AH$125,$N2291,$C$3)&lt;&gt;"",INDEX(個人!$C$6:$AH$125,$N2291,$O2291)&lt;&gt;""),LEFT(TEXT(INDEX(個人!$C$6:$AH$125,$N2291,$O2291),"mm:ss.00"),2),"")</f>
        <v/>
      </c>
      <c r="L2291" s="23" t="str">
        <f>IF(AND(INDEX(個人!$C$6:$AH$125,$N2291,$C$3)&lt;&gt;"",INDEX(個人!$C$6:$AH$125,$N2291,$O2291)&lt;&gt;""),MID(TEXT(INDEX(個人!$C$6:$AH$125,$N2291,$O2291),"mm:ss.00"),4,2),"")</f>
        <v/>
      </c>
      <c r="M2291" s="23" t="str">
        <f>IF(AND(INDEX(個人!$C$6:$AH$125,$N2291,$C$3)&lt;&gt;"",INDEX(個人!$C$6:$AH$125,$N2291,$O2291)&lt;&gt;""),RIGHT(TEXT(INDEX(個人!$C$6:$AH$125,$N2291,$O2291),"mm:ss.00"),2),"")</f>
        <v/>
      </c>
      <c r="N2291" s="23">
        <f t="shared" si="311"/>
        <v>104</v>
      </c>
      <c r="O2291" s="23">
        <v>30</v>
      </c>
      <c r="P2291" s="200" t="s">
        <v>37</v>
      </c>
      <c r="Q2291" s="23" t="s">
        <v>101</v>
      </c>
    </row>
    <row r="2292" spans="3:17" s="23" customFormat="1" x14ac:dyDescent="0.15">
      <c r="C2292" s="23" t="str">
        <f>IF(INDEX(個人!$C$6:$AH$125,$N2292,$C$3)&lt;&gt;"",DBCS(TRIM(INDEX(個人!$C$6:$AH$125,$N2292,$C$3))),"")</f>
        <v/>
      </c>
      <c r="D2292" s="23" t="str">
        <f t="shared" si="309"/>
        <v>○</v>
      </c>
      <c r="E2292" s="23">
        <f>IF(AND(INDEX(個人!$C$6:$AH$125,$N2291,$C$3)&lt;&gt;"",INDEX(個人!$C$6:$AH$125,$N2292,$O2292)&lt;&gt;""),E2291+1,E2291)</f>
        <v>0</v>
      </c>
      <c r="F2292" s="23" t="str">
        <f t="shared" si="310"/>
        <v>@0</v>
      </c>
      <c r="H2292" s="23" t="str">
        <f>IF(AND(INDEX(個人!$C$6:$AH$125,$N2292,$C$3)&lt;&gt;"",INDEX(個人!$C$6:$AH$125,$N2292,$O2292)&lt;&gt;""),IF(INDEX(個人!$C$6:$AH$125,$N2292,$H$3)&lt;20,11,ROUNDDOWN(INDEX(個人!$C$6:$AH$125,$N2292,$H$3)/5,0)+7),"")</f>
        <v/>
      </c>
      <c r="I2292" s="23" t="str">
        <f>IF(AND(INDEX(個人!$C$6:$AH$125,$N2292,$C$3)&lt;&gt;"",INDEX(個人!$C$6:$AH$125,$N2292,$O2292)&lt;&gt;""),IF(ISERROR(VLOOKUP(DBCS($Q2292),コード一覧!$E$1:$F$6,2,FALSE)),1,VLOOKUP(DBCS($Q2292),コード一覧!$E$1:$F$6,2,FALSE)),"")</f>
        <v/>
      </c>
      <c r="J2292" s="23" t="str">
        <f>IF(AND(INDEX(個人!$C$6:$AH$125,$N2292,$C$3)&lt;&gt;"",INDEX(個人!$C$6:$AH$125,$N2292,$O2292)&lt;&gt;""),VLOOKUP($P2292,コード一覧!$G$1:$H$10,2,FALSE),"")</f>
        <v/>
      </c>
      <c r="K2292" s="23" t="str">
        <f>IF(AND(INDEX(個人!$C$6:$AH$125,$N2292,$C$3)&lt;&gt;"",INDEX(個人!$C$6:$AH$125,$N2292,$O2292)&lt;&gt;""),LEFT(TEXT(INDEX(個人!$C$6:$AH$125,$N2292,$O2292),"mm:ss.00"),2),"")</f>
        <v/>
      </c>
      <c r="L2292" s="23" t="str">
        <f>IF(AND(INDEX(個人!$C$6:$AH$125,$N2292,$C$3)&lt;&gt;"",INDEX(個人!$C$6:$AH$125,$N2292,$O2292)&lt;&gt;""),MID(TEXT(INDEX(個人!$C$6:$AH$125,$N2292,$O2292),"mm:ss.00"),4,2),"")</f>
        <v/>
      </c>
      <c r="M2292" s="23" t="str">
        <f>IF(AND(INDEX(個人!$C$6:$AH$125,$N2292,$C$3)&lt;&gt;"",INDEX(個人!$C$6:$AH$125,$N2292,$O2292)&lt;&gt;""),RIGHT(TEXT(INDEX(個人!$C$6:$AH$125,$N2292,$O2292),"mm:ss.00"),2),"")</f>
        <v/>
      </c>
      <c r="N2292" s="23">
        <f t="shared" si="311"/>
        <v>104</v>
      </c>
      <c r="O2292" s="23">
        <v>31</v>
      </c>
      <c r="P2292" s="200" t="s">
        <v>47</v>
      </c>
      <c r="Q2292" s="23" t="s">
        <v>101</v>
      </c>
    </row>
    <row r="2293" spans="3:17" s="23" customFormat="1" x14ac:dyDescent="0.15">
      <c r="C2293" s="23" t="str">
        <f>IF(INDEX(個人!$C$6:$AH$125,$N2293,$C$3)&lt;&gt;"",DBCS(TRIM(INDEX(個人!$C$6:$AH$125,$N2293,$C$3))),"")</f>
        <v/>
      </c>
      <c r="D2293" s="23" t="str">
        <f t="shared" si="309"/>
        <v>○</v>
      </c>
      <c r="E2293" s="23">
        <f>IF(AND(INDEX(個人!$C$6:$AH$125,$N2292,$C$3)&lt;&gt;"",INDEX(個人!$C$6:$AH$125,$N2293,$O2293)&lt;&gt;""),E2292+1,E2292)</f>
        <v>0</v>
      </c>
      <c r="F2293" s="23" t="str">
        <f t="shared" si="310"/>
        <v>@0</v>
      </c>
      <c r="H2293" s="23" t="str">
        <f>IF(AND(INDEX(個人!$C$6:$AH$125,$N2293,$C$3)&lt;&gt;"",INDEX(個人!$C$6:$AH$125,$N2293,$O2293)&lt;&gt;""),IF(INDEX(個人!$C$6:$AH$125,$N2293,$H$3)&lt;20,11,ROUNDDOWN(INDEX(個人!$C$6:$AH$125,$N2293,$H$3)/5,0)+7),"")</f>
        <v/>
      </c>
      <c r="I2293" s="23" t="str">
        <f>IF(AND(INDEX(個人!$C$6:$AH$125,$N2293,$C$3)&lt;&gt;"",INDEX(個人!$C$6:$AH$125,$N2293,$O2293)&lt;&gt;""),IF(ISERROR(VLOOKUP(DBCS($Q2293),コード一覧!$E$1:$F$6,2,FALSE)),1,VLOOKUP(DBCS($Q2293),コード一覧!$E$1:$F$6,2,FALSE)),"")</f>
        <v/>
      </c>
      <c r="J2293" s="23" t="str">
        <f>IF(AND(INDEX(個人!$C$6:$AH$125,$N2293,$C$3)&lt;&gt;"",INDEX(個人!$C$6:$AH$125,$N2293,$O2293)&lt;&gt;""),VLOOKUP($P2293,コード一覧!$G$1:$H$10,2,FALSE),"")</f>
        <v/>
      </c>
      <c r="K2293" s="23" t="str">
        <f>IF(AND(INDEX(個人!$C$6:$AH$125,$N2293,$C$3)&lt;&gt;"",INDEX(個人!$C$6:$AH$125,$N2293,$O2293)&lt;&gt;""),LEFT(TEXT(INDEX(個人!$C$6:$AH$125,$N2293,$O2293),"mm:ss.00"),2),"")</f>
        <v/>
      </c>
      <c r="L2293" s="23" t="str">
        <f>IF(AND(INDEX(個人!$C$6:$AH$125,$N2293,$C$3)&lt;&gt;"",INDEX(個人!$C$6:$AH$125,$N2293,$O2293)&lt;&gt;""),MID(TEXT(INDEX(個人!$C$6:$AH$125,$N2293,$O2293),"mm:ss.00"),4,2),"")</f>
        <v/>
      </c>
      <c r="M2293" s="23" t="str">
        <f>IF(AND(INDEX(個人!$C$6:$AH$125,$N2293,$C$3)&lt;&gt;"",INDEX(個人!$C$6:$AH$125,$N2293,$O2293)&lt;&gt;""),RIGHT(TEXT(INDEX(個人!$C$6:$AH$125,$N2293,$O2293),"mm:ss.00"),2),"")</f>
        <v/>
      </c>
      <c r="N2293" s="23">
        <f t="shared" si="311"/>
        <v>104</v>
      </c>
      <c r="O2293" s="23">
        <v>32</v>
      </c>
      <c r="P2293" s="200" t="s">
        <v>73</v>
      </c>
      <c r="Q2293" s="23" t="s">
        <v>101</v>
      </c>
    </row>
    <row r="2294" spans="3:17" s="22" customFormat="1" x14ac:dyDescent="0.15">
      <c r="C2294" s="22" t="str">
        <f>IF(INDEX(個人!$C$6:$AH$125,$N2294,$C$3)&lt;&gt;"",DBCS(TRIM(INDEX(個人!$C$6:$AH$125,$N2294,$C$3))),"")</f>
        <v/>
      </c>
      <c r="D2294" s="22" t="str">
        <f>IF(C2293=C2294,"○","×")</f>
        <v>○</v>
      </c>
      <c r="E2294" s="22">
        <f>IF(AND(INDEX(個人!$C$6:$AH$125,$N2294,$C$3)&lt;&gt;"",INDEX(個人!$C$6:$AH$125,$N2294,$O2294)&lt;&gt;""),1,0)</f>
        <v>0</v>
      </c>
      <c r="F2294" s="22" t="str">
        <f>C2294&amp;"@"&amp;E2294</f>
        <v>@0</v>
      </c>
      <c r="H2294" s="22" t="str">
        <f>IF(AND(INDEX(個人!$C$6:$AH$125,$N2294,$C$3)&lt;&gt;"",INDEX(個人!$C$6:$AH$125,$N2294,$O2294)&lt;&gt;""),IF(INDEX(個人!$C$6:$AH$125,$N2294,$H$3)&lt;20,11,ROUNDDOWN(INDEX(個人!$C$6:$AH$125,$N2294,$H$3)/5,0)+7),"")</f>
        <v/>
      </c>
      <c r="I2294" s="22" t="str">
        <f>IF(AND(INDEX(個人!$C$6:$AH$125,$N2294,$C$3)&lt;&gt;"",INDEX(個人!$C$6:$AH$125,$N2294,$O2294)&lt;&gt;""),IF(ISERROR(VLOOKUP(DBCS($Q2294),コード一覧!$E$1:$F$6,2,FALSE)),1,VLOOKUP(DBCS($Q2294),コード一覧!$E$1:$F$6,2,FALSE)),"")</f>
        <v/>
      </c>
      <c r="J2294" s="22" t="str">
        <f>IF(AND(INDEX(個人!$C$6:$AH$125,$N2294,$C$3)&lt;&gt;"",INDEX(個人!$C$6:$AH$125,$N2294,$O2294)&lt;&gt;""),VLOOKUP($P2294,コード一覧!$G$1:$H$10,2,FALSE),"")</f>
        <v/>
      </c>
      <c r="K2294" s="22" t="str">
        <f>IF(AND(INDEX(個人!$C$6:$AH$125,$N2294,$C$3)&lt;&gt;"",INDEX(個人!$C$6:$AH$125,$N2294,$O2294)&lt;&gt;""),LEFT(TEXT(INDEX(個人!$C$6:$AH$125,$N2294,$O2294),"mm:ss.00"),2),"")</f>
        <v/>
      </c>
      <c r="L2294" s="22" t="str">
        <f>IF(AND(INDEX(個人!$C$6:$AH$125,$N2294,$C$3)&lt;&gt;"",INDEX(個人!$C$6:$AH$125,$N2294,$O2294)&lt;&gt;""),MID(TEXT(INDEX(個人!$C$6:$AH$125,$N2294,$O2294),"mm:ss.00"),4,2),"")</f>
        <v/>
      </c>
      <c r="M2294" s="22" t="str">
        <f>IF(AND(INDEX(個人!$C$6:$AH$125,$N2294,$C$3)&lt;&gt;"",INDEX(個人!$C$6:$AH$125,$N2294,$O2294)&lt;&gt;""),RIGHT(TEXT(INDEX(個人!$C$6:$AH$125,$N2294,$O2294),"mm:ss.00"),2),"")</f>
        <v/>
      </c>
      <c r="N2294" s="22">
        <f>N2272+1</f>
        <v>105</v>
      </c>
      <c r="O2294" s="22">
        <v>11</v>
      </c>
      <c r="P2294" s="24" t="s">
        <v>70</v>
      </c>
      <c r="Q2294" s="22" t="s">
        <v>102</v>
      </c>
    </row>
    <row r="2295" spans="3:17" s="22" customFormat="1" x14ac:dyDescent="0.15">
      <c r="C2295" s="22" t="str">
        <f>IF(INDEX(個人!$C$6:$AH$125,$N2295,$C$3)&lt;&gt;"",DBCS(TRIM(INDEX(個人!$C$6:$AH$125,$N2295,$C$3))),"")</f>
        <v/>
      </c>
      <c r="D2295" s="22" t="str">
        <f>IF(C2294=C2295,"○","×")</f>
        <v>○</v>
      </c>
      <c r="E2295" s="22">
        <f>IF(AND(INDEX(個人!$C$6:$AH$125,$N2294,$C$3)&lt;&gt;"",INDEX(個人!$C$6:$AH$125,$N2295,$O2295)&lt;&gt;""),E2294+1,E2294)</f>
        <v>0</v>
      </c>
      <c r="F2295" s="22" t="str">
        <f>C2295&amp;"@"&amp;E2295</f>
        <v>@0</v>
      </c>
      <c r="H2295" s="22" t="str">
        <f>IF(AND(INDEX(個人!$C$6:$AH$125,$N2295,$C$3)&lt;&gt;"",INDEX(個人!$C$6:$AH$125,$N2295,$O2295)&lt;&gt;""),IF(INDEX(個人!$C$6:$AH$125,$N2295,$H$3)&lt;20,11,ROUNDDOWN(INDEX(個人!$C$6:$AH$125,$N2295,$H$3)/5,0)+7),"")</f>
        <v/>
      </c>
      <c r="I2295" s="22" t="str">
        <f>IF(AND(INDEX(個人!$C$6:$AH$125,$N2295,$C$3)&lt;&gt;"",INDEX(個人!$C$6:$AH$125,$N2295,$O2295)&lt;&gt;""),IF(ISERROR(VLOOKUP(DBCS($Q2295),コード一覧!$E$1:$F$6,2,FALSE)),1,VLOOKUP(DBCS($Q2295),コード一覧!$E$1:$F$6,2,FALSE)),"")</f>
        <v/>
      </c>
      <c r="J2295" s="22" t="str">
        <f>IF(AND(INDEX(個人!$C$6:$AH$125,$N2295,$C$3)&lt;&gt;"",INDEX(個人!$C$6:$AH$125,$N2295,$O2295)&lt;&gt;""),VLOOKUP($P2295,コード一覧!$G$1:$H$10,2,FALSE),"")</f>
        <v/>
      </c>
      <c r="K2295" s="22" t="str">
        <f>IF(AND(INDEX(個人!$C$6:$AH$125,$N2295,$C$3)&lt;&gt;"",INDEX(個人!$C$6:$AH$125,$N2295,$O2295)&lt;&gt;""),LEFT(TEXT(INDEX(個人!$C$6:$AH$125,$N2295,$O2295),"mm:ss.00"),2),"")</f>
        <v/>
      </c>
      <c r="L2295" s="22" t="str">
        <f>IF(AND(INDEX(個人!$C$6:$AH$125,$N2295,$C$3)&lt;&gt;"",INDEX(個人!$C$6:$AH$125,$N2295,$O2295)&lt;&gt;""),MID(TEXT(INDEX(個人!$C$6:$AH$125,$N2295,$O2295),"mm:ss.00"),4,2),"")</f>
        <v/>
      </c>
      <c r="M2295" s="22" t="str">
        <f>IF(AND(INDEX(個人!$C$6:$AH$125,$N2295,$C$3)&lt;&gt;"",INDEX(個人!$C$6:$AH$125,$N2295,$O2295)&lt;&gt;""),RIGHT(TEXT(INDEX(個人!$C$6:$AH$125,$N2295,$O2295),"mm:ss.00"),2),"")</f>
        <v/>
      </c>
      <c r="N2295" s="22">
        <f>$N2294</f>
        <v>105</v>
      </c>
      <c r="O2295" s="22">
        <v>12</v>
      </c>
      <c r="P2295" s="24" t="s">
        <v>24</v>
      </c>
      <c r="Q2295" s="22" t="s">
        <v>102</v>
      </c>
    </row>
    <row r="2296" spans="3:17" s="22" customFormat="1" x14ac:dyDescent="0.15">
      <c r="C2296" s="22" t="str">
        <f>IF(INDEX(個人!$C$6:$AH$125,$N2296,$C$3)&lt;&gt;"",DBCS(TRIM(INDEX(個人!$C$6:$AH$125,$N2296,$C$3))),"")</f>
        <v/>
      </c>
      <c r="D2296" s="22" t="str">
        <f t="shared" ref="D2296:D2315" si="312">IF(C2295=C2296,"○","×")</f>
        <v>○</v>
      </c>
      <c r="E2296" s="22">
        <f>IF(AND(INDEX(個人!$C$6:$AH$125,$N2295,$C$3)&lt;&gt;"",INDEX(個人!$C$6:$AH$125,$N2296,$O2296)&lt;&gt;""),E2295+1,E2295)</f>
        <v>0</v>
      </c>
      <c r="F2296" s="22" t="str">
        <f t="shared" ref="F2296:F2315" si="313">C2296&amp;"@"&amp;E2296</f>
        <v>@0</v>
      </c>
      <c r="H2296" s="22" t="str">
        <f>IF(AND(INDEX(個人!$C$6:$AH$125,$N2296,$C$3)&lt;&gt;"",INDEX(個人!$C$6:$AH$125,$N2296,$O2296)&lt;&gt;""),IF(INDEX(個人!$C$6:$AH$125,$N2296,$H$3)&lt;20,11,ROUNDDOWN(INDEX(個人!$C$6:$AH$125,$N2296,$H$3)/5,0)+7),"")</f>
        <v/>
      </c>
      <c r="I2296" s="22" t="str">
        <f>IF(AND(INDEX(個人!$C$6:$AH$125,$N2296,$C$3)&lt;&gt;"",INDEX(個人!$C$6:$AH$125,$N2296,$O2296)&lt;&gt;""),IF(ISERROR(VLOOKUP(DBCS($Q2296),コード一覧!$E$1:$F$6,2,FALSE)),1,VLOOKUP(DBCS($Q2296),コード一覧!$E$1:$F$6,2,FALSE)),"")</f>
        <v/>
      </c>
      <c r="J2296" s="22" t="str">
        <f>IF(AND(INDEX(個人!$C$6:$AH$125,$N2296,$C$3)&lt;&gt;"",INDEX(個人!$C$6:$AH$125,$N2296,$O2296)&lt;&gt;""),VLOOKUP($P2296,コード一覧!$G$1:$H$10,2,FALSE),"")</f>
        <v/>
      </c>
      <c r="K2296" s="22" t="str">
        <f>IF(AND(INDEX(個人!$C$6:$AH$125,$N2296,$C$3)&lt;&gt;"",INDEX(個人!$C$6:$AH$125,$N2296,$O2296)&lt;&gt;""),LEFT(TEXT(INDEX(個人!$C$6:$AH$125,$N2296,$O2296),"mm:ss.00"),2),"")</f>
        <v/>
      </c>
      <c r="L2296" s="22" t="str">
        <f>IF(AND(INDEX(個人!$C$6:$AH$125,$N2296,$C$3)&lt;&gt;"",INDEX(個人!$C$6:$AH$125,$N2296,$O2296)&lt;&gt;""),MID(TEXT(INDEX(個人!$C$6:$AH$125,$N2296,$O2296),"mm:ss.00"),4,2),"")</f>
        <v/>
      </c>
      <c r="M2296" s="22" t="str">
        <f>IF(AND(INDEX(個人!$C$6:$AH$125,$N2296,$C$3)&lt;&gt;"",INDEX(個人!$C$6:$AH$125,$N2296,$O2296)&lt;&gt;""),RIGHT(TEXT(INDEX(個人!$C$6:$AH$125,$N2296,$O2296),"mm:ss.00"),2),"")</f>
        <v/>
      </c>
      <c r="N2296" s="22">
        <f t="shared" ref="N2296:N2315" si="314">$N2295</f>
        <v>105</v>
      </c>
      <c r="O2296" s="22">
        <v>13</v>
      </c>
      <c r="P2296" s="24" t="s">
        <v>37</v>
      </c>
      <c r="Q2296" s="22" t="s">
        <v>102</v>
      </c>
    </row>
    <row r="2297" spans="3:17" s="22" customFormat="1" x14ac:dyDescent="0.15">
      <c r="C2297" s="22" t="str">
        <f>IF(INDEX(個人!$C$6:$AH$125,$N2297,$C$3)&lt;&gt;"",DBCS(TRIM(INDEX(個人!$C$6:$AH$125,$N2297,$C$3))),"")</f>
        <v/>
      </c>
      <c r="D2297" s="22" t="str">
        <f t="shared" si="312"/>
        <v>○</v>
      </c>
      <c r="E2297" s="22">
        <f>IF(AND(INDEX(個人!$C$6:$AH$125,$N2296,$C$3)&lt;&gt;"",INDEX(個人!$C$6:$AH$125,$N2297,$O2297)&lt;&gt;""),E2296+1,E2296)</f>
        <v>0</v>
      </c>
      <c r="F2297" s="22" t="str">
        <f t="shared" si="313"/>
        <v>@0</v>
      </c>
      <c r="H2297" s="22" t="str">
        <f>IF(AND(INDEX(個人!$C$6:$AH$125,$N2297,$C$3)&lt;&gt;"",INDEX(個人!$C$6:$AH$125,$N2297,$O2297)&lt;&gt;""),IF(INDEX(個人!$C$6:$AH$125,$N2297,$H$3)&lt;20,11,ROUNDDOWN(INDEX(個人!$C$6:$AH$125,$N2297,$H$3)/5,0)+7),"")</f>
        <v/>
      </c>
      <c r="I2297" s="22" t="str">
        <f>IF(AND(INDEX(個人!$C$6:$AH$125,$N2297,$C$3)&lt;&gt;"",INDEX(個人!$C$6:$AH$125,$N2297,$O2297)&lt;&gt;""),IF(ISERROR(VLOOKUP(DBCS($Q2297),コード一覧!$E$1:$F$6,2,FALSE)),1,VLOOKUP(DBCS($Q2297),コード一覧!$E$1:$F$6,2,FALSE)),"")</f>
        <v/>
      </c>
      <c r="J2297" s="22" t="str">
        <f>IF(AND(INDEX(個人!$C$6:$AH$125,$N2297,$C$3)&lt;&gt;"",INDEX(個人!$C$6:$AH$125,$N2297,$O2297)&lt;&gt;""),VLOOKUP($P2297,コード一覧!$G$1:$H$10,2,FALSE),"")</f>
        <v/>
      </c>
      <c r="K2297" s="22" t="str">
        <f>IF(AND(INDEX(個人!$C$6:$AH$125,$N2297,$C$3)&lt;&gt;"",INDEX(個人!$C$6:$AH$125,$N2297,$O2297)&lt;&gt;""),LEFT(TEXT(INDEX(個人!$C$6:$AH$125,$N2297,$O2297),"mm:ss.00"),2),"")</f>
        <v/>
      </c>
      <c r="L2297" s="22" t="str">
        <f>IF(AND(INDEX(個人!$C$6:$AH$125,$N2297,$C$3)&lt;&gt;"",INDEX(個人!$C$6:$AH$125,$N2297,$O2297)&lt;&gt;""),MID(TEXT(INDEX(個人!$C$6:$AH$125,$N2297,$O2297),"mm:ss.00"),4,2),"")</f>
        <v/>
      </c>
      <c r="M2297" s="22" t="str">
        <f>IF(AND(INDEX(個人!$C$6:$AH$125,$N2297,$C$3)&lt;&gt;"",INDEX(個人!$C$6:$AH$125,$N2297,$O2297)&lt;&gt;""),RIGHT(TEXT(INDEX(個人!$C$6:$AH$125,$N2297,$O2297),"mm:ss.00"),2),"")</f>
        <v/>
      </c>
      <c r="N2297" s="22">
        <f t="shared" si="314"/>
        <v>105</v>
      </c>
      <c r="O2297" s="22">
        <v>14</v>
      </c>
      <c r="P2297" s="24" t="s">
        <v>47</v>
      </c>
      <c r="Q2297" s="22" t="s">
        <v>102</v>
      </c>
    </row>
    <row r="2298" spans="3:17" s="22" customFormat="1" x14ac:dyDescent="0.15">
      <c r="C2298" s="22" t="str">
        <f>IF(INDEX(個人!$C$6:$AH$125,$N2298,$C$3)&lt;&gt;"",DBCS(TRIM(INDEX(個人!$C$6:$AH$125,$N2298,$C$3))),"")</f>
        <v/>
      </c>
      <c r="D2298" s="22" t="str">
        <f t="shared" si="312"/>
        <v>○</v>
      </c>
      <c r="E2298" s="22">
        <f>IF(AND(INDEX(個人!$C$6:$AH$125,$N2297,$C$3)&lt;&gt;"",INDEX(個人!$C$6:$AH$125,$N2298,$O2298)&lt;&gt;""),E2297+1,E2297)</f>
        <v>0</v>
      </c>
      <c r="F2298" s="22" t="str">
        <f t="shared" si="313"/>
        <v>@0</v>
      </c>
      <c r="H2298" s="22" t="str">
        <f>IF(AND(INDEX(個人!$C$6:$AH$125,$N2298,$C$3)&lt;&gt;"",INDEX(個人!$C$6:$AH$125,$N2298,$O2298)&lt;&gt;""),IF(INDEX(個人!$C$6:$AH$125,$N2298,$H$3)&lt;20,11,ROUNDDOWN(INDEX(個人!$C$6:$AH$125,$N2298,$H$3)/5,0)+7),"")</f>
        <v/>
      </c>
      <c r="I2298" s="22" t="str">
        <f>IF(AND(INDEX(個人!$C$6:$AH$125,$N2298,$C$3)&lt;&gt;"",INDEX(個人!$C$6:$AH$125,$N2298,$O2298)&lt;&gt;""),IF(ISERROR(VLOOKUP(DBCS($Q2298),コード一覧!$E$1:$F$6,2,FALSE)),1,VLOOKUP(DBCS($Q2298),コード一覧!$E$1:$F$6,2,FALSE)),"")</f>
        <v/>
      </c>
      <c r="J2298" s="22" t="str">
        <f>IF(AND(INDEX(個人!$C$6:$AH$125,$N2298,$C$3)&lt;&gt;"",INDEX(個人!$C$6:$AH$125,$N2298,$O2298)&lt;&gt;""),VLOOKUP($P2298,コード一覧!$G$1:$H$10,2,FALSE),"")</f>
        <v/>
      </c>
      <c r="K2298" s="22" t="str">
        <f>IF(AND(INDEX(個人!$C$6:$AH$125,$N2298,$C$3)&lt;&gt;"",INDEX(個人!$C$6:$AH$125,$N2298,$O2298)&lt;&gt;""),LEFT(TEXT(INDEX(個人!$C$6:$AH$125,$N2298,$O2298),"mm:ss.00"),2),"")</f>
        <v/>
      </c>
      <c r="L2298" s="22" t="str">
        <f>IF(AND(INDEX(個人!$C$6:$AH$125,$N2298,$C$3)&lt;&gt;"",INDEX(個人!$C$6:$AH$125,$N2298,$O2298)&lt;&gt;""),MID(TEXT(INDEX(個人!$C$6:$AH$125,$N2298,$O2298),"mm:ss.00"),4,2),"")</f>
        <v/>
      </c>
      <c r="M2298" s="22" t="str">
        <f>IF(AND(INDEX(個人!$C$6:$AH$125,$N2298,$C$3)&lt;&gt;"",INDEX(個人!$C$6:$AH$125,$N2298,$O2298)&lt;&gt;""),RIGHT(TEXT(INDEX(個人!$C$6:$AH$125,$N2298,$O2298),"mm:ss.00"),2),"")</f>
        <v/>
      </c>
      <c r="N2298" s="22">
        <f t="shared" si="314"/>
        <v>105</v>
      </c>
      <c r="O2298" s="22">
        <v>15</v>
      </c>
      <c r="P2298" s="24" t="s">
        <v>73</v>
      </c>
      <c r="Q2298" s="22" t="s">
        <v>102</v>
      </c>
    </row>
    <row r="2299" spans="3:17" s="22" customFormat="1" x14ac:dyDescent="0.15">
      <c r="C2299" s="22" t="str">
        <f>IF(INDEX(個人!$C$6:$AH$125,$N2299,$C$3)&lt;&gt;"",DBCS(TRIM(INDEX(個人!$C$6:$AH$125,$N2299,$C$3))),"")</f>
        <v/>
      </c>
      <c r="D2299" s="22" t="str">
        <f t="shared" si="312"/>
        <v>○</v>
      </c>
      <c r="E2299" s="22">
        <f>IF(AND(INDEX(個人!$C$6:$AH$125,$N2298,$C$3)&lt;&gt;"",INDEX(個人!$C$6:$AH$125,$N2299,$O2299)&lt;&gt;""),E2298+1,E2298)</f>
        <v>0</v>
      </c>
      <c r="F2299" s="22" t="str">
        <f t="shared" si="313"/>
        <v>@0</v>
      </c>
      <c r="H2299" s="22" t="str">
        <f>IF(AND(INDEX(個人!$C$6:$AH$125,$N2299,$C$3)&lt;&gt;"",INDEX(個人!$C$6:$AH$125,$N2299,$O2299)&lt;&gt;""),IF(INDEX(個人!$C$6:$AH$125,$N2299,$H$3)&lt;20,11,ROUNDDOWN(INDEX(個人!$C$6:$AH$125,$N2299,$H$3)/5,0)+7),"")</f>
        <v/>
      </c>
      <c r="I2299" s="22" t="str">
        <f>IF(AND(INDEX(個人!$C$6:$AH$125,$N2299,$C$3)&lt;&gt;"",INDEX(個人!$C$6:$AH$125,$N2299,$O2299)&lt;&gt;""),IF(ISERROR(VLOOKUP(DBCS($Q2299),コード一覧!$E$1:$F$6,2,FALSE)),1,VLOOKUP(DBCS($Q2299),コード一覧!$E$1:$F$6,2,FALSE)),"")</f>
        <v/>
      </c>
      <c r="J2299" s="22" t="str">
        <f>IF(AND(INDEX(個人!$C$6:$AH$125,$N2299,$C$3)&lt;&gt;"",INDEX(個人!$C$6:$AH$125,$N2299,$O2299)&lt;&gt;""),VLOOKUP($P2299,コード一覧!$G$1:$H$10,2,FALSE),"")</f>
        <v/>
      </c>
      <c r="K2299" s="22" t="str">
        <f>IF(AND(INDEX(個人!$C$6:$AH$125,$N2299,$C$3)&lt;&gt;"",INDEX(個人!$C$6:$AH$125,$N2299,$O2299)&lt;&gt;""),LEFT(TEXT(INDEX(個人!$C$6:$AH$125,$N2299,$O2299),"mm:ss.00"),2),"")</f>
        <v/>
      </c>
      <c r="L2299" s="22" t="str">
        <f>IF(AND(INDEX(個人!$C$6:$AH$125,$N2299,$C$3)&lt;&gt;"",INDEX(個人!$C$6:$AH$125,$N2299,$O2299)&lt;&gt;""),MID(TEXT(INDEX(個人!$C$6:$AH$125,$N2299,$O2299),"mm:ss.00"),4,2),"")</f>
        <v/>
      </c>
      <c r="M2299" s="22" t="str">
        <f>IF(AND(INDEX(個人!$C$6:$AH$125,$N2299,$C$3)&lt;&gt;"",INDEX(個人!$C$6:$AH$125,$N2299,$O2299)&lt;&gt;""),RIGHT(TEXT(INDEX(個人!$C$6:$AH$125,$N2299,$O2299),"mm:ss.00"),2),"")</f>
        <v/>
      </c>
      <c r="N2299" s="22">
        <f t="shared" si="314"/>
        <v>105</v>
      </c>
      <c r="O2299" s="22">
        <v>16</v>
      </c>
      <c r="P2299" s="24" t="s">
        <v>75</v>
      </c>
      <c r="Q2299" s="22" t="s">
        <v>102</v>
      </c>
    </row>
    <row r="2300" spans="3:17" s="22" customFormat="1" x14ac:dyDescent="0.15">
      <c r="C2300" s="22" t="str">
        <f>IF(INDEX(個人!$C$6:$AH$125,$N2300,$C$3)&lt;&gt;"",DBCS(TRIM(INDEX(個人!$C$6:$AH$125,$N2300,$C$3))),"")</f>
        <v/>
      </c>
      <c r="D2300" s="22" t="str">
        <f t="shared" si="312"/>
        <v>○</v>
      </c>
      <c r="E2300" s="22">
        <f>IF(AND(INDEX(個人!$C$6:$AH$125,$N2299,$C$3)&lt;&gt;"",INDEX(個人!$C$6:$AH$125,$N2300,$O2300)&lt;&gt;""),E2299+1,E2299)</f>
        <v>0</v>
      </c>
      <c r="F2300" s="22" t="str">
        <f t="shared" si="313"/>
        <v>@0</v>
      </c>
      <c r="H2300" s="22" t="str">
        <f>IF(AND(INDEX(個人!$C$6:$AH$125,$N2300,$C$3)&lt;&gt;"",INDEX(個人!$C$6:$AH$125,$N2300,$O2300)&lt;&gt;""),IF(INDEX(個人!$C$6:$AH$125,$N2300,$H$3)&lt;20,11,ROUNDDOWN(INDEX(個人!$C$6:$AH$125,$N2300,$H$3)/5,0)+7),"")</f>
        <v/>
      </c>
      <c r="I2300" s="22" t="str">
        <f>IF(AND(INDEX(個人!$C$6:$AH$125,$N2300,$C$3)&lt;&gt;"",INDEX(個人!$C$6:$AH$125,$N2300,$O2300)&lt;&gt;""),IF(ISERROR(VLOOKUP(DBCS($Q2300),コード一覧!$E$1:$F$6,2,FALSE)),1,VLOOKUP(DBCS($Q2300),コード一覧!$E$1:$F$6,2,FALSE)),"")</f>
        <v/>
      </c>
      <c r="J2300" s="22" t="str">
        <f>IF(AND(INDEX(個人!$C$6:$AH$125,$N2300,$C$3)&lt;&gt;"",INDEX(個人!$C$6:$AH$125,$N2300,$O2300)&lt;&gt;""),VLOOKUP($P2300,コード一覧!$G$1:$H$10,2,FALSE),"")</f>
        <v/>
      </c>
      <c r="K2300" s="22" t="str">
        <f>IF(AND(INDEX(個人!$C$6:$AH$125,$N2300,$C$3)&lt;&gt;"",INDEX(個人!$C$6:$AH$125,$N2300,$O2300)&lt;&gt;""),LEFT(TEXT(INDEX(個人!$C$6:$AH$125,$N2300,$O2300),"mm:ss.00"),2),"")</f>
        <v/>
      </c>
      <c r="L2300" s="22" t="str">
        <f>IF(AND(INDEX(個人!$C$6:$AH$125,$N2300,$C$3)&lt;&gt;"",INDEX(個人!$C$6:$AH$125,$N2300,$O2300)&lt;&gt;""),MID(TEXT(INDEX(個人!$C$6:$AH$125,$N2300,$O2300),"mm:ss.00"),4,2),"")</f>
        <v/>
      </c>
      <c r="M2300" s="22" t="str">
        <f>IF(AND(INDEX(個人!$C$6:$AH$125,$N2300,$C$3)&lt;&gt;"",INDEX(個人!$C$6:$AH$125,$N2300,$O2300)&lt;&gt;""),RIGHT(TEXT(INDEX(個人!$C$6:$AH$125,$N2300,$O2300),"mm:ss.00"),2),"")</f>
        <v/>
      </c>
      <c r="N2300" s="22">
        <f t="shared" si="314"/>
        <v>105</v>
      </c>
      <c r="O2300" s="22">
        <v>17</v>
      </c>
      <c r="P2300" s="24" t="s">
        <v>77</v>
      </c>
      <c r="Q2300" s="22" t="s">
        <v>102</v>
      </c>
    </row>
    <row r="2301" spans="3:17" s="22" customFormat="1" x14ac:dyDescent="0.15">
      <c r="C2301" s="22" t="str">
        <f>IF(INDEX(個人!$C$6:$AH$125,$N2301,$C$3)&lt;&gt;"",DBCS(TRIM(INDEX(個人!$C$6:$AH$125,$N2301,$C$3))),"")</f>
        <v/>
      </c>
      <c r="D2301" s="22" t="str">
        <f t="shared" si="312"/>
        <v>○</v>
      </c>
      <c r="E2301" s="22">
        <f>IF(AND(INDEX(個人!$C$6:$AH$125,$N2300,$C$3)&lt;&gt;"",INDEX(個人!$C$6:$AH$125,$N2301,$O2301)&lt;&gt;""),E2300+1,E2300)</f>
        <v>0</v>
      </c>
      <c r="F2301" s="22" t="str">
        <f t="shared" si="313"/>
        <v>@0</v>
      </c>
      <c r="H2301" s="22" t="str">
        <f>IF(AND(INDEX(個人!$C$6:$AH$125,$N2301,$C$3)&lt;&gt;"",INDEX(個人!$C$6:$AH$125,$N2301,$O2301)&lt;&gt;""),IF(INDEX(個人!$C$6:$AH$125,$N2301,$H$3)&lt;20,11,ROUNDDOWN(INDEX(個人!$C$6:$AH$125,$N2301,$H$3)/5,0)+7),"")</f>
        <v/>
      </c>
      <c r="I2301" s="22" t="str">
        <f>IF(AND(INDEX(個人!$C$6:$AH$125,$N2301,$C$3)&lt;&gt;"",INDEX(個人!$C$6:$AH$125,$N2301,$O2301)&lt;&gt;""),IF(ISERROR(VLOOKUP(DBCS($Q2301),コード一覧!$E$1:$F$6,2,FALSE)),1,VLOOKUP(DBCS($Q2301),コード一覧!$E$1:$F$6,2,FALSE)),"")</f>
        <v/>
      </c>
      <c r="J2301" s="22" t="str">
        <f>IF(AND(INDEX(個人!$C$6:$AH$125,$N2301,$C$3)&lt;&gt;"",INDEX(個人!$C$6:$AH$125,$N2301,$O2301)&lt;&gt;""),VLOOKUP($P2301,コード一覧!$G$1:$H$10,2,FALSE),"")</f>
        <v/>
      </c>
      <c r="K2301" s="22" t="str">
        <f>IF(AND(INDEX(個人!$C$6:$AH$125,$N2301,$C$3)&lt;&gt;"",INDEX(個人!$C$6:$AH$125,$N2301,$O2301)&lt;&gt;""),LEFT(TEXT(INDEX(個人!$C$6:$AH$125,$N2301,$O2301),"mm:ss.00"),2),"")</f>
        <v/>
      </c>
      <c r="L2301" s="22" t="str">
        <f>IF(AND(INDEX(個人!$C$6:$AH$125,$N2301,$C$3)&lt;&gt;"",INDEX(個人!$C$6:$AH$125,$N2301,$O2301)&lt;&gt;""),MID(TEXT(INDEX(個人!$C$6:$AH$125,$N2301,$O2301),"mm:ss.00"),4,2),"")</f>
        <v/>
      </c>
      <c r="M2301" s="22" t="str">
        <f>IF(AND(INDEX(個人!$C$6:$AH$125,$N2301,$C$3)&lt;&gt;"",INDEX(個人!$C$6:$AH$125,$N2301,$O2301)&lt;&gt;""),RIGHT(TEXT(INDEX(個人!$C$6:$AH$125,$N2301,$O2301),"mm:ss.00"),2),"")</f>
        <v/>
      </c>
      <c r="N2301" s="22">
        <f t="shared" si="314"/>
        <v>105</v>
      </c>
      <c r="O2301" s="22">
        <v>18</v>
      </c>
      <c r="P2301" s="24" t="s">
        <v>70</v>
      </c>
      <c r="Q2301" s="22" t="s">
        <v>103</v>
      </c>
    </row>
    <row r="2302" spans="3:17" s="22" customFormat="1" x14ac:dyDescent="0.15">
      <c r="C2302" s="22" t="str">
        <f>IF(INDEX(個人!$C$6:$AH$125,$N2302,$C$3)&lt;&gt;"",DBCS(TRIM(INDEX(個人!$C$6:$AH$125,$N2302,$C$3))),"")</f>
        <v/>
      </c>
      <c r="D2302" s="22" t="str">
        <f t="shared" si="312"/>
        <v>○</v>
      </c>
      <c r="E2302" s="22">
        <f>IF(AND(INDEX(個人!$C$6:$AH$125,$N2301,$C$3)&lt;&gt;"",INDEX(個人!$C$6:$AH$125,$N2302,$O2302)&lt;&gt;""),E2301+1,E2301)</f>
        <v>0</v>
      </c>
      <c r="F2302" s="22" t="str">
        <f t="shared" si="313"/>
        <v>@0</v>
      </c>
      <c r="H2302" s="22" t="str">
        <f>IF(AND(INDEX(個人!$C$6:$AH$125,$N2302,$C$3)&lt;&gt;"",INDEX(個人!$C$6:$AH$125,$N2302,$O2302)&lt;&gt;""),IF(INDEX(個人!$C$6:$AH$125,$N2302,$H$3)&lt;20,11,ROUNDDOWN(INDEX(個人!$C$6:$AH$125,$N2302,$H$3)/5,0)+7),"")</f>
        <v/>
      </c>
      <c r="I2302" s="22" t="str">
        <f>IF(AND(INDEX(個人!$C$6:$AH$125,$N2302,$C$3)&lt;&gt;"",INDEX(個人!$C$6:$AH$125,$N2302,$O2302)&lt;&gt;""),IF(ISERROR(VLOOKUP(DBCS($Q2302),コード一覧!$E$1:$F$6,2,FALSE)),1,VLOOKUP(DBCS($Q2302),コード一覧!$E$1:$F$6,2,FALSE)),"")</f>
        <v/>
      </c>
      <c r="J2302" s="22" t="str">
        <f>IF(AND(INDEX(個人!$C$6:$AH$125,$N2302,$C$3)&lt;&gt;"",INDEX(個人!$C$6:$AH$125,$N2302,$O2302)&lt;&gt;""),VLOOKUP($P2302,コード一覧!$G$1:$H$10,2,FALSE),"")</f>
        <v/>
      </c>
      <c r="K2302" s="22" t="str">
        <f>IF(AND(INDEX(個人!$C$6:$AH$125,$N2302,$C$3)&lt;&gt;"",INDEX(個人!$C$6:$AH$125,$N2302,$O2302)&lt;&gt;""),LEFT(TEXT(INDEX(個人!$C$6:$AH$125,$N2302,$O2302),"mm:ss.00"),2),"")</f>
        <v/>
      </c>
      <c r="L2302" s="22" t="str">
        <f>IF(AND(INDEX(個人!$C$6:$AH$125,$N2302,$C$3)&lt;&gt;"",INDEX(個人!$C$6:$AH$125,$N2302,$O2302)&lt;&gt;""),MID(TEXT(INDEX(個人!$C$6:$AH$125,$N2302,$O2302),"mm:ss.00"),4,2),"")</f>
        <v/>
      </c>
      <c r="M2302" s="22" t="str">
        <f>IF(AND(INDEX(個人!$C$6:$AH$125,$N2302,$C$3)&lt;&gt;"",INDEX(個人!$C$6:$AH$125,$N2302,$O2302)&lt;&gt;""),RIGHT(TEXT(INDEX(個人!$C$6:$AH$125,$N2302,$O2302),"mm:ss.00"),2),"")</f>
        <v/>
      </c>
      <c r="N2302" s="22">
        <f t="shared" si="314"/>
        <v>105</v>
      </c>
      <c r="O2302" s="22">
        <v>19</v>
      </c>
      <c r="P2302" s="24" t="s">
        <v>24</v>
      </c>
      <c r="Q2302" s="22" t="s">
        <v>103</v>
      </c>
    </row>
    <row r="2303" spans="3:17" s="22" customFormat="1" x14ac:dyDescent="0.15">
      <c r="C2303" s="22" t="str">
        <f>IF(INDEX(個人!$C$6:$AH$125,$N2303,$C$3)&lt;&gt;"",DBCS(TRIM(INDEX(個人!$C$6:$AH$125,$N2303,$C$3))),"")</f>
        <v/>
      </c>
      <c r="D2303" s="22" t="str">
        <f t="shared" si="312"/>
        <v>○</v>
      </c>
      <c r="E2303" s="22">
        <f>IF(AND(INDEX(個人!$C$6:$AH$125,$N2302,$C$3)&lt;&gt;"",INDEX(個人!$C$6:$AH$125,$N2303,$O2303)&lt;&gt;""),E2302+1,E2302)</f>
        <v>0</v>
      </c>
      <c r="F2303" s="22" t="str">
        <f t="shared" si="313"/>
        <v>@0</v>
      </c>
      <c r="H2303" s="22" t="str">
        <f>IF(AND(INDEX(個人!$C$6:$AH$125,$N2303,$C$3)&lt;&gt;"",INDEX(個人!$C$6:$AH$125,$N2303,$O2303)&lt;&gt;""),IF(INDEX(個人!$C$6:$AH$125,$N2303,$H$3)&lt;20,11,ROUNDDOWN(INDEX(個人!$C$6:$AH$125,$N2303,$H$3)/5,0)+7),"")</f>
        <v/>
      </c>
      <c r="I2303" s="22" t="str">
        <f>IF(AND(INDEX(個人!$C$6:$AH$125,$N2303,$C$3)&lt;&gt;"",INDEX(個人!$C$6:$AH$125,$N2303,$O2303)&lt;&gt;""),IF(ISERROR(VLOOKUP(DBCS($Q2303),コード一覧!$E$1:$F$6,2,FALSE)),1,VLOOKUP(DBCS($Q2303),コード一覧!$E$1:$F$6,2,FALSE)),"")</f>
        <v/>
      </c>
      <c r="J2303" s="22" t="str">
        <f>IF(AND(INDEX(個人!$C$6:$AH$125,$N2303,$C$3)&lt;&gt;"",INDEX(個人!$C$6:$AH$125,$N2303,$O2303)&lt;&gt;""),VLOOKUP($P2303,コード一覧!$G$1:$H$10,2,FALSE),"")</f>
        <v/>
      </c>
      <c r="K2303" s="22" t="str">
        <f>IF(AND(INDEX(個人!$C$6:$AH$125,$N2303,$C$3)&lt;&gt;"",INDEX(個人!$C$6:$AH$125,$N2303,$O2303)&lt;&gt;""),LEFT(TEXT(INDEX(個人!$C$6:$AH$125,$N2303,$O2303),"mm:ss.00"),2),"")</f>
        <v/>
      </c>
      <c r="L2303" s="22" t="str">
        <f>IF(AND(INDEX(個人!$C$6:$AH$125,$N2303,$C$3)&lt;&gt;"",INDEX(個人!$C$6:$AH$125,$N2303,$O2303)&lt;&gt;""),MID(TEXT(INDEX(個人!$C$6:$AH$125,$N2303,$O2303),"mm:ss.00"),4,2),"")</f>
        <v/>
      </c>
      <c r="M2303" s="22" t="str">
        <f>IF(AND(INDEX(個人!$C$6:$AH$125,$N2303,$C$3)&lt;&gt;"",INDEX(個人!$C$6:$AH$125,$N2303,$O2303)&lt;&gt;""),RIGHT(TEXT(INDEX(個人!$C$6:$AH$125,$N2303,$O2303),"mm:ss.00"),2),"")</f>
        <v/>
      </c>
      <c r="N2303" s="22">
        <f t="shared" si="314"/>
        <v>105</v>
      </c>
      <c r="O2303" s="22">
        <v>20</v>
      </c>
      <c r="P2303" s="24" t="s">
        <v>37</v>
      </c>
      <c r="Q2303" s="22" t="s">
        <v>103</v>
      </c>
    </row>
    <row r="2304" spans="3:17" s="22" customFormat="1" x14ac:dyDescent="0.15">
      <c r="C2304" s="22" t="str">
        <f>IF(INDEX(個人!$C$6:$AH$125,$N2304,$C$3)&lt;&gt;"",DBCS(TRIM(INDEX(個人!$C$6:$AH$125,$N2304,$C$3))),"")</f>
        <v/>
      </c>
      <c r="D2304" s="22" t="str">
        <f t="shared" si="312"/>
        <v>○</v>
      </c>
      <c r="E2304" s="22">
        <f>IF(AND(INDEX(個人!$C$6:$AH$125,$N2303,$C$3)&lt;&gt;"",INDEX(個人!$C$6:$AH$125,$N2304,$O2304)&lt;&gt;""),E2303+1,E2303)</f>
        <v>0</v>
      </c>
      <c r="F2304" s="22" t="str">
        <f t="shared" si="313"/>
        <v>@0</v>
      </c>
      <c r="H2304" s="22" t="str">
        <f>IF(AND(INDEX(個人!$C$6:$AH$125,$N2304,$C$3)&lt;&gt;"",INDEX(個人!$C$6:$AH$125,$N2304,$O2304)&lt;&gt;""),IF(INDEX(個人!$C$6:$AH$125,$N2304,$H$3)&lt;20,11,ROUNDDOWN(INDEX(個人!$C$6:$AH$125,$N2304,$H$3)/5,0)+7),"")</f>
        <v/>
      </c>
      <c r="I2304" s="22" t="str">
        <f>IF(AND(INDEX(個人!$C$6:$AH$125,$N2304,$C$3)&lt;&gt;"",INDEX(個人!$C$6:$AH$125,$N2304,$O2304)&lt;&gt;""),IF(ISERROR(VLOOKUP(DBCS($Q2304),コード一覧!$E$1:$F$6,2,FALSE)),1,VLOOKUP(DBCS($Q2304),コード一覧!$E$1:$F$6,2,FALSE)),"")</f>
        <v/>
      </c>
      <c r="J2304" s="22" t="str">
        <f>IF(AND(INDEX(個人!$C$6:$AH$125,$N2304,$C$3)&lt;&gt;"",INDEX(個人!$C$6:$AH$125,$N2304,$O2304)&lt;&gt;""),VLOOKUP($P2304,コード一覧!$G$1:$H$10,2,FALSE),"")</f>
        <v/>
      </c>
      <c r="K2304" s="22" t="str">
        <f>IF(AND(INDEX(個人!$C$6:$AH$125,$N2304,$C$3)&lt;&gt;"",INDEX(個人!$C$6:$AH$125,$N2304,$O2304)&lt;&gt;""),LEFT(TEXT(INDEX(個人!$C$6:$AH$125,$N2304,$O2304),"mm:ss.00"),2),"")</f>
        <v/>
      </c>
      <c r="L2304" s="22" t="str">
        <f>IF(AND(INDEX(個人!$C$6:$AH$125,$N2304,$C$3)&lt;&gt;"",INDEX(個人!$C$6:$AH$125,$N2304,$O2304)&lt;&gt;""),MID(TEXT(INDEX(個人!$C$6:$AH$125,$N2304,$O2304),"mm:ss.00"),4,2),"")</f>
        <v/>
      </c>
      <c r="M2304" s="22" t="str">
        <f>IF(AND(INDEX(個人!$C$6:$AH$125,$N2304,$C$3)&lt;&gt;"",INDEX(個人!$C$6:$AH$125,$N2304,$O2304)&lt;&gt;""),RIGHT(TEXT(INDEX(個人!$C$6:$AH$125,$N2304,$O2304),"mm:ss.00"),2),"")</f>
        <v/>
      </c>
      <c r="N2304" s="22">
        <f t="shared" si="314"/>
        <v>105</v>
      </c>
      <c r="O2304" s="22">
        <v>21</v>
      </c>
      <c r="P2304" s="24" t="s">
        <v>47</v>
      </c>
      <c r="Q2304" s="22" t="s">
        <v>103</v>
      </c>
    </row>
    <row r="2305" spans="3:17" s="22" customFormat="1" x14ac:dyDescent="0.15">
      <c r="C2305" s="22" t="str">
        <f>IF(INDEX(個人!$C$6:$AH$125,$N2305,$C$3)&lt;&gt;"",DBCS(TRIM(INDEX(個人!$C$6:$AH$125,$N2305,$C$3))),"")</f>
        <v/>
      </c>
      <c r="D2305" s="22" t="str">
        <f t="shared" si="312"/>
        <v>○</v>
      </c>
      <c r="E2305" s="22">
        <f>IF(AND(INDEX(個人!$C$6:$AH$125,$N2304,$C$3)&lt;&gt;"",INDEX(個人!$C$6:$AH$125,$N2305,$O2305)&lt;&gt;""),E2304+1,E2304)</f>
        <v>0</v>
      </c>
      <c r="F2305" s="22" t="str">
        <f t="shared" si="313"/>
        <v>@0</v>
      </c>
      <c r="H2305" s="22" t="str">
        <f>IF(AND(INDEX(個人!$C$6:$AH$125,$N2305,$C$3)&lt;&gt;"",INDEX(個人!$C$6:$AH$125,$N2305,$O2305)&lt;&gt;""),IF(INDEX(個人!$C$6:$AH$125,$N2305,$H$3)&lt;20,11,ROUNDDOWN(INDEX(個人!$C$6:$AH$125,$N2305,$H$3)/5,0)+7),"")</f>
        <v/>
      </c>
      <c r="I2305" s="22" t="str">
        <f>IF(AND(INDEX(個人!$C$6:$AH$125,$N2305,$C$3)&lt;&gt;"",INDEX(個人!$C$6:$AH$125,$N2305,$O2305)&lt;&gt;""),IF(ISERROR(VLOOKUP(DBCS($Q2305),コード一覧!$E$1:$F$6,2,FALSE)),1,VLOOKUP(DBCS($Q2305),コード一覧!$E$1:$F$6,2,FALSE)),"")</f>
        <v/>
      </c>
      <c r="J2305" s="22" t="str">
        <f>IF(AND(INDEX(個人!$C$6:$AH$125,$N2305,$C$3)&lt;&gt;"",INDEX(個人!$C$6:$AH$125,$N2305,$O2305)&lt;&gt;""),VLOOKUP($P2305,コード一覧!$G$1:$H$10,2,FALSE),"")</f>
        <v/>
      </c>
      <c r="K2305" s="22" t="str">
        <f>IF(AND(INDEX(個人!$C$6:$AH$125,$N2305,$C$3)&lt;&gt;"",INDEX(個人!$C$6:$AH$125,$N2305,$O2305)&lt;&gt;""),LEFT(TEXT(INDEX(個人!$C$6:$AH$125,$N2305,$O2305),"mm:ss.00"),2),"")</f>
        <v/>
      </c>
      <c r="L2305" s="22" t="str">
        <f>IF(AND(INDEX(個人!$C$6:$AH$125,$N2305,$C$3)&lt;&gt;"",INDEX(個人!$C$6:$AH$125,$N2305,$O2305)&lt;&gt;""),MID(TEXT(INDEX(個人!$C$6:$AH$125,$N2305,$O2305),"mm:ss.00"),4,2),"")</f>
        <v/>
      </c>
      <c r="M2305" s="22" t="str">
        <f>IF(AND(INDEX(個人!$C$6:$AH$125,$N2305,$C$3)&lt;&gt;"",INDEX(個人!$C$6:$AH$125,$N2305,$O2305)&lt;&gt;""),RIGHT(TEXT(INDEX(個人!$C$6:$AH$125,$N2305,$O2305),"mm:ss.00"),2),"")</f>
        <v/>
      </c>
      <c r="N2305" s="22">
        <f t="shared" si="314"/>
        <v>105</v>
      </c>
      <c r="O2305" s="22">
        <v>22</v>
      </c>
      <c r="P2305" s="24" t="s">
        <v>70</v>
      </c>
      <c r="Q2305" s="22" t="s">
        <v>104</v>
      </c>
    </row>
    <row r="2306" spans="3:17" s="22" customFormat="1" x14ac:dyDescent="0.15">
      <c r="C2306" s="22" t="str">
        <f>IF(INDEX(個人!$C$6:$AH$125,$N2306,$C$3)&lt;&gt;"",DBCS(TRIM(INDEX(個人!$C$6:$AH$125,$N2306,$C$3))),"")</f>
        <v/>
      </c>
      <c r="D2306" s="22" t="str">
        <f t="shared" si="312"/>
        <v>○</v>
      </c>
      <c r="E2306" s="22">
        <f>IF(AND(INDEX(個人!$C$6:$AH$125,$N2305,$C$3)&lt;&gt;"",INDEX(個人!$C$6:$AH$125,$N2306,$O2306)&lt;&gt;""),E2305+1,E2305)</f>
        <v>0</v>
      </c>
      <c r="F2306" s="22" t="str">
        <f t="shared" si="313"/>
        <v>@0</v>
      </c>
      <c r="H2306" s="22" t="str">
        <f>IF(AND(INDEX(個人!$C$6:$AH$125,$N2306,$C$3)&lt;&gt;"",INDEX(個人!$C$6:$AH$125,$N2306,$O2306)&lt;&gt;""),IF(INDEX(個人!$C$6:$AH$125,$N2306,$H$3)&lt;20,11,ROUNDDOWN(INDEX(個人!$C$6:$AH$125,$N2306,$H$3)/5,0)+7),"")</f>
        <v/>
      </c>
      <c r="I2306" s="22" t="str">
        <f>IF(AND(INDEX(個人!$C$6:$AH$125,$N2306,$C$3)&lt;&gt;"",INDEX(個人!$C$6:$AH$125,$N2306,$O2306)&lt;&gt;""),IF(ISERROR(VLOOKUP(DBCS($Q2306),コード一覧!$E$1:$F$6,2,FALSE)),1,VLOOKUP(DBCS($Q2306),コード一覧!$E$1:$F$6,2,FALSE)),"")</f>
        <v/>
      </c>
      <c r="J2306" s="22" t="str">
        <f>IF(AND(INDEX(個人!$C$6:$AH$125,$N2306,$C$3)&lt;&gt;"",INDEX(個人!$C$6:$AH$125,$N2306,$O2306)&lt;&gt;""),VLOOKUP($P2306,コード一覧!$G$1:$H$10,2,FALSE),"")</f>
        <v/>
      </c>
      <c r="K2306" s="22" t="str">
        <f>IF(AND(INDEX(個人!$C$6:$AH$125,$N2306,$C$3)&lt;&gt;"",INDEX(個人!$C$6:$AH$125,$N2306,$O2306)&lt;&gt;""),LEFT(TEXT(INDEX(個人!$C$6:$AH$125,$N2306,$O2306),"mm:ss.00"),2),"")</f>
        <v/>
      </c>
      <c r="L2306" s="22" t="str">
        <f>IF(AND(INDEX(個人!$C$6:$AH$125,$N2306,$C$3)&lt;&gt;"",INDEX(個人!$C$6:$AH$125,$N2306,$O2306)&lt;&gt;""),MID(TEXT(INDEX(個人!$C$6:$AH$125,$N2306,$O2306),"mm:ss.00"),4,2),"")</f>
        <v/>
      </c>
      <c r="M2306" s="22" t="str">
        <f>IF(AND(INDEX(個人!$C$6:$AH$125,$N2306,$C$3)&lt;&gt;"",INDEX(個人!$C$6:$AH$125,$N2306,$O2306)&lt;&gt;""),RIGHT(TEXT(INDEX(個人!$C$6:$AH$125,$N2306,$O2306),"mm:ss.00"),2),"")</f>
        <v/>
      </c>
      <c r="N2306" s="22">
        <f t="shared" si="314"/>
        <v>105</v>
      </c>
      <c r="O2306" s="22">
        <v>23</v>
      </c>
      <c r="P2306" s="24" t="s">
        <v>24</v>
      </c>
      <c r="Q2306" s="22" t="s">
        <v>104</v>
      </c>
    </row>
    <row r="2307" spans="3:17" s="22" customFormat="1" x14ac:dyDescent="0.15">
      <c r="C2307" s="22" t="str">
        <f>IF(INDEX(個人!$C$6:$AH$125,$N2307,$C$3)&lt;&gt;"",DBCS(TRIM(INDEX(個人!$C$6:$AH$125,$N2307,$C$3))),"")</f>
        <v/>
      </c>
      <c r="D2307" s="22" t="str">
        <f t="shared" si="312"/>
        <v>○</v>
      </c>
      <c r="E2307" s="22">
        <f>IF(AND(INDEX(個人!$C$6:$AH$125,$N2306,$C$3)&lt;&gt;"",INDEX(個人!$C$6:$AH$125,$N2307,$O2307)&lt;&gt;""),E2306+1,E2306)</f>
        <v>0</v>
      </c>
      <c r="F2307" s="22" t="str">
        <f t="shared" si="313"/>
        <v>@0</v>
      </c>
      <c r="H2307" s="22" t="str">
        <f>IF(AND(INDEX(個人!$C$6:$AH$125,$N2307,$C$3)&lt;&gt;"",INDEX(個人!$C$6:$AH$125,$N2307,$O2307)&lt;&gt;""),IF(INDEX(個人!$C$6:$AH$125,$N2307,$H$3)&lt;20,11,ROUNDDOWN(INDEX(個人!$C$6:$AH$125,$N2307,$H$3)/5,0)+7),"")</f>
        <v/>
      </c>
      <c r="I2307" s="22" t="str">
        <f>IF(AND(INDEX(個人!$C$6:$AH$125,$N2307,$C$3)&lt;&gt;"",INDEX(個人!$C$6:$AH$125,$N2307,$O2307)&lt;&gt;""),IF(ISERROR(VLOOKUP(DBCS($Q2307),コード一覧!$E$1:$F$6,2,FALSE)),1,VLOOKUP(DBCS($Q2307),コード一覧!$E$1:$F$6,2,FALSE)),"")</f>
        <v/>
      </c>
      <c r="J2307" s="22" t="str">
        <f>IF(AND(INDEX(個人!$C$6:$AH$125,$N2307,$C$3)&lt;&gt;"",INDEX(個人!$C$6:$AH$125,$N2307,$O2307)&lt;&gt;""),VLOOKUP($P2307,コード一覧!$G$1:$H$10,2,FALSE),"")</f>
        <v/>
      </c>
      <c r="K2307" s="22" t="str">
        <f>IF(AND(INDEX(個人!$C$6:$AH$125,$N2307,$C$3)&lt;&gt;"",INDEX(個人!$C$6:$AH$125,$N2307,$O2307)&lt;&gt;""),LEFT(TEXT(INDEX(個人!$C$6:$AH$125,$N2307,$O2307),"mm:ss.00"),2),"")</f>
        <v/>
      </c>
      <c r="L2307" s="22" t="str">
        <f>IF(AND(INDEX(個人!$C$6:$AH$125,$N2307,$C$3)&lt;&gt;"",INDEX(個人!$C$6:$AH$125,$N2307,$O2307)&lt;&gt;""),MID(TEXT(INDEX(個人!$C$6:$AH$125,$N2307,$O2307),"mm:ss.00"),4,2),"")</f>
        <v/>
      </c>
      <c r="M2307" s="22" t="str">
        <f>IF(AND(INDEX(個人!$C$6:$AH$125,$N2307,$C$3)&lt;&gt;"",INDEX(個人!$C$6:$AH$125,$N2307,$O2307)&lt;&gt;""),RIGHT(TEXT(INDEX(個人!$C$6:$AH$125,$N2307,$O2307),"mm:ss.00"),2),"")</f>
        <v/>
      </c>
      <c r="N2307" s="22">
        <f t="shared" si="314"/>
        <v>105</v>
      </c>
      <c r="O2307" s="22">
        <v>24</v>
      </c>
      <c r="P2307" s="24" t="s">
        <v>37</v>
      </c>
      <c r="Q2307" s="22" t="s">
        <v>104</v>
      </c>
    </row>
    <row r="2308" spans="3:17" s="22" customFormat="1" x14ac:dyDescent="0.15">
      <c r="C2308" s="22" t="str">
        <f>IF(INDEX(個人!$C$6:$AH$125,$N2308,$C$3)&lt;&gt;"",DBCS(TRIM(INDEX(個人!$C$6:$AH$125,$N2308,$C$3))),"")</f>
        <v/>
      </c>
      <c r="D2308" s="22" t="str">
        <f t="shared" si="312"/>
        <v>○</v>
      </c>
      <c r="E2308" s="22">
        <f>IF(AND(INDEX(個人!$C$6:$AH$125,$N2307,$C$3)&lt;&gt;"",INDEX(個人!$C$6:$AH$125,$N2308,$O2308)&lt;&gt;""),E2307+1,E2307)</f>
        <v>0</v>
      </c>
      <c r="F2308" s="22" t="str">
        <f t="shared" si="313"/>
        <v>@0</v>
      </c>
      <c r="H2308" s="22" t="str">
        <f>IF(AND(INDEX(個人!$C$6:$AH$125,$N2308,$C$3)&lt;&gt;"",INDEX(個人!$C$6:$AH$125,$N2308,$O2308)&lt;&gt;""),IF(INDEX(個人!$C$6:$AH$125,$N2308,$H$3)&lt;20,11,ROUNDDOWN(INDEX(個人!$C$6:$AH$125,$N2308,$H$3)/5,0)+7),"")</f>
        <v/>
      </c>
      <c r="I2308" s="22" t="str">
        <f>IF(AND(INDEX(個人!$C$6:$AH$125,$N2308,$C$3)&lt;&gt;"",INDEX(個人!$C$6:$AH$125,$N2308,$O2308)&lt;&gt;""),IF(ISERROR(VLOOKUP(DBCS($Q2308),コード一覧!$E$1:$F$6,2,FALSE)),1,VLOOKUP(DBCS($Q2308),コード一覧!$E$1:$F$6,2,FALSE)),"")</f>
        <v/>
      </c>
      <c r="J2308" s="22" t="str">
        <f>IF(AND(INDEX(個人!$C$6:$AH$125,$N2308,$C$3)&lt;&gt;"",INDEX(個人!$C$6:$AH$125,$N2308,$O2308)&lt;&gt;""),VLOOKUP($P2308,コード一覧!$G$1:$H$10,2,FALSE),"")</f>
        <v/>
      </c>
      <c r="K2308" s="22" t="str">
        <f>IF(AND(INDEX(個人!$C$6:$AH$125,$N2308,$C$3)&lt;&gt;"",INDEX(個人!$C$6:$AH$125,$N2308,$O2308)&lt;&gt;""),LEFT(TEXT(INDEX(個人!$C$6:$AH$125,$N2308,$O2308),"mm:ss.00"),2),"")</f>
        <v/>
      </c>
      <c r="L2308" s="22" t="str">
        <f>IF(AND(INDEX(個人!$C$6:$AH$125,$N2308,$C$3)&lt;&gt;"",INDEX(個人!$C$6:$AH$125,$N2308,$O2308)&lt;&gt;""),MID(TEXT(INDEX(個人!$C$6:$AH$125,$N2308,$O2308),"mm:ss.00"),4,2),"")</f>
        <v/>
      </c>
      <c r="M2308" s="22" t="str">
        <f>IF(AND(INDEX(個人!$C$6:$AH$125,$N2308,$C$3)&lt;&gt;"",INDEX(個人!$C$6:$AH$125,$N2308,$O2308)&lt;&gt;""),RIGHT(TEXT(INDEX(個人!$C$6:$AH$125,$N2308,$O2308),"mm:ss.00"),2),"")</f>
        <v/>
      </c>
      <c r="N2308" s="22">
        <f t="shared" si="314"/>
        <v>105</v>
      </c>
      <c r="O2308" s="22">
        <v>25</v>
      </c>
      <c r="P2308" s="24" t="s">
        <v>47</v>
      </c>
      <c r="Q2308" s="22" t="s">
        <v>104</v>
      </c>
    </row>
    <row r="2309" spans="3:17" s="22" customFormat="1" x14ac:dyDescent="0.15">
      <c r="C2309" s="22" t="str">
        <f>IF(INDEX(個人!$C$6:$AH$125,$N2309,$C$3)&lt;&gt;"",DBCS(TRIM(INDEX(個人!$C$6:$AH$125,$N2309,$C$3))),"")</f>
        <v/>
      </c>
      <c r="D2309" s="22" t="str">
        <f t="shared" si="312"/>
        <v>○</v>
      </c>
      <c r="E2309" s="22">
        <f>IF(AND(INDEX(個人!$C$6:$AH$125,$N2308,$C$3)&lt;&gt;"",INDEX(個人!$C$6:$AH$125,$N2309,$O2309)&lt;&gt;""),E2308+1,E2308)</f>
        <v>0</v>
      </c>
      <c r="F2309" s="22" t="str">
        <f t="shared" si="313"/>
        <v>@0</v>
      </c>
      <c r="H2309" s="22" t="str">
        <f>IF(AND(INDEX(個人!$C$6:$AH$125,$N2309,$C$3)&lt;&gt;"",INDEX(個人!$C$6:$AH$125,$N2309,$O2309)&lt;&gt;""),IF(INDEX(個人!$C$6:$AH$125,$N2309,$H$3)&lt;20,11,ROUNDDOWN(INDEX(個人!$C$6:$AH$125,$N2309,$H$3)/5,0)+7),"")</f>
        <v/>
      </c>
      <c r="I2309" s="22" t="str">
        <f>IF(AND(INDEX(個人!$C$6:$AH$125,$N2309,$C$3)&lt;&gt;"",INDEX(個人!$C$6:$AH$125,$N2309,$O2309)&lt;&gt;""),IF(ISERROR(VLOOKUP(DBCS($Q2309),コード一覧!$E$1:$F$6,2,FALSE)),1,VLOOKUP(DBCS($Q2309),コード一覧!$E$1:$F$6,2,FALSE)),"")</f>
        <v/>
      </c>
      <c r="J2309" s="22" t="str">
        <f>IF(AND(INDEX(個人!$C$6:$AH$125,$N2309,$C$3)&lt;&gt;"",INDEX(個人!$C$6:$AH$125,$N2309,$O2309)&lt;&gt;""),VLOOKUP($P2309,コード一覧!$G$1:$H$10,2,FALSE),"")</f>
        <v/>
      </c>
      <c r="K2309" s="22" t="str">
        <f>IF(AND(INDEX(個人!$C$6:$AH$125,$N2309,$C$3)&lt;&gt;"",INDEX(個人!$C$6:$AH$125,$N2309,$O2309)&lt;&gt;""),LEFT(TEXT(INDEX(個人!$C$6:$AH$125,$N2309,$O2309),"mm:ss.00"),2),"")</f>
        <v/>
      </c>
      <c r="L2309" s="22" t="str">
        <f>IF(AND(INDEX(個人!$C$6:$AH$125,$N2309,$C$3)&lt;&gt;"",INDEX(個人!$C$6:$AH$125,$N2309,$O2309)&lt;&gt;""),MID(TEXT(INDEX(個人!$C$6:$AH$125,$N2309,$O2309),"mm:ss.00"),4,2),"")</f>
        <v/>
      </c>
      <c r="M2309" s="22" t="str">
        <f>IF(AND(INDEX(個人!$C$6:$AH$125,$N2309,$C$3)&lt;&gt;"",INDEX(個人!$C$6:$AH$125,$N2309,$O2309)&lt;&gt;""),RIGHT(TEXT(INDEX(個人!$C$6:$AH$125,$N2309,$O2309),"mm:ss.00"),2),"")</f>
        <v/>
      </c>
      <c r="N2309" s="22">
        <f t="shared" si="314"/>
        <v>105</v>
      </c>
      <c r="O2309" s="22">
        <v>26</v>
      </c>
      <c r="P2309" s="24" t="s">
        <v>70</v>
      </c>
      <c r="Q2309" s="22" t="s">
        <v>55</v>
      </c>
    </row>
    <row r="2310" spans="3:17" s="22" customFormat="1" x14ac:dyDescent="0.15">
      <c r="C2310" s="22" t="str">
        <f>IF(INDEX(個人!$C$6:$AH$125,$N2310,$C$3)&lt;&gt;"",DBCS(TRIM(INDEX(個人!$C$6:$AH$125,$N2310,$C$3))),"")</f>
        <v/>
      </c>
      <c r="D2310" s="22" t="str">
        <f t="shared" si="312"/>
        <v>○</v>
      </c>
      <c r="E2310" s="22">
        <f>IF(AND(INDEX(個人!$C$6:$AH$125,$N2309,$C$3)&lt;&gt;"",INDEX(個人!$C$6:$AH$125,$N2310,$O2310)&lt;&gt;""),E2309+1,E2309)</f>
        <v>0</v>
      </c>
      <c r="F2310" s="22" t="str">
        <f t="shared" si="313"/>
        <v>@0</v>
      </c>
      <c r="H2310" s="22" t="str">
        <f>IF(AND(INDEX(個人!$C$6:$AH$125,$N2310,$C$3)&lt;&gt;"",INDEX(個人!$C$6:$AH$125,$N2310,$O2310)&lt;&gt;""),IF(INDEX(個人!$C$6:$AH$125,$N2310,$H$3)&lt;20,11,ROUNDDOWN(INDEX(個人!$C$6:$AH$125,$N2310,$H$3)/5,0)+7),"")</f>
        <v/>
      </c>
      <c r="I2310" s="22" t="str">
        <f>IF(AND(INDEX(個人!$C$6:$AH$125,$N2310,$C$3)&lt;&gt;"",INDEX(個人!$C$6:$AH$125,$N2310,$O2310)&lt;&gt;""),IF(ISERROR(VLOOKUP(DBCS($Q2310),コード一覧!$E$1:$F$6,2,FALSE)),1,VLOOKUP(DBCS($Q2310),コード一覧!$E$1:$F$6,2,FALSE)),"")</f>
        <v/>
      </c>
      <c r="J2310" s="22" t="str">
        <f>IF(AND(INDEX(個人!$C$6:$AH$125,$N2310,$C$3)&lt;&gt;"",INDEX(個人!$C$6:$AH$125,$N2310,$O2310)&lt;&gt;""),VLOOKUP($P2310,コード一覧!$G$1:$H$10,2,FALSE),"")</f>
        <v/>
      </c>
      <c r="K2310" s="22" t="str">
        <f>IF(AND(INDEX(個人!$C$6:$AH$125,$N2310,$C$3)&lt;&gt;"",INDEX(個人!$C$6:$AH$125,$N2310,$O2310)&lt;&gt;""),LEFT(TEXT(INDEX(個人!$C$6:$AH$125,$N2310,$O2310),"mm:ss.00"),2),"")</f>
        <v/>
      </c>
      <c r="L2310" s="22" t="str">
        <f>IF(AND(INDEX(個人!$C$6:$AH$125,$N2310,$C$3)&lt;&gt;"",INDEX(個人!$C$6:$AH$125,$N2310,$O2310)&lt;&gt;""),MID(TEXT(INDEX(個人!$C$6:$AH$125,$N2310,$O2310),"mm:ss.00"),4,2),"")</f>
        <v/>
      </c>
      <c r="M2310" s="22" t="str">
        <f>IF(AND(INDEX(個人!$C$6:$AH$125,$N2310,$C$3)&lt;&gt;"",INDEX(個人!$C$6:$AH$125,$N2310,$O2310)&lt;&gt;""),RIGHT(TEXT(INDEX(個人!$C$6:$AH$125,$N2310,$O2310),"mm:ss.00"),2),"")</f>
        <v/>
      </c>
      <c r="N2310" s="22">
        <f t="shared" si="314"/>
        <v>105</v>
      </c>
      <c r="O2310" s="22">
        <v>27</v>
      </c>
      <c r="P2310" s="24" t="s">
        <v>24</v>
      </c>
      <c r="Q2310" s="22" t="s">
        <v>55</v>
      </c>
    </row>
    <row r="2311" spans="3:17" s="22" customFormat="1" x14ac:dyDescent="0.15">
      <c r="C2311" s="22" t="str">
        <f>IF(INDEX(個人!$C$6:$AH$125,$N2311,$C$3)&lt;&gt;"",DBCS(TRIM(INDEX(個人!$C$6:$AH$125,$N2311,$C$3))),"")</f>
        <v/>
      </c>
      <c r="D2311" s="22" t="str">
        <f t="shared" si="312"/>
        <v>○</v>
      </c>
      <c r="E2311" s="22">
        <f>IF(AND(INDEX(個人!$C$6:$AH$125,$N2310,$C$3)&lt;&gt;"",INDEX(個人!$C$6:$AH$125,$N2311,$O2311)&lt;&gt;""),E2310+1,E2310)</f>
        <v>0</v>
      </c>
      <c r="F2311" s="22" t="str">
        <f t="shared" si="313"/>
        <v>@0</v>
      </c>
      <c r="H2311" s="22" t="str">
        <f>IF(AND(INDEX(個人!$C$6:$AH$125,$N2311,$C$3)&lt;&gt;"",INDEX(個人!$C$6:$AH$125,$N2311,$O2311)&lt;&gt;""),IF(INDEX(個人!$C$6:$AH$125,$N2311,$H$3)&lt;20,11,ROUNDDOWN(INDEX(個人!$C$6:$AH$125,$N2311,$H$3)/5,0)+7),"")</f>
        <v/>
      </c>
      <c r="I2311" s="22" t="str">
        <f>IF(AND(INDEX(個人!$C$6:$AH$125,$N2311,$C$3)&lt;&gt;"",INDEX(個人!$C$6:$AH$125,$N2311,$O2311)&lt;&gt;""),IF(ISERROR(VLOOKUP(DBCS($Q2311),コード一覧!$E$1:$F$6,2,FALSE)),1,VLOOKUP(DBCS($Q2311),コード一覧!$E$1:$F$6,2,FALSE)),"")</f>
        <v/>
      </c>
      <c r="J2311" s="22" t="str">
        <f>IF(AND(INDEX(個人!$C$6:$AH$125,$N2311,$C$3)&lt;&gt;"",INDEX(個人!$C$6:$AH$125,$N2311,$O2311)&lt;&gt;""),VLOOKUP($P2311,コード一覧!$G$1:$H$10,2,FALSE),"")</f>
        <v/>
      </c>
      <c r="K2311" s="22" t="str">
        <f>IF(AND(INDEX(個人!$C$6:$AH$125,$N2311,$C$3)&lt;&gt;"",INDEX(個人!$C$6:$AH$125,$N2311,$O2311)&lt;&gt;""),LEFT(TEXT(INDEX(個人!$C$6:$AH$125,$N2311,$O2311),"mm:ss.00"),2),"")</f>
        <v/>
      </c>
      <c r="L2311" s="22" t="str">
        <f>IF(AND(INDEX(個人!$C$6:$AH$125,$N2311,$C$3)&lt;&gt;"",INDEX(個人!$C$6:$AH$125,$N2311,$O2311)&lt;&gt;""),MID(TEXT(INDEX(個人!$C$6:$AH$125,$N2311,$O2311),"mm:ss.00"),4,2),"")</f>
        <v/>
      </c>
      <c r="M2311" s="22" t="str">
        <f>IF(AND(INDEX(個人!$C$6:$AH$125,$N2311,$C$3)&lt;&gt;"",INDEX(個人!$C$6:$AH$125,$N2311,$O2311)&lt;&gt;""),RIGHT(TEXT(INDEX(個人!$C$6:$AH$125,$N2311,$O2311),"mm:ss.00"),2),"")</f>
        <v/>
      </c>
      <c r="N2311" s="22">
        <f t="shared" si="314"/>
        <v>105</v>
      </c>
      <c r="O2311" s="22">
        <v>28</v>
      </c>
      <c r="P2311" s="24" t="s">
        <v>37</v>
      </c>
      <c r="Q2311" s="22" t="s">
        <v>55</v>
      </c>
    </row>
    <row r="2312" spans="3:17" s="22" customFormat="1" x14ac:dyDescent="0.15">
      <c r="C2312" s="22" t="str">
        <f>IF(INDEX(個人!$C$6:$AH$125,$N2312,$C$3)&lt;&gt;"",DBCS(TRIM(INDEX(個人!$C$6:$AH$125,$N2312,$C$3))),"")</f>
        <v/>
      </c>
      <c r="D2312" s="22" t="str">
        <f t="shared" si="312"/>
        <v>○</v>
      </c>
      <c r="E2312" s="22">
        <f>IF(AND(INDEX(個人!$C$6:$AH$125,$N2311,$C$3)&lt;&gt;"",INDEX(個人!$C$6:$AH$125,$N2312,$O2312)&lt;&gt;""),E2311+1,E2311)</f>
        <v>0</v>
      </c>
      <c r="F2312" s="22" t="str">
        <f t="shared" si="313"/>
        <v>@0</v>
      </c>
      <c r="H2312" s="22" t="str">
        <f>IF(AND(INDEX(個人!$C$6:$AH$125,$N2312,$C$3)&lt;&gt;"",INDEX(個人!$C$6:$AH$125,$N2312,$O2312)&lt;&gt;""),IF(INDEX(個人!$C$6:$AH$125,$N2312,$H$3)&lt;20,11,ROUNDDOWN(INDEX(個人!$C$6:$AH$125,$N2312,$H$3)/5,0)+7),"")</f>
        <v/>
      </c>
      <c r="I2312" s="22" t="str">
        <f>IF(AND(INDEX(個人!$C$6:$AH$125,$N2312,$C$3)&lt;&gt;"",INDEX(個人!$C$6:$AH$125,$N2312,$O2312)&lt;&gt;""),IF(ISERROR(VLOOKUP(DBCS($Q2312),コード一覧!$E$1:$F$6,2,FALSE)),1,VLOOKUP(DBCS($Q2312),コード一覧!$E$1:$F$6,2,FALSE)),"")</f>
        <v/>
      </c>
      <c r="J2312" s="22" t="str">
        <f>IF(AND(INDEX(個人!$C$6:$AH$125,$N2312,$C$3)&lt;&gt;"",INDEX(個人!$C$6:$AH$125,$N2312,$O2312)&lt;&gt;""),VLOOKUP($P2312,コード一覧!$G$1:$H$10,2,FALSE),"")</f>
        <v/>
      </c>
      <c r="K2312" s="22" t="str">
        <f>IF(AND(INDEX(個人!$C$6:$AH$125,$N2312,$C$3)&lt;&gt;"",INDEX(個人!$C$6:$AH$125,$N2312,$O2312)&lt;&gt;""),LEFT(TEXT(INDEX(個人!$C$6:$AH$125,$N2312,$O2312),"mm:ss.00"),2),"")</f>
        <v/>
      </c>
      <c r="L2312" s="22" t="str">
        <f>IF(AND(INDEX(個人!$C$6:$AH$125,$N2312,$C$3)&lt;&gt;"",INDEX(個人!$C$6:$AH$125,$N2312,$O2312)&lt;&gt;""),MID(TEXT(INDEX(個人!$C$6:$AH$125,$N2312,$O2312),"mm:ss.00"),4,2),"")</f>
        <v/>
      </c>
      <c r="M2312" s="22" t="str">
        <f>IF(AND(INDEX(個人!$C$6:$AH$125,$N2312,$C$3)&lt;&gt;"",INDEX(個人!$C$6:$AH$125,$N2312,$O2312)&lt;&gt;""),RIGHT(TEXT(INDEX(個人!$C$6:$AH$125,$N2312,$O2312),"mm:ss.00"),2),"")</f>
        <v/>
      </c>
      <c r="N2312" s="22">
        <f t="shared" si="314"/>
        <v>105</v>
      </c>
      <c r="O2312" s="22">
        <v>29</v>
      </c>
      <c r="P2312" s="24" t="s">
        <v>47</v>
      </c>
      <c r="Q2312" s="22" t="s">
        <v>55</v>
      </c>
    </row>
    <row r="2313" spans="3:17" s="22" customFormat="1" x14ac:dyDescent="0.15">
      <c r="C2313" s="22" t="str">
        <f>IF(INDEX(個人!$C$6:$AH$125,$N2313,$C$3)&lt;&gt;"",DBCS(TRIM(INDEX(個人!$C$6:$AH$125,$N2313,$C$3))),"")</f>
        <v/>
      </c>
      <c r="D2313" s="22" t="str">
        <f t="shared" si="312"/>
        <v>○</v>
      </c>
      <c r="E2313" s="22">
        <f>IF(AND(INDEX(個人!$C$6:$AH$125,$N2312,$C$3)&lt;&gt;"",INDEX(個人!$C$6:$AH$125,$N2313,$O2313)&lt;&gt;""),E2312+1,E2312)</f>
        <v>0</v>
      </c>
      <c r="F2313" s="22" t="str">
        <f t="shared" si="313"/>
        <v>@0</v>
      </c>
      <c r="H2313" s="22" t="str">
        <f>IF(AND(INDEX(個人!$C$6:$AH$125,$N2313,$C$3)&lt;&gt;"",INDEX(個人!$C$6:$AH$125,$N2313,$O2313)&lt;&gt;""),IF(INDEX(個人!$C$6:$AH$125,$N2313,$H$3)&lt;20,11,ROUNDDOWN(INDEX(個人!$C$6:$AH$125,$N2313,$H$3)/5,0)+7),"")</f>
        <v/>
      </c>
      <c r="I2313" s="22" t="str">
        <f>IF(AND(INDEX(個人!$C$6:$AH$125,$N2313,$C$3)&lt;&gt;"",INDEX(個人!$C$6:$AH$125,$N2313,$O2313)&lt;&gt;""),IF(ISERROR(VLOOKUP(DBCS($Q2313),コード一覧!$E$1:$F$6,2,FALSE)),1,VLOOKUP(DBCS($Q2313),コード一覧!$E$1:$F$6,2,FALSE)),"")</f>
        <v/>
      </c>
      <c r="J2313" s="22" t="str">
        <f>IF(AND(INDEX(個人!$C$6:$AH$125,$N2313,$C$3)&lt;&gt;"",INDEX(個人!$C$6:$AH$125,$N2313,$O2313)&lt;&gt;""),VLOOKUP($P2313,コード一覧!$G$1:$H$10,2,FALSE),"")</f>
        <v/>
      </c>
      <c r="K2313" s="22" t="str">
        <f>IF(AND(INDEX(個人!$C$6:$AH$125,$N2313,$C$3)&lt;&gt;"",INDEX(個人!$C$6:$AH$125,$N2313,$O2313)&lt;&gt;""),LEFT(TEXT(INDEX(個人!$C$6:$AH$125,$N2313,$O2313),"mm:ss.00"),2),"")</f>
        <v/>
      </c>
      <c r="L2313" s="22" t="str">
        <f>IF(AND(INDEX(個人!$C$6:$AH$125,$N2313,$C$3)&lt;&gt;"",INDEX(個人!$C$6:$AH$125,$N2313,$O2313)&lt;&gt;""),MID(TEXT(INDEX(個人!$C$6:$AH$125,$N2313,$O2313),"mm:ss.00"),4,2),"")</f>
        <v/>
      </c>
      <c r="M2313" s="22" t="str">
        <f>IF(AND(INDEX(個人!$C$6:$AH$125,$N2313,$C$3)&lt;&gt;"",INDEX(個人!$C$6:$AH$125,$N2313,$O2313)&lt;&gt;""),RIGHT(TEXT(INDEX(個人!$C$6:$AH$125,$N2313,$O2313),"mm:ss.00"),2),"")</f>
        <v/>
      </c>
      <c r="N2313" s="22">
        <f t="shared" si="314"/>
        <v>105</v>
      </c>
      <c r="O2313" s="22">
        <v>30</v>
      </c>
      <c r="P2313" s="24" t="s">
        <v>37</v>
      </c>
      <c r="Q2313" s="22" t="s">
        <v>101</v>
      </c>
    </row>
    <row r="2314" spans="3:17" s="22" customFormat="1" x14ac:dyDescent="0.15">
      <c r="C2314" s="22" t="str">
        <f>IF(INDEX(個人!$C$6:$AH$125,$N2314,$C$3)&lt;&gt;"",DBCS(TRIM(INDEX(個人!$C$6:$AH$125,$N2314,$C$3))),"")</f>
        <v/>
      </c>
      <c r="D2314" s="22" t="str">
        <f t="shared" si="312"/>
        <v>○</v>
      </c>
      <c r="E2314" s="22">
        <f>IF(AND(INDEX(個人!$C$6:$AH$125,$N2313,$C$3)&lt;&gt;"",INDEX(個人!$C$6:$AH$125,$N2314,$O2314)&lt;&gt;""),E2313+1,E2313)</f>
        <v>0</v>
      </c>
      <c r="F2314" s="22" t="str">
        <f t="shared" si="313"/>
        <v>@0</v>
      </c>
      <c r="H2314" s="22" t="str">
        <f>IF(AND(INDEX(個人!$C$6:$AH$125,$N2314,$C$3)&lt;&gt;"",INDEX(個人!$C$6:$AH$125,$N2314,$O2314)&lt;&gt;""),IF(INDEX(個人!$C$6:$AH$125,$N2314,$H$3)&lt;20,11,ROUNDDOWN(INDEX(個人!$C$6:$AH$125,$N2314,$H$3)/5,0)+7),"")</f>
        <v/>
      </c>
      <c r="I2314" s="22" t="str">
        <f>IF(AND(INDEX(個人!$C$6:$AH$125,$N2314,$C$3)&lt;&gt;"",INDEX(個人!$C$6:$AH$125,$N2314,$O2314)&lt;&gt;""),IF(ISERROR(VLOOKUP(DBCS($Q2314),コード一覧!$E$1:$F$6,2,FALSE)),1,VLOOKUP(DBCS($Q2314),コード一覧!$E$1:$F$6,2,FALSE)),"")</f>
        <v/>
      </c>
      <c r="J2314" s="22" t="str">
        <f>IF(AND(INDEX(個人!$C$6:$AH$125,$N2314,$C$3)&lt;&gt;"",INDEX(個人!$C$6:$AH$125,$N2314,$O2314)&lt;&gt;""),VLOOKUP($P2314,コード一覧!$G$1:$H$10,2,FALSE),"")</f>
        <v/>
      </c>
      <c r="K2314" s="22" t="str">
        <f>IF(AND(INDEX(個人!$C$6:$AH$125,$N2314,$C$3)&lt;&gt;"",INDEX(個人!$C$6:$AH$125,$N2314,$O2314)&lt;&gt;""),LEFT(TEXT(INDEX(個人!$C$6:$AH$125,$N2314,$O2314),"mm:ss.00"),2),"")</f>
        <v/>
      </c>
      <c r="L2314" s="22" t="str">
        <f>IF(AND(INDEX(個人!$C$6:$AH$125,$N2314,$C$3)&lt;&gt;"",INDEX(個人!$C$6:$AH$125,$N2314,$O2314)&lt;&gt;""),MID(TEXT(INDEX(個人!$C$6:$AH$125,$N2314,$O2314),"mm:ss.00"),4,2),"")</f>
        <v/>
      </c>
      <c r="M2314" s="22" t="str">
        <f>IF(AND(INDEX(個人!$C$6:$AH$125,$N2314,$C$3)&lt;&gt;"",INDEX(個人!$C$6:$AH$125,$N2314,$O2314)&lt;&gt;""),RIGHT(TEXT(INDEX(個人!$C$6:$AH$125,$N2314,$O2314),"mm:ss.00"),2),"")</f>
        <v/>
      </c>
      <c r="N2314" s="22">
        <f t="shared" si="314"/>
        <v>105</v>
      </c>
      <c r="O2314" s="22">
        <v>31</v>
      </c>
      <c r="P2314" s="24" t="s">
        <v>47</v>
      </c>
      <c r="Q2314" s="22" t="s">
        <v>101</v>
      </c>
    </row>
    <row r="2315" spans="3:17" s="22" customFormat="1" x14ac:dyDescent="0.15">
      <c r="C2315" s="22" t="str">
        <f>IF(INDEX(個人!$C$6:$AH$125,$N2315,$C$3)&lt;&gt;"",DBCS(TRIM(INDEX(個人!$C$6:$AH$125,$N2315,$C$3))),"")</f>
        <v/>
      </c>
      <c r="D2315" s="22" t="str">
        <f t="shared" si="312"/>
        <v>○</v>
      </c>
      <c r="E2315" s="22">
        <f>IF(AND(INDEX(個人!$C$6:$AH$125,$N2314,$C$3)&lt;&gt;"",INDEX(個人!$C$6:$AH$125,$N2315,$O2315)&lt;&gt;""),E2314+1,E2314)</f>
        <v>0</v>
      </c>
      <c r="F2315" s="22" t="str">
        <f t="shared" si="313"/>
        <v>@0</v>
      </c>
      <c r="H2315" s="22" t="str">
        <f>IF(AND(INDEX(個人!$C$6:$AH$125,$N2315,$C$3)&lt;&gt;"",INDEX(個人!$C$6:$AH$125,$N2315,$O2315)&lt;&gt;""),IF(INDEX(個人!$C$6:$AH$125,$N2315,$H$3)&lt;20,11,ROUNDDOWN(INDEX(個人!$C$6:$AH$125,$N2315,$H$3)/5,0)+7),"")</f>
        <v/>
      </c>
      <c r="I2315" s="22" t="str">
        <f>IF(AND(INDEX(個人!$C$6:$AH$125,$N2315,$C$3)&lt;&gt;"",INDEX(個人!$C$6:$AH$125,$N2315,$O2315)&lt;&gt;""),IF(ISERROR(VLOOKUP(DBCS($Q2315),コード一覧!$E$1:$F$6,2,FALSE)),1,VLOOKUP(DBCS($Q2315),コード一覧!$E$1:$F$6,2,FALSE)),"")</f>
        <v/>
      </c>
      <c r="J2315" s="22" t="str">
        <f>IF(AND(INDEX(個人!$C$6:$AH$125,$N2315,$C$3)&lt;&gt;"",INDEX(個人!$C$6:$AH$125,$N2315,$O2315)&lt;&gt;""),VLOOKUP($P2315,コード一覧!$G$1:$H$10,2,FALSE),"")</f>
        <v/>
      </c>
      <c r="K2315" s="22" t="str">
        <f>IF(AND(INDEX(個人!$C$6:$AH$125,$N2315,$C$3)&lt;&gt;"",INDEX(個人!$C$6:$AH$125,$N2315,$O2315)&lt;&gt;""),LEFT(TEXT(INDEX(個人!$C$6:$AH$125,$N2315,$O2315),"mm:ss.00"),2),"")</f>
        <v/>
      </c>
      <c r="L2315" s="22" t="str">
        <f>IF(AND(INDEX(個人!$C$6:$AH$125,$N2315,$C$3)&lt;&gt;"",INDEX(個人!$C$6:$AH$125,$N2315,$O2315)&lt;&gt;""),MID(TEXT(INDEX(個人!$C$6:$AH$125,$N2315,$O2315),"mm:ss.00"),4,2),"")</f>
        <v/>
      </c>
      <c r="M2315" s="22" t="str">
        <f>IF(AND(INDEX(個人!$C$6:$AH$125,$N2315,$C$3)&lt;&gt;"",INDEX(個人!$C$6:$AH$125,$N2315,$O2315)&lt;&gt;""),RIGHT(TEXT(INDEX(個人!$C$6:$AH$125,$N2315,$O2315),"mm:ss.00"),2),"")</f>
        <v/>
      </c>
      <c r="N2315" s="22">
        <f t="shared" si="314"/>
        <v>105</v>
      </c>
      <c r="O2315" s="22">
        <v>32</v>
      </c>
      <c r="P2315" s="24" t="s">
        <v>73</v>
      </c>
      <c r="Q2315" s="22" t="s">
        <v>101</v>
      </c>
    </row>
    <row r="2316" spans="3:17" s="23" customFormat="1" x14ac:dyDescent="0.15">
      <c r="C2316" s="23" t="str">
        <f>IF(INDEX(個人!$C$6:$AH$125,$N2316,$C$3)&lt;&gt;"",DBCS(TRIM(INDEX(個人!$C$6:$AH$125,$N2316,$C$3))),"")</f>
        <v/>
      </c>
      <c r="D2316" s="23" t="str">
        <f>IF(C2315=C2316,"○","×")</f>
        <v>○</v>
      </c>
      <c r="E2316" s="23">
        <f>IF(AND(INDEX(個人!$C$6:$AH$125,$N2316,$C$3)&lt;&gt;"",INDEX(個人!$C$6:$AH$125,$N2316,$O2316)&lt;&gt;""),1,0)</f>
        <v>0</v>
      </c>
      <c r="F2316" s="23" t="str">
        <f>C2316&amp;"@"&amp;E2316</f>
        <v>@0</v>
      </c>
      <c r="H2316" s="23" t="str">
        <f>IF(AND(INDEX(個人!$C$6:$AH$125,$N2316,$C$3)&lt;&gt;"",INDEX(個人!$C$6:$AH$125,$N2316,$O2316)&lt;&gt;""),IF(INDEX(個人!$C$6:$AH$125,$N2316,$H$3)&lt;20,11,ROUNDDOWN(INDEX(個人!$C$6:$AH$125,$N2316,$H$3)/5,0)+7),"")</f>
        <v/>
      </c>
      <c r="I2316" s="23" t="str">
        <f>IF(AND(INDEX(個人!$C$6:$AH$125,$N2316,$C$3)&lt;&gt;"",INDEX(個人!$C$6:$AH$125,$N2316,$O2316)&lt;&gt;""),IF(ISERROR(VLOOKUP(DBCS($Q2316),コード一覧!$E$1:$F$6,2,FALSE)),1,VLOOKUP(DBCS($Q2316),コード一覧!$E$1:$F$6,2,FALSE)),"")</f>
        <v/>
      </c>
      <c r="J2316" s="23" t="str">
        <f>IF(AND(INDEX(個人!$C$6:$AH$125,$N2316,$C$3)&lt;&gt;"",INDEX(個人!$C$6:$AH$125,$N2316,$O2316)&lt;&gt;""),VLOOKUP($P2316,コード一覧!$G$1:$H$10,2,FALSE),"")</f>
        <v/>
      </c>
      <c r="K2316" s="23" t="str">
        <f>IF(AND(INDEX(個人!$C$6:$AH$125,$N2316,$C$3)&lt;&gt;"",INDEX(個人!$C$6:$AH$125,$N2316,$O2316)&lt;&gt;""),LEFT(TEXT(INDEX(個人!$C$6:$AH$125,$N2316,$O2316),"mm:ss.00"),2),"")</f>
        <v/>
      </c>
      <c r="L2316" s="23" t="str">
        <f>IF(AND(INDEX(個人!$C$6:$AH$125,$N2316,$C$3)&lt;&gt;"",INDEX(個人!$C$6:$AH$125,$N2316,$O2316)&lt;&gt;""),MID(TEXT(INDEX(個人!$C$6:$AH$125,$N2316,$O2316),"mm:ss.00"),4,2),"")</f>
        <v/>
      </c>
      <c r="M2316" s="23" t="str">
        <f>IF(AND(INDEX(個人!$C$6:$AH$125,$N2316,$C$3)&lt;&gt;"",INDEX(個人!$C$6:$AH$125,$N2316,$O2316)&lt;&gt;""),RIGHT(TEXT(INDEX(個人!$C$6:$AH$125,$N2316,$O2316),"mm:ss.00"),2),"")</f>
        <v/>
      </c>
      <c r="N2316" s="23">
        <f>N2294+1</f>
        <v>106</v>
      </c>
      <c r="O2316" s="23">
        <v>11</v>
      </c>
      <c r="P2316" s="200" t="s">
        <v>70</v>
      </c>
      <c r="Q2316" s="23" t="s">
        <v>318</v>
      </c>
    </row>
    <row r="2317" spans="3:17" s="23" customFormat="1" x14ac:dyDescent="0.15">
      <c r="C2317" s="23" t="str">
        <f>IF(INDEX(個人!$C$6:$AH$125,$N2317,$C$3)&lt;&gt;"",DBCS(TRIM(INDEX(個人!$C$6:$AH$125,$N2317,$C$3))),"")</f>
        <v/>
      </c>
      <c r="D2317" s="23" t="str">
        <f>IF(C2316=C2317,"○","×")</f>
        <v>○</v>
      </c>
      <c r="E2317" s="23">
        <f>IF(AND(INDEX(個人!$C$6:$AH$125,$N2316,$C$3)&lt;&gt;"",INDEX(個人!$C$6:$AH$125,$N2317,$O2317)&lt;&gt;""),E2316+1,E2316)</f>
        <v>0</v>
      </c>
      <c r="F2317" s="23" t="str">
        <f>C2317&amp;"@"&amp;E2317</f>
        <v>@0</v>
      </c>
      <c r="H2317" s="23" t="str">
        <f>IF(AND(INDEX(個人!$C$6:$AH$125,$N2317,$C$3)&lt;&gt;"",INDEX(個人!$C$6:$AH$125,$N2317,$O2317)&lt;&gt;""),IF(INDEX(個人!$C$6:$AH$125,$N2317,$H$3)&lt;20,11,ROUNDDOWN(INDEX(個人!$C$6:$AH$125,$N2317,$H$3)/5,0)+7),"")</f>
        <v/>
      </c>
      <c r="I2317" s="23" t="str">
        <f>IF(AND(INDEX(個人!$C$6:$AH$125,$N2317,$C$3)&lt;&gt;"",INDEX(個人!$C$6:$AH$125,$N2317,$O2317)&lt;&gt;""),IF(ISERROR(VLOOKUP(DBCS($Q2317),コード一覧!$E$1:$F$6,2,FALSE)),1,VLOOKUP(DBCS($Q2317),コード一覧!$E$1:$F$6,2,FALSE)),"")</f>
        <v/>
      </c>
      <c r="J2317" s="23" t="str">
        <f>IF(AND(INDEX(個人!$C$6:$AH$125,$N2317,$C$3)&lt;&gt;"",INDEX(個人!$C$6:$AH$125,$N2317,$O2317)&lt;&gt;""),VLOOKUP($P2317,コード一覧!$G$1:$H$10,2,FALSE),"")</f>
        <v/>
      </c>
      <c r="K2317" s="23" t="str">
        <f>IF(AND(INDEX(個人!$C$6:$AH$125,$N2317,$C$3)&lt;&gt;"",INDEX(個人!$C$6:$AH$125,$N2317,$O2317)&lt;&gt;""),LEFT(TEXT(INDEX(個人!$C$6:$AH$125,$N2317,$O2317),"mm:ss.00"),2),"")</f>
        <v/>
      </c>
      <c r="L2317" s="23" t="str">
        <f>IF(AND(INDEX(個人!$C$6:$AH$125,$N2317,$C$3)&lt;&gt;"",INDEX(個人!$C$6:$AH$125,$N2317,$O2317)&lt;&gt;""),MID(TEXT(INDEX(個人!$C$6:$AH$125,$N2317,$O2317),"mm:ss.00"),4,2),"")</f>
        <v/>
      </c>
      <c r="M2317" s="23" t="str">
        <f>IF(AND(INDEX(個人!$C$6:$AH$125,$N2317,$C$3)&lt;&gt;"",INDEX(個人!$C$6:$AH$125,$N2317,$O2317)&lt;&gt;""),RIGHT(TEXT(INDEX(個人!$C$6:$AH$125,$N2317,$O2317),"mm:ss.00"),2),"")</f>
        <v/>
      </c>
      <c r="N2317" s="23">
        <f>$N2316</f>
        <v>106</v>
      </c>
      <c r="O2317" s="23">
        <v>12</v>
      </c>
      <c r="P2317" s="200" t="s">
        <v>24</v>
      </c>
      <c r="Q2317" s="23" t="s">
        <v>318</v>
      </c>
    </row>
    <row r="2318" spans="3:17" s="23" customFormat="1" x14ac:dyDescent="0.15">
      <c r="C2318" s="23" t="str">
        <f>IF(INDEX(個人!$C$6:$AH$125,$N2318,$C$3)&lt;&gt;"",DBCS(TRIM(INDEX(個人!$C$6:$AH$125,$N2318,$C$3))),"")</f>
        <v/>
      </c>
      <c r="D2318" s="23" t="str">
        <f t="shared" ref="D2318:D2337" si="315">IF(C2317=C2318,"○","×")</f>
        <v>○</v>
      </c>
      <c r="E2318" s="23">
        <f>IF(AND(INDEX(個人!$C$6:$AH$125,$N2317,$C$3)&lt;&gt;"",INDEX(個人!$C$6:$AH$125,$N2318,$O2318)&lt;&gt;""),E2317+1,E2317)</f>
        <v>0</v>
      </c>
      <c r="F2318" s="23" t="str">
        <f t="shared" ref="F2318:F2337" si="316">C2318&amp;"@"&amp;E2318</f>
        <v>@0</v>
      </c>
      <c r="H2318" s="23" t="str">
        <f>IF(AND(INDEX(個人!$C$6:$AH$125,$N2318,$C$3)&lt;&gt;"",INDEX(個人!$C$6:$AH$125,$N2318,$O2318)&lt;&gt;""),IF(INDEX(個人!$C$6:$AH$125,$N2318,$H$3)&lt;20,11,ROUNDDOWN(INDEX(個人!$C$6:$AH$125,$N2318,$H$3)/5,0)+7),"")</f>
        <v/>
      </c>
      <c r="I2318" s="23" t="str">
        <f>IF(AND(INDEX(個人!$C$6:$AH$125,$N2318,$C$3)&lt;&gt;"",INDEX(個人!$C$6:$AH$125,$N2318,$O2318)&lt;&gt;""),IF(ISERROR(VLOOKUP(DBCS($Q2318),コード一覧!$E$1:$F$6,2,FALSE)),1,VLOOKUP(DBCS($Q2318),コード一覧!$E$1:$F$6,2,FALSE)),"")</f>
        <v/>
      </c>
      <c r="J2318" s="23" t="str">
        <f>IF(AND(INDEX(個人!$C$6:$AH$125,$N2318,$C$3)&lt;&gt;"",INDEX(個人!$C$6:$AH$125,$N2318,$O2318)&lt;&gt;""),VLOOKUP($P2318,コード一覧!$G$1:$H$10,2,FALSE),"")</f>
        <v/>
      </c>
      <c r="K2318" s="23" t="str">
        <f>IF(AND(INDEX(個人!$C$6:$AH$125,$N2318,$C$3)&lt;&gt;"",INDEX(個人!$C$6:$AH$125,$N2318,$O2318)&lt;&gt;""),LEFT(TEXT(INDEX(個人!$C$6:$AH$125,$N2318,$O2318),"mm:ss.00"),2),"")</f>
        <v/>
      </c>
      <c r="L2318" s="23" t="str">
        <f>IF(AND(INDEX(個人!$C$6:$AH$125,$N2318,$C$3)&lt;&gt;"",INDEX(個人!$C$6:$AH$125,$N2318,$O2318)&lt;&gt;""),MID(TEXT(INDEX(個人!$C$6:$AH$125,$N2318,$O2318),"mm:ss.00"),4,2),"")</f>
        <v/>
      </c>
      <c r="M2318" s="23" t="str">
        <f>IF(AND(INDEX(個人!$C$6:$AH$125,$N2318,$C$3)&lt;&gt;"",INDEX(個人!$C$6:$AH$125,$N2318,$O2318)&lt;&gt;""),RIGHT(TEXT(INDEX(個人!$C$6:$AH$125,$N2318,$O2318),"mm:ss.00"),2),"")</f>
        <v/>
      </c>
      <c r="N2318" s="23">
        <f t="shared" ref="N2318:N2337" si="317">$N2317</f>
        <v>106</v>
      </c>
      <c r="O2318" s="23">
        <v>13</v>
      </c>
      <c r="P2318" s="200" t="s">
        <v>37</v>
      </c>
      <c r="Q2318" s="23" t="s">
        <v>318</v>
      </c>
    </row>
    <row r="2319" spans="3:17" s="23" customFormat="1" x14ac:dyDescent="0.15">
      <c r="C2319" s="23" t="str">
        <f>IF(INDEX(個人!$C$6:$AH$125,$N2319,$C$3)&lt;&gt;"",DBCS(TRIM(INDEX(個人!$C$6:$AH$125,$N2319,$C$3))),"")</f>
        <v/>
      </c>
      <c r="D2319" s="23" t="str">
        <f t="shared" si="315"/>
        <v>○</v>
      </c>
      <c r="E2319" s="23">
        <f>IF(AND(INDEX(個人!$C$6:$AH$125,$N2318,$C$3)&lt;&gt;"",INDEX(個人!$C$6:$AH$125,$N2319,$O2319)&lt;&gt;""),E2318+1,E2318)</f>
        <v>0</v>
      </c>
      <c r="F2319" s="23" t="str">
        <f t="shared" si="316"/>
        <v>@0</v>
      </c>
      <c r="H2319" s="23" t="str">
        <f>IF(AND(INDEX(個人!$C$6:$AH$125,$N2319,$C$3)&lt;&gt;"",INDEX(個人!$C$6:$AH$125,$N2319,$O2319)&lt;&gt;""),IF(INDEX(個人!$C$6:$AH$125,$N2319,$H$3)&lt;20,11,ROUNDDOWN(INDEX(個人!$C$6:$AH$125,$N2319,$H$3)/5,0)+7),"")</f>
        <v/>
      </c>
      <c r="I2319" s="23" t="str">
        <f>IF(AND(INDEX(個人!$C$6:$AH$125,$N2319,$C$3)&lt;&gt;"",INDEX(個人!$C$6:$AH$125,$N2319,$O2319)&lt;&gt;""),IF(ISERROR(VLOOKUP(DBCS($Q2319),コード一覧!$E$1:$F$6,2,FALSE)),1,VLOOKUP(DBCS($Q2319),コード一覧!$E$1:$F$6,2,FALSE)),"")</f>
        <v/>
      </c>
      <c r="J2319" s="23" t="str">
        <f>IF(AND(INDEX(個人!$C$6:$AH$125,$N2319,$C$3)&lt;&gt;"",INDEX(個人!$C$6:$AH$125,$N2319,$O2319)&lt;&gt;""),VLOOKUP($P2319,コード一覧!$G$1:$H$10,2,FALSE),"")</f>
        <v/>
      </c>
      <c r="K2319" s="23" t="str">
        <f>IF(AND(INDEX(個人!$C$6:$AH$125,$N2319,$C$3)&lt;&gt;"",INDEX(個人!$C$6:$AH$125,$N2319,$O2319)&lt;&gt;""),LEFT(TEXT(INDEX(個人!$C$6:$AH$125,$N2319,$O2319),"mm:ss.00"),2),"")</f>
        <v/>
      </c>
      <c r="L2319" s="23" t="str">
        <f>IF(AND(INDEX(個人!$C$6:$AH$125,$N2319,$C$3)&lt;&gt;"",INDEX(個人!$C$6:$AH$125,$N2319,$O2319)&lt;&gt;""),MID(TEXT(INDEX(個人!$C$6:$AH$125,$N2319,$O2319),"mm:ss.00"),4,2),"")</f>
        <v/>
      </c>
      <c r="M2319" s="23" t="str">
        <f>IF(AND(INDEX(個人!$C$6:$AH$125,$N2319,$C$3)&lt;&gt;"",INDEX(個人!$C$6:$AH$125,$N2319,$O2319)&lt;&gt;""),RIGHT(TEXT(INDEX(個人!$C$6:$AH$125,$N2319,$O2319),"mm:ss.00"),2),"")</f>
        <v/>
      </c>
      <c r="N2319" s="23">
        <f t="shared" si="317"/>
        <v>106</v>
      </c>
      <c r="O2319" s="23">
        <v>14</v>
      </c>
      <c r="P2319" s="200" t="s">
        <v>47</v>
      </c>
      <c r="Q2319" s="23" t="s">
        <v>318</v>
      </c>
    </row>
    <row r="2320" spans="3:17" s="23" customFormat="1" x14ac:dyDescent="0.15">
      <c r="C2320" s="23" t="str">
        <f>IF(INDEX(個人!$C$6:$AH$125,$N2320,$C$3)&lt;&gt;"",DBCS(TRIM(INDEX(個人!$C$6:$AH$125,$N2320,$C$3))),"")</f>
        <v/>
      </c>
      <c r="D2320" s="23" t="str">
        <f t="shared" si="315"/>
        <v>○</v>
      </c>
      <c r="E2320" s="23">
        <f>IF(AND(INDEX(個人!$C$6:$AH$125,$N2319,$C$3)&lt;&gt;"",INDEX(個人!$C$6:$AH$125,$N2320,$O2320)&lt;&gt;""),E2319+1,E2319)</f>
        <v>0</v>
      </c>
      <c r="F2320" s="23" t="str">
        <f t="shared" si="316"/>
        <v>@0</v>
      </c>
      <c r="H2320" s="23" t="str">
        <f>IF(AND(INDEX(個人!$C$6:$AH$125,$N2320,$C$3)&lt;&gt;"",INDEX(個人!$C$6:$AH$125,$N2320,$O2320)&lt;&gt;""),IF(INDEX(個人!$C$6:$AH$125,$N2320,$H$3)&lt;20,11,ROUNDDOWN(INDEX(個人!$C$6:$AH$125,$N2320,$H$3)/5,0)+7),"")</f>
        <v/>
      </c>
      <c r="I2320" s="23" t="str">
        <f>IF(AND(INDEX(個人!$C$6:$AH$125,$N2320,$C$3)&lt;&gt;"",INDEX(個人!$C$6:$AH$125,$N2320,$O2320)&lt;&gt;""),IF(ISERROR(VLOOKUP(DBCS($Q2320),コード一覧!$E$1:$F$6,2,FALSE)),1,VLOOKUP(DBCS($Q2320),コード一覧!$E$1:$F$6,2,FALSE)),"")</f>
        <v/>
      </c>
      <c r="J2320" s="23" t="str">
        <f>IF(AND(INDEX(個人!$C$6:$AH$125,$N2320,$C$3)&lt;&gt;"",INDEX(個人!$C$6:$AH$125,$N2320,$O2320)&lt;&gt;""),VLOOKUP($P2320,コード一覧!$G$1:$H$10,2,FALSE),"")</f>
        <v/>
      </c>
      <c r="K2320" s="23" t="str">
        <f>IF(AND(INDEX(個人!$C$6:$AH$125,$N2320,$C$3)&lt;&gt;"",INDEX(個人!$C$6:$AH$125,$N2320,$O2320)&lt;&gt;""),LEFT(TEXT(INDEX(個人!$C$6:$AH$125,$N2320,$O2320),"mm:ss.00"),2),"")</f>
        <v/>
      </c>
      <c r="L2320" s="23" t="str">
        <f>IF(AND(INDEX(個人!$C$6:$AH$125,$N2320,$C$3)&lt;&gt;"",INDEX(個人!$C$6:$AH$125,$N2320,$O2320)&lt;&gt;""),MID(TEXT(INDEX(個人!$C$6:$AH$125,$N2320,$O2320),"mm:ss.00"),4,2),"")</f>
        <v/>
      </c>
      <c r="M2320" s="23" t="str">
        <f>IF(AND(INDEX(個人!$C$6:$AH$125,$N2320,$C$3)&lt;&gt;"",INDEX(個人!$C$6:$AH$125,$N2320,$O2320)&lt;&gt;""),RIGHT(TEXT(INDEX(個人!$C$6:$AH$125,$N2320,$O2320),"mm:ss.00"),2),"")</f>
        <v/>
      </c>
      <c r="N2320" s="23">
        <f t="shared" si="317"/>
        <v>106</v>
      </c>
      <c r="O2320" s="23">
        <v>15</v>
      </c>
      <c r="P2320" s="200" t="s">
        <v>73</v>
      </c>
      <c r="Q2320" s="23" t="s">
        <v>318</v>
      </c>
    </row>
    <row r="2321" spans="3:17" s="23" customFormat="1" x14ac:dyDescent="0.15">
      <c r="C2321" s="23" t="str">
        <f>IF(INDEX(個人!$C$6:$AH$125,$N2321,$C$3)&lt;&gt;"",DBCS(TRIM(INDEX(個人!$C$6:$AH$125,$N2321,$C$3))),"")</f>
        <v/>
      </c>
      <c r="D2321" s="23" t="str">
        <f t="shared" si="315"/>
        <v>○</v>
      </c>
      <c r="E2321" s="23">
        <f>IF(AND(INDEX(個人!$C$6:$AH$125,$N2320,$C$3)&lt;&gt;"",INDEX(個人!$C$6:$AH$125,$N2321,$O2321)&lt;&gt;""),E2320+1,E2320)</f>
        <v>0</v>
      </c>
      <c r="F2321" s="23" t="str">
        <f t="shared" si="316"/>
        <v>@0</v>
      </c>
      <c r="H2321" s="23" t="str">
        <f>IF(AND(INDEX(個人!$C$6:$AH$125,$N2321,$C$3)&lt;&gt;"",INDEX(個人!$C$6:$AH$125,$N2321,$O2321)&lt;&gt;""),IF(INDEX(個人!$C$6:$AH$125,$N2321,$H$3)&lt;20,11,ROUNDDOWN(INDEX(個人!$C$6:$AH$125,$N2321,$H$3)/5,0)+7),"")</f>
        <v/>
      </c>
      <c r="I2321" s="23" t="str">
        <f>IF(AND(INDEX(個人!$C$6:$AH$125,$N2321,$C$3)&lt;&gt;"",INDEX(個人!$C$6:$AH$125,$N2321,$O2321)&lt;&gt;""),IF(ISERROR(VLOOKUP(DBCS($Q2321),コード一覧!$E$1:$F$6,2,FALSE)),1,VLOOKUP(DBCS($Q2321),コード一覧!$E$1:$F$6,2,FALSE)),"")</f>
        <v/>
      </c>
      <c r="J2321" s="23" t="str">
        <f>IF(AND(INDEX(個人!$C$6:$AH$125,$N2321,$C$3)&lt;&gt;"",INDEX(個人!$C$6:$AH$125,$N2321,$O2321)&lt;&gt;""),VLOOKUP($P2321,コード一覧!$G$1:$H$10,2,FALSE),"")</f>
        <v/>
      </c>
      <c r="K2321" s="23" t="str">
        <f>IF(AND(INDEX(個人!$C$6:$AH$125,$N2321,$C$3)&lt;&gt;"",INDEX(個人!$C$6:$AH$125,$N2321,$O2321)&lt;&gt;""),LEFT(TEXT(INDEX(個人!$C$6:$AH$125,$N2321,$O2321),"mm:ss.00"),2),"")</f>
        <v/>
      </c>
      <c r="L2321" s="23" t="str">
        <f>IF(AND(INDEX(個人!$C$6:$AH$125,$N2321,$C$3)&lt;&gt;"",INDEX(個人!$C$6:$AH$125,$N2321,$O2321)&lt;&gt;""),MID(TEXT(INDEX(個人!$C$6:$AH$125,$N2321,$O2321),"mm:ss.00"),4,2),"")</f>
        <v/>
      </c>
      <c r="M2321" s="23" t="str">
        <f>IF(AND(INDEX(個人!$C$6:$AH$125,$N2321,$C$3)&lt;&gt;"",INDEX(個人!$C$6:$AH$125,$N2321,$O2321)&lt;&gt;""),RIGHT(TEXT(INDEX(個人!$C$6:$AH$125,$N2321,$O2321),"mm:ss.00"),2),"")</f>
        <v/>
      </c>
      <c r="N2321" s="23">
        <f t="shared" si="317"/>
        <v>106</v>
      </c>
      <c r="O2321" s="23">
        <v>16</v>
      </c>
      <c r="P2321" s="200" t="s">
        <v>75</v>
      </c>
      <c r="Q2321" s="23" t="s">
        <v>318</v>
      </c>
    </row>
    <row r="2322" spans="3:17" s="23" customFormat="1" x14ac:dyDescent="0.15">
      <c r="C2322" s="23" t="str">
        <f>IF(INDEX(個人!$C$6:$AH$125,$N2322,$C$3)&lt;&gt;"",DBCS(TRIM(INDEX(個人!$C$6:$AH$125,$N2322,$C$3))),"")</f>
        <v/>
      </c>
      <c r="D2322" s="23" t="str">
        <f t="shared" si="315"/>
        <v>○</v>
      </c>
      <c r="E2322" s="23">
        <f>IF(AND(INDEX(個人!$C$6:$AH$125,$N2321,$C$3)&lt;&gt;"",INDEX(個人!$C$6:$AH$125,$N2322,$O2322)&lt;&gt;""),E2321+1,E2321)</f>
        <v>0</v>
      </c>
      <c r="F2322" s="23" t="str">
        <f t="shared" si="316"/>
        <v>@0</v>
      </c>
      <c r="H2322" s="23" t="str">
        <f>IF(AND(INDEX(個人!$C$6:$AH$125,$N2322,$C$3)&lt;&gt;"",INDEX(個人!$C$6:$AH$125,$N2322,$O2322)&lt;&gt;""),IF(INDEX(個人!$C$6:$AH$125,$N2322,$H$3)&lt;20,11,ROUNDDOWN(INDEX(個人!$C$6:$AH$125,$N2322,$H$3)/5,0)+7),"")</f>
        <v/>
      </c>
      <c r="I2322" s="23" t="str">
        <f>IF(AND(INDEX(個人!$C$6:$AH$125,$N2322,$C$3)&lt;&gt;"",INDEX(個人!$C$6:$AH$125,$N2322,$O2322)&lt;&gt;""),IF(ISERROR(VLOOKUP(DBCS($Q2322),コード一覧!$E$1:$F$6,2,FALSE)),1,VLOOKUP(DBCS($Q2322),コード一覧!$E$1:$F$6,2,FALSE)),"")</f>
        <v/>
      </c>
      <c r="J2322" s="23" t="str">
        <f>IF(AND(INDEX(個人!$C$6:$AH$125,$N2322,$C$3)&lt;&gt;"",INDEX(個人!$C$6:$AH$125,$N2322,$O2322)&lt;&gt;""),VLOOKUP($P2322,コード一覧!$G$1:$H$10,2,FALSE),"")</f>
        <v/>
      </c>
      <c r="K2322" s="23" t="str">
        <f>IF(AND(INDEX(個人!$C$6:$AH$125,$N2322,$C$3)&lt;&gt;"",INDEX(個人!$C$6:$AH$125,$N2322,$O2322)&lt;&gt;""),LEFT(TEXT(INDEX(個人!$C$6:$AH$125,$N2322,$O2322),"mm:ss.00"),2),"")</f>
        <v/>
      </c>
      <c r="L2322" s="23" t="str">
        <f>IF(AND(INDEX(個人!$C$6:$AH$125,$N2322,$C$3)&lt;&gt;"",INDEX(個人!$C$6:$AH$125,$N2322,$O2322)&lt;&gt;""),MID(TEXT(INDEX(個人!$C$6:$AH$125,$N2322,$O2322),"mm:ss.00"),4,2),"")</f>
        <v/>
      </c>
      <c r="M2322" s="23" t="str">
        <f>IF(AND(INDEX(個人!$C$6:$AH$125,$N2322,$C$3)&lt;&gt;"",INDEX(個人!$C$6:$AH$125,$N2322,$O2322)&lt;&gt;""),RIGHT(TEXT(INDEX(個人!$C$6:$AH$125,$N2322,$O2322),"mm:ss.00"),2),"")</f>
        <v/>
      </c>
      <c r="N2322" s="23">
        <f t="shared" si="317"/>
        <v>106</v>
      </c>
      <c r="O2322" s="23">
        <v>17</v>
      </c>
      <c r="P2322" s="200" t="s">
        <v>77</v>
      </c>
      <c r="Q2322" s="23" t="s">
        <v>318</v>
      </c>
    </row>
    <row r="2323" spans="3:17" s="23" customFormat="1" x14ac:dyDescent="0.15">
      <c r="C2323" s="23" t="str">
        <f>IF(INDEX(個人!$C$6:$AH$125,$N2323,$C$3)&lt;&gt;"",DBCS(TRIM(INDEX(個人!$C$6:$AH$125,$N2323,$C$3))),"")</f>
        <v/>
      </c>
      <c r="D2323" s="23" t="str">
        <f t="shared" si="315"/>
        <v>○</v>
      </c>
      <c r="E2323" s="23">
        <f>IF(AND(INDEX(個人!$C$6:$AH$125,$N2322,$C$3)&lt;&gt;"",INDEX(個人!$C$6:$AH$125,$N2323,$O2323)&lt;&gt;""),E2322+1,E2322)</f>
        <v>0</v>
      </c>
      <c r="F2323" s="23" t="str">
        <f t="shared" si="316"/>
        <v>@0</v>
      </c>
      <c r="H2323" s="23" t="str">
        <f>IF(AND(INDEX(個人!$C$6:$AH$125,$N2323,$C$3)&lt;&gt;"",INDEX(個人!$C$6:$AH$125,$N2323,$O2323)&lt;&gt;""),IF(INDEX(個人!$C$6:$AH$125,$N2323,$H$3)&lt;20,11,ROUNDDOWN(INDEX(個人!$C$6:$AH$125,$N2323,$H$3)/5,0)+7),"")</f>
        <v/>
      </c>
      <c r="I2323" s="23" t="str">
        <f>IF(AND(INDEX(個人!$C$6:$AH$125,$N2323,$C$3)&lt;&gt;"",INDEX(個人!$C$6:$AH$125,$N2323,$O2323)&lt;&gt;""),IF(ISERROR(VLOOKUP(DBCS($Q2323),コード一覧!$E$1:$F$6,2,FALSE)),1,VLOOKUP(DBCS($Q2323),コード一覧!$E$1:$F$6,2,FALSE)),"")</f>
        <v/>
      </c>
      <c r="J2323" s="23" t="str">
        <f>IF(AND(INDEX(個人!$C$6:$AH$125,$N2323,$C$3)&lt;&gt;"",INDEX(個人!$C$6:$AH$125,$N2323,$O2323)&lt;&gt;""),VLOOKUP($P2323,コード一覧!$G$1:$H$10,2,FALSE),"")</f>
        <v/>
      </c>
      <c r="K2323" s="23" t="str">
        <f>IF(AND(INDEX(個人!$C$6:$AH$125,$N2323,$C$3)&lt;&gt;"",INDEX(個人!$C$6:$AH$125,$N2323,$O2323)&lt;&gt;""),LEFT(TEXT(INDEX(個人!$C$6:$AH$125,$N2323,$O2323),"mm:ss.00"),2),"")</f>
        <v/>
      </c>
      <c r="L2323" s="23" t="str">
        <f>IF(AND(INDEX(個人!$C$6:$AH$125,$N2323,$C$3)&lt;&gt;"",INDEX(個人!$C$6:$AH$125,$N2323,$O2323)&lt;&gt;""),MID(TEXT(INDEX(個人!$C$6:$AH$125,$N2323,$O2323),"mm:ss.00"),4,2),"")</f>
        <v/>
      </c>
      <c r="M2323" s="23" t="str">
        <f>IF(AND(INDEX(個人!$C$6:$AH$125,$N2323,$C$3)&lt;&gt;"",INDEX(個人!$C$6:$AH$125,$N2323,$O2323)&lt;&gt;""),RIGHT(TEXT(INDEX(個人!$C$6:$AH$125,$N2323,$O2323),"mm:ss.00"),2),"")</f>
        <v/>
      </c>
      <c r="N2323" s="23">
        <f t="shared" si="317"/>
        <v>106</v>
      </c>
      <c r="O2323" s="23">
        <v>18</v>
      </c>
      <c r="P2323" s="200" t="s">
        <v>70</v>
      </c>
      <c r="Q2323" s="23" t="s">
        <v>319</v>
      </c>
    </row>
    <row r="2324" spans="3:17" s="23" customFormat="1" x14ac:dyDescent="0.15">
      <c r="C2324" s="23" t="str">
        <f>IF(INDEX(個人!$C$6:$AH$125,$N2324,$C$3)&lt;&gt;"",DBCS(TRIM(INDEX(個人!$C$6:$AH$125,$N2324,$C$3))),"")</f>
        <v/>
      </c>
      <c r="D2324" s="23" t="str">
        <f t="shared" si="315"/>
        <v>○</v>
      </c>
      <c r="E2324" s="23">
        <f>IF(AND(INDEX(個人!$C$6:$AH$125,$N2323,$C$3)&lt;&gt;"",INDEX(個人!$C$6:$AH$125,$N2324,$O2324)&lt;&gt;""),E2323+1,E2323)</f>
        <v>0</v>
      </c>
      <c r="F2324" s="23" t="str">
        <f t="shared" si="316"/>
        <v>@0</v>
      </c>
      <c r="H2324" s="23" t="str">
        <f>IF(AND(INDEX(個人!$C$6:$AH$125,$N2324,$C$3)&lt;&gt;"",INDEX(個人!$C$6:$AH$125,$N2324,$O2324)&lt;&gt;""),IF(INDEX(個人!$C$6:$AH$125,$N2324,$H$3)&lt;20,11,ROUNDDOWN(INDEX(個人!$C$6:$AH$125,$N2324,$H$3)/5,0)+7),"")</f>
        <v/>
      </c>
      <c r="I2324" s="23" t="str">
        <f>IF(AND(INDEX(個人!$C$6:$AH$125,$N2324,$C$3)&lt;&gt;"",INDEX(個人!$C$6:$AH$125,$N2324,$O2324)&lt;&gt;""),IF(ISERROR(VLOOKUP(DBCS($Q2324),コード一覧!$E$1:$F$6,2,FALSE)),1,VLOOKUP(DBCS($Q2324),コード一覧!$E$1:$F$6,2,FALSE)),"")</f>
        <v/>
      </c>
      <c r="J2324" s="23" t="str">
        <f>IF(AND(INDEX(個人!$C$6:$AH$125,$N2324,$C$3)&lt;&gt;"",INDEX(個人!$C$6:$AH$125,$N2324,$O2324)&lt;&gt;""),VLOOKUP($P2324,コード一覧!$G$1:$H$10,2,FALSE),"")</f>
        <v/>
      </c>
      <c r="K2324" s="23" t="str">
        <f>IF(AND(INDEX(個人!$C$6:$AH$125,$N2324,$C$3)&lt;&gt;"",INDEX(個人!$C$6:$AH$125,$N2324,$O2324)&lt;&gt;""),LEFT(TEXT(INDEX(個人!$C$6:$AH$125,$N2324,$O2324),"mm:ss.00"),2),"")</f>
        <v/>
      </c>
      <c r="L2324" s="23" t="str">
        <f>IF(AND(INDEX(個人!$C$6:$AH$125,$N2324,$C$3)&lt;&gt;"",INDEX(個人!$C$6:$AH$125,$N2324,$O2324)&lt;&gt;""),MID(TEXT(INDEX(個人!$C$6:$AH$125,$N2324,$O2324),"mm:ss.00"),4,2),"")</f>
        <v/>
      </c>
      <c r="M2324" s="23" t="str">
        <f>IF(AND(INDEX(個人!$C$6:$AH$125,$N2324,$C$3)&lt;&gt;"",INDEX(個人!$C$6:$AH$125,$N2324,$O2324)&lt;&gt;""),RIGHT(TEXT(INDEX(個人!$C$6:$AH$125,$N2324,$O2324),"mm:ss.00"),2),"")</f>
        <v/>
      </c>
      <c r="N2324" s="23">
        <f t="shared" si="317"/>
        <v>106</v>
      </c>
      <c r="O2324" s="23">
        <v>19</v>
      </c>
      <c r="P2324" s="200" t="s">
        <v>24</v>
      </c>
      <c r="Q2324" s="23" t="s">
        <v>319</v>
      </c>
    </row>
    <row r="2325" spans="3:17" s="23" customFormat="1" x14ac:dyDescent="0.15">
      <c r="C2325" s="23" t="str">
        <f>IF(INDEX(個人!$C$6:$AH$125,$N2325,$C$3)&lt;&gt;"",DBCS(TRIM(INDEX(個人!$C$6:$AH$125,$N2325,$C$3))),"")</f>
        <v/>
      </c>
      <c r="D2325" s="23" t="str">
        <f t="shared" si="315"/>
        <v>○</v>
      </c>
      <c r="E2325" s="23">
        <f>IF(AND(INDEX(個人!$C$6:$AH$125,$N2324,$C$3)&lt;&gt;"",INDEX(個人!$C$6:$AH$125,$N2325,$O2325)&lt;&gt;""),E2324+1,E2324)</f>
        <v>0</v>
      </c>
      <c r="F2325" s="23" t="str">
        <f t="shared" si="316"/>
        <v>@0</v>
      </c>
      <c r="H2325" s="23" t="str">
        <f>IF(AND(INDEX(個人!$C$6:$AH$125,$N2325,$C$3)&lt;&gt;"",INDEX(個人!$C$6:$AH$125,$N2325,$O2325)&lt;&gt;""),IF(INDEX(個人!$C$6:$AH$125,$N2325,$H$3)&lt;20,11,ROUNDDOWN(INDEX(個人!$C$6:$AH$125,$N2325,$H$3)/5,0)+7),"")</f>
        <v/>
      </c>
      <c r="I2325" s="23" t="str">
        <f>IF(AND(INDEX(個人!$C$6:$AH$125,$N2325,$C$3)&lt;&gt;"",INDEX(個人!$C$6:$AH$125,$N2325,$O2325)&lt;&gt;""),IF(ISERROR(VLOOKUP(DBCS($Q2325),コード一覧!$E$1:$F$6,2,FALSE)),1,VLOOKUP(DBCS($Q2325),コード一覧!$E$1:$F$6,2,FALSE)),"")</f>
        <v/>
      </c>
      <c r="J2325" s="23" t="str">
        <f>IF(AND(INDEX(個人!$C$6:$AH$125,$N2325,$C$3)&lt;&gt;"",INDEX(個人!$C$6:$AH$125,$N2325,$O2325)&lt;&gt;""),VLOOKUP($P2325,コード一覧!$G$1:$H$10,2,FALSE),"")</f>
        <v/>
      </c>
      <c r="K2325" s="23" t="str">
        <f>IF(AND(INDEX(個人!$C$6:$AH$125,$N2325,$C$3)&lt;&gt;"",INDEX(個人!$C$6:$AH$125,$N2325,$O2325)&lt;&gt;""),LEFT(TEXT(INDEX(個人!$C$6:$AH$125,$N2325,$O2325),"mm:ss.00"),2),"")</f>
        <v/>
      </c>
      <c r="L2325" s="23" t="str">
        <f>IF(AND(INDEX(個人!$C$6:$AH$125,$N2325,$C$3)&lt;&gt;"",INDEX(個人!$C$6:$AH$125,$N2325,$O2325)&lt;&gt;""),MID(TEXT(INDEX(個人!$C$6:$AH$125,$N2325,$O2325),"mm:ss.00"),4,2),"")</f>
        <v/>
      </c>
      <c r="M2325" s="23" t="str">
        <f>IF(AND(INDEX(個人!$C$6:$AH$125,$N2325,$C$3)&lt;&gt;"",INDEX(個人!$C$6:$AH$125,$N2325,$O2325)&lt;&gt;""),RIGHT(TEXT(INDEX(個人!$C$6:$AH$125,$N2325,$O2325),"mm:ss.00"),2),"")</f>
        <v/>
      </c>
      <c r="N2325" s="23">
        <f t="shared" si="317"/>
        <v>106</v>
      </c>
      <c r="O2325" s="23">
        <v>20</v>
      </c>
      <c r="P2325" s="200" t="s">
        <v>37</v>
      </c>
      <c r="Q2325" s="23" t="s">
        <v>319</v>
      </c>
    </row>
    <row r="2326" spans="3:17" s="23" customFormat="1" x14ac:dyDescent="0.15">
      <c r="C2326" s="23" t="str">
        <f>IF(INDEX(個人!$C$6:$AH$125,$N2326,$C$3)&lt;&gt;"",DBCS(TRIM(INDEX(個人!$C$6:$AH$125,$N2326,$C$3))),"")</f>
        <v/>
      </c>
      <c r="D2326" s="23" t="str">
        <f t="shared" si="315"/>
        <v>○</v>
      </c>
      <c r="E2326" s="23">
        <f>IF(AND(INDEX(個人!$C$6:$AH$125,$N2325,$C$3)&lt;&gt;"",INDEX(個人!$C$6:$AH$125,$N2326,$O2326)&lt;&gt;""),E2325+1,E2325)</f>
        <v>0</v>
      </c>
      <c r="F2326" s="23" t="str">
        <f t="shared" si="316"/>
        <v>@0</v>
      </c>
      <c r="H2326" s="23" t="str">
        <f>IF(AND(INDEX(個人!$C$6:$AH$125,$N2326,$C$3)&lt;&gt;"",INDEX(個人!$C$6:$AH$125,$N2326,$O2326)&lt;&gt;""),IF(INDEX(個人!$C$6:$AH$125,$N2326,$H$3)&lt;20,11,ROUNDDOWN(INDEX(個人!$C$6:$AH$125,$N2326,$H$3)/5,0)+7),"")</f>
        <v/>
      </c>
      <c r="I2326" s="23" t="str">
        <f>IF(AND(INDEX(個人!$C$6:$AH$125,$N2326,$C$3)&lt;&gt;"",INDEX(個人!$C$6:$AH$125,$N2326,$O2326)&lt;&gt;""),IF(ISERROR(VLOOKUP(DBCS($Q2326),コード一覧!$E$1:$F$6,2,FALSE)),1,VLOOKUP(DBCS($Q2326),コード一覧!$E$1:$F$6,2,FALSE)),"")</f>
        <v/>
      </c>
      <c r="J2326" s="23" t="str">
        <f>IF(AND(INDEX(個人!$C$6:$AH$125,$N2326,$C$3)&lt;&gt;"",INDEX(個人!$C$6:$AH$125,$N2326,$O2326)&lt;&gt;""),VLOOKUP($P2326,コード一覧!$G$1:$H$10,2,FALSE),"")</f>
        <v/>
      </c>
      <c r="K2326" s="23" t="str">
        <f>IF(AND(INDEX(個人!$C$6:$AH$125,$N2326,$C$3)&lt;&gt;"",INDEX(個人!$C$6:$AH$125,$N2326,$O2326)&lt;&gt;""),LEFT(TEXT(INDEX(個人!$C$6:$AH$125,$N2326,$O2326),"mm:ss.00"),2),"")</f>
        <v/>
      </c>
      <c r="L2326" s="23" t="str">
        <f>IF(AND(INDEX(個人!$C$6:$AH$125,$N2326,$C$3)&lt;&gt;"",INDEX(個人!$C$6:$AH$125,$N2326,$O2326)&lt;&gt;""),MID(TEXT(INDEX(個人!$C$6:$AH$125,$N2326,$O2326),"mm:ss.00"),4,2),"")</f>
        <v/>
      </c>
      <c r="M2326" s="23" t="str">
        <f>IF(AND(INDEX(個人!$C$6:$AH$125,$N2326,$C$3)&lt;&gt;"",INDEX(個人!$C$6:$AH$125,$N2326,$O2326)&lt;&gt;""),RIGHT(TEXT(INDEX(個人!$C$6:$AH$125,$N2326,$O2326),"mm:ss.00"),2),"")</f>
        <v/>
      </c>
      <c r="N2326" s="23">
        <f t="shared" si="317"/>
        <v>106</v>
      </c>
      <c r="O2326" s="23">
        <v>21</v>
      </c>
      <c r="P2326" s="200" t="s">
        <v>47</v>
      </c>
      <c r="Q2326" s="23" t="s">
        <v>319</v>
      </c>
    </row>
    <row r="2327" spans="3:17" s="23" customFormat="1" x14ac:dyDescent="0.15">
      <c r="C2327" s="23" t="str">
        <f>IF(INDEX(個人!$C$6:$AH$125,$N2327,$C$3)&lt;&gt;"",DBCS(TRIM(INDEX(個人!$C$6:$AH$125,$N2327,$C$3))),"")</f>
        <v/>
      </c>
      <c r="D2327" s="23" t="str">
        <f t="shared" si="315"/>
        <v>○</v>
      </c>
      <c r="E2327" s="23">
        <f>IF(AND(INDEX(個人!$C$6:$AH$125,$N2326,$C$3)&lt;&gt;"",INDEX(個人!$C$6:$AH$125,$N2327,$O2327)&lt;&gt;""),E2326+1,E2326)</f>
        <v>0</v>
      </c>
      <c r="F2327" s="23" t="str">
        <f t="shared" si="316"/>
        <v>@0</v>
      </c>
      <c r="H2327" s="23" t="str">
        <f>IF(AND(INDEX(個人!$C$6:$AH$125,$N2327,$C$3)&lt;&gt;"",INDEX(個人!$C$6:$AH$125,$N2327,$O2327)&lt;&gt;""),IF(INDEX(個人!$C$6:$AH$125,$N2327,$H$3)&lt;20,11,ROUNDDOWN(INDEX(個人!$C$6:$AH$125,$N2327,$H$3)/5,0)+7),"")</f>
        <v/>
      </c>
      <c r="I2327" s="23" t="str">
        <f>IF(AND(INDEX(個人!$C$6:$AH$125,$N2327,$C$3)&lt;&gt;"",INDEX(個人!$C$6:$AH$125,$N2327,$O2327)&lt;&gt;""),IF(ISERROR(VLOOKUP(DBCS($Q2327),コード一覧!$E$1:$F$6,2,FALSE)),1,VLOOKUP(DBCS($Q2327),コード一覧!$E$1:$F$6,2,FALSE)),"")</f>
        <v/>
      </c>
      <c r="J2327" s="23" t="str">
        <f>IF(AND(INDEX(個人!$C$6:$AH$125,$N2327,$C$3)&lt;&gt;"",INDEX(個人!$C$6:$AH$125,$N2327,$O2327)&lt;&gt;""),VLOOKUP($P2327,コード一覧!$G$1:$H$10,2,FALSE),"")</f>
        <v/>
      </c>
      <c r="K2327" s="23" t="str">
        <f>IF(AND(INDEX(個人!$C$6:$AH$125,$N2327,$C$3)&lt;&gt;"",INDEX(個人!$C$6:$AH$125,$N2327,$O2327)&lt;&gt;""),LEFT(TEXT(INDEX(個人!$C$6:$AH$125,$N2327,$O2327),"mm:ss.00"),2),"")</f>
        <v/>
      </c>
      <c r="L2327" s="23" t="str">
        <f>IF(AND(INDEX(個人!$C$6:$AH$125,$N2327,$C$3)&lt;&gt;"",INDEX(個人!$C$6:$AH$125,$N2327,$O2327)&lt;&gt;""),MID(TEXT(INDEX(個人!$C$6:$AH$125,$N2327,$O2327),"mm:ss.00"),4,2),"")</f>
        <v/>
      </c>
      <c r="M2327" s="23" t="str">
        <f>IF(AND(INDEX(個人!$C$6:$AH$125,$N2327,$C$3)&lt;&gt;"",INDEX(個人!$C$6:$AH$125,$N2327,$O2327)&lt;&gt;""),RIGHT(TEXT(INDEX(個人!$C$6:$AH$125,$N2327,$O2327),"mm:ss.00"),2),"")</f>
        <v/>
      </c>
      <c r="N2327" s="23">
        <f t="shared" si="317"/>
        <v>106</v>
      </c>
      <c r="O2327" s="23">
        <v>22</v>
      </c>
      <c r="P2327" s="200" t="s">
        <v>70</v>
      </c>
      <c r="Q2327" s="23" t="s">
        <v>320</v>
      </c>
    </row>
    <row r="2328" spans="3:17" s="23" customFormat="1" x14ac:dyDescent="0.15">
      <c r="C2328" s="23" t="str">
        <f>IF(INDEX(個人!$C$6:$AH$125,$N2328,$C$3)&lt;&gt;"",DBCS(TRIM(INDEX(個人!$C$6:$AH$125,$N2328,$C$3))),"")</f>
        <v/>
      </c>
      <c r="D2328" s="23" t="str">
        <f t="shared" si="315"/>
        <v>○</v>
      </c>
      <c r="E2328" s="23">
        <f>IF(AND(INDEX(個人!$C$6:$AH$125,$N2327,$C$3)&lt;&gt;"",INDEX(個人!$C$6:$AH$125,$N2328,$O2328)&lt;&gt;""),E2327+1,E2327)</f>
        <v>0</v>
      </c>
      <c r="F2328" s="23" t="str">
        <f t="shared" si="316"/>
        <v>@0</v>
      </c>
      <c r="H2328" s="23" t="str">
        <f>IF(AND(INDEX(個人!$C$6:$AH$125,$N2328,$C$3)&lt;&gt;"",INDEX(個人!$C$6:$AH$125,$N2328,$O2328)&lt;&gt;""),IF(INDEX(個人!$C$6:$AH$125,$N2328,$H$3)&lt;20,11,ROUNDDOWN(INDEX(個人!$C$6:$AH$125,$N2328,$H$3)/5,0)+7),"")</f>
        <v/>
      </c>
      <c r="I2328" s="23" t="str">
        <f>IF(AND(INDEX(個人!$C$6:$AH$125,$N2328,$C$3)&lt;&gt;"",INDEX(個人!$C$6:$AH$125,$N2328,$O2328)&lt;&gt;""),IF(ISERROR(VLOOKUP(DBCS($Q2328),コード一覧!$E$1:$F$6,2,FALSE)),1,VLOOKUP(DBCS($Q2328),コード一覧!$E$1:$F$6,2,FALSE)),"")</f>
        <v/>
      </c>
      <c r="J2328" s="23" t="str">
        <f>IF(AND(INDEX(個人!$C$6:$AH$125,$N2328,$C$3)&lt;&gt;"",INDEX(個人!$C$6:$AH$125,$N2328,$O2328)&lt;&gt;""),VLOOKUP($P2328,コード一覧!$G$1:$H$10,2,FALSE),"")</f>
        <v/>
      </c>
      <c r="K2328" s="23" t="str">
        <f>IF(AND(INDEX(個人!$C$6:$AH$125,$N2328,$C$3)&lt;&gt;"",INDEX(個人!$C$6:$AH$125,$N2328,$O2328)&lt;&gt;""),LEFT(TEXT(INDEX(個人!$C$6:$AH$125,$N2328,$O2328),"mm:ss.00"),2),"")</f>
        <v/>
      </c>
      <c r="L2328" s="23" t="str">
        <f>IF(AND(INDEX(個人!$C$6:$AH$125,$N2328,$C$3)&lt;&gt;"",INDEX(個人!$C$6:$AH$125,$N2328,$O2328)&lt;&gt;""),MID(TEXT(INDEX(個人!$C$6:$AH$125,$N2328,$O2328),"mm:ss.00"),4,2),"")</f>
        <v/>
      </c>
      <c r="M2328" s="23" t="str">
        <f>IF(AND(INDEX(個人!$C$6:$AH$125,$N2328,$C$3)&lt;&gt;"",INDEX(個人!$C$6:$AH$125,$N2328,$O2328)&lt;&gt;""),RIGHT(TEXT(INDEX(個人!$C$6:$AH$125,$N2328,$O2328),"mm:ss.00"),2),"")</f>
        <v/>
      </c>
      <c r="N2328" s="23">
        <f t="shared" si="317"/>
        <v>106</v>
      </c>
      <c r="O2328" s="23">
        <v>23</v>
      </c>
      <c r="P2328" s="200" t="s">
        <v>24</v>
      </c>
      <c r="Q2328" s="23" t="s">
        <v>320</v>
      </c>
    </row>
    <row r="2329" spans="3:17" s="23" customFormat="1" x14ac:dyDescent="0.15">
      <c r="C2329" s="23" t="str">
        <f>IF(INDEX(個人!$C$6:$AH$125,$N2329,$C$3)&lt;&gt;"",DBCS(TRIM(INDEX(個人!$C$6:$AH$125,$N2329,$C$3))),"")</f>
        <v/>
      </c>
      <c r="D2329" s="23" t="str">
        <f t="shared" si="315"/>
        <v>○</v>
      </c>
      <c r="E2329" s="23">
        <f>IF(AND(INDEX(個人!$C$6:$AH$125,$N2328,$C$3)&lt;&gt;"",INDEX(個人!$C$6:$AH$125,$N2329,$O2329)&lt;&gt;""),E2328+1,E2328)</f>
        <v>0</v>
      </c>
      <c r="F2329" s="23" t="str">
        <f t="shared" si="316"/>
        <v>@0</v>
      </c>
      <c r="H2329" s="23" t="str">
        <f>IF(AND(INDEX(個人!$C$6:$AH$125,$N2329,$C$3)&lt;&gt;"",INDEX(個人!$C$6:$AH$125,$N2329,$O2329)&lt;&gt;""),IF(INDEX(個人!$C$6:$AH$125,$N2329,$H$3)&lt;20,11,ROUNDDOWN(INDEX(個人!$C$6:$AH$125,$N2329,$H$3)/5,0)+7),"")</f>
        <v/>
      </c>
      <c r="I2329" s="23" t="str">
        <f>IF(AND(INDEX(個人!$C$6:$AH$125,$N2329,$C$3)&lt;&gt;"",INDEX(個人!$C$6:$AH$125,$N2329,$O2329)&lt;&gt;""),IF(ISERROR(VLOOKUP(DBCS($Q2329),コード一覧!$E$1:$F$6,2,FALSE)),1,VLOOKUP(DBCS($Q2329),コード一覧!$E$1:$F$6,2,FALSE)),"")</f>
        <v/>
      </c>
      <c r="J2329" s="23" t="str">
        <f>IF(AND(INDEX(個人!$C$6:$AH$125,$N2329,$C$3)&lt;&gt;"",INDEX(個人!$C$6:$AH$125,$N2329,$O2329)&lt;&gt;""),VLOOKUP($P2329,コード一覧!$G$1:$H$10,2,FALSE),"")</f>
        <v/>
      </c>
      <c r="K2329" s="23" t="str">
        <f>IF(AND(INDEX(個人!$C$6:$AH$125,$N2329,$C$3)&lt;&gt;"",INDEX(個人!$C$6:$AH$125,$N2329,$O2329)&lt;&gt;""),LEFT(TEXT(INDEX(個人!$C$6:$AH$125,$N2329,$O2329),"mm:ss.00"),2),"")</f>
        <v/>
      </c>
      <c r="L2329" s="23" t="str">
        <f>IF(AND(INDEX(個人!$C$6:$AH$125,$N2329,$C$3)&lt;&gt;"",INDEX(個人!$C$6:$AH$125,$N2329,$O2329)&lt;&gt;""),MID(TEXT(INDEX(個人!$C$6:$AH$125,$N2329,$O2329),"mm:ss.00"),4,2),"")</f>
        <v/>
      </c>
      <c r="M2329" s="23" t="str">
        <f>IF(AND(INDEX(個人!$C$6:$AH$125,$N2329,$C$3)&lt;&gt;"",INDEX(個人!$C$6:$AH$125,$N2329,$O2329)&lt;&gt;""),RIGHT(TEXT(INDEX(個人!$C$6:$AH$125,$N2329,$O2329),"mm:ss.00"),2),"")</f>
        <v/>
      </c>
      <c r="N2329" s="23">
        <f t="shared" si="317"/>
        <v>106</v>
      </c>
      <c r="O2329" s="23">
        <v>24</v>
      </c>
      <c r="P2329" s="200" t="s">
        <v>37</v>
      </c>
      <c r="Q2329" s="23" t="s">
        <v>320</v>
      </c>
    </row>
    <row r="2330" spans="3:17" s="23" customFormat="1" x14ac:dyDescent="0.15">
      <c r="C2330" s="23" t="str">
        <f>IF(INDEX(個人!$C$6:$AH$125,$N2330,$C$3)&lt;&gt;"",DBCS(TRIM(INDEX(個人!$C$6:$AH$125,$N2330,$C$3))),"")</f>
        <v/>
      </c>
      <c r="D2330" s="23" t="str">
        <f t="shared" si="315"/>
        <v>○</v>
      </c>
      <c r="E2330" s="23">
        <f>IF(AND(INDEX(個人!$C$6:$AH$125,$N2329,$C$3)&lt;&gt;"",INDEX(個人!$C$6:$AH$125,$N2330,$O2330)&lt;&gt;""),E2329+1,E2329)</f>
        <v>0</v>
      </c>
      <c r="F2330" s="23" t="str">
        <f t="shared" si="316"/>
        <v>@0</v>
      </c>
      <c r="H2330" s="23" t="str">
        <f>IF(AND(INDEX(個人!$C$6:$AH$125,$N2330,$C$3)&lt;&gt;"",INDEX(個人!$C$6:$AH$125,$N2330,$O2330)&lt;&gt;""),IF(INDEX(個人!$C$6:$AH$125,$N2330,$H$3)&lt;20,11,ROUNDDOWN(INDEX(個人!$C$6:$AH$125,$N2330,$H$3)/5,0)+7),"")</f>
        <v/>
      </c>
      <c r="I2330" s="23" t="str">
        <f>IF(AND(INDEX(個人!$C$6:$AH$125,$N2330,$C$3)&lt;&gt;"",INDEX(個人!$C$6:$AH$125,$N2330,$O2330)&lt;&gt;""),IF(ISERROR(VLOOKUP(DBCS($Q2330),コード一覧!$E$1:$F$6,2,FALSE)),1,VLOOKUP(DBCS($Q2330),コード一覧!$E$1:$F$6,2,FALSE)),"")</f>
        <v/>
      </c>
      <c r="J2330" s="23" t="str">
        <f>IF(AND(INDEX(個人!$C$6:$AH$125,$N2330,$C$3)&lt;&gt;"",INDEX(個人!$C$6:$AH$125,$N2330,$O2330)&lt;&gt;""),VLOOKUP($P2330,コード一覧!$G$1:$H$10,2,FALSE),"")</f>
        <v/>
      </c>
      <c r="K2330" s="23" t="str">
        <f>IF(AND(INDEX(個人!$C$6:$AH$125,$N2330,$C$3)&lt;&gt;"",INDEX(個人!$C$6:$AH$125,$N2330,$O2330)&lt;&gt;""),LEFT(TEXT(INDEX(個人!$C$6:$AH$125,$N2330,$O2330),"mm:ss.00"),2),"")</f>
        <v/>
      </c>
      <c r="L2330" s="23" t="str">
        <f>IF(AND(INDEX(個人!$C$6:$AH$125,$N2330,$C$3)&lt;&gt;"",INDEX(個人!$C$6:$AH$125,$N2330,$O2330)&lt;&gt;""),MID(TEXT(INDEX(個人!$C$6:$AH$125,$N2330,$O2330),"mm:ss.00"),4,2),"")</f>
        <v/>
      </c>
      <c r="M2330" s="23" t="str">
        <f>IF(AND(INDEX(個人!$C$6:$AH$125,$N2330,$C$3)&lt;&gt;"",INDEX(個人!$C$6:$AH$125,$N2330,$O2330)&lt;&gt;""),RIGHT(TEXT(INDEX(個人!$C$6:$AH$125,$N2330,$O2330),"mm:ss.00"),2),"")</f>
        <v/>
      </c>
      <c r="N2330" s="23">
        <f t="shared" si="317"/>
        <v>106</v>
      </c>
      <c r="O2330" s="23">
        <v>25</v>
      </c>
      <c r="P2330" s="200" t="s">
        <v>47</v>
      </c>
      <c r="Q2330" s="23" t="s">
        <v>320</v>
      </c>
    </row>
    <row r="2331" spans="3:17" s="23" customFormat="1" x14ac:dyDescent="0.15">
      <c r="C2331" s="23" t="str">
        <f>IF(INDEX(個人!$C$6:$AH$125,$N2331,$C$3)&lt;&gt;"",DBCS(TRIM(INDEX(個人!$C$6:$AH$125,$N2331,$C$3))),"")</f>
        <v/>
      </c>
      <c r="D2331" s="23" t="str">
        <f t="shared" si="315"/>
        <v>○</v>
      </c>
      <c r="E2331" s="23">
        <f>IF(AND(INDEX(個人!$C$6:$AH$125,$N2330,$C$3)&lt;&gt;"",INDEX(個人!$C$6:$AH$125,$N2331,$O2331)&lt;&gt;""),E2330+1,E2330)</f>
        <v>0</v>
      </c>
      <c r="F2331" s="23" t="str">
        <f t="shared" si="316"/>
        <v>@0</v>
      </c>
      <c r="H2331" s="23" t="str">
        <f>IF(AND(INDEX(個人!$C$6:$AH$125,$N2331,$C$3)&lt;&gt;"",INDEX(個人!$C$6:$AH$125,$N2331,$O2331)&lt;&gt;""),IF(INDEX(個人!$C$6:$AH$125,$N2331,$H$3)&lt;20,11,ROUNDDOWN(INDEX(個人!$C$6:$AH$125,$N2331,$H$3)/5,0)+7),"")</f>
        <v/>
      </c>
      <c r="I2331" s="23" t="str">
        <f>IF(AND(INDEX(個人!$C$6:$AH$125,$N2331,$C$3)&lt;&gt;"",INDEX(個人!$C$6:$AH$125,$N2331,$O2331)&lt;&gt;""),IF(ISERROR(VLOOKUP(DBCS($Q2331),コード一覧!$E$1:$F$6,2,FALSE)),1,VLOOKUP(DBCS($Q2331),コード一覧!$E$1:$F$6,2,FALSE)),"")</f>
        <v/>
      </c>
      <c r="J2331" s="23" t="str">
        <f>IF(AND(INDEX(個人!$C$6:$AH$125,$N2331,$C$3)&lt;&gt;"",INDEX(個人!$C$6:$AH$125,$N2331,$O2331)&lt;&gt;""),VLOOKUP($P2331,コード一覧!$G$1:$H$10,2,FALSE),"")</f>
        <v/>
      </c>
      <c r="K2331" s="23" t="str">
        <f>IF(AND(INDEX(個人!$C$6:$AH$125,$N2331,$C$3)&lt;&gt;"",INDEX(個人!$C$6:$AH$125,$N2331,$O2331)&lt;&gt;""),LEFT(TEXT(INDEX(個人!$C$6:$AH$125,$N2331,$O2331),"mm:ss.00"),2),"")</f>
        <v/>
      </c>
      <c r="L2331" s="23" t="str">
        <f>IF(AND(INDEX(個人!$C$6:$AH$125,$N2331,$C$3)&lt;&gt;"",INDEX(個人!$C$6:$AH$125,$N2331,$O2331)&lt;&gt;""),MID(TEXT(INDEX(個人!$C$6:$AH$125,$N2331,$O2331),"mm:ss.00"),4,2),"")</f>
        <v/>
      </c>
      <c r="M2331" s="23" t="str">
        <f>IF(AND(INDEX(個人!$C$6:$AH$125,$N2331,$C$3)&lt;&gt;"",INDEX(個人!$C$6:$AH$125,$N2331,$O2331)&lt;&gt;""),RIGHT(TEXT(INDEX(個人!$C$6:$AH$125,$N2331,$O2331),"mm:ss.00"),2),"")</f>
        <v/>
      </c>
      <c r="N2331" s="23">
        <f t="shared" si="317"/>
        <v>106</v>
      </c>
      <c r="O2331" s="23">
        <v>26</v>
      </c>
      <c r="P2331" s="200" t="s">
        <v>70</v>
      </c>
      <c r="Q2331" s="23" t="s">
        <v>321</v>
      </c>
    </row>
    <row r="2332" spans="3:17" s="23" customFormat="1" x14ac:dyDescent="0.15">
      <c r="C2332" s="23" t="str">
        <f>IF(INDEX(個人!$C$6:$AH$125,$N2332,$C$3)&lt;&gt;"",DBCS(TRIM(INDEX(個人!$C$6:$AH$125,$N2332,$C$3))),"")</f>
        <v/>
      </c>
      <c r="D2332" s="23" t="str">
        <f t="shared" si="315"/>
        <v>○</v>
      </c>
      <c r="E2332" s="23">
        <f>IF(AND(INDEX(個人!$C$6:$AH$125,$N2331,$C$3)&lt;&gt;"",INDEX(個人!$C$6:$AH$125,$N2332,$O2332)&lt;&gt;""),E2331+1,E2331)</f>
        <v>0</v>
      </c>
      <c r="F2332" s="23" t="str">
        <f t="shared" si="316"/>
        <v>@0</v>
      </c>
      <c r="H2332" s="23" t="str">
        <f>IF(AND(INDEX(個人!$C$6:$AH$125,$N2332,$C$3)&lt;&gt;"",INDEX(個人!$C$6:$AH$125,$N2332,$O2332)&lt;&gt;""),IF(INDEX(個人!$C$6:$AH$125,$N2332,$H$3)&lt;20,11,ROUNDDOWN(INDEX(個人!$C$6:$AH$125,$N2332,$H$3)/5,0)+7),"")</f>
        <v/>
      </c>
      <c r="I2332" s="23" t="str">
        <f>IF(AND(INDEX(個人!$C$6:$AH$125,$N2332,$C$3)&lt;&gt;"",INDEX(個人!$C$6:$AH$125,$N2332,$O2332)&lt;&gt;""),IF(ISERROR(VLOOKUP(DBCS($Q2332),コード一覧!$E$1:$F$6,2,FALSE)),1,VLOOKUP(DBCS($Q2332),コード一覧!$E$1:$F$6,2,FALSE)),"")</f>
        <v/>
      </c>
      <c r="J2332" s="23" t="str">
        <f>IF(AND(INDEX(個人!$C$6:$AH$125,$N2332,$C$3)&lt;&gt;"",INDEX(個人!$C$6:$AH$125,$N2332,$O2332)&lt;&gt;""),VLOOKUP($P2332,コード一覧!$G$1:$H$10,2,FALSE),"")</f>
        <v/>
      </c>
      <c r="K2332" s="23" t="str">
        <f>IF(AND(INDEX(個人!$C$6:$AH$125,$N2332,$C$3)&lt;&gt;"",INDEX(個人!$C$6:$AH$125,$N2332,$O2332)&lt;&gt;""),LEFT(TEXT(INDEX(個人!$C$6:$AH$125,$N2332,$O2332),"mm:ss.00"),2),"")</f>
        <v/>
      </c>
      <c r="L2332" s="23" t="str">
        <f>IF(AND(INDEX(個人!$C$6:$AH$125,$N2332,$C$3)&lt;&gt;"",INDEX(個人!$C$6:$AH$125,$N2332,$O2332)&lt;&gt;""),MID(TEXT(INDEX(個人!$C$6:$AH$125,$N2332,$O2332),"mm:ss.00"),4,2),"")</f>
        <v/>
      </c>
      <c r="M2332" s="23" t="str">
        <f>IF(AND(INDEX(個人!$C$6:$AH$125,$N2332,$C$3)&lt;&gt;"",INDEX(個人!$C$6:$AH$125,$N2332,$O2332)&lt;&gt;""),RIGHT(TEXT(INDEX(個人!$C$6:$AH$125,$N2332,$O2332),"mm:ss.00"),2),"")</f>
        <v/>
      </c>
      <c r="N2332" s="23">
        <f t="shared" si="317"/>
        <v>106</v>
      </c>
      <c r="O2332" s="23">
        <v>27</v>
      </c>
      <c r="P2332" s="200" t="s">
        <v>24</v>
      </c>
      <c r="Q2332" s="23" t="s">
        <v>321</v>
      </c>
    </row>
    <row r="2333" spans="3:17" s="23" customFormat="1" x14ac:dyDescent="0.15">
      <c r="C2333" s="23" t="str">
        <f>IF(INDEX(個人!$C$6:$AH$125,$N2333,$C$3)&lt;&gt;"",DBCS(TRIM(INDEX(個人!$C$6:$AH$125,$N2333,$C$3))),"")</f>
        <v/>
      </c>
      <c r="D2333" s="23" t="str">
        <f t="shared" si="315"/>
        <v>○</v>
      </c>
      <c r="E2333" s="23">
        <f>IF(AND(INDEX(個人!$C$6:$AH$125,$N2332,$C$3)&lt;&gt;"",INDEX(個人!$C$6:$AH$125,$N2333,$O2333)&lt;&gt;""),E2332+1,E2332)</f>
        <v>0</v>
      </c>
      <c r="F2333" s="23" t="str">
        <f t="shared" si="316"/>
        <v>@0</v>
      </c>
      <c r="H2333" s="23" t="str">
        <f>IF(AND(INDEX(個人!$C$6:$AH$125,$N2333,$C$3)&lt;&gt;"",INDEX(個人!$C$6:$AH$125,$N2333,$O2333)&lt;&gt;""),IF(INDEX(個人!$C$6:$AH$125,$N2333,$H$3)&lt;20,11,ROUNDDOWN(INDEX(個人!$C$6:$AH$125,$N2333,$H$3)/5,0)+7),"")</f>
        <v/>
      </c>
      <c r="I2333" s="23" t="str">
        <f>IF(AND(INDEX(個人!$C$6:$AH$125,$N2333,$C$3)&lt;&gt;"",INDEX(個人!$C$6:$AH$125,$N2333,$O2333)&lt;&gt;""),IF(ISERROR(VLOOKUP(DBCS($Q2333),コード一覧!$E$1:$F$6,2,FALSE)),1,VLOOKUP(DBCS($Q2333),コード一覧!$E$1:$F$6,2,FALSE)),"")</f>
        <v/>
      </c>
      <c r="J2333" s="23" t="str">
        <f>IF(AND(INDEX(個人!$C$6:$AH$125,$N2333,$C$3)&lt;&gt;"",INDEX(個人!$C$6:$AH$125,$N2333,$O2333)&lt;&gt;""),VLOOKUP($P2333,コード一覧!$G$1:$H$10,2,FALSE),"")</f>
        <v/>
      </c>
      <c r="K2333" s="23" t="str">
        <f>IF(AND(INDEX(個人!$C$6:$AH$125,$N2333,$C$3)&lt;&gt;"",INDEX(個人!$C$6:$AH$125,$N2333,$O2333)&lt;&gt;""),LEFT(TEXT(INDEX(個人!$C$6:$AH$125,$N2333,$O2333),"mm:ss.00"),2),"")</f>
        <v/>
      </c>
      <c r="L2333" s="23" t="str">
        <f>IF(AND(INDEX(個人!$C$6:$AH$125,$N2333,$C$3)&lt;&gt;"",INDEX(個人!$C$6:$AH$125,$N2333,$O2333)&lt;&gt;""),MID(TEXT(INDEX(個人!$C$6:$AH$125,$N2333,$O2333),"mm:ss.00"),4,2),"")</f>
        <v/>
      </c>
      <c r="M2333" s="23" t="str">
        <f>IF(AND(INDEX(個人!$C$6:$AH$125,$N2333,$C$3)&lt;&gt;"",INDEX(個人!$C$6:$AH$125,$N2333,$O2333)&lt;&gt;""),RIGHT(TEXT(INDEX(個人!$C$6:$AH$125,$N2333,$O2333),"mm:ss.00"),2),"")</f>
        <v/>
      </c>
      <c r="N2333" s="23">
        <f t="shared" si="317"/>
        <v>106</v>
      </c>
      <c r="O2333" s="23">
        <v>28</v>
      </c>
      <c r="P2333" s="200" t="s">
        <v>37</v>
      </c>
      <c r="Q2333" s="23" t="s">
        <v>321</v>
      </c>
    </row>
    <row r="2334" spans="3:17" s="23" customFormat="1" x14ac:dyDescent="0.15">
      <c r="C2334" s="23" t="str">
        <f>IF(INDEX(個人!$C$6:$AH$125,$N2334,$C$3)&lt;&gt;"",DBCS(TRIM(INDEX(個人!$C$6:$AH$125,$N2334,$C$3))),"")</f>
        <v/>
      </c>
      <c r="D2334" s="23" t="str">
        <f t="shared" si="315"/>
        <v>○</v>
      </c>
      <c r="E2334" s="23">
        <f>IF(AND(INDEX(個人!$C$6:$AH$125,$N2333,$C$3)&lt;&gt;"",INDEX(個人!$C$6:$AH$125,$N2334,$O2334)&lt;&gt;""),E2333+1,E2333)</f>
        <v>0</v>
      </c>
      <c r="F2334" s="23" t="str">
        <f t="shared" si="316"/>
        <v>@0</v>
      </c>
      <c r="H2334" s="23" t="str">
        <f>IF(AND(INDEX(個人!$C$6:$AH$125,$N2334,$C$3)&lt;&gt;"",INDEX(個人!$C$6:$AH$125,$N2334,$O2334)&lt;&gt;""),IF(INDEX(個人!$C$6:$AH$125,$N2334,$H$3)&lt;20,11,ROUNDDOWN(INDEX(個人!$C$6:$AH$125,$N2334,$H$3)/5,0)+7),"")</f>
        <v/>
      </c>
      <c r="I2334" s="23" t="str">
        <f>IF(AND(INDEX(個人!$C$6:$AH$125,$N2334,$C$3)&lt;&gt;"",INDEX(個人!$C$6:$AH$125,$N2334,$O2334)&lt;&gt;""),IF(ISERROR(VLOOKUP(DBCS($Q2334),コード一覧!$E$1:$F$6,2,FALSE)),1,VLOOKUP(DBCS($Q2334),コード一覧!$E$1:$F$6,2,FALSE)),"")</f>
        <v/>
      </c>
      <c r="J2334" s="23" t="str">
        <f>IF(AND(INDEX(個人!$C$6:$AH$125,$N2334,$C$3)&lt;&gt;"",INDEX(個人!$C$6:$AH$125,$N2334,$O2334)&lt;&gt;""),VLOOKUP($P2334,コード一覧!$G$1:$H$10,2,FALSE),"")</f>
        <v/>
      </c>
      <c r="K2334" s="23" t="str">
        <f>IF(AND(INDEX(個人!$C$6:$AH$125,$N2334,$C$3)&lt;&gt;"",INDEX(個人!$C$6:$AH$125,$N2334,$O2334)&lt;&gt;""),LEFT(TEXT(INDEX(個人!$C$6:$AH$125,$N2334,$O2334),"mm:ss.00"),2),"")</f>
        <v/>
      </c>
      <c r="L2334" s="23" t="str">
        <f>IF(AND(INDEX(個人!$C$6:$AH$125,$N2334,$C$3)&lt;&gt;"",INDEX(個人!$C$6:$AH$125,$N2334,$O2334)&lt;&gt;""),MID(TEXT(INDEX(個人!$C$6:$AH$125,$N2334,$O2334),"mm:ss.00"),4,2),"")</f>
        <v/>
      </c>
      <c r="M2334" s="23" t="str">
        <f>IF(AND(INDEX(個人!$C$6:$AH$125,$N2334,$C$3)&lt;&gt;"",INDEX(個人!$C$6:$AH$125,$N2334,$O2334)&lt;&gt;""),RIGHT(TEXT(INDEX(個人!$C$6:$AH$125,$N2334,$O2334),"mm:ss.00"),2),"")</f>
        <v/>
      </c>
      <c r="N2334" s="23">
        <f t="shared" si="317"/>
        <v>106</v>
      </c>
      <c r="O2334" s="23">
        <v>29</v>
      </c>
      <c r="P2334" s="200" t="s">
        <v>47</v>
      </c>
      <c r="Q2334" s="23" t="s">
        <v>321</v>
      </c>
    </row>
    <row r="2335" spans="3:17" s="23" customFormat="1" x14ac:dyDescent="0.15">
      <c r="C2335" s="23" t="str">
        <f>IF(INDEX(個人!$C$6:$AH$125,$N2335,$C$3)&lt;&gt;"",DBCS(TRIM(INDEX(個人!$C$6:$AH$125,$N2335,$C$3))),"")</f>
        <v/>
      </c>
      <c r="D2335" s="23" t="str">
        <f t="shared" si="315"/>
        <v>○</v>
      </c>
      <c r="E2335" s="23">
        <f>IF(AND(INDEX(個人!$C$6:$AH$125,$N2334,$C$3)&lt;&gt;"",INDEX(個人!$C$6:$AH$125,$N2335,$O2335)&lt;&gt;""),E2334+1,E2334)</f>
        <v>0</v>
      </c>
      <c r="F2335" s="23" t="str">
        <f t="shared" si="316"/>
        <v>@0</v>
      </c>
      <c r="H2335" s="23" t="str">
        <f>IF(AND(INDEX(個人!$C$6:$AH$125,$N2335,$C$3)&lt;&gt;"",INDEX(個人!$C$6:$AH$125,$N2335,$O2335)&lt;&gt;""),IF(INDEX(個人!$C$6:$AH$125,$N2335,$H$3)&lt;20,11,ROUNDDOWN(INDEX(個人!$C$6:$AH$125,$N2335,$H$3)/5,0)+7),"")</f>
        <v/>
      </c>
      <c r="I2335" s="23" t="str">
        <f>IF(AND(INDEX(個人!$C$6:$AH$125,$N2335,$C$3)&lt;&gt;"",INDEX(個人!$C$6:$AH$125,$N2335,$O2335)&lt;&gt;""),IF(ISERROR(VLOOKUP(DBCS($Q2335),コード一覧!$E$1:$F$6,2,FALSE)),1,VLOOKUP(DBCS($Q2335),コード一覧!$E$1:$F$6,2,FALSE)),"")</f>
        <v/>
      </c>
      <c r="J2335" s="23" t="str">
        <f>IF(AND(INDEX(個人!$C$6:$AH$125,$N2335,$C$3)&lt;&gt;"",INDEX(個人!$C$6:$AH$125,$N2335,$O2335)&lt;&gt;""),VLOOKUP($P2335,コード一覧!$G$1:$H$10,2,FALSE),"")</f>
        <v/>
      </c>
      <c r="K2335" s="23" t="str">
        <f>IF(AND(INDEX(個人!$C$6:$AH$125,$N2335,$C$3)&lt;&gt;"",INDEX(個人!$C$6:$AH$125,$N2335,$O2335)&lt;&gt;""),LEFT(TEXT(INDEX(個人!$C$6:$AH$125,$N2335,$O2335),"mm:ss.00"),2),"")</f>
        <v/>
      </c>
      <c r="L2335" s="23" t="str">
        <f>IF(AND(INDEX(個人!$C$6:$AH$125,$N2335,$C$3)&lt;&gt;"",INDEX(個人!$C$6:$AH$125,$N2335,$O2335)&lt;&gt;""),MID(TEXT(INDEX(個人!$C$6:$AH$125,$N2335,$O2335),"mm:ss.00"),4,2),"")</f>
        <v/>
      </c>
      <c r="M2335" s="23" t="str">
        <f>IF(AND(INDEX(個人!$C$6:$AH$125,$N2335,$C$3)&lt;&gt;"",INDEX(個人!$C$6:$AH$125,$N2335,$O2335)&lt;&gt;""),RIGHT(TEXT(INDEX(個人!$C$6:$AH$125,$N2335,$O2335),"mm:ss.00"),2),"")</f>
        <v/>
      </c>
      <c r="N2335" s="23">
        <f t="shared" si="317"/>
        <v>106</v>
      </c>
      <c r="O2335" s="23">
        <v>30</v>
      </c>
      <c r="P2335" s="200" t="s">
        <v>37</v>
      </c>
      <c r="Q2335" s="23" t="s">
        <v>101</v>
      </c>
    </row>
    <row r="2336" spans="3:17" s="23" customFormat="1" x14ac:dyDescent="0.15">
      <c r="C2336" s="23" t="str">
        <f>IF(INDEX(個人!$C$6:$AH$125,$N2336,$C$3)&lt;&gt;"",DBCS(TRIM(INDEX(個人!$C$6:$AH$125,$N2336,$C$3))),"")</f>
        <v/>
      </c>
      <c r="D2336" s="23" t="str">
        <f t="shared" si="315"/>
        <v>○</v>
      </c>
      <c r="E2336" s="23">
        <f>IF(AND(INDEX(個人!$C$6:$AH$125,$N2335,$C$3)&lt;&gt;"",INDEX(個人!$C$6:$AH$125,$N2336,$O2336)&lt;&gt;""),E2335+1,E2335)</f>
        <v>0</v>
      </c>
      <c r="F2336" s="23" t="str">
        <f t="shared" si="316"/>
        <v>@0</v>
      </c>
      <c r="H2336" s="23" t="str">
        <f>IF(AND(INDEX(個人!$C$6:$AH$125,$N2336,$C$3)&lt;&gt;"",INDEX(個人!$C$6:$AH$125,$N2336,$O2336)&lt;&gt;""),IF(INDEX(個人!$C$6:$AH$125,$N2336,$H$3)&lt;20,11,ROUNDDOWN(INDEX(個人!$C$6:$AH$125,$N2336,$H$3)/5,0)+7),"")</f>
        <v/>
      </c>
      <c r="I2336" s="23" t="str">
        <f>IF(AND(INDEX(個人!$C$6:$AH$125,$N2336,$C$3)&lt;&gt;"",INDEX(個人!$C$6:$AH$125,$N2336,$O2336)&lt;&gt;""),IF(ISERROR(VLOOKUP(DBCS($Q2336),コード一覧!$E$1:$F$6,2,FALSE)),1,VLOOKUP(DBCS($Q2336),コード一覧!$E$1:$F$6,2,FALSE)),"")</f>
        <v/>
      </c>
      <c r="J2336" s="23" t="str">
        <f>IF(AND(INDEX(個人!$C$6:$AH$125,$N2336,$C$3)&lt;&gt;"",INDEX(個人!$C$6:$AH$125,$N2336,$O2336)&lt;&gt;""),VLOOKUP($P2336,コード一覧!$G$1:$H$10,2,FALSE),"")</f>
        <v/>
      </c>
      <c r="K2336" s="23" t="str">
        <f>IF(AND(INDEX(個人!$C$6:$AH$125,$N2336,$C$3)&lt;&gt;"",INDEX(個人!$C$6:$AH$125,$N2336,$O2336)&lt;&gt;""),LEFT(TEXT(INDEX(個人!$C$6:$AH$125,$N2336,$O2336),"mm:ss.00"),2),"")</f>
        <v/>
      </c>
      <c r="L2336" s="23" t="str">
        <f>IF(AND(INDEX(個人!$C$6:$AH$125,$N2336,$C$3)&lt;&gt;"",INDEX(個人!$C$6:$AH$125,$N2336,$O2336)&lt;&gt;""),MID(TEXT(INDEX(個人!$C$6:$AH$125,$N2336,$O2336),"mm:ss.00"),4,2),"")</f>
        <v/>
      </c>
      <c r="M2336" s="23" t="str">
        <f>IF(AND(INDEX(個人!$C$6:$AH$125,$N2336,$C$3)&lt;&gt;"",INDEX(個人!$C$6:$AH$125,$N2336,$O2336)&lt;&gt;""),RIGHT(TEXT(INDEX(個人!$C$6:$AH$125,$N2336,$O2336),"mm:ss.00"),2),"")</f>
        <v/>
      </c>
      <c r="N2336" s="23">
        <f t="shared" si="317"/>
        <v>106</v>
      </c>
      <c r="O2336" s="23">
        <v>31</v>
      </c>
      <c r="P2336" s="200" t="s">
        <v>47</v>
      </c>
      <c r="Q2336" s="23" t="s">
        <v>101</v>
      </c>
    </row>
    <row r="2337" spans="3:17" s="23" customFormat="1" x14ac:dyDescent="0.15">
      <c r="C2337" s="23" t="str">
        <f>IF(INDEX(個人!$C$6:$AH$125,$N2337,$C$3)&lt;&gt;"",DBCS(TRIM(INDEX(個人!$C$6:$AH$125,$N2337,$C$3))),"")</f>
        <v/>
      </c>
      <c r="D2337" s="23" t="str">
        <f t="shared" si="315"/>
        <v>○</v>
      </c>
      <c r="E2337" s="23">
        <f>IF(AND(INDEX(個人!$C$6:$AH$125,$N2336,$C$3)&lt;&gt;"",INDEX(個人!$C$6:$AH$125,$N2337,$O2337)&lt;&gt;""),E2336+1,E2336)</f>
        <v>0</v>
      </c>
      <c r="F2337" s="23" t="str">
        <f t="shared" si="316"/>
        <v>@0</v>
      </c>
      <c r="H2337" s="23" t="str">
        <f>IF(AND(INDEX(個人!$C$6:$AH$125,$N2337,$C$3)&lt;&gt;"",INDEX(個人!$C$6:$AH$125,$N2337,$O2337)&lt;&gt;""),IF(INDEX(個人!$C$6:$AH$125,$N2337,$H$3)&lt;20,11,ROUNDDOWN(INDEX(個人!$C$6:$AH$125,$N2337,$H$3)/5,0)+7),"")</f>
        <v/>
      </c>
      <c r="I2337" s="23" t="str">
        <f>IF(AND(INDEX(個人!$C$6:$AH$125,$N2337,$C$3)&lt;&gt;"",INDEX(個人!$C$6:$AH$125,$N2337,$O2337)&lt;&gt;""),IF(ISERROR(VLOOKUP(DBCS($Q2337),コード一覧!$E$1:$F$6,2,FALSE)),1,VLOOKUP(DBCS($Q2337),コード一覧!$E$1:$F$6,2,FALSE)),"")</f>
        <v/>
      </c>
      <c r="J2337" s="23" t="str">
        <f>IF(AND(INDEX(個人!$C$6:$AH$125,$N2337,$C$3)&lt;&gt;"",INDEX(個人!$C$6:$AH$125,$N2337,$O2337)&lt;&gt;""),VLOOKUP($P2337,コード一覧!$G$1:$H$10,2,FALSE),"")</f>
        <v/>
      </c>
      <c r="K2337" s="23" t="str">
        <f>IF(AND(INDEX(個人!$C$6:$AH$125,$N2337,$C$3)&lt;&gt;"",INDEX(個人!$C$6:$AH$125,$N2337,$O2337)&lt;&gt;""),LEFT(TEXT(INDEX(個人!$C$6:$AH$125,$N2337,$O2337),"mm:ss.00"),2),"")</f>
        <v/>
      </c>
      <c r="L2337" s="23" t="str">
        <f>IF(AND(INDEX(個人!$C$6:$AH$125,$N2337,$C$3)&lt;&gt;"",INDEX(個人!$C$6:$AH$125,$N2337,$O2337)&lt;&gt;""),MID(TEXT(INDEX(個人!$C$6:$AH$125,$N2337,$O2337),"mm:ss.00"),4,2),"")</f>
        <v/>
      </c>
      <c r="M2337" s="23" t="str">
        <f>IF(AND(INDEX(個人!$C$6:$AH$125,$N2337,$C$3)&lt;&gt;"",INDEX(個人!$C$6:$AH$125,$N2337,$O2337)&lt;&gt;""),RIGHT(TEXT(INDEX(個人!$C$6:$AH$125,$N2337,$O2337),"mm:ss.00"),2),"")</f>
        <v/>
      </c>
      <c r="N2337" s="23">
        <f t="shared" si="317"/>
        <v>106</v>
      </c>
      <c r="O2337" s="23">
        <v>32</v>
      </c>
      <c r="P2337" s="200" t="s">
        <v>73</v>
      </c>
      <c r="Q2337" s="23" t="s">
        <v>101</v>
      </c>
    </row>
    <row r="2338" spans="3:17" s="22" customFormat="1" x14ac:dyDescent="0.15">
      <c r="C2338" s="22" t="str">
        <f>IF(INDEX(個人!$C$6:$AH$125,$N2338,$C$3)&lt;&gt;"",DBCS(TRIM(INDEX(個人!$C$6:$AH$125,$N2338,$C$3))),"")</f>
        <v/>
      </c>
      <c r="D2338" s="22" t="str">
        <f>IF(C2337=C2338,"○","×")</f>
        <v>○</v>
      </c>
      <c r="E2338" s="22">
        <f>IF(AND(INDEX(個人!$C$6:$AH$125,$N2338,$C$3)&lt;&gt;"",INDEX(個人!$C$6:$AH$125,$N2338,$O2338)&lt;&gt;""),1,0)</f>
        <v>0</v>
      </c>
      <c r="F2338" s="22" t="str">
        <f>C2338&amp;"@"&amp;E2338</f>
        <v>@0</v>
      </c>
      <c r="H2338" s="22" t="str">
        <f>IF(AND(INDEX(個人!$C$6:$AH$125,$N2338,$C$3)&lt;&gt;"",INDEX(個人!$C$6:$AH$125,$N2338,$O2338)&lt;&gt;""),IF(INDEX(個人!$C$6:$AH$125,$N2338,$H$3)&lt;20,11,ROUNDDOWN(INDEX(個人!$C$6:$AH$125,$N2338,$H$3)/5,0)+7),"")</f>
        <v/>
      </c>
      <c r="I2338" s="22" t="str">
        <f>IF(AND(INDEX(個人!$C$6:$AH$125,$N2338,$C$3)&lt;&gt;"",INDEX(個人!$C$6:$AH$125,$N2338,$O2338)&lt;&gt;""),IF(ISERROR(VLOOKUP(DBCS($Q2338),コード一覧!$E$1:$F$6,2,FALSE)),1,VLOOKUP(DBCS($Q2338),コード一覧!$E$1:$F$6,2,FALSE)),"")</f>
        <v/>
      </c>
      <c r="J2338" s="22" t="str">
        <f>IF(AND(INDEX(個人!$C$6:$AH$125,$N2338,$C$3)&lt;&gt;"",INDEX(個人!$C$6:$AH$125,$N2338,$O2338)&lt;&gt;""),VLOOKUP($P2338,コード一覧!$G$1:$H$10,2,FALSE),"")</f>
        <v/>
      </c>
      <c r="K2338" s="22" t="str">
        <f>IF(AND(INDEX(個人!$C$6:$AH$125,$N2338,$C$3)&lt;&gt;"",INDEX(個人!$C$6:$AH$125,$N2338,$O2338)&lt;&gt;""),LEFT(TEXT(INDEX(個人!$C$6:$AH$125,$N2338,$O2338),"mm:ss.00"),2),"")</f>
        <v/>
      </c>
      <c r="L2338" s="22" t="str">
        <f>IF(AND(INDEX(個人!$C$6:$AH$125,$N2338,$C$3)&lt;&gt;"",INDEX(個人!$C$6:$AH$125,$N2338,$O2338)&lt;&gt;""),MID(TEXT(INDEX(個人!$C$6:$AH$125,$N2338,$O2338),"mm:ss.00"),4,2),"")</f>
        <v/>
      </c>
      <c r="M2338" s="22" t="str">
        <f>IF(AND(INDEX(個人!$C$6:$AH$125,$N2338,$C$3)&lt;&gt;"",INDEX(個人!$C$6:$AH$125,$N2338,$O2338)&lt;&gt;""),RIGHT(TEXT(INDEX(個人!$C$6:$AH$125,$N2338,$O2338),"mm:ss.00"),2),"")</f>
        <v/>
      </c>
      <c r="N2338" s="22">
        <f>N2316+1</f>
        <v>107</v>
      </c>
      <c r="O2338" s="22">
        <v>11</v>
      </c>
      <c r="P2338" s="24" t="s">
        <v>70</v>
      </c>
      <c r="Q2338" s="22" t="s">
        <v>102</v>
      </c>
    </row>
    <row r="2339" spans="3:17" s="22" customFormat="1" x14ac:dyDescent="0.15">
      <c r="C2339" s="22" t="str">
        <f>IF(INDEX(個人!$C$6:$AH$125,$N2339,$C$3)&lt;&gt;"",DBCS(TRIM(INDEX(個人!$C$6:$AH$125,$N2339,$C$3))),"")</f>
        <v/>
      </c>
      <c r="D2339" s="22" t="str">
        <f>IF(C2338=C2339,"○","×")</f>
        <v>○</v>
      </c>
      <c r="E2339" s="22">
        <f>IF(AND(INDEX(個人!$C$6:$AH$125,$N2338,$C$3)&lt;&gt;"",INDEX(個人!$C$6:$AH$125,$N2339,$O2339)&lt;&gt;""),E2338+1,E2338)</f>
        <v>0</v>
      </c>
      <c r="F2339" s="22" t="str">
        <f>C2339&amp;"@"&amp;E2339</f>
        <v>@0</v>
      </c>
      <c r="H2339" s="22" t="str">
        <f>IF(AND(INDEX(個人!$C$6:$AH$125,$N2339,$C$3)&lt;&gt;"",INDEX(個人!$C$6:$AH$125,$N2339,$O2339)&lt;&gt;""),IF(INDEX(個人!$C$6:$AH$125,$N2339,$H$3)&lt;20,11,ROUNDDOWN(INDEX(個人!$C$6:$AH$125,$N2339,$H$3)/5,0)+7),"")</f>
        <v/>
      </c>
      <c r="I2339" s="22" t="str">
        <f>IF(AND(INDEX(個人!$C$6:$AH$125,$N2339,$C$3)&lt;&gt;"",INDEX(個人!$C$6:$AH$125,$N2339,$O2339)&lt;&gt;""),IF(ISERROR(VLOOKUP(DBCS($Q2339),コード一覧!$E$1:$F$6,2,FALSE)),1,VLOOKUP(DBCS($Q2339),コード一覧!$E$1:$F$6,2,FALSE)),"")</f>
        <v/>
      </c>
      <c r="J2339" s="22" t="str">
        <f>IF(AND(INDEX(個人!$C$6:$AH$125,$N2339,$C$3)&lt;&gt;"",INDEX(個人!$C$6:$AH$125,$N2339,$O2339)&lt;&gt;""),VLOOKUP($P2339,コード一覧!$G$1:$H$10,2,FALSE),"")</f>
        <v/>
      </c>
      <c r="K2339" s="22" t="str">
        <f>IF(AND(INDEX(個人!$C$6:$AH$125,$N2339,$C$3)&lt;&gt;"",INDEX(個人!$C$6:$AH$125,$N2339,$O2339)&lt;&gt;""),LEFT(TEXT(INDEX(個人!$C$6:$AH$125,$N2339,$O2339),"mm:ss.00"),2),"")</f>
        <v/>
      </c>
      <c r="L2339" s="22" t="str">
        <f>IF(AND(INDEX(個人!$C$6:$AH$125,$N2339,$C$3)&lt;&gt;"",INDEX(個人!$C$6:$AH$125,$N2339,$O2339)&lt;&gt;""),MID(TEXT(INDEX(個人!$C$6:$AH$125,$N2339,$O2339),"mm:ss.00"),4,2),"")</f>
        <v/>
      </c>
      <c r="M2339" s="22" t="str">
        <f>IF(AND(INDEX(個人!$C$6:$AH$125,$N2339,$C$3)&lt;&gt;"",INDEX(個人!$C$6:$AH$125,$N2339,$O2339)&lt;&gt;""),RIGHT(TEXT(INDEX(個人!$C$6:$AH$125,$N2339,$O2339),"mm:ss.00"),2),"")</f>
        <v/>
      </c>
      <c r="N2339" s="22">
        <f>$N2338</f>
        <v>107</v>
      </c>
      <c r="O2339" s="22">
        <v>12</v>
      </c>
      <c r="P2339" s="24" t="s">
        <v>24</v>
      </c>
      <c r="Q2339" s="22" t="s">
        <v>102</v>
      </c>
    </row>
    <row r="2340" spans="3:17" s="22" customFormat="1" x14ac:dyDescent="0.15">
      <c r="C2340" s="22" t="str">
        <f>IF(INDEX(個人!$C$6:$AH$125,$N2340,$C$3)&lt;&gt;"",DBCS(TRIM(INDEX(個人!$C$6:$AH$125,$N2340,$C$3))),"")</f>
        <v/>
      </c>
      <c r="D2340" s="22" t="str">
        <f t="shared" ref="D2340:D2359" si="318">IF(C2339=C2340,"○","×")</f>
        <v>○</v>
      </c>
      <c r="E2340" s="22">
        <f>IF(AND(INDEX(個人!$C$6:$AH$125,$N2339,$C$3)&lt;&gt;"",INDEX(個人!$C$6:$AH$125,$N2340,$O2340)&lt;&gt;""),E2339+1,E2339)</f>
        <v>0</v>
      </c>
      <c r="F2340" s="22" t="str">
        <f t="shared" ref="F2340:F2359" si="319">C2340&amp;"@"&amp;E2340</f>
        <v>@0</v>
      </c>
      <c r="H2340" s="22" t="str">
        <f>IF(AND(INDEX(個人!$C$6:$AH$125,$N2340,$C$3)&lt;&gt;"",INDEX(個人!$C$6:$AH$125,$N2340,$O2340)&lt;&gt;""),IF(INDEX(個人!$C$6:$AH$125,$N2340,$H$3)&lt;20,11,ROUNDDOWN(INDEX(個人!$C$6:$AH$125,$N2340,$H$3)/5,0)+7),"")</f>
        <v/>
      </c>
      <c r="I2340" s="22" t="str">
        <f>IF(AND(INDEX(個人!$C$6:$AH$125,$N2340,$C$3)&lt;&gt;"",INDEX(個人!$C$6:$AH$125,$N2340,$O2340)&lt;&gt;""),IF(ISERROR(VLOOKUP(DBCS($Q2340),コード一覧!$E$1:$F$6,2,FALSE)),1,VLOOKUP(DBCS($Q2340),コード一覧!$E$1:$F$6,2,FALSE)),"")</f>
        <v/>
      </c>
      <c r="J2340" s="22" t="str">
        <f>IF(AND(INDEX(個人!$C$6:$AH$125,$N2340,$C$3)&lt;&gt;"",INDEX(個人!$C$6:$AH$125,$N2340,$O2340)&lt;&gt;""),VLOOKUP($P2340,コード一覧!$G$1:$H$10,2,FALSE),"")</f>
        <v/>
      </c>
      <c r="K2340" s="22" t="str">
        <f>IF(AND(INDEX(個人!$C$6:$AH$125,$N2340,$C$3)&lt;&gt;"",INDEX(個人!$C$6:$AH$125,$N2340,$O2340)&lt;&gt;""),LEFT(TEXT(INDEX(個人!$C$6:$AH$125,$N2340,$O2340),"mm:ss.00"),2),"")</f>
        <v/>
      </c>
      <c r="L2340" s="22" t="str">
        <f>IF(AND(INDEX(個人!$C$6:$AH$125,$N2340,$C$3)&lt;&gt;"",INDEX(個人!$C$6:$AH$125,$N2340,$O2340)&lt;&gt;""),MID(TEXT(INDEX(個人!$C$6:$AH$125,$N2340,$O2340),"mm:ss.00"),4,2),"")</f>
        <v/>
      </c>
      <c r="M2340" s="22" t="str">
        <f>IF(AND(INDEX(個人!$C$6:$AH$125,$N2340,$C$3)&lt;&gt;"",INDEX(個人!$C$6:$AH$125,$N2340,$O2340)&lt;&gt;""),RIGHT(TEXT(INDEX(個人!$C$6:$AH$125,$N2340,$O2340),"mm:ss.00"),2),"")</f>
        <v/>
      </c>
      <c r="N2340" s="22">
        <f t="shared" ref="N2340:N2359" si="320">$N2339</f>
        <v>107</v>
      </c>
      <c r="O2340" s="22">
        <v>13</v>
      </c>
      <c r="P2340" s="24" t="s">
        <v>37</v>
      </c>
      <c r="Q2340" s="22" t="s">
        <v>102</v>
      </c>
    </row>
    <row r="2341" spans="3:17" s="22" customFormat="1" x14ac:dyDescent="0.15">
      <c r="C2341" s="22" t="str">
        <f>IF(INDEX(個人!$C$6:$AH$125,$N2341,$C$3)&lt;&gt;"",DBCS(TRIM(INDEX(個人!$C$6:$AH$125,$N2341,$C$3))),"")</f>
        <v/>
      </c>
      <c r="D2341" s="22" t="str">
        <f t="shared" si="318"/>
        <v>○</v>
      </c>
      <c r="E2341" s="22">
        <f>IF(AND(INDEX(個人!$C$6:$AH$125,$N2340,$C$3)&lt;&gt;"",INDEX(個人!$C$6:$AH$125,$N2341,$O2341)&lt;&gt;""),E2340+1,E2340)</f>
        <v>0</v>
      </c>
      <c r="F2341" s="22" t="str">
        <f t="shared" si="319"/>
        <v>@0</v>
      </c>
      <c r="H2341" s="22" t="str">
        <f>IF(AND(INDEX(個人!$C$6:$AH$125,$N2341,$C$3)&lt;&gt;"",INDEX(個人!$C$6:$AH$125,$N2341,$O2341)&lt;&gt;""),IF(INDEX(個人!$C$6:$AH$125,$N2341,$H$3)&lt;20,11,ROUNDDOWN(INDEX(個人!$C$6:$AH$125,$N2341,$H$3)/5,0)+7),"")</f>
        <v/>
      </c>
      <c r="I2341" s="22" t="str">
        <f>IF(AND(INDEX(個人!$C$6:$AH$125,$N2341,$C$3)&lt;&gt;"",INDEX(個人!$C$6:$AH$125,$N2341,$O2341)&lt;&gt;""),IF(ISERROR(VLOOKUP(DBCS($Q2341),コード一覧!$E$1:$F$6,2,FALSE)),1,VLOOKUP(DBCS($Q2341),コード一覧!$E$1:$F$6,2,FALSE)),"")</f>
        <v/>
      </c>
      <c r="J2341" s="22" t="str">
        <f>IF(AND(INDEX(個人!$C$6:$AH$125,$N2341,$C$3)&lt;&gt;"",INDEX(個人!$C$6:$AH$125,$N2341,$O2341)&lt;&gt;""),VLOOKUP($P2341,コード一覧!$G$1:$H$10,2,FALSE),"")</f>
        <v/>
      </c>
      <c r="K2341" s="22" t="str">
        <f>IF(AND(INDEX(個人!$C$6:$AH$125,$N2341,$C$3)&lt;&gt;"",INDEX(個人!$C$6:$AH$125,$N2341,$O2341)&lt;&gt;""),LEFT(TEXT(INDEX(個人!$C$6:$AH$125,$N2341,$O2341),"mm:ss.00"),2),"")</f>
        <v/>
      </c>
      <c r="L2341" s="22" t="str">
        <f>IF(AND(INDEX(個人!$C$6:$AH$125,$N2341,$C$3)&lt;&gt;"",INDEX(個人!$C$6:$AH$125,$N2341,$O2341)&lt;&gt;""),MID(TEXT(INDEX(個人!$C$6:$AH$125,$N2341,$O2341),"mm:ss.00"),4,2),"")</f>
        <v/>
      </c>
      <c r="M2341" s="22" t="str">
        <f>IF(AND(INDEX(個人!$C$6:$AH$125,$N2341,$C$3)&lt;&gt;"",INDEX(個人!$C$6:$AH$125,$N2341,$O2341)&lt;&gt;""),RIGHT(TEXT(INDEX(個人!$C$6:$AH$125,$N2341,$O2341),"mm:ss.00"),2),"")</f>
        <v/>
      </c>
      <c r="N2341" s="22">
        <f t="shared" si="320"/>
        <v>107</v>
      </c>
      <c r="O2341" s="22">
        <v>14</v>
      </c>
      <c r="P2341" s="24" t="s">
        <v>47</v>
      </c>
      <c r="Q2341" s="22" t="s">
        <v>102</v>
      </c>
    </row>
    <row r="2342" spans="3:17" s="22" customFormat="1" x14ac:dyDescent="0.15">
      <c r="C2342" s="22" t="str">
        <f>IF(INDEX(個人!$C$6:$AH$125,$N2342,$C$3)&lt;&gt;"",DBCS(TRIM(INDEX(個人!$C$6:$AH$125,$N2342,$C$3))),"")</f>
        <v/>
      </c>
      <c r="D2342" s="22" t="str">
        <f t="shared" si="318"/>
        <v>○</v>
      </c>
      <c r="E2342" s="22">
        <f>IF(AND(INDEX(個人!$C$6:$AH$125,$N2341,$C$3)&lt;&gt;"",INDEX(個人!$C$6:$AH$125,$N2342,$O2342)&lt;&gt;""),E2341+1,E2341)</f>
        <v>0</v>
      </c>
      <c r="F2342" s="22" t="str">
        <f t="shared" si="319"/>
        <v>@0</v>
      </c>
      <c r="H2342" s="22" t="str">
        <f>IF(AND(INDEX(個人!$C$6:$AH$125,$N2342,$C$3)&lt;&gt;"",INDEX(個人!$C$6:$AH$125,$N2342,$O2342)&lt;&gt;""),IF(INDEX(個人!$C$6:$AH$125,$N2342,$H$3)&lt;20,11,ROUNDDOWN(INDEX(個人!$C$6:$AH$125,$N2342,$H$3)/5,0)+7),"")</f>
        <v/>
      </c>
      <c r="I2342" s="22" t="str">
        <f>IF(AND(INDEX(個人!$C$6:$AH$125,$N2342,$C$3)&lt;&gt;"",INDEX(個人!$C$6:$AH$125,$N2342,$O2342)&lt;&gt;""),IF(ISERROR(VLOOKUP(DBCS($Q2342),コード一覧!$E$1:$F$6,2,FALSE)),1,VLOOKUP(DBCS($Q2342),コード一覧!$E$1:$F$6,2,FALSE)),"")</f>
        <v/>
      </c>
      <c r="J2342" s="22" t="str">
        <f>IF(AND(INDEX(個人!$C$6:$AH$125,$N2342,$C$3)&lt;&gt;"",INDEX(個人!$C$6:$AH$125,$N2342,$O2342)&lt;&gt;""),VLOOKUP($P2342,コード一覧!$G$1:$H$10,2,FALSE),"")</f>
        <v/>
      </c>
      <c r="K2342" s="22" t="str">
        <f>IF(AND(INDEX(個人!$C$6:$AH$125,$N2342,$C$3)&lt;&gt;"",INDEX(個人!$C$6:$AH$125,$N2342,$O2342)&lt;&gt;""),LEFT(TEXT(INDEX(個人!$C$6:$AH$125,$N2342,$O2342),"mm:ss.00"),2),"")</f>
        <v/>
      </c>
      <c r="L2342" s="22" t="str">
        <f>IF(AND(INDEX(個人!$C$6:$AH$125,$N2342,$C$3)&lt;&gt;"",INDEX(個人!$C$6:$AH$125,$N2342,$O2342)&lt;&gt;""),MID(TEXT(INDEX(個人!$C$6:$AH$125,$N2342,$O2342),"mm:ss.00"),4,2),"")</f>
        <v/>
      </c>
      <c r="M2342" s="22" t="str">
        <f>IF(AND(INDEX(個人!$C$6:$AH$125,$N2342,$C$3)&lt;&gt;"",INDEX(個人!$C$6:$AH$125,$N2342,$O2342)&lt;&gt;""),RIGHT(TEXT(INDEX(個人!$C$6:$AH$125,$N2342,$O2342),"mm:ss.00"),2),"")</f>
        <v/>
      </c>
      <c r="N2342" s="22">
        <f t="shared" si="320"/>
        <v>107</v>
      </c>
      <c r="O2342" s="22">
        <v>15</v>
      </c>
      <c r="P2342" s="24" t="s">
        <v>73</v>
      </c>
      <c r="Q2342" s="22" t="s">
        <v>102</v>
      </c>
    </row>
    <row r="2343" spans="3:17" s="22" customFormat="1" x14ac:dyDescent="0.15">
      <c r="C2343" s="22" t="str">
        <f>IF(INDEX(個人!$C$6:$AH$125,$N2343,$C$3)&lt;&gt;"",DBCS(TRIM(INDEX(個人!$C$6:$AH$125,$N2343,$C$3))),"")</f>
        <v/>
      </c>
      <c r="D2343" s="22" t="str">
        <f t="shared" si="318"/>
        <v>○</v>
      </c>
      <c r="E2343" s="22">
        <f>IF(AND(INDEX(個人!$C$6:$AH$125,$N2342,$C$3)&lt;&gt;"",INDEX(個人!$C$6:$AH$125,$N2343,$O2343)&lt;&gt;""),E2342+1,E2342)</f>
        <v>0</v>
      </c>
      <c r="F2343" s="22" t="str">
        <f t="shared" si="319"/>
        <v>@0</v>
      </c>
      <c r="H2343" s="22" t="str">
        <f>IF(AND(INDEX(個人!$C$6:$AH$125,$N2343,$C$3)&lt;&gt;"",INDEX(個人!$C$6:$AH$125,$N2343,$O2343)&lt;&gt;""),IF(INDEX(個人!$C$6:$AH$125,$N2343,$H$3)&lt;20,11,ROUNDDOWN(INDEX(個人!$C$6:$AH$125,$N2343,$H$3)/5,0)+7),"")</f>
        <v/>
      </c>
      <c r="I2343" s="22" t="str">
        <f>IF(AND(INDEX(個人!$C$6:$AH$125,$N2343,$C$3)&lt;&gt;"",INDEX(個人!$C$6:$AH$125,$N2343,$O2343)&lt;&gt;""),IF(ISERROR(VLOOKUP(DBCS($Q2343),コード一覧!$E$1:$F$6,2,FALSE)),1,VLOOKUP(DBCS($Q2343),コード一覧!$E$1:$F$6,2,FALSE)),"")</f>
        <v/>
      </c>
      <c r="J2343" s="22" t="str">
        <f>IF(AND(INDEX(個人!$C$6:$AH$125,$N2343,$C$3)&lt;&gt;"",INDEX(個人!$C$6:$AH$125,$N2343,$O2343)&lt;&gt;""),VLOOKUP($P2343,コード一覧!$G$1:$H$10,2,FALSE),"")</f>
        <v/>
      </c>
      <c r="K2343" s="22" t="str">
        <f>IF(AND(INDEX(個人!$C$6:$AH$125,$N2343,$C$3)&lt;&gt;"",INDEX(個人!$C$6:$AH$125,$N2343,$O2343)&lt;&gt;""),LEFT(TEXT(INDEX(個人!$C$6:$AH$125,$N2343,$O2343),"mm:ss.00"),2),"")</f>
        <v/>
      </c>
      <c r="L2343" s="22" t="str">
        <f>IF(AND(INDEX(個人!$C$6:$AH$125,$N2343,$C$3)&lt;&gt;"",INDEX(個人!$C$6:$AH$125,$N2343,$O2343)&lt;&gt;""),MID(TEXT(INDEX(個人!$C$6:$AH$125,$N2343,$O2343),"mm:ss.00"),4,2),"")</f>
        <v/>
      </c>
      <c r="M2343" s="22" t="str">
        <f>IF(AND(INDEX(個人!$C$6:$AH$125,$N2343,$C$3)&lt;&gt;"",INDEX(個人!$C$6:$AH$125,$N2343,$O2343)&lt;&gt;""),RIGHT(TEXT(INDEX(個人!$C$6:$AH$125,$N2343,$O2343),"mm:ss.00"),2),"")</f>
        <v/>
      </c>
      <c r="N2343" s="22">
        <f t="shared" si="320"/>
        <v>107</v>
      </c>
      <c r="O2343" s="22">
        <v>16</v>
      </c>
      <c r="P2343" s="24" t="s">
        <v>75</v>
      </c>
      <c r="Q2343" s="22" t="s">
        <v>102</v>
      </c>
    </row>
    <row r="2344" spans="3:17" s="22" customFormat="1" x14ac:dyDescent="0.15">
      <c r="C2344" s="22" t="str">
        <f>IF(INDEX(個人!$C$6:$AH$125,$N2344,$C$3)&lt;&gt;"",DBCS(TRIM(INDEX(個人!$C$6:$AH$125,$N2344,$C$3))),"")</f>
        <v/>
      </c>
      <c r="D2344" s="22" t="str">
        <f t="shared" si="318"/>
        <v>○</v>
      </c>
      <c r="E2344" s="22">
        <f>IF(AND(INDEX(個人!$C$6:$AH$125,$N2343,$C$3)&lt;&gt;"",INDEX(個人!$C$6:$AH$125,$N2344,$O2344)&lt;&gt;""),E2343+1,E2343)</f>
        <v>0</v>
      </c>
      <c r="F2344" s="22" t="str">
        <f t="shared" si="319"/>
        <v>@0</v>
      </c>
      <c r="H2344" s="22" t="str">
        <f>IF(AND(INDEX(個人!$C$6:$AH$125,$N2344,$C$3)&lt;&gt;"",INDEX(個人!$C$6:$AH$125,$N2344,$O2344)&lt;&gt;""),IF(INDEX(個人!$C$6:$AH$125,$N2344,$H$3)&lt;20,11,ROUNDDOWN(INDEX(個人!$C$6:$AH$125,$N2344,$H$3)/5,0)+7),"")</f>
        <v/>
      </c>
      <c r="I2344" s="22" t="str">
        <f>IF(AND(INDEX(個人!$C$6:$AH$125,$N2344,$C$3)&lt;&gt;"",INDEX(個人!$C$6:$AH$125,$N2344,$O2344)&lt;&gt;""),IF(ISERROR(VLOOKUP(DBCS($Q2344),コード一覧!$E$1:$F$6,2,FALSE)),1,VLOOKUP(DBCS($Q2344),コード一覧!$E$1:$F$6,2,FALSE)),"")</f>
        <v/>
      </c>
      <c r="J2344" s="22" t="str">
        <f>IF(AND(INDEX(個人!$C$6:$AH$125,$N2344,$C$3)&lt;&gt;"",INDEX(個人!$C$6:$AH$125,$N2344,$O2344)&lt;&gt;""),VLOOKUP($P2344,コード一覧!$G$1:$H$10,2,FALSE),"")</f>
        <v/>
      </c>
      <c r="K2344" s="22" t="str">
        <f>IF(AND(INDEX(個人!$C$6:$AH$125,$N2344,$C$3)&lt;&gt;"",INDEX(個人!$C$6:$AH$125,$N2344,$O2344)&lt;&gt;""),LEFT(TEXT(INDEX(個人!$C$6:$AH$125,$N2344,$O2344),"mm:ss.00"),2),"")</f>
        <v/>
      </c>
      <c r="L2344" s="22" t="str">
        <f>IF(AND(INDEX(個人!$C$6:$AH$125,$N2344,$C$3)&lt;&gt;"",INDEX(個人!$C$6:$AH$125,$N2344,$O2344)&lt;&gt;""),MID(TEXT(INDEX(個人!$C$6:$AH$125,$N2344,$O2344),"mm:ss.00"),4,2),"")</f>
        <v/>
      </c>
      <c r="M2344" s="22" t="str">
        <f>IF(AND(INDEX(個人!$C$6:$AH$125,$N2344,$C$3)&lt;&gt;"",INDEX(個人!$C$6:$AH$125,$N2344,$O2344)&lt;&gt;""),RIGHT(TEXT(INDEX(個人!$C$6:$AH$125,$N2344,$O2344),"mm:ss.00"),2),"")</f>
        <v/>
      </c>
      <c r="N2344" s="22">
        <f t="shared" si="320"/>
        <v>107</v>
      </c>
      <c r="O2344" s="22">
        <v>17</v>
      </c>
      <c r="P2344" s="24" t="s">
        <v>77</v>
      </c>
      <c r="Q2344" s="22" t="s">
        <v>102</v>
      </c>
    </row>
    <row r="2345" spans="3:17" s="22" customFormat="1" x14ac:dyDescent="0.15">
      <c r="C2345" s="22" t="str">
        <f>IF(INDEX(個人!$C$6:$AH$125,$N2345,$C$3)&lt;&gt;"",DBCS(TRIM(INDEX(個人!$C$6:$AH$125,$N2345,$C$3))),"")</f>
        <v/>
      </c>
      <c r="D2345" s="22" t="str">
        <f t="shared" si="318"/>
        <v>○</v>
      </c>
      <c r="E2345" s="22">
        <f>IF(AND(INDEX(個人!$C$6:$AH$125,$N2344,$C$3)&lt;&gt;"",INDEX(個人!$C$6:$AH$125,$N2345,$O2345)&lt;&gt;""),E2344+1,E2344)</f>
        <v>0</v>
      </c>
      <c r="F2345" s="22" t="str">
        <f t="shared" si="319"/>
        <v>@0</v>
      </c>
      <c r="H2345" s="22" t="str">
        <f>IF(AND(INDEX(個人!$C$6:$AH$125,$N2345,$C$3)&lt;&gt;"",INDEX(個人!$C$6:$AH$125,$N2345,$O2345)&lt;&gt;""),IF(INDEX(個人!$C$6:$AH$125,$N2345,$H$3)&lt;20,11,ROUNDDOWN(INDEX(個人!$C$6:$AH$125,$N2345,$H$3)/5,0)+7),"")</f>
        <v/>
      </c>
      <c r="I2345" s="22" t="str">
        <f>IF(AND(INDEX(個人!$C$6:$AH$125,$N2345,$C$3)&lt;&gt;"",INDEX(個人!$C$6:$AH$125,$N2345,$O2345)&lt;&gt;""),IF(ISERROR(VLOOKUP(DBCS($Q2345),コード一覧!$E$1:$F$6,2,FALSE)),1,VLOOKUP(DBCS($Q2345),コード一覧!$E$1:$F$6,2,FALSE)),"")</f>
        <v/>
      </c>
      <c r="J2345" s="22" t="str">
        <f>IF(AND(INDEX(個人!$C$6:$AH$125,$N2345,$C$3)&lt;&gt;"",INDEX(個人!$C$6:$AH$125,$N2345,$O2345)&lt;&gt;""),VLOOKUP($P2345,コード一覧!$G$1:$H$10,2,FALSE),"")</f>
        <v/>
      </c>
      <c r="K2345" s="22" t="str">
        <f>IF(AND(INDEX(個人!$C$6:$AH$125,$N2345,$C$3)&lt;&gt;"",INDEX(個人!$C$6:$AH$125,$N2345,$O2345)&lt;&gt;""),LEFT(TEXT(INDEX(個人!$C$6:$AH$125,$N2345,$O2345),"mm:ss.00"),2),"")</f>
        <v/>
      </c>
      <c r="L2345" s="22" t="str">
        <f>IF(AND(INDEX(個人!$C$6:$AH$125,$N2345,$C$3)&lt;&gt;"",INDEX(個人!$C$6:$AH$125,$N2345,$O2345)&lt;&gt;""),MID(TEXT(INDEX(個人!$C$6:$AH$125,$N2345,$O2345),"mm:ss.00"),4,2),"")</f>
        <v/>
      </c>
      <c r="M2345" s="22" t="str">
        <f>IF(AND(INDEX(個人!$C$6:$AH$125,$N2345,$C$3)&lt;&gt;"",INDEX(個人!$C$6:$AH$125,$N2345,$O2345)&lt;&gt;""),RIGHT(TEXT(INDEX(個人!$C$6:$AH$125,$N2345,$O2345),"mm:ss.00"),2),"")</f>
        <v/>
      </c>
      <c r="N2345" s="22">
        <f t="shared" si="320"/>
        <v>107</v>
      </c>
      <c r="O2345" s="22">
        <v>18</v>
      </c>
      <c r="P2345" s="24" t="s">
        <v>70</v>
      </c>
      <c r="Q2345" s="22" t="s">
        <v>103</v>
      </c>
    </row>
    <row r="2346" spans="3:17" s="22" customFormat="1" x14ac:dyDescent="0.15">
      <c r="C2346" s="22" t="str">
        <f>IF(INDEX(個人!$C$6:$AH$125,$N2346,$C$3)&lt;&gt;"",DBCS(TRIM(INDEX(個人!$C$6:$AH$125,$N2346,$C$3))),"")</f>
        <v/>
      </c>
      <c r="D2346" s="22" t="str">
        <f t="shared" si="318"/>
        <v>○</v>
      </c>
      <c r="E2346" s="22">
        <f>IF(AND(INDEX(個人!$C$6:$AH$125,$N2345,$C$3)&lt;&gt;"",INDEX(個人!$C$6:$AH$125,$N2346,$O2346)&lt;&gt;""),E2345+1,E2345)</f>
        <v>0</v>
      </c>
      <c r="F2346" s="22" t="str">
        <f t="shared" si="319"/>
        <v>@0</v>
      </c>
      <c r="H2346" s="22" t="str">
        <f>IF(AND(INDEX(個人!$C$6:$AH$125,$N2346,$C$3)&lt;&gt;"",INDEX(個人!$C$6:$AH$125,$N2346,$O2346)&lt;&gt;""),IF(INDEX(個人!$C$6:$AH$125,$N2346,$H$3)&lt;20,11,ROUNDDOWN(INDEX(個人!$C$6:$AH$125,$N2346,$H$3)/5,0)+7),"")</f>
        <v/>
      </c>
      <c r="I2346" s="22" t="str">
        <f>IF(AND(INDEX(個人!$C$6:$AH$125,$N2346,$C$3)&lt;&gt;"",INDEX(個人!$C$6:$AH$125,$N2346,$O2346)&lt;&gt;""),IF(ISERROR(VLOOKUP(DBCS($Q2346),コード一覧!$E$1:$F$6,2,FALSE)),1,VLOOKUP(DBCS($Q2346),コード一覧!$E$1:$F$6,2,FALSE)),"")</f>
        <v/>
      </c>
      <c r="J2346" s="22" t="str">
        <f>IF(AND(INDEX(個人!$C$6:$AH$125,$N2346,$C$3)&lt;&gt;"",INDEX(個人!$C$6:$AH$125,$N2346,$O2346)&lt;&gt;""),VLOOKUP($P2346,コード一覧!$G$1:$H$10,2,FALSE),"")</f>
        <v/>
      </c>
      <c r="K2346" s="22" t="str">
        <f>IF(AND(INDEX(個人!$C$6:$AH$125,$N2346,$C$3)&lt;&gt;"",INDEX(個人!$C$6:$AH$125,$N2346,$O2346)&lt;&gt;""),LEFT(TEXT(INDEX(個人!$C$6:$AH$125,$N2346,$O2346),"mm:ss.00"),2),"")</f>
        <v/>
      </c>
      <c r="L2346" s="22" t="str">
        <f>IF(AND(INDEX(個人!$C$6:$AH$125,$N2346,$C$3)&lt;&gt;"",INDEX(個人!$C$6:$AH$125,$N2346,$O2346)&lt;&gt;""),MID(TEXT(INDEX(個人!$C$6:$AH$125,$N2346,$O2346),"mm:ss.00"),4,2),"")</f>
        <v/>
      </c>
      <c r="M2346" s="22" t="str">
        <f>IF(AND(INDEX(個人!$C$6:$AH$125,$N2346,$C$3)&lt;&gt;"",INDEX(個人!$C$6:$AH$125,$N2346,$O2346)&lt;&gt;""),RIGHT(TEXT(INDEX(個人!$C$6:$AH$125,$N2346,$O2346),"mm:ss.00"),2),"")</f>
        <v/>
      </c>
      <c r="N2346" s="22">
        <f t="shared" si="320"/>
        <v>107</v>
      </c>
      <c r="O2346" s="22">
        <v>19</v>
      </c>
      <c r="P2346" s="24" t="s">
        <v>24</v>
      </c>
      <c r="Q2346" s="22" t="s">
        <v>103</v>
      </c>
    </row>
    <row r="2347" spans="3:17" s="22" customFormat="1" x14ac:dyDescent="0.15">
      <c r="C2347" s="22" t="str">
        <f>IF(INDEX(個人!$C$6:$AH$125,$N2347,$C$3)&lt;&gt;"",DBCS(TRIM(INDEX(個人!$C$6:$AH$125,$N2347,$C$3))),"")</f>
        <v/>
      </c>
      <c r="D2347" s="22" t="str">
        <f t="shared" si="318"/>
        <v>○</v>
      </c>
      <c r="E2347" s="22">
        <f>IF(AND(INDEX(個人!$C$6:$AH$125,$N2346,$C$3)&lt;&gt;"",INDEX(個人!$C$6:$AH$125,$N2347,$O2347)&lt;&gt;""),E2346+1,E2346)</f>
        <v>0</v>
      </c>
      <c r="F2347" s="22" t="str">
        <f t="shared" si="319"/>
        <v>@0</v>
      </c>
      <c r="H2347" s="22" t="str">
        <f>IF(AND(INDEX(個人!$C$6:$AH$125,$N2347,$C$3)&lt;&gt;"",INDEX(個人!$C$6:$AH$125,$N2347,$O2347)&lt;&gt;""),IF(INDEX(個人!$C$6:$AH$125,$N2347,$H$3)&lt;20,11,ROUNDDOWN(INDEX(個人!$C$6:$AH$125,$N2347,$H$3)/5,0)+7),"")</f>
        <v/>
      </c>
      <c r="I2347" s="22" t="str">
        <f>IF(AND(INDEX(個人!$C$6:$AH$125,$N2347,$C$3)&lt;&gt;"",INDEX(個人!$C$6:$AH$125,$N2347,$O2347)&lt;&gt;""),IF(ISERROR(VLOOKUP(DBCS($Q2347),コード一覧!$E$1:$F$6,2,FALSE)),1,VLOOKUP(DBCS($Q2347),コード一覧!$E$1:$F$6,2,FALSE)),"")</f>
        <v/>
      </c>
      <c r="J2347" s="22" t="str">
        <f>IF(AND(INDEX(個人!$C$6:$AH$125,$N2347,$C$3)&lt;&gt;"",INDEX(個人!$C$6:$AH$125,$N2347,$O2347)&lt;&gt;""),VLOOKUP($P2347,コード一覧!$G$1:$H$10,2,FALSE),"")</f>
        <v/>
      </c>
      <c r="K2347" s="22" t="str">
        <f>IF(AND(INDEX(個人!$C$6:$AH$125,$N2347,$C$3)&lt;&gt;"",INDEX(個人!$C$6:$AH$125,$N2347,$O2347)&lt;&gt;""),LEFT(TEXT(INDEX(個人!$C$6:$AH$125,$N2347,$O2347),"mm:ss.00"),2),"")</f>
        <v/>
      </c>
      <c r="L2347" s="22" t="str">
        <f>IF(AND(INDEX(個人!$C$6:$AH$125,$N2347,$C$3)&lt;&gt;"",INDEX(個人!$C$6:$AH$125,$N2347,$O2347)&lt;&gt;""),MID(TEXT(INDEX(個人!$C$6:$AH$125,$N2347,$O2347),"mm:ss.00"),4,2),"")</f>
        <v/>
      </c>
      <c r="M2347" s="22" t="str">
        <f>IF(AND(INDEX(個人!$C$6:$AH$125,$N2347,$C$3)&lt;&gt;"",INDEX(個人!$C$6:$AH$125,$N2347,$O2347)&lt;&gt;""),RIGHT(TEXT(INDEX(個人!$C$6:$AH$125,$N2347,$O2347),"mm:ss.00"),2),"")</f>
        <v/>
      </c>
      <c r="N2347" s="22">
        <f t="shared" si="320"/>
        <v>107</v>
      </c>
      <c r="O2347" s="22">
        <v>20</v>
      </c>
      <c r="P2347" s="24" t="s">
        <v>37</v>
      </c>
      <c r="Q2347" s="22" t="s">
        <v>103</v>
      </c>
    </row>
    <row r="2348" spans="3:17" s="22" customFormat="1" x14ac:dyDescent="0.15">
      <c r="C2348" s="22" t="str">
        <f>IF(INDEX(個人!$C$6:$AH$125,$N2348,$C$3)&lt;&gt;"",DBCS(TRIM(INDEX(個人!$C$6:$AH$125,$N2348,$C$3))),"")</f>
        <v/>
      </c>
      <c r="D2348" s="22" t="str">
        <f t="shared" si="318"/>
        <v>○</v>
      </c>
      <c r="E2348" s="22">
        <f>IF(AND(INDEX(個人!$C$6:$AH$125,$N2347,$C$3)&lt;&gt;"",INDEX(個人!$C$6:$AH$125,$N2348,$O2348)&lt;&gt;""),E2347+1,E2347)</f>
        <v>0</v>
      </c>
      <c r="F2348" s="22" t="str">
        <f t="shared" si="319"/>
        <v>@0</v>
      </c>
      <c r="H2348" s="22" t="str">
        <f>IF(AND(INDEX(個人!$C$6:$AH$125,$N2348,$C$3)&lt;&gt;"",INDEX(個人!$C$6:$AH$125,$N2348,$O2348)&lt;&gt;""),IF(INDEX(個人!$C$6:$AH$125,$N2348,$H$3)&lt;20,11,ROUNDDOWN(INDEX(個人!$C$6:$AH$125,$N2348,$H$3)/5,0)+7),"")</f>
        <v/>
      </c>
      <c r="I2348" s="22" t="str">
        <f>IF(AND(INDEX(個人!$C$6:$AH$125,$N2348,$C$3)&lt;&gt;"",INDEX(個人!$C$6:$AH$125,$N2348,$O2348)&lt;&gt;""),IF(ISERROR(VLOOKUP(DBCS($Q2348),コード一覧!$E$1:$F$6,2,FALSE)),1,VLOOKUP(DBCS($Q2348),コード一覧!$E$1:$F$6,2,FALSE)),"")</f>
        <v/>
      </c>
      <c r="J2348" s="22" t="str">
        <f>IF(AND(INDEX(個人!$C$6:$AH$125,$N2348,$C$3)&lt;&gt;"",INDEX(個人!$C$6:$AH$125,$N2348,$O2348)&lt;&gt;""),VLOOKUP($P2348,コード一覧!$G$1:$H$10,2,FALSE),"")</f>
        <v/>
      </c>
      <c r="K2348" s="22" t="str">
        <f>IF(AND(INDEX(個人!$C$6:$AH$125,$N2348,$C$3)&lt;&gt;"",INDEX(個人!$C$6:$AH$125,$N2348,$O2348)&lt;&gt;""),LEFT(TEXT(INDEX(個人!$C$6:$AH$125,$N2348,$O2348),"mm:ss.00"),2),"")</f>
        <v/>
      </c>
      <c r="L2348" s="22" t="str">
        <f>IF(AND(INDEX(個人!$C$6:$AH$125,$N2348,$C$3)&lt;&gt;"",INDEX(個人!$C$6:$AH$125,$N2348,$O2348)&lt;&gt;""),MID(TEXT(INDEX(個人!$C$6:$AH$125,$N2348,$O2348),"mm:ss.00"),4,2),"")</f>
        <v/>
      </c>
      <c r="M2348" s="22" t="str">
        <f>IF(AND(INDEX(個人!$C$6:$AH$125,$N2348,$C$3)&lt;&gt;"",INDEX(個人!$C$6:$AH$125,$N2348,$O2348)&lt;&gt;""),RIGHT(TEXT(INDEX(個人!$C$6:$AH$125,$N2348,$O2348),"mm:ss.00"),2),"")</f>
        <v/>
      </c>
      <c r="N2348" s="22">
        <f t="shared" si="320"/>
        <v>107</v>
      </c>
      <c r="O2348" s="22">
        <v>21</v>
      </c>
      <c r="P2348" s="24" t="s">
        <v>47</v>
      </c>
      <c r="Q2348" s="22" t="s">
        <v>103</v>
      </c>
    </row>
    <row r="2349" spans="3:17" s="22" customFormat="1" x14ac:dyDescent="0.15">
      <c r="C2349" s="22" t="str">
        <f>IF(INDEX(個人!$C$6:$AH$125,$N2349,$C$3)&lt;&gt;"",DBCS(TRIM(INDEX(個人!$C$6:$AH$125,$N2349,$C$3))),"")</f>
        <v/>
      </c>
      <c r="D2349" s="22" t="str">
        <f t="shared" si="318"/>
        <v>○</v>
      </c>
      <c r="E2349" s="22">
        <f>IF(AND(INDEX(個人!$C$6:$AH$125,$N2348,$C$3)&lt;&gt;"",INDEX(個人!$C$6:$AH$125,$N2349,$O2349)&lt;&gt;""),E2348+1,E2348)</f>
        <v>0</v>
      </c>
      <c r="F2349" s="22" t="str">
        <f t="shared" si="319"/>
        <v>@0</v>
      </c>
      <c r="H2349" s="22" t="str">
        <f>IF(AND(INDEX(個人!$C$6:$AH$125,$N2349,$C$3)&lt;&gt;"",INDEX(個人!$C$6:$AH$125,$N2349,$O2349)&lt;&gt;""),IF(INDEX(個人!$C$6:$AH$125,$N2349,$H$3)&lt;20,11,ROUNDDOWN(INDEX(個人!$C$6:$AH$125,$N2349,$H$3)/5,0)+7),"")</f>
        <v/>
      </c>
      <c r="I2349" s="22" t="str">
        <f>IF(AND(INDEX(個人!$C$6:$AH$125,$N2349,$C$3)&lt;&gt;"",INDEX(個人!$C$6:$AH$125,$N2349,$O2349)&lt;&gt;""),IF(ISERROR(VLOOKUP(DBCS($Q2349),コード一覧!$E$1:$F$6,2,FALSE)),1,VLOOKUP(DBCS($Q2349),コード一覧!$E$1:$F$6,2,FALSE)),"")</f>
        <v/>
      </c>
      <c r="J2349" s="22" t="str">
        <f>IF(AND(INDEX(個人!$C$6:$AH$125,$N2349,$C$3)&lt;&gt;"",INDEX(個人!$C$6:$AH$125,$N2349,$O2349)&lt;&gt;""),VLOOKUP($P2349,コード一覧!$G$1:$H$10,2,FALSE),"")</f>
        <v/>
      </c>
      <c r="K2349" s="22" t="str">
        <f>IF(AND(INDEX(個人!$C$6:$AH$125,$N2349,$C$3)&lt;&gt;"",INDEX(個人!$C$6:$AH$125,$N2349,$O2349)&lt;&gt;""),LEFT(TEXT(INDEX(個人!$C$6:$AH$125,$N2349,$O2349),"mm:ss.00"),2),"")</f>
        <v/>
      </c>
      <c r="L2349" s="22" t="str">
        <f>IF(AND(INDEX(個人!$C$6:$AH$125,$N2349,$C$3)&lt;&gt;"",INDEX(個人!$C$6:$AH$125,$N2349,$O2349)&lt;&gt;""),MID(TEXT(INDEX(個人!$C$6:$AH$125,$N2349,$O2349),"mm:ss.00"),4,2),"")</f>
        <v/>
      </c>
      <c r="M2349" s="22" t="str">
        <f>IF(AND(INDEX(個人!$C$6:$AH$125,$N2349,$C$3)&lt;&gt;"",INDEX(個人!$C$6:$AH$125,$N2349,$O2349)&lt;&gt;""),RIGHT(TEXT(INDEX(個人!$C$6:$AH$125,$N2349,$O2349),"mm:ss.00"),2),"")</f>
        <v/>
      </c>
      <c r="N2349" s="22">
        <f t="shared" si="320"/>
        <v>107</v>
      </c>
      <c r="O2349" s="22">
        <v>22</v>
      </c>
      <c r="P2349" s="24" t="s">
        <v>70</v>
      </c>
      <c r="Q2349" s="22" t="s">
        <v>104</v>
      </c>
    </row>
    <row r="2350" spans="3:17" s="22" customFormat="1" x14ac:dyDescent="0.15">
      <c r="C2350" s="22" t="str">
        <f>IF(INDEX(個人!$C$6:$AH$125,$N2350,$C$3)&lt;&gt;"",DBCS(TRIM(INDEX(個人!$C$6:$AH$125,$N2350,$C$3))),"")</f>
        <v/>
      </c>
      <c r="D2350" s="22" t="str">
        <f t="shared" si="318"/>
        <v>○</v>
      </c>
      <c r="E2350" s="22">
        <f>IF(AND(INDEX(個人!$C$6:$AH$125,$N2349,$C$3)&lt;&gt;"",INDEX(個人!$C$6:$AH$125,$N2350,$O2350)&lt;&gt;""),E2349+1,E2349)</f>
        <v>0</v>
      </c>
      <c r="F2350" s="22" t="str">
        <f t="shared" si="319"/>
        <v>@0</v>
      </c>
      <c r="H2350" s="22" t="str">
        <f>IF(AND(INDEX(個人!$C$6:$AH$125,$N2350,$C$3)&lt;&gt;"",INDEX(個人!$C$6:$AH$125,$N2350,$O2350)&lt;&gt;""),IF(INDEX(個人!$C$6:$AH$125,$N2350,$H$3)&lt;20,11,ROUNDDOWN(INDEX(個人!$C$6:$AH$125,$N2350,$H$3)/5,0)+7),"")</f>
        <v/>
      </c>
      <c r="I2350" s="22" t="str">
        <f>IF(AND(INDEX(個人!$C$6:$AH$125,$N2350,$C$3)&lt;&gt;"",INDEX(個人!$C$6:$AH$125,$N2350,$O2350)&lt;&gt;""),IF(ISERROR(VLOOKUP(DBCS($Q2350),コード一覧!$E$1:$F$6,2,FALSE)),1,VLOOKUP(DBCS($Q2350),コード一覧!$E$1:$F$6,2,FALSE)),"")</f>
        <v/>
      </c>
      <c r="J2350" s="22" t="str">
        <f>IF(AND(INDEX(個人!$C$6:$AH$125,$N2350,$C$3)&lt;&gt;"",INDEX(個人!$C$6:$AH$125,$N2350,$O2350)&lt;&gt;""),VLOOKUP($P2350,コード一覧!$G$1:$H$10,2,FALSE),"")</f>
        <v/>
      </c>
      <c r="K2350" s="22" t="str">
        <f>IF(AND(INDEX(個人!$C$6:$AH$125,$N2350,$C$3)&lt;&gt;"",INDEX(個人!$C$6:$AH$125,$N2350,$O2350)&lt;&gt;""),LEFT(TEXT(INDEX(個人!$C$6:$AH$125,$N2350,$O2350),"mm:ss.00"),2),"")</f>
        <v/>
      </c>
      <c r="L2350" s="22" t="str">
        <f>IF(AND(INDEX(個人!$C$6:$AH$125,$N2350,$C$3)&lt;&gt;"",INDEX(個人!$C$6:$AH$125,$N2350,$O2350)&lt;&gt;""),MID(TEXT(INDEX(個人!$C$6:$AH$125,$N2350,$O2350),"mm:ss.00"),4,2),"")</f>
        <v/>
      </c>
      <c r="M2350" s="22" t="str">
        <f>IF(AND(INDEX(個人!$C$6:$AH$125,$N2350,$C$3)&lt;&gt;"",INDEX(個人!$C$6:$AH$125,$N2350,$O2350)&lt;&gt;""),RIGHT(TEXT(INDEX(個人!$C$6:$AH$125,$N2350,$O2350),"mm:ss.00"),2),"")</f>
        <v/>
      </c>
      <c r="N2350" s="22">
        <f t="shared" si="320"/>
        <v>107</v>
      </c>
      <c r="O2350" s="22">
        <v>23</v>
      </c>
      <c r="P2350" s="24" t="s">
        <v>24</v>
      </c>
      <c r="Q2350" s="22" t="s">
        <v>104</v>
      </c>
    </row>
    <row r="2351" spans="3:17" s="22" customFormat="1" x14ac:dyDescent="0.15">
      <c r="C2351" s="22" t="str">
        <f>IF(INDEX(個人!$C$6:$AH$125,$N2351,$C$3)&lt;&gt;"",DBCS(TRIM(INDEX(個人!$C$6:$AH$125,$N2351,$C$3))),"")</f>
        <v/>
      </c>
      <c r="D2351" s="22" t="str">
        <f t="shared" si="318"/>
        <v>○</v>
      </c>
      <c r="E2351" s="22">
        <f>IF(AND(INDEX(個人!$C$6:$AH$125,$N2350,$C$3)&lt;&gt;"",INDEX(個人!$C$6:$AH$125,$N2351,$O2351)&lt;&gt;""),E2350+1,E2350)</f>
        <v>0</v>
      </c>
      <c r="F2351" s="22" t="str">
        <f t="shared" si="319"/>
        <v>@0</v>
      </c>
      <c r="H2351" s="22" t="str">
        <f>IF(AND(INDEX(個人!$C$6:$AH$125,$N2351,$C$3)&lt;&gt;"",INDEX(個人!$C$6:$AH$125,$N2351,$O2351)&lt;&gt;""),IF(INDEX(個人!$C$6:$AH$125,$N2351,$H$3)&lt;20,11,ROUNDDOWN(INDEX(個人!$C$6:$AH$125,$N2351,$H$3)/5,0)+7),"")</f>
        <v/>
      </c>
      <c r="I2351" s="22" t="str">
        <f>IF(AND(INDEX(個人!$C$6:$AH$125,$N2351,$C$3)&lt;&gt;"",INDEX(個人!$C$6:$AH$125,$N2351,$O2351)&lt;&gt;""),IF(ISERROR(VLOOKUP(DBCS($Q2351),コード一覧!$E$1:$F$6,2,FALSE)),1,VLOOKUP(DBCS($Q2351),コード一覧!$E$1:$F$6,2,FALSE)),"")</f>
        <v/>
      </c>
      <c r="J2351" s="22" t="str">
        <f>IF(AND(INDEX(個人!$C$6:$AH$125,$N2351,$C$3)&lt;&gt;"",INDEX(個人!$C$6:$AH$125,$N2351,$O2351)&lt;&gt;""),VLOOKUP($P2351,コード一覧!$G$1:$H$10,2,FALSE),"")</f>
        <v/>
      </c>
      <c r="K2351" s="22" t="str">
        <f>IF(AND(INDEX(個人!$C$6:$AH$125,$N2351,$C$3)&lt;&gt;"",INDEX(個人!$C$6:$AH$125,$N2351,$O2351)&lt;&gt;""),LEFT(TEXT(INDEX(個人!$C$6:$AH$125,$N2351,$O2351),"mm:ss.00"),2),"")</f>
        <v/>
      </c>
      <c r="L2351" s="22" t="str">
        <f>IF(AND(INDEX(個人!$C$6:$AH$125,$N2351,$C$3)&lt;&gt;"",INDEX(個人!$C$6:$AH$125,$N2351,$O2351)&lt;&gt;""),MID(TEXT(INDEX(個人!$C$6:$AH$125,$N2351,$O2351),"mm:ss.00"),4,2),"")</f>
        <v/>
      </c>
      <c r="M2351" s="22" t="str">
        <f>IF(AND(INDEX(個人!$C$6:$AH$125,$N2351,$C$3)&lt;&gt;"",INDEX(個人!$C$6:$AH$125,$N2351,$O2351)&lt;&gt;""),RIGHT(TEXT(INDEX(個人!$C$6:$AH$125,$N2351,$O2351),"mm:ss.00"),2),"")</f>
        <v/>
      </c>
      <c r="N2351" s="22">
        <f t="shared" si="320"/>
        <v>107</v>
      </c>
      <c r="O2351" s="22">
        <v>24</v>
      </c>
      <c r="P2351" s="24" t="s">
        <v>37</v>
      </c>
      <c r="Q2351" s="22" t="s">
        <v>104</v>
      </c>
    </row>
    <row r="2352" spans="3:17" s="22" customFormat="1" x14ac:dyDescent="0.15">
      <c r="C2352" s="22" t="str">
        <f>IF(INDEX(個人!$C$6:$AH$125,$N2352,$C$3)&lt;&gt;"",DBCS(TRIM(INDEX(個人!$C$6:$AH$125,$N2352,$C$3))),"")</f>
        <v/>
      </c>
      <c r="D2352" s="22" t="str">
        <f t="shared" si="318"/>
        <v>○</v>
      </c>
      <c r="E2352" s="22">
        <f>IF(AND(INDEX(個人!$C$6:$AH$125,$N2351,$C$3)&lt;&gt;"",INDEX(個人!$C$6:$AH$125,$N2352,$O2352)&lt;&gt;""),E2351+1,E2351)</f>
        <v>0</v>
      </c>
      <c r="F2352" s="22" t="str">
        <f t="shared" si="319"/>
        <v>@0</v>
      </c>
      <c r="H2352" s="22" t="str">
        <f>IF(AND(INDEX(個人!$C$6:$AH$125,$N2352,$C$3)&lt;&gt;"",INDEX(個人!$C$6:$AH$125,$N2352,$O2352)&lt;&gt;""),IF(INDEX(個人!$C$6:$AH$125,$N2352,$H$3)&lt;20,11,ROUNDDOWN(INDEX(個人!$C$6:$AH$125,$N2352,$H$3)/5,0)+7),"")</f>
        <v/>
      </c>
      <c r="I2352" s="22" t="str">
        <f>IF(AND(INDEX(個人!$C$6:$AH$125,$N2352,$C$3)&lt;&gt;"",INDEX(個人!$C$6:$AH$125,$N2352,$O2352)&lt;&gt;""),IF(ISERROR(VLOOKUP(DBCS($Q2352),コード一覧!$E$1:$F$6,2,FALSE)),1,VLOOKUP(DBCS($Q2352),コード一覧!$E$1:$F$6,2,FALSE)),"")</f>
        <v/>
      </c>
      <c r="J2352" s="22" t="str">
        <f>IF(AND(INDEX(個人!$C$6:$AH$125,$N2352,$C$3)&lt;&gt;"",INDEX(個人!$C$6:$AH$125,$N2352,$O2352)&lt;&gt;""),VLOOKUP($P2352,コード一覧!$G$1:$H$10,2,FALSE),"")</f>
        <v/>
      </c>
      <c r="K2352" s="22" t="str">
        <f>IF(AND(INDEX(個人!$C$6:$AH$125,$N2352,$C$3)&lt;&gt;"",INDEX(個人!$C$6:$AH$125,$N2352,$O2352)&lt;&gt;""),LEFT(TEXT(INDEX(個人!$C$6:$AH$125,$N2352,$O2352),"mm:ss.00"),2),"")</f>
        <v/>
      </c>
      <c r="L2352" s="22" t="str">
        <f>IF(AND(INDEX(個人!$C$6:$AH$125,$N2352,$C$3)&lt;&gt;"",INDEX(個人!$C$6:$AH$125,$N2352,$O2352)&lt;&gt;""),MID(TEXT(INDEX(個人!$C$6:$AH$125,$N2352,$O2352),"mm:ss.00"),4,2),"")</f>
        <v/>
      </c>
      <c r="M2352" s="22" t="str">
        <f>IF(AND(INDEX(個人!$C$6:$AH$125,$N2352,$C$3)&lt;&gt;"",INDEX(個人!$C$6:$AH$125,$N2352,$O2352)&lt;&gt;""),RIGHT(TEXT(INDEX(個人!$C$6:$AH$125,$N2352,$O2352),"mm:ss.00"),2),"")</f>
        <v/>
      </c>
      <c r="N2352" s="22">
        <f t="shared" si="320"/>
        <v>107</v>
      </c>
      <c r="O2352" s="22">
        <v>25</v>
      </c>
      <c r="P2352" s="24" t="s">
        <v>47</v>
      </c>
      <c r="Q2352" s="22" t="s">
        <v>104</v>
      </c>
    </row>
    <row r="2353" spans="3:17" s="22" customFormat="1" x14ac:dyDescent="0.15">
      <c r="C2353" s="22" t="str">
        <f>IF(INDEX(個人!$C$6:$AH$125,$N2353,$C$3)&lt;&gt;"",DBCS(TRIM(INDEX(個人!$C$6:$AH$125,$N2353,$C$3))),"")</f>
        <v/>
      </c>
      <c r="D2353" s="22" t="str">
        <f t="shared" si="318"/>
        <v>○</v>
      </c>
      <c r="E2353" s="22">
        <f>IF(AND(INDEX(個人!$C$6:$AH$125,$N2352,$C$3)&lt;&gt;"",INDEX(個人!$C$6:$AH$125,$N2353,$O2353)&lt;&gt;""),E2352+1,E2352)</f>
        <v>0</v>
      </c>
      <c r="F2353" s="22" t="str">
        <f t="shared" si="319"/>
        <v>@0</v>
      </c>
      <c r="H2353" s="22" t="str">
        <f>IF(AND(INDEX(個人!$C$6:$AH$125,$N2353,$C$3)&lt;&gt;"",INDEX(個人!$C$6:$AH$125,$N2353,$O2353)&lt;&gt;""),IF(INDEX(個人!$C$6:$AH$125,$N2353,$H$3)&lt;20,11,ROUNDDOWN(INDEX(個人!$C$6:$AH$125,$N2353,$H$3)/5,0)+7),"")</f>
        <v/>
      </c>
      <c r="I2353" s="22" t="str">
        <f>IF(AND(INDEX(個人!$C$6:$AH$125,$N2353,$C$3)&lt;&gt;"",INDEX(個人!$C$6:$AH$125,$N2353,$O2353)&lt;&gt;""),IF(ISERROR(VLOOKUP(DBCS($Q2353),コード一覧!$E$1:$F$6,2,FALSE)),1,VLOOKUP(DBCS($Q2353),コード一覧!$E$1:$F$6,2,FALSE)),"")</f>
        <v/>
      </c>
      <c r="J2353" s="22" t="str">
        <f>IF(AND(INDEX(個人!$C$6:$AH$125,$N2353,$C$3)&lt;&gt;"",INDEX(個人!$C$6:$AH$125,$N2353,$O2353)&lt;&gt;""),VLOOKUP($P2353,コード一覧!$G$1:$H$10,2,FALSE),"")</f>
        <v/>
      </c>
      <c r="K2353" s="22" t="str">
        <f>IF(AND(INDEX(個人!$C$6:$AH$125,$N2353,$C$3)&lt;&gt;"",INDEX(個人!$C$6:$AH$125,$N2353,$O2353)&lt;&gt;""),LEFT(TEXT(INDEX(個人!$C$6:$AH$125,$N2353,$O2353),"mm:ss.00"),2),"")</f>
        <v/>
      </c>
      <c r="L2353" s="22" t="str">
        <f>IF(AND(INDEX(個人!$C$6:$AH$125,$N2353,$C$3)&lt;&gt;"",INDEX(個人!$C$6:$AH$125,$N2353,$O2353)&lt;&gt;""),MID(TEXT(INDEX(個人!$C$6:$AH$125,$N2353,$O2353),"mm:ss.00"),4,2),"")</f>
        <v/>
      </c>
      <c r="M2353" s="22" t="str">
        <f>IF(AND(INDEX(個人!$C$6:$AH$125,$N2353,$C$3)&lt;&gt;"",INDEX(個人!$C$6:$AH$125,$N2353,$O2353)&lt;&gt;""),RIGHT(TEXT(INDEX(個人!$C$6:$AH$125,$N2353,$O2353),"mm:ss.00"),2),"")</f>
        <v/>
      </c>
      <c r="N2353" s="22">
        <f t="shared" si="320"/>
        <v>107</v>
      </c>
      <c r="O2353" s="22">
        <v>26</v>
      </c>
      <c r="P2353" s="24" t="s">
        <v>70</v>
      </c>
      <c r="Q2353" s="22" t="s">
        <v>55</v>
      </c>
    </row>
    <row r="2354" spans="3:17" s="22" customFormat="1" x14ac:dyDescent="0.15">
      <c r="C2354" s="22" t="str">
        <f>IF(INDEX(個人!$C$6:$AH$125,$N2354,$C$3)&lt;&gt;"",DBCS(TRIM(INDEX(個人!$C$6:$AH$125,$N2354,$C$3))),"")</f>
        <v/>
      </c>
      <c r="D2354" s="22" t="str">
        <f t="shared" si="318"/>
        <v>○</v>
      </c>
      <c r="E2354" s="22">
        <f>IF(AND(INDEX(個人!$C$6:$AH$125,$N2353,$C$3)&lt;&gt;"",INDEX(個人!$C$6:$AH$125,$N2354,$O2354)&lt;&gt;""),E2353+1,E2353)</f>
        <v>0</v>
      </c>
      <c r="F2354" s="22" t="str">
        <f t="shared" si="319"/>
        <v>@0</v>
      </c>
      <c r="H2354" s="22" t="str">
        <f>IF(AND(INDEX(個人!$C$6:$AH$125,$N2354,$C$3)&lt;&gt;"",INDEX(個人!$C$6:$AH$125,$N2354,$O2354)&lt;&gt;""),IF(INDEX(個人!$C$6:$AH$125,$N2354,$H$3)&lt;20,11,ROUNDDOWN(INDEX(個人!$C$6:$AH$125,$N2354,$H$3)/5,0)+7),"")</f>
        <v/>
      </c>
      <c r="I2354" s="22" t="str">
        <f>IF(AND(INDEX(個人!$C$6:$AH$125,$N2354,$C$3)&lt;&gt;"",INDEX(個人!$C$6:$AH$125,$N2354,$O2354)&lt;&gt;""),IF(ISERROR(VLOOKUP(DBCS($Q2354),コード一覧!$E$1:$F$6,2,FALSE)),1,VLOOKUP(DBCS($Q2354),コード一覧!$E$1:$F$6,2,FALSE)),"")</f>
        <v/>
      </c>
      <c r="J2354" s="22" t="str">
        <f>IF(AND(INDEX(個人!$C$6:$AH$125,$N2354,$C$3)&lt;&gt;"",INDEX(個人!$C$6:$AH$125,$N2354,$O2354)&lt;&gt;""),VLOOKUP($P2354,コード一覧!$G$1:$H$10,2,FALSE),"")</f>
        <v/>
      </c>
      <c r="K2354" s="22" t="str">
        <f>IF(AND(INDEX(個人!$C$6:$AH$125,$N2354,$C$3)&lt;&gt;"",INDEX(個人!$C$6:$AH$125,$N2354,$O2354)&lt;&gt;""),LEFT(TEXT(INDEX(個人!$C$6:$AH$125,$N2354,$O2354),"mm:ss.00"),2),"")</f>
        <v/>
      </c>
      <c r="L2354" s="22" t="str">
        <f>IF(AND(INDEX(個人!$C$6:$AH$125,$N2354,$C$3)&lt;&gt;"",INDEX(個人!$C$6:$AH$125,$N2354,$O2354)&lt;&gt;""),MID(TEXT(INDEX(個人!$C$6:$AH$125,$N2354,$O2354),"mm:ss.00"),4,2),"")</f>
        <v/>
      </c>
      <c r="M2354" s="22" t="str">
        <f>IF(AND(INDEX(個人!$C$6:$AH$125,$N2354,$C$3)&lt;&gt;"",INDEX(個人!$C$6:$AH$125,$N2354,$O2354)&lt;&gt;""),RIGHT(TEXT(INDEX(個人!$C$6:$AH$125,$N2354,$O2354),"mm:ss.00"),2),"")</f>
        <v/>
      </c>
      <c r="N2354" s="22">
        <f t="shared" si="320"/>
        <v>107</v>
      </c>
      <c r="O2354" s="22">
        <v>27</v>
      </c>
      <c r="P2354" s="24" t="s">
        <v>24</v>
      </c>
      <c r="Q2354" s="22" t="s">
        <v>55</v>
      </c>
    </row>
    <row r="2355" spans="3:17" s="22" customFormat="1" x14ac:dyDescent="0.15">
      <c r="C2355" s="22" t="str">
        <f>IF(INDEX(個人!$C$6:$AH$125,$N2355,$C$3)&lt;&gt;"",DBCS(TRIM(INDEX(個人!$C$6:$AH$125,$N2355,$C$3))),"")</f>
        <v/>
      </c>
      <c r="D2355" s="22" t="str">
        <f t="shared" si="318"/>
        <v>○</v>
      </c>
      <c r="E2355" s="22">
        <f>IF(AND(INDEX(個人!$C$6:$AH$125,$N2354,$C$3)&lt;&gt;"",INDEX(個人!$C$6:$AH$125,$N2355,$O2355)&lt;&gt;""),E2354+1,E2354)</f>
        <v>0</v>
      </c>
      <c r="F2355" s="22" t="str">
        <f t="shared" si="319"/>
        <v>@0</v>
      </c>
      <c r="H2355" s="22" t="str">
        <f>IF(AND(INDEX(個人!$C$6:$AH$125,$N2355,$C$3)&lt;&gt;"",INDEX(個人!$C$6:$AH$125,$N2355,$O2355)&lt;&gt;""),IF(INDEX(個人!$C$6:$AH$125,$N2355,$H$3)&lt;20,11,ROUNDDOWN(INDEX(個人!$C$6:$AH$125,$N2355,$H$3)/5,0)+7),"")</f>
        <v/>
      </c>
      <c r="I2355" s="22" t="str">
        <f>IF(AND(INDEX(個人!$C$6:$AH$125,$N2355,$C$3)&lt;&gt;"",INDEX(個人!$C$6:$AH$125,$N2355,$O2355)&lt;&gt;""),IF(ISERROR(VLOOKUP(DBCS($Q2355),コード一覧!$E$1:$F$6,2,FALSE)),1,VLOOKUP(DBCS($Q2355),コード一覧!$E$1:$F$6,2,FALSE)),"")</f>
        <v/>
      </c>
      <c r="J2355" s="22" t="str">
        <f>IF(AND(INDEX(個人!$C$6:$AH$125,$N2355,$C$3)&lt;&gt;"",INDEX(個人!$C$6:$AH$125,$N2355,$O2355)&lt;&gt;""),VLOOKUP($P2355,コード一覧!$G$1:$H$10,2,FALSE),"")</f>
        <v/>
      </c>
      <c r="K2355" s="22" t="str">
        <f>IF(AND(INDEX(個人!$C$6:$AH$125,$N2355,$C$3)&lt;&gt;"",INDEX(個人!$C$6:$AH$125,$N2355,$O2355)&lt;&gt;""),LEFT(TEXT(INDEX(個人!$C$6:$AH$125,$N2355,$O2355),"mm:ss.00"),2),"")</f>
        <v/>
      </c>
      <c r="L2355" s="22" t="str">
        <f>IF(AND(INDEX(個人!$C$6:$AH$125,$N2355,$C$3)&lt;&gt;"",INDEX(個人!$C$6:$AH$125,$N2355,$O2355)&lt;&gt;""),MID(TEXT(INDEX(個人!$C$6:$AH$125,$N2355,$O2355),"mm:ss.00"),4,2),"")</f>
        <v/>
      </c>
      <c r="M2355" s="22" t="str">
        <f>IF(AND(INDEX(個人!$C$6:$AH$125,$N2355,$C$3)&lt;&gt;"",INDEX(個人!$C$6:$AH$125,$N2355,$O2355)&lt;&gt;""),RIGHT(TEXT(INDEX(個人!$C$6:$AH$125,$N2355,$O2355),"mm:ss.00"),2),"")</f>
        <v/>
      </c>
      <c r="N2355" s="22">
        <f t="shared" si="320"/>
        <v>107</v>
      </c>
      <c r="O2355" s="22">
        <v>28</v>
      </c>
      <c r="P2355" s="24" t="s">
        <v>37</v>
      </c>
      <c r="Q2355" s="22" t="s">
        <v>55</v>
      </c>
    </row>
    <row r="2356" spans="3:17" s="22" customFormat="1" x14ac:dyDescent="0.15">
      <c r="C2356" s="22" t="str">
        <f>IF(INDEX(個人!$C$6:$AH$125,$N2356,$C$3)&lt;&gt;"",DBCS(TRIM(INDEX(個人!$C$6:$AH$125,$N2356,$C$3))),"")</f>
        <v/>
      </c>
      <c r="D2356" s="22" t="str">
        <f t="shared" si="318"/>
        <v>○</v>
      </c>
      <c r="E2356" s="22">
        <f>IF(AND(INDEX(個人!$C$6:$AH$125,$N2355,$C$3)&lt;&gt;"",INDEX(個人!$C$6:$AH$125,$N2356,$O2356)&lt;&gt;""),E2355+1,E2355)</f>
        <v>0</v>
      </c>
      <c r="F2356" s="22" t="str">
        <f t="shared" si="319"/>
        <v>@0</v>
      </c>
      <c r="H2356" s="22" t="str">
        <f>IF(AND(INDEX(個人!$C$6:$AH$125,$N2356,$C$3)&lt;&gt;"",INDEX(個人!$C$6:$AH$125,$N2356,$O2356)&lt;&gt;""),IF(INDEX(個人!$C$6:$AH$125,$N2356,$H$3)&lt;20,11,ROUNDDOWN(INDEX(個人!$C$6:$AH$125,$N2356,$H$3)/5,0)+7),"")</f>
        <v/>
      </c>
      <c r="I2356" s="22" t="str">
        <f>IF(AND(INDEX(個人!$C$6:$AH$125,$N2356,$C$3)&lt;&gt;"",INDEX(個人!$C$6:$AH$125,$N2356,$O2356)&lt;&gt;""),IF(ISERROR(VLOOKUP(DBCS($Q2356),コード一覧!$E$1:$F$6,2,FALSE)),1,VLOOKUP(DBCS($Q2356),コード一覧!$E$1:$F$6,2,FALSE)),"")</f>
        <v/>
      </c>
      <c r="J2356" s="22" t="str">
        <f>IF(AND(INDEX(個人!$C$6:$AH$125,$N2356,$C$3)&lt;&gt;"",INDEX(個人!$C$6:$AH$125,$N2356,$O2356)&lt;&gt;""),VLOOKUP($P2356,コード一覧!$G$1:$H$10,2,FALSE),"")</f>
        <v/>
      </c>
      <c r="K2356" s="22" t="str">
        <f>IF(AND(INDEX(個人!$C$6:$AH$125,$N2356,$C$3)&lt;&gt;"",INDEX(個人!$C$6:$AH$125,$N2356,$O2356)&lt;&gt;""),LEFT(TEXT(INDEX(個人!$C$6:$AH$125,$N2356,$O2356),"mm:ss.00"),2),"")</f>
        <v/>
      </c>
      <c r="L2356" s="22" t="str">
        <f>IF(AND(INDEX(個人!$C$6:$AH$125,$N2356,$C$3)&lt;&gt;"",INDEX(個人!$C$6:$AH$125,$N2356,$O2356)&lt;&gt;""),MID(TEXT(INDEX(個人!$C$6:$AH$125,$N2356,$O2356),"mm:ss.00"),4,2),"")</f>
        <v/>
      </c>
      <c r="M2356" s="22" t="str">
        <f>IF(AND(INDEX(個人!$C$6:$AH$125,$N2356,$C$3)&lt;&gt;"",INDEX(個人!$C$6:$AH$125,$N2356,$O2356)&lt;&gt;""),RIGHT(TEXT(INDEX(個人!$C$6:$AH$125,$N2356,$O2356),"mm:ss.00"),2),"")</f>
        <v/>
      </c>
      <c r="N2356" s="22">
        <f t="shared" si="320"/>
        <v>107</v>
      </c>
      <c r="O2356" s="22">
        <v>29</v>
      </c>
      <c r="P2356" s="24" t="s">
        <v>47</v>
      </c>
      <c r="Q2356" s="22" t="s">
        <v>55</v>
      </c>
    </row>
    <row r="2357" spans="3:17" s="22" customFormat="1" x14ac:dyDescent="0.15">
      <c r="C2357" s="22" t="str">
        <f>IF(INDEX(個人!$C$6:$AH$125,$N2357,$C$3)&lt;&gt;"",DBCS(TRIM(INDEX(個人!$C$6:$AH$125,$N2357,$C$3))),"")</f>
        <v/>
      </c>
      <c r="D2357" s="22" t="str">
        <f t="shared" si="318"/>
        <v>○</v>
      </c>
      <c r="E2357" s="22">
        <f>IF(AND(INDEX(個人!$C$6:$AH$125,$N2356,$C$3)&lt;&gt;"",INDEX(個人!$C$6:$AH$125,$N2357,$O2357)&lt;&gt;""),E2356+1,E2356)</f>
        <v>0</v>
      </c>
      <c r="F2357" s="22" t="str">
        <f t="shared" si="319"/>
        <v>@0</v>
      </c>
      <c r="H2357" s="22" t="str">
        <f>IF(AND(INDEX(個人!$C$6:$AH$125,$N2357,$C$3)&lt;&gt;"",INDEX(個人!$C$6:$AH$125,$N2357,$O2357)&lt;&gt;""),IF(INDEX(個人!$C$6:$AH$125,$N2357,$H$3)&lt;20,11,ROUNDDOWN(INDEX(個人!$C$6:$AH$125,$N2357,$H$3)/5,0)+7),"")</f>
        <v/>
      </c>
      <c r="I2357" s="22" t="str">
        <f>IF(AND(INDEX(個人!$C$6:$AH$125,$N2357,$C$3)&lt;&gt;"",INDEX(個人!$C$6:$AH$125,$N2357,$O2357)&lt;&gt;""),IF(ISERROR(VLOOKUP(DBCS($Q2357),コード一覧!$E$1:$F$6,2,FALSE)),1,VLOOKUP(DBCS($Q2357),コード一覧!$E$1:$F$6,2,FALSE)),"")</f>
        <v/>
      </c>
      <c r="J2357" s="22" t="str">
        <f>IF(AND(INDEX(個人!$C$6:$AH$125,$N2357,$C$3)&lt;&gt;"",INDEX(個人!$C$6:$AH$125,$N2357,$O2357)&lt;&gt;""),VLOOKUP($P2357,コード一覧!$G$1:$H$10,2,FALSE),"")</f>
        <v/>
      </c>
      <c r="K2357" s="22" t="str">
        <f>IF(AND(INDEX(個人!$C$6:$AH$125,$N2357,$C$3)&lt;&gt;"",INDEX(個人!$C$6:$AH$125,$N2357,$O2357)&lt;&gt;""),LEFT(TEXT(INDEX(個人!$C$6:$AH$125,$N2357,$O2357),"mm:ss.00"),2),"")</f>
        <v/>
      </c>
      <c r="L2357" s="22" t="str">
        <f>IF(AND(INDEX(個人!$C$6:$AH$125,$N2357,$C$3)&lt;&gt;"",INDEX(個人!$C$6:$AH$125,$N2357,$O2357)&lt;&gt;""),MID(TEXT(INDEX(個人!$C$6:$AH$125,$N2357,$O2357),"mm:ss.00"),4,2),"")</f>
        <v/>
      </c>
      <c r="M2357" s="22" t="str">
        <f>IF(AND(INDEX(個人!$C$6:$AH$125,$N2357,$C$3)&lt;&gt;"",INDEX(個人!$C$6:$AH$125,$N2357,$O2357)&lt;&gt;""),RIGHT(TEXT(INDEX(個人!$C$6:$AH$125,$N2357,$O2357),"mm:ss.00"),2),"")</f>
        <v/>
      </c>
      <c r="N2357" s="22">
        <f t="shared" si="320"/>
        <v>107</v>
      </c>
      <c r="O2357" s="22">
        <v>30</v>
      </c>
      <c r="P2357" s="24" t="s">
        <v>37</v>
      </c>
      <c r="Q2357" s="22" t="s">
        <v>101</v>
      </c>
    </row>
    <row r="2358" spans="3:17" s="22" customFormat="1" x14ac:dyDescent="0.15">
      <c r="C2358" s="22" t="str">
        <f>IF(INDEX(個人!$C$6:$AH$125,$N2358,$C$3)&lt;&gt;"",DBCS(TRIM(INDEX(個人!$C$6:$AH$125,$N2358,$C$3))),"")</f>
        <v/>
      </c>
      <c r="D2358" s="22" t="str">
        <f t="shared" si="318"/>
        <v>○</v>
      </c>
      <c r="E2358" s="22">
        <f>IF(AND(INDEX(個人!$C$6:$AH$125,$N2357,$C$3)&lt;&gt;"",INDEX(個人!$C$6:$AH$125,$N2358,$O2358)&lt;&gt;""),E2357+1,E2357)</f>
        <v>0</v>
      </c>
      <c r="F2358" s="22" t="str">
        <f t="shared" si="319"/>
        <v>@0</v>
      </c>
      <c r="H2358" s="22" t="str">
        <f>IF(AND(INDEX(個人!$C$6:$AH$125,$N2358,$C$3)&lt;&gt;"",INDEX(個人!$C$6:$AH$125,$N2358,$O2358)&lt;&gt;""),IF(INDEX(個人!$C$6:$AH$125,$N2358,$H$3)&lt;20,11,ROUNDDOWN(INDEX(個人!$C$6:$AH$125,$N2358,$H$3)/5,0)+7),"")</f>
        <v/>
      </c>
      <c r="I2358" s="22" t="str">
        <f>IF(AND(INDEX(個人!$C$6:$AH$125,$N2358,$C$3)&lt;&gt;"",INDEX(個人!$C$6:$AH$125,$N2358,$O2358)&lt;&gt;""),IF(ISERROR(VLOOKUP(DBCS($Q2358),コード一覧!$E$1:$F$6,2,FALSE)),1,VLOOKUP(DBCS($Q2358),コード一覧!$E$1:$F$6,2,FALSE)),"")</f>
        <v/>
      </c>
      <c r="J2358" s="22" t="str">
        <f>IF(AND(INDEX(個人!$C$6:$AH$125,$N2358,$C$3)&lt;&gt;"",INDEX(個人!$C$6:$AH$125,$N2358,$O2358)&lt;&gt;""),VLOOKUP($P2358,コード一覧!$G$1:$H$10,2,FALSE),"")</f>
        <v/>
      </c>
      <c r="K2358" s="22" t="str">
        <f>IF(AND(INDEX(個人!$C$6:$AH$125,$N2358,$C$3)&lt;&gt;"",INDEX(個人!$C$6:$AH$125,$N2358,$O2358)&lt;&gt;""),LEFT(TEXT(INDEX(個人!$C$6:$AH$125,$N2358,$O2358),"mm:ss.00"),2),"")</f>
        <v/>
      </c>
      <c r="L2358" s="22" t="str">
        <f>IF(AND(INDEX(個人!$C$6:$AH$125,$N2358,$C$3)&lt;&gt;"",INDEX(個人!$C$6:$AH$125,$N2358,$O2358)&lt;&gt;""),MID(TEXT(INDEX(個人!$C$6:$AH$125,$N2358,$O2358),"mm:ss.00"),4,2),"")</f>
        <v/>
      </c>
      <c r="M2358" s="22" t="str">
        <f>IF(AND(INDEX(個人!$C$6:$AH$125,$N2358,$C$3)&lt;&gt;"",INDEX(個人!$C$6:$AH$125,$N2358,$O2358)&lt;&gt;""),RIGHT(TEXT(INDEX(個人!$C$6:$AH$125,$N2358,$O2358),"mm:ss.00"),2),"")</f>
        <v/>
      </c>
      <c r="N2358" s="22">
        <f t="shared" si="320"/>
        <v>107</v>
      </c>
      <c r="O2358" s="22">
        <v>31</v>
      </c>
      <c r="P2358" s="24" t="s">
        <v>47</v>
      </c>
      <c r="Q2358" s="22" t="s">
        <v>101</v>
      </c>
    </row>
    <row r="2359" spans="3:17" s="22" customFormat="1" x14ac:dyDescent="0.15">
      <c r="C2359" s="22" t="str">
        <f>IF(INDEX(個人!$C$6:$AH$125,$N2359,$C$3)&lt;&gt;"",DBCS(TRIM(INDEX(個人!$C$6:$AH$125,$N2359,$C$3))),"")</f>
        <v/>
      </c>
      <c r="D2359" s="22" t="str">
        <f t="shared" si="318"/>
        <v>○</v>
      </c>
      <c r="E2359" s="22">
        <f>IF(AND(INDEX(個人!$C$6:$AH$125,$N2358,$C$3)&lt;&gt;"",INDEX(個人!$C$6:$AH$125,$N2359,$O2359)&lt;&gt;""),E2358+1,E2358)</f>
        <v>0</v>
      </c>
      <c r="F2359" s="22" t="str">
        <f t="shared" si="319"/>
        <v>@0</v>
      </c>
      <c r="H2359" s="22" t="str">
        <f>IF(AND(INDEX(個人!$C$6:$AH$125,$N2359,$C$3)&lt;&gt;"",INDEX(個人!$C$6:$AH$125,$N2359,$O2359)&lt;&gt;""),IF(INDEX(個人!$C$6:$AH$125,$N2359,$H$3)&lt;20,11,ROUNDDOWN(INDEX(個人!$C$6:$AH$125,$N2359,$H$3)/5,0)+7),"")</f>
        <v/>
      </c>
      <c r="I2359" s="22" t="str">
        <f>IF(AND(INDEX(個人!$C$6:$AH$125,$N2359,$C$3)&lt;&gt;"",INDEX(個人!$C$6:$AH$125,$N2359,$O2359)&lt;&gt;""),IF(ISERROR(VLOOKUP(DBCS($Q2359),コード一覧!$E$1:$F$6,2,FALSE)),1,VLOOKUP(DBCS($Q2359),コード一覧!$E$1:$F$6,2,FALSE)),"")</f>
        <v/>
      </c>
      <c r="J2359" s="22" t="str">
        <f>IF(AND(INDEX(個人!$C$6:$AH$125,$N2359,$C$3)&lt;&gt;"",INDEX(個人!$C$6:$AH$125,$N2359,$O2359)&lt;&gt;""),VLOOKUP($P2359,コード一覧!$G$1:$H$10,2,FALSE),"")</f>
        <v/>
      </c>
      <c r="K2359" s="22" t="str">
        <f>IF(AND(INDEX(個人!$C$6:$AH$125,$N2359,$C$3)&lt;&gt;"",INDEX(個人!$C$6:$AH$125,$N2359,$O2359)&lt;&gt;""),LEFT(TEXT(INDEX(個人!$C$6:$AH$125,$N2359,$O2359),"mm:ss.00"),2),"")</f>
        <v/>
      </c>
      <c r="L2359" s="22" t="str">
        <f>IF(AND(INDEX(個人!$C$6:$AH$125,$N2359,$C$3)&lt;&gt;"",INDEX(個人!$C$6:$AH$125,$N2359,$O2359)&lt;&gt;""),MID(TEXT(INDEX(個人!$C$6:$AH$125,$N2359,$O2359),"mm:ss.00"),4,2),"")</f>
        <v/>
      </c>
      <c r="M2359" s="22" t="str">
        <f>IF(AND(INDEX(個人!$C$6:$AH$125,$N2359,$C$3)&lt;&gt;"",INDEX(個人!$C$6:$AH$125,$N2359,$O2359)&lt;&gt;""),RIGHT(TEXT(INDEX(個人!$C$6:$AH$125,$N2359,$O2359),"mm:ss.00"),2),"")</f>
        <v/>
      </c>
      <c r="N2359" s="22">
        <f t="shared" si="320"/>
        <v>107</v>
      </c>
      <c r="O2359" s="22">
        <v>32</v>
      </c>
      <c r="P2359" s="24" t="s">
        <v>73</v>
      </c>
      <c r="Q2359" s="22" t="s">
        <v>101</v>
      </c>
    </row>
    <row r="2360" spans="3:17" s="23" customFormat="1" x14ac:dyDescent="0.15">
      <c r="C2360" s="23" t="str">
        <f>IF(INDEX(個人!$C$6:$AH$125,$N2360,$C$3)&lt;&gt;"",DBCS(TRIM(INDEX(個人!$C$6:$AH$125,$N2360,$C$3))),"")</f>
        <v/>
      </c>
      <c r="D2360" s="23" t="str">
        <f>IF(C2359=C2360,"○","×")</f>
        <v>○</v>
      </c>
      <c r="E2360" s="23">
        <f>IF(AND(INDEX(個人!$C$6:$AH$125,$N2360,$C$3)&lt;&gt;"",INDEX(個人!$C$6:$AH$125,$N2360,$O2360)&lt;&gt;""),1,0)</f>
        <v>0</v>
      </c>
      <c r="F2360" s="23" t="str">
        <f>C2360&amp;"@"&amp;E2360</f>
        <v>@0</v>
      </c>
      <c r="H2360" s="23" t="str">
        <f>IF(AND(INDEX(個人!$C$6:$AH$125,$N2360,$C$3)&lt;&gt;"",INDEX(個人!$C$6:$AH$125,$N2360,$O2360)&lt;&gt;""),IF(INDEX(個人!$C$6:$AH$125,$N2360,$H$3)&lt;20,11,ROUNDDOWN(INDEX(個人!$C$6:$AH$125,$N2360,$H$3)/5,0)+7),"")</f>
        <v/>
      </c>
      <c r="I2360" s="23" t="str">
        <f>IF(AND(INDEX(個人!$C$6:$AH$125,$N2360,$C$3)&lt;&gt;"",INDEX(個人!$C$6:$AH$125,$N2360,$O2360)&lt;&gt;""),IF(ISERROR(VLOOKUP(DBCS($Q2360),コード一覧!$E$1:$F$6,2,FALSE)),1,VLOOKUP(DBCS($Q2360),コード一覧!$E$1:$F$6,2,FALSE)),"")</f>
        <v/>
      </c>
      <c r="J2360" s="23" t="str">
        <f>IF(AND(INDEX(個人!$C$6:$AH$125,$N2360,$C$3)&lt;&gt;"",INDEX(個人!$C$6:$AH$125,$N2360,$O2360)&lt;&gt;""),VLOOKUP($P2360,コード一覧!$G$1:$H$10,2,FALSE),"")</f>
        <v/>
      </c>
      <c r="K2360" s="23" t="str">
        <f>IF(AND(INDEX(個人!$C$6:$AH$125,$N2360,$C$3)&lt;&gt;"",INDEX(個人!$C$6:$AH$125,$N2360,$O2360)&lt;&gt;""),LEFT(TEXT(INDEX(個人!$C$6:$AH$125,$N2360,$O2360),"mm:ss.00"),2),"")</f>
        <v/>
      </c>
      <c r="L2360" s="23" t="str">
        <f>IF(AND(INDEX(個人!$C$6:$AH$125,$N2360,$C$3)&lt;&gt;"",INDEX(個人!$C$6:$AH$125,$N2360,$O2360)&lt;&gt;""),MID(TEXT(INDEX(個人!$C$6:$AH$125,$N2360,$O2360),"mm:ss.00"),4,2),"")</f>
        <v/>
      </c>
      <c r="M2360" s="23" t="str">
        <f>IF(AND(INDEX(個人!$C$6:$AH$125,$N2360,$C$3)&lt;&gt;"",INDEX(個人!$C$6:$AH$125,$N2360,$O2360)&lt;&gt;""),RIGHT(TEXT(INDEX(個人!$C$6:$AH$125,$N2360,$O2360),"mm:ss.00"),2),"")</f>
        <v/>
      </c>
      <c r="N2360" s="23">
        <f>N2338+1</f>
        <v>108</v>
      </c>
      <c r="O2360" s="23">
        <v>11</v>
      </c>
      <c r="P2360" s="200" t="s">
        <v>70</v>
      </c>
      <c r="Q2360" s="23" t="s">
        <v>318</v>
      </c>
    </row>
    <row r="2361" spans="3:17" s="23" customFormat="1" x14ac:dyDescent="0.15">
      <c r="C2361" s="23" t="str">
        <f>IF(INDEX(個人!$C$6:$AH$125,$N2361,$C$3)&lt;&gt;"",DBCS(TRIM(INDEX(個人!$C$6:$AH$125,$N2361,$C$3))),"")</f>
        <v/>
      </c>
      <c r="D2361" s="23" t="str">
        <f>IF(C2360=C2361,"○","×")</f>
        <v>○</v>
      </c>
      <c r="E2361" s="23">
        <f>IF(AND(INDEX(個人!$C$6:$AH$125,$N2360,$C$3)&lt;&gt;"",INDEX(個人!$C$6:$AH$125,$N2361,$O2361)&lt;&gt;""),E2360+1,E2360)</f>
        <v>0</v>
      </c>
      <c r="F2361" s="23" t="str">
        <f>C2361&amp;"@"&amp;E2361</f>
        <v>@0</v>
      </c>
      <c r="H2361" s="23" t="str">
        <f>IF(AND(INDEX(個人!$C$6:$AH$125,$N2361,$C$3)&lt;&gt;"",INDEX(個人!$C$6:$AH$125,$N2361,$O2361)&lt;&gt;""),IF(INDEX(個人!$C$6:$AH$125,$N2361,$H$3)&lt;20,11,ROUNDDOWN(INDEX(個人!$C$6:$AH$125,$N2361,$H$3)/5,0)+7),"")</f>
        <v/>
      </c>
      <c r="I2361" s="23" t="str">
        <f>IF(AND(INDEX(個人!$C$6:$AH$125,$N2361,$C$3)&lt;&gt;"",INDEX(個人!$C$6:$AH$125,$N2361,$O2361)&lt;&gt;""),IF(ISERROR(VLOOKUP(DBCS($Q2361),コード一覧!$E$1:$F$6,2,FALSE)),1,VLOOKUP(DBCS($Q2361),コード一覧!$E$1:$F$6,2,FALSE)),"")</f>
        <v/>
      </c>
      <c r="J2361" s="23" t="str">
        <f>IF(AND(INDEX(個人!$C$6:$AH$125,$N2361,$C$3)&lt;&gt;"",INDEX(個人!$C$6:$AH$125,$N2361,$O2361)&lt;&gt;""),VLOOKUP($P2361,コード一覧!$G$1:$H$10,2,FALSE),"")</f>
        <v/>
      </c>
      <c r="K2361" s="23" t="str">
        <f>IF(AND(INDEX(個人!$C$6:$AH$125,$N2361,$C$3)&lt;&gt;"",INDEX(個人!$C$6:$AH$125,$N2361,$O2361)&lt;&gt;""),LEFT(TEXT(INDEX(個人!$C$6:$AH$125,$N2361,$O2361),"mm:ss.00"),2),"")</f>
        <v/>
      </c>
      <c r="L2361" s="23" t="str">
        <f>IF(AND(INDEX(個人!$C$6:$AH$125,$N2361,$C$3)&lt;&gt;"",INDEX(個人!$C$6:$AH$125,$N2361,$O2361)&lt;&gt;""),MID(TEXT(INDEX(個人!$C$6:$AH$125,$N2361,$O2361),"mm:ss.00"),4,2),"")</f>
        <v/>
      </c>
      <c r="M2361" s="23" t="str">
        <f>IF(AND(INDEX(個人!$C$6:$AH$125,$N2361,$C$3)&lt;&gt;"",INDEX(個人!$C$6:$AH$125,$N2361,$O2361)&lt;&gt;""),RIGHT(TEXT(INDEX(個人!$C$6:$AH$125,$N2361,$O2361),"mm:ss.00"),2),"")</f>
        <v/>
      </c>
      <c r="N2361" s="23">
        <f>$N2360</f>
        <v>108</v>
      </c>
      <c r="O2361" s="23">
        <v>12</v>
      </c>
      <c r="P2361" s="200" t="s">
        <v>24</v>
      </c>
      <c r="Q2361" s="23" t="s">
        <v>318</v>
      </c>
    </row>
    <row r="2362" spans="3:17" s="23" customFormat="1" x14ac:dyDescent="0.15">
      <c r="C2362" s="23" t="str">
        <f>IF(INDEX(個人!$C$6:$AH$125,$N2362,$C$3)&lt;&gt;"",DBCS(TRIM(INDEX(個人!$C$6:$AH$125,$N2362,$C$3))),"")</f>
        <v/>
      </c>
      <c r="D2362" s="23" t="str">
        <f t="shared" ref="D2362:D2381" si="321">IF(C2361=C2362,"○","×")</f>
        <v>○</v>
      </c>
      <c r="E2362" s="23">
        <f>IF(AND(INDEX(個人!$C$6:$AH$125,$N2361,$C$3)&lt;&gt;"",INDEX(個人!$C$6:$AH$125,$N2362,$O2362)&lt;&gt;""),E2361+1,E2361)</f>
        <v>0</v>
      </c>
      <c r="F2362" s="23" t="str">
        <f t="shared" ref="F2362:F2381" si="322">C2362&amp;"@"&amp;E2362</f>
        <v>@0</v>
      </c>
      <c r="H2362" s="23" t="str">
        <f>IF(AND(INDEX(個人!$C$6:$AH$125,$N2362,$C$3)&lt;&gt;"",INDEX(個人!$C$6:$AH$125,$N2362,$O2362)&lt;&gt;""),IF(INDEX(個人!$C$6:$AH$125,$N2362,$H$3)&lt;20,11,ROUNDDOWN(INDEX(個人!$C$6:$AH$125,$N2362,$H$3)/5,0)+7),"")</f>
        <v/>
      </c>
      <c r="I2362" s="23" t="str">
        <f>IF(AND(INDEX(個人!$C$6:$AH$125,$N2362,$C$3)&lt;&gt;"",INDEX(個人!$C$6:$AH$125,$N2362,$O2362)&lt;&gt;""),IF(ISERROR(VLOOKUP(DBCS($Q2362),コード一覧!$E$1:$F$6,2,FALSE)),1,VLOOKUP(DBCS($Q2362),コード一覧!$E$1:$F$6,2,FALSE)),"")</f>
        <v/>
      </c>
      <c r="J2362" s="23" t="str">
        <f>IF(AND(INDEX(個人!$C$6:$AH$125,$N2362,$C$3)&lt;&gt;"",INDEX(個人!$C$6:$AH$125,$N2362,$O2362)&lt;&gt;""),VLOOKUP($P2362,コード一覧!$G$1:$H$10,2,FALSE),"")</f>
        <v/>
      </c>
      <c r="K2362" s="23" t="str">
        <f>IF(AND(INDEX(個人!$C$6:$AH$125,$N2362,$C$3)&lt;&gt;"",INDEX(個人!$C$6:$AH$125,$N2362,$O2362)&lt;&gt;""),LEFT(TEXT(INDEX(個人!$C$6:$AH$125,$N2362,$O2362),"mm:ss.00"),2),"")</f>
        <v/>
      </c>
      <c r="L2362" s="23" t="str">
        <f>IF(AND(INDEX(個人!$C$6:$AH$125,$N2362,$C$3)&lt;&gt;"",INDEX(個人!$C$6:$AH$125,$N2362,$O2362)&lt;&gt;""),MID(TEXT(INDEX(個人!$C$6:$AH$125,$N2362,$O2362),"mm:ss.00"),4,2),"")</f>
        <v/>
      </c>
      <c r="M2362" s="23" t="str">
        <f>IF(AND(INDEX(個人!$C$6:$AH$125,$N2362,$C$3)&lt;&gt;"",INDEX(個人!$C$6:$AH$125,$N2362,$O2362)&lt;&gt;""),RIGHT(TEXT(INDEX(個人!$C$6:$AH$125,$N2362,$O2362),"mm:ss.00"),2),"")</f>
        <v/>
      </c>
      <c r="N2362" s="23">
        <f t="shared" ref="N2362:N2381" si="323">$N2361</f>
        <v>108</v>
      </c>
      <c r="O2362" s="23">
        <v>13</v>
      </c>
      <c r="P2362" s="200" t="s">
        <v>37</v>
      </c>
      <c r="Q2362" s="23" t="s">
        <v>318</v>
      </c>
    </row>
    <row r="2363" spans="3:17" s="23" customFormat="1" x14ac:dyDescent="0.15">
      <c r="C2363" s="23" t="str">
        <f>IF(INDEX(個人!$C$6:$AH$125,$N2363,$C$3)&lt;&gt;"",DBCS(TRIM(INDEX(個人!$C$6:$AH$125,$N2363,$C$3))),"")</f>
        <v/>
      </c>
      <c r="D2363" s="23" t="str">
        <f t="shared" si="321"/>
        <v>○</v>
      </c>
      <c r="E2363" s="23">
        <f>IF(AND(INDEX(個人!$C$6:$AH$125,$N2362,$C$3)&lt;&gt;"",INDEX(個人!$C$6:$AH$125,$N2363,$O2363)&lt;&gt;""),E2362+1,E2362)</f>
        <v>0</v>
      </c>
      <c r="F2363" s="23" t="str">
        <f t="shared" si="322"/>
        <v>@0</v>
      </c>
      <c r="H2363" s="23" t="str">
        <f>IF(AND(INDEX(個人!$C$6:$AH$125,$N2363,$C$3)&lt;&gt;"",INDEX(個人!$C$6:$AH$125,$N2363,$O2363)&lt;&gt;""),IF(INDEX(個人!$C$6:$AH$125,$N2363,$H$3)&lt;20,11,ROUNDDOWN(INDEX(個人!$C$6:$AH$125,$N2363,$H$3)/5,0)+7),"")</f>
        <v/>
      </c>
      <c r="I2363" s="23" t="str">
        <f>IF(AND(INDEX(個人!$C$6:$AH$125,$N2363,$C$3)&lt;&gt;"",INDEX(個人!$C$6:$AH$125,$N2363,$O2363)&lt;&gt;""),IF(ISERROR(VLOOKUP(DBCS($Q2363),コード一覧!$E$1:$F$6,2,FALSE)),1,VLOOKUP(DBCS($Q2363),コード一覧!$E$1:$F$6,2,FALSE)),"")</f>
        <v/>
      </c>
      <c r="J2363" s="23" t="str">
        <f>IF(AND(INDEX(個人!$C$6:$AH$125,$N2363,$C$3)&lt;&gt;"",INDEX(個人!$C$6:$AH$125,$N2363,$O2363)&lt;&gt;""),VLOOKUP($P2363,コード一覧!$G$1:$H$10,2,FALSE),"")</f>
        <v/>
      </c>
      <c r="K2363" s="23" t="str">
        <f>IF(AND(INDEX(個人!$C$6:$AH$125,$N2363,$C$3)&lt;&gt;"",INDEX(個人!$C$6:$AH$125,$N2363,$O2363)&lt;&gt;""),LEFT(TEXT(INDEX(個人!$C$6:$AH$125,$N2363,$O2363),"mm:ss.00"),2),"")</f>
        <v/>
      </c>
      <c r="L2363" s="23" t="str">
        <f>IF(AND(INDEX(個人!$C$6:$AH$125,$N2363,$C$3)&lt;&gt;"",INDEX(個人!$C$6:$AH$125,$N2363,$O2363)&lt;&gt;""),MID(TEXT(INDEX(個人!$C$6:$AH$125,$N2363,$O2363),"mm:ss.00"),4,2),"")</f>
        <v/>
      </c>
      <c r="M2363" s="23" t="str">
        <f>IF(AND(INDEX(個人!$C$6:$AH$125,$N2363,$C$3)&lt;&gt;"",INDEX(個人!$C$6:$AH$125,$N2363,$O2363)&lt;&gt;""),RIGHT(TEXT(INDEX(個人!$C$6:$AH$125,$N2363,$O2363),"mm:ss.00"),2),"")</f>
        <v/>
      </c>
      <c r="N2363" s="23">
        <f t="shared" si="323"/>
        <v>108</v>
      </c>
      <c r="O2363" s="23">
        <v>14</v>
      </c>
      <c r="P2363" s="200" t="s">
        <v>47</v>
      </c>
      <c r="Q2363" s="23" t="s">
        <v>318</v>
      </c>
    </row>
    <row r="2364" spans="3:17" s="23" customFormat="1" x14ac:dyDescent="0.15">
      <c r="C2364" s="23" t="str">
        <f>IF(INDEX(個人!$C$6:$AH$125,$N2364,$C$3)&lt;&gt;"",DBCS(TRIM(INDEX(個人!$C$6:$AH$125,$N2364,$C$3))),"")</f>
        <v/>
      </c>
      <c r="D2364" s="23" t="str">
        <f t="shared" si="321"/>
        <v>○</v>
      </c>
      <c r="E2364" s="23">
        <f>IF(AND(INDEX(個人!$C$6:$AH$125,$N2363,$C$3)&lt;&gt;"",INDEX(個人!$C$6:$AH$125,$N2364,$O2364)&lt;&gt;""),E2363+1,E2363)</f>
        <v>0</v>
      </c>
      <c r="F2364" s="23" t="str">
        <f t="shared" si="322"/>
        <v>@0</v>
      </c>
      <c r="H2364" s="23" t="str">
        <f>IF(AND(INDEX(個人!$C$6:$AH$125,$N2364,$C$3)&lt;&gt;"",INDEX(個人!$C$6:$AH$125,$N2364,$O2364)&lt;&gt;""),IF(INDEX(個人!$C$6:$AH$125,$N2364,$H$3)&lt;20,11,ROUNDDOWN(INDEX(個人!$C$6:$AH$125,$N2364,$H$3)/5,0)+7),"")</f>
        <v/>
      </c>
      <c r="I2364" s="23" t="str">
        <f>IF(AND(INDEX(個人!$C$6:$AH$125,$N2364,$C$3)&lt;&gt;"",INDEX(個人!$C$6:$AH$125,$N2364,$O2364)&lt;&gt;""),IF(ISERROR(VLOOKUP(DBCS($Q2364),コード一覧!$E$1:$F$6,2,FALSE)),1,VLOOKUP(DBCS($Q2364),コード一覧!$E$1:$F$6,2,FALSE)),"")</f>
        <v/>
      </c>
      <c r="J2364" s="23" t="str">
        <f>IF(AND(INDEX(個人!$C$6:$AH$125,$N2364,$C$3)&lt;&gt;"",INDEX(個人!$C$6:$AH$125,$N2364,$O2364)&lt;&gt;""),VLOOKUP($P2364,コード一覧!$G$1:$H$10,2,FALSE),"")</f>
        <v/>
      </c>
      <c r="K2364" s="23" t="str">
        <f>IF(AND(INDEX(個人!$C$6:$AH$125,$N2364,$C$3)&lt;&gt;"",INDEX(個人!$C$6:$AH$125,$N2364,$O2364)&lt;&gt;""),LEFT(TEXT(INDEX(個人!$C$6:$AH$125,$N2364,$O2364),"mm:ss.00"),2),"")</f>
        <v/>
      </c>
      <c r="L2364" s="23" t="str">
        <f>IF(AND(INDEX(個人!$C$6:$AH$125,$N2364,$C$3)&lt;&gt;"",INDEX(個人!$C$6:$AH$125,$N2364,$O2364)&lt;&gt;""),MID(TEXT(INDEX(個人!$C$6:$AH$125,$N2364,$O2364),"mm:ss.00"),4,2),"")</f>
        <v/>
      </c>
      <c r="M2364" s="23" t="str">
        <f>IF(AND(INDEX(個人!$C$6:$AH$125,$N2364,$C$3)&lt;&gt;"",INDEX(個人!$C$6:$AH$125,$N2364,$O2364)&lt;&gt;""),RIGHT(TEXT(INDEX(個人!$C$6:$AH$125,$N2364,$O2364),"mm:ss.00"),2),"")</f>
        <v/>
      </c>
      <c r="N2364" s="23">
        <f t="shared" si="323"/>
        <v>108</v>
      </c>
      <c r="O2364" s="23">
        <v>15</v>
      </c>
      <c r="P2364" s="200" t="s">
        <v>73</v>
      </c>
      <c r="Q2364" s="23" t="s">
        <v>318</v>
      </c>
    </row>
    <row r="2365" spans="3:17" s="23" customFormat="1" x14ac:dyDescent="0.15">
      <c r="C2365" s="23" t="str">
        <f>IF(INDEX(個人!$C$6:$AH$125,$N2365,$C$3)&lt;&gt;"",DBCS(TRIM(INDEX(個人!$C$6:$AH$125,$N2365,$C$3))),"")</f>
        <v/>
      </c>
      <c r="D2365" s="23" t="str">
        <f t="shared" si="321"/>
        <v>○</v>
      </c>
      <c r="E2365" s="23">
        <f>IF(AND(INDEX(個人!$C$6:$AH$125,$N2364,$C$3)&lt;&gt;"",INDEX(個人!$C$6:$AH$125,$N2365,$O2365)&lt;&gt;""),E2364+1,E2364)</f>
        <v>0</v>
      </c>
      <c r="F2365" s="23" t="str">
        <f t="shared" si="322"/>
        <v>@0</v>
      </c>
      <c r="H2365" s="23" t="str">
        <f>IF(AND(INDEX(個人!$C$6:$AH$125,$N2365,$C$3)&lt;&gt;"",INDEX(個人!$C$6:$AH$125,$N2365,$O2365)&lt;&gt;""),IF(INDEX(個人!$C$6:$AH$125,$N2365,$H$3)&lt;20,11,ROUNDDOWN(INDEX(個人!$C$6:$AH$125,$N2365,$H$3)/5,0)+7),"")</f>
        <v/>
      </c>
      <c r="I2365" s="23" t="str">
        <f>IF(AND(INDEX(個人!$C$6:$AH$125,$N2365,$C$3)&lt;&gt;"",INDEX(個人!$C$6:$AH$125,$N2365,$O2365)&lt;&gt;""),IF(ISERROR(VLOOKUP(DBCS($Q2365),コード一覧!$E$1:$F$6,2,FALSE)),1,VLOOKUP(DBCS($Q2365),コード一覧!$E$1:$F$6,2,FALSE)),"")</f>
        <v/>
      </c>
      <c r="J2365" s="23" t="str">
        <f>IF(AND(INDEX(個人!$C$6:$AH$125,$N2365,$C$3)&lt;&gt;"",INDEX(個人!$C$6:$AH$125,$N2365,$O2365)&lt;&gt;""),VLOOKUP($P2365,コード一覧!$G$1:$H$10,2,FALSE),"")</f>
        <v/>
      </c>
      <c r="K2365" s="23" t="str">
        <f>IF(AND(INDEX(個人!$C$6:$AH$125,$N2365,$C$3)&lt;&gt;"",INDEX(個人!$C$6:$AH$125,$N2365,$O2365)&lt;&gt;""),LEFT(TEXT(INDEX(個人!$C$6:$AH$125,$N2365,$O2365),"mm:ss.00"),2),"")</f>
        <v/>
      </c>
      <c r="L2365" s="23" t="str">
        <f>IF(AND(INDEX(個人!$C$6:$AH$125,$N2365,$C$3)&lt;&gt;"",INDEX(個人!$C$6:$AH$125,$N2365,$O2365)&lt;&gt;""),MID(TEXT(INDEX(個人!$C$6:$AH$125,$N2365,$O2365),"mm:ss.00"),4,2),"")</f>
        <v/>
      </c>
      <c r="M2365" s="23" t="str">
        <f>IF(AND(INDEX(個人!$C$6:$AH$125,$N2365,$C$3)&lt;&gt;"",INDEX(個人!$C$6:$AH$125,$N2365,$O2365)&lt;&gt;""),RIGHT(TEXT(INDEX(個人!$C$6:$AH$125,$N2365,$O2365),"mm:ss.00"),2),"")</f>
        <v/>
      </c>
      <c r="N2365" s="23">
        <f t="shared" si="323"/>
        <v>108</v>
      </c>
      <c r="O2365" s="23">
        <v>16</v>
      </c>
      <c r="P2365" s="200" t="s">
        <v>75</v>
      </c>
      <c r="Q2365" s="23" t="s">
        <v>318</v>
      </c>
    </row>
    <row r="2366" spans="3:17" s="23" customFormat="1" x14ac:dyDescent="0.15">
      <c r="C2366" s="23" t="str">
        <f>IF(INDEX(個人!$C$6:$AH$125,$N2366,$C$3)&lt;&gt;"",DBCS(TRIM(INDEX(個人!$C$6:$AH$125,$N2366,$C$3))),"")</f>
        <v/>
      </c>
      <c r="D2366" s="23" t="str">
        <f t="shared" si="321"/>
        <v>○</v>
      </c>
      <c r="E2366" s="23">
        <f>IF(AND(INDEX(個人!$C$6:$AH$125,$N2365,$C$3)&lt;&gt;"",INDEX(個人!$C$6:$AH$125,$N2366,$O2366)&lt;&gt;""),E2365+1,E2365)</f>
        <v>0</v>
      </c>
      <c r="F2366" s="23" t="str">
        <f t="shared" si="322"/>
        <v>@0</v>
      </c>
      <c r="H2366" s="23" t="str">
        <f>IF(AND(INDEX(個人!$C$6:$AH$125,$N2366,$C$3)&lt;&gt;"",INDEX(個人!$C$6:$AH$125,$N2366,$O2366)&lt;&gt;""),IF(INDEX(個人!$C$6:$AH$125,$N2366,$H$3)&lt;20,11,ROUNDDOWN(INDEX(個人!$C$6:$AH$125,$N2366,$H$3)/5,0)+7),"")</f>
        <v/>
      </c>
      <c r="I2366" s="23" t="str">
        <f>IF(AND(INDEX(個人!$C$6:$AH$125,$N2366,$C$3)&lt;&gt;"",INDEX(個人!$C$6:$AH$125,$N2366,$O2366)&lt;&gt;""),IF(ISERROR(VLOOKUP(DBCS($Q2366),コード一覧!$E$1:$F$6,2,FALSE)),1,VLOOKUP(DBCS($Q2366),コード一覧!$E$1:$F$6,2,FALSE)),"")</f>
        <v/>
      </c>
      <c r="J2366" s="23" t="str">
        <f>IF(AND(INDEX(個人!$C$6:$AH$125,$N2366,$C$3)&lt;&gt;"",INDEX(個人!$C$6:$AH$125,$N2366,$O2366)&lt;&gt;""),VLOOKUP($P2366,コード一覧!$G$1:$H$10,2,FALSE),"")</f>
        <v/>
      </c>
      <c r="K2366" s="23" t="str">
        <f>IF(AND(INDEX(個人!$C$6:$AH$125,$N2366,$C$3)&lt;&gt;"",INDEX(個人!$C$6:$AH$125,$N2366,$O2366)&lt;&gt;""),LEFT(TEXT(INDEX(個人!$C$6:$AH$125,$N2366,$O2366),"mm:ss.00"),2),"")</f>
        <v/>
      </c>
      <c r="L2366" s="23" t="str">
        <f>IF(AND(INDEX(個人!$C$6:$AH$125,$N2366,$C$3)&lt;&gt;"",INDEX(個人!$C$6:$AH$125,$N2366,$O2366)&lt;&gt;""),MID(TEXT(INDEX(個人!$C$6:$AH$125,$N2366,$O2366),"mm:ss.00"),4,2),"")</f>
        <v/>
      </c>
      <c r="M2366" s="23" t="str">
        <f>IF(AND(INDEX(個人!$C$6:$AH$125,$N2366,$C$3)&lt;&gt;"",INDEX(個人!$C$6:$AH$125,$N2366,$O2366)&lt;&gt;""),RIGHT(TEXT(INDEX(個人!$C$6:$AH$125,$N2366,$O2366),"mm:ss.00"),2),"")</f>
        <v/>
      </c>
      <c r="N2366" s="23">
        <f t="shared" si="323"/>
        <v>108</v>
      </c>
      <c r="O2366" s="23">
        <v>17</v>
      </c>
      <c r="P2366" s="200" t="s">
        <v>77</v>
      </c>
      <c r="Q2366" s="23" t="s">
        <v>318</v>
      </c>
    </row>
    <row r="2367" spans="3:17" s="23" customFormat="1" x14ac:dyDescent="0.15">
      <c r="C2367" s="23" t="str">
        <f>IF(INDEX(個人!$C$6:$AH$125,$N2367,$C$3)&lt;&gt;"",DBCS(TRIM(INDEX(個人!$C$6:$AH$125,$N2367,$C$3))),"")</f>
        <v/>
      </c>
      <c r="D2367" s="23" t="str">
        <f t="shared" si="321"/>
        <v>○</v>
      </c>
      <c r="E2367" s="23">
        <f>IF(AND(INDEX(個人!$C$6:$AH$125,$N2366,$C$3)&lt;&gt;"",INDEX(個人!$C$6:$AH$125,$N2367,$O2367)&lt;&gt;""),E2366+1,E2366)</f>
        <v>0</v>
      </c>
      <c r="F2367" s="23" t="str">
        <f t="shared" si="322"/>
        <v>@0</v>
      </c>
      <c r="H2367" s="23" t="str">
        <f>IF(AND(INDEX(個人!$C$6:$AH$125,$N2367,$C$3)&lt;&gt;"",INDEX(個人!$C$6:$AH$125,$N2367,$O2367)&lt;&gt;""),IF(INDEX(個人!$C$6:$AH$125,$N2367,$H$3)&lt;20,11,ROUNDDOWN(INDEX(個人!$C$6:$AH$125,$N2367,$H$3)/5,0)+7),"")</f>
        <v/>
      </c>
      <c r="I2367" s="23" t="str">
        <f>IF(AND(INDEX(個人!$C$6:$AH$125,$N2367,$C$3)&lt;&gt;"",INDEX(個人!$C$6:$AH$125,$N2367,$O2367)&lt;&gt;""),IF(ISERROR(VLOOKUP(DBCS($Q2367),コード一覧!$E$1:$F$6,2,FALSE)),1,VLOOKUP(DBCS($Q2367),コード一覧!$E$1:$F$6,2,FALSE)),"")</f>
        <v/>
      </c>
      <c r="J2367" s="23" t="str">
        <f>IF(AND(INDEX(個人!$C$6:$AH$125,$N2367,$C$3)&lt;&gt;"",INDEX(個人!$C$6:$AH$125,$N2367,$O2367)&lt;&gt;""),VLOOKUP($P2367,コード一覧!$G$1:$H$10,2,FALSE),"")</f>
        <v/>
      </c>
      <c r="K2367" s="23" t="str">
        <f>IF(AND(INDEX(個人!$C$6:$AH$125,$N2367,$C$3)&lt;&gt;"",INDEX(個人!$C$6:$AH$125,$N2367,$O2367)&lt;&gt;""),LEFT(TEXT(INDEX(個人!$C$6:$AH$125,$N2367,$O2367),"mm:ss.00"),2),"")</f>
        <v/>
      </c>
      <c r="L2367" s="23" t="str">
        <f>IF(AND(INDEX(個人!$C$6:$AH$125,$N2367,$C$3)&lt;&gt;"",INDEX(個人!$C$6:$AH$125,$N2367,$O2367)&lt;&gt;""),MID(TEXT(INDEX(個人!$C$6:$AH$125,$N2367,$O2367),"mm:ss.00"),4,2),"")</f>
        <v/>
      </c>
      <c r="M2367" s="23" t="str">
        <f>IF(AND(INDEX(個人!$C$6:$AH$125,$N2367,$C$3)&lt;&gt;"",INDEX(個人!$C$6:$AH$125,$N2367,$O2367)&lt;&gt;""),RIGHT(TEXT(INDEX(個人!$C$6:$AH$125,$N2367,$O2367),"mm:ss.00"),2),"")</f>
        <v/>
      </c>
      <c r="N2367" s="23">
        <f t="shared" si="323"/>
        <v>108</v>
      </c>
      <c r="O2367" s="23">
        <v>18</v>
      </c>
      <c r="P2367" s="200" t="s">
        <v>70</v>
      </c>
      <c r="Q2367" s="23" t="s">
        <v>319</v>
      </c>
    </row>
    <row r="2368" spans="3:17" s="23" customFormat="1" x14ac:dyDescent="0.15">
      <c r="C2368" s="23" t="str">
        <f>IF(INDEX(個人!$C$6:$AH$125,$N2368,$C$3)&lt;&gt;"",DBCS(TRIM(INDEX(個人!$C$6:$AH$125,$N2368,$C$3))),"")</f>
        <v/>
      </c>
      <c r="D2368" s="23" t="str">
        <f t="shared" si="321"/>
        <v>○</v>
      </c>
      <c r="E2368" s="23">
        <f>IF(AND(INDEX(個人!$C$6:$AH$125,$N2367,$C$3)&lt;&gt;"",INDEX(個人!$C$6:$AH$125,$N2368,$O2368)&lt;&gt;""),E2367+1,E2367)</f>
        <v>0</v>
      </c>
      <c r="F2368" s="23" t="str">
        <f t="shared" si="322"/>
        <v>@0</v>
      </c>
      <c r="H2368" s="23" t="str">
        <f>IF(AND(INDEX(個人!$C$6:$AH$125,$N2368,$C$3)&lt;&gt;"",INDEX(個人!$C$6:$AH$125,$N2368,$O2368)&lt;&gt;""),IF(INDEX(個人!$C$6:$AH$125,$N2368,$H$3)&lt;20,11,ROUNDDOWN(INDEX(個人!$C$6:$AH$125,$N2368,$H$3)/5,0)+7),"")</f>
        <v/>
      </c>
      <c r="I2368" s="23" t="str">
        <f>IF(AND(INDEX(個人!$C$6:$AH$125,$N2368,$C$3)&lt;&gt;"",INDEX(個人!$C$6:$AH$125,$N2368,$O2368)&lt;&gt;""),IF(ISERROR(VLOOKUP(DBCS($Q2368),コード一覧!$E$1:$F$6,2,FALSE)),1,VLOOKUP(DBCS($Q2368),コード一覧!$E$1:$F$6,2,FALSE)),"")</f>
        <v/>
      </c>
      <c r="J2368" s="23" t="str">
        <f>IF(AND(INDEX(個人!$C$6:$AH$125,$N2368,$C$3)&lt;&gt;"",INDEX(個人!$C$6:$AH$125,$N2368,$O2368)&lt;&gt;""),VLOOKUP($P2368,コード一覧!$G$1:$H$10,2,FALSE),"")</f>
        <v/>
      </c>
      <c r="K2368" s="23" t="str">
        <f>IF(AND(INDEX(個人!$C$6:$AH$125,$N2368,$C$3)&lt;&gt;"",INDEX(個人!$C$6:$AH$125,$N2368,$O2368)&lt;&gt;""),LEFT(TEXT(INDEX(個人!$C$6:$AH$125,$N2368,$O2368),"mm:ss.00"),2),"")</f>
        <v/>
      </c>
      <c r="L2368" s="23" t="str">
        <f>IF(AND(INDEX(個人!$C$6:$AH$125,$N2368,$C$3)&lt;&gt;"",INDEX(個人!$C$6:$AH$125,$N2368,$O2368)&lt;&gt;""),MID(TEXT(INDEX(個人!$C$6:$AH$125,$N2368,$O2368),"mm:ss.00"),4,2),"")</f>
        <v/>
      </c>
      <c r="M2368" s="23" t="str">
        <f>IF(AND(INDEX(個人!$C$6:$AH$125,$N2368,$C$3)&lt;&gt;"",INDEX(個人!$C$6:$AH$125,$N2368,$O2368)&lt;&gt;""),RIGHT(TEXT(INDEX(個人!$C$6:$AH$125,$N2368,$O2368),"mm:ss.00"),2),"")</f>
        <v/>
      </c>
      <c r="N2368" s="23">
        <f t="shared" si="323"/>
        <v>108</v>
      </c>
      <c r="O2368" s="23">
        <v>19</v>
      </c>
      <c r="P2368" s="200" t="s">
        <v>24</v>
      </c>
      <c r="Q2368" s="23" t="s">
        <v>319</v>
      </c>
    </row>
    <row r="2369" spans="3:17" s="23" customFormat="1" x14ac:dyDescent="0.15">
      <c r="C2369" s="23" t="str">
        <f>IF(INDEX(個人!$C$6:$AH$125,$N2369,$C$3)&lt;&gt;"",DBCS(TRIM(INDEX(個人!$C$6:$AH$125,$N2369,$C$3))),"")</f>
        <v/>
      </c>
      <c r="D2369" s="23" t="str">
        <f t="shared" si="321"/>
        <v>○</v>
      </c>
      <c r="E2369" s="23">
        <f>IF(AND(INDEX(個人!$C$6:$AH$125,$N2368,$C$3)&lt;&gt;"",INDEX(個人!$C$6:$AH$125,$N2369,$O2369)&lt;&gt;""),E2368+1,E2368)</f>
        <v>0</v>
      </c>
      <c r="F2369" s="23" t="str">
        <f t="shared" si="322"/>
        <v>@0</v>
      </c>
      <c r="H2369" s="23" t="str">
        <f>IF(AND(INDEX(個人!$C$6:$AH$125,$N2369,$C$3)&lt;&gt;"",INDEX(個人!$C$6:$AH$125,$N2369,$O2369)&lt;&gt;""),IF(INDEX(個人!$C$6:$AH$125,$N2369,$H$3)&lt;20,11,ROUNDDOWN(INDEX(個人!$C$6:$AH$125,$N2369,$H$3)/5,0)+7),"")</f>
        <v/>
      </c>
      <c r="I2369" s="23" t="str">
        <f>IF(AND(INDEX(個人!$C$6:$AH$125,$N2369,$C$3)&lt;&gt;"",INDEX(個人!$C$6:$AH$125,$N2369,$O2369)&lt;&gt;""),IF(ISERROR(VLOOKUP(DBCS($Q2369),コード一覧!$E$1:$F$6,2,FALSE)),1,VLOOKUP(DBCS($Q2369),コード一覧!$E$1:$F$6,2,FALSE)),"")</f>
        <v/>
      </c>
      <c r="J2369" s="23" t="str">
        <f>IF(AND(INDEX(個人!$C$6:$AH$125,$N2369,$C$3)&lt;&gt;"",INDEX(個人!$C$6:$AH$125,$N2369,$O2369)&lt;&gt;""),VLOOKUP($P2369,コード一覧!$G$1:$H$10,2,FALSE),"")</f>
        <v/>
      </c>
      <c r="K2369" s="23" t="str">
        <f>IF(AND(INDEX(個人!$C$6:$AH$125,$N2369,$C$3)&lt;&gt;"",INDEX(個人!$C$6:$AH$125,$N2369,$O2369)&lt;&gt;""),LEFT(TEXT(INDEX(個人!$C$6:$AH$125,$N2369,$O2369),"mm:ss.00"),2),"")</f>
        <v/>
      </c>
      <c r="L2369" s="23" t="str">
        <f>IF(AND(INDEX(個人!$C$6:$AH$125,$N2369,$C$3)&lt;&gt;"",INDEX(個人!$C$6:$AH$125,$N2369,$O2369)&lt;&gt;""),MID(TEXT(INDEX(個人!$C$6:$AH$125,$N2369,$O2369),"mm:ss.00"),4,2),"")</f>
        <v/>
      </c>
      <c r="M2369" s="23" t="str">
        <f>IF(AND(INDEX(個人!$C$6:$AH$125,$N2369,$C$3)&lt;&gt;"",INDEX(個人!$C$6:$AH$125,$N2369,$O2369)&lt;&gt;""),RIGHT(TEXT(INDEX(個人!$C$6:$AH$125,$N2369,$O2369),"mm:ss.00"),2),"")</f>
        <v/>
      </c>
      <c r="N2369" s="23">
        <f t="shared" si="323"/>
        <v>108</v>
      </c>
      <c r="O2369" s="23">
        <v>20</v>
      </c>
      <c r="P2369" s="200" t="s">
        <v>37</v>
      </c>
      <c r="Q2369" s="23" t="s">
        <v>319</v>
      </c>
    </row>
    <row r="2370" spans="3:17" s="23" customFormat="1" x14ac:dyDescent="0.15">
      <c r="C2370" s="23" t="str">
        <f>IF(INDEX(個人!$C$6:$AH$125,$N2370,$C$3)&lt;&gt;"",DBCS(TRIM(INDEX(個人!$C$6:$AH$125,$N2370,$C$3))),"")</f>
        <v/>
      </c>
      <c r="D2370" s="23" t="str">
        <f t="shared" si="321"/>
        <v>○</v>
      </c>
      <c r="E2370" s="23">
        <f>IF(AND(INDEX(個人!$C$6:$AH$125,$N2369,$C$3)&lt;&gt;"",INDEX(個人!$C$6:$AH$125,$N2370,$O2370)&lt;&gt;""),E2369+1,E2369)</f>
        <v>0</v>
      </c>
      <c r="F2370" s="23" t="str">
        <f t="shared" si="322"/>
        <v>@0</v>
      </c>
      <c r="H2370" s="23" t="str">
        <f>IF(AND(INDEX(個人!$C$6:$AH$125,$N2370,$C$3)&lt;&gt;"",INDEX(個人!$C$6:$AH$125,$N2370,$O2370)&lt;&gt;""),IF(INDEX(個人!$C$6:$AH$125,$N2370,$H$3)&lt;20,11,ROUNDDOWN(INDEX(個人!$C$6:$AH$125,$N2370,$H$3)/5,0)+7),"")</f>
        <v/>
      </c>
      <c r="I2370" s="23" t="str">
        <f>IF(AND(INDEX(個人!$C$6:$AH$125,$N2370,$C$3)&lt;&gt;"",INDEX(個人!$C$6:$AH$125,$N2370,$O2370)&lt;&gt;""),IF(ISERROR(VLOOKUP(DBCS($Q2370),コード一覧!$E$1:$F$6,2,FALSE)),1,VLOOKUP(DBCS($Q2370),コード一覧!$E$1:$F$6,2,FALSE)),"")</f>
        <v/>
      </c>
      <c r="J2370" s="23" t="str">
        <f>IF(AND(INDEX(個人!$C$6:$AH$125,$N2370,$C$3)&lt;&gt;"",INDEX(個人!$C$6:$AH$125,$N2370,$O2370)&lt;&gt;""),VLOOKUP($P2370,コード一覧!$G$1:$H$10,2,FALSE),"")</f>
        <v/>
      </c>
      <c r="K2370" s="23" t="str">
        <f>IF(AND(INDEX(個人!$C$6:$AH$125,$N2370,$C$3)&lt;&gt;"",INDEX(個人!$C$6:$AH$125,$N2370,$O2370)&lt;&gt;""),LEFT(TEXT(INDEX(個人!$C$6:$AH$125,$N2370,$O2370),"mm:ss.00"),2),"")</f>
        <v/>
      </c>
      <c r="L2370" s="23" t="str">
        <f>IF(AND(INDEX(個人!$C$6:$AH$125,$N2370,$C$3)&lt;&gt;"",INDEX(個人!$C$6:$AH$125,$N2370,$O2370)&lt;&gt;""),MID(TEXT(INDEX(個人!$C$6:$AH$125,$N2370,$O2370),"mm:ss.00"),4,2),"")</f>
        <v/>
      </c>
      <c r="M2370" s="23" t="str">
        <f>IF(AND(INDEX(個人!$C$6:$AH$125,$N2370,$C$3)&lt;&gt;"",INDEX(個人!$C$6:$AH$125,$N2370,$O2370)&lt;&gt;""),RIGHT(TEXT(INDEX(個人!$C$6:$AH$125,$N2370,$O2370),"mm:ss.00"),2),"")</f>
        <v/>
      </c>
      <c r="N2370" s="23">
        <f t="shared" si="323"/>
        <v>108</v>
      </c>
      <c r="O2370" s="23">
        <v>21</v>
      </c>
      <c r="P2370" s="200" t="s">
        <v>47</v>
      </c>
      <c r="Q2370" s="23" t="s">
        <v>319</v>
      </c>
    </row>
    <row r="2371" spans="3:17" s="23" customFormat="1" x14ac:dyDescent="0.15">
      <c r="C2371" s="23" t="str">
        <f>IF(INDEX(個人!$C$6:$AH$125,$N2371,$C$3)&lt;&gt;"",DBCS(TRIM(INDEX(個人!$C$6:$AH$125,$N2371,$C$3))),"")</f>
        <v/>
      </c>
      <c r="D2371" s="23" t="str">
        <f t="shared" si="321"/>
        <v>○</v>
      </c>
      <c r="E2371" s="23">
        <f>IF(AND(INDEX(個人!$C$6:$AH$125,$N2370,$C$3)&lt;&gt;"",INDEX(個人!$C$6:$AH$125,$N2371,$O2371)&lt;&gt;""),E2370+1,E2370)</f>
        <v>0</v>
      </c>
      <c r="F2371" s="23" t="str">
        <f t="shared" si="322"/>
        <v>@0</v>
      </c>
      <c r="H2371" s="23" t="str">
        <f>IF(AND(INDEX(個人!$C$6:$AH$125,$N2371,$C$3)&lt;&gt;"",INDEX(個人!$C$6:$AH$125,$N2371,$O2371)&lt;&gt;""),IF(INDEX(個人!$C$6:$AH$125,$N2371,$H$3)&lt;20,11,ROUNDDOWN(INDEX(個人!$C$6:$AH$125,$N2371,$H$3)/5,0)+7),"")</f>
        <v/>
      </c>
      <c r="I2371" s="23" t="str">
        <f>IF(AND(INDEX(個人!$C$6:$AH$125,$N2371,$C$3)&lt;&gt;"",INDEX(個人!$C$6:$AH$125,$N2371,$O2371)&lt;&gt;""),IF(ISERROR(VLOOKUP(DBCS($Q2371),コード一覧!$E$1:$F$6,2,FALSE)),1,VLOOKUP(DBCS($Q2371),コード一覧!$E$1:$F$6,2,FALSE)),"")</f>
        <v/>
      </c>
      <c r="J2371" s="23" t="str">
        <f>IF(AND(INDEX(個人!$C$6:$AH$125,$N2371,$C$3)&lt;&gt;"",INDEX(個人!$C$6:$AH$125,$N2371,$O2371)&lt;&gt;""),VLOOKUP($P2371,コード一覧!$G$1:$H$10,2,FALSE),"")</f>
        <v/>
      </c>
      <c r="K2371" s="23" t="str">
        <f>IF(AND(INDEX(個人!$C$6:$AH$125,$N2371,$C$3)&lt;&gt;"",INDEX(個人!$C$6:$AH$125,$N2371,$O2371)&lt;&gt;""),LEFT(TEXT(INDEX(個人!$C$6:$AH$125,$N2371,$O2371),"mm:ss.00"),2),"")</f>
        <v/>
      </c>
      <c r="L2371" s="23" t="str">
        <f>IF(AND(INDEX(個人!$C$6:$AH$125,$N2371,$C$3)&lt;&gt;"",INDEX(個人!$C$6:$AH$125,$N2371,$O2371)&lt;&gt;""),MID(TEXT(INDEX(個人!$C$6:$AH$125,$N2371,$O2371),"mm:ss.00"),4,2),"")</f>
        <v/>
      </c>
      <c r="M2371" s="23" t="str">
        <f>IF(AND(INDEX(個人!$C$6:$AH$125,$N2371,$C$3)&lt;&gt;"",INDEX(個人!$C$6:$AH$125,$N2371,$O2371)&lt;&gt;""),RIGHT(TEXT(INDEX(個人!$C$6:$AH$125,$N2371,$O2371),"mm:ss.00"),2),"")</f>
        <v/>
      </c>
      <c r="N2371" s="23">
        <f t="shared" si="323"/>
        <v>108</v>
      </c>
      <c r="O2371" s="23">
        <v>22</v>
      </c>
      <c r="P2371" s="200" t="s">
        <v>70</v>
      </c>
      <c r="Q2371" s="23" t="s">
        <v>320</v>
      </c>
    </row>
    <row r="2372" spans="3:17" s="23" customFormat="1" x14ac:dyDescent="0.15">
      <c r="C2372" s="23" t="str">
        <f>IF(INDEX(個人!$C$6:$AH$125,$N2372,$C$3)&lt;&gt;"",DBCS(TRIM(INDEX(個人!$C$6:$AH$125,$N2372,$C$3))),"")</f>
        <v/>
      </c>
      <c r="D2372" s="23" t="str">
        <f t="shared" si="321"/>
        <v>○</v>
      </c>
      <c r="E2372" s="23">
        <f>IF(AND(INDEX(個人!$C$6:$AH$125,$N2371,$C$3)&lt;&gt;"",INDEX(個人!$C$6:$AH$125,$N2372,$O2372)&lt;&gt;""),E2371+1,E2371)</f>
        <v>0</v>
      </c>
      <c r="F2372" s="23" t="str">
        <f t="shared" si="322"/>
        <v>@0</v>
      </c>
      <c r="H2372" s="23" t="str">
        <f>IF(AND(INDEX(個人!$C$6:$AH$125,$N2372,$C$3)&lt;&gt;"",INDEX(個人!$C$6:$AH$125,$N2372,$O2372)&lt;&gt;""),IF(INDEX(個人!$C$6:$AH$125,$N2372,$H$3)&lt;20,11,ROUNDDOWN(INDEX(個人!$C$6:$AH$125,$N2372,$H$3)/5,0)+7),"")</f>
        <v/>
      </c>
      <c r="I2372" s="23" t="str">
        <f>IF(AND(INDEX(個人!$C$6:$AH$125,$N2372,$C$3)&lt;&gt;"",INDEX(個人!$C$6:$AH$125,$N2372,$O2372)&lt;&gt;""),IF(ISERROR(VLOOKUP(DBCS($Q2372),コード一覧!$E$1:$F$6,2,FALSE)),1,VLOOKUP(DBCS($Q2372),コード一覧!$E$1:$F$6,2,FALSE)),"")</f>
        <v/>
      </c>
      <c r="J2372" s="23" t="str">
        <f>IF(AND(INDEX(個人!$C$6:$AH$125,$N2372,$C$3)&lt;&gt;"",INDEX(個人!$C$6:$AH$125,$N2372,$O2372)&lt;&gt;""),VLOOKUP($P2372,コード一覧!$G$1:$H$10,2,FALSE),"")</f>
        <v/>
      </c>
      <c r="K2372" s="23" t="str">
        <f>IF(AND(INDEX(個人!$C$6:$AH$125,$N2372,$C$3)&lt;&gt;"",INDEX(個人!$C$6:$AH$125,$N2372,$O2372)&lt;&gt;""),LEFT(TEXT(INDEX(個人!$C$6:$AH$125,$N2372,$O2372),"mm:ss.00"),2),"")</f>
        <v/>
      </c>
      <c r="L2372" s="23" t="str">
        <f>IF(AND(INDEX(個人!$C$6:$AH$125,$N2372,$C$3)&lt;&gt;"",INDEX(個人!$C$6:$AH$125,$N2372,$O2372)&lt;&gt;""),MID(TEXT(INDEX(個人!$C$6:$AH$125,$N2372,$O2372),"mm:ss.00"),4,2),"")</f>
        <v/>
      </c>
      <c r="M2372" s="23" t="str">
        <f>IF(AND(INDEX(個人!$C$6:$AH$125,$N2372,$C$3)&lt;&gt;"",INDEX(個人!$C$6:$AH$125,$N2372,$O2372)&lt;&gt;""),RIGHT(TEXT(INDEX(個人!$C$6:$AH$125,$N2372,$O2372),"mm:ss.00"),2),"")</f>
        <v/>
      </c>
      <c r="N2372" s="23">
        <f t="shared" si="323"/>
        <v>108</v>
      </c>
      <c r="O2372" s="23">
        <v>23</v>
      </c>
      <c r="P2372" s="200" t="s">
        <v>24</v>
      </c>
      <c r="Q2372" s="23" t="s">
        <v>320</v>
      </c>
    </row>
    <row r="2373" spans="3:17" s="23" customFormat="1" x14ac:dyDescent="0.15">
      <c r="C2373" s="23" t="str">
        <f>IF(INDEX(個人!$C$6:$AH$125,$N2373,$C$3)&lt;&gt;"",DBCS(TRIM(INDEX(個人!$C$6:$AH$125,$N2373,$C$3))),"")</f>
        <v/>
      </c>
      <c r="D2373" s="23" t="str">
        <f t="shared" si="321"/>
        <v>○</v>
      </c>
      <c r="E2373" s="23">
        <f>IF(AND(INDEX(個人!$C$6:$AH$125,$N2372,$C$3)&lt;&gt;"",INDEX(個人!$C$6:$AH$125,$N2373,$O2373)&lt;&gt;""),E2372+1,E2372)</f>
        <v>0</v>
      </c>
      <c r="F2373" s="23" t="str">
        <f t="shared" si="322"/>
        <v>@0</v>
      </c>
      <c r="H2373" s="23" t="str">
        <f>IF(AND(INDEX(個人!$C$6:$AH$125,$N2373,$C$3)&lt;&gt;"",INDEX(個人!$C$6:$AH$125,$N2373,$O2373)&lt;&gt;""),IF(INDEX(個人!$C$6:$AH$125,$N2373,$H$3)&lt;20,11,ROUNDDOWN(INDEX(個人!$C$6:$AH$125,$N2373,$H$3)/5,0)+7),"")</f>
        <v/>
      </c>
      <c r="I2373" s="23" t="str">
        <f>IF(AND(INDEX(個人!$C$6:$AH$125,$N2373,$C$3)&lt;&gt;"",INDEX(個人!$C$6:$AH$125,$N2373,$O2373)&lt;&gt;""),IF(ISERROR(VLOOKUP(DBCS($Q2373),コード一覧!$E$1:$F$6,2,FALSE)),1,VLOOKUP(DBCS($Q2373),コード一覧!$E$1:$F$6,2,FALSE)),"")</f>
        <v/>
      </c>
      <c r="J2373" s="23" t="str">
        <f>IF(AND(INDEX(個人!$C$6:$AH$125,$N2373,$C$3)&lt;&gt;"",INDEX(個人!$C$6:$AH$125,$N2373,$O2373)&lt;&gt;""),VLOOKUP($P2373,コード一覧!$G$1:$H$10,2,FALSE),"")</f>
        <v/>
      </c>
      <c r="K2373" s="23" t="str">
        <f>IF(AND(INDEX(個人!$C$6:$AH$125,$N2373,$C$3)&lt;&gt;"",INDEX(個人!$C$6:$AH$125,$N2373,$O2373)&lt;&gt;""),LEFT(TEXT(INDEX(個人!$C$6:$AH$125,$N2373,$O2373),"mm:ss.00"),2),"")</f>
        <v/>
      </c>
      <c r="L2373" s="23" t="str">
        <f>IF(AND(INDEX(個人!$C$6:$AH$125,$N2373,$C$3)&lt;&gt;"",INDEX(個人!$C$6:$AH$125,$N2373,$O2373)&lt;&gt;""),MID(TEXT(INDEX(個人!$C$6:$AH$125,$N2373,$O2373),"mm:ss.00"),4,2),"")</f>
        <v/>
      </c>
      <c r="M2373" s="23" t="str">
        <f>IF(AND(INDEX(個人!$C$6:$AH$125,$N2373,$C$3)&lt;&gt;"",INDEX(個人!$C$6:$AH$125,$N2373,$O2373)&lt;&gt;""),RIGHT(TEXT(INDEX(個人!$C$6:$AH$125,$N2373,$O2373),"mm:ss.00"),2),"")</f>
        <v/>
      </c>
      <c r="N2373" s="23">
        <f t="shared" si="323"/>
        <v>108</v>
      </c>
      <c r="O2373" s="23">
        <v>24</v>
      </c>
      <c r="P2373" s="200" t="s">
        <v>37</v>
      </c>
      <c r="Q2373" s="23" t="s">
        <v>320</v>
      </c>
    </row>
    <row r="2374" spans="3:17" s="23" customFormat="1" x14ac:dyDescent="0.15">
      <c r="C2374" s="23" t="str">
        <f>IF(INDEX(個人!$C$6:$AH$125,$N2374,$C$3)&lt;&gt;"",DBCS(TRIM(INDEX(個人!$C$6:$AH$125,$N2374,$C$3))),"")</f>
        <v/>
      </c>
      <c r="D2374" s="23" t="str">
        <f t="shared" si="321"/>
        <v>○</v>
      </c>
      <c r="E2374" s="23">
        <f>IF(AND(INDEX(個人!$C$6:$AH$125,$N2373,$C$3)&lt;&gt;"",INDEX(個人!$C$6:$AH$125,$N2374,$O2374)&lt;&gt;""),E2373+1,E2373)</f>
        <v>0</v>
      </c>
      <c r="F2374" s="23" t="str">
        <f t="shared" si="322"/>
        <v>@0</v>
      </c>
      <c r="H2374" s="23" t="str">
        <f>IF(AND(INDEX(個人!$C$6:$AH$125,$N2374,$C$3)&lt;&gt;"",INDEX(個人!$C$6:$AH$125,$N2374,$O2374)&lt;&gt;""),IF(INDEX(個人!$C$6:$AH$125,$N2374,$H$3)&lt;20,11,ROUNDDOWN(INDEX(個人!$C$6:$AH$125,$N2374,$H$3)/5,0)+7),"")</f>
        <v/>
      </c>
      <c r="I2374" s="23" t="str">
        <f>IF(AND(INDEX(個人!$C$6:$AH$125,$N2374,$C$3)&lt;&gt;"",INDEX(個人!$C$6:$AH$125,$N2374,$O2374)&lt;&gt;""),IF(ISERROR(VLOOKUP(DBCS($Q2374),コード一覧!$E$1:$F$6,2,FALSE)),1,VLOOKUP(DBCS($Q2374),コード一覧!$E$1:$F$6,2,FALSE)),"")</f>
        <v/>
      </c>
      <c r="J2374" s="23" t="str">
        <f>IF(AND(INDEX(個人!$C$6:$AH$125,$N2374,$C$3)&lt;&gt;"",INDEX(個人!$C$6:$AH$125,$N2374,$O2374)&lt;&gt;""),VLOOKUP($P2374,コード一覧!$G$1:$H$10,2,FALSE),"")</f>
        <v/>
      </c>
      <c r="K2374" s="23" t="str">
        <f>IF(AND(INDEX(個人!$C$6:$AH$125,$N2374,$C$3)&lt;&gt;"",INDEX(個人!$C$6:$AH$125,$N2374,$O2374)&lt;&gt;""),LEFT(TEXT(INDEX(個人!$C$6:$AH$125,$N2374,$O2374),"mm:ss.00"),2),"")</f>
        <v/>
      </c>
      <c r="L2374" s="23" t="str">
        <f>IF(AND(INDEX(個人!$C$6:$AH$125,$N2374,$C$3)&lt;&gt;"",INDEX(個人!$C$6:$AH$125,$N2374,$O2374)&lt;&gt;""),MID(TEXT(INDEX(個人!$C$6:$AH$125,$N2374,$O2374),"mm:ss.00"),4,2),"")</f>
        <v/>
      </c>
      <c r="M2374" s="23" t="str">
        <f>IF(AND(INDEX(個人!$C$6:$AH$125,$N2374,$C$3)&lt;&gt;"",INDEX(個人!$C$6:$AH$125,$N2374,$O2374)&lt;&gt;""),RIGHT(TEXT(INDEX(個人!$C$6:$AH$125,$N2374,$O2374),"mm:ss.00"),2),"")</f>
        <v/>
      </c>
      <c r="N2374" s="23">
        <f t="shared" si="323"/>
        <v>108</v>
      </c>
      <c r="O2374" s="23">
        <v>25</v>
      </c>
      <c r="P2374" s="200" t="s">
        <v>47</v>
      </c>
      <c r="Q2374" s="23" t="s">
        <v>320</v>
      </c>
    </row>
    <row r="2375" spans="3:17" s="23" customFormat="1" x14ac:dyDescent="0.15">
      <c r="C2375" s="23" t="str">
        <f>IF(INDEX(個人!$C$6:$AH$125,$N2375,$C$3)&lt;&gt;"",DBCS(TRIM(INDEX(個人!$C$6:$AH$125,$N2375,$C$3))),"")</f>
        <v/>
      </c>
      <c r="D2375" s="23" t="str">
        <f t="shared" si="321"/>
        <v>○</v>
      </c>
      <c r="E2375" s="23">
        <f>IF(AND(INDEX(個人!$C$6:$AH$125,$N2374,$C$3)&lt;&gt;"",INDEX(個人!$C$6:$AH$125,$N2375,$O2375)&lt;&gt;""),E2374+1,E2374)</f>
        <v>0</v>
      </c>
      <c r="F2375" s="23" t="str">
        <f t="shared" si="322"/>
        <v>@0</v>
      </c>
      <c r="H2375" s="23" t="str">
        <f>IF(AND(INDEX(個人!$C$6:$AH$125,$N2375,$C$3)&lt;&gt;"",INDEX(個人!$C$6:$AH$125,$N2375,$O2375)&lt;&gt;""),IF(INDEX(個人!$C$6:$AH$125,$N2375,$H$3)&lt;20,11,ROUNDDOWN(INDEX(個人!$C$6:$AH$125,$N2375,$H$3)/5,0)+7),"")</f>
        <v/>
      </c>
      <c r="I2375" s="23" t="str">
        <f>IF(AND(INDEX(個人!$C$6:$AH$125,$N2375,$C$3)&lt;&gt;"",INDEX(個人!$C$6:$AH$125,$N2375,$O2375)&lt;&gt;""),IF(ISERROR(VLOOKUP(DBCS($Q2375),コード一覧!$E$1:$F$6,2,FALSE)),1,VLOOKUP(DBCS($Q2375),コード一覧!$E$1:$F$6,2,FALSE)),"")</f>
        <v/>
      </c>
      <c r="J2375" s="23" t="str">
        <f>IF(AND(INDEX(個人!$C$6:$AH$125,$N2375,$C$3)&lt;&gt;"",INDEX(個人!$C$6:$AH$125,$N2375,$O2375)&lt;&gt;""),VLOOKUP($P2375,コード一覧!$G$1:$H$10,2,FALSE),"")</f>
        <v/>
      </c>
      <c r="K2375" s="23" t="str">
        <f>IF(AND(INDEX(個人!$C$6:$AH$125,$N2375,$C$3)&lt;&gt;"",INDEX(個人!$C$6:$AH$125,$N2375,$O2375)&lt;&gt;""),LEFT(TEXT(INDEX(個人!$C$6:$AH$125,$N2375,$O2375),"mm:ss.00"),2),"")</f>
        <v/>
      </c>
      <c r="L2375" s="23" t="str">
        <f>IF(AND(INDEX(個人!$C$6:$AH$125,$N2375,$C$3)&lt;&gt;"",INDEX(個人!$C$6:$AH$125,$N2375,$O2375)&lt;&gt;""),MID(TEXT(INDEX(個人!$C$6:$AH$125,$N2375,$O2375),"mm:ss.00"),4,2),"")</f>
        <v/>
      </c>
      <c r="M2375" s="23" t="str">
        <f>IF(AND(INDEX(個人!$C$6:$AH$125,$N2375,$C$3)&lt;&gt;"",INDEX(個人!$C$6:$AH$125,$N2375,$O2375)&lt;&gt;""),RIGHT(TEXT(INDEX(個人!$C$6:$AH$125,$N2375,$O2375),"mm:ss.00"),2),"")</f>
        <v/>
      </c>
      <c r="N2375" s="23">
        <f t="shared" si="323"/>
        <v>108</v>
      </c>
      <c r="O2375" s="23">
        <v>26</v>
      </c>
      <c r="P2375" s="200" t="s">
        <v>70</v>
      </c>
      <c r="Q2375" s="23" t="s">
        <v>321</v>
      </c>
    </row>
    <row r="2376" spans="3:17" s="23" customFormat="1" x14ac:dyDescent="0.15">
      <c r="C2376" s="23" t="str">
        <f>IF(INDEX(個人!$C$6:$AH$125,$N2376,$C$3)&lt;&gt;"",DBCS(TRIM(INDEX(個人!$C$6:$AH$125,$N2376,$C$3))),"")</f>
        <v/>
      </c>
      <c r="D2376" s="23" t="str">
        <f t="shared" si="321"/>
        <v>○</v>
      </c>
      <c r="E2376" s="23">
        <f>IF(AND(INDEX(個人!$C$6:$AH$125,$N2375,$C$3)&lt;&gt;"",INDEX(個人!$C$6:$AH$125,$N2376,$O2376)&lt;&gt;""),E2375+1,E2375)</f>
        <v>0</v>
      </c>
      <c r="F2376" s="23" t="str">
        <f t="shared" si="322"/>
        <v>@0</v>
      </c>
      <c r="H2376" s="23" t="str">
        <f>IF(AND(INDEX(個人!$C$6:$AH$125,$N2376,$C$3)&lt;&gt;"",INDEX(個人!$C$6:$AH$125,$N2376,$O2376)&lt;&gt;""),IF(INDEX(個人!$C$6:$AH$125,$N2376,$H$3)&lt;20,11,ROUNDDOWN(INDEX(個人!$C$6:$AH$125,$N2376,$H$3)/5,0)+7),"")</f>
        <v/>
      </c>
      <c r="I2376" s="23" t="str">
        <f>IF(AND(INDEX(個人!$C$6:$AH$125,$N2376,$C$3)&lt;&gt;"",INDEX(個人!$C$6:$AH$125,$N2376,$O2376)&lt;&gt;""),IF(ISERROR(VLOOKUP(DBCS($Q2376),コード一覧!$E$1:$F$6,2,FALSE)),1,VLOOKUP(DBCS($Q2376),コード一覧!$E$1:$F$6,2,FALSE)),"")</f>
        <v/>
      </c>
      <c r="J2376" s="23" t="str">
        <f>IF(AND(INDEX(個人!$C$6:$AH$125,$N2376,$C$3)&lt;&gt;"",INDEX(個人!$C$6:$AH$125,$N2376,$O2376)&lt;&gt;""),VLOOKUP($P2376,コード一覧!$G$1:$H$10,2,FALSE),"")</f>
        <v/>
      </c>
      <c r="K2376" s="23" t="str">
        <f>IF(AND(INDEX(個人!$C$6:$AH$125,$N2376,$C$3)&lt;&gt;"",INDEX(個人!$C$6:$AH$125,$N2376,$O2376)&lt;&gt;""),LEFT(TEXT(INDEX(個人!$C$6:$AH$125,$N2376,$O2376),"mm:ss.00"),2),"")</f>
        <v/>
      </c>
      <c r="L2376" s="23" t="str">
        <f>IF(AND(INDEX(個人!$C$6:$AH$125,$N2376,$C$3)&lt;&gt;"",INDEX(個人!$C$6:$AH$125,$N2376,$O2376)&lt;&gt;""),MID(TEXT(INDEX(個人!$C$6:$AH$125,$N2376,$O2376),"mm:ss.00"),4,2),"")</f>
        <v/>
      </c>
      <c r="M2376" s="23" t="str">
        <f>IF(AND(INDEX(個人!$C$6:$AH$125,$N2376,$C$3)&lt;&gt;"",INDEX(個人!$C$6:$AH$125,$N2376,$O2376)&lt;&gt;""),RIGHT(TEXT(INDEX(個人!$C$6:$AH$125,$N2376,$O2376),"mm:ss.00"),2),"")</f>
        <v/>
      </c>
      <c r="N2376" s="23">
        <f t="shared" si="323"/>
        <v>108</v>
      </c>
      <c r="O2376" s="23">
        <v>27</v>
      </c>
      <c r="P2376" s="200" t="s">
        <v>24</v>
      </c>
      <c r="Q2376" s="23" t="s">
        <v>321</v>
      </c>
    </row>
    <row r="2377" spans="3:17" s="23" customFormat="1" x14ac:dyDescent="0.15">
      <c r="C2377" s="23" t="str">
        <f>IF(INDEX(個人!$C$6:$AH$125,$N2377,$C$3)&lt;&gt;"",DBCS(TRIM(INDEX(個人!$C$6:$AH$125,$N2377,$C$3))),"")</f>
        <v/>
      </c>
      <c r="D2377" s="23" t="str">
        <f t="shared" si="321"/>
        <v>○</v>
      </c>
      <c r="E2377" s="23">
        <f>IF(AND(INDEX(個人!$C$6:$AH$125,$N2376,$C$3)&lt;&gt;"",INDEX(個人!$C$6:$AH$125,$N2377,$O2377)&lt;&gt;""),E2376+1,E2376)</f>
        <v>0</v>
      </c>
      <c r="F2377" s="23" t="str">
        <f t="shared" si="322"/>
        <v>@0</v>
      </c>
      <c r="H2377" s="23" t="str">
        <f>IF(AND(INDEX(個人!$C$6:$AH$125,$N2377,$C$3)&lt;&gt;"",INDEX(個人!$C$6:$AH$125,$N2377,$O2377)&lt;&gt;""),IF(INDEX(個人!$C$6:$AH$125,$N2377,$H$3)&lt;20,11,ROUNDDOWN(INDEX(個人!$C$6:$AH$125,$N2377,$H$3)/5,0)+7),"")</f>
        <v/>
      </c>
      <c r="I2377" s="23" t="str">
        <f>IF(AND(INDEX(個人!$C$6:$AH$125,$N2377,$C$3)&lt;&gt;"",INDEX(個人!$C$6:$AH$125,$N2377,$O2377)&lt;&gt;""),IF(ISERROR(VLOOKUP(DBCS($Q2377),コード一覧!$E$1:$F$6,2,FALSE)),1,VLOOKUP(DBCS($Q2377),コード一覧!$E$1:$F$6,2,FALSE)),"")</f>
        <v/>
      </c>
      <c r="J2377" s="23" t="str">
        <f>IF(AND(INDEX(個人!$C$6:$AH$125,$N2377,$C$3)&lt;&gt;"",INDEX(個人!$C$6:$AH$125,$N2377,$O2377)&lt;&gt;""),VLOOKUP($P2377,コード一覧!$G$1:$H$10,2,FALSE),"")</f>
        <v/>
      </c>
      <c r="K2377" s="23" t="str">
        <f>IF(AND(INDEX(個人!$C$6:$AH$125,$N2377,$C$3)&lt;&gt;"",INDEX(個人!$C$6:$AH$125,$N2377,$O2377)&lt;&gt;""),LEFT(TEXT(INDEX(個人!$C$6:$AH$125,$N2377,$O2377),"mm:ss.00"),2),"")</f>
        <v/>
      </c>
      <c r="L2377" s="23" t="str">
        <f>IF(AND(INDEX(個人!$C$6:$AH$125,$N2377,$C$3)&lt;&gt;"",INDEX(個人!$C$6:$AH$125,$N2377,$O2377)&lt;&gt;""),MID(TEXT(INDEX(個人!$C$6:$AH$125,$N2377,$O2377),"mm:ss.00"),4,2),"")</f>
        <v/>
      </c>
      <c r="M2377" s="23" t="str">
        <f>IF(AND(INDEX(個人!$C$6:$AH$125,$N2377,$C$3)&lt;&gt;"",INDEX(個人!$C$6:$AH$125,$N2377,$O2377)&lt;&gt;""),RIGHT(TEXT(INDEX(個人!$C$6:$AH$125,$N2377,$O2377),"mm:ss.00"),2),"")</f>
        <v/>
      </c>
      <c r="N2377" s="23">
        <f t="shared" si="323"/>
        <v>108</v>
      </c>
      <c r="O2377" s="23">
        <v>28</v>
      </c>
      <c r="P2377" s="200" t="s">
        <v>37</v>
      </c>
      <c r="Q2377" s="23" t="s">
        <v>321</v>
      </c>
    </row>
    <row r="2378" spans="3:17" s="23" customFormat="1" x14ac:dyDescent="0.15">
      <c r="C2378" s="23" t="str">
        <f>IF(INDEX(個人!$C$6:$AH$125,$N2378,$C$3)&lt;&gt;"",DBCS(TRIM(INDEX(個人!$C$6:$AH$125,$N2378,$C$3))),"")</f>
        <v/>
      </c>
      <c r="D2378" s="23" t="str">
        <f t="shared" si="321"/>
        <v>○</v>
      </c>
      <c r="E2378" s="23">
        <f>IF(AND(INDEX(個人!$C$6:$AH$125,$N2377,$C$3)&lt;&gt;"",INDEX(個人!$C$6:$AH$125,$N2378,$O2378)&lt;&gt;""),E2377+1,E2377)</f>
        <v>0</v>
      </c>
      <c r="F2378" s="23" t="str">
        <f t="shared" si="322"/>
        <v>@0</v>
      </c>
      <c r="H2378" s="23" t="str">
        <f>IF(AND(INDEX(個人!$C$6:$AH$125,$N2378,$C$3)&lt;&gt;"",INDEX(個人!$C$6:$AH$125,$N2378,$O2378)&lt;&gt;""),IF(INDEX(個人!$C$6:$AH$125,$N2378,$H$3)&lt;20,11,ROUNDDOWN(INDEX(個人!$C$6:$AH$125,$N2378,$H$3)/5,0)+7),"")</f>
        <v/>
      </c>
      <c r="I2378" s="23" t="str">
        <f>IF(AND(INDEX(個人!$C$6:$AH$125,$N2378,$C$3)&lt;&gt;"",INDEX(個人!$C$6:$AH$125,$N2378,$O2378)&lt;&gt;""),IF(ISERROR(VLOOKUP(DBCS($Q2378),コード一覧!$E$1:$F$6,2,FALSE)),1,VLOOKUP(DBCS($Q2378),コード一覧!$E$1:$F$6,2,FALSE)),"")</f>
        <v/>
      </c>
      <c r="J2378" s="23" t="str">
        <f>IF(AND(INDEX(個人!$C$6:$AH$125,$N2378,$C$3)&lt;&gt;"",INDEX(個人!$C$6:$AH$125,$N2378,$O2378)&lt;&gt;""),VLOOKUP($P2378,コード一覧!$G$1:$H$10,2,FALSE),"")</f>
        <v/>
      </c>
      <c r="K2378" s="23" t="str">
        <f>IF(AND(INDEX(個人!$C$6:$AH$125,$N2378,$C$3)&lt;&gt;"",INDEX(個人!$C$6:$AH$125,$N2378,$O2378)&lt;&gt;""),LEFT(TEXT(INDEX(個人!$C$6:$AH$125,$N2378,$O2378),"mm:ss.00"),2),"")</f>
        <v/>
      </c>
      <c r="L2378" s="23" t="str">
        <f>IF(AND(INDEX(個人!$C$6:$AH$125,$N2378,$C$3)&lt;&gt;"",INDEX(個人!$C$6:$AH$125,$N2378,$O2378)&lt;&gt;""),MID(TEXT(INDEX(個人!$C$6:$AH$125,$N2378,$O2378),"mm:ss.00"),4,2),"")</f>
        <v/>
      </c>
      <c r="M2378" s="23" t="str">
        <f>IF(AND(INDEX(個人!$C$6:$AH$125,$N2378,$C$3)&lt;&gt;"",INDEX(個人!$C$6:$AH$125,$N2378,$O2378)&lt;&gt;""),RIGHT(TEXT(INDEX(個人!$C$6:$AH$125,$N2378,$O2378),"mm:ss.00"),2),"")</f>
        <v/>
      </c>
      <c r="N2378" s="23">
        <f t="shared" si="323"/>
        <v>108</v>
      </c>
      <c r="O2378" s="23">
        <v>29</v>
      </c>
      <c r="P2378" s="200" t="s">
        <v>47</v>
      </c>
      <c r="Q2378" s="23" t="s">
        <v>321</v>
      </c>
    </row>
    <row r="2379" spans="3:17" s="23" customFormat="1" x14ac:dyDescent="0.15">
      <c r="C2379" s="23" t="str">
        <f>IF(INDEX(個人!$C$6:$AH$125,$N2379,$C$3)&lt;&gt;"",DBCS(TRIM(INDEX(個人!$C$6:$AH$125,$N2379,$C$3))),"")</f>
        <v/>
      </c>
      <c r="D2379" s="23" t="str">
        <f t="shared" si="321"/>
        <v>○</v>
      </c>
      <c r="E2379" s="23">
        <f>IF(AND(INDEX(個人!$C$6:$AH$125,$N2378,$C$3)&lt;&gt;"",INDEX(個人!$C$6:$AH$125,$N2379,$O2379)&lt;&gt;""),E2378+1,E2378)</f>
        <v>0</v>
      </c>
      <c r="F2379" s="23" t="str">
        <f t="shared" si="322"/>
        <v>@0</v>
      </c>
      <c r="H2379" s="23" t="str">
        <f>IF(AND(INDEX(個人!$C$6:$AH$125,$N2379,$C$3)&lt;&gt;"",INDEX(個人!$C$6:$AH$125,$N2379,$O2379)&lt;&gt;""),IF(INDEX(個人!$C$6:$AH$125,$N2379,$H$3)&lt;20,11,ROUNDDOWN(INDEX(個人!$C$6:$AH$125,$N2379,$H$3)/5,0)+7),"")</f>
        <v/>
      </c>
      <c r="I2379" s="23" t="str">
        <f>IF(AND(INDEX(個人!$C$6:$AH$125,$N2379,$C$3)&lt;&gt;"",INDEX(個人!$C$6:$AH$125,$N2379,$O2379)&lt;&gt;""),IF(ISERROR(VLOOKUP(DBCS($Q2379),コード一覧!$E$1:$F$6,2,FALSE)),1,VLOOKUP(DBCS($Q2379),コード一覧!$E$1:$F$6,2,FALSE)),"")</f>
        <v/>
      </c>
      <c r="J2379" s="23" t="str">
        <f>IF(AND(INDEX(個人!$C$6:$AH$125,$N2379,$C$3)&lt;&gt;"",INDEX(個人!$C$6:$AH$125,$N2379,$O2379)&lt;&gt;""),VLOOKUP($P2379,コード一覧!$G$1:$H$10,2,FALSE),"")</f>
        <v/>
      </c>
      <c r="K2379" s="23" t="str">
        <f>IF(AND(INDEX(個人!$C$6:$AH$125,$N2379,$C$3)&lt;&gt;"",INDEX(個人!$C$6:$AH$125,$N2379,$O2379)&lt;&gt;""),LEFT(TEXT(INDEX(個人!$C$6:$AH$125,$N2379,$O2379),"mm:ss.00"),2),"")</f>
        <v/>
      </c>
      <c r="L2379" s="23" t="str">
        <f>IF(AND(INDEX(個人!$C$6:$AH$125,$N2379,$C$3)&lt;&gt;"",INDEX(個人!$C$6:$AH$125,$N2379,$O2379)&lt;&gt;""),MID(TEXT(INDEX(個人!$C$6:$AH$125,$N2379,$O2379),"mm:ss.00"),4,2),"")</f>
        <v/>
      </c>
      <c r="M2379" s="23" t="str">
        <f>IF(AND(INDEX(個人!$C$6:$AH$125,$N2379,$C$3)&lt;&gt;"",INDEX(個人!$C$6:$AH$125,$N2379,$O2379)&lt;&gt;""),RIGHT(TEXT(INDEX(個人!$C$6:$AH$125,$N2379,$O2379),"mm:ss.00"),2),"")</f>
        <v/>
      </c>
      <c r="N2379" s="23">
        <f t="shared" si="323"/>
        <v>108</v>
      </c>
      <c r="O2379" s="23">
        <v>30</v>
      </c>
      <c r="P2379" s="200" t="s">
        <v>37</v>
      </c>
      <c r="Q2379" s="23" t="s">
        <v>101</v>
      </c>
    </row>
    <row r="2380" spans="3:17" s="23" customFormat="1" x14ac:dyDescent="0.15">
      <c r="C2380" s="23" t="str">
        <f>IF(INDEX(個人!$C$6:$AH$125,$N2380,$C$3)&lt;&gt;"",DBCS(TRIM(INDEX(個人!$C$6:$AH$125,$N2380,$C$3))),"")</f>
        <v/>
      </c>
      <c r="D2380" s="23" t="str">
        <f t="shared" si="321"/>
        <v>○</v>
      </c>
      <c r="E2380" s="23">
        <f>IF(AND(INDEX(個人!$C$6:$AH$125,$N2379,$C$3)&lt;&gt;"",INDEX(個人!$C$6:$AH$125,$N2380,$O2380)&lt;&gt;""),E2379+1,E2379)</f>
        <v>0</v>
      </c>
      <c r="F2380" s="23" t="str">
        <f t="shared" si="322"/>
        <v>@0</v>
      </c>
      <c r="H2380" s="23" t="str">
        <f>IF(AND(INDEX(個人!$C$6:$AH$125,$N2380,$C$3)&lt;&gt;"",INDEX(個人!$C$6:$AH$125,$N2380,$O2380)&lt;&gt;""),IF(INDEX(個人!$C$6:$AH$125,$N2380,$H$3)&lt;20,11,ROUNDDOWN(INDEX(個人!$C$6:$AH$125,$N2380,$H$3)/5,0)+7),"")</f>
        <v/>
      </c>
      <c r="I2380" s="23" t="str">
        <f>IF(AND(INDEX(個人!$C$6:$AH$125,$N2380,$C$3)&lt;&gt;"",INDEX(個人!$C$6:$AH$125,$N2380,$O2380)&lt;&gt;""),IF(ISERROR(VLOOKUP(DBCS($Q2380),コード一覧!$E$1:$F$6,2,FALSE)),1,VLOOKUP(DBCS($Q2380),コード一覧!$E$1:$F$6,2,FALSE)),"")</f>
        <v/>
      </c>
      <c r="J2380" s="23" t="str">
        <f>IF(AND(INDEX(個人!$C$6:$AH$125,$N2380,$C$3)&lt;&gt;"",INDEX(個人!$C$6:$AH$125,$N2380,$O2380)&lt;&gt;""),VLOOKUP($P2380,コード一覧!$G$1:$H$10,2,FALSE),"")</f>
        <v/>
      </c>
      <c r="K2380" s="23" t="str">
        <f>IF(AND(INDEX(個人!$C$6:$AH$125,$N2380,$C$3)&lt;&gt;"",INDEX(個人!$C$6:$AH$125,$N2380,$O2380)&lt;&gt;""),LEFT(TEXT(INDEX(個人!$C$6:$AH$125,$N2380,$O2380),"mm:ss.00"),2),"")</f>
        <v/>
      </c>
      <c r="L2380" s="23" t="str">
        <f>IF(AND(INDEX(個人!$C$6:$AH$125,$N2380,$C$3)&lt;&gt;"",INDEX(個人!$C$6:$AH$125,$N2380,$O2380)&lt;&gt;""),MID(TEXT(INDEX(個人!$C$6:$AH$125,$N2380,$O2380),"mm:ss.00"),4,2),"")</f>
        <v/>
      </c>
      <c r="M2380" s="23" t="str">
        <f>IF(AND(INDEX(個人!$C$6:$AH$125,$N2380,$C$3)&lt;&gt;"",INDEX(個人!$C$6:$AH$125,$N2380,$O2380)&lt;&gt;""),RIGHT(TEXT(INDEX(個人!$C$6:$AH$125,$N2380,$O2380),"mm:ss.00"),2),"")</f>
        <v/>
      </c>
      <c r="N2380" s="23">
        <f t="shared" si="323"/>
        <v>108</v>
      </c>
      <c r="O2380" s="23">
        <v>31</v>
      </c>
      <c r="P2380" s="200" t="s">
        <v>47</v>
      </c>
      <c r="Q2380" s="23" t="s">
        <v>101</v>
      </c>
    </row>
    <row r="2381" spans="3:17" s="23" customFormat="1" x14ac:dyDescent="0.15">
      <c r="C2381" s="23" t="str">
        <f>IF(INDEX(個人!$C$6:$AH$125,$N2381,$C$3)&lt;&gt;"",DBCS(TRIM(INDEX(個人!$C$6:$AH$125,$N2381,$C$3))),"")</f>
        <v/>
      </c>
      <c r="D2381" s="23" t="str">
        <f t="shared" si="321"/>
        <v>○</v>
      </c>
      <c r="E2381" s="23">
        <f>IF(AND(INDEX(個人!$C$6:$AH$125,$N2380,$C$3)&lt;&gt;"",INDEX(個人!$C$6:$AH$125,$N2381,$O2381)&lt;&gt;""),E2380+1,E2380)</f>
        <v>0</v>
      </c>
      <c r="F2381" s="23" t="str">
        <f t="shared" si="322"/>
        <v>@0</v>
      </c>
      <c r="H2381" s="23" t="str">
        <f>IF(AND(INDEX(個人!$C$6:$AH$125,$N2381,$C$3)&lt;&gt;"",INDEX(個人!$C$6:$AH$125,$N2381,$O2381)&lt;&gt;""),IF(INDEX(個人!$C$6:$AH$125,$N2381,$H$3)&lt;20,11,ROUNDDOWN(INDEX(個人!$C$6:$AH$125,$N2381,$H$3)/5,0)+7),"")</f>
        <v/>
      </c>
      <c r="I2381" s="23" t="str">
        <f>IF(AND(INDEX(個人!$C$6:$AH$125,$N2381,$C$3)&lt;&gt;"",INDEX(個人!$C$6:$AH$125,$N2381,$O2381)&lt;&gt;""),IF(ISERROR(VLOOKUP(DBCS($Q2381),コード一覧!$E$1:$F$6,2,FALSE)),1,VLOOKUP(DBCS($Q2381),コード一覧!$E$1:$F$6,2,FALSE)),"")</f>
        <v/>
      </c>
      <c r="J2381" s="23" t="str">
        <f>IF(AND(INDEX(個人!$C$6:$AH$125,$N2381,$C$3)&lt;&gt;"",INDEX(個人!$C$6:$AH$125,$N2381,$O2381)&lt;&gt;""),VLOOKUP($P2381,コード一覧!$G$1:$H$10,2,FALSE),"")</f>
        <v/>
      </c>
      <c r="K2381" s="23" t="str">
        <f>IF(AND(INDEX(個人!$C$6:$AH$125,$N2381,$C$3)&lt;&gt;"",INDEX(個人!$C$6:$AH$125,$N2381,$O2381)&lt;&gt;""),LEFT(TEXT(INDEX(個人!$C$6:$AH$125,$N2381,$O2381),"mm:ss.00"),2),"")</f>
        <v/>
      </c>
      <c r="L2381" s="23" t="str">
        <f>IF(AND(INDEX(個人!$C$6:$AH$125,$N2381,$C$3)&lt;&gt;"",INDEX(個人!$C$6:$AH$125,$N2381,$O2381)&lt;&gt;""),MID(TEXT(INDEX(個人!$C$6:$AH$125,$N2381,$O2381),"mm:ss.00"),4,2),"")</f>
        <v/>
      </c>
      <c r="M2381" s="23" t="str">
        <f>IF(AND(INDEX(個人!$C$6:$AH$125,$N2381,$C$3)&lt;&gt;"",INDEX(個人!$C$6:$AH$125,$N2381,$O2381)&lt;&gt;""),RIGHT(TEXT(INDEX(個人!$C$6:$AH$125,$N2381,$O2381),"mm:ss.00"),2),"")</f>
        <v/>
      </c>
      <c r="N2381" s="23">
        <f t="shared" si="323"/>
        <v>108</v>
      </c>
      <c r="O2381" s="23">
        <v>32</v>
      </c>
      <c r="P2381" s="200" t="s">
        <v>73</v>
      </c>
      <c r="Q2381" s="23" t="s">
        <v>101</v>
      </c>
    </row>
    <row r="2382" spans="3:17" s="22" customFormat="1" x14ac:dyDescent="0.15">
      <c r="C2382" s="22" t="str">
        <f>IF(INDEX(個人!$C$6:$AH$125,$N2382,$C$3)&lt;&gt;"",DBCS(TRIM(INDEX(個人!$C$6:$AH$125,$N2382,$C$3))),"")</f>
        <v/>
      </c>
      <c r="D2382" s="22" t="str">
        <f>IF(C2381=C2382,"○","×")</f>
        <v>○</v>
      </c>
      <c r="E2382" s="22">
        <f>IF(AND(INDEX(個人!$C$6:$AH$125,$N2382,$C$3)&lt;&gt;"",INDEX(個人!$C$6:$AH$125,$N2382,$O2382)&lt;&gt;""),1,0)</f>
        <v>0</v>
      </c>
      <c r="F2382" s="22" t="str">
        <f>C2382&amp;"@"&amp;E2382</f>
        <v>@0</v>
      </c>
      <c r="H2382" s="22" t="str">
        <f>IF(AND(INDEX(個人!$C$6:$AH$125,$N2382,$C$3)&lt;&gt;"",INDEX(個人!$C$6:$AH$125,$N2382,$O2382)&lt;&gt;""),IF(INDEX(個人!$C$6:$AH$125,$N2382,$H$3)&lt;20,11,ROUNDDOWN(INDEX(個人!$C$6:$AH$125,$N2382,$H$3)/5,0)+7),"")</f>
        <v/>
      </c>
      <c r="I2382" s="22" t="str">
        <f>IF(AND(INDEX(個人!$C$6:$AH$125,$N2382,$C$3)&lt;&gt;"",INDEX(個人!$C$6:$AH$125,$N2382,$O2382)&lt;&gt;""),IF(ISERROR(VLOOKUP(DBCS($Q2382),コード一覧!$E$1:$F$6,2,FALSE)),1,VLOOKUP(DBCS($Q2382),コード一覧!$E$1:$F$6,2,FALSE)),"")</f>
        <v/>
      </c>
      <c r="J2382" s="22" t="str">
        <f>IF(AND(INDEX(個人!$C$6:$AH$125,$N2382,$C$3)&lt;&gt;"",INDEX(個人!$C$6:$AH$125,$N2382,$O2382)&lt;&gt;""),VLOOKUP($P2382,コード一覧!$G$1:$H$10,2,FALSE),"")</f>
        <v/>
      </c>
      <c r="K2382" s="22" t="str">
        <f>IF(AND(INDEX(個人!$C$6:$AH$125,$N2382,$C$3)&lt;&gt;"",INDEX(個人!$C$6:$AH$125,$N2382,$O2382)&lt;&gt;""),LEFT(TEXT(INDEX(個人!$C$6:$AH$125,$N2382,$O2382),"mm:ss.00"),2),"")</f>
        <v/>
      </c>
      <c r="L2382" s="22" t="str">
        <f>IF(AND(INDEX(個人!$C$6:$AH$125,$N2382,$C$3)&lt;&gt;"",INDEX(個人!$C$6:$AH$125,$N2382,$O2382)&lt;&gt;""),MID(TEXT(INDEX(個人!$C$6:$AH$125,$N2382,$O2382),"mm:ss.00"),4,2),"")</f>
        <v/>
      </c>
      <c r="M2382" s="22" t="str">
        <f>IF(AND(INDEX(個人!$C$6:$AH$125,$N2382,$C$3)&lt;&gt;"",INDEX(個人!$C$6:$AH$125,$N2382,$O2382)&lt;&gt;""),RIGHT(TEXT(INDEX(個人!$C$6:$AH$125,$N2382,$O2382),"mm:ss.00"),2),"")</f>
        <v/>
      </c>
      <c r="N2382" s="22">
        <f>N2360+1</f>
        <v>109</v>
      </c>
      <c r="O2382" s="22">
        <v>11</v>
      </c>
      <c r="P2382" s="24" t="s">
        <v>70</v>
      </c>
      <c r="Q2382" s="22" t="s">
        <v>102</v>
      </c>
    </row>
    <row r="2383" spans="3:17" s="22" customFormat="1" x14ac:dyDescent="0.15">
      <c r="C2383" s="22" t="str">
        <f>IF(INDEX(個人!$C$6:$AH$125,$N2383,$C$3)&lt;&gt;"",DBCS(TRIM(INDEX(個人!$C$6:$AH$125,$N2383,$C$3))),"")</f>
        <v/>
      </c>
      <c r="D2383" s="22" t="str">
        <f>IF(C2382=C2383,"○","×")</f>
        <v>○</v>
      </c>
      <c r="E2383" s="22">
        <f>IF(AND(INDEX(個人!$C$6:$AH$125,$N2382,$C$3)&lt;&gt;"",INDEX(個人!$C$6:$AH$125,$N2383,$O2383)&lt;&gt;""),E2382+1,E2382)</f>
        <v>0</v>
      </c>
      <c r="F2383" s="22" t="str">
        <f>C2383&amp;"@"&amp;E2383</f>
        <v>@0</v>
      </c>
      <c r="H2383" s="22" t="str">
        <f>IF(AND(INDEX(個人!$C$6:$AH$125,$N2383,$C$3)&lt;&gt;"",INDEX(個人!$C$6:$AH$125,$N2383,$O2383)&lt;&gt;""),IF(INDEX(個人!$C$6:$AH$125,$N2383,$H$3)&lt;20,11,ROUNDDOWN(INDEX(個人!$C$6:$AH$125,$N2383,$H$3)/5,0)+7),"")</f>
        <v/>
      </c>
      <c r="I2383" s="22" t="str">
        <f>IF(AND(INDEX(個人!$C$6:$AH$125,$N2383,$C$3)&lt;&gt;"",INDEX(個人!$C$6:$AH$125,$N2383,$O2383)&lt;&gt;""),IF(ISERROR(VLOOKUP(DBCS($Q2383),コード一覧!$E$1:$F$6,2,FALSE)),1,VLOOKUP(DBCS($Q2383),コード一覧!$E$1:$F$6,2,FALSE)),"")</f>
        <v/>
      </c>
      <c r="J2383" s="22" t="str">
        <f>IF(AND(INDEX(個人!$C$6:$AH$125,$N2383,$C$3)&lt;&gt;"",INDEX(個人!$C$6:$AH$125,$N2383,$O2383)&lt;&gt;""),VLOOKUP($P2383,コード一覧!$G$1:$H$10,2,FALSE),"")</f>
        <v/>
      </c>
      <c r="K2383" s="22" t="str">
        <f>IF(AND(INDEX(個人!$C$6:$AH$125,$N2383,$C$3)&lt;&gt;"",INDEX(個人!$C$6:$AH$125,$N2383,$O2383)&lt;&gt;""),LEFT(TEXT(INDEX(個人!$C$6:$AH$125,$N2383,$O2383),"mm:ss.00"),2),"")</f>
        <v/>
      </c>
      <c r="L2383" s="22" t="str">
        <f>IF(AND(INDEX(個人!$C$6:$AH$125,$N2383,$C$3)&lt;&gt;"",INDEX(個人!$C$6:$AH$125,$N2383,$O2383)&lt;&gt;""),MID(TEXT(INDEX(個人!$C$6:$AH$125,$N2383,$O2383),"mm:ss.00"),4,2),"")</f>
        <v/>
      </c>
      <c r="M2383" s="22" t="str">
        <f>IF(AND(INDEX(個人!$C$6:$AH$125,$N2383,$C$3)&lt;&gt;"",INDEX(個人!$C$6:$AH$125,$N2383,$O2383)&lt;&gt;""),RIGHT(TEXT(INDEX(個人!$C$6:$AH$125,$N2383,$O2383),"mm:ss.00"),2),"")</f>
        <v/>
      </c>
      <c r="N2383" s="22">
        <f>$N2382</f>
        <v>109</v>
      </c>
      <c r="O2383" s="22">
        <v>12</v>
      </c>
      <c r="P2383" s="24" t="s">
        <v>24</v>
      </c>
      <c r="Q2383" s="22" t="s">
        <v>102</v>
      </c>
    </row>
    <row r="2384" spans="3:17" s="22" customFormat="1" x14ac:dyDescent="0.15">
      <c r="C2384" s="22" t="str">
        <f>IF(INDEX(個人!$C$6:$AH$125,$N2384,$C$3)&lt;&gt;"",DBCS(TRIM(INDEX(個人!$C$6:$AH$125,$N2384,$C$3))),"")</f>
        <v/>
      </c>
      <c r="D2384" s="22" t="str">
        <f t="shared" ref="D2384:D2403" si="324">IF(C2383=C2384,"○","×")</f>
        <v>○</v>
      </c>
      <c r="E2384" s="22">
        <f>IF(AND(INDEX(個人!$C$6:$AH$125,$N2383,$C$3)&lt;&gt;"",INDEX(個人!$C$6:$AH$125,$N2384,$O2384)&lt;&gt;""),E2383+1,E2383)</f>
        <v>0</v>
      </c>
      <c r="F2384" s="22" t="str">
        <f t="shared" ref="F2384:F2403" si="325">C2384&amp;"@"&amp;E2384</f>
        <v>@0</v>
      </c>
      <c r="H2384" s="22" t="str">
        <f>IF(AND(INDEX(個人!$C$6:$AH$125,$N2384,$C$3)&lt;&gt;"",INDEX(個人!$C$6:$AH$125,$N2384,$O2384)&lt;&gt;""),IF(INDEX(個人!$C$6:$AH$125,$N2384,$H$3)&lt;20,11,ROUNDDOWN(INDEX(個人!$C$6:$AH$125,$N2384,$H$3)/5,0)+7),"")</f>
        <v/>
      </c>
      <c r="I2384" s="22" t="str">
        <f>IF(AND(INDEX(個人!$C$6:$AH$125,$N2384,$C$3)&lt;&gt;"",INDEX(個人!$C$6:$AH$125,$N2384,$O2384)&lt;&gt;""),IF(ISERROR(VLOOKUP(DBCS($Q2384),コード一覧!$E$1:$F$6,2,FALSE)),1,VLOOKUP(DBCS($Q2384),コード一覧!$E$1:$F$6,2,FALSE)),"")</f>
        <v/>
      </c>
      <c r="J2384" s="22" t="str">
        <f>IF(AND(INDEX(個人!$C$6:$AH$125,$N2384,$C$3)&lt;&gt;"",INDEX(個人!$C$6:$AH$125,$N2384,$O2384)&lt;&gt;""),VLOOKUP($P2384,コード一覧!$G$1:$H$10,2,FALSE),"")</f>
        <v/>
      </c>
      <c r="K2384" s="22" t="str">
        <f>IF(AND(INDEX(個人!$C$6:$AH$125,$N2384,$C$3)&lt;&gt;"",INDEX(個人!$C$6:$AH$125,$N2384,$O2384)&lt;&gt;""),LEFT(TEXT(INDEX(個人!$C$6:$AH$125,$N2384,$O2384),"mm:ss.00"),2),"")</f>
        <v/>
      </c>
      <c r="L2384" s="22" t="str">
        <f>IF(AND(INDEX(個人!$C$6:$AH$125,$N2384,$C$3)&lt;&gt;"",INDEX(個人!$C$6:$AH$125,$N2384,$O2384)&lt;&gt;""),MID(TEXT(INDEX(個人!$C$6:$AH$125,$N2384,$O2384),"mm:ss.00"),4,2),"")</f>
        <v/>
      </c>
      <c r="M2384" s="22" t="str">
        <f>IF(AND(INDEX(個人!$C$6:$AH$125,$N2384,$C$3)&lt;&gt;"",INDEX(個人!$C$6:$AH$125,$N2384,$O2384)&lt;&gt;""),RIGHT(TEXT(INDEX(個人!$C$6:$AH$125,$N2384,$O2384),"mm:ss.00"),2),"")</f>
        <v/>
      </c>
      <c r="N2384" s="22">
        <f t="shared" ref="N2384:N2403" si="326">$N2383</f>
        <v>109</v>
      </c>
      <c r="O2384" s="22">
        <v>13</v>
      </c>
      <c r="P2384" s="24" t="s">
        <v>37</v>
      </c>
      <c r="Q2384" s="22" t="s">
        <v>102</v>
      </c>
    </row>
    <row r="2385" spans="3:17" s="22" customFormat="1" x14ac:dyDescent="0.15">
      <c r="C2385" s="22" t="str">
        <f>IF(INDEX(個人!$C$6:$AH$125,$N2385,$C$3)&lt;&gt;"",DBCS(TRIM(INDEX(個人!$C$6:$AH$125,$N2385,$C$3))),"")</f>
        <v/>
      </c>
      <c r="D2385" s="22" t="str">
        <f t="shared" si="324"/>
        <v>○</v>
      </c>
      <c r="E2385" s="22">
        <f>IF(AND(INDEX(個人!$C$6:$AH$125,$N2384,$C$3)&lt;&gt;"",INDEX(個人!$C$6:$AH$125,$N2385,$O2385)&lt;&gt;""),E2384+1,E2384)</f>
        <v>0</v>
      </c>
      <c r="F2385" s="22" t="str">
        <f t="shared" si="325"/>
        <v>@0</v>
      </c>
      <c r="H2385" s="22" t="str">
        <f>IF(AND(INDEX(個人!$C$6:$AH$125,$N2385,$C$3)&lt;&gt;"",INDEX(個人!$C$6:$AH$125,$N2385,$O2385)&lt;&gt;""),IF(INDEX(個人!$C$6:$AH$125,$N2385,$H$3)&lt;20,11,ROUNDDOWN(INDEX(個人!$C$6:$AH$125,$N2385,$H$3)/5,0)+7),"")</f>
        <v/>
      </c>
      <c r="I2385" s="22" t="str">
        <f>IF(AND(INDEX(個人!$C$6:$AH$125,$N2385,$C$3)&lt;&gt;"",INDEX(個人!$C$6:$AH$125,$N2385,$O2385)&lt;&gt;""),IF(ISERROR(VLOOKUP(DBCS($Q2385),コード一覧!$E$1:$F$6,2,FALSE)),1,VLOOKUP(DBCS($Q2385),コード一覧!$E$1:$F$6,2,FALSE)),"")</f>
        <v/>
      </c>
      <c r="J2385" s="22" t="str">
        <f>IF(AND(INDEX(個人!$C$6:$AH$125,$N2385,$C$3)&lt;&gt;"",INDEX(個人!$C$6:$AH$125,$N2385,$O2385)&lt;&gt;""),VLOOKUP($P2385,コード一覧!$G$1:$H$10,2,FALSE),"")</f>
        <v/>
      </c>
      <c r="K2385" s="22" t="str">
        <f>IF(AND(INDEX(個人!$C$6:$AH$125,$N2385,$C$3)&lt;&gt;"",INDEX(個人!$C$6:$AH$125,$N2385,$O2385)&lt;&gt;""),LEFT(TEXT(INDEX(個人!$C$6:$AH$125,$N2385,$O2385),"mm:ss.00"),2),"")</f>
        <v/>
      </c>
      <c r="L2385" s="22" t="str">
        <f>IF(AND(INDEX(個人!$C$6:$AH$125,$N2385,$C$3)&lt;&gt;"",INDEX(個人!$C$6:$AH$125,$N2385,$O2385)&lt;&gt;""),MID(TEXT(INDEX(個人!$C$6:$AH$125,$N2385,$O2385),"mm:ss.00"),4,2),"")</f>
        <v/>
      </c>
      <c r="M2385" s="22" t="str">
        <f>IF(AND(INDEX(個人!$C$6:$AH$125,$N2385,$C$3)&lt;&gt;"",INDEX(個人!$C$6:$AH$125,$N2385,$O2385)&lt;&gt;""),RIGHT(TEXT(INDEX(個人!$C$6:$AH$125,$N2385,$O2385),"mm:ss.00"),2),"")</f>
        <v/>
      </c>
      <c r="N2385" s="22">
        <f t="shared" si="326"/>
        <v>109</v>
      </c>
      <c r="O2385" s="22">
        <v>14</v>
      </c>
      <c r="P2385" s="24" t="s">
        <v>47</v>
      </c>
      <c r="Q2385" s="22" t="s">
        <v>102</v>
      </c>
    </row>
    <row r="2386" spans="3:17" s="22" customFormat="1" x14ac:dyDescent="0.15">
      <c r="C2386" s="22" t="str">
        <f>IF(INDEX(個人!$C$6:$AH$125,$N2386,$C$3)&lt;&gt;"",DBCS(TRIM(INDEX(個人!$C$6:$AH$125,$N2386,$C$3))),"")</f>
        <v/>
      </c>
      <c r="D2386" s="22" t="str">
        <f t="shared" si="324"/>
        <v>○</v>
      </c>
      <c r="E2386" s="22">
        <f>IF(AND(INDEX(個人!$C$6:$AH$125,$N2385,$C$3)&lt;&gt;"",INDEX(個人!$C$6:$AH$125,$N2386,$O2386)&lt;&gt;""),E2385+1,E2385)</f>
        <v>0</v>
      </c>
      <c r="F2386" s="22" t="str">
        <f t="shared" si="325"/>
        <v>@0</v>
      </c>
      <c r="H2386" s="22" t="str">
        <f>IF(AND(INDEX(個人!$C$6:$AH$125,$N2386,$C$3)&lt;&gt;"",INDEX(個人!$C$6:$AH$125,$N2386,$O2386)&lt;&gt;""),IF(INDEX(個人!$C$6:$AH$125,$N2386,$H$3)&lt;20,11,ROUNDDOWN(INDEX(個人!$C$6:$AH$125,$N2386,$H$3)/5,0)+7),"")</f>
        <v/>
      </c>
      <c r="I2386" s="22" t="str">
        <f>IF(AND(INDEX(個人!$C$6:$AH$125,$N2386,$C$3)&lt;&gt;"",INDEX(個人!$C$6:$AH$125,$N2386,$O2386)&lt;&gt;""),IF(ISERROR(VLOOKUP(DBCS($Q2386),コード一覧!$E$1:$F$6,2,FALSE)),1,VLOOKUP(DBCS($Q2386),コード一覧!$E$1:$F$6,2,FALSE)),"")</f>
        <v/>
      </c>
      <c r="J2386" s="22" t="str">
        <f>IF(AND(INDEX(個人!$C$6:$AH$125,$N2386,$C$3)&lt;&gt;"",INDEX(個人!$C$6:$AH$125,$N2386,$O2386)&lt;&gt;""),VLOOKUP($P2386,コード一覧!$G$1:$H$10,2,FALSE),"")</f>
        <v/>
      </c>
      <c r="K2386" s="22" t="str">
        <f>IF(AND(INDEX(個人!$C$6:$AH$125,$N2386,$C$3)&lt;&gt;"",INDEX(個人!$C$6:$AH$125,$N2386,$O2386)&lt;&gt;""),LEFT(TEXT(INDEX(個人!$C$6:$AH$125,$N2386,$O2386),"mm:ss.00"),2),"")</f>
        <v/>
      </c>
      <c r="L2386" s="22" t="str">
        <f>IF(AND(INDEX(個人!$C$6:$AH$125,$N2386,$C$3)&lt;&gt;"",INDEX(個人!$C$6:$AH$125,$N2386,$O2386)&lt;&gt;""),MID(TEXT(INDEX(個人!$C$6:$AH$125,$N2386,$O2386),"mm:ss.00"),4,2),"")</f>
        <v/>
      </c>
      <c r="M2386" s="22" t="str">
        <f>IF(AND(INDEX(個人!$C$6:$AH$125,$N2386,$C$3)&lt;&gt;"",INDEX(個人!$C$6:$AH$125,$N2386,$O2386)&lt;&gt;""),RIGHT(TEXT(INDEX(個人!$C$6:$AH$125,$N2386,$O2386),"mm:ss.00"),2),"")</f>
        <v/>
      </c>
      <c r="N2386" s="22">
        <f t="shared" si="326"/>
        <v>109</v>
      </c>
      <c r="O2386" s="22">
        <v>15</v>
      </c>
      <c r="P2386" s="24" t="s">
        <v>73</v>
      </c>
      <c r="Q2386" s="22" t="s">
        <v>102</v>
      </c>
    </row>
    <row r="2387" spans="3:17" s="22" customFormat="1" x14ac:dyDescent="0.15">
      <c r="C2387" s="22" t="str">
        <f>IF(INDEX(個人!$C$6:$AH$125,$N2387,$C$3)&lt;&gt;"",DBCS(TRIM(INDEX(個人!$C$6:$AH$125,$N2387,$C$3))),"")</f>
        <v/>
      </c>
      <c r="D2387" s="22" t="str">
        <f t="shared" si="324"/>
        <v>○</v>
      </c>
      <c r="E2387" s="22">
        <f>IF(AND(INDEX(個人!$C$6:$AH$125,$N2386,$C$3)&lt;&gt;"",INDEX(個人!$C$6:$AH$125,$N2387,$O2387)&lt;&gt;""),E2386+1,E2386)</f>
        <v>0</v>
      </c>
      <c r="F2387" s="22" t="str">
        <f t="shared" si="325"/>
        <v>@0</v>
      </c>
      <c r="H2387" s="22" t="str">
        <f>IF(AND(INDEX(個人!$C$6:$AH$125,$N2387,$C$3)&lt;&gt;"",INDEX(個人!$C$6:$AH$125,$N2387,$O2387)&lt;&gt;""),IF(INDEX(個人!$C$6:$AH$125,$N2387,$H$3)&lt;20,11,ROUNDDOWN(INDEX(個人!$C$6:$AH$125,$N2387,$H$3)/5,0)+7),"")</f>
        <v/>
      </c>
      <c r="I2387" s="22" t="str">
        <f>IF(AND(INDEX(個人!$C$6:$AH$125,$N2387,$C$3)&lt;&gt;"",INDEX(個人!$C$6:$AH$125,$N2387,$O2387)&lt;&gt;""),IF(ISERROR(VLOOKUP(DBCS($Q2387),コード一覧!$E$1:$F$6,2,FALSE)),1,VLOOKUP(DBCS($Q2387),コード一覧!$E$1:$F$6,2,FALSE)),"")</f>
        <v/>
      </c>
      <c r="J2387" s="22" t="str">
        <f>IF(AND(INDEX(個人!$C$6:$AH$125,$N2387,$C$3)&lt;&gt;"",INDEX(個人!$C$6:$AH$125,$N2387,$O2387)&lt;&gt;""),VLOOKUP($P2387,コード一覧!$G$1:$H$10,2,FALSE),"")</f>
        <v/>
      </c>
      <c r="K2387" s="22" t="str">
        <f>IF(AND(INDEX(個人!$C$6:$AH$125,$N2387,$C$3)&lt;&gt;"",INDEX(個人!$C$6:$AH$125,$N2387,$O2387)&lt;&gt;""),LEFT(TEXT(INDEX(個人!$C$6:$AH$125,$N2387,$O2387),"mm:ss.00"),2),"")</f>
        <v/>
      </c>
      <c r="L2387" s="22" t="str">
        <f>IF(AND(INDEX(個人!$C$6:$AH$125,$N2387,$C$3)&lt;&gt;"",INDEX(個人!$C$6:$AH$125,$N2387,$O2387)&lt;&gt;""),MID(TEXT(INDEX(個人!$C$6:$AH$125,$N2387,$O2387),"mm:ss.00"),4,2),"")</f>
        <v/>
      </c>
      <c r="M2387" s="22" t="str">
        <f>IF(AND(INDEX(個人!$C$6:$AH$125,$N2387,$C$3)&lt;&gt;"",INDEX(個人!$C$6:$AH$125,$N2387,$O2387)&lt;&gt;""),RIGHT(TEXT(INDEX(個人!$C$6:$AH$125,$N2387,$O2387),"mm:ss.00"),2),"")</f>
        <v/>
      </c>
      <c r="N2387" s="22">
        <f t="shared" si="326"/>
        <v>109</v>
      </c>
      <c r="O2387" s="22">
        <v>16</v>
      </c>
      <c r="P2387" s="24" t="s">
        <v>75</v>
      </c>
      <c r="Q2387" s="22" t="s">
        <v>102</v>
      </c>
    </row>
    <row r="2388" spans="3:17" s="22" customFormat="1" x14ac:dyDescent="0.15">
      <c r="C2388" s="22" t="str">
        <f>IF(INDEX(個人!$C$6:$AH$125,$N2388,$C$3)&lt;&gt;"",DBCS(TRIM(INDEX(個人!$C$6:$AH$125,$N2388,$C$3))),"")</f>
        <v/>
      </c>
      <c r="D2388" s="22" t="str">
        <f t="shared" si="324"/>
        <v>○</v>
      </c>
      <c r="E2388" s="22">
        <f>IF(AND(INDEX(個人!$C$6:$AH$125,$N2387,$C$3)&lt;&gt;"",INDEX(個人!$C$6:$AH$125,$N2388,$O2388)&lt;&gt;""),E2387+1,E2387)</f>
        <v>0</v>
      </c>
      <c r="F2388" s="22" t="str">
        <f t="shared" si="325"/>
        <v>@0</v>
      </c>
      <c r="H2388" s="22" t="str">
        <f>IF(AND(INDEX(個人!$C$6:$AH$125,$N2388,$C$3)&lt;&gt;"",INDEX(個人!$C$6:$AH$125,$N2388,$O2388)&lt;&gt;""),IF(INDEX(個人!$C$6:$AH$125,$N2388,$H$3)&lt;20,11,ROUNDDOWN(INDEX(個人!$C$6:$AH$125,$N2388,$H$3)/5,0)+7),"")</f>
        <v/>
      </c>
      <c r="I2388" s="22" t="str">
        <f>IF(AND(INDEX(個人!$C$6:$AH$125,$N2388,$C$3)&lt;&gt;"",INDEX(個人!$C$6:$AH$125,$N2388,$O2388)&lt;&gt;""),IF(ISERROR(VLOOKUP(DBCS($Q2388),コード一覧!$E$1:$F$6,2,FALSE)),1,VLOOKUP(DBCS($Q2388),コード一覧!$E$1:$F$6,2,FALSE)),"")</f>
        <v/>
      </c>
      <c r="J2388" s="22" t="str">
        <f>IF(AND(INDEX(個人!$C$6:$AH$125,$N2388,$C$3)&lt;&gt;"",INDEX(個人!$C$6:$AH$125,$N2388,$O2388)&lt;&gt;""),VLOOKUP($P2388,コード一覧!$G$1:$H$10,2,FALSE),"")</f>
        <v/>
      </c>
      <c r="K2388" s="22" t="str">
        <f>IF(AND(INDEX(個人!$C$6:$AH$125,$N2388,$C$3)&lt;&gt;"",INDEX(個人!$C$6:$AH$125,$N2388,$O2388)&lt;&gt;""),LEFT(TEXT(INDEX(個人!$C$6:$AH$125,$N2388,$O2388),"mm:ss.00"),2),"")</f>
        <v/>
      </c>
      <c r="L2388" s="22" t="str">
        <f>IF(AND(INDEX(個人!$C$6:$AH$125,$N2388,$C$3)&lt;&gt;"",INDEX(個人!$C$6:$AH$125,$N2388,$O2388)&lt;&gt;""),MID(TEXT(INDEX(個人!$C$6:$AH$125,$N2388,$O2388),"mm:ss.00"),4,2),"")</f>
        <v/>
      </c>
      <c r="M2388" s="22" t="str">
        <f>IF(AND(INDEX(個人!$C$6:$AH$125,$N2388,$C$3)&lt;&gt;"",INDEX(個人!$C$6:$AH$125,$N2388,$O2388)&lt;&gt;""),RIGHT(TEXT(INDEX(個人!$C$6:$AH$125,$N2388,$O2388),"mm:ss.00"),2),"")</f>
        <v/>
      </c>
      <c r="N2388" s="22">
        <f t="shared" si="326"/>
        <v>109</v>
      </c>
      <c r="O2388" s="22">
        <v>17</v>
      </c>
      <c r="P2388" s="24" t="s">
        <v>77</v>
      </c>
      <c r="Q2388" s="22" t="s">
        <v>102</v>
      </c>
    </row>
    <row r="2389" spans="3:17" s="22" customFormat="1" x14ac:dyDescent="0.15">
      <c r="C2389" s="22" t="str">
        <f>IF(INDEX(個人!$C$6:$AH$125,$N2389,$C$3)&lt;&gt;"",DBCS(TRIM(INDEX(個人!$C$6:$AH$125,$N2389,$C$3))),"")</f>
        <v/>
      </c>
      <c r="D2389" s="22" t="str">
        <f t="shared" si="324"/>
        <v>○</v>
      </c>
      <c r="E2389" s="22">
        <f>IF(AND(INDEX(個人!$C$6:$AH$125,$N2388,$C$3)&lt;&gt;"",INDEX(個人!$C$6:$AH$125,$N2389,$O2389)&lt;&gt;""),E2388+1,E2388)</f>
        <v>0</v>
      </c>
      <c r="F2389" s="22" t="str">
        <f t="shared" si="325"/>
        <v>@0</v>
      </c>
      <c r="H2389" s="22" t="str">
        <f>IF(AND(INDEX(個人!$C$6:$AH$125,$N2389,$C$3)&lt;&gt;"",INDEX(個人!$C$6:$AH$125,$N2389,$O2389)&lt;&gt;""),IF(INDEX(個人!$C$6:$AH$125,$N2389,$H$3)&lt;20,11,ROUNDDOWN(INDEX(個人!$C$6:$AH$125,$N2389,$H$3)/5,0)+7),"")</f>
        <v/>
      </c>
      <c r="I2389" s="22" t="str">
        <f>IF(AND(INDEX(個人!$C$6:$AH$125,$N2389,$C$3)&lt;&gt;"",INDEX(個人!$C$6:$AH$125,$N2389,$O2389)&lt;&gt;""),IF(ISERROR(VLOOKUP(DBCS($Q2389),コード一覧!$E$1:$F$6,2,FALSE)),1,VLOOKUP(DBCS($Q2389),コード一覧!$E$1:$F$6,2,FALSE)),"")</f>
        <v/>
      </c>
      <c r="J2389" s="22" t="str">
        <f>IF(AND(INDEX(個人!$C$6:$AH$125,$N2389,$C$3)&lt;&gt;"",INDEX(個人!$C$6:$AH$125,$N2389,$O2389)&lt;&gt;""),VLOOKUP($P2389,コード一覧!$G$1:$H$10,2,FALSE),"")</f>
        <v/>
      </c>
      <c r="K2389" s="22" t="str">
        <f>IF(AND(INDEX(個人!$C$6:$AH$125,$N2389,$C$3)&lt;&gt;"",INDEX(個人!$C$6:$AH$125,$N2389,$O2389)&lt;&gt;""),LEFT(TEXT(INDEX(個人!$C$6:$AH$125,$N2389,$O2389),"mm:ss.00"),2),"")</f>
        <v/>
      </c>
      <c r="L2389" s="22" t="str">
        <f>IF(AND(INDEX(個人!$C$6:$AH$125,$N2389,$C$3)&lt;&gt;"",INDEX(個人!$C$6:$AH$125,$N2389,$O2389)&lt;&gt;""),MID(TEXT(INDEX(個人!$C$6:$AH$125,$N2389,$O2389),"mm:ss.00"),4,2),"")</f>
        <v/>
      </c>
      <c r="M2389" s="22" t="str">
        <f>IF(AND(INDEX(個人!$C$6:$AH$125,$N2389,$C$3)&lt;&gt;"",INDEX(個人!$C$6:$AH$125,$N2389,$O2389)&lt;&gt;""),RIGHT(TEXT(INDEX(個人!$C$6:$AH$125,$N2389,$O2389),"mm:ss.00"),2),"")</f>
        <v/>
      </c>
      <c r="N2389" s="22">
        <f t="shared" si="326"/>
        <v>109</v>
      </c>
      <c r="O2389" s="22">
        <v>18</v>
      </c>
      <c r="P2389" s="24" t="s">
        <v>70</v>
      </c>
      <c r="Q2389" s="22" t="s">
        <v>103</v>
      </c>
    </row>
    <row r="2390" spans="3:17" s="22" customFormat="1" x14ac:dyDescent="0.15">
      <c r="C2390" s="22" t="str">
        <f>IF(INDEX(個人!$C$6:$AH$125,$N2390,$C$3)&lt;&gt;"",DBCS(TRIM(INDEX(個人!$C$6:$AH$125,$N2390,$C$3))),"")</f>
        <v/>
      </c>
      <c r="D2390" s="22" t="str">
        <f t="shared" si="324"/>
        <v>○</v>
      </c>
      <c r="E2390" s="22">
        <f>IF(AND(INDEX(個人!$C$6:$AH$125,$N2389,$C$3)&lt;&gt;"",INDEX(個人!$C$6:$AH$125,$N2390,$O2390)&lt;&gt;""),E2389+1,E2389)</f>
        <v>0</v>
      </c>
      <c r="F2390" s="22" t="str">
        <f t="shared" si="325"/>
        <v>@0</v>
      </c>
      <c r="H2390" s="22" t="str">
        <f>IF(AND(INDEX(個人!$C$6:$AH$125,$N2390,$C$3)&lt;&gt;"",INDEX(個人!$C$6:$AH$125,$N2390,$O2390)&lt;&gt;""),IF(INDEX(個人!$C$6:$AH$125,$N2390,$H$3)&lt;20,11,ROUNDDOWN(INDEX(個人!$C$6:$AH$125,$N2390,$H$3)/5,0)+7),"")</f>
        <v/>
      </c>
      <c r="I2390" s="22" t="str">
        <f>IF(AND(INDEX(個人!$C$6:$AH$125,$N2390,$C$3)&lt;&gt;"",INDEX(個人!$C$6:$AH$125,$N2390,$O2390)&lt;&gt;""),IF(ISERROR(VLOOKUP(DBCS($Q2390),コード一覧!$E$1:$F$6,2,FALSE)),1,VLOOKUP(DBCS($Q2390),コード一覧!$E$1:$F$6,2,FALSE)),"")</f>
        <v/>
      </c>
      <c r="J2390" s="22" t="str">
        <f>IF(AND(INDEX(個人!$C$6:$AH$125,$N2390,$C$3)&lt;&gt;"",INDEX(個人!$C$6:$AH$125,$N2390,$O2390)&lt;&gt;""),VLOOKUP($P2390,コード一覧!$G$1:$H$10,2,FALSE),"")</f>
        <v/>
      </c>
      <c r="K2390" s="22" t="str">
        <f>IF(AND(INDEX(個人!$C$6:$AH$125,$N2390,$C$3)&lt;&gt;"",INDEX(個人!$C$6:$AH$125,$N2390,$O2390)&lt;&gt;""),LEFT(TEXT(INDEX(個人!$C$6:$AH$125,$N2390,$O2390),"mm:ss.00"),2),"")</f>
        <v/>
      </c>
      <c r="L2390" s="22" t="str">
        <f>IF(AND(INDEX(個人!$C$6:$AH$125,$N2390,$C$3)&lt;&gt;"",INDEX(個人!$C$6:$AH$125,$N2390,$O2390)&lt;&gt;""),MID(TEXT(INDEX(個人!$C$6:$AH$125,$N2390,$O2390),"mm:ss.00"),4,2),"")</f>
        <v/>
      </c>
      <c r="M2390" s="22" t="str">
        <f>IF(AND(INDEX(個人!$C$6:$AH$125,$N2390,$C$3)&lt;&gt;"",INDEX(個人!$C$6:$AH$125,$N2390,$O2390)&lt;&gt;""),RIGHT(TEXT(INDEX(個人!$C$6:$AH$125,$N2390,$O2390),"mm:ss.00"),2),"")</f>
        <v/>
      </c>
      <c r="N2390" s="22">
        <f t="shared" si="326"/>
        <v>109</v>
      </c>
      <c r="O2390" s="22">
        <v>19</v>
      </c>
      <c r="P2390" s="24" t="s">
        <v>24</v>
      </c>
      <c r="Q2390" s="22" t="s">
        <v>103</v>
      </c>
    </row>
    <row r="2391" spans="3:17" s="22" customFormat="1" x14ac:dyDescent="0.15">
      <c r="C2391" s="22" t="str">
        <f>IF(INDEX(個人!$C$6:$AH$125,$N2391,$C$3)&lt;&gt;"",DBCS(TRIM(INDEX(個人!$C$6:$AH$125,$N2391,$C$3))),"")</f>
        <v/>
      </c>
      <c r="D2391" s="22" t="str">
        <f t="shared" si="324"/>
        <v>○</v>
      </c>
      <c r="E2391" s="22">
        <f>IF(AND(INDEX(個人!$C$6:$AH$125,$N2390,$C$3)&lt;&gt;"",INDEX(個人!$C$6:$AH$125,$N2391,$O2391)&lt;&gt;""),E2390+1,E2390)</f>
        <v>0</v>
      </c>
      <c r="F2391" s="22" t="str">
        <f t="shared" si="325"/>
        <v>@0</v>
      </c>
      <c r="H2391" s="22" t="str">
        <f>IF(AND(INDEX(個人!$C$6:$AH$125,$N2391,$C$3)&lt;&gt;"",INDEX(個人!$C$6:$AH$125,$N2391,$O2391)&lt;&gt;""),IF(INDEX(個人!$C$6:$AH$125,$N2391,$H$3)&lt;20,11,ROUNDDOWN(INDEX(個人!$C$6:$AH$125,$N2391,$H$3)/5,0)+7),"")</f>
        <v/>
      </c>
      <c r="I2391" s="22" t="str">
        <f>IF(AND(INDEX(個人!$C$6:$AH$125,$N2391,$C$3)&lt;&gt;"",INDEX(個人!$C$6:$AH$125,$N2391,$O2391)&lt;&gt;""),IF(ISERROR(VLOOKUP(DBCS($Q2391),コード一覧!$E$1:$F$6,2,FALSE)),1,VLOOKUP(DBCS($Q2391),コード一覧!$E$1:$F$6,2,FALSE)),"")</f>
        <v/>
      </c>
      <c r="J2391" s="22" t="str">
        <f>IF(AND(INDEX(個人!$C$6:$AH$125,$N2391,$C$3)&lt;&gt;"",INDEX(個人!$C$6:$AH$125,$N2391,$O2391)&lt;&gt;""),VLOOKUP($P2391,コード一覧!$G$1:$H$10,2,FALSE),"")</f>
        <v/>
      </c>
      <c r="K2391" s="22" t="str">
        <f>IF(AND(INDEX(個人!$C$6:$AH$125,$N2391,$C$3)&lt;&gt;"",INDEX(個人!$C$6:$AH$125,$N2391,$O2391)&lt;&gt;""),LEFT(TEXT(INDEX(個人!$C$6:$AH$125,$N2391,$O2391),"mm:ss.00"),2),"")</f>
        <v/>
      </c>
      <c r="L2391" s="22" t="str">
        <f>IF(AND(INDEX(個人!$C$6:$AH$125,$N2391,$C$3)&lt;&gt;"",INDEX(個人!$C$6:$AH$125,$N2391,$O2391)&lt;&gt;""),MID(TEXT(INDEX(個人!$C$6:$AH$125,$N2391,$O2391),"mm:ss.00"),4,2),"")</f>
        <v/>
      </c>
      <c r="M2391" s="22" t="str">
        <f>IF(AND(INDEX(個人!$C$6:$AH$125,$N2391,$C$3)&lt;&gt;"",INDEX(個人!$C$6:$AH$125,$N2391,$O2391)&lt;&gt;""),RIGHT(TEXT(INDEX(個人!$C$6:$AH$125,$N2391,$O2391),"mm:ss.00"),2),"")</f>
        <v/>
      </c>
      <c r="N2391" s="22">
        <f t="shared" si="326"/>
        <v>109</v>
      </c>
      <c r="O2391" s="22">
        <v>20</v>
      </c>
      <c r="P2391" s="24" t="s">
        <v>37</v>
      </c>
      <c r="Q2391" s="22" t="s">
        <v>103</v>
      </c>
    </row>
    <row r="2392" spans="3:17" s="22" customFormat="1" x14ac:dyDescent="0.15">
      <c r="C2392" s="22" t="str">
        <f>IF(INDEX(個人!$C$6:$AH$125,$N2392,$C$3)&lt;&gt;"",DBCS(TRIM(INDEX(個人!$C$6:$AH$125,$N2392,$C$3))),"")</f>
        <v/>
      </c>
      <c r="D2392" s="22" t="str">
        <f t="shared" si="324"/>
        <v>○</v>
      </c>
      <c r="E2392" s="22">
        <f>IF(AND(INDEX(個人!$C$6:$AH$125,$N2391,$C$3)&lt;&gt;"",INDEX(個人!$C$6:$AH$125,$N2392,$O2392)&lt;&gt;""),E2391+1,E2391)</f>
        <v>0</v>
      </c>
      <c r="F2392" s="22" t="str">
        <f t="shared" si="325"/>
        <v>@0</v>
      </c>
      <c r="H2392" s="22" t="str">
        <f>IF(AND(INDEX(個人!$C$6:$AH$125,$N2392,$C$3)&lt;&gt;"",INDEX(個人!$C$6:$AH$125,$N2392,$O2392)&lt;&gt;""),IF(INDEX(個人!$C$6:$AH$125,$N2392,$H$3)&lt;20,11,ROUNDDOWN(INDEX(個人!$C$6:$AH$125,$N2392,$H$3)/5,0)+7),"")</f>
        <v/>
      </c>
      <c r="I2392" s="22" t="str">
        <f>IF(AND(INDEX(個人!$C$6:$AH$125,$N2392,$C$3)&lt;&gt;"",INDEX(個人!$C$6:$AH$125,$N2392,$O2392)&lt;&gt;""),IF(ISERROR(VLOOKUP(DBCS($Q2392),コード一覧!$E$1:$F$6,2,FALSE)),1,VLOOKUP(DBCS($Q2392),コード一覧!$E$1:$F$6,2,FALSE)),"")</f>
        <v/>
      </c>
      <c r="J2392" s="22" t="str">
        <f>IF(AND(INDEX(個人!$C$6:$AH$125,$N2392,$C$3)&lt;&gt;"",INDEX(個人!$C$6:$AH$125,$N2392,$O2392)&lt;&gt;""),VLOOKUP($P2392,コード一覧!$G$1:$H$10,2,FALSE),"")</f>
        <v/>
      </c>
      <c r="K2392" s="22" t="str">
        <f>IF(AND(INDEX(個人!$C$6:$AH$125,$N2392,$C$3)&lt;&gt;"",INDEX(個人!$C$6:$AH$125,$N2392,$O2392)&lt;&gt;""),LEFT(TEXT(INDEX(個人!$C$6:$AH$125,$N2392,$O2392),"mm:ss.00"),2),"")</f>
        <v/>
      </c>
      <c r="L2392" s="22" t="str">
        <f>IF(AND(INDEX(個人!$C$6:$AH$125,$N2392,$C$3)&lt;&gt;"",INDEX(個人!$C$6:$AH$125,$N2392,$O2392)&lt;&gt;""),MID(TEXT(INDEX(個人!$C$6:$AH$125,$N2392,$O2392),"mm:ss.00"),4,2),"")</f>
        <v/>
      </c>
      <c r="M2392" s="22" t="str">
        <f>IF(AND(INDEX(個人!$C$6:$AH$125,$N2392,$C$3)&lt;&gt;"",INDEX(個人!$C$6:$AH$125,$N2392,$O2392)&lt;&gt;""),RIGHT(TEXT(INDEX(個人!$C$6:$AH$125,$N2392,$O2392),"mm:ss.00"),2),"")</f>
        <v/>
      </c>
      <c r="N2392" s="22">
        <f t="shared" si="326"/>
        <v>109</v>
      </c>
      <c r="O2392" s="22">
        <v>21</v>
      </c>
      <c r="P2392" s="24" t="s">
        <v>47</v>
      </c>
      <c r="Q2392" s="22" t="s">
        <v>103</v>
      </c>
    </row>
    <row r="2393" spans="3:17" s="22" customFormat="1" x14ac:dyDescent="0.15">
      <c r="C2393" s="22" t="str">
        <f>IF(INDEX(個人!$C$6:$AH$125,$N2393,$C$3)&lt;&gt;"",DBCS(TRIM(INDEX(個人!$C$6:$AH$125,$N2393,$C$3))),"")</f>
        <v/>
      </c>
      <c r="D2393" s="22" t="str">
        <f t="shared" si="324"/>
        <v>○</v>
      </c>
      <c r="E2393" s="22">
        <f>IF(AND(INDEX(個人!$C$6:$AH$125,$N2392,$C$3)&lt;&gt;"",INDEX(個人!$C$6:$AH$125,$N2393,$O2393)&lt;&gt;""),E2392+1,E2392)</f>
        <v>0</v>
      </c>
      <c r="F2393" s="22" t="str">
        <f t="shared" si="325"/>
        <v>@0</v>
      </c>
      <c r="H2393" s="22" t="str">
        <f>IF(AND(INDEX(個人!$C$6:$AH$125,$N2393,$C$3)&lt;&gt;"",INDEX(個人!$C$6:$AH$125,$N2393,$O2393)&lt;&gt;""),IF(INDEX(個人!$C$6:$AH$125,$N2393,$H$3)&lt;20,11,ROUNDDOWN(INDEX(個人!$C$6:$AH$125,$N2393,$H$3)/5,0)+7),"")</f>
        <v/>
      </c>
      <c r="I2393" s="22" t="str">
        <f>IF(AND(INDEX(個人!$C$6:$AH$125,$N2393,$C$3)&lt;&gt;"",INDEX(個人!$C$6:$AH$125,$N2393,$O2393)&lt;&gt;""),IF(ISERROR(VLOOKUP(DBCS($Q2393),コード一覧!$E$1:$F$6,2,FALSE)),1,VLOOKUP(DBCS($Q2393),コード一覧!$E$1:$F$6,2,FALSE)),"")</f>
        <v/>
      </c>
      <c r="J2393" s="22" t="str">
        <f>IF(AND(INDEX(個人!$C$6:$AH$125,$N2393,$C$3)&lt;&gt;"",INDEX(個人!$C$6:$AH$125,$N2393,$O2393)&lt;&gt;""),VLOOKUP($P2393,コード一覧!$G$1:$H$10,2,FALSE),"")</f>
        <v/>
      </c>
      <c r="K2393" s="22" t="str">
        <f>IF(AND(INDEX(個人!$C$6:$AH$125,$N2393,$C$3)&lt;&gt;"",INDEX(個人!$C$6:$AH$125,$N2393,$O2393)&lt;&gt;""),LEFT(TEXT(INDEX(個人!$C$6:$AH$125,$N2393,$O2393),"mm:ss.00"),2),"")</f>
        <v/>
      </c>
      <c r="L2393" s="22" t="str">
        <f>IF(AND(INDEX(個人!$C$6:$AH$125,$N2393,$C$3)&lt;&gt;"",INDEX(個人!$C$6:$AH$125,$N2393,$O2393)&lt;&gt;""),MID(TEXT(INDEX(個人!$C$6:$AH$125,$N2393,$O2393),"mm:ss.00"),4,2),"")</f>
        <v/>
      </c>
      <c r="M2393" s="22" t="str">
        <f>IF(AND(INDEX(個人!$C$6:$AH$125,$N2393,$C$3)&lt;&gt;"",INDEX(個人!$C$6:$AH$125,$N2393,$O2393)&lt;&gt;""),RIGHT(TEXT(INDEX(個人!$C$6:$AH$125,$N2393,$O2393),"mm:ss.00"),2),"")</f>
        <v/>
      </c>
      <c r="N2393" s="22">
        <f t="shared" si="326"/>
        <v>109</v>
      </c>
      <c r="O2393" s="22">
        <v>22</v>
      </c>
      <c r="P2393" s="24" t="s">
        <v>70</v>
      </c>
      <c r="Q2393" s="22" t="s">
        <v>104</v>
      </c>
    </row>
    <row r="2394" spans="3:17" s="22" customFormat="1" x14ac:dyDescent="0.15">
      <c r="C2394" s="22" t="str">
        <f>IF(INDEX(個人!$C$6:$AH$125,$N2394,$C$3)&lt;&gt;"",DBCS(TRIM(INDEX(個人!$C$6:$AH$125,$N2394,$C$3))),"")</f>
        <v/>
      </c>
      <c r="D2394" s="22" t="str">
        <f t="shared" si="324"/>
        <v>○</v>
      </c>
      <c r="E2394" s="22">
        <f>IF(AND(INDEX(個人!$C$6:$AH$125,$N2393,$C$3)&lt;&gt;"",INDEX(個人!$C$6:$AH$125,$N2394,$O2394)&lt;&gt;""),E2393+1,E2393)</f>
        <v>0</v>
      </c>
      <c r="F2394" s="22" t="str">
        <f t="shared" si="325"/>
        <v>@0</v>
      </c>
      <c r="H2394" s="22" t="str">
        <f>IF(AND(INDEX(個人!$C$6:$AH$125,$N2394,$C$3)&lt;&gt;"",INDEX(個人!$C$6:$AH$125,$N2394,$O2394)&lt;&gt;""),IF(INDEX(個人!$C$6:$AH$125,$N2394,$H$3)&lt;20,11,ROUNDDOWN(INDEX(個人!$C$6:$AH$125,$N2394,$H$3)/5,0)+7),"")</f>
        <v/>
      </c>
      <c r="I2394" s="22" t="str">
        <f>IF(AND(INDEX(個人!$C$6:$AH$125,$N2394,$C$3)&lt;&gt;"",INDEX(個人!$C$6:$AH$125,$N2394,$O2394)&lt;&gt;""),IF(ISERROR(VLOOKUP(DBCS($Q2394),コード一覧!$E$1:$F$6,2,FALSE)),1,VLOOKUP(DBCS($Q2394),コード一覧!$E$1:$F$6,2,FALSE)),"")</f>
        <v/>
      </c>
      <c r="J2394" s="22" t="str">
        <f>IF(AND(INDEX(個人!$C$6:$AH$125,$N2394,$C$3)&lt;&gt;"",INDEX(個人!$C$6:$AH$125,$N2394,$O2394)&lt;&gt;""),VLOOKUP($P2394,コード一覧!$G$1:$H$10,2,FALSE),"")</f>
        <v/>
      </c>
      <c r="K2394" s="22" t="str">
        <f>IF(AND(INDEX(個人!$C$6:$AH$125,$N2394,$C$3)&lt;&gt;"",INDEX(個人!$C$6:$AH$125,$N2394,$O2394)&lt;&gt;""),LEFT(TEXT(INDEX(個人!$C$6:$AH$125,$N2394,$O2394),"mm:ss.00"),2),"")</f>
        <v/>
      </c>
      <c r="L2394" s="22" t="str">
        <f>IF(AND(INDEX(個人!$C$6:$AH$125,$N2394,$C$3)&lt;&gt;"",INDEX(個人!$C$6:$AH$125,$N2394,$O2394)&lt;&gt;""),MID(TEXT(INDEX(個人!$C$6:$AH$125,$N2394,$O2394),"mm:ss.00"),4,2),"")</f>
        <v/>
      </c>
      <c r="M2394" s="22" t="str">
        <f>IF(AND(INDEX(個人!$C$6:$AH$125,$N2394,$C$3)&lt;&gt;"",INDEX(個人!$C$6:$AH$125,$N2394,$O2394)&lt;&gt;""),RIGHT(TEXT(INDEX(個人!$C$6:$AH$125,$N2394,$O2394),"mm:ss.00"),2),"")</f>
        <v/>
      </c>
      <c r="N2394" s="22">
        <f t="shared" si="326"/>
        <v>109</v>
      </c>
      <c r="O2394" s="22">
        <v>23</v>
      </c>
      <c r="P2394" s="24" t="s">
        <v>24</v>
      </c>
      <c r="Q2394" s="22" t="s">
        <v>104</v>
      </c>
    </row>
    <row r="2395" spans="3:17" s="22" customFormat="1" x14ac:dyDescent="0.15">
      <c r="C2395" s="22" t="str">
        <f>IF(INDEX(個人!$C$6:$AH$125,$N2395,$C$3)&lt;&gt;"",DBCS(TRIM(INDEX(個人!$C$6:$AH$125,$N2395,$C$3))),"")</f>
        <v/>
      </c>
      <c r="D2395" s="22" t="str">
        <f t="shared" si="324"/>
        <v>○</v>
      </c>
      <c r="E2395" s="22">
        <f>IF(AND(INDEX(個人!$C$6:$AH$125,$N2394,$C$3)&lt;&gt;"",INDEX(個人!$C$6:$AH$125,$N2395,$O2395)&lt;&gt;""),E2394+1,E2394)</f>
        <v>0</v>
      </c>
      <c r="F2395" s="22" t="str">
        <f t="shared" si="325"/>
        <v>@0</v>
      </c>
      <c r="H2395" s="22" t="str">
        <f>IF(AND(INDEX(個人!$C$6:$AH$125,$N2395,$C$3)&lt;&gt;"",INDEX(個人!$C$6:$AH$125,$N2395,$O2395)&lt;&gt;""),IF(INDEX(個人!$C$6:$AH$125,$N2395,$H$3)&lt;20,11,ROUNDDOWN(INDEX(個人!$C$6:$AH$125,$N2395,$H$3)/5,0)+7),"")</f>
        <v/>
      </c>
      <c r="I2395" s="22" t="str">
        <f>IF(AND(INDEX(個人!$C$6:$AH$125,$N2395,$C$3)&lt;&gt;"",INDEX(個人!$C$6:$AH$125,$N2395,$O2395)&lt;&gt;""),IF(ISERROR(VLOOKUP(DBCS($Q2395),コード一覧!$E$1:$F$6,2,FALSE)),1,VLOOKUP(DBCS($Q2395),コード一覧!$E$1:$F$6,2,FALSE)),"")</f>
        <v/>
      </c>
      <c r="J2395" s="22" t="str">
        <f>IF(AND(INDEX(個人!$C$6:$AH$125,$N2395,$C$3)&lt;&gt;"",INDEX(個人!$C$6:$AH$125,$N2395,$O2395)&lt;&gt;""),VLOOKUP($P2395,コード一覧!$G$1:$H$10,2,FALSE),"")</f>
        <v/>
      </c>
      <c r="K2395" s="22" t="str">
        <f>IF(AND(INDEX(個人!$C$6:$AH$125,$N2395,$C$3)&lt;&gt;"",INDEX(個人!$C$6:$AH$125,$N2395,$O2395)&lt;&gt;""),LEFT(TEXT(INDEX(個人!$C$6:$AH$125,$N2395,$O2395),"mm:ss.00"),2),"")</f>
        <v/>
      </c>
      <c r="L2395" s="22" t="str">
        <f>IF(AND(INDEX(個人!$C$6:$AH$125,$N2395,$C$3)&lt;&gt;"",INDEX(個人!$C$6:$AH$125,$N2395,$O2395)&lt;&gt;""),MID(TEXT(INDEX(個人!$C$6:$AH$125,$N2395,$O2395),"mm:ss.00"),4,2),"")</f>
        <v/>
      </c>
      <c r="M2395" s="22" t="str">
        <f>IF(AND(INDEX(個人!$C$6:$AH$125,$N2395,$C$3)&lt;&gt;"",INDEX(個人!$C$6:$AH$125,$N2395,$O2395)&lt;&gt;""),RIGHT(TEXT(INDEX(個人!$C$6:$AH$125,$N2395,$O2395),"mm:ss.00"),2),"")</f>
        <v/>
      </c>
      <c r="N2395" s="22">
        <f t="shared" si="326"/>
        <v>109</v>
      </c>
      <c r="O2395" s="22">
        <v>24</v>
      </c>
      <c r="P2395" s="24" t="s">
        <v>37</v>
      </c>
      <c r="Q2395" s="22" t="s">
        <v>104</v>
      </c>
    </row>
    <row r="2396" spans="3:17" s="22" customFormat="1" x14ac:dyDescent="0.15">
      <c r="C2396" s="22" t="str">
        <f>IF(INDEX(個人!$C$6:$AH$125,$N2396,$C$3)&lt;&gt;"",DBCS(TRIM(INDEX(個人!$C$6:$AH$125,$N2396,$C$3))),"")</f>
        <v/>
      </c>
      <c r="D2396" s="22" t="str">
        <f t="shared" si="324"/>
        <v>○</v>
      </c>
      <c r="E2396" s="22">
        <f>IF(AND(INDEX(個人!$C$6:$AH$125,$N2395,$C$3)&lt;&gt;"",INDEX(個人!$C$6:$AH$125,$N2396,$O2396)&lt;&gt;""),E2395+1,E2395)</f>
        <v>0</v>
      </c>
      <c r="F2396" s="22" t="str">
        <f t="shared" si="325"/>
        <v>@0</v>
      </c>
      <c r="H2396" s="22" t="str">
        <f>IF(AND(INDEX(個人!$C$6:$AH$125,$N2396,$C$3)&lt;&gt;"",INDEX(個人!$C$6:$AH$125,$N2396,$O2396)&lt;&gt;""),IF(INDEX(個人!$C$6:$AH$125,$N2396,$H$3)&lt;20,11,ROUNDDOWN(INDEX(個人!$C$6:$AH$125,$N2396,$H$3)/5,0)+7),"")</f>
        <v/>
      </c>
      <c r="I2396" s="22" t="str">
        <f>IF(AND(INDEX(個人!$C$6:$AH$125,$N2396,$C$3)&lt;&gt;"",INDEX(個人!$C$6:$AH$125,$N2396,$O2396)&lt;&gt;""),IF(ISERROR(VLOOKUP(DBCS($Q2396),コード一覧!$E$1:$F$6,2,FALSE)),1,VLOOKUP(DBCS($Q2396),コード一覧!$E$1:$F$6,2,FALSE)),"")</f>
        <v/>
      </c>
      <c r="J2396" s="22" t="str">
        <f>IF(AND(INDEX(個人!$C$6:$AH$125,$N2396,$C$3)&lt;&gt;"",INDEX(個人!$C$6:$AH$125,$N2396,$O2396)&lt;&gt;""),VLOOKUP($P2396,コード一覧!$G$1:$H$10,2,FALSE),"")</f>
        <v/>
      </c>
      <c r="K2396" s="22" t="str">
        <f>IF(AND(INDEX(個人!$C$6:$AH$125,$N2396,$C$3)&lt;&gt;"",INDEX(個人!$C$6:$AH$125,$N2396,$O2396)&lt;&gt;""),LEFT(TEXT(INDEX(個人!$C$6:$AH$125,$N2396,$O2396),"mm:ss.00"),2),"")</f>
        <v/>
      </c>
      <c r="L2396" s="22" t="str">
        <f>IF(AND(INDEX(個人!$C$6:$AH$125,$N2396,$C$3)&lt;&gt;"",INDEX(個人!$C$6:$AH$125,$N2396,$O2396)&lt;&gt;""),MID(TEXT(INDEX(個人!$C$6:$AH$125,$N2396,$O2396),"mm:ss.00"),4,2),"")</f>
        <v/>
      </c>
      <c r="M2396" s="22" t="str">
        <f>IF(AND(INDEX(個人!$C$6:$AH$125,$N2396,$C$3)&lt;&gt;"",INDEX(個人!$C$6:$AH$125,$N2396,$O2396)&lt;&gt;""),RIGHT(TEXT(INDEX(個人!$C$6:$AH$125,$N2396,$O2396),"mm:ss.00"),2),"")</f>
        <v/>
      </c>
      <c r="N2396" s="22">
        <f t="shared" si="326"/>
        <v>109</v>
      </c>
      <c r="O2396" s="22">
        <v>25</v>
      </c>
      <c r="P2396" s="24" t="s">
        <v>47</v>
      </c>
      <c r="Q2396" s="22" t="s">
        <v>104</v>
      </c>
    </row>
    <row r="2397" spans="3:17" s="22" customFormat="1" x14ac:dyDescent="0.15">
      <c r="C2397" s="22" t="str">
        <f>IF(INDEX(個人!$C$6:$AH$125,$N2397,$C$3)&lt;&gt;"",DBCS(TRIM(INDEX(個人!$C$6:$AH$125,$N2397,$C$3))),"")</f>
        <v/>
      </c>
      <c r="D2397" s="22" t="str">
        <f t="shared" si="324"/>
        <v>○</v>
      </c>
      <c r="E2397" s="22">
        <f>IF(AND(INDEX(個人!$C$6:$AH$125,$N2396,$C$3)&lt;&gt;"",INDEX(個人!$C$6:$AH$125,$N2397,$O2397)&lt;&gt;""),E2396+1,E2396)</f>
        <v>0</v>
      </c>
      <c r="F2397" s="22" t="str">
        <f t="shared" si="325"/>
        <v>@0</v>
      </c>
      <c r="H2397" s="22" t="str">
        <f>IF(AND(INDEX(個人!$C$6:$AH$125,$N2397,$C$3)&lt;&gt;"",INDEX(個人!$C$6:$AH$125,$N2397,$O2397)&lt;&gt;""),IF(INDEX(個人!$C$6:$AH$125,$N2397,$H$3)&lt;20,11,ROUNDDOWN(INDEX(個人!$C$6:$AH$125,$N2397,$H$3)/5,0)+7),"")</f>
        <v/>
      </c>
      <c r="I2397" s="22" t="str">
        <f>IF(AND(INDEX(個人!$C$6:$AH$125,$N2397,$C$3)&lt;&gt;"",INDEX(個人!$C$6:$AH$125,$N2397,$O2397)&lt;&gt;""),IF(ISERROR(VLOOKUP(DBCS($Q2397),コード一覧!$E$1:$F$6,2,FALSE)),1,VLOOKUP(DBCS($Q2397),コード一覧!$E$1:$F$6,2,FALSE)),"")</f>
        <v/>
      </c>
      <c r="J2397" s="22" t="str">
        <f>IF(AND(INDEX(個人!$C$6:$AH$125,$N2397,$C$3)&lt;&gt;"",INDEX(個人!$C$6:$AH$125,$N2397,$O2397)&lt;&gt;""),VLOOKUP($P2397,コード一覧!$G$1:$H$10,2,FALSE),"")</f>
        <v/>
      </c>
      <c r="K2397" s="22" t="str">
        <f>IF(AND(INDEX(個人!$C$6:$AH$125,$N2397,$C$3)&lt;&gt;"",INDEX(個人!$C$6:$AH$125,$N2397,$O2397)&lt;&gt;""),LEFT(TEXT(INDEX(個人!$C$6:$AH$125,$N2397,$O2397),"mm:ss.00"),2),"")</f>
        <v/>
      </c>
      <c r="L2397" s="22" t="str">
        <f>IF(AND(INDEX(個人!$C$6:$AH$125,$N2397,$C$3)&lt;&gt;"",INDEX(個人!$C$6:$AH$125,$N2397,$O2397)&lt;&gt;""),MID(TEXT(INDEX(個人!$C$6:$AH$125,$N2397,$O2397),"mm:ss.00"),4,2),"")</f>
        <v/>
      </c>
      <c r="M2397" s="22" t="str">
        <f>IF(AND(INDEX(個人!$C$6:$AH$125,$N2397,$C$3)&lt;&gt;"",INDEX(個人!$C$6:$AH$125,$N2397,$O2397)&lt;&gt;""),RIGHT(TEXT(INDEX(個人!$C$6:$AH$125,$N2397,$O2397),"mm:ss.00"),2),"")</f>
        <v/>
      </c>
      <c r="N2397" s="22">
        <f t="shared" si="326"/>
        <v>109</v>
      </c>
      <c r="O2397" s="22">
        <v>26</v>
      </c>
      <c r="P2397" s="24" t="s">
        <v>70</v>
      </c>
      <c r="Q2397" s="22" t="s">
        <v>55</v>
      </c>
    </row>
    <row r="2398" spans="3:17" s="22" customFormat="1" x14ac:dyDescent="0.15">
      <c r="C2398" s="22" t="str">
        <f>IF(INDEX(個人!$C$6:$AH$125,$N2398,$C$3)&lt;&gt;"",DBCS(TRIM(INDEX(個人!$C$6:$AH$125,$N2398,$C$3))),"")</f>
        <v/>
      </c>
      <c r="D2398" s="22" t="str">
        <f t="shared" si="324"/>
        <v>○</v>
      </c>
      <c r="E2398" s="22">
        <f>IF(AND(INDEX(個人!$C$6:$AH$125,$N2397,$C$3)&lt;&gt;"",INDEX(個人!$C$6:$AH$125,$N2398,$O2398)&lt;&gt;""),E2397+1,E2397)</f>
        <v>0</v>
      </c>
      <c r="F2398" s="22" t="str">
        <f t="shared" si="325"/>
        <v>@0</v>
      </c>
      <c r="H2398" s="22" t="str">
        <f>IF(AND(INDEX(個人!$C$6:$AH$125,$N2398,$C$3)&lt;&gt;"",INDEX(個人!$C$6:$AH$125,$N2398,$O2398)&lt;&gt;""),IF(INDEX(個人!$C$6:$AH$125,$N2398,$H$3)&lt;20,11,ROUNDDOWN(INDEX(個人!$C$6:$AH$125,$N2398,$H$3)/5,0)+7),"")</f>
        <v/>
      </c>
      <c r="I2398" s="22" t="str">
        <f>IF(AND(INDEX(個人!$C$6:$AH$125,$N2398,$C$3)&lt;&gt;"",INDEX(個人!$C$6:$AH$125,$N2398,$O2398)&lt;&gt;""),IF(ISERROR(VLOOKUP(DBCS($Q2398),コード一覧!$E$1:$F$6,2,FALSE)),1,VLOOKUP(DBCS($Q2398),コード一覧!$E$1:$F$6,2,FALSE)),"")</f>
        <v/>
      </c>
      <c r="J2398" s="22" t="str">
        <f>IF(AND(INDEX(個人!$C$6:$AH$125,$N2398,$C$3)&lt;&gt;"",INDEX(個人!$C$6:$AH$125,$N2398,$O2398)&lt;&gt;""),VLOOKUP($P2398,コード一覧!$G$1:$H$10,2,FALSE),"")</f>
        <v/>
      </c>
      <c r="K2398" s="22" t="str">
        <f>IF(AND(INDEX(個人!$C$6:$AH$125,$N2398,$C$3)&lt;&gt;"",INDEX(個人!$C$6:$AH$125,$N2398,$O2398)&lt;&gt;""),LEFT(TEXT(INDEX(個人!$C$6:$AH$125,$N2398,$O2398),"mm:ss.00"),2),"")</f>
        <v/>
      </c>
      <c r="L2398" s="22" t="str">
        <f>IF(AND(INDEX(個人!$C$6:$AH$125,$N2398,$C$3)&lt;&gt;"",INDEX(個人!$C$6:$AH$125,$N2398,$O2398)&lt;&gt;""),MID(TEXT(INDEX(個人!$C$6:$AH$125,$N2398,$O2398),"mm:ss.00"),4,2),"")</f>
        <v/>
      </c>
      <c r="M2398" s="22" t="str">
        <f>IF(AND(INDEX(個人!$C$6:$AH$125,$N2398,$C$3)&lt;&gt;"",INDEX(個人!$C$6:$AH$125,$N2398,$O2398)&lt;&gt;""),RIGHT(TEXT(INDEX(個人!$C$6:$AH$125,$N2398,$O2398),"mm:ss.00"),2),"")</f>
        <v/>
      </c>
      <c r="N2398" s="22">
        <f t="shared" si="326"/>
        <v>109</v>
      </c>
      <c r="O2398" s="22">
        <v>27</v>
      </c>
      <c r="P2398" s="24" t="s">
        <v>24</v>
      </c>
      <c r="Q2398" s="22" t="s">
        <v>55</v>
      </c>
    </row>
    <row r="2399" spans="3:17" s="22" customFormat="1" x14ac:dyDescent="0.15">
      <c r="C2399" s="22" t="str">
        <f>IF(INDEX(個人!$C$6:$AH$125,$N2399,$C$3)&lt;&gt;"",DBCS(TRIM(INDEX(個人!$C$6:$AH$125,$N2399,$C$3))),"")</f>
        <v/>
      </c>
      <c r="D2399" s="22" t="str">
        <f t="shared" si="324"/>
        <v>○</v>
      </c>
      <c r="E2399" s="22">
        <f>IF(AND(INDEX(個人!$C$6:$AH$125,$N2398,$C$3)&lt;&gt;"",INDEX(個人!$C$6:$AH$125,$N2399,$O2399)&lt;&gt;""),E2398+1,E2398)</f>
        <v>0</v>
      </c>
      <c r="F2399" s="22" t="str">
        <f t="shared" si="325"/>
        <v>@0</v>
      </c>
      <c r="H2399" s="22" t="str">
        <f>IF(AND(INDEX(個人!$C$6:$AH$125,$N2399,$C$3)&lt;&gt;"",INDEX(個人!$C$6:$AH$125,$N2399,$O2399)&lt;&gt;""),IF(INDEX(個人!$C$6:$AH$125,$N2399,$H$3)&lt;20,11,ROUNDDOWN(INDEX(個人!$C$6:$AH$125,$N2399,$H$3)/5,0)+7),"")</f>
        <v/>
      </c>
      <c r="I2399" s="22" t="str">
        <f>IF(AND(INDEX(個人!$C$6:$AH$125,$N2399,$C$3)&lt;&gt;"",INDEX(個人!$C$6:$AH$125,$N2399,$O2399)&lt;&gt;""),IF(ISERROR(VLOOKUP(DBCS($Q2399),コード一覧!$E$1:$F$6,2,FALSE)),1,VLOOKUP(DBCS($Q2399),コード一覧!$E$1:$F$6,2,FALSE)),"")</f>
        <v/>
      </c>
      <c r="J2399" s="22" t="str">
        <f>IF(AND(INDEX(個人!$C$6:$AH$125,$N2399,$C$3)&lt;&gt;"",INDEX(個人!$C$6:$AH$125,$N2399,$O2399)&lt;&gt;""),VLOOKUP($P2399,コード一覧!$G$1:$H$10,2,FALSE),"")</f>
        <v/>
      </c>
      <c r="K2399" s="22" t="str">
        <f>IF(AND(INDEX(個人!$C$6:$AH$125,$N2399,$C$3)&lt;&gt;"",INDEX(個人!$C$6:$AH$125,$N2399,$O2399)&lt;&gt;""),LEFT(TEXT(INDEX(個人!$C$6:$AH$125,$N2399,$O2399),"mm:ss.00"),2),"")</f>
        <v/>
      </c>
      <c r="L2399" s="22" t="str">
        <f>IF(AND(INDEX(個人!$C$6:$AH$125,$N2399,$C$3)&lt;&gt;"",INDEX(個人!$C$6:$AH$125,$N2399,$O2399)&lt;&gt;""),MID(TEXT(INDEX(個人!$C$6:$AH$125,$N2399,$O2399),"mm:ss.00"),4,2),"")</f>
        <v/>
      </c>
      <c r="M2399" s="22" t="str">
        <f>IF(AND(INDEX(個人!$C$6:$AH$125,$N2399,$C$3)&lt;&gt;"",INDEX(個人!$C$6:$AH$125,$N2399,$O2399)&lt;&gt;""),RIGHT(TEXT(INDEX(個人!$C$6:$AH$125,$N2399,$O2399),"mm:ss.00"),2),"")</f>
        <v/>
      </c>
      <c r="N2399" s="22">
        <f t="shared" si="326"/>
        <v>109</v>
      </c>
      <c r="O2399" s="22">
        <v>28</v>
      </c>
      <c r="P2399" s="24" t="s">
        <v>37</v>
      </c>
      <c r="Q2399" s="22" t="s">
        <v>55</v>
      </c>
    </row>
    <row r="2400" spans="3:17" s="22" customFormat="1" x14ac:dyDescent="0.15">
      <c r="C2400" s="22" t="str">
        <f>IF(INDEX(個人!$C$6:$AH$125,$N2400,$C$3)&lt;&gt;"",DBCS(TRIM(INDEX(個人!$C$6:$AH$125,$N2400,$C$3))),"")</f>
        <v/>
      </c>
      <c r="D2400" s="22" t="str">
        <f t="shared" si="324"/>
        <v>○</v>
      </c>
      <c r="E2400" s="22">
        <f>IF(AND(INDEX(個人!$C$6:$AH$125,$N2399,$C$3)&lt;&gt;"",INDEX(個人!$C$6:$AH$125,$N2400,$O2400)&lt;&gt;""),E2399+1,E2399)</f>
        <v>0</v>
      </c>
      <c r="F2400" s="22" t="str">
        <f t="shared" si="325"/>
        <v>@0</v>
      </c>
      <c r="H2400" s="22" t="str">
        <f>IF(AND(INDEX(個人!$C$6:$AH$125,$N2400,$C$3)&lt;&gt;"",INDEX(個人!$C$6:$AH$125,$N2400,$O2400)&lt;&gt;""),IF(INDEX(個人!$C$6:$AH$125,$N2400,$H$3)&lt;20,11,ROUNDDOWN(INDEX(個人!$C$6:$AH$125,$N2400,$H$3)/5,0)+7),"")</f>
        <v/>
      </c>
      <c r="I2400" s="22" t="str">
        <f>IF(AND(INDEX(個人!$C$6:$AH$125,$N2400,$C$3)&lt;&gt;"",INDEX(個人!$C$6:$AH$125,$N2400,$O2400)&lt;&gt;""),IF(ISERROR(VLOOKUP(DBCS($Q2400),コード一覧!$E$1:$F$6,2,FALSE)),1,VLOOKUP(DBCS($Q2400),コード一覧!$E$1:$F$6,2,FALSE)),"")</f>
        <v/>
      </c>
      <c r="J2400" s="22" t="str">
        <f>IF(AND(INDEX(個人!$C$6:$AH$125,$N2400,$C$3)&lt;&gt;"",INDEX(個人!$C$6:$AH$125,$N2400,$O2400)&lt;&gt;""),VLOOKUP($P2400,コード一覧!$G$1:$H$10,2,FALSE),"")</f>
        <v/>
      </c>
      <c r="K2400" s="22" t="str">
        <f>IF(AND(INDEX(個人!$C$6:$AH$125,$N2400,$C$3)&lt;&gt;"",INDEX(個人!$C$6:$AH$125,$N2400,$O2400)&lt;&gt;""),LEFT(TEXT(INDEX(個人!$C$6:$AH$125,$N2400,$O2400),"mm:ss.00"),2),"")</f>
        <v/>
      </c>
      <c r="L2400" s="22" t="str">
        <f>IF(AND(INDEX(個人!$C$6:$AH$125,$N2400,$C$3)&lt;&gt;"",INDEX(個人!$C$6:$AH$125,$N2400,$O2400)&lt;&gt;""),MID(TEXT(INDEX(個人!$C$6:$AH$125,$N2400,$O2400),"mm:ss.00"),4,2),"")</f>
        <v/>
      </c>
      <c r="M2400" s="22" t="str">
        <f>IF(AND(INDEX(個人!$C$6:$AH$125,$N2400,$C$3)&lt;&gt;"",INDEX(個人!$C$6:$AH$125,$N2400,$O2400)&lt;&gt;""),RIGHT(TEXT(INDEX(個人!$C$6:$AH$125,$N2400,$O2400),"mm:ss.00"),2),"")</f>
        <v/>
      </c>
      <c r="N2400" s="22">
        <f t="shared" si="326"/>
        <v>109</v>
      </c>
      <c r="O2400" s="22">
        <v>29</v>
      </c>
      <c r="P2400" s="24" t="s">
        <v>47</v>
      </c>
      <c r="Q2400" s="22" t="s">
        <v>55</v>
      </c>
    </row>
    <row r="2401" spans="3:17" s="22" customFormat="1" x14ac:dyDescent="0.15">
      <c r="C2401" s="22" t="str">
        <f>IF(INDEX(個人!$C$6:$AH$125,$N2401,$C$3)&lt;&gt;"",DBCS(TRIM(INDEX(個人!$C$6:$AH$125,$N2401,$C$3))),"")</f>
        <v/>
      </c>
      <c r="D2401" s="22" t="str">
        <f t="shared" si="324"/>
        <v>○</v>
      </c>
      <c r="E2401" s="22">
        <f>IF(AND(INDEX(個人!$C$6:$AH$125,$N2400,$C$3)&lt;&gt;"",INDEX(個人!$C$6:$AH$125,$N2401,$O2401)&lt;&gt;""),E2400+1,E2400)</f>
        <v>0</v>
      </c>
      <c r="F2401" s="22" t="str">
        <f t="shared" si="325"/>
        <v>@0</v>
      </c>
      <c r="H2401" s="22" t="str">
        <f>IF(AND(INDEX(個人!$C$6:$AH$125,$N2401,$C$3)&lt;&gt;"",INDEX(個人!$C$6:$AH$125,$N2401,$O2401)&lt;&gt;""),IF(INDEX(個人!$C$6:$AH$125,$N2401,$H$3)&lt;20,11,ROUNDDOWN(INDEX(個人!$C$6:$AH$125,$N2401,$H$3)/5,0)+7),"")</f>
        <v/>
      </c>
      <c r="I2401" s="22" t="str">
        <f>IF(AND(INDEX(個人!$C$6:$AH$125,$N2401,$C$3)&lt;&gt;"",INDEX(個人!$C$6:$AH$125,$N2401,$O2401)&lt;&gt;""),IF(ISERROR(VLOOKUP(DBCS($Q2401),コード一覧!$E$1:$F$6,2,FALSE)),1,VLOOKUP(DBCS($Q2401),コード一覧!$E$1:$F$6,2,FALSE)),"")</f>
        <v/>
      </c>
      <c r="J2401" s="22" t="str">
        <f>IF(AND(INDEX(個人!$C$6:$AH$125,$N2401,$C$3)&lt;&gt;"",INDEX(個人!$C$6:$AH$125,$N2401,$O2401)&lt;&gt;""),VLOOKUP($P2401,コード一覧!$G$1:$H$10,2,FALSE),"")</f>
        <v/>
      </c>
      <c r="K2401" s="22" t="str">
        <f>IF(AND(INDEX(個人!$C$6:$AH$125,$N2401,$C$3)&lt;&gt;"",INDEX(個人!$C$6:$AH$125,$N2401,$O2401)&lt;&gt;""),LEFT(TEXT(INDEX(個人!$C$6:$AH$125,$N2401,$O2401),"mm:ss.00"),2),"")</f>
        <v/>
      </c>
      <c r="L2401" s="22" t="str">
        <f>IF(AND(INDEX(個人!$C$6:$AH$125,$N2401,$C$3)&lt;&gt;"",INDEX(個人!$C$6:$AH$125,$N2401,$O2401)&lt;&gt;""),MID(TEXT(INDEX(個人!$C$6:$AH$125,$N2401,$O2401),"mm:ss.00"),4,2),"")</f>
        <v/>
      </c>
      <c r="M2401" s="22" t="str">
        <f>IF(AND(INDEX(個人!$C$6:$AH$125,$N2401,$C$3)&lt;&gt;"",INDEX(個人!$C$6:$AH$125,$N2401,$O2401)&lt;&gt;""),RIGHT(TEXT(INDEX(個人!$C$6:$AH$125,$N2401,$O2401),"mm:ss.00"),2),"")</f>
        <v/>
      </c>
      <c r="N2401" s="22">
        <f t="shared" si="326"/>
        <v>109</v>
      </c>
      <c r="O2401" s="22">
        <v>30</v>
      </c>
      <c r="P2401" s="24" t="s">
        <v>37</v>
      </c>
      <c r="Q2401" s="22" t="s">
        <v>101</v>
      </c>
    </row>
    <row r="2402" spans="3:17" s="22" customFormat="1" x14ac:dyDescent="0.15">
      <c r="C2402" s="22" t="str">
        <f>IF(INDEX(個人!$C$6:$AH$125,$N2402,$C$3)&lt;&gt;"",DBCS(TRIM(INDEX(個人!$C$6:$AH$125,$N2402,$C$3))),"")</f>
        <v/>
      </c>
      <c r="D2402" s="22" t="str">
        <f t="shared" si="324"/>
        <v>○</v>
      </c>
      <c r="E2402" s="22">
        <f>IF(AND(INDEX(個人!$C$6:$AH$125,$N2401,$C$3)&lt;&gt;"",INDEX(個人!$C$6:$AH$125,$N2402,$O2402)&lt;&gt;""),E2401+1,E2401)</f>
        <v>0</v>
      </c>
      <c r="F2402" s="22" t="str">
        <f t="shared" si="325"/>
        <v>@0</v>
      </c>
      <c r="H2402" s="22" t="str">
        <f>IF(AND(INDEX(個人!$C$6:$AH$125,$N2402,$C$3)&lt;&gt;"",INDEX(個人!$C$6:$AH$125,$N2402,$O2402)&lt;&gt;""),IF(INDEX(個人!$C$6:$AH$125,$N2402,$H$3)&lt;20,11,ROUNDDOWN(INDEX(個人!$C$6:$AH$125,$N2402,$H$3)/5,0)+7),"")</f>
        <v/>
      </c>
      <c r="I2402" s="22" t="str">
        <f>IF(AND(INDEX(個人!$C$6:$AH$125,$N2402,$C$3)&lt;&gt;"",INDEX(個人!$C$6:$AH$125,$N2402,$O2402)&lt;&gt;""),IF(ISERROR(VLOOKUP(DBCS($Q2402),コード一覧!$E$1:$F$6,2,FALSE)),1,VLOOKUP(DBCS($Q2402),コード一覧!$E$1:$F$6,2,FALSE)),"")</f>
        <v/>
      </c>
      <c r="J2402" s="22" t="str">
        <f>IF(AND(INDEX(個人!$C$6:$AH$125,$N2402,$C$3)&lt;&gt;"",INDEX(個人!$C$6:$AH$125,$N2402,$O2402)&lt;&gt;""),VLOOKUP($P2402,コード一覧!$G$1:$H$10,2,FALSE),"")</f>
        <v/>
      </c>
      <c r="K2402" s="22" t="str">
        <f>IF(AND(INDEX(個人!$C$6:$AH$125,$N2402,$C$3)&lt;&gt;"",INDEX(個人!$C$6:$AH$125,$N2402,$O2402)&lt;&gt;""),LEFT(TEXT(INDEX(個人!$C$6:$AH$125,$N2402,$O2402),"mm:ss.00"),2),"")</f>
        <v/>
      </c>
      <c r="L2402" s="22" t="str">
        <f>IF(AND(INDEX(個人!$C$6:$AH$125,$N2402,$C$3)&lt;&gt;"",INDEX(個人!$C$6:$AH$125,$N2402,$O2402)&lt;&gt;""),MID(TEXT(INDEX(個人!$C$6:$AH$125,$N2402,$O2402),"mm:ss.00"),4,2),"")</f>
        <v/>
      </c>
      <c r="M2402" s="22" t="str">
        <f>IF(AND(INDEX(個人!$C$6:$AH$125,$N2402,$C$3)&lt;&gt;"",INDEX(個人!$C$6:$AH$125,$N2402,$O2402)&lt;&gt;""),RIGHT(TEXT(INDEX(個人!$C$6:$AH$125,$N2402,$O2402),"mm:ss.00"),2),"")</f>
        <v/>
      </c>
      <c r="N2402" s="22">
        <f t="shared" si="326"/>
        <v>109</v>
      </c>
      <c r="O2402" s="22">
        <v>31</v>
      </c>
      <c r="P2402" s="24" t="s">
        <v>47</v>
      </c>
      <c r="Q2402" s="22" t="s">
        <v>101</v>
      </c>
    </row>
    <row r="2403" spans="3:17" s="22" customFormat="1" x14ac:dyDescent="0.15">
      <c r="C2403" s="22" t="str">
        <f>IF(INDEX(個人!$C$6:$AH$125,$N2403,$C$3)&lt;&gt;"",DBCS(TRIM(INDEX(個人!$C$6:$AH$125,$N2403,$C$3))),"")</f>
        <v/>
      </c>
      <c r="D2403" s="22" t="str">
        <f t="shared" si="324"/>
        <v>○</v>
      </c>
      <c r="E2403" s="22">
        <f>IF(AND(INDEX(個人!$C$6:$AH$125,$N2402,$C$3)&lt;&gt;"",INDEX(個人!$C$6:$AH$125,$N2403,$O2403)&lt;&gt;""),E2402+1,E2402)</f>
        <v>0</v>
      </c>
      <c r="F2403" s="22" t="str">
        <f t="shared" si="325"/>
        <v>@0</v>
      </c>
      <c r="H2403" s="22" t="str">
        <f>IF(AND(INDEX(個人!$C$6:$AH$125,$N2403,$C$3)&lt;&gt;"",INDEX(個人!$C$6:$AH$125,$N2403,$O2403)&lt;&gt;""),IF(INDEX(個人!$C$6:$AH$125,$N2403,$H$3)&lt;20,11,ROUNDDOWN(INDEX(個人!$C$6:$AH$125,$N2403,$H$3)/5,0)+7),"")</f>
        <v/>
      </c>
      <c r="I2403" s="22" t="str">
        <f>IF(AND(INDEX(個人!$C$6:$AH$125,$N2403,$C$3)&lt;&gt;"",INDEX(個人!$C$6:$AH$125,$N2403,$O2403)&lt;&gt;""),IF(ISERROR(VLOOKUP(DBCS($Q2403),コード一覧!$E$1:$F$6,2,FALSE)),1,VLOOKUP(DBCS($Q2403),コード一覧!$E$1:$F$6,2,FALSE)),"")</f>
        <v/>
      </c>
      <c r="J2403" s="22" t="str">
        <f>IF(AND(INDEX(個人!$C$6:$AH$125,$N2403,$C$3)&lt;&gt;"",INDEX(個人!$C$6:$AH$125,$N2403,$O2403)&lt;&gt;""),VLOOKUP($P2403,コード一覧!$G$1:$H$10,2,FALSE),"")</f>
        <v/>
      </c>
      <c r="K2403" s="22" t="str">
        <f>IF(AND(INDEX(個人!$C$6:$AH$125,$N2403,$C$3)&lt;&gt;"",INDEX(個人!$C$6:$AH$125,$N2403,$O2403)&lt;&gt;""),LEFT(TEXT(INDEX(個人!$C$6:$AH$125,$N2403,$O2403),"mm:ss.00"),2),"")</f>
        <v/>
      </c>
      <c r="L2403" s="22" t="str">
        <f>IF(AND(INDEX(個人!$C$6:$AH$125,$N2403,$C$3)&lt;&gt;"",INDEX(個人!$C$6:$AH$125,$N2403,$O2403)&lt;&gt;""),MID(TEXT(INDEX(個人!$C$6:$AH$125,$N2403,$O2403),"mm:ss.00"),4,2),"")</f>
        <v/>
      </c>
      <c r="M2403" s="22" t="str">
        <f>IF(AND(INDEX(個人!$C$6:$AH$125,$N2403,$C$3)&lt;&gt;"",INDEX(個人!$C$6:$AH$125,$N2403,$O2403)&lt;&gt;""),RIGHT(TEXT(INDEX(個人!$C$6:$AH$125,$N2403,$O2403),"mm:ss.00"),2),"")</f>
        <v/>
      </c>
      <c r="N2403" s="22">
        <f t="shared" si="326"/>
        <v>109</v>
      </c>
      <c r="O2403" s="22">
        <v>32</v>
      </c>
      <c r="P2403" s="24" t="s">
        <v>73</v>
      </c>
      <c r="Q2403" s="22" t="s">
        <v>101</v>
      </c>
    </row>
    <row r="2404" spans="3:17" s="23" customFormat="1" x14ac:dyDescent="0.15">
      <c r="C2404" s="23" t="str">
        <f>IF(INDEX(個人!$C$6:$AH$125,$N2404,$C$3)&lt;&gt;"",DBCS(TRIM(INDEX(個人!$C$6:$AH$125,$N2404,$C$3))),"")</f>
        <v/>
      </c>
      <c r="D2404" s="23" t="str">
        <f>IF(C2403=C2404,"○","×")</f>
        <v>○</v>
      </c>
      <c r="E2404" s="23">
        <f>IF(AND(INDEX(個人!$C$6:$AH$125,$N2404,$C$3)&lt;&gt;"",INDEX(個人!$C$6:$AH$125,$N2404,$O2404)&lt;&gt;""),1,0)</f>
        <v>0</v>
      </c>
      <c r="F2404" s="23" t="str">
        <f>C2404&amp;"@"&amp;E2404</f>
        <v>@0</v>
      </c>
      <c r="H2404" s="23" t="str">
        <f>IF(AND(INDEX(個人!$C$6:$AH$125,$N2404,$C$3)&lt;&gt;"",INDEX(個人!$C$6:$AH$125,$N2404,$O2404)&lt;&gt;""),IF(INDEX(個人!$C$6:$AH$125,$N2404,$H$3)&lt;20,11,ROUNDDOWN(INDEX(個人!$C$6:$AH$125,$N2404,$H$3)/5,0)+7),"")</f>
        <v/>
      </c>
      <c r="I2404" s="23" t="str">
        <f>IF(AND(INDEX(個人!$C$6:$AH$125,$N2404,$C$3)&lt;&gt;"",INDEX(個人!$C$6:$AH$125,$N2404,$O2404)&lt;&gt;""),IF(ISERROR(VLOOKUP(DBCS($Q2404),コード一覧!$E$1:$F$6,2,FALSE)),1,VLOOKUP(DBCS($Q2404),コード一覧!$E$1:$F$6,2,FALSE)),"")</f>
        <v/>
      </c>
      <c r="J2404" s="23" t="str">
        <f>IF(AND(INDEX(個人!$C$6:$AH$125,$N2404,$C$3)&lt;&gt;"",INDEX(個人!$C$6:$AH$125,$N2404,$O2404)&lt;&gt;""),VLOOKUP($P2404,コード一覧!$G$1:$H$10,2,FALSE),"")</f>
        <v/>
      </c>
      <c r="K2404" s="23" t="str">
        <f>IF(AND(INDEX(個人!$C$6:$AH$125,$N2404,$C$3)&lt;&gt;"",INDEX(個人!$C$6:$AH$125,$N2404,$O2404)&lt;&gt;""),LEFT(TEXT(INDEX(個人!$C$6:$AH$125,$N2404,$O2404),"mm:ss.00"),2),"")</f>
        <v/>
      </c>
      <c r="L2404" s="23" t="str">
        <f>IF(AND(INDEX(個人!$C$6:$AH$125,$N2404,$C$3)&lt;&gt;"",INDEX(個人!$C$6:$AH$125,$N2404,$O2404)&lt;&gt;""),MID(TEXT(INDEX(個人!$C$6:$AH$125,$N2404,$O2404),"mm:ss.00"),4,2),"")</f>
        <v/>
      </c>
      <c r="M2404" s="23" t="str">
        <f>IF(AND(INDEX(個人!$C$6:$AH$125,$N2404,$C$3)&lt;&gt;"",INDEX(個人!$C$6:$AH$125,$N2404,$O2404)&lt;&gt;""),RIGHT(TEXT(INDEX(個人!$C$6:$AH$125,$N2404,$O2404),"mm:ss.00"),2),"")</f>
        <v/>
      </c>
      <c r="N2404" s="23">
        <f>N2382+1</f>
        <v>110</v>
      </c>
      <c r="O2404" s="23">
        <v>11</v>
      </c>
      <c r="P2404" s="200" t="s">
        <v>70</v>
      </c>
      <c r="Q2404" s="23" t="s">
        <v>318</v>
      </c>
    </row>
    <row r="2405" spans="3:17" s="23" customFormat="1" x14ac:dyDescent="0.15">
      <c r="C2405" s="23" t="str">
        <f>IF(INDEX(個人!$C$6:$AH$125,$N2405,$C$3)&lt;&gt;"",DBCS(TRIM(INDEX(個人!$C$6:$AH$125,$N2405,$C$3))),"")</f>
        <v/>
      </c>
      <c r="D2405" s="23" t="str">
        <f>IF(C2404=C2405,"○","×")</f>
        <v>○</v>
      </c>
      <c r="E2405" s="23">
        <f>IF(AND(INDEX(個人!$C$6:$AH$125,$N2404,$C$3)&lt;&gt;"",INDEX(個人!$C$6:$AH$125,$N2405,$O2405)&lt;&gt;""),E2404+1,E2404)</f>
        <v>0</v>
      </c>
      <c r="F2405" s="23" t="str">
        <f>C2405&amp;"@"&amp;E2405</f>
        <v>@0</v>
      </c>
      <c r="H2405" s="23" t="str">
        <f>IF(AND(INDEX(個人!$C$6:$AH$125,$N2405,$C$3)&lt;&gt;"",INDEX(個人!$C$6:$AH$125,$N2405,$O2405)&lt;&gt;""),IF(INDEX(個人!$C$6:$AH$125,$N2405,$H$3)&lt;20,11,ROUNDDOWN(INDEX(個人!$C$6:$AH$125,$N2405,$H$3)/5,0)+7),"")</f>
        <v/>
      </c>
      <c r="I2405" s="23" t="str">
        <f>IF(AND(INDEX(個人!$C$6:$AH$125,$N2405,$C$3)&lt;&gt;"",INDEX(個人!$C$6:$AH$125,$N2405,$O2405)&lt;&gt;""),IF(ISERROR(VLOOKUP(DBCS($Q2405),コード一覧!$E$1:$F$6,2,FALSE)),1,VLOOKUP(DBCS($Q2405),コード一覧!$E$1:$F$6,2,FALSE)),"")</f>
        <v/>
      </c>
      <c r="J2405" s="23" t="str">
        <f>IF(AND(INDEX(個人!$C$6:$AH$125,$N2405,$C$3)&lt;&gt;"",INDEX(個人!$C$6:$AH$125,$N2405,$O2405)&lt;&gt;""),VLOOKUP($P2405,コード一覧!$G$1:$H$10,2,FALSE),"")</f>
        <v/>
      </c>
      <c r="K2405" s="23" t="str">
        <f>IF(AND(INDEX(個人!$C$6:$AH$125,$N2405,$C$3)&lt;&gt;"",INDEX(個人!$C$6:$AH$125,$N2405,$O2405)&lt;&gt;""),LEFT(TEXT(INDEX(個人!$C$6:$AH$125,$N2405,$O2405),"mm:ss.00"),2),"")</f>
        <v/>
      </c>
      <c r="L2405" s="23" t="str">
        <f>IF(AND(INDEX(個人!$C$6:$AH$125,$N2405,$C$3)&lt;&gt;"",INDEX(個人!$C$6:$AH$125,$N2405,$O2405)&lt;&gt;""),MID(TEXT(INDEX(個人!$C$6:$AH$125,$N2405,$O2405),"mm:ss.00"),4,2),"")</f>
        <v/>
      </c>
      <c r="M2405" s="23" t="str">
        <f>IF(AND(INDEX(個人!$C$6:$AH$125,$N2405,$C$3)&lt;&gt;"",INDEX(個人!$C$6:$AH$125,$N2405,$O2405)&lt;&gt;""),RIGHT(TEXT(INDEX(個人!$C$6:$AH$125,$N2405,$O2405),"mm:ss.00"),2),"")</f>
        <v/>
      </c>
      <c r="N2405" s="23">
        <f>$N2404</f>
        <v>110</v>
      </c>
      <c r="O2405" s="23">
        <v>12</v>
      </c>
      <c r="P2405" s="200" t="s">
        <v>24</v>
      </c>
      <c r="Q2405" s="23" t="s">
        <v>318</v>
      </c>
    </row>
    <row r="2406" spans="3:17" s="23" customFormat="1" x14ac:dyDescent="0.15">
      <c r="C2406" s="23" t="str">
        <f>IF(INDEX(個人!$C$6:$AH$125,$N2406,$C$3)&lt;&gt;"",DBCS(TRIM(INDEX(個人!$C$6:$AH$125,$N2406,$C$3))),"")</f>
        <v/>
      </c>
      <c r="D2406" s="23" t="str">
        <f t="shared" ref="D2406:D2425" si="327">IF(C2405=C2406,"○","×")</f>
        <v>○</v>
      </c>
      <c r="E2406" s="23">
        <f>IF(AND(INDEX(個人!$C$6:$AH$125,$N2405,$C$3)&lt;&gt;"",INDEX(個人!$C$6:$AH$125,$N2406,$O2406)&lt;&gt;""),E2405+1,E2405)</f>
        <v>0</v>
      </c>
      <c r="F2406" s="23" t="str">
        <f t="shared" ref="F2406:F2425" si="328">C2406&amp;"@"&amp;E2406</f>
        <v>@0</v>
      </c>
      <c r="H2406" s="23" t="str">
        <f>IF(AND(INDEX(個人!$C$6:$AH$125,$N2406,$C$3)&lt;&gt;"",INDEX(個人!$C$6:$AH$125,$N2406,$O2406)&lt;&gt;""),IF(INDEX(個人!$C$6:$AH$125,$N2406,$H$3)&lt;20,11,ROUNDDOWN(INDEX(個人!$C$6:$AH$125,$N2406,$H$3)/5,0)+7),"")</f>
        <v/>
      </c>
      <c r="I2406" s="23" t="str">
        <f>IF(AND(INDEX(個人!$C$6:$AH$125,$N2406,$C$3)&lt;&gt;"",INDEX(個人!$C$6:$AH$125,$N2406,$O2406)&lt;&gt;""),IF(ISERROR(VLOOKUP(DBCS($Q2406),コード一覧!$E$1:$F$6,2,FALSE)),1,VLOOKUP(DBCS($Q2406),コード一覧!$E$1:$F$6,2,FALSE)),"")</f>
        <v/>
      </c>
      <c r="J2406" s="23" t="str">
        <f>IF(AND(INDEX(個人!$C$6:$AH$125,$N2406,$C$3)&lt;&gt;"",INDEX(個人!$C$6:$AH$125,$N2406,$O2406)&lt;&gt;""),VLOOKUP($P2406,コード一覧!$G$1:$H$10,2,FALSE),"")</f>
        <v/>
      </c>
      <c r="K2406" s="23" t="str">
        <f>IF(AND(INDEX(個人!$C$6:$AH$125,$N2406,$C$3)&lt;&gt;"",INDEX(個人!$C$6:$AH$125,$N2406,$O2406)&lt;&gt;""),LEFT(TEXT(INDEX(個人!$C$6:$AH$125,$N2406,$O2406),"mm:ss.00"),2),"")</f>
        <v/>
      </c>
      <c r="L2406" s="23" t="str">
        <f>IF(AND(INDEX(個人!$C$6:$AH$125,$N2406,$C$3)&lt;&gt;"",INDEX(個人!$C$6:$AH$125,$N2406,$O2406)&lt;&gt;""),MID(TEXT(INDEX(個人!$C$6:$AH$125,$N2406,$O2406),"mm:ss.00"),4,2),"")</f>
        <v/>
      </c>
      <c r="M2406" s="23" t="str">
        <f>IF(AND(INDEX(個人!$C$6:$AH$125,$N2406,$C$3)&lt;&gt;"",INDEX(個人!$C$6:$AH$125,$N2406,$O2406)&lt;&gt;""),RIGHT(TEXT(INDEX(個人!$C$6:$AH$125,$N2406,$O2406),"mm:ss.00"),2),"")</f>
        <v/>
      </c>
      <c r="N2406" s="23">
        <f t="shared" ref="N2406:N2425" si="329">$N2405</f>
        <v>110</v>
      </c>
      <c r="O2406" s="23">
        <v>13</v>
      </c>
      <c r="P2406" s="200" t="s">
        <v>37</v>
      </c>
      <c r="Q2406" s="23" t="s">
        <v>318</v>
      </c>
    </row>
    <row r="2407" spans="3:17" s="23" customFormat="1" x14ac:dyDescent="0.15">
      <c r="C2407" s="23" t="str">
        <f>IF(INDEX(個人!$C$6:$AH$125,$N2407,$C$3)&lt;&gt;"",DBCS(TRIM(INDEX(個人!$C$6:$AH$125,$N2407,$C$3))),"")</f>
        <v/>
      </c>
      <c r="D2407" s="23" t="str">
        <f t="shared" si="327"/>
        <v>○</v>
      </c>
      <c r="E2407" s="23">
        <f>IF(AND(INDEX(個人!$C$6:$AH$125,$N2406,$C$3)&lt;&gt;"",INDEX(個人!$C$6:$AH$125,$N2407,$O2407)&lt;&gt;""),E2406+1,E2406)</f>
        <v>0</v>
      </c>
      <c r="F2407" s="23" t="str">
        <f t="shared" si="328"/>
        <v>@0</v>
      </c>
      <c r="H2407" s="23" t="str">
        <f>IF(AND(INDEX(個人!$C$6:$AH$125,$N2407,$C$3)&lt;&gt;"",INDEX(個人!$C$6:$AH$125,$N2407,$O2407)&lt;&gt;""),IF(INDEX(個人!$C$6:$AH$125,$N2407,$H$3)&lt;20,11,ROUNDDOWN(INDEX(個人!$C$6:$AH$125,$N2407,$H$3)/5,0)+7),"")</f>
        <v/>
      </c>
      <c r="I2407" s="23" t="str">
        <f>IF(AND(INDEX(個人!$C$6:$AH$125,$N2407,$C$3)&lt;&gt;"",INDEX(個人!$C$6:$AH$125,$N2407,$O2407)&lt;&gt;""),IF(ISERROR(VLOOKUP(DBCS($Q2407),コード一覧!$E$1:$F$6,2,FALSE)),1,VLOOKUP(DBCS($Q2407),コード一覧!$E$1:$F$6,2,FALSE)),"")</f>
        <v/>
      </c>
      <c r="J2407" s="23" t="str">
        <f>IF(AND(INDEX(個人!$C$6:$AH$125,$N2407,$C$3)&lt;&gt;"",INDEX(個人!$C$6:$AH$125,$N2407,$O2407)&lt;&gt;""),VLOOKUP($P2407,コード一覧!$G$1:$H$10,2,FALSE),"")</f>
        <v/>
      </c>
      <c r="K2407" s="23" t="str">
        <f>IF(AND(INDEX(個人!$C$6:$AH$125,$N2407,$C$3)&lt;&gt;"",INDEX(個人!$C$6:$AH$125,$N2407,$O2407)&lt;&gt;""),LEFT(TEXT(INDEX(個人!$C$6:$AH$125,$N2407,$O2407),"mm:ss.00"),2),"")</f>
        <v/>
      </c>
      <c r="L2407" s="23" t="str">
        <f>IF(AND(INDEX(個人!$C$6:$AH$125,$N2407,$C$3)&lt;&gt;"",INDEX(個人!$C$6:$AH$125,$N2407,$O2407)&lt;&gt;""),MID(TEXT(INDEX(個人!$C$6:$AH$125,$N2407,$O2407),"mm:ss.00"),4,2),"")</f>
        <v/>
      </c>
      <c r="M2407" s="23" t="str">
        <f>IF(AND(INDEX(個人!$C$6:$AH$125,$N2407,$C$3)&lt;&gt;"",INDEX(個人!$C$6:$AH$125,$N2407,$O2407)&lt;&gt;""),RIGHT(TEXT(INDEX(個人!$C$6:$AH$125,$N2407,$O2407),"mm:ss.00"),2),"")</f>
        <v/>
      </c>
      <c r="N2407" s="23">
        <f t="shared" si="329"/>
        <v>110</v>
      </c>
      <c r="O2407" s="23">
        <v>14</v>
      </c>
      <c r="P2407" s="200" t="s">
        <v>47</v>
      </c>
      <c r="Q2407" s="23" t="s">
        <v>318</v>
      </c>
    </row>
    <row r="2408" spans="3:17" s="23" customFormat="1" x14ac:dyDescent="0.15">
      <c r="C2408" s="23" t="str">
        <f>IF(INDEX(個人!$C$6:$AH$125,$N2408,$C$3)&lt;&gt;"",DBCS(TRIM(INDEX(個人!$C$6:$AH$125,$N2408,$C$3))),"")</f>
        <v/>
      </c>
      <c r="D2408" s="23" t="str">
        <f t="shared" si="327"/>
        <v>○</v>
      </c>
      <c r="E2408" s="23">
        <f>IF(AND(INDEX(個人!$C$6:$AH$125,$N2407,$C$3)&lt;&gt;"",INDEX(個人!$C$6:$AH$125,$N2408,$O2408)&lt;&gt;""),E2407+1,E2407)</f>
        <v>0</v>
      </c>
      <c r="F2408" s="23" t="str">
        <f t="shared" si="328"/>
        <v>@0</v>
      </c>
      <c r="H2408" s="23" t="str">
        <f>IF(AND(INDEX(個人!$C$6:$AH$125,$N2408,$C$3)&lt;&gt;"",INDEX(個人!$C$6:$AH$125,$N2408,$O2408)&lt;&gt;""),IF(INDEX(個人!$C$6:$AH$125,$N2408,$H$3)&lt;20,11,ROUNDDOWN(INDEX(個人!$C$6:$AH$125,$N2408,$H$3)/5,0)+7),"")</f>
        <v/>
      </c>
      <c r="I2408" s="23" t="str">
        <f>IF(AND(INDEX(個人!$C$6:$AH$125,$N2408,$C$3)&lt;&gt;"",INDEX(個人!$C$6:$AH$125,$N2408,$O2408)&lt;&gt;""),IF(ISERROR(VLOOKUP(DBCS($Q2408),コード一覧!$E$1:$F$6,2,FALSE)),1,VLOOKUP(DBCS($Q2408),コード一覧!$E$1:$F$6,2,FALSE)),"")</f>
        <v/>
      </c>
      <c r="J2408" s="23" t="str">
        <f>IF(AND(INDEX(個人!$C$6:$AH$125,$N2408,$C$3)&lt;&gt;"",INDEX(個人!$C$6:$AH$125,$N2408,$O2408)&lt;&gt;""),VLOOKUP($P2408,コード一覧!$G$1:$H$10,2,FALSE),"")</f>
        <v/>
      </c>
      <c r="K2408" s="23" t="str">
        <f>IF(AND(INDEX(個人!$C$6:$AH$125,$N2408,$C$3)&lt;&gt;"",INDEX(個人!$C$6:$AH$125,$N2408,$O2408)&lt;&gt;""),LEFT(TEXT(INDEX(個人!$C$6:$AH$125,$N2408,$O2408),"mm:ss.00"),2),"")</f>
        <v/>
      </c>
      <c r="L2408" s="23" t="str">
        <f>IF(AND(INDEX(個人!$C$6:$AH$125,$N2408,$C$3)&lt;&gt;"",INDEX(個人!$C$6:$AH$125,$N2408,$O2408)&lt;&gt;""),MID(TEXT(INDEX(個人!$C$6:$AH$125,$N2408,$O2408),"mm:ss.00"),4,2),"")</f>
        <v/>
      </c>
      <c r="M2408" s="23" t="str">
        <f>IF(AND(INDEX(個人!$C$6:$AH$125,$N2408,$C$3)&lt;&gt;"",INDEX(個人!$C$6:$AH$125,$N2408,$O2408)&lt;&gt;""),RIGHT(TEXT(INDEX(個人!$C$6:$AH$125,$N2408,$O2408),"mm:ss.00"),2),"")</f>
        <v/>
      </c>
      <c r="N2408" s="23">
        <f t="shared" si="329"/>
        <v>110</v>
      </c>
      <c r="O2408" s="23">
        <v>15</v>
      </c>
      <c r="P2408" s="200" t="s">
        <v>73</v>
      </c>
      <c r="Q2408" s="23" t="s">
        <v>318</v>
      </c>
    </row>
    <row r="2409" spans="3:17" s="23" customFormat="1" x14ac:dyDescent="0.15">
      <c r="C2409" s="23" t="str">
        <f>IF(INDEX(個人!$C$6:$AH$125,$N2409,$C$3)&lt;&gt;"",DBCS(TRIM(INDEX(個人!$C$6:$AH$125,$N2409,$C$3))),"")</f>
        <v/>
      </c>
      <c r="D2409" s="23" t="str">
        <f t="shared" si="327"/>
        <v>○</v>
      </c>
      <c r="E2409" s="23">
        <f>IF(AND(INDEX(個人!$C$6:$AH$125,$N2408,$C$3)&lt;&gt;"",INDEX(個人!$C$6:$AH$125,$N2409,$O2409)&lt;&gt;""),E2408+1,E2408)</f>
        <v>0</v>
      </c>
      <c r="F2409" s="23" t="str">
        <f t="shared" si="328"/>
        <v>@0</v>
      </c>
      <c r="H2409" s="23" t="str">
        <f>IF(AND(INDEX(個人!$C$6:$AH$125,$N2409,$C$3)&lt;&gt;"",INDEX(個人!$C$6:$AH$125,$N2409,$O2409)&lt;&gt;""),IF(INDEX(個人!$C$6:$AH$125,$N2409,$H$3)&lt;20,11,ROUNDDOWN(INDEX(個人!$C$6:$AH$125,$N2409,$H$3)/5,0)+7),"")</f>
        <v/>
      </c>
      <c r="I2409" s="23" t="str">
        <f>IF(AND(INDEX(個人!$C$6:$AH$125,$N2409,$C$3)&lt;&gt;"",INDEX(個人!$C$6:$AH$125,$N2409,$O2409)&lt;&gt;""),IF(ISERROR(VLOOKUP(DBCS($Q2409),コード一覧!$E$1:$F$6,2,FALSE)),1,VLOOKUP(DBCS($Q2409),コード一覧!$E$1:$F$6,2,FALSE)),"")</f>
        <v/>
      </c>
      <c r="J2409" s="23" t="str">
        <f>IF(AND(INDEX(個人!$C$6:$AH$125,$N2409,$C$3)&lt;&gt;"",INDEX(個人!$C$6:$AH$125,$N2409,$O2409)&lt;&gt;""),VLOOKUP($P2409,コード一覧!$G$1:$H$10,2,FALSE),"")</f>
        <v/>
      </c>
      <c r="K2409" s="23" t="str">
        <f>IF(AND(INDEX(個人!$C$6:$AH$125,$N2409,$C$3)&lt;&gt;"",INDEX(個人!$C$6:$AH$125,$N2409,$O2409)&lt;&gt;""),LEFT(TEXT(INDEX(個人!$C$6:$AH$125,$N2409,$O2409),"mm:ss.00"),2),"")</f>
        <v/>
      </c>
      <c r="L2409" s="23" t="str">
        <f>IF(AND(INDEX(個人!$C$6:$AH$125,$N2409,$C$3)&lt;&gt;"",INDEX(個人!$C$6:$AH$125,$N2409,$O2409)&lt;&gt;""),MID(TEXT(INDEX(個人!$C$6:$AH$125,$N2409,$O2409),"mm:ss.00"),4,2),"")</f>
        <v/>
      </c>
      <c r="M2409" s="23" t="str">
        <f>IF(AND(INDEX(個人!$C$6:$AH$125,$N2409,$C$3)&lt;&gt;"",INDEX(個人!$C$6:$AH$125,$N2409,$O2409)&lt;&gt;""),RIGHT(TEXT(INDEX(個人!$C$6:$AH$125,$N2409,$O2409),"mm:ss.00"),2),"")</f>
        <v/>
      </c>
      <c r="N2409" s="23">
        <f t="shared" si="329"/>
        <v>110</v>
      </c>
      <c r="O2409" s="23">
        <v>16</v>
      </c>
      <c r="P2409" s="200" t="s">
        <v>75</v>
      </c>
      <c r="Q2409" s="23" t="s">
        <v>318</v>
      </c>
    </row>
    <row r="2410" spans="3:17" s="23" customFormat="1" x14ac:dyDescent="0.15">
      <c r="C2410" s="23" t="str">
        <f>IF(INDEX(個人!$C$6:$AH$125,$N2410,$C$3)&lt;&gt;"",DBCS(TRIM(INDEX(個人!$C$6:$AH$125,$N2410,$C$3))),"")</f>
        <v/>
      </c>
      <c r="D2410" s="23" t="str">
        <f t="shared" si="327"/>
        <v>○</v>
      </c>
      <c r="E2410" s="23">
        <f>IF(AND(INDEX(個人!$C$6:$AH$125,$N2409,$C$3)&lt;&gt;"",INDEX(個人!$C$6:$AH$125,$N2410,$O2410)&lt;&gt;""),E2409+1,E2409)</f>
        <v>0</v>
      </c>
      <c r="F2410" s="23" t="str">
        <f t="shared" si="328"/>
        <v>@0</v>
      </c>
      <c r="H2410" s="23" t="str">
        <f>IF(AND(INDEX(個人!$C$6:$AH$125,$N2410,$C$3)&lt;&gt;"",INDEX(個人!$C$6:$AH$125,$N2410,$O2410)&lt;&gt;""),IF(INDEX(個人!$C$6:$AH$125,$N2410,$H$3)&lt;20,11,ROUNDDOWN(INDEX(個人!$C$6:$AH$125,$N2410,$H$3)/5,0)+7),"")</f>
        <v/>
      </c>
      <c r="I2410" s="23" t="str">
        <f>IF(AND(INDEX(個人!$C$6:$AH$125,$N2410,$C$3)&lt;&gt;"",INDEX(個人!$C$6:$AH$125,$N2410,$O2410)&lt;&gt;""),IF(ISERROR(VLOOKUP(DBCS($Q2410),コード一覧!$E$1:$F$6,2,FALSE)),1,VLOOKUP(DBCS($Q2410),コード一覧!$E$1:$F$6,2,FALSE)),"")</f>
        <v/>
      </c>
      <c r="J2410" s="23" t="str">
        <f>IF(AND(INDEX(個人!$C$6:$AH$125,$N2410,$C$3)&lt;&gt;"",INDEX(個人!$C$6:$AH$125,$N2410,$O2410)&lt;&gt;""),VLOOKUP($P2410,コード一覧!$G$1:$H$10,2,FALSE),"")</f>
        <v/>
      </c>
      <c r="K2410" s="23" t="str">
        <f>IF(AND(INDEX(個人!$C$6:$AH$125,$N2410,$C$3)&lt;&gt;"",INDEX(個人!$C$6:$AH$125,$N2410,$O2410)&lt;&gt;""),LEFT(TEXT(INDEX(個人!$C$6:$AH$125,$N2410,$O2410),"mm:ss.00"),2),"")</f>
        <v/>
      </c>
      <c r="L2410" s="23" t="str">
        <f>IF(AND(INDEX(個人!$C$6:$AH$125,$N2410,$C$3)&lt;&gt;"",INDEX(個人!$C$6:$AH$125,$N2410,$O2410)&lt;&gt;""),MID(TEXT(INDEX(個人!$C$6:$AH$125,$N2410,$O2410),"mm:ss.00"),4,2),"")</f>
        <v/>
      </c>
      <c r="M2410" s="23" t="str">
        <f>IF(AND(INDEX(個人!$C$6:$AH$125,$N2410,$C$3)&lt;&gt;"",INDEX(個人!$C$6:$AH$125,$N2410,$O2410)&lt;&gt;""),RIGHT(TEXT(INDEX(個人!$C$6:$AH$125,$N2410,$O2410),"mm:ss.00"),2),"")</f>
        <v/>
      </c>
      <c r="N2410" s="23">
        <f t="shared" si="329"/>
        <v>110</v>
      </c>
      <c r="O2410" s="23">
        <v>17</v>
      </c>
      <c r="P2410" s="200" t="s">
        <v>77</v>
      </c>
      <c r="Q2410" s="23" t="s">
        <v>318</v>
      </c>
    </row>
    <row r="2411" spans="3:17" s="23" customFormat="1" x14ac:dyDescent="0.15">
      <c r="C2411" s="23" t="str">
        <f>IF(INDEX(個人!$C$6:$AH$125,$N2411,$C$3)&lt;&gt;"",DBCS(TRIM(INDEX(個人!$C$6:$AH$125,$N2411,$C$3))),"")</f>
        <v/>
      </c>
      <c r="D2411" s="23" t="str">
        <f t="shared" si="327"/>
        <v>○</v>
      </c>
      <c r="E2411" s="23">
        <f>IF(AND(INDEX(個人!$C$6:$AH$125,$N2410,$C$3)&lt;&gt;"",INDEX(個人!$C$6:$AH$125,$N2411,$O2411)&lt;&gt;""),E2410+1,E2410)</f>
        <v>0</v>
      </c>
      <c r="F2411" s="23" t="str">
        <f t="shared" si="328"/>
        <v>@0</v>
      </c>
      <c r="H2411" s="23" t="str">
        <f>IF(AND(INDEX(個人!$C$6:$AH$125,$N2411,$C$3)&lt;&gt;"",INDEX(個人!$C$6:$AH$125,$N2411,$O2411)&lt;&gt;""),IF(INDEX(個人!$C$6:$AH$125,$N2411,$H$3)&lt;20,11,ROUNDDOWN(INDEX(個人!$C$6:$AH$125,$N2411,$H$3)/5,0)+7),"")</f>
        <v/>
      </c>
      <c r="I2411" s="23" t="str">
        <f>IF(AND(INDEX(個人!$C$6:$AH$125,$N2411,$C$3)&lt;&gt;"",INDEX(個人!$C$6:$AH$125,$N2411,$O2411)&lt;&gt;""),IF(ISERROR(VLOOKUP(DBCS($Q2411),コード一覧!$E$1:$F$6,2,FALSE)),1,VLOOKUP(DBCS($Q2411),コード一覧!$E$1:$F$6,2,FALSE)),"")</f>
        <v/>
      </c>
      <c r="J2411" s="23" t="str">
        <f>IF(AND(INDEX(個人!$C$6:$AH$125,$N2411,$C$3)&lt;&gt;"",INDEX(個人!$C$6:$AH$125,$N2411,$O2411)&lt;&gt;""),VLOOKUP($P2411,コード一覧!$G$1:$H$10,2,FALSE),"")</f>
        <v/>
      </c>
      <c r="K2411" s="23" t="str">
        <f>IF(AND(INDEX(個人!$C$6:$AH$125,$N2411,$C$3)&lt;&gt;"",INDEX(個人!$C$6:$AH$125,$N2411,$O2411)&lt;&gt;""),LEFT(TEXT(INDEX(個人!$C$6:$AH$125,$N2411,$O2411),"mm:ss.00"),2),"")</f>
        <v/>
      </c>
      <c r="L2411" s="23" t="str">
        <f>IF(AND(INDEX(個人!$C$6:$AH$125,$N2411,$C$3)&lt;&gt;"",INDEX(個人!$C$6:$AH$125,$N2411,$O2411)&lt;&gt;""),MID(TEXT(INDEX(個人!$C$6:$AH$125,$N2411,$O2411),"mm:ss.00"),4,2),"")</f>
        <v/>
      </c>
      <c r="M2411" s="23" t="str">
        <f>IF(AND(INDEX(個人!$C$6:$AH$125,$N2411,$C$3)&lt;&gt;"",INDEX(個人!$C$6:$AH$125,$N2411,$O2411)&lt;&gt;""),RIGHT(TEXT(INDEX(個人!$C$6:$AH$125,$N2411,$O2411),"mm:ss.00"),2),"")</f>
        <v/>
      </c>
      <c r="N2411" s="23">
        <f t="shared" si="329"/>
        <v>110</v>
      </c>
      <c r="O2411" s="23">
        <v>18</v>
      </c>
      <c r="P2411" s="200" t="s">
        <v>70</v>
      </c>
      <c r="Q2411" s="23" t="s">
        <v>319</v>
      </c>
    </row>
    <row r="2412" spans="3:17" s="23" customFormat="1" x14ac:dyDescent="0.15">
      <c r="C2412" s="23" t="str">
        <f>IF(INDEX(個人!$C$6:$AH$125,$N2412,$C$3)&lt;&gt;"",DBCS(TRIM(INDEX(個人!$C$6:$AH$125,$N2412,$C$3))),"")</f>
        <v/>
      </c>
      <c r="D2412" s="23" t="str">
        <f t="shared" si="327"/>
        <v>○</v>
      </c>
      <c r="E2412" s="23">
        <f>IF(AND(INDEX(個人!$C$6:$AH$125,$N2411,$C$3)&lt;&gt;"",INDEX(個人!$C$6:$AH$125,$N2412,$O2412)&lt;&gt;""),E2411+1,E2411)</f>
        <v>0</v>
      </c>
      <c r="F2412" s="23" t="str">
        <f t="shared" si="328"/>
        <v>@0</v>
      </c>
      <c r="H2412" s="23" t="str">
        <f>IF(AND(INDEX(個人!$C$6:$AH$125,$N2412,$C$3)&lt;&gt;"",INDEX(個人!$C$6:$AH$125,$N2412,$O2412)&lt;&gt;""),IF(INDEX(個人!$C$6:$AH$125,$N2412,$H$3)&lt;20,11,ROUNDDOWN(INDEX(個人!$C$6:$AH$125,$N2412,$H$3)/5,0)+7),"")</f>
        <v/>
      </c>
      <c r="I2412" s="23" t="str">
        <f>IF(AND(INDEX(個人!$C$6:$AH$125,$N2412,$C$3)&lt;&gt;"",INDEX(個人!$C$6:$AH$125,$N2412,$O2412)&lt;&gt;""),IF(ISERROR(VLOOKUP(DBCS($Q2412),コード一覧!$E$1:$F$6,2,FALSE)),1,VLOOKUP(DBCS($Q2412),コード一覧!$E$1:$F$6,2,FALSE)),"")</f>
        <v/>
      </c>
      <c r="J2412" s="23" t="str">
        <f>IF(AND(INDEX(個人!$C$6:$AH$125,$N2412,$C$3)&lt;&gt;"",INDEX(個人!$C$6:$AH$125,$N2412,$O2412)&lt;&gt;""),VLOOKUP($P2412,コード一覧!$G$1:$H$10,2,FALSE),"")</f>
        <v/>
      </c>
      <c r="K2412" s="23" t="str">
        <f>IF(AND(INDEX(個人!$C$6:$AH$125,$N2412,$C$3)&lt;&gt;"",INDEX(個人!$C$6:$AH$125,$N2412,$O2412)&lt;&gt;""),LEFT(TEXT(INDEX(個人!$C$6:$AH$125,$N2412,$O2412),"mm:ss.00"),2),"")</f>
        <v/>
      </c>
      <c r="L2412" s="23" t="str">
        <f>IF(AND(INDEX(個人!$C$6:$AH$125,$N2412,$C$3)&lt;&gt;"",INDEX(個人!$C$6:$AH$125,$N2412,$O2412)&lt;&gt;""),MID(TEXT(INDEX(個人!$C$6:$AH$125,$N2412,$O2412),"mm:ss.00"),4,2),"")</f>
        <v/>
      </c>
      <c r="M2412" s="23" t="str">
        <f>IF(AND(INDEX(個人!$C$6:$AH$125,$N2412,$C$3)&lt;&gt;"",INDEX(個人!$C$6:$AH$125,$N2412,$O2412)&lt;&gt;""),RIGHT(TEXT(INDEX(個人!$C$6:$AH$125,$N2412,$O2412),"mm:ss.00"),2),"")</f>
        <v/>
      </c>
      <c r="N2412" s="23">
        <f t="shared" si="329"/>
        <v>110</v>
      </c>
      <c r="O2412" s="23">
        <v>19</v>
      </c>
      <c r="P2412" s="200" t="s">
        <v>24</v>
      </c>
      <c r="Q2412" s="23" t="s">
        <v>319</v>
      </c>
    </row>
    <row r="2413" spans="3:17" s="23" customFormat="1" x14ac:dyDescent="0.15">
      <c r="C2413" s="23" t="str">
        <f>IF(INDEX(個人!$C$6:$AH$125,$N2413,$C$3)&lt;&gt;"",DBCS(TRIM(INDEX(個人!$C$6:$AH$125,$N2413,$C$3))),"")</f>
        <v/>
      </c>
      <c r="D2413" s="23" t="str">
        <f t="shared" si="327"/>
        <v>○</v>
      </c>
      <c r="E2413" s="23">
        <f>IF(AND(INDEX(個人!$C$6:$AH$125,$N2412,$C$3)&lt;&gt;"",INDEX(個人!$C$6:$AH$125,$N2413,$O2413)&lt;&gt;""),E2412+1,E2412)</f>
        <v>0</v>
      </c>
      <c r="F2413" s="23" t="str">
        <f t="shared" si="328"/>
        <v>@0</v>
      </c>
      <c r="H2413" s="23" t="str">
        <f>IF(AND(INDEX(個人!$C$6:$AH$125,$N2413,$C$3)&lt;&gt;"",INDEX(個人!$C$6:$AH$125,$N2413,$O2413)&lt;&gt;""),IF(INDEX(個人!$C$6:$AH$125,$N2413,$H$3)&lt;20,11,ROUNDDOWN(INDEX(個人!$C$6:$AH$125,$N2413,$H$3)/5,0)+7),"")</f>
        <v/>
      </c>
      <c r="I2413" s="23" t="str">
        <f>IF(AND(INDEX(個人!$C$6:$AH$125,$N2413,$C$3)&lt;&gt;"",INDEX(個人!$C$6:$AH$125,$N2413,$O2413)&lt;&gt;""),IF(ISERROR(VLOOKUP(DBCS($Q2413),コード一覧!$E$1:$F$6,2,FALSE)),1,VLOOKUP(DBCS($Q2413),コード一覧!$E$1:$F$6,2,FALSE)),"")</f>
        <v/>
      </c>
      <c r="J2413" s="23" t="str">
        <f>IF(AND(INDEX(個人!$C$6:$AH$125,$N2413,$C$3)&lt;&gt;"",INDEX(個人!$C$6:$AH$125,$N2413,$O2413)&lt;&gt;""),VLOOKUP($P2413,コード一覧!$G$1:$H$10,2,FALSE),"")</f>
        <v/>
      </c>
      <c r="K2413" s="23" t="str">
        <f>IF(AND(INDEX(個人!$C$6:$AH$125,$N2413,$C$3)&lt;&gt;"",INDEX(個人!$C$6:$AH$125,$N2413,$O2413)&lt;&gt;""),LEFT(TEXT(INDEX(個人!$C$6:$AH$125,$N2413,$O2413),"mm:ss.00"),2),"")</f>
        <v/>
      </c>
      <c r="L2413" s="23" t="str">
        <f>IF(AND(INDEX(個人!$C$6:$AH$125,$N2413,$C$3)&lt;&gt;"",INDEX(個人!$C$6:$AH$125,$N2413,$O2413)&lt;&gt;""),MID(TEXT(INDEX(個人!$C$6:$AH$125,$N2413,$O2413),"mm:ss.00"),4,2),"")</f>
        <v/>
      </c>
      <c r="M2413" s="23" t="str">
        <f>IF(AND(INDEX(個人!$C$6:$AH$125,$N2413,$C$3)&lt;&gt;"",INDEX(個人!$C$6:$AH$125,$N2413,$O2413)&lt;&gt;""),RIGHT(TEXT(INDEX(個人!$C$6:$AH$125,$N2413,$O2413),"mm:ss.00"),2),"")</f>
        <v/>
      </c>
      <c r="N2413" s="23">
        <f t="shared" si="329"/>
        <v>110</v>
      </c>
      <c r="O2413" s="23">
        <v>20</v>
      </c>
      <c r="P2413" s="200" t="s">
        <v>37</v>
      </c>
      <c r="Q2413" s="23" t="s">
        <v>319</v>
      </c>
    </row>
    <row r="2414" spans="3:17" s="23" customFormat="1" x14ac:dyDescent="0.15">
      <c r="C2414" s="23" t="str">
        <f>IF(INDEX(個人!$C$6:$AH$125,$N2414,$C$3)&lt;&gt;"",DBCS(TRIM(INDEX(個人!$C$6:$AH$125,$N2414,$C$3))),"")</f>
        <v/>
      </c>
      <c r="D2414" s="23" t="str">
        <f t="shared" si="327"/>
        <v>○</v>
      </c>
      <c r="E2414" s="23">
        <f>IF(AND(INDEX(個人!$C$6:$AH$125,$N2413,$C$3)&lt;&gt;"",INDEX(個人!$C$6:$AH$125,$N2414,$O2414)&lt;&gt;""),E2413+1,E2413)</f>
        <v>0</v>
      </c>
      <c r="F2414" s="23" t="str">
        <f t="shared" si="328"/>
        <v>@0</v>
      </c>
      <c r="H2414" s="23" t="str">
        <f>IF(AND(INDEX(個人!$C$6:$AH$125,$N2414,$C$3)&lt;&gt;"",INDEX(個人!$C$6:$AH$125,$N2414,$O2414)&lt;&gt;""),IF(INDEX(個人!$C$6:$AH$125,$N2414,$H$3)&lt;20,11,ROUNDDOWN(INDEX(個人!$C$6:$AH$125,$N2414,$H$3)/5,0)+7),"")</f>
        <v/>
      </c>
      <c r="I2414" s="23" t="str">
        <f>IF(AND(INDEX(個人!$C$6:$AH$125,$N2414,$C$3)&lt;&gt;"",INDEX(個人!$C$6:$AH$125,$N2414,$O2414)&lt;&gt;""),IF(ISERROR(VLOOKUP(DBCS($Q2414),コード一覧!$E$1:$F$6,2,FALSE)),1,VLOOKUP(DBCS($Q2414),コード一覧!$E$1:$F$6,2,FALSE)),"")</f>
        <v/>
      </c>
      <c r="J2414" s="23" t="str">
        <f>IF(AND(INDEX(個人!$C$6:$AH$125,$N2414,$C$3)&lt;&gt;"",INDEX(個人!$C$6:$AH$125,$N2414,$O2414)&lt;&gt;""),VLOOKUP($P2414,コード一覧!$G$1:$H$10,2,FALSE),"")</f>
        <v/>
      </c>
      <c r="K2414" s="23" t="str">
        <f>IF(AND(INDEX(個人!$C$6:$AH$125,$N2414,$C$3)&lt;&gt;"",INDEX(個人!$C$6:$AH$125,$N2414,$O2414)&lt;&gt;""),LEFT(TEXT(INDEX(個人!$C$6:$AH$125,$N2414,$O2414),"mm:ss.00"),2),"")</f>
        <v/>
      </c>
      <c r="L2414" s="23" t="str">
        <f>IF(AND(INDEX(個人!$C$6:$AH$125,$N2414,$C$3)&lt;&gt;"",INDEX(個人!$C$6:$AH$125,$N2414,$O2414)&lt;&gt;""),MID(TEXT(INDEX(個人!$C$6:$AH$125,$N2414,$O2414),"mm:ss.00"),4,2),"")</f>
        <v/>
      </c>
      <c r="M2414" s="23" t="str">
        <f>IF(AND(INDEX(個人!$C$6:$AH$125,$N2414,$C$3)&lt;&gt;"",INDEX(個人!$C$6:$AH$125,$N2414,$O2414)&lt;&gt;""),RIGHT(TEXT(INDEX(個人!$C$6:$AH$125,$N2414,$O2414),"mm:ss.00"),2),"")</f>
        <v/>
      </c>
      <c r="N2414" s="23">
        <f t="shared" si="329"/>
        <v>110</v>
      </c>
      <c r="O2414" s="23">
        <v>21</v>
      </c>
      <c r="P2414" s="200" t="s">
        <v>47</v>
      </c>
      <c r="Q2414" s="23" t="s">
        <v>319</v>
      </c>
    </row>
    <row r="2415" spans="3:17" s="23" customFormat="1" x14ac:dyDescent="0.15">
      <c r="C2415" s="23" t="str">
        <f>IF(INDEX(個人!$C$6:$AH$125,$N2415,$C$3)&lt;&gt;"",DBCS(TRIM(INDEX(個人!$C$6:$AH$125,$N2415,$C$3))),"")</f>
        <v/>
      </c>
      <c r="D2415" s="23" t="str">
        <f t="shared" si="327"/>
        <v>○</v>
      </c>
      <c r="E2415" s="23">
        <f>IF(AND(INDEX(個人!$C$6:$AH$125,$N2414,$C$3)&lt;&gt;"",INDEX(個人!$C$6:$AH$125,$N2415,$O2415)&lt;&gt;""),E2414+1,E2414)</f>
        <v>0</v>
      </c>
      <c r="F2415" s="23" t="str">
        <f t="shared" si="328"/>
        <v>@0</v>
      </c>
      <c r="H2415" s="23" t="str">
        <f>IF(AND(INDEX(個人!$C$6:$AH$125,$N2415,$C$3)&lt;&gt;"",INDEX(個人!$C$6:$AH$125,$N2415,$O2415)&lt;&gt;""),IF(INDEX(個人!$C$6:$AH$125,$N2415,$H$3)&lt;20,11,ROUNDDOWN(INDEX(個人!$C$6:$AH$125,$N2415,$H$3)/5,0)+7),"")</f>
        <v/>
      </c>
      <c r="I2415" s="23" t="str">
        <f>IF(AND(INDEX(個人!$C$6:$AH$125,$N2415,$C$3)&lt;&gt;"",INDEX(個人!$C$6:$AH$125,$N2415,$O2415)&lt;&gt;""),IF(ISERROR(VLOOKUP(DBCS($Q2415),コード一覧!$E$1:$F$6,2,FALSE)),1,VLOOKUP(DBCS($Q2415),コード一覧!$E$1:$F$6,2,FALSE)),"")</f>
        <v/>
      </c>
      <c r="J2415" s="23" t="str">
        <f>IF(AND(INDEX(個人!$C$6:$AH$125,$N2415,$C$3)&lt;&gt;"",INDEX(個人!$C$6:$AH$125,$N2415,$O2415)&lt;&gt;""),VLOOKUP($P2415,コード一覧!$G$1:$H$10,2,FALSE),"")</f>
        <v/>
      </c>
      <c r="K2415" s="23" t="str">
        <f>IF(AND(INDEX(個人!$C$6:$AH$125,$N2415,$C$3)&lt;&gt;"",INDEX(個人!$C$6:$AH$125,$N2415,$O2415)&lt;&gt;""),LEFT(TEXT(INDEX(個人!$C$6:$AH$125,$N2415,$O2415),"mm:ss.00"),2),"")</f>
        <v/>
      </c>
      <c r="L2415" s="23" t="str">
        <f>IF(AND(INDEX(個人!$C$6:$AH$125,$N2415,$C$3)&lt;&gt;"",INDEX(個人!$C$6:$AH$125,$N2415,$O2415)&lt;&gt;""),MID(TEXT(INDEX(個人!$C$6:$AH$125,$N2415,$O2415),"mm:ss.00"),4,2),"")</f>
        <v/>
      </c>
      <c r="M2415" s="23" t="str">
        <f>IF(AND(INDEX(個人!$C$6:$AH$125,$N2415,$C$3)&lt;&gt;"",INDEX(個人!$C$6:$AH$125,$N2415,$O2415)&lt;&gt;""),RIGHT(TEXT(INDEX(個人!$C$6:$AH$125,$N2415,$O2415),"mm:ss.00"),2),"")</f>
        <v/>
      </c>
      <c r="N2415" s="23">
        <f t="shared" si="329"/>
        <v>110</v>
      </c>
      <c r="O2415" s="23">
        <v>22</v>
      </c>
      <c r="P2415" s="200" t="s">
        <v>70</v>
      </c>
      <c r="Q2415" s="23" t="s">
        <v>320</v>
      </c>
    </row>
    <row r="2416" spans="3:17" s="23" customFormat="1" x14ac:dyDescent="0.15">
      <c r="C2416" s="23" t="str">
        <f>IF(INDEX(個人!$C$6:$AH$125,$N2416,$C$3)&lt;&gt;"",DBCS(TRIM(INDEX(個人!$C$6:$AH$125,$N2416,$C$3))),"")</f>
        <v/>
      </c>
      <c r="D2416" s="23" t="str">
        <f t="shared" si="327"/>
        <v>○</v>
      </c>
      <c r="E2416" s="23">
        <f>IF(AND(INDEX(個人!$C$6:$AH$125,$N2415,$C$3)&lt;&gt;"",INDEX(個人!$C$6:$AH$125,$N2416,$O2416)&lt;&gt;""),E2415+1,E2415)</f>
        <v>0</v>
      </c>
      <c r="F2416" s="23" t="str">
        <f t="shared" si="328"/>
        <v>@0</v>
      </c>
      <c r="H2416" s="23" t="str">
        <f>IF(AND(INDEX(個人!$C$6:$AH$125,$N2416,$C$3)&lt;&gt;"",INDEX(個人!$C$6:$AH$125,$N2416,$O2416)&lt;&gt;""),IF(INDEX(個人!$C$6:$AH$125,$N2416,$H$3)&lt;20,11,ROUNDDOWN(INDEX(個人!$C$6:$AH$125,$N2416,$H$3)/5,0)+7),"")</f>
        <v/>
      </c>
      <c r="I2416" s="23" t="str">
        <f>IF(AND(INDEX(個人!$C$6:$AH$125,$N2416,$C$3)&lt;&gt;"",INDEX(個人!$C$6:$AH$125,$N2416,$O2416)&lt;&gt;""),IF(ISERROR(VLOOKUP(DBCS($Q2416),コード一覧!$E$1:$F$6,2,FALSE)),1,VLOOKUP(DBCS($Q2416),コード一覧!$E$1:$F$6,2,FALSE)),"")</f>
        <v/>
      </c>
      <c r="J2416" s="23" t="str">
        <f>IF(AND(INDEX(個人!$C$6:$AH$125,$N2416,$C$3)&lt;&gt;"",INDEX(個人!$C$6:$AH$125,$N2416,$O2416)&lt;&gt;""),VLOOKUP($P2416,コード一覧!$G$1:$H$10,2,FALSE),"")</f>
        <v/>
      </c>
      <c r="K2416" s="23" t="str">
        <f>IF(AND(INDEX(個人!$C$6:$AH$125,$N2416,$C$3)&lt;&gt;"",INDEX(個人!$C$6:$AH$125,$N2416,$O2416)&lt;&gt;""),LEFT(TEXT(INDEX(個人!$C$6:$AH$125,$N2416,$O2416),"mm:ss.00"),2),"")</f>
        <v/>
      </c>
      <c r="L2416" s="23" t="str">
        <f>IF(AND(INDEX(個人!$C$6:$AH$125,$N2416,$C$3)&lt;&gt;"",INDEX(個人!$C$6:$AH$125,$N2416,$O2416)&lt;&gt;""),MID(TEXT(INDEX(個人!$C$6:$AH$125,$N2416,$O2416),"mm:ss.00"),4,2),"")</f>
        <v/>
      </c>
      <c r="M2416" s="23" t="str">
        <f>IF(AND(INDEX(個人!$C$6:$AH$125,$N2416,$C$3)&lt;&gt;"",INDEX(個人!$C$6:$AH$125,$N2416,$O2416)&lt;&gt;""),RIGHT(TEXT(INDEX(個人!$C$6:$AH$125,$N2416,$O2416),"mm:ss.00"),2),"")</f>
        <v/>
      </c>
      <c r="N2416" s="23">
        <f t="shared" si="329"/>
        <v>110</v>
      </c>
      <c r="O2416" s="23">
        <v>23</v>
      </c>
      <c r="P2416" s="200" t="s">
        <v>24</v>
      </c>
      <c r="Q2416" s="23" t="s">
        <v>320</v>
      </c>
    </row>
    <row r="2417" spans="3:17" s="23" customFormat="1" x14ac:dyDescent="0.15">
      <c r="C2417" s="23" t="str">
        <f>IF(INDEX(個人!$C$6:$AH$125,$N2417,$C$3)&lt;&gt;"",DBCS(TRIM(INDEX(個人!$C$6:$AH$125,$N2417,$C$3))),"")</f>
        <v/>
      </c>
      <c r="D2417" s="23" t="str">
        <f t="shared" si="327"/>
        <v>○</v>
      </c>
      <c r="E2417" s="23">
        <f>IF(AND(INDEX(個人!$C$6:$AH$125,$N2416,$C$3)&lt;&gt;"",INDEX(個人!$C$6:$AH$125,$N2417,$O2417)&lt;&gt;""),E2416+1,E2416)</f>
        <v>0</v>
      </c>
      <c r="F2417" s="23" t="str">
        <f t="shared" si="328"/>
        <v>@0</v>
      </c>
      <c r="H2417" s="23" t="str">
        <f>IF(AND(INDEX(個人!$C$6:$AH$125,$N2417,$C$3)&lt;&gt;"",INDEX(個人!$C$6:$AH$125,$N2417,$O2417)&lt;&gt;""),IF(INDEX(個人!$C$6:$AH$125,$N2417,$H$3)&lt;20,11,ROUNDDOWN(INDEX(個人!$C$6:$AH$125,$N2417,$H$3)/5,0)+7),"")</f>
        <v/>
      </c>
      <c r="I2417" s="23" t="str">
        <f>IF(AND(INDEX(個人!$C$6:$AH$125,$N2417,$C$3)&lt;&gt;"",INDEX(個人!$C$6:$AH$125,$N2417,$O2417)&lt;&gt;""),IF(ISERROR(VLOOKUP(DBCS($Q2417),コード一覧!$E$1:$F$6,2,FALSE)),1,VLOOKUP(DBCS($Q2417),コード一覧!$E$1:$F$6,2,FALSE)),"")</f>
        <v/>
      </c>
      <c r="J2417" s="23" t="str">
        <f>IF(AND(INDEX(個人!$C$6:$AH$125,$N2417,$C$3)&lt;&gt;"",INDEX(個人!$C$6:$AH$125,$N2417,$O2417)&lt;&gt;""),VLOOKUP($P2417,コード一覧!$G$1:$H$10,2,FALSE),"")</f>
        <v/>
      </c>
      <c r="K2417" s="23" t="str">
        <f>IF(AND(INDEX(個人!$C$6:$AH$125,$N2417,$C$3)&lt;&gt;"",INDEX(個人!$C$6:$AH$125,$N2417,$O2417)&lt;&gt;""),LEFT(TEXT(INDEX(個人!$C$6:$AH$125,$N2417,$O2417),"mm:ss.00"),2),"")</f>
        <v/>
      </c>
      <c r="L2417" s="23" t="str">
        <f>IF(AND(INDEX(個人!$C$6:$AH$125,$N2417,$C$3)&lt;&gt;"",INDEX(個人!$C$6:$AH$125,$N2417,$O2417)&lt;&gt;""),MID(TEXT(INDEX(個人!$C$6:$AH$125,$N2417,$O2417),"mm:ss.00"),4,2),"")</f>
        <v/>
      </c>
      <c r="M2417" s="23" t="str">
        <f>IF(AND(INDEX(個人!$C$6:$AH$125,$N2417,$C$3)&lt;&gt;"",INDEX(個人!$C$6:$AH$125,$N2417,$O2417)&lt;&gt;""),RIGHT(TEXT(INDEX(個人!$C$6:$AH$125,$N2417,$O2417),"mm:ss.00"),2),"")</f>
        <v/>
      </c>
      <c r="N2417" s="23">
        <f t="shared" si="329"/>
        <v>110</v>
      </c>
      <c r="O2417" s="23">
        <v>24</v>
      </c>
      <c r="P2417" s="200" t="s">
        <v>37</v>
      </c>
      <c r="Q2417" s="23" t="s">
        <v>320</v>
      </c>
    </row>
    <row r="2418" spans="3:17" s="23" customFormat="1" x14ac:dyDescent="0.15">
      <c r="C2418" s="23" t="str">
        <f>IF(INDEX(個人!$C$6:$AH$125,$N2418,$C$3)&lt;&gt;"",DBCS(TRIM(INDEX(個人!$C$6:$AH$125,$N2418,$C$3))),"")</f>
        <v/>
      </c>
      <c r="D2418" s="23" t="str">
        <f t="shared" si="327"/>
        <v>○</v>
      </c>
      <c r="E2418" s="23">
        <f>IF(AND(INDEX(個人!$C$6:$AH$125,$N2417,$C$3)&lt;&gt;"",INDEX(個人!$C$6:$AH$125,$N2418,$O2418)&lt;&gt;""),E2417+1,E2417)</f>
        <v>0</v>
      </c>
      <c r="F2418" s="23" t="str">
        <f t="shared" si="328"/>
        <v>@0</v>
      </c>
      <c r="H2418" s="23" t="str">
        <f>IF(AND(INDEX(個人!$C$6:$AH$125,$N2418,$C$3)&lt;&gt;"",INDEX(個人!$C$6:$AH$125,$N2418,$O2418)&lt;&gt;""),IF(INDEX(個人!$C$6:$AH$125,$N2418,$H$3)&lt;20,11,ROUNDDOWN(INDEX(個人!$C$6:$AH$125,$N2418,$H$3)/5,0)+7),"")</f>
        <v/>
      </c>
      <c r="I2418" s="23" t="str">
        <f>IF(AND(INDEX(個人!$C$6:$AH$125,$N2418,$C$3)&lt;&gt;"",INDEX(個人!$C$6:$AH$125,$N2418,$O2418)&lt;&gt;""),IF(ISERROR(VLOOKUP(DBCS($Q2418),コード一覧!$E$1:$F$6,2,FALSE)),1,VLOOKUP(DBCS($Q2418),コード一覧!$E$1:$F$6,2,FALSE)),"")</f>
        <v/>
      </c>
      <c r="J2418" s="23" t="str">
        <f>IF(AND(INDEX(個人!$C$6:$AH$125,$N2418,$C$3)&lt;&gt;"",INDEX(個人!$C$6:$AH$125,$N2418,$O2418)&lt;&gt;""),VLOOKUP($P2418,コード一覧!$G$1:$H$10,2,FALSE),"")</f>
        <v/>
      </c>
      <c r="K2418" s="23" t="str">
        <f>IF(AND(INDEX(個人!$C$6:$AH$125,$N2418,$C$3)&lt;&gt;"",INDEX(個人!$C$6:$AH$125,$N2418,$O2418)&lt;&gt;""),LEFT(TEXT(INDEX(個人!$C$6:$AH$125,$N2418,$O2418),"mm:ss.00"),2),"")</f>
        <v/>
      </c>
      <c r="L2418" s="23" t="str">
        <f>IF(AND(INDEX(個人!$C$6:$AH$125,$N2418,$C$3)&lt;&gt;"",INDEX(個人!$C$6:$AH$125,$N2418,$O2418)&lt;&gt;""),MID(TEXT(INDEX(個人!$C$6:$AH$125,$N2418,$O2418),"mm:ss.00"),4,2),"")</f>
        <v/>
      </c>
      <c r="M2418" s="23" t="str">
        <f>IF(AND(INDEX(個人!$C$6:$AH$125,$N2418,$C$3)&lt;&gt;"",INDEX(個人!$C$6:$AH$125,$N2418,$O2418)&lt;&gt;""),RIGHT(TEXT(INDEX(個人!$C$6:$AH$125,$N2418,$O2418),"mm:ss.00"),2),"")</f>
        <v/>
      </c>
      <c r="N2418" s="23">
        <f t="shared" si="329"/>
        <v>110</v>
      </c>
      <c r="O2418" s="23">
        <v>25</v>
      </c>
      <c r="P2418" s="200" t="s">
        <v>47</v>
      </c>
      <c r="Q2418" s="23" t="s">
        <v>320</v>
      </c>
    </row>
    <row r="2419" spans="3:17" s="23" customFormat="1" x14ac:dyDescent="0.15">
      <c r="C2419" s="23" t="str">
        <f>IF(INDEX(個人!$C$6:$AH$125,$N2419,$C$3)&lt;&gt;"",DBCS(TRIM(INDEX(個人!$C$6:$AH$125,$N2419,$C$3))),"")</f>
        <v/>
      </c>
      <c r="D2419" s="23" t="str">
        <f t="shared" si="327"/>
        <v>○</v>
      </c>
      <c r="E2419" s="23">
        <f>IF(AND(INDEX(個人!$C$6:$AH$125,$N2418,$C$3)&lt;&gt;"",INDEX(個人!$C$6:$AH$125,$N2419,$O2419)&lt;&gt;""),E2418+1,E2418)</f>
        <v>0</v>
      </c>
      <c r="F2419" s="23" t="str">
        <f t="shared" si="328"/>
        <v>@0</v>
      </c>
      <c r="H2419" s="23" t="str">
        <f>IF(AND(INDEX(個人!$C$6:$AH$125,$N2419,$C$3)&lt;&gt;"",INDEX(個人!$C$6:$AH$125,$N2419,$O2419)&lt;&gt;""),IF(INDEX(個人!$C$6:$AH$125,$N2419,$H$3)&lt;20,11,ROUNDDOWN(INDEX(個人!$C$6:$AH$125,$N2419,$H$3)/5,0)+7),"")</f>
        <v/>
      </c>
      <c r="I2419" s="23" t="str">
        <f>IF(AND(INDEX(個人!$C$6:$AH$125,$N2419,$C$3)&lt;&gt;"",INDEX(個人!$C$6:$AH$125,$N2419,$O2419)&lt;&gt;""),IF(ISERROR(VLOOKUP(DBCS($Q2419),コード一覧!$E$1:$F$6,2,FALSE)),1,VLOOKUP(DBCS($Q2419),コード一覧!$E$1:$F$6,2,FALSE)),"")</f>
        <v/>
      </c>
      <c r="J2419" s="23" t="str">
        <f>IF(AND(INDEX(個人!$C$6:$AH$125,$N2419,$C$3)&lt;&gt;"",INDEX(個人!$C$6:$AH$125,$N2419,$O2419)&lt;&gt;""),VLOOKUP($P2419,コード一覧!$G$1:$H$10,2,FALSE),"")</f>
        <v/>
      </c>
      <c r="K2419" s="23" t="str">
        <f>IF(AND(INDEX(個人!$C$6:$AH$125,$N2419,$C$3)&lt;&gt;"",INDEX(個人!$C$6:$AH$125,$N2419,$O2419)&lt;&gt;""),LEFT(TEXT(INDEX(個人!$C$6:$AH$125,$N2419,$O2419),"mm:ss.00"),2),"")</f>
        <v/>
      </c>
      <c r="L2419" s="23" t="str">
        <f>IF(AND(INDEX(個人!$C$6:$AH$125,$N2419,$C$3)&lt;&gt;"",INDEX(個人!$C$6:$AH$125,$N2419,$O2419)&lt;&gt;""),MID(TEXT(INDEX(個人!$C$6:$AH$125,$N2419,$O2419),"mm:ss.00"),4,2),"")</f>
        <v/>
      </c>
      <c r="M2419" s="23" t="str">
        <f>IF(AND(INDEX(個人!$C$6:$AH$125,$N2419,$C$3)&lt;&gt;"",INDEX(個人!$C$6:$AH$125,$N2419,$O2419)&lt;&gt;""),RIGHT(TEXT(INDEX(個人!$C$6:$AH$125,$N2419,$O2419),"mm:ss.00"),2),"")</f>
        <v/>
      </c>
      <c r="N2419" s="23">
        <f t="shared" si="329"/>
        <v>110</v>
      </c>
      <c r="O2419" s="23">
        <v>26</v>
      </c>
      <c r="P2419" s="200" t="s">
        <v>70</v>
      </c>
      <c r="Q2419" s="23" t="s">
        <v>321</v>
      </c>
    </row>
    <row r="2420" spans="3:17" s="23" customFormat="1" x14ac:dyDescent="0.15">
      <c r="C2420" s="23" t="str">
        <f>IF(INDEX(個人!$C$6:$AH$125,$N2420,$C$3)&lt;&gt;"",DBCS(TRIM(INDEX(個人!$C$6:$AH$125,$N2420,$C$3))),"")</f>
        <v/>
      </c>
      <c r="D2420" s="23" t="str">
        <f t="shared" si="327"/>
        <v>○</v>
      </c>
      <c r="E2420" s="23">
        <f>IF(AND(INDEX(個人!$C$6:$AH$125,$N2419,$C$3)&lt;&gt;"",INDEX(個人!$C$6:$AH$125,$N2420,$O2420)&lt;&gt;""),E2419+1,E2419)</f>
        <v>0</v>
      </c>
      <c r="F2420" s="23" t="str">
        <f t="shared" si="328"/>
        <v>@0</v>
      </c>
      <c r="H2420" s="23" t="str">
        <f>IF(AND(INDEX(個人!$C$6:$AH$125,$N2420,$C$3)&lt;&gt;"",INDEX(個人!$C$6:$AH$125,$N2420,$O2420)&lt;&gt;""),IF(INDEX(個人!$C$6:$AH$125,$N2420,$H$3)&lt;20,11,ROUNDDOWN(INDEX(個人!$C$6:$AH$125,$N2420,$H$3)/5,0)+7),"")</f>
        <v/>
      </c>
      <c r="I2420" s="23" t="str">
        <f>IF(AND(INDEX(個人!$C$6:$AH$125,$N2420,$C$3)&lt;&gt;"",INDEX(個人!$C$6:$AH$125,$N2420,$O2420)&lt;&gt;""),IF(ISERROR(VLOOKUP(DBCS($Q2420),コード一覧!$E$1:$F$6,2,FALSE)),1,VLOOKUP(DBCS($Q2420),コード一覧!$E$1:$F$6,2,FALSE)),"")</f>
        <v/>
      </c>
      <c r="J2420" s="23" t="str">
        <f>IF(AND(INDEX(個人!$C$6:$AH$125,$N2420,$C$3)&lt;&gt;"",INDEX(個人!$C$6:$AH$125,$N2420,$O2420)&lt;&gt;""),VLOOKUP($P2420,コード一覧!$G$1:$H$10,2,FALSE),"")</f>
        <v/>
      </c>
      <c r="K2420" s="23" t="str">
        <f>IF(AND(INDEX(個人!$C$6:$AH$125,$N2420,$C$3)&lt;&gt;"",INDEX(個人!$C$6:$AH$125,$N2420,$O2420)&lt;&gt;""),LEFT(TEXT(INDEX(個人!$C$6:$AH$125,$N2420,$O2420),"mm:ss.00"),2),"")</f>
        <v/>
      </c>
      <c r="L2420" s="23" t="str">
        <f>IF(AND(INDEX(個人!$C$6:$AH$125,$N2420,$C$3)&lt;&gt;"",INDEX(個人!$C$6:$AH$125,$N2420,$O2420)&lt;&gt;""),MID(TEXT(INDEX(個人!$C$6:$AH$125,$N2420,$O2420),"mm:ss.00"),4,2),"")</f>
        <v/>
      </c>
      <c r="M2420" s="23" t="str">
        <f>IF(AND(INDEX(個人!$C$6:$AH$125,$N2420,$C$3)&lt;&gt;"",INDEX(個人!$C$6:$AH$125,$N2420,$O2420)&lt;&gt;""),RIGHT(TEXT(INDEX(個人!$C$6:$AH$125,$N2420,$O2420),"mm:ss.00"),2),"")</f>
        <v/>
      </c>
      <c r="N2420" s="23">
        <f t="shared" si="329"/>
        <v>110</v>
      </c>
      <c r="O2420" s="23">
        <v>27</v>
      </c>
      <c r="P2420" s="200" t="s">
        <v>24</v>
      </c>
      <c r="Q2420" s="23" t="s">
        <v>321</v>
      </c>
    </row>
    <row r="2421" spans="3:17" s="23" customFormat="1" x14ac:dyDescent="0.15">
      <c r="C2421" s="23" t="str">
        <f>IF(INDEX(個人!$C$6:$AH$125,$N2421,$C$3)&lt;&gt;"",DBCS(TRIM(INDEX(個人!$C$6:$AH$125,$N2421,$C$3))),"")</f>
        <v/>
      </c>
      <c r="D2421" s="23" t="str">
        <f t="shared" si="327"/>
        <v>○</v>
      </c>
      <c r="E2421" s="23">
        <f>IF(AND(INDEX(個人!$C$6:$AH$125,$N2420,$C$3)&lt;&gt;"",INDEX(個人!$C$6:$AH$125,$N2421,$O2421)&lt;&gt;""),E2420+1,E2420)</f>
        <v>0</v>
      </c>
      <c r="F2421" s="23" t="str">
        <f t="shared" si="328"/>
        <v>@0</v>
      </c>
      <c r="H2421" s="23" t="str">
        <f>IF(AND(INDEX(個人!$C$6:$AH$125,$N2421,$C$3)&lt;&gt;"",INDEX(個人!$C$6:$AH$125,$N2421,$O2421)&lt;&gt;""),IF(INDEX(個人!$C$6:$AH$125,$N2421,$H$3)&lt;20,11,ROUNDDOWN(INDEX(個人!$C$6:$AH$125,$N2421,$H$3)/5,0)+7),"")</f>
        <v/>
      </c>
      <c r="I2421" s="23" t="str">
        <f>IF(AND(INDEX(個人!$C$6:$AH$125,$N2421,$C$3)&lt;&gt;"",INDEX(個人!$C$6:$AH$125,$N2421,$O2421)&lt;&gt;""),IF(ISERROR(VLOOKUP(DBCS($Q2421),コード一覧!$E$1:$F$6,2,FALSE)),1,VLOOKUP(DBCS($Q2421),コード一覧!$E$1:$F$6,2,FALSE)),"")</f>
        <v/>
      </c>
      <c r="J2421" s="23" t="str">
        <f>IF(AND(INDEX(個人!$C$6:$AH$125,$N2421,$C$3)&lt;&gt;"",INDEX(個人!$C$6:$AH$125,$N2421,$O2421)&lt;&gt;""),VLOOKUP($P2421,コード一覧!$G$1:$H$10,2,FALSE),"")</f>
        <v/>
      </c>
      <c r="K2421" s="23" t="str">
        <f>IF(AND(INDEX(個人!$C$6:$AH$125,$N2421,$C$3)&lt;&gt;"",INDEX(個人!$C$6:$AH$125,$N2421,$O2421)&lt;&gt;""),LEFT(TEXT(INDEX(個人!$C$6:$AH$125,$N2421,$O2421),"mm:ss.00"),2),"")</f>
        <v/>
      </c>
      <c r="L2421" s="23" t="str">
        <f>IF(AND(INDEX(個人!$C$6:$AH$125,$N2421,$C$3)&lt;&gt;"",INDEX(個人!$C$6:$AH$125,$N2421,$O2421)&lt;&gt;""),MID(TEXT(INDEX(個人!$C$6:$AH$125,$N2421,$O2421),"mm:ss.00"),4,2),"")</f>
        <v/>
      </c>
      <c r="M2421" s="23" t="str">
        <f>IF(AND(INDEX(個人!$C$6:$AH$125,$N2421,$C$3)&lt;&gt;"",INDEX(個人!$C$6:$AH$125,$N2421,$O2421)&lt;&gt;""),RIGHT(TEXT(INDEX(個人!$C$6:$AH$125,$N2421,$O2421),"mm:ss.00"),2),"")</f>
        <v/>
      </c>
      <c r="N2421" s="23">
        <f t="shared" si="329"/>
        <v>110</v>
      </c>
      <c r="O2421" s="23">
        <v>28</v>
      </c>
      <c r="P2421" s="200" t="s">
        <v>37</v>
      </c>
      <c r="Q2421" s="23" t="s">
        <v>321</v>
      </c>
    </row>
    <row r="2422" spans="3:17" s="23" customFormat="1" x14ac:dyDescent="0.15">
      <c r="C2422" s="23" t="str">
        <f>IF(INDEX(個人!$C$6:$AH$125,$N2422,$C$3)&lt;&gt;"",DBCS(TRIM(INDEX(個人!$C$6:$AH$125,$N2422,$C$3))),"")</f>
        <v/>
      </c>
      <c r="D2422" s="23" t="str">
        <f t="shared" si="327"/>
        <v>○</v>
      </c>
      <c r="E2422" s="23">
        <f>IF(AND(INDEX(個人!$C$6:$AH$125,$N2421,$C$3)&lt;&gt;"",INDEX(個人!$C$6:$AH$125,$N2422,$O2422)&lt;&gt;""),E2421+1,E2421)</f>
        <v>0</v>
      </c>
      <c r="F2422" s="23" t="str">
        <f t="shared" si="328"/>
        <v>@0</v>
      </c>
      <c r="H2422" s="23" t="str">
        <f>IF(AND(INDEX(個人!$C$6:$AH$125,$N2422,$C$3)&lt;&gt;"",INDEX(個人!$C$6:$AH$125,$N2422,$O2422)&lt;&gt;""),IF(INDEX(個人!$C$6:$AH$125,$N2422,$H$3)&lt;20,11,ROUNDDOWN(INDEX(個人!$C$6:$AH$125,$N2422,$H$3)/5,0)+7),"")</f>
        <v/>
      </c>
      <c r="I2422" s="23" t="str">
        <f>IF(AND(INDEX(個人!$C$6:$AH$125,$N2422,$C$3)&lt;&gt;"",INDEX(個人!$C$6:$AH$125,$N2422,$O2422)&lt;&gt;""),IF(ISERROR(VLOOKUP(DBCS($Q2422),コード一覧!$E$1:$F$6,2,FALSE)),1,VLOOKUP(DBCS($Q2422),コード一覧!$E$1:$F$6,2,FALSE)),"")</f>
        <v/>
      </c>
      <c r="J2422" s="23" t="str">
        <f>IF(AND(INDEX(個人!$C$6:$AH$125,$N2422,$C$3)&lt;&gt;"",INDEX(個人!$C$6:$AH$125,$N2422,$O2422)&lt;&gt;""),VLOOKUP($P2422,コード一覧!$G$1:$H$10,2,FALSE),"")</f>
        <v/>
      </c>
      <c r="K2422" s="23" t="str">
        <f>IF(AND(INDEX(個人!$C$6:$AH$125,$N2422,$C$3)&lt;&gt;"",INDEX(個人!$C$6:$AH$125,$N2422,$O2422)&lt;&gt;""),LEFT(TEXT(INDEX(個人!$C$6:$AH$125,$N2422,$O2422),"mm:ss.00"),2),"")</f>
        <v/>
      </c>
      <c r="L2422" s="23" t="str">
        <f>IF(AND(INDEX(個人!$C$6:$AH$125,$N2422,$C$3)&lt;&gt;"",INDEX(個人!$C$6:$AH$125,$N2422,$O2422)&lt;&gt;""),MID(TEXT(INDEX(個人!$C$6:$AH$125,$N2422,$O2422),"mm:ss.00"),4,2),"")</f>
        <v/>
      </c>
      <c r="M2422" s="23" t="str">
        <f>IF(AND(INDEX(個人!$C$6:$AH$125,$N2422,$C$3)&lt;&gt;"",INDEX(個人!$C$6:$AH$125,$N2422,$O2422)&lt;&gt;""),RIGHT(TEXT(INDEX(個人!$C$6:$AH$125,$N2422,$O2422),"mm:ss.00"),2),"")</f>
        <v/>
      </c>
      <c r="N2422" s="23">
        <f t="shared" si="329"/>
        <v>110</v>
      </c>
      <c r="O2422" s="23">
        <v>29</v>
      </c>
      <c r="P2422" s="200" t="s">
        <v>47</v>
      </c>
      <c r="Q2422" s="23" t="s">
        <v>321</v>
      </c>
    </row>
    <row r="2423" spans="3:17" s="23" customFormat="1" x14ac:dyDescent="0.15">
      <c r="C2423" s="23" t="str">
        <f>IF(INDEX(個人!$C$6:$AH$125,$N2423,$C$3)&lt;&gt;"",DBCS(TRIM(INDEX(個人!$C$6:$AH$125,$N2423,$C$3))),"")</f>
        <v/>
      </c>
      <c r="D2423" s="23" t="str">
        <f t="shared" si="327"/>
        <v>○</v>
      </c>
      <c r="E2423" s="23">
        <f>IF(AND(INDEX(個人!$C$6:$AH$125,$N2422,$C$3)&lt;&gt;"",INDEX(個人!$C$6:$AH$125,$N2423,$O2423)&lt;&gt;""),E2422+1,E2422)</f>
        <v>0</v>
      </c>
      <c r="F2423" s="23" t="str">
        <f t="shared" si="328"/>
        <v>@0</v>
      </c>
      <c r="H2423" s="23" t="str">
        <f>IF(AND(INDEX(個人!$C$6:$AH$125,$N2423,$C$3)&lt;&gt;"",INDEX(個人!$C$6:$AH$125,$N2423,$O2423)&lt;&gt;""),IF(INDEX(個人!$C$6:$AH$125,$N2423,$H$3)&lt;20,11,ROUNDDOWN(INDEX(個人!$C$6:$AH$125,$N2423,$H$3)/5,0)+7),"")</f>
        <v/>
      </c>
      <c r="I2423" s="23" t="str">
        <f>IF(AND(INDEX(個人!$C$6:$AH$125,$N2423,$C$3)&lt;&gt;"",INDEX(個人!$C$6:$AH$125,$N2423,$O2423)&lt;&gt;""),IF(ISERROR(VLOOKUP(DBCS($Q2423),コード一覧!$E$1:$F$6,2,FALSE)),1,VLOOKUP(DBCS($Q2423),コード一覧!$E$1:$F$6,2,FALSE)),"")</f>
        <v/>
      </c>
      <c r="J2423" s="23" t="str">
        <f>IF(AND(INDEX(個人!$C$6:$AH$125,$N2423,$C$3)&lt;&gt;"",INDEX(個人!$C$6:$AH$125,$N2423,$O2423)&lt;&gt;""),VLOOKUP($P2423,コード一覧!$G$1:$H$10,2,FALSE),"")</f>
        <v/>
      </c>
      <c r="K2423" s="23" t="str">
        <f>IF(AND(INDEX(個人!$C$6:$AH$125,$N2423,$C$3)&lt;&gt;"",INDEX(個人!$C$6:$AH$125,$N2423,$O2423)&lt;&gt;""),LEFT(TEXT(INDEX(個人!$C$6:$AH$125,$N2423,$O2423),"mm:ss.00"),2),"")</f>
        <v/>
      </c>
      <c r="L2423" s="23" t="str">
        <f>IF(AND(INDEX(個人!$C$6:$AH$125,$N2423,$C$3)&lt;&gt;"",INDEX(個人!$C$6:$AH$125,$N2423,$O2423)&lt;&gt;""),MID(TEXT(INDEX(個人!$C$6:$AH$125,$N2423,$O2423),"mm:ss.00"),4,2),"")</f>
        <v/>
      </c>
      <c r="M2423" s="23" t="str">
        <f>IF(AND(INDEX(個人!$C$6:$AH$125,$N2423,$C$3)&lt;&gt;"",INDEX(個人!$C$6:$AH$125,$N2423,$O2423)&lt;&gt;""),RIGHT(TEXT(INDEX(個人!$C$6:$AH$125,$N2423,$O2423),"mm:ss.00"),2),"")</f>
        <v/>
      </c>
      <c r="N2423" s="23">
        <f t="shared" si="329"/>
        <v>110</v>
      </c>
      <c r="O2423" s="23">
        <v>30</v>
      </c>
      <c r="P2423" s="200" t="s">
        <v>37</v>
      </c>
      <c r="Q2423" s="23" t="s">
        <v>101</v>
      </c>
    </row>
    <row r="2424" spans="3:17" s="23" customFormat="1" x14ac:dyDescent="0.15">
      <c r="C2424" s="23" t="str">
        <f>IF(INDEX(個人!$C$6:$AH$125,$N2424,$C$3)&lt;&gt;"",DBCS(TRIM(INDEX(個人!$C$6:$AH$125,$N2424,$C$3))),"")</f>
        <v/>
      </c>
      <c r="D2424" s="23" t="str">
        <f t="shared" si="327"/>
        <v>○</v>
      </c>
      <c r="E2424" s="23">
        <f>IF(AND(INDEX(個人!$C$6:$AH$125,$N2423,$C$3)&lt;&gt;"",INDEX(個人!$C$6:$AH$125,$N2424,$O2424)&lt;&gt;""),E2423+1,E2423)</f>
        <v>0</v>
      </c>
      <c r="F2424" s="23" t="str">
        <f t="shared" si="328"/>
        <v>@0</v>
      </c>
      <c r="H2424" s="23" t="str">
        <f>IF(AND(INDEX(個人!$C$6:$AH$125,$N2424,$C$3)&lt;&gt;"",INDEX(個人!$C$6:$AH$125,$N2424,$O2424)&lt;&gt;""),IF(INDEX(個人!$C$6:$AH$125,$N2424,$H$3)&lt;20,11,ROUNDDOWN(INDEX(個人!$C$6:$AH$125,$N2424,$H$3)/5,0)+7),"")</f>
        <v/>
      </c>
      <c r="I2424" s="23" t="str">
        <f>IF(AND(INDEX(個人!$C$6:$AH$125,$N2424,$C$3)&lt;&gt;"",INDEX(個人!$C$6:$AH$125,$N2424,$O2424)&lt;&gt;""),IF(ISERROR(VLOOKUP(DBCS($Q2424),コード一覧!$E$1:$F$6,2,FALSE)),1,VLOOKUP(DBCS($Q2424),コード一覧!$E$1:$F$6,2,FALSE)),"")</f>
        <v/>
      </c>
      <c r="J2424" s="23" t="str">
        <f>IF(AND(INDEX(個人!$C$6:$AH$125,$N2424,$C$3)&lt;&gt;"",INDEX(個人!$C$6:$AH$125,$N2424,$O2424)&lt;&gt;""),VLOOKUP($P2424,コード一覧!$G$1:$H$10,2,FALSE),"")</f>
        <v/>
      </c>
      <c r="K2424" s="23" t="str">
        <f>IF(AND(INDEX(個人!$C$6:$AH$125,$N2424,$C$3)&lt;&gt;"",INDEX(個人!$C$6:$AH$125,$N2424,$O2424)&lt;&gt;""),LEFT(TEXT(INDEX(個人!$C$6:$AH$125,$N2424,$O2424),"mm:ss.00"),2),"")</f>
        <v/>
      </c>
      <c r="L2424" s="23" t="str">
        <f>IF(AND(INDEX(個人!$C$6:$AH$125,$N2424,$C$3)&lt;&gt;"",INDEX(個人!$C$6:$AH$125,$N2424,$O2424)&lt;&gt;""),MID(TEXT(INDEX(個人!$C$6:$AH$125,$N2424,$O2424),"mm:ss.00"),4,2),"")</f>
        <v/>
      </c>
      <c r="M2424" s="23" t="str">
        <f>IF(AND(INDEX(個人!$C$6:$AH$125,$N2424,$C$3)&lt;&gt;"",INDEX(個人!$C$6:$AH$125,$N2424,$O2424)&lt;&gt;""),RIGHT(TEXT(INDEX(個人!$C$6:$AH$125,$N2424,$O2424),"mm:ss.00"),2),"")</f>
        <v/>
      </c>
      <c r="N2424" s="23">
        <f t="shared" si="329"/>
        <v>110</v>
      </c>
      <c r="O2424" s="23">
        <v>31</v>
      </c>
      <c r="P2424" s="200" t="s">
        <v>47</v>
      </c>
      <c r="Q2424" s="23" t="s">
        <v>101</v>
      </c>
    </row>
    <row r="2425" spans="3:17" s="23" customFormat="1" x14ac:dyDescent="0.15">
      <c r="C2425" s="23" t="str">
        <f>IF(INDEX(個人!$C$6:$AH$125,$N2425,$C$3)&lt;&gt;"",DBCS(TRIM(INDEX(個人!$C$6:$AH$125,$N2425,$C$3))),"")</f>
        <v/>
      </c>
      <c r="D2425" s="23" t="str">
        <f t="shared" si="327"/>
        <v>○</v>
      </c>
      <c r="E2425" s="23">
        <f>IF(AND(INDEX(個人!$C$6:$AH$125,$N2424,$C$3)&lt;&gt;"",INDEX(個人!$C$6:$AH$125,$N2425,$O2425)&lt;&gt;""),E2424+1,E2424)</f>
        <v>0</v>
      </c>
      <c r="F2425" s="23" t="str">
        <f t="shared" si="328"/>
        <v>@0</v>
      </c>
      <c r="H2425" s="23" t="str">
        <f>IF(AND(INDEX(個人!$C$6:$AH$125,$N2425,$C$3)&lt;&gt;"",INDEX(個人!$C$6:$AH$125,$N2425,$O2425)&lt;&gt;""),IF(INDEX(個人!$C$6:$AH$125,$N2425,$H$3)&lt;20,11,ROUNDDOWN(INDEX(個人!$C$6:$AH$125,$N2425,$H$3)/5,0)+7),"")</f>
        <v/>
      </c>
      <c r="I2425" s="23" t="str">
        <f>IF(AND(INDEX(個人!$C$6:$AH$125,$N2425,$C$3)&lt;&gt;"",INDEX(個人!$C$6:$AH$125,$N2425,$O2425)&lt;&gt;""),IF(ISERROR(VLOOKUP(DBCS($Q2425),コード一覧!$E$1:$F$6,2,FALSE)),1,VLOOKUP(DBCS($Q2425),コード一覧!$E$1:$F$6,2,FALSE)),"")</f>
        <v/>
      </c>
      <c r="J2425" s="23" t="str">
        <f>IF(AND(INDEX(個人!$C$6:$AH$125,$N2425,$C$3)&lt;&gt;"",INDEX(個人!$C$6:$AH$125,$N2425,$O2425)&lt;&gt;""),VLOOKUP($P2425,コード一覧!$G$1:$H$10,2,FALSE),"")</f>
        <v/>
      </c>
      <c r="K2425" s="23" t="str">
        <f>IF(AND(INDEX(個人!$C$6:$AH$125,$N2425,$C$3)&lt;&gt;"",INDEX(個人!$C$6:$AH$125,$N2425,$O2425)&lt;&gt;""),LEFT(TEXT(INDEX(個人!$C$6:$AH$125,$N2425,$O2425),"mm:ss.00"),2),"")</f>
        <v/>
      </c>
      <c r="L2425" s="23" t="str">
        <f>IF(AND(INDEX(個人!$C$6:$AH$125,$N2425,$C$3)&lt;&gt;"",INDEX(個人!$C$6:$AH$125,$N2425,$O2425)&lt;&gt;""),MID(TEXT(INDEX(個人!$C$6:$AH$125,$N2425,$O2425),"mm:ss.00"),4,2),"")</f>
        <v/>
      </c>
      <c r="M2425" s="23" t="str">
        <f>IF(AND(INDEX(個人!$C$6:$AH$125,$N2425,$C$3)&lt;&gt;"",INDEX(個人!$C$6:$AH$125,$N2425,$O2425)&lt;&gt;""),RIGHT(TEXT(INDEX(個人!$C$6:$AH$125,$N2425,$O2425),"mm:ss.00"),2),"")</f>
        <v/>
      </c>
      <c r="N2425" s="23">
        <f t="shared" si="329"/>
        <v>110</v>
      </c>
      <c r="O2425" s="23">
        <v>32</v>
      </c>
      <c r="P2425" s="200" t="s">
        <v>73</v>
      </c>
      <c r="Q2425" s="23" t="s">
        <v>101</v>
      </c>
    </row>
    <row r="2426" spans="3:17" s="22" customFormat="1" x14ac:dyDescent="0.15">
      <c r="C2426" s="22" t="str">
        <f>IF(INDEX(個人!$C$6:$AH$125,$N2426,$C$3)&lt;&gt;"",DBCS(TRIM(INDEX(個人!$C$6:$AH$125,$N2426,$C$3))),"")</f>
        <v/>
      </c>
      <c r="D2426" s="22" t="str">
        <f>IF(C2425=C2426,"○","×")</f>
        <v>○</v>
      </c>
      <c r="E2426" s="22">
        <f>IF(AND(INDEX(個人!$C$6:$AH$125,$N2426,$C$3)&lt;&gt;"",INDEX(個人!$C$6:$AH$125,$N2426,$O2426)&lt;&gt;""),1,0)</f>
        <v>0</v>
      </c>
      <c r="F2426" s="22" t="str">
        <f>C2426&amp;"@"&amp;E2426</f>
        <v>@0</v>
      </c>
      <c r="H2426" s="22" t="str">
        <f>IF(AND(INDEX(個人!$C$6:$AH$125,$N2426,$C$3)&lt;&gt;"",INDEX(個人!$C$6:$AH$125,$N2426,$O2426)&lt;&gt;""),IF(INDEX(個人!$C$6:$AH$125,$N2426,$H$3)&lt;20,11,ROUNDDOWN(INDEX(個人!$C$6:$AH$125,$N2426,$H$3)/5,0)+7),"")</f>
        <v/>
      </c>
      <c r="I2426" s="22" t="str">
        <f>IF(AND(INDEX(個人!$C$6:$AH$125,$N2426,$C$3)&lt;&gt;"",INDEX(個人!$C$6:$AH$125,$N2426,$O2426)&lt;&gt;""),IF(ISERROR(VLOOKUP(DBCS($Q2426),コード一覧!$E$1:$F$6,2,FALSE)),1,VLOOKUP(DBCS($Q2426),コード一覧!$E$1:$F$6,2,FALSE)),"")</f>
        <v/>
      </c>
      <c r="J2426" s="22" t="str">
        <f>IF(AND(INDEX(個人!$C$6:$AH$125,$N2426,$C$3)&lt;&gt;"",INDEX(個人!$C$6:$AH$125,$N2426,$O2426)&lt;&gt;""),VLOOKUP($P2426,コード一覧!$G$1:$H$10,2,FALSE),"")</f>
        <v/>
      </c>
      <c r="K2426" s="22" t="str">
        <f>IF(AND(INDEX(個人!$C$6:$AH$125,$N2426,$C$3)&lt;&gt;"",INDEX(個人!$C$6:$AH$125,$N2426,$O2426)&lt;&gt;""),LEFT(TEXT(INDEX(個人!$C$6:$AH$125,$N2426,$O2426),"mm:ss.00"),2),"")</f>
        <v/>
      </c>
      <c r="L2426" s="22" t="str">
        <f>IF(AND(INDEX(個人!$C$6:$AH$125,$N2426,$C$3)&lt;&gt;"",INDEX(個人!$C$6:$AH$125,$N2426,$O2426)&lt;&gt;""),MID(TEXT(INDEX(個人!$C$6:$AH$125,$N2426,$O2426),"mm:ss.00"),4,2),"")</f>
        <v/>
      </c>
      <c r="M2426" s="22" t="str">
        <f>IF(AND(INDEX(個人!$C$6:$AH$125,$N2426,$C$3)&lt;&gt;"",INDEX(個人!$C$6:$AH$125,$N2426,$O2426)&lt;&gt;""),RIGHT(TEXT(INDEX(個人!$C$6:$AH$125,$N2426,$O2426),"mm:ss.00"),2),"")</f>
        <v/>
      </c>
      <c r="N2426" s="22">
        <f>N2404+1</f>
        <v>111</v>
      </c>
      <c r="O2426" s="22">
        <v>11</v>
      </c>
      <c r="P2426" s="24" t="s">
        <v>70</v>
      </c>
      <c r="Q2426" s="22" t="s">
        <v>102</v>
      </c>
    </row>
    <row r="2427" spans="3:17" s="22" customFormat="1" x14ac:dyDescent="0.15">
      <c r="C2427" s="22" t="str">
        <f>IF(INDEX(個人!$C$6:$AH$125,$N2427,$C$3)&lt;&gt;"",DBCS(TRIM(INDEX(個人!$C$6:$AH$125,$N2427,$C$3))),"")</f>
        <v/>
      </c>
      <c r="D2427" s="22" t="str">
        <f>IF(C2426=C2427,"○","×")</f>
        <v>○</v>
      </c>
      <c r="E2427" s="22">
        <f>IF(AND(INDEX(個人!$C$6:$AH$125,$N2426,$C$3)&lt;&gt;"",INDEX(個人!$C$6:$AH$125,$N2427,$O2427)&lt;&gt;""),E2426+1,E2426)</f>
        <v>0</v>
      </c>
      <c r="F2427" s="22" t="str">
        <f>C2427&amp;"@"&amp;E2427</f>
        <v>@0</v>
      </c>
      <c r="H2427" s="22" t="str">
        <f>IF(AND(INDEX(個人!$C$6:$AH$125,$N2427,$C$3)&lt;&gt;"",INDEX(個人!$C$6:$AH$125,$N2427,$O2427)&lt;&gt;""),IF(INDEX(個人!$C$6:$AH$125,$N2427,$H$3)&lt;20,11,ROUNDDOWN(INDEX(個人!$C$6:$AH$125,$N2427,$H$3)/5,0)+7),"")</f>
        <v/>
      </c>
      <c r="I2427" s="22" t="str">
        <f>IF(AND(INDEX(個人!$C$6:$AH$125,$N2427,$C$3)&lt;&gt;"",INDEX(個人!$C$6:$AH$125,$N2427,$O2427)&lt;&gt;""),IF(ISERROR(VLOOKUP(DBCS($Q2427),コード一覧!$E$1:$F$6,2,FALSE)),1,VLOOKUP(DBCS($Q2427),コード一覧!$E$1:$F$6,2,FALSE)),"")</f>
        <v/>
      </c>
      <c r="J2427" s="22" t="str">
        <f>IF(AND(INDEX(個人!$C$6:$AH$125,$N2427,$C$3)&lt;&gt;"",INDEX(個人!$C$6:$AH$125,$N2427,$O2427)&lt;&gt;""),VLOOKUP($P2427,コード一覧!$G$1:$H$10,2,FALSE),"")</f>
        <v/>
      </c>
      <c r="K2427" s="22" t="str">
        <f>IF(AND(INDEX(個人!$C$6:$AH$125,$N2427,$C$3)&lt;&gt;"",INDEX(個人!$C$6:$AH$125,$N2427,$O2427)&lt;&gt;""),LEFT(TEXT(INDEX(個人!$C$6:$AH$125,$N2427,$O2427),"mm:ss.00"),2),"")</f>
        <v/>
      </c>
      <c r="L2427" s="22" t="str">
        <f>IF(AND(INDEX(個人!$C$6:$AH$125,$N2427,$C$3)&lt;&gt;"",INDEX(個人!$C$6:$AH$125,$N2427,$O2427)&lt;&gt;""),MID(TEXT(INDEX(個人!$C$6:$AH$125,$N2427,$O2427),"mm:ss.00"),4,2),"")</f>
        <v/>
      </c>
      <c r="M2427" s="22" t="str">
        <f>IF(AND(INDEX(個人!$C$6:$AH$125,$N2427,$C$3)&lt;&gt;"",INDEX(個人!$C$6:$AH$125,$N2427,$O2427)&lt;&gt;""),RIGHT(TEXT(INDEX(個人!$C$6:$AH$125,$N2427,$O2427),"mm:ss.00"),2),"")</f>
        <v/>
      </c>
      <c r="N2427" s="22">
        <f>$N2426</f>
        <v>111</v>
      </c>
      <c r="O2427" s="22">
        <v>12</v>
      </c>
      <c r="P2427" s="24" t="s">
        <v>24</v>
      </c>
      <c r="Q2427" s="22" t="s">
        <v>102</v>
      </c>
    </row>
    <row r="2428" spans="3:17" s="22" customFormat="1" x14ac:dyDescent="0.15">
      <c r="C2428" s="22" t="str">
        <f>IF(INDEX(個人!$C$6:$AH$125,$N2428,$C$3)&lt;&gt;"",DBCS(TRIM(INDEX(個人!$C$6:$AH$125,$N2428,$C$3))),"")</f>
        <v/>
      </c>
      <c r="D2428" s="22" t="str">
        <f t="shared" ref="D2428:D2447" si="330">IF(C2427=C2428,"○","×")</f>
        <v>○</v>
      </c>
      <c r="E2428" s="22">
        <f>IF(AND(INDEX(個人!$C$6:$AH$125,$N2427,$C$3)&lt;&gt;"",INDEX(個人!$C$6:$AH$125,$N2428,$O2428)&lt;&gt;""),E2427+1,E2427)</f>
        <v>0</v>
      </c>
      <c r="F2428" s="22" t="str">
        <f t="shared" ref="F2428:F2447" si="331">C2428&amp;"@"&amp;E2428</f>
        <v>@0</v>
      </c>
      <c r="H2428" s="22" t="str">
        <f>IF(AND(INDEX(個人!$C$6:$AH$125,$N2428,$C$3)&lt;&gt;"",INDEX(個人!$C$6:$AH$125,$N2428,$O2428)&lt;&gt;""),IF(INDEX(個人!$C$6:$AH$125,$N2428,$H$3)&lt;20,11,ROUNDDOWN(INDEX(個人!$C$6:$AH$125,$N2428,$H$3)/5,0)+7),"")</f>
        <v/>
      </c>
      <c r="I2428" s="22" t="str">
        <f>IF(AND(INDEX(個人!$C$6:$AH$125,$N2428,$C$3)&lt;&gt;"",INDEX(個人!$C$6:$AH$125,$N2428,$O2428)&lt;&gt;""),IF(ISERROR(VLOOKUP(DBCS($Q2428),コード一覧!$E$1:$F$6,2,FALSE)),1,VLOOKUP(DBCS($Q2428),コード一覧!$E$1:$F$6,2,FALSE)),"")</f>
        <v/>
      </c>
      <c r="J2428" s="22" t="str">
        <f>IF(AND(INDEX(個人!$C$6:$AH$125,$N2428,$C$3)&lt;&gt;"",INDEX(個人!$C$6:$AH$125,$N2428,$O2428)&lt;&gt;""),VLOOKUP($P2428,コード一覧!$G$1:$H$10,2,FALSE),"")</f>
        <v/>
      </c>
      <c r="K2428" s="22" t="str">
        <f>IF(AND(INDEX(個人!$C$6:$AH$125,$N2428,$C$3)&lt;&gt;"",INDEX(個人!$C$6:$AH$125,$N2428,$O2428)&lt;&gt;""),LEFT(TEXT(INDEX(個人!$C$6:$AH$125,$N2428,$O2428),"mm:ss.00"),2),"")</f>
        <v/>
      </c>
      <c r="L2428" s="22" t="str">
        <f>IF(AND(INDEX(個人!$C$6:$AH$125,$N2428,$C$3)&lt;&gt;"",INDEX(個人!$C$6:$AH$125,$N2428,$O2428)&lt;&gt;""),MID(TEXT(INDEX(個人!$C$6:$AH$125,$N2428,$O2428),"mm:ss.00"),4,2),"")</f>
        <v/>
      </c>
      <c r="M2428" s="22" t="str">
        <f>IF(AND(INDEX(個人!$C$6:$AH$125,$N2428,$C$3)&lt;&gt;"",INDEX(個人!$C$6:$AH$125,$N2428,$O2428)&lt;&gt;""),RIGHT(TEXT(INDEX(個人!$C$6:$AH$125,$N2428,$O2428),"mm:ss.00"),2),"")</f>
        <v/>
      </c>
      <c r="N2428" s="22">
        <f t="shared" ref="N2428:N2447" si="332">$N2427</f>
        <v>111</v>
      </c>
      <c r="O2428" s="22">
        <v>13</v>
      </c>
      <c r="P2428" s="24" t="s">
        <v>37</v>
      </c>
      <c r="Q2428" s="22" t="s">
        <v>102</v>
      </c>
    </row>
    <row r="2429" spans="3:17" s="22" customFormat="1" x14ac:dyDescent="0.15">
      <c r="C2429" s="22" t="str">
        <f>IF(INDEX(個人!$C$6:$AH$125,$N2429,$C$3)&lt;&gt;"",DBCS(TRIM(INDEX(個人!$C$6:$AH$125,$N2429,$C$3))),"")</f>
        <v/>
      </c>
      <c r="D2429" s="22" t="str">
        <f t="shared" si="330"/>
        <v>○</v>
      </c>
      <c r="E2429" s="22">
        <f>IF(AND(INDEX(個人!$C$6:$AH$125,$N2428,$C$3)&lt;&gt;"",INDEX(個人!$C$6:$AH$125,$N2429,$O2429)&lt;&gt;""),E2428+1,E2428)</f>
        <v>0</v>
      </c>
      <c r="F2429" s="22" t="str">
        <f t="shared" si="331"/>
        <v>@0</v>
      </c>
      <c r="H2429" s="22" t="str">
        <f>IF(AND(INDEX(個人!$C$6:$AH$125,$N2429,$C$3)&lt;&gt;"",INDEX(個人!$C$6:$AH$125,$N2429,$O2429)&lt;&gt;""),IF(INDEX(個人!$C$6:$AH$125,$N2429,$H$3)&lt;20,11,ROUNDDOWN(INDEX(個人!$C$6:$AH$125,$N2429,$H$3)/5,0)+7),"")</f>
        <v/>
      </c>
      <c r="I2429" s="22" t="str">
        <f>IF(AND(INDEX(個人!$C$6:$AH$125,$N2429,$C$3)&lt;&gt;"",INDEX(個人!$C$6:$AH$125,$N2429,$O2429)&lt;&gt;""),IF(ISERROR(VLOOKUP(DBCS($Q2429),コード一覧!$E$1:$F$6,2,FALSE)),1,VLOOKUP(DBCS($Q2429),コード一覧!$E$1:$F$6,2,FALSE)),"")</f>
        <v/>
      </c>
      <c r="J2429" s="22" t="str">
        <f>IF(AND(INDEX(個人!$C$6:$AH$125,$N2429,$C$3)&lt;&gt;"",INDEX(個人!$C$6:$AH$125,$N2429,$O2429)&lt;&gt;""),VLOOKUP($P2429,コード一覧!$G$1:$H$10,2,FALSE),"")</f>
        <v/>
      </c>
      <c r="K2429" s="22" t="str">
        <f>IF(AND(INDEX(個人!$C$6:$AH$125,$N2429,$C$3)&lt;&gt;"",INDEX(個人!$C$6:$AH$125,$N2429,$O2429)&lt;&gt;""),LEFT(TEXT(INDEX(個人!$C$6:$AH$125,$N2429,$O2429),"mm:ss.00"),2),"")</f>
        <v/>
      </c>
      <c r="L2429" s="22" t="str">
        <f>IF(AND(INDEX(個人!$C$6:$AH$125,$N2429,$C$3)&lt;&gt;"",INDEX(個人!$C$6:$AH$125,$N2429,$O2429)&lt;&gt;""),MID(TEXT(INDEX(個人!$C$6:$AH$125,$N2429,$O2429),"mm:ss.00"),4,2),"")</f>
        <v/>
      </c>
      <c r="M2429" s="22" t="str">
        <f>IF(AND(INDEX(個人!$C$6:$AH$125,$N2429,$C$3)&lt;&gt;"",INDEX(個人!$C$6:$AH$125,$N2429,$O2429)&lt;&gt;""),RIGHT(TEXT(INDEX(個人!$C$6:$AH$125,$N2429,$O2429),"mm:ss.00"),2),"")</f>
        <v/>
      </c>
      <c r="N2429" s="22">
        <f t="shared" si="332"/>
        <v>111</v>
      </c>
      <c r="O2429" s="22">
        <v>14</v>
      </c>
      <c r="P2429" s="24" t="s">
        <v>47</v>
      </c>
      <c r="Q2429" s="22" t="s">
        <v>102</v>
      </c>
    </row>
    <row r="2430" spans="3:17" s="22" customFormat="1" x14ac:dyDescent="0.15">
      <c r="C2430" s="22" t="str">
        <f>IF(INDEX(個人!$C$6:$AH$125,$N2430,$C$3)&lt;&gt;"",DBCS(TRIM(INDEX(個人!$C$6:$AH$125,$N2430,$C$3))),"")</f>
        <v/>
      </c>
      <c r="D2430" s="22" t="str">
        <f t="shared" si="330"/>
        <v>○</v>
      </c>
      <c r="E2430" s="22">
        <f>IF(AND(INDEX(個人!$C$6:$AH$125,$N2429,$C$3)&lt;&gt;"",INDEX(個人!$C$6:$AH$125,$N2430,$O2430)&lt;&gt;""),E2429+1,E2429)</f>
        <v>0</v>
      </c>
      <c r="F2430" s="22" t="str">
        <f t="shared" si="331"/>
        <v>@0</v>
      </c>
      <c r="H2430" s="22" t="str">
        <f>IF(AND(INDEX(個人!$C$6:$AH$125,$N2430,$C$3)&lt;&gt;"",INDEX(個人!$C$6:$AH$125,$N2430,$O2430)&lt;&gt;""),IF(INDEX(個人!$C$6:$AH$125,$N2430,$H$3)&lt;20,11,ROUNDDOWN(INDEX(個人!$C$6:$AH$125,$N2430,$H$3)/5,0)+7),"")</f>
        <v/>
      </c>
      <c r="I2430" s="22" t="str">
        <f>IF(AND(INDEX(個人!$C$6:$AH$125,$N2430,$C$3)&lt;&gt;"",INDEX(個人!$C$6:$AH$125,$N2430,$O2430)&lt;&gt;""),IF(ISERROR(VLOOKUP(DBCS($Q2430),コード一覧!$E$1:$F$6,2,FALSE)),1,VLOOKUP(DBCS($Q2430),コード一覧!$E$1:$F$6,2,FALSE)),"")</f>
        <v/>
      </c>
      <c r="J2430" s="22" t="str">
        <f>IF(AND(INDEX(個人!$C$6:$AH$125,$N2430,$C$3)&lt;&gt;"",INDEX(個人!$C$6:$AH$125,$N2430,$O2430)&lt;&gt;""),VLOOKUP($P2430,コード一覧!$G$1:$H$10,2,FALSE),"")</f>
        <v/>
      </c>
      <c r="K2430" s="22" t="str">
        <f>IF(AND(INDEX(個人!$C$6:$AH$125,$N2430,$C$3)&lt;&gt;"",INDEX(個人!$C$6:$AH$125,$N2430,$O2430)&lt;&gt;""),LEFT(TEXT(INDEX(個人!$C$6:$AH$125,$N2430,$O2430),"mm:ss.00"),2),"")</f>
        <v/>
      </c>
      <c r="L2430" s="22" t="str">
        <f>IF(AND(INDEX(個人!$C$6:$AH$125,$N2430,$C$3)&lt;&gt;"",INDEX(個人!$C$6:$AH$125,$N2430,$O2430)&lt;&gt;""),MID(TEXT(INDEX(個人!$C$6:$AH$125,$N2430,$O2430),"mm:ss.00"),4,2),"")</f>
        <v/>
      </c>
      <c r="M2430" s="22" t="str">
        <f>IF(AND(INDEX(個人!$C$6:$AH$125,$N2430,$C$3)&lt;&gt;"",INDEX(個人!$C$6:$AH$125,$N2430,$O2430)&lt;&gt;""),RIGHT(TEXT(INDEX(個人!$C$6:$AH$125,$N2430,$O2430),"mm:ss.00"),2),"")</f>
        <v/>
      </c>
      <c r="N2430" s="22">
        <f t="shared" si="332"/>
        <v>111</v>
      </c>
      <c r="O2430" s="22">
        <v>15</v>
      </c>
      <c r="P2430" s="24" t="s">
        <v>73</v>
      </c>
      <c r="Q2430" s="22" t="s">
        <v>102</v>
      </c>
    </row>
    <row r="2431" spans="3:17" s="22" customFormat="1" x14ac:dyDescent="0.15">
      <c r="C2431" s="22" t="str">
        <f>IF(INDEX(個人!$C$6:$AH$125,$N2431,$C$3)&lt;&gt;"",DBCS(TRIM(INDEX(個人!$C$6:$AH$125,$N2431,$C$3))),"")</f>
        <v/>
      </c>
      <c r="D2431" s="22" t="str">
        <f t="shared" si="330"/>
        <v>○</v>
      </c>
      <c r="E2431" s="22">
        <f>IF(AND(INDEX(個人!$C$6:$AH$125,$N2430,$C$3)&lt;&gt;"",INDEX(個人!$C$6:$AH$125,$N2431,$O2431)&lt;&gt;""),E2430+1,E2430)</f>
        <v>0</v>
      </c>
      <c r="F2431" s="22" t="str">
        <f t="shared" si="331"/>
        <v>@0</v>
      </c>
      <c r="H2431" s="22" t="str">
        <f>IF(AND(INDEX(個人!$C$6:$AH$125,$N2431,$C$3)&lt;&gt;"",INDEX(個人!$C$6:$AH$125,$N2431,$O2431)&lt;&gt;""),IF(INDEX(個人!$C$6:$AH$125,$N2431,$H$3)&lt;20,11,ROUNDDOWN(INDEX(個人!$C$6:$AH$125,$N2431,$H$3)/5,0)+7),"")</f>
        <v/>
      </c>
      <c r="I2431" s="22" t="str">
        <f>IF(AND(INDEX(個人!$C$6:$AH$125,$N2431,$C$3)&lt;&gt;"",INDEX(個人!$C$6:$AH$125,$N2431,$O2431)&lt;&gt;""),IF(ISERROR(VLOOKUP(DBCS($Q2431),コード一覧!$E$1:$F$6,2,FALSE)),1,VLOOKUP(DBCS($Q2431),コード一覧!$E$1:$F$6,2,FALSE)),"")</f>
        <v/>
      </c>
      <c r="J2431" s="22" t="str">
        <f>IF(AND(INDEX(個人!$C$6:$AH$125,$N2431,$C$3)&lt;&gt;"",INDEX(個人!$C$6:$AH$125,$N2431,$O2431)&lt;&gt;""),VLOOKUP($P2431,コード一覧!$G$1:$H$10,2,FALSE),"")</f>
        <v/>
      </c>
      <c r="K2431" s="22" t="str">
        <f>IF(AND(INDEX(個人!$C$6:$AH$125,$N2431,$C$3)&lt;&gt;"",INDEX(個人!$C$6:$AH$125,$N2431,$O2431)&lt;&gt;""),LEFT(TEXT(INDEX(個人!$C$6:$AH$125,$N2431,$O2431),"mm:ss.00"),2),"")</f>
        <v/>
      </c>
      <c r="L2431" s="22" t="str">
        <f>IF(AND(INDEX(個人!$C$6:$AH$125,$N2431,$C$3)&lt;&gt;"",INDEX(個人!$C$6:$AH$125,$N2431,$O2431)&lt;&gt;""),MID(TEXT(INDEX(個人!$C$6:$AH$125,$N2431,$O2431),"mm:ss.00"),4,2),"")</f>
        <v/>
      </c>
      <c r="M2431" s="22" t="str">
        <f>IF(AND(INDEX(個人!$C$6:$AH$125,$N2431,$C$3)&lt;&gt;"",INDEX(個人!$C$6:$AH$125,$N2431,$O2431)&lt;&gt;""),RIGHT(TEXT(INDEX(個人!$C$6:$AH$125,$N2431,$O2431),"mm:ss.00"),2),"")</f>
        <v/>
      </c>
      <c r="N2431" s="22">
        <f t="shared" si="332"/>
        <v>111</v>
      </c>
      <c r="O2431" s="22">
        <v>16</v>
      </c>
      <c r="P2431" s="24" t="s">
        <v>75</v>
      </c>
      <c r="Q2431" s="22" t="s">
        <v>102</v>
      </c>
    </row>
    <row r="2432" spans="3:17" s="22" customFormat="1" x14ac:dyDescent="0.15">
      <c r="C2432" s="22" t="str">
        <f>IF(INDEX(個人!$C$6:$AH$125,$N2432,$C$3)&lt;&gt;"",DBCS(TRIM(INDEX(個人!$C$6:$AH$125,$N2432,$C$3))),"")</f>
        <v/>
      </c>
      <c r="D2432" s="22" t="str">
        <f t="shared" si="330"/>
        <v>○</v>
      </c>
      <c r="E2432" s="22">
        <f>IF(AND(INDEX(個人!$C$6:$AH$125,$N2431,$C$3)&lt;&gt;"",INDEX(個人!$C$6:$AH$125,$N2432,$O2432)&lt;&gt;""),E2431+1,E2431)</f>
        <v>0</v>
      </c>
      <c r="F2432" s="22" t="str">
        <f t="shared" si="331"/>
        <v>@0</v>
      </c>
      <c r="H2432" s="22" t="str">
        <f>IF(AND(INDEX(個人!$C$6:$AH$125,$N2432,$C$3)&lt;&gt;"",INDEX(個人!$C$6:$AH$125,$N2432,$O2432)&lt;&gt;""),IF(INDEX(個人!$C$6:$AH$125,$N2432,$H$3)&lt;20,11,ROUNDDOWN(INDEX(個人!$C$6:$AH$125,$N2432,$H$3)/5,0)+7),"")</f>
        <v/>
      </c>
      <c r="I2432" s="22" t="str">
        <f>IF(AND(INDEX(個人!$C$6:$AH$125,$N2432,$C$3)&lt;&gt;"",INDEX(個人!$C$6:$AH$125,$N2432,$O2432)&lt;&gt;""),IF(ISERROR(VLOOKUP(DBCS($Q2432),コード一覧!$E$1:$F$6,2,FALSE)),1,VLOOKUP(DBCS($Q2432),コード一覧!$E$1:$F$6,2,FALSE)),"")</f>
        <v/>
      </c>
      <c r="J2432" s="22" t="str">
        <f>IF(AND(INDEX(個人!$C$6:$AH$125,$N2432,$C$3)&lt;&gt;"",INDEX(個人!$C$6:$AH$125,$N2432,$O2432)&lt;&gt;""),VLOOKUP($P2432,コード一覧!$G$1:$H$10,2,FALSE),"")</f>
        <v/>
      </c>
      <c r="K2432" s="22" t="str">
        <f>IF(AND(INDEX(個人!$C$6:$AH$125,$N2432,$C$3)&lt;&gt;"",INDEX(個人!$C$6:$AH$125,$N2432,$O2432)&lt;&gt;""),LEFT(TEXT(INDEX(個人!$C$6:$AH$125,$N2432,$O2432),"mm:ss.00"),2),"")</f>
        <v/>
      </c>
      <c r="L2432" s="22" t="str">
        <f>IF(AND(INDEX(個人!$C$6:$AH$125,$N2432,$C$3)&lt;&gt;"",INDEX(個人!$C$6:$AH$125,$N2432,$O2432)&lt;&gt;""),MID(TEXT(INDEX(個人!$C$6:$AH$125,$N2432,$O2432),"mm:ss.00"),4,2),"")</f>
        <v/>
      </c>
      <c r="M2432" s="22" t="str">
        <f>IF(AND(INDEX(個人!$C$6:$AH$125,$N2432,$C$3)&lt;&gt;"",INDEX(個人!$C$6:$AH$125,$N2432,$O2432)&lt;&gt;""),RIGHT(TEXT(INDEX(個人!$C$6:$AH$125,$N2432,$O2432),"mm:ss.00"),2),"")</f>
        <v/>
      </c>
      <c r="N2432" s="22">
        <f t="shared" si="332"/>
        <v>111</v>
      </c>
      <c r="O2432" s="22">
        <v>17</v>
      </c>
      <c r="P2432" s="24" t="s">
        <v>77</v>
      </c>
      <c r="Q2432" s="22" t="s">
        <v>102</v>
      </c>
    </row>
    <row r="2433" spans="3:17" s="22" customFormat="1" x14ac:dyDescent="0.15">
      <c r="C2433" s="22" t="str">
        <f>IF(INDEX(個人!$C$6:$AH$125,$N2433,$C$3)&lt;&gt;"",DBCS(TRIM(INDEX(個人!$C$6:$AH$125,$N2433,$C$3))),"")</f>
        <v/>
      </c>
      <c r="D2433" s="22" t="str">
        <f t="shared" si="330"/>
        <v>○</v>
      </c>
      <c r="E2433" s="22">
        <f>IF(AND(INDEX(個人!$C$6:$AH$125,$N2432,$C$3)&lt;&gt;"",INDEX(個人!$C$6:$AH$125,$N2433,$O2433)&lt;&gt;""),E2432+1,E2432)</f>
        <v>0</v>
      </c>
      <c r="F2433" s="22" t="str">
        <f t="shared" si="331"/>
        <v>@0</v>
      </c>
      <c r="H2433" s="22" t="str">
        <f>IF(AND(INDEX(個人!$C$6:$AH$125,$N2433,$C$3)&lt;&gt;"",INDEX(個人!$C$6:$AH$125,$N2433,$O2433)&lt;&gt;""),IF(INDEX(個人!$C$6:$AH$125,$N2433,$H$3)&lt;20,11,ROUNDDOWN(INDEX(個人!$C$6:$AH$125,$N2433,$H$3)/5,0)+7),"")</f>
        <v/>
      </c>
      <c r="I2433" s="22" t="str">
        <f>IF(AND(INDEX(個人!$C$6:$AH$125,$N2433,$C$3)&lt;&gt;"",INDEX(個人!$C$6:$AH$125,$N2433,$O2433)&lt;&gt;""),IF(ISERROR(VLOOKUP(DBCS($Q2433),コード一覧!$E$1:$F$6,2,FALSE)),1,VLOOKUP(DBCS($Q2433),コード一覧!$E$1:$F$6,2,FALSE)),"")</f>
        <v/>
      </c>
      <c r="J2433" s="22" t="str">
        <f>IF(AND(INDEX(個人!$C$6:$AH$125,$N2433,$C$3)&lt;&gt;"",INDEX(個人!$C$6:$AH$125,$N2433,$O2433)&lt;&gt;""),VLOOKUP($P2433,コード一覧!$G$1:$H$10,2,FALSE),"")</f>
        <v/>
      </c>
      <c r="K2433" s="22" t="str">
        <f>IF(AND(INDEX(個人!$C$6:$AH$125,$N2433,$C$3)&lt;&gt;"",INDEX(個人!$C$6:$AH$125,$N2433,$O2433)&lt;&gt;""),LEFT(TEXT(INDEX(個人!$C$6:$AH$125,$N2433,$O2433),"mm:ss.00"),2),"")</f>
        <v/>
      </c>
      <c r="L2433" s="22" t="str">
        <f>IF(AND(INDEX(個人!$C$6:$AH$125,$N2433,$C$3)&lt;&gt;"",INDEX(個人!$C$6:$AH$125,$N2433,$O2433)&lt;&gt;""),MID(TEXT(INDEX(個人!$C$6:$AH$125,$N2433,$O2433),"mm:ss.00"),4,2),"")</f>
        <v/>
      </c>
      <c r="M2433" s="22" t="str">
        <f>IF(AND(INDEX(個人!$C$6:$AH$125,$N2433,$C$3)&lt;&gt;"",INDEX(個人!$C$6:$AH$125,$N2433,$O2433)&lt;&gt;""),RIGHT(TEXT(INDEX(個人!$C$6:$AH$125,$N2433,$O2433),"mm:ss.00"),2),"")</f>
        <v/>
      </c>
      <c r="N2433" s="22">
        <f t="shared" si="332"/>
        <v>111</v>
      </c>
      <c r="O2433" s="22">
        <v>18</v>
      </c>
      <c r="P2433" s="24" t="s">
        <v>70</v>
      </c>
      <c r="Q2433" s="22" t="s">
        <v>103</v>
      </c>
    </row>
    <row r="2434" spans="3:17" s="22" customFormat="1" x14ac:dyDescent="0.15">
      <c r="C2434" s="22" t="str">
        <f>IF(INDEX(個人!$C$6:$AH$125,$N2434,$C$3)&lt;&gt;"",DBCS(TRIM(INDEX(個人!$C$6:$AH$125,$N2434,$C$3))),"")</f>
        <v/>
      </c>
      <c r="D2434" s="22" t="str">
        <f t="shared" si="330"/>
        <v>○</v>
      </c>
      <c r="E2434" s="22">
        <f>IF(AND(INDEX(個人!$C$6:$AH$125,$N2433,$C$3)&lt;&gt;"",INDEX(個人!$C$6:$AH$125,$N2434,$O2434)&lt;&gt;""),E2433+1,E2433)</f>
        <v>0</v>
      </c>
      <c r="F2434" s="22" t="str">
        <f t="shared" si="331"/>
        <v>@0</v>
      </c>
      <c r="H2434" s="22" t="str">
        <f>IF(AND(INDEX(個人!$C$6:$AH$125,$N2434,$C$3)&lt;&gt;"",INDEX(個人!$C$6:$AH$125,$N2434,$O2434)&lt;&gt;""),IF(INDEX(個人!$C$6:$AH$125,$N2434,$H$3)&lt;20,11,ROUNDDOWN(INDEX(個人!$C$6:$AH$125,$N2434,$H$3)/5,0)+7),"")</f>
        <v/>
      </c>
      <c r="I2434" s="22" t="str">
        <f>IF(AND(INDEX(個人!$C$6:$AH$125,$N2434,$C$3)&lt;&gt;"",INDEX(個人!$C$6:$AH$125,$N2434,$O2434)&lt;&gt;""),IF(ISERROR(VLOOKUP(DBCS($Q2434),コード一覧!$E$1:$F$6,2,FALSE)),1,VLOOKUP(DBCS($Q2434),コード一覧!$E$1:$F$6,2,FALSE)),"")</f>
        <v/>
      </c>
      <c r="J2434" s="22" t="str">
        <f>IF(AND(INDEX(個人!$C$6:$AH$125,$N2434,$C$3)&lt;&gt;"",INDEX(個人!$C$6:$AH$125,$N2434,$O2434)&lt;&gt;""),VLOOKUP($P2434,コード一覧!$G$1:$H$10,2,FALSE),"")</f>
        <v/>
      </c>
      <c r="K2434" s="22" t="str">
        <f>IF(AND(INDEX(個人!$C$6:$AH$125,$N2434,$C$3)&lt;&gt;"",INDEX(個人!$C$6:$AH$125,$N2434,$O2434)&lt;&gt;""),LEFT(TEXT(INDEX(個人!$C$6:$AH$125,$N2434,$O2434),"mm:ss.00"),2),"")</f>
        <v/>
      </c>
      <c r="L2434" s="22" t="str">
        <f>IF(AND(INDEX(個人!$C$6:$AH$125,$N2434,$C$3)&lt;&gt;"",INDEX(個人!$C$6:$AH$125,$N2434,$O2434)&lt;&gt;""),MID(TEXT(INDEX(個人!$C$6:$AH$125,$N2434,$O2434),"mm:ss.00"),4,2),"")</f>
        <v/>
      </c>
      <c r="M2434" s="22" t="str">
        <f>IF(AND(INDEX(個人!$C$6:$AH$125,$N2434,$C$3)&lt;&gt;"",INDEX(個人!$C$6:$AH$125,$N2434,$O2434)&lt;&gt;""),RIGHT(TEXT(INDEX(個人!$C$6:$AH$125,$N2434,$O2434),"mm:ss.00"),2),"")</f>
        <v/>
      </c>
      <c r="N2434" s="22">
        <f t="shared" si="332"/>
        <v>111</v>
      </c>
      <c r="O2434" s="22">
        <v>19</v>
      </c>
      <c r="P2434" s="24" t="s">
        <v>24</v>
      </c>
      <c r="Q2434" s="22" t="s">
        <v>103</v>
      </c>
    </row>
    <row r="2435" spans="3:17" s="22" customFormat="1" x14ac:dyDescent="0.15">
      <c r="C2435" s="22" t="str">
        <f>IF(INDEX(個人!$C$6:$AH$125,$N2435,$C$3)&lt;&gt;"",DBCS(TRIM(INDEX(個人!$C$6:$AH$125,$N2435,$C$3))),"")</f>
        <v/>
      </c>
      <c r="D2435" s="22" t="str">
        <f t="shared" si="330"/>
        <v>○</v>
      </c>
      <c r="E2435" s="22">
        <f>IF(AND(INDEX(個人!$C$6:$AH$125,$N2434,$C$3)&lt;&gt;"",INDEX(個人!$C$6:$AH$125,$N2435,$O2435)&lt;&gt;""),E2434+1,E2434)</f>
        <v>0</v>
      </c>
      <c r="F2435" s="22" t="str">
        <f t="shared" si="331"/>
        <v>@0</v>
      </c>
      <c r="H2435" s="22" t="str">
        <f>IF(AND(INDEX(個人!$C$6:$AH$125,$N2435,$C$3)&lt;&gt;"",INDEX(個人!$C$6:$AH$125,$N2435,$O2435)&lt;&gt;""),IF(INDEX(個人!$C$6:$AH$125,$N2435,$H$3)&lt;20,11,ROUNDDOWN(INDEX(個人!$C$6:$AH$125,$N2435,$H$3)/5,0)+7),"")</f>
        <v/>
      </c>
      <c r="I2435" s="22" t="str">
        <f>IF(AND(INDEX(個人!$C$6:$AH$125,$N2435,$C$3)&lt;&gt;"",INDEX(個人!$C$6:$AH$125,$N2435,$O2435)&lt;&gt;""),IF(ISERROR(VLOOKUP(DBCS($Q2435),コード一覧!$E$1:$F$6,2,FALSE)),1,VLOOKUP(DBCS($Q2435),コード一覧!$E$1:$F$6,2,FALSE)),"")</f>
        <v/>
      </c>
      <c r="J2435" s="22" t="str">
        <f>IF(AND(INDEX(個人!$C$6:$AH$125,$N2435,$C$3)&lt;&gt;"",INDEX(個人!$C$6:$AH$125,$N2435,$O2435)&lt;&gt;""),VLOOKUP($P2435,コード一覧!$G$1:$H$10,2,FALSE),"")</f>
        <v/>
      </c>
      <c r="K2435" s="22" t="str">
        <f>IF(AND(INDEX(個人!$C$6:$AH$125,$N2435,$C$3)&lt;&gt;"",INDEX(個人!$C$6:$AH$125,$N2435,$O2435)&lt;&gt;""),LEFT(TEXT(INDEX(個人!$C$6:$AH$125,$N2435,$O2435),"mm:ss.00"),2),"")</f>
        <v/>
      </c>
      <c r="L2435" s="22" t="str">
        <f>IF(AND(INDEX(個人!$C$6:$AH$125,$N2435,$C$3)&lt;&gt;"",INDEX(個人!$C$6:$AH$125,$N2435,$O2435)&lt;&gt;""),MID(TEXT(INDEX(個人!$C$6:$AH$125,$N2435,$O2435),"mm:ss.00"),4,2),"")</f>
        <v/>
      </c>
      <c r="M2435" s="22" t="str">
        <f>IF(AND(INDEX(個人!$C$6:$AH$125,$N2435,$C$3)&lt;&gt;"",INDEX(個人!$C$6:$AH$125,$N2435,$O2435)&lt;&gt;""),RIGHT(TEXT(INDEX(個人!$C$6:$AH$125,$N2435,$O2435),"mm:ss.00"),2),"")</f>
        <v/>
      </c>
      <c r="N2435" s="22">
        <f t="shared" si="332"/>
        <v>111</v>
      </c>
      <c r="O2435" s="22">
        <v>20</v>
      </c>
      <c r="P2435" s="24" t="s">
        <v>37</v>
      </c>
      <c r="Q2435" s="22" t="s">
        <v>103</v>
      </c>
    </row>
    <row r="2436" spans="3:17" s="22" customFormat="1" x14ac:dyDescent="0.15">
      <c r="C2436" s="22" t="str">
        <f>IF(INDEX(個人!$C$6:$AH$125,$N2436,$C$3)&lt;&gt;"",DBCS(TRIM(INDEX(個人!$C$6:$AH$125,$N2436,$C$3))),"")</f>
        <v/>
      </c>
      <c r="D2436" s="22" t="str">
        <f t="shared" si="330"/>
        <v>○</v>
      </c>
      <c r="E2436" s="22">
        <f>IF(AND(INDEX(個人!$C$6:$AH$125,$N2435,$C$3)&lt;&gt;"",INDEX(個人!$C$6:$AH$125,$N2436,$O2436)&lt;&gt;""),E2435+1,E2435)</f>
        <v>0</v>
      </c>
      <c r="F2436" s="22" t="str">
        <f t="shared" si="331"/>
        <v>@0</v>
      </c>
      <c r="H2436" s="22" t="str">
        <f>IF(AND(INDEX(個人!$C$6:$AH$125,$N2436,$C$3)&lt;&gt;"",INDEX(個人!$C$6:$AH$125,$N2436,$O2436)&lt;&gt;""),IF(INDEX(個人!$C$6:$AH$125,$N2436,$H$3)&lt;20,11,ROUNDDOWN(INDEX(個人!$C$6:$AH$125,$N2436,$H$3)/5,0)+7),"")</f>
        <v/>
      </c>
      <c r="I2436" s="22" t="str">
        <f>IF(AND(INDEX(個人!$C$6:$AH$125,$N2436,$C$3)&lt;&gt;"",INDEX(個人!$C$6:$AH$125,$N2436,$O2436)&lt;&gt;""),IF(ISERROR(VLOOKUP(DBCS($Q2436),コード一覧!$E$1:$F$6,2,FALSE)),1,VLOOKUP(DBCS($Q2436),コード一覧!$E$1:$F$6,2,FALSE)),"")</f>
        <v/>
      </c>
      <c r="J2436" s="22" t="str">
        <f>IF(AND(INDEX(個人!$C$6:$AH$125,$N2436,$C$3)&lt;&gt;"",INDEX(個人!$C$6:$AH$125,$N2436,$O2436)&lt;&gt;""),VLOOKUP($P2436,コード一覧!$G$1:$H$10,2,FALSE),"")</f>
        <v/>
      </c>
      <c r="K2436" s="22" t="str">
        <f>IF(AND(INDEX(個人!$C$6:$AH$125,$N2436,$C$3)&lt;&gt;"",INDEX(個人!$C$6:$AH$125,$N2436,$O2436)&lt;&gt;""),LEFT(TEXT(INDEX(個人!$C$6:$AH$125,$N2436,$O2436),"mm:ss.00"),2),"")</f>
        <v/>
      </c>
      <c r="L2436" s="22" t="str">
        <f>IF(AND(INDEX(個人!$C$6:$AH$125,$N2436,$C$3)&lt;&gt;"",INDEX(個人!$C$6:$AH$125,$N2436,$O2436)&lt;&gt;""),MID(TEXT(INDEX(個人!$C$6:$AH$125,$N2436,$O2436),"mm:ss.00"),4,2),"")</f>
        <v/>
      </c>
      <c r="M2436" s="22" t="str">
        <f>IF(AND(INDEX(個人!$C$6:$AH$125,$N2436,$C$3)&lt;&gt;"",INDEX(個人!$C$6:$AH$125,$N2436,$O2436)&lt;&gt;""),RIGHT(TEXT(INDEX(個人!$C$6:$AH$125,$N2436,$O2436),"mm:ss.00"),2),"")</f>
        <v/>
      </c>
      <c r="N2436" s="22">
        <f t="shared" si="332"/>
        <v>111</v>
      </c>
      <c r="O2436" s="22">
        <v>21</v>
      </c>
      <c r="P2436" s="24" t="s">
        <v>47</v>
      </c>
      <c r="Q2436" s="22" t="s">
        <v>103</v>
      </c>
    </row>
    <row r="2437" spans="3:17" s="22" customFormat="1" x14ac:dyDescent="0.15">
      <c r="C2437" s="22" t="str">
        <f>IF(INDEX(個人!$C$6:$AH$125,$N2437,$C$3)&lt;&gt;"",DBCS(TRIM(INDEX(個人!$C$6:$AH$125,$N2437,$C$3))),"")</f>
        <v/>
      </c>
      <c r="D2437" s="22" t="str">
        <f t="shared" si="330"/>
        <v>○</v>
      </c>
      <c r="E2437" s="22">
        <f>IF(AND(INDEX(個人!$C$6:$AH$125,$N2436,$C$3)&lt;&gt;"",INDEX(個人!$C$6:$AH$125,$N2437,$O2437)&lt;&gt;""),E2436+1,E2436)</f>
        <v>0</v>
      </c>
      <c r="F2437" s="22" t="str">
        <f t="shared" si="331"/>
        <v>@0</v>
      </c>
      <c r="H2437" s="22" t="str">
        <f>IF(AND(INDEX(個人!$C$6:$AH$125,$N2437,$C$3)&lt;&gt;"",INDEX(個人!$C$6:$AH$125,$N2437,$O2437)&lt;&gt;""),IF(INDEX(個人!$C$6:$AH$125,$N2437,$H$3)&lt;20,11,ROUNDDOWN(INDEX(個人!$C$6:$AH$125,$N2437,$H$3)/5,0)+7),"")</f>
        <v/>
      </c>
      <c r="I2437" s="22" t="str">
        <f>IF(AND(INDEX(個人!$C$6:$AH$125,$N2437,$C$3)&lt;&gt;"",INDEX(個人!$C$6:$AH$125,$N2437,$O2437)&lt;&gt;""),IF(ISERROR(VLOOKUP(DBCS($Q2437),コード一覧!$E$1:$F$6,2,FALSE)),1,VLOOKUP(DBCS($Q2437),コード一覧!$E$1:$F$6,2,FALSE)),"")</f>
        <v/>
      </c>
      <c r="J2437" s="22" t="str">
        <f>IF(AND(INDEX(個人!$C$6:$AH$125,$N2437,$C$3)&lt;&gt;"",INDEX(個人!$C$6:$AH$125,$N2437,$O2437)&lt;&gt;""),VLOOKUP($P2437,コード一覧!$G$1:$H$10,2,FALSE),"")</f>
        <v/>
      </c>
      <c r="K2437" s="22" t="str">
        <f>IF(AND(INDEX(個人!$C$6:$AH$125,$N2437,$C$3)&lt;&gt;"",INDEX(個人!$C$6:$AH$125,$N2437,$O2437)&lt;&gt;""),LEFT(TEXT(INDEX(個人!$C$6:$AH$125,$N2437,$O2437),"mm:ss.00"),2),"")</f>
        <v/>
      </c>
      <c r="L2437" s="22" t="str">
        <f>IF(AND(INDEX(個人!$C$6:$AH$125,$N2437,$C$3)&lt;&gt;"",INDEX(個人!$C$6:$AH$125,$N2437,$O2437)&lt;&gt;""),MID(TEXT(INDEX(個人!$C$6:$AH$125,$N2437,$O2437),"mm:ss.00"),4,2),"")</f>
        <v/>
      </c>
      <c r="M2437" s="22" t="str">
        <f>IF(AND(INDEX(個人!$C$6:$AH$125,$N2437,$C$3)&lt;&gt;"",INDEX(個人!$C$6:$AH$125,$N2437,$O2437)&lt;&gt;""),RIGHT(TEXT(INDEX(個人!$C$6:$AH$125,$N2437,$O2437),"mm:ss.00"),2),"")</f>
        <v/>
      </c>
      <c r="N2437" s="22">
        <f t="shared" si="332"/>
        <v>111</v>
      </c>
      <c r="O2437" s="22">
        <v>22</v>
      </c>
      <c r="P2437" s="24" t="s">
        <v>70</v>
      </c>
      <c r="Q2437" s="22" t="s">
        <v>104</v>
      </c>
    </row>
    <row r="2438" spans="3:17" s="22" customFormat="1" x14ac:dyDescent="0.15">
      <c r="C2438" s="22" t="str">
        <f>IF(INDEX(個人!$C$6:$AH$125,$N2438,$C$3)&lt;&gt;"",DBCS(TRIM(INDEX(個人!$C$6:$AH$125,$N2438,$C$3))),"")</f>
        <v/>
      </c>
      <c r="D2438" s="22" t="str">
        <f t="shared" si="330"/>
        <v>○</v>
      </c>
      <c r="E2438" s="22">
        <f>IF(AND(INDEX(個人!$C$6:$AH$125,$N2437,$C$3)&lt;&gt;"",INDEX(個人!$C$6:$AH$125,$N2438,$O2438)&lt;&gt;""),E2437+1,E2437)</f>
        <v>0</v>
      </c>
      <c r="F2438" s="22" t="str">
        <f t="shared" si="331"/>
        <v>@0</v>
      </c>
      <c r="H2438" s="22" t="str">
        <f>IF(AND(INDEX(個人!$C$6:$AH$125,$N2438,$C$3)&lt;&gt;"",INDEX(個人!$C$6:$AH$125,$N2438,$O2438)&lt;&gt;""),IF(INDEX(個人!$C$6:$AH$125,$N2438,$H$3)&lt;20,11,ROUNDDOWN(INDEX(個人!$C$6:$AH$125,$N2438,$H$3)/5,0)+7),"")</f>
        <v/>
      </c>
      <c r="I2438" s="22" t="str">
        <f>IF(AND(INDEX(個人!$C$6:$AH$125,$N2438,$C$3)&lt;&gt;"",INDEX(個人!$C$6:$AH$125,$N2438,$O2438)&lt;&gt;""),IF(ISERROR(VLOOKUP(DBCS($Q2438),コード一覧!$E$1:$F$6,2,FALSE)),1,VLOOKUP(DBCS($Q2438),コード一覧!$E$1:$F$6,2,FALSE)),"")</f>
        <v/>
      </c>
      <c r="J2438" s="22" t="str">
        <f>IF(AND(INDEX(個人!$C$6:$AH$125,$N2438,$C$3)&lt;&gt;"",INDEX(個人!$C$6:$AH$125,$N2438,$O2438)&lt;&gt;""),VLOOKUP($P2438,コード一覧!$G$1:$H$10,2,FALSE),"")</f>
        <v/>
      </c>
      <c r="K2438" s="22" t="str">
        <f>IF(AND(INDEX(個人!$C$6:$AH$125,$N2438,$C$3)&lt;&gt;"",INDEX(個人!$C$6:$AH$125,$N2438,$O2438)&lt;&gt;""),LEFT(TEXT(INDEX(個人!$C$6:$AH$125,$N2438,$O2438),"mm:ss.00"),2),"")</f>
        <v/>
      </c>
      <c r="L2438" s="22" t="str">
        <f>IF(AND(INDEX(個人!$C$6:$AH$125,$N2438,$C$3)&lt;&gt;"",INDEX(個人!$C$6:$AH$125,$N2438,$O2438)&lt;&gt;""),MID(TEXT(INDEX(個人!$C$6:$AH$125,$N2438,$O2438),"mm:ss.00"),4,2),"")</f>
        <v/>
      </c>
      <c r="M2438" s="22" t="str">
        <f>IF(AND(INDEX(個人!$C$6:$AH$125,$N2438,$C$3)&lt;&gt;"",INDEX(個人!$C$6:$AH$125,$N2438,$O2438)&lt;&gt;""),RIGHT(TEXT(INDEX(個人!$C$6:$AH$125,$N2438,$O2438),"mm:ss.00"),2),"")</f>
        <v/>
      </c>
      <c r="N2438" s="22">
        <f t="shared" si="332"/>
        <v>111</v>
      </c>
      <c r="O2438" s="22">
        <v>23</v>
      </c>
      <c r="P2438" s="24" t="s">
        <v>24</v>
      </c>
      <c r="Q2438" s="22" t="s">
        <v>104</v>
      </c>
    </row>
    <row r="2439" spans="3:17" s="22" customFormat="1" x14ac:dyDescent="0.15">
      <c r="C2439" s="22" t="str">
        <f>IF(INDEX(個人!$C$6:$AH$125,$N2439,$C$3)&lt;&gt;"",DBCS(TRIM(INDEX(個人!$C$6:$AH$125,$N2439,$C$3))),"")</f>
        <v/>
      </c>
      <c r="D2439" s="22" t="str">
        <f t="shared" si="330"/>
        <v>○</v>
      </c>
      <c r="E2439" s="22">
        <f>IF(AND(INDEX(個人!$C$6:$AH$125,$N2438,$C$3)&lt;&gt;"",INDEX(個人!$C$6:$AH$125,$N2439,$O2439)&lt;&gt;""),E2438+1,E2438)</f>
        <v>0</v>
      </c>
      <c r="F2439" s="22" t="str">
        <f t="shared" si="331"/>
        <v>@0</v>
      </c>
      <c r="H2439" s="22" t="str">
        <f>IF(AND(INDEX(個人!$C$6:$AH$125,$N2439,$C$3)&lt;&gt;"",INDEX(個人!$C$6:$AH$125,$N2439,$O2439)&lt;&gt;""),IF(INDEX(個人!$C$6:$AH$125,$N2439,$H$3)&lt;20,11,ROUNDDOWN(INDEX(個人!$C$6:$AH$125,$N2439,$H$3)/5,0)+7),"")</f>
        <v/>
      </c>
      <c r="I2439" s="22" t="str">
        <f>IF(AND(INDEX(個人!$C$6:$AH$125,$N2439,$C$3)&lt;&gt;"",INDEX(個人!$C$6:$AH$125,$N2439,$O2439)&lt;&gt;""),IF(ISERROR(VLOOKUP(DBCS($Q2439),コード一覧!$E$1:$F$6,2,FALSE)),1,VLOOKUP(DBCS($Q2439),コード一覧!$E$1:$F$6,2,FALSE)),"")</f>
        <v/>
      </c>
      <c r="J2439" s="22" t="str">
        <f>IF(AND(INDEX(個人!$C$6:$AH$125,$N2439,$C$3)&lt;&gt;"",INDEX(個人!$C$6:$AH$125,$N2439,$O2439)&lt;&gt;""),VLOOKUP($P2439,コード一覧!$G$1:$H$10,2,FALSE),"")</f>
        <v/>
      </c>
      <c r="K2439" s="22" t="str">
        <f>IF(AND(INDEX(個人!$C$6:$AH$125,$N2439,$C$3)&lt;&gt;"",INDEX(個人!$C$6:$AH$125,$N2439,$O2439)&lt;&gt;""),LEFT(TEXT(INDEX(個人!$C$6:$AH$125,$N2439,$O2439),"mm:ss.00"),2),"")</f>
        <v/>
      </c>
      <c r="L2439" s="22" t="str">
        <f>IF(AND(INDEX(個人!$C$6:$AH$125,$N2439,$C$3)&lt;&gt;"",INDEX(個人!$C$6:$AH$125,$N2439,$O2439)&lt;&gt;""),MID(TEXT(INDEX(個人!$C$6:$AH$125,$N2439,$O2439),"mm:ss.00"),4,2),"")</f>
        <v/>
      </c>
      <c r="M2439" s="22" t="str">
        <f>IF(AND(INDEX(個人!$C$6:$AH$125,$N2439,$C$3)&lt;&gt;"",INDEX(個人!$C$6:$AH$125,$N2439,$O2439)&lt;&gt;""),RIGHT(TEXT(INDEX(個人!$C$6:$AH$125,$N2439,$O2439),"mm:ss.00"),2),"")</f>
        <v/>
      </c>
      <c r="N2439" s="22">
        <f t="shared" si="332"/>
        <v>111</v>
      </c>
      <c r="O2439" s="22">
        <v>24</v>
      </c>
      <c r="P2439" s="24" t="s">
        <v>37</v>
      </c>
      <c r="Q2439" s="22" t="s">
        <v>104</v>
      </c>
    </row>
    <row r="2440" spans="3:17" s="22" customFormat="1" x14ac:dyDescent="0.15">
      <c r="C2440" s="22" t="str">
        <f>IF(INDEX(個人!$C$6:$AH$125,$N2440,$C$3)&lt;&gt;"",DBCS(TRIM(INDEX(個人!$C$6:$AH$125,$N2440,$C$3))),"")</f>
        <v/>
      </c>
      <c r="D2440" s="22" t="str">
        <f t="shared" si="330"/>
        <v>○</v>
      </c>
      <c r="E2440" s="22">
        <f>IF(AND(INDEX(個人!$C$6:$AH$125,$N2439,$C$3)&lt;&gt;"",INDEX(個人!$C$6:$AH$125,$N2440,$O2440)&lt;&gt;""),E2439+1,E2439)</f>
        <v>0</v>
      </c>
      <c r="F2440" s="22" t="str">
        <f t="shared" si="331"/>
        <v>@0</v>
      </c>
      <c r="H2440" s="22" t="str">
        <f>IF(AND(INDEX(個人!$C$6:$AH$125,$N2440,$C$3)&lt;&gt;"",INDEX(個人!$C$6:$AH$125,$N2440,$O2440)&lt;&gt;""),IF(INDEX(個人!$C$6:$AH$125,$N2440,$H$3)&lt;20,11,ROUNDDOWN(INDEX(個人!$C$6:$AH$125,$N2440,$H$3)/5,0)+7),"")</f>
        <v/>
      </c>
      <c r="I2440" s="22" t="str">
        <f>IF(AND(INDEX(個人!$C$6:$AH$125,$N2440,$C$3)&lt;&gt;"",INDEX(個人!$C$6:$AH$125,$N2440,$O2440)&lt;&gt;""),IF(ISERROR(VLOOKUP(DBCS($Q2440),コード一覧!$E$1:$F$6,2,FALSE)),1,VLOOKUP(DBCS($Q2440),コード一覧!$E$1:$F$6,2,FALSE)),"")</f>
        <v/>
      </c>
      <c r="J2440" s="22" t="str">
        <f>IF(AND(INDEX(個人!$C$6:$AH$125,$N2440,$C$3)&lt;&gt;"",INDEX(個人!$C$6:$AH$125,$N2440,$O2440)&lt;&gt;""),VLOOKUP($P2440,コード一覧!$G$1:$H$10,2,FALSE),"")</f>
        <v/>
      </c>
      <c r="K2440" s="22" t="str">
        <f>IF(AND(INDEX(個人!$C$6:$AH$125,$N2440,$C$3)&lt;&gt;"",INDEX(個人!$C$6:$AH$125,$N2440,$O2440)&lt;&gt;""),LEFT(TEXT(INDEX(個人!$C$6:$AH$125,$N2440,$O2440),"mm:ss.00"),2),"")</f>
        <v/>
      </c>
      <c r="L2440" s="22" t="str">
        <f>IF(AND(INDEX(個人!$C$6:$AH$125,$N2440,$C$3)&lt;&gt;"",INDEX(個人!$C$6:$AH$125,$N2440,$O2440)&lt;&gt;""),MID(TEXT(INDEX(個人!$C$6:$AH$125,$N2440,$O2440),"mm:ss.00"),4,2),"")</f>
        <v/>
      </c>
      <c r="M2440" s="22" t="str">
        <f>IF(AND(INDEX(個人!$C$6:$AH$125,$N2440,$C$3)&lt;&gt;"",INDEX(個人!$C$6:$AH$125,$N2440,$O2440)&lt;&gt;""),RIGHT(TEXT(INDEX(個人!$C$6:$AH$125,$N2440,$O2440),"mm:ss.00"),2),"")</f>
        <v/>
      </c>
      <c r="N2440" s="22">
        <f t="shared" si="332"/>
        <v>111</v>
      </c>
      <c r="O2440" s="22">
        <v>25</v>
      </c>
      <c r="P2440" s="24" t="s">
        <v>47</v>
      </c>
      <c r="Q2440" s="22" t="s">
        <v>104</v>
      </c>
    </row>
    <row r="2441" spans="3:17" s="22" customFormat="1" x14ac:dyDescent="0.15">
      <c r="C2441" s="22" t="str">
        <f>IF(INDEX(個人!$C$6:$AH$125,$N2441,$C$3)&lt;&gt;"",DBCS(TRIM(INDEX(個人!$C$6:$AH$125,$N2441,$C$3))),"")</f>
        <v/>
      </c>
      <c r="D2441" s="22" t="str">
        <f t="shared" si="330"/>
        <v>○</v>
      </c>
      <c r="E2441" s="22">
        <f>IF(AND(INDEX(個人!$C$6:$AH$125,$N2440,$C$3)&lt;&gt;"",INDEX(個人!$C$6:$AH$125,$N2441,$O2441)&lt;&gt;""),E2440+1,E2440)</f>
        <v>0</v>
      </c>
      <c r="F2441" s="22" t="str">
        <f t="shared" si="331"/>
        <v>@0</v>
      </c>
      <c r="H2441" s="22" t="str">
        <f>IF(AND(INDEX(個人!$C$6:$AH$125,$N2441,$C$3)&lt;&gt;"",INDEX(個人!$C$6:$AH$125,$N2441,$O2441)&lt;&gt;""),IF(INDEX(個人!$C$6:$AH$125,$N2441,$H$3)&lt;20,11,ROUNDDOWN(INDEX(個人!$C$6:$AH$125,$N2441,$H$3)/5,0)+7),"")</f>
        <v/>
      </c>
      <c r="I2441" s="22" t="str">
        <f>IF(AND(INDEX(個人!$C$6:$AH$125,$N2441,$C$3)&lt;&gt;"",INDEX(個人!$C$6:$AH$125,$N2441,$O2441)&lt;&gt;""),IF(ISERROR(VLOOKUP(DBCS($Q2441),コード一覧!$E$1:$F$6,2,FALSE)),1,VLOOKUP(DBCS($Q2441),コード一覧!$E$1:$F$6,2,FALSE)),"")</f>
        <v/>
      </c>
      <c r="J2441" s="22" t="str">
        <f>IF(AND(INDEX(個人!$C$6:$AH$125,$N2441,$C$3)&lt;&gt;"",INDEX(個人!$C$6:$AH$125,$N2441,$O2441)&lt;&gt;""),VLOOKUP($P2441,コード一覧!$G$1:$H$10,2,FALSE),"")</f>
        <v/>
      </c>
      <c r="K2441" s="22" t="str">
        <f>IF(AND(INDEX(個人!$C$6:$AH$125,$N2441,$C$3)&lt;&gt;"",INDEX(個人!$C$6:$AH$125,$N2441,$O2441)&lt;&gt;""),LEFT(TEXT(INDEX(個人!$C$6:$AH$125,$N2441,$O2441),"mm:ss.00"),2),"")</f>
        <v/>
      </c>
      <c r="L2441" s="22" t="str">
        <f>IF(AND(INDEX(個人!$C$6:$AH$125,$N2441,$C$3)&lt;&gt;"",INDEX(個人!$C$6:$AH$125,$N2441,$O2441)&lt;&gt;""),MID(TEXT(INDEX(個人!$C$6:$AH$125,$N2441,$O2441),"mm:ss.00"),4,2),"")</f>
        <v/>
      </c>
      <c r="M2441" s="22" t="str">
        <f>IF(AND(INDEX(個人!$C$6:$AH$125,$N2441,$C$3)&lt;&gt;"",INDEX(個人!$C$6:$AH$125,$N2441,$O2441)&lt;&gt;""),RIGHT(TEXT(INDEX(個人!$C$6:$AH$125,$N2441,$O2441),"mm:ss.00"),2),"")</f>
        <v/>
      </c>
      <c r="N2441" s="22">
        <f t="shared" si="332"/>
        <v>111</v>
      </c>
      <c r="O2441" s="22">
        <v>26</v>
      </c>
      <c r="P2441" s="24" t="s">
        <v>70</v>
      </c>
      <c r="Q2441" s="22" t="s">
        <v>55</v>
      </c>
    </row>
    <row r="2442" spans="3:17" s="22" customFormat="1" x14ac:dyDescent="0.15">
      <c r="C2442" s="22" t="str">
        <f>IF(INDEX(個人!$C$6:$AH$125,$N2442,$C$3)&lt;&gt;"",DBCS(TRIM(INDEX(個人!$C$6:$AH$125,$N2442,$C$3))),"")</f>
        <v/>
      </c>
      <c r="D2442" s="22" t="str">
        <f t="shared" si="330"/>
        <v>○</v>
      </c>
      <c r="E2442" s="22">
        <f>IF(AND(INDEX(個人!$C$6:$AH$125,$N2441,$C$3)&lt;&gt;"",INDEX(個人!$C$6:$AH$125,$N2442,$O2442)&lt;&gt;""),E2441+1,E2441)</f>
        <v>0</v>
      </c>
      <c r="F2442" s="22" t="str">
        <f t="shared" si="331"/>
        <v>@0</v>
      </c>
      <c r="H2442" s="22" t="str">
        <f>IF(AND(INDEX(個人!$C$6:$AH$125,$N2442,$C$3)&lt;&gt;"",INDEX(個人!$C$6:$AH$125,$N2442,$O2442)&lt;&gt;""),IF(INDEX(個人!$C$6:$AH$125,$N2442,$H$3)&lt;20,11,ROUNDDOWN(INDEX(個人!$C$6:$AH$125,$N2442,$H$3)/5,0)+7),"")</f>
        <v/>
      </c>
      <c r="I2442" s="22" t="str">
        <f>IF(AND(INDEX(個人!$C$6:$AH$125,$N2442,$C$3)&lt;&gt;"",INDEX(個人!$C$6:$AH$125,$N2442,$O2442)&lt;&gt;""),IF(ISERROR(VLOOKUP(DBCS($Q2442),コード一覧!$E$1:$F$6,2,FALSE)),1,VLOOKUP(DBCS($Q2442),コード一覧!$E$1:$F$6,2,FALSE)),"")</f>
        <v/>
      </c>
      <c r="J2442" s="22" t="str">
        <f>IF(AND(INDEX(個人!$C$6:$AH$125,$N2442,$C$3)&lt;&gt;"",INDEX(個人!$C$6:$AH$125,$N2442,$O2442)&lt;&gt;""),VLOOKUP($P2442,コード一覧!$G$1:$H$10,2,FALSE),"")</f>
        <v/>
      </c>
      <c r="K2442" s="22" t="str">
        <f>IF(AND(INDEX(個人!$C$6:$AH$125,$N2442,$C$3)&lt;&gt;"",INDEX(個人!$C$6:$AH$125,$N2442,$O2442)&lt;&gt;""),LEFT(TEXT(INDEX(個人!$C$6:$AH$125,$N2442,$O2442),"mm:ss.00"),2),"")</f>
        <v/>
      </c>
      <c r="L2442" s="22" t="str">
        <f>IF(AND(INDEX(個人!$C$6:$AH$125,$N2442,$C$3)&lt;&gt;"",INDEX(個人!$C$6:$AH$125,$N2442,$O2442)&lt;&gt;""),MID(TEXT(INDEX(個人!$C$6:$AH$125,$N2442,$O2442),"mm:ss.00"),4,2),"")</f>
        <v/>
      </c>
      <c r="M2442" s="22" t="str">
        <f>IF(AND(INDEX(個人!$C$6:$AH$125,$N2442,$C$3)&lt;&gt;"",INDEX(個人!$C$6:$AH$125,$N2442,$O2442)&lt;&gt;""),RIGHT(TEXT(INDEX(個人!$C$6:$AH$125,$N2442,$O2442),"mm:ss.00"),2),"")</f>
        <v/>
      </c>
      <c r="N2442" s="22">
        <f t="shared" si="332"/>
        <v>111</v>
      </c>
      <c r="O2442" s="22">
        <v>27</v>
      </c>
      <c r="P2442" s="24" t="s">
        <v>24</v>
      </c>
      <c r="Q2442" s="22" t="s">
        <v>55</v>
      </c>
    </row>
    <row r="2443" spans="3:17" s="22" customFormat="1" x14ac:dyDescent="0.15">
      <c r="C2443" s="22" t="str">
        <f>IF(INDEX(個人!$C$6:$AH$125,$N2443,$C$3)&lt;&gt;"",DBCS(TRIM(INDEX(個人!$C$6:$AH$125,$N2443,$C$3))),"")</f>
        <v/>
      </c>
      <c r="D2443" s="22" t="str">
        <f t="shared" si="330"/>
        <v>○</v>
      </c>
      <c r="E2443" s="22">
        <f>IF(AND(INDEX(個人!$C$6:$AH$125,$N2442,$C$3)&lt;&gt;"",INDEX(個人!$C$6:$AH$125,$N2443,$O2443)&lt;&gt;""),E2442+1,E2442)</f>
        <v>0</v>
      </c>
      <c r="F2443" s="22" t="str">
        <f t="shared" si="331"/>
        <v>@0</v>
      </c>
      <c r="H2443" s="22" t="str">
        <f>IF(AND(INDEX(個人!$C$6:$AH$125,$N2443,$C$3)&lt;&gt;"",INDEX(個人!$C$6:$AH$125,$N2443,$O2443)&lt;&gt;""),IF(INDEX(個人!$C$6:$AH$125,$N2443,$H$3)&lt;20,11,ROUNDDOWN(INDEX(個人!$C$6:$AH$125,$N2443,$H$3)/5,0)+7),"")</f>
        <v/>
      </c>
      <c r="I2443" s="22" t="str">
        <f>IF(AND(INDEX(個人!$C$6:$AH$125,$N2443,$C$3)&lt;&gt;"",INDEX(個人!$C$6:$AH$125,$N2443,$O2443)&lt;&gt;""),IF(ISERROR(VLOOKUP(DBCS($Q2443),コード一覧!$E$1:$F$6,2,FALSE)),1,VLOOKUP(DBCS($Q2443),コード一覧!$E$1:$F$6,2,FALSE)),"")</f>
        <v/>
      </c>
      <c r="J2443" s="22" t="str">
        <f>IF(AND(INDEX(個人!$C$6:$AH$125,$N2443,$C$3)&lt;&gt;"",INDEX(個人!$C$6:$AH$125,$N2443,$O2443)&lt;&gt;""),VLOOKUP($P2443,コード一覧!$G$1:$H$10,2,FALSE),"")</f>
        <v/>
      </c>
      <c r="K2443" s="22" t="str">
        <f>IF(AND(INDEX(個人!$C$6:$AH$125,$N2443,$C$3)&lt;&gt;"",INDEX(個人!$C$6:$AH$125,$N2443,$O2443)&lt;&gt;""),LEFT(TEXT(INDEX(個人!$C$6:$AH$125,$N2443,$O2443),"mm:ss.00"),2),"")</f>
        <v/>
      </c>
      <c r="L2443" s="22" t="str">
        <f>IF(AND(INDEX(個人!$C$6:$AH$125,$N2443,$C$3)&lt;&gt;"",INDEX(個人!$C$6:$AH$125,$N2443,$O2443)&lt;&gt;""),MID(TEXT(INDEX(個人!$C$6:$AH$125,$N2443,$O2443),"mm:ss.00"),4,2),"")</f>
        <v/>
      </c>
      <c r="M2443" s="22" t="str">
        <f>IF(AND(INDEX(個人!$C$6:$AH$125,$N2443,$C$3)&lt;&gt;"",INDEX(個人!$C$6:$AH$125,$N2443,$O2443)&lt;&gt;""),RIGHT(TEXT(INDEX(個人!$C$6:$AH$125,$N2443,$O2443),"mm:ss.00"),2),"")</f>
        <v/>
      </c>
      <c r="N2443" s="22">
        <f t="shared" si="332"/>
        <v>111</v>
      </c>
      <c r="O2443" s="22">
        <v>28</v>
      </c>
      <c r="P2443" s="24" t="s">
        <v>37</v>
      </c>
      <c r="Q2443" s="22" t="s">
        <v>55</v>
      </c>
    </row>
    <row r="2444" spans="3:17" s="22" customFormat="1" x14ac:dyDescent="0.15">
      <c r="C2444" s="22" t="str">
        <f>IF(INDEX(個人!$C$6:$AH$125,$N2444,$C$3)&lt;&gt;"",DBCS(TRIM(INDEX(個人!$C$6:$AH$125,$N2444,$C$3))),"")</f>
        <v/>
      </c>
      <c r="D2444" s="22" t="str">
        <f t="shared" si="330"/>
        <v>○</v>
      </c>
      <c r="E2444" s="22">
        <f>IF(AND(INDEX(個人!$C$6:$AH$125,$N2443,$C$3)&lt;&gt;"",INDEX(個人!$C$6:$AH$125,$N2444,$O2444)&lt;&gt;""),E2443+1,E2443)</f>
        <v>0</v>
      </c>
      <c r="F2444" s="22" t="str">
        <f t="shared" si="331"/>
        <v>@0</v>
      </c>
      <c r="H2444" s="22" t="str">
        <f>IF(AND(INDEX(個人!$C$6:$AH$125,$N2444,$C$3)&lt;&gt;"",INDEX(個人!$C$6:$AH$125,$N2444,$O2444)&lt;&gt;""),IF(INDEX(個人!$C$6:$AH$125,$N2444,$H$3)&lt;20,11,ROUNDDOWN(INDEX(個人!$C$6:$AH$125,$N2444,$H$3)/5,0)+7),"")</f>
        <v/>
      </c>
      <c r="I2444" s="22" t="str">
        <f>IF(AND(INDEX(個人!$C$6:$AH$125,$N2444,$C$3)&lt;&gt;"",INDEX(個人!$C$6:$AH$125,$N2444,$O2444)&lt;&gt;""),IF(ISERROR(VLOOKUP(DBCS($Q2444),コード一覧!$E$1:$F$6,2,FALSE)),1,VLOOKUP(DBCS($Q2444),コード一覧!$E$1:$F$6,2,FALSE)),"")</f>
        <v/>
      </c>
      <c r="J2444" s="22" t="str">
        <f>IF(AND(INDEX(個人!$C$6:$AH$125,$N2444,$C$3)&lt;&gt;"",INDEX(個人!$C$6:$AH$125,$N2444,$O2444)&lt;&gt;""),VLOOKUP($P2444,コード一覧!$G$1:$H$10,2,FALSE),"")</f>
        <v/>
      </c>
      <c r="K2444" s="22" t="str">
        <f>IF(AND(INDEX(個人!$C$6:$AH$125,$N2444,$C$3)&lt;&gt;"",INDEX(個人!$C$6:$AH$125,$N2444,$O2444)&lt;&gt;""),LEFT(TEXT(INDEX(個人!$C$6:$AH$125,$N2444,$O2444),"mm:ss.00"),2),"")</f>
        <v/>
      </c>
      <c r="L2444" s="22" t="str">
        <f>IF(AND(INDEX(個人!$C$6:$AH$125,$N2444,$C$3)&lt;&gt;"",INDEX(個人!$C$6:$AH$125,$N2444,$O2444)&lt;&gt;""),MID(TEXT(INDEX(個人!$C$6:$AH$125,$N2444,$O2444),"mm:ss.00"),4,2),"")</f>
        <v/>
      </c>
      <c r="M2444" s="22" t="str">
        <f>IF(AND(INDEX(個人!$C$6:$AH$125,$N2444,$C$3)&lt;&gt;"",INDEX(個人!$C$6:$AH$125,$N2444,$O2444)&lt;&gt;""),RIGHT(TEXT(INDEX(個人!$C$6:$AH$125,$N2444,$O2444),"mm:ss.00"),2),"")</f>
        <v/>
      </c>
      <c r="N2444" s="22">
        <f t="shared" si="332"/>
        <v>111</v>
      </c>
      <c r="O2444" s="22">
        <v>29</v>
      </c>
      <c r="P2444" s="24" t="s">
        <v>47</v>
      </c>
      <c r="Q2444" s="22" t="s">
        <v>55</v>
      </c>
    </row>
    <row r="2445" spans="3:17" s="22" customFormat="1" x14ac:dyDescent="0.15">
      <c r="C2445" s="22" t="str">
        <f>IF(INDEX(個人!$C$6:$AH$125,$N2445,$C$3)&lt;&gt;"",DBCS(TRIM(INDEX(個人!$C$6:$AH$125,$N2445,$C$3))),"")</f>
        <v/>
      </c>
      <c r="D2445" s="22" t="str">
        <f t="shared" si="330"/>
        <v>○</v>
      </c>
      <c r="E2445" s="22">
        <f>IF(AND(INDEX(個人!$C$6:$AH$125,$N2444,$C$3)&lt;&gt;"",INDEX(個人!$C$6:$AH$125,$N2445,$O2445)&lt;&gt;""),E2444+1,E2444)</f>
        <v>0</v>
      </c>
      <c r="F2445" s="22" t="str">
        <f t="shared" si="331"/>
        <v>@0</v>
      </c>
      <c r="H2445" s="22" t="str">
        <f>IF(AND(INDEX(個人!$C$6:$AH$125,$N2445,$C$3)&lt;&gt;"",INDEX(個人!$C$6:$AH$125,$N2445,$O2445)&lt;&gt;""),IF(INDEX(個人!$C$6:$AH$125,$N2445,$H$3)&lt;20,11,ROUNDDOWN(INDEX(個人!$C$6:$AH$125,$N2445,$H$3)/5,0)+7),"")</f>
        <v/>
      </c>
      <c r="I2445" s="22" t="str">
        <f>IF(AND(INDEX(個人!$C$6:$AH$125,$N2445,$C$3)&lt;&gt;"",INDEX(個人!$C$6:$AH$125,$N2445,$O2445)&lt;&gt;""),IF(ISERROR(VLOOKUP(DBCS($Q2445),コード一覧!$E$1:$F$6,2,FALSE)),1,VLOOKUP(DBCS($Q2445),コード一覧!$E$1:$F$6,2,FALSE)),"")</f>
        <v/>
      </c>
      <c r="J2445" s="22" t="str">
        <f>IF(AND(INDEX(個人!$C$6:$AH$125,$N2445,$C$3)&lt;&gt;"",INDEX(個人!$C$6:$AH$125,$N2445,$O2445)&lt;&gt;""),VLOOKUP($P2445,コード一覧!$G$1:$H$10,2,FALSE),"")</f>
        <v/>
      </c>
      <c r="K2445" s="22" t="str">
        <f>IF(AND(INDEX(個人!$C$6:$AH$125,$N2445,$C$3)&lt;&gt;"",INDEX(個人!$C$6:$AH$125,$N2445,$O2445)&lt;&gt;""),LEFT(TEXT(INDEX(個人!$C$6:$AH$125,$N2445,$O2445),"mm:ss.00"),2),"")</f>
        <v/>
      </c>
      <c r="L2445" s="22" t="str">
        <f>IF(AND(INDEX(個人!$C$6:$AH$125,$N2445,$C$3)&lt;&gt;"",INDEX(個人!$C$6:$AH$125,$N2445,$O2445)&lt;&gt;""),MID(TEXT(INDEX(個人!$C$6:$AH$125,$N2445,$O2445),"mm:ss.00"),4,2),"")</f>
        <v/>
      </c>
      <c r="M2445" s="22" t="str">
        <f>IF(AND(INDEX(個人!$C$6:$AH$125,$N2445,$C$3)&lt;&gt;"",INDEX(個人!$C$6:$AH$125,$N2445,$O2445)&lt;&gt;""),RIGHT(TEXT(INDEX(個人!$C$6:$AH$125,$N2445,$O2445),"mm:ss.00"),2),"")</f>
        <v/>
      </c>
      <c r="N2445" s="22">
        <f t="shared" si="332"/>
        <v>111</v>
      </c>
      <c r="O2445" s="22">
        <v>30</v>
      </c>
      <c r="P2445" s="24" t="s">
        <v>37</v>
      </c>
      <c r="Q2445" s="22" t="s">
        <v>101</v>
      </c>
    </row>
    <row r="2446" spans="3:17" s="22" customFormat="1" x14ac:dyDescent="0.15">
      <c r="C2446" s="22" t="str">
        <f>IF(INDEX(個人!$C$6:$AH$125,$N2446,$C$3)&lt;&gt;"",DBCS(TRIM(INDEX(個人!$C$6:$AH$125,$N2446,$C$3))),"")</f>
        <v/>
      </c>
      <c r="D2446" s="22" t="str">
        <f t="shared" si="330"/>
        <v>○</v>
      </c>
      <c r="E2446" s="22">
        <f>IF(AND(INDEX(個人!$C$6:$AH$125,$N2445,$C$3)&lt;&gt;"",INDEX(個人!$C$6:$AH$125,$N2446,$O2446)&lt;&gt;""),E2445+1,E2445)</f>
        <v>0</v>
      </c>
      <c r="F2446" s="22" t="str">
        <f t="shared" si="331"/>
        <v>@0</v>
      </c>
      <c r="H2446" s="22" t="str">
        <f>IF(AND(INDEX(個人!$C$6:$AH$125,$N2446,$C$3)&lt;&gt;"",INDEX(個人!$C$6:$AH$125,$N2446,$O2446)&lt;&gt;""),IF(INDEX(個人!$C$6:$AH$125,$N2446,$H$3)&lt;20,11,ROUNDDOWN(INDEX(個人!$C$6:$AH$125,$N2446,$H$3)/5,0)+7),"")</f>
        <v/>
      </c>
      <c r="I2446" s="22" t="str">
        <f>IF(AND(INDEX(個人!$C$6:$AH$125,$N2446,$C$3)&lt;&gt;"",INDEX(個人!$C$6:$AH$125,$N2446,$O2446)&lt;&gt;""),IF(ISERROR(VLOOKUP(DBCS($Q2446),コード一覧!$E$1:$F$6,2,FALSE)),1,VLOOKUP(DBCS($Q2446),コード一覧!$E$1:$F$6,2,FALSE)),"")</f>
        <v/>
      </c>
      <c r="J2446" s="22" t="str">
        <f>IF(AND(INDEX(個人!$C$6:$AH$125,$N2446,$C$3)&lt;&gt;"",INDEX(個人!$C$6:$AH$125,$N2446,$O2446)&lt;&gt;""),VLOOKUP($P2446,コード一覧!$G$1:$H$10,2,FALSE),"")</f>
        <v/>
      </c>
      <c r="K2446" s="22" t="str">
        <f>IF(AND(INDEX(個人!$C$6:$AH$125,$N2446,$C$3)&lt;&gt;"",INDEX(個人!$C$6:$AH$125,$N2446,$O2446)&lt;&gt;""),LEFT(TEXT(INDEX(個人!$C$6:$AH$125,$N2446,$O2446),"mm:ss.00"),2),"")</f>
        <v/>
      </c>
      <c r="L2446" s="22" t="str">
        <f>IF(AND(INDEX(個人!$C$6:$AH$125,$N2446,$C$3)&lt;&gt;"",INDEX(個人!$C$6:$AH$125,$N2446,$O2446)&lt;&gt;""),MID(TEXT(INDEX(個人!$C$6:$AH$125,$N2446,$O2446),"mm:ss.00"),4,2),"")</f>
        <v/>
      </c>
      <c r="M2446" s="22" t="str">
        <f>IF(AND(INDEX(個人!$C$6:$AH$125,$N2446,$C$3)&lt;&gt;"",INDEX(個人!$C$6:$AH$125,$N2446,$O2446)&lt;&gt;""),RIGHT(TEXT(INDEX(個人!$C$6:$AH$125,$N2446,$O2446),"mm:ss.00"),2),"")</f>
        <v/>
      </c>
      <c r="N2446" s="22">
        <f t="shared" si="332"/>
        <v>111</v>
      </c>
      <c r="O2446" s="22">
        <v>31</v>
      </c>
      <c r="P2446" s="24" t="s">
        <v>47</v>
      </c>
      <c r="Q2446" s="22" t="s">
        <v>101</v>
      </c>
    </row>
    <row r="2447" spans="3:17" s="22" customFormat="1" x14ac:dyDescent="0.15">
      <c r="C2447" s="22" t="str">
        <f>IF(INDEX(個人!$C$6:$AH$125,$N2447,$C$3)&lt;&gt;"",DBCS(TRIM(INDEX(個人!$C$6:$AH$125,$N2447,$C$3))),"")</f>
        <v/>
      </c>
      <c r="D2447" s="22" t="str">
        <f t="shared" si="330"/>
        <v>○</v>
      </c>
      <c r="E2447" s="22">
        <f>IF(AND(INDEX(個人!$C$6:$AH$125,$N2446,$C$3)&lt;&gt;"",INDEX(個人!$C$6:$AH$125,$N2447,$O2447)&lt;&gt;""),E2446+1,E2446)</f>
        <v>0</v>
      </c>
      <c r="F2447" s="22" t="str">
        <f t="shared" si="331"/>
        <v>@0</v>
      </c>
      <c r="H2447" s="22" t="str">
        <f>IF(AND(INDEX(個人!$C$6:$AH$125,$N2447,$C$3)&lt;&gt;"",INDEX(個人!$C$6:$AH$125,$N2447,$O2447)&lt;&gt;""),IF(INDEX(個人!$C$6:$AH$125,$N2447,$H$3)&lt;20,11,ROUNDDOWN(INDEX(個人!$C$6:$AH$125,$N2447,$H$3)/5,0)+7),"")</f>
        <v/>
      </c>
      <c r="I2447" s="22" t="str">
        <f>IF(AND(INDEX(個人!$C$6:$AH$125,$N2447,$C$3)&lt;&gt;"",INDEX(個人!$C$6:$AH$125,$N2447,$O2447)&lt;&gt;""),IF(ISERROR(VLOOKUP(DBCS($Q2447),コード一覧!$E$1:$F$6,2,FALSE)),1,VLOOKUP(DBCS($Q2447),コード一覧!$E$1:$F$6,2,FALSE)),"")</f>
        <v/>
      </c>
      <c r="J2447" s="22" t="str">
        <f>IF(AND(INDEX(個人!$C$6:$AH$125,$N2447,$C$3)&lt;&gt;"",INDEX(個人!$C$6:$AH$125,$N2447,$O2447)&lt;&gt;""),VLOOKUP($P2447,コード一覧!$G$1:$H$10,2,FALSE),"")</f>
        <v/>
      </c>
      <c r="K2447" s="22" t="str">
        <f>IF(AND(INDEX(個人!$C$6:$AH$125,$N2447,$C$3)&lt;&gt;"",INDEX(個人!$C$6:$AH$125,$N2447,$O2447)&lt;&gt;""),LEFT(TEXT(INDEX(個人!$C$6:$AH$125,$N2447,$O2447),"mm:ss.00"),2),"")</f>
        <v/>
      </c>
      <c r="L2447" s="22" t="str">
        <f>IF(AND(INDEX(個人!$C$6:$AH$125,$N2447,$C$3)&lt;&gt;"",INDEX(個人!$C$6:$AH$125,$N2447,$O2447)&lt;&gt;""),MID(TEXT(INDEX(個人!$C$6:$AH$125,$N2447,$O2447),"mm:ss.00"),4,2),"")</f>
        <v/>
      </c>
      <c r="M2447" s="22" t="str">
        <f>IF(AND(INDEX(個人!$C$6:$AH$125,$N2447,$C$3)&lt;&gt;"",INDEX(個人!$C$6:$AH$125,$N2447,$O2447)&lt;&gt;""),RIGHT(TEXT(INDEX(個人!$C$6:$AH$125,$N2447,$O2447),"mm:ss.00"),2),"")</f>
        <v/>
      </c>
      <c r="N2447" s="22">
        <f t="shared" si="332"/>
        <v>111</v>
      </c>
      <c r="O2447" s="22">
        <v>32</v>
      </c>
      <c r="P2447" s="24" t="s">
        <v>73</v>
      </c>
      <c r="Q2447" s="22" t="s">
        <v>101</v>
      </c>
    </row>
    <row r="2448" spans="3:17" s="23" customFormat="1" x14ac:dyDescent="0.15">
      <c r="C2448" s="23" t="str">
        <f>IF(INDEX(個人!$C$6:$AH$125,$N2448,$C$3)&lt;&gt;"",DBCS(TRIM(INDEX(個人!$C$6:$AH$125,$N2448,$C$3))),"")</f>
        <v/>
      </c>
      <c r="D2448" s="23" t="str">
        <f>IF(C2447=C2448,"○","×")</f>
        <v>○</v>
      </c>
      <c r="E2448" s="23">
        <f>IF(AND(INDEX(個人!$C$6:$AH$125,$N2448,$C$3)&lt;&gt;"",INDEX(個人!$C$6:$AH$125,$N2448,$O2448)&lt;&gt;""),1,0)</f>
        <v>0</v>
      </c>
      <c r="F2448" s="23" t="str">
        <f>C2448&amp;"@"&amp;E2448</f>
        <v>@0</v>
      </c>
      <c r="H2448" s="23" t="str">
        <f>IF(AND(INDEX(個人!$C$6:$AH$125,$N2448,$C$3)&lt;&gt;"",INDEX(個人!$C$6:$AH$125,$N2448,$O2448)&lt;&gt;""),IF(INDEX(個人!$C$6:$AH$125,$N2448,$H$3)&lt;20,11,ROUNDDOWN(INDEX(個人!$C$6:$AH$125,$N2448,$H$3)/5,0)+7),"")</f>
        <v/>
      </c>
      <c r="I2448" s="23" t="str">
        <f>IF(AND(INDEX(個人!$C$6:$AH$125,$N2448,$C$3)&lt;&gt;"",INDEX(個人!$C$6:$AH$125,$N2448,$O2448)&lt;&gt;""),IF(ISERROR(VLOOKUP(DBCS($Q2448),コード一覧!$E$1:$F$6,2,FALSE)),1,VLOOKUP(DBCS($Q2448),コード一覧!$E$1:$F$6,2,FALSE)),"")</f>
        <v/>
      </c>
      <c r="J2448" s="23" t="str">
        <f>IF(AND(INDEX(個人!$C$6:$AH$125,$N2448,$C$3)&lt;&gt;"",INDEX(個人!$C$6:$AH$125,$N2448,$O2448)&lt;&gt;""),VLOOKUP($P2448,コード一覧!$G$1:$H$10,2,FALSE),"")</f>
        <v/>
      </c>
      <c r="K2448" s="23" t="str">
        <f>IF(AND(INDEX(個人!$C$6:$AH$125,$N2448,$C$3)&lt;&gt;"",INDEX(個人!$C$6:$AH$125,$N2448,$O2448)&lt;&gt;""),LEFT(TEXT(INDEX(個人!$C$6:$AH$125,$N2448,$O2448),"mm:ss.00"),2),"")</f>
        <v/>
      </c>
      <c r="L2448" s="23" t="str">
        <f>IF(AND(INDEX(個人!$C$6:$AH$125,$N2448,$C$3)&lt;&gt;"",INDEX(個人!$C$6:$AH$125,$N2448,$O2448)&lt;&gt;""),MID(TEXT(INDEX(個人!$C$6:$AH$125,$N2448,$O2448),"mm:ss.00"),4,2),"")</f>
        <v/>
      </c>
      <c r="M2448" s="23" t="str">
        <f>IF(AND(INDEX(個人!$C$6:$AH$125,$N2448,$C$3)&lt;&gt;"",INDEX(個人!$C$6:$AH$125,$N2448,$O2448)&lt;&gt;""),RIGHT(TEXT(INDEX(個人!$C$6:$AH$125,$N2448,$O2448),"mm:ss.00"),2),"")</f>
        <v/>
      </c>
      <c r="N2448" s="23">
        <f>N2426+1</f>
        <v>112</v>
      </c>
      <c r="O2448" s="23">
        <v>11</v>
      </c>
      <c r="P2448" s="200" t="s">
        <v>70</v>
      </c>
      <c r="Q2448" s="23" t="s">
        <v>318</v>
      </c>
    </row>
    <row r="2449" spans="3:17" s="23" customFormat="1" x14ac:dyDescent="0.15">
      <c r="C2449" s="23" t="str">
        <f>IF(INDEX(個人!$C$6:$AH$125,$N2449,$C$3)&lt;&gt;"",DBCS(TRIM(INDEX(個人!$C$6:$AH$125,$N2449,$C$3))),"")</f>
        <v/>
      </c>
      <c r="D2449" s="23" t="str">
        <f>IF(C2448=C2449,"○","×")</f>
        <v>○</v>
      </c>
      <c r="E2449" s="23">
        <f>IF(AND(INDEX(個人!$C$6:$AH$125,$N2448,$C$3)&lt;&gt;"",INDEX(個人!$C$6:$AH$125,$N2449,$O2449)&lt;&gt;""),E2448+1,E2448)</f>
        <v>0</v>
      </c>
      <c r="F2449" s="23" t="str">
        <f>C2449&amp;"@"&amp;E2449</f>
        <v>@0</v>
      </c>
      <c r="H2449" s="23" t="str">
        <f>IF(AND(INDEX(個人!$C$6:$AH$125,$N2449,$C$3)&lt;&gt;"",INDEX(個人!$C$6:$AH$125,$N2449,$O2449)&lt;&gt;""),IF(INDEX(個人!$C$6:$AH$125,$N2449,$H$3)&lt;20,11,ROUNDDOWN(INDEX(個人!$C$6:$AH$125,$N2449,$H$3)/5,0)+7),"")</f>
        <v/>
      </c>
      <c r="I2449" s="23" t="str">
        <f>IF(AND(INDEX(個人!$C$6:$AH$125,$N2449,$C$3)&lt;&gt;"",INDEX(個人!$C$6:$AH$125,$N2449,$O2449)&lt;&gt;""),IF(ISERROR(VLOOKUP(DBCS($Q2449),コード一覧!$E$1:$F$6,2,FALSE)),1,VLOOKUP(DBCS($Q2449),コード一覧!$E$1:$F$6,2,FALSE)),"")</f>
        <v/>
      </c>
      <c r="J2449" s="23" t="str">
        <f>IF(AND(INDEX(個人!$C$6:$AH$125,$N2449,$C$3)&lt;&gt;"",INDEX(個人!$C$6:$AH$125,$N2449,$O2449)&lt;&gt;""),VLOOKUP($P2449,コード一覧!$G$1:$H$10,2,FALSE),"")</f>
        <v/>
      </c>
      <c r="K2449" s="23" t="str">
        <f>IF(AND(INDEX(個人!$C$6:$AH$125,$N2449,$C$3)&lt;&gt;"",INDEX(個人!$C$6:$AH$125,$N2449,$O2449)&lt;&gt;""),LEFT(TEXT(INDEX(個人!$C$6:$AH$125,$N2449,$O2449),"mm:ss.00"),2),"")</f>
        <v/>
      </c>
      <c r="L2449" s="23" t="str">
        <f>IF(AND(INDEX(個人!$C$6:$AH$125,$N2449,$C$3)&lt;&gt;"",INDEX(個人!$C$6:$AH$125,$N2449,$O2449)&lt;&gt;""),MID(TEXT(INDEX(個人!$C$6:$AH$125,$N2449,$O2449),"mm:ss.00"),4,2),"")</f>
        <v/>
      </c>
      <c r="M2449" s="23" t="str">
        <f>IF(AND(INDEX(個人!$C$6:$AH$125,$N2449,$C$3)&lt;&gt;"",INDEX(個人!$C$6:$AH$125,$N2449,$O2449)&lt;&gt;""),RIGHT(TEXT(INDEX(個人!$C$6:$AH$125,$N2449,$O2449),"mm:ss.00"),2),"")</f>
        <v/>
      </c>
      <c r="N2449" s="23">
        <f>$N2448</f>
        <v>112</v>
      </c>
      <c r="O2449" s="23">
        <v>12</v>
      </c>
      <c r="P2449" s="200" t="s">
        <v>24</v>
      </c>
      <c r="Q2449" s="23" t="s">
        <v>318</v>
      </c>
    </row>
    <row r="2450" spans="3:17" s="23" customFormat="1" x14ac:dyDescent="0.15">
      <c r="C2450" s="23" t="str">
        <f>IF(INDEX(個人!$C$6:$AH$125,$N2450,$C$3)&lt;&gt;"",DBCS(TRIM(INDEX(個人!$C$6:$AH$125,$N2450,$C$3))),"")</f>
        <v/>
      </c>
      <c r="D2450" s="23" t="str">
        <f t="shared" ref="D2450:D2469" si="333">IF(C2449=C2450,"○","×")</f>
        <v>○</v>
      </c>
      <c r="E2450" s="23">
        <f>IF(AND(INDEX(個人!$C$6:$AH$125,$N2449,$C$3)&lt;&gt;"",INDEX(個人!$C$6:$AH$125,$N2450,$O2450)&lt;&gt;""),E2449+1,E2449)</f>
        <v>0</v>
      </c>
      <c r="F2450" s="23" t="str">
        <f t="shared" ref="F2450:F2469" si="334">C2450&amp;"@"&amp;E2450</f>
        <v>@0</v>
      </c>
      <c r="H2450" s="23" t="str">
        <f>IF(AND(INDEX(個人!$C$6:$AH$125,$N2450,$C$3)&lt;&gt;"",INDEX(個人!$C$6:$AH$125,$N2450,$O2450)&lt;&gt;""),IF(INDEX(個人!$C$6:$AH$125,$N2450,$H$3)&lt;20,11,ROUNDDOWN(INDEX(個人!$C$6:$AH$125,$N2450,$H$3)/5,0)+7),"")</f>
        <v/>
      </c>
      <c r="I2450" s="23" t="str">
        <f>IF(AND(INDEX(個人!$C$6:$AH$125,$N2450,$C$3)&lt;&gt;"",INDEX(個人!$C$6:$AH$125,$N2450,$O2450)&lt;&gt;""),IF(ISERROR(VLOOKUP(DBCS($Q2450),コード一覧!$E$1:$F$6,2,FALSE)),1,VLOOKUP(DBCS($Q2450),コード一覧!$E$1:$F$6,2,FALSE)),"")</f>
        <v/>
      </c>
      <c r="J2450" s="23" t="str">
        <f>IF(AND(INDEX(個人!$C$6:$AH$125,$N2450,$C$3)&lt;&gt;"",INDEX(個人!$C$6:$AH$125,$N2450,$O2450)&lt;&gt;""),VLOOKUP($P2450,コード一覧!$G$1:$H$10,2,FALSE),"")</f>
        <v/>
      </c>
      <c r="K2450" s="23" t="str">
        <f>IF(AND(INDEX(個人!$C$6:$AH$125,$N2450,$C$3)&lt;&gt;"",INDEX(個人!$C$6:$AH$125,$N2450,$O2450)&lt;&gt;""),LEFT(TEXT(INDEX(個人!$C$6:$AH$125,$N2450,$O2450),"mm:ss.00"),2),"")</f>
        <v/>
      </c>
      <c r="L2450" s="23" t="str">
        <f>IF(AND(INDEX(個人!$C$6:$AH$125,$N2450,$C$3)&lt;&gt;"",INDEX(個人!$C$6:$AH$125,$N2450,$O2450)&lt;&gt;""),MID(TEXT(INDEX(個人!$C$6:$AH$125,$N2450,$O2450),"mm:ss.00"),4,2),"")</f>
        <v/>
      </c>
      <c r="M2450" s="23" t="str">
        <f>IF(AND(INDEX(個人!$C$6:$AH$125,$N2450,$C$3)&lt;&gt;"",INDEX(個人!$C$6:$AH$125,$N2450,$O2450)&lt;&gt;""),RIGHT(TEXT(INDEX(個人!$C$6:$AH$125,$N2450,$O2450),"mm:ss.00"),2),"")</f>
        <v/>
      </c>
      <c r="N2450" s="23">
        <f t="shared" ref="N2450:N2469" si="335">$N2449</f>
        <v>112</v>
      </c>
      <c r="O2450" s="23">
        <v>13</v>
      </c>
      <c r="P2450" s="200" t="s">
        <v>37</v>
      </c>
      <c r="Q2450" s="23" t="s">
        <v>318</v>
      </c>
    </row>
    <row r="2451" spans="3:17" s="23" customFormat="1" x14ac:dyDescent="0.15">
      <c r="C2451" s="23" t="str">
        <f>IF(INDEX(個人!$C$6:$AH$125,$N2451,$C$3)&lt;&gt;"",DBCS(TRIM(INDEX(個人!$C$6:$AH$125,$N2451,$C$3))),"")</f>
        <v/>
      </c>
      <c r="D2451" s="23" t="str">
        <f t="shared" si="333"/>
        <v>○</v>
      </c>
      <c r="E2451" s="23">
        <f>IF(AND(INDEX(個人!$C$6:$AH$125,$N2450,$C$3)&lt;&gt;"",INDEX(個人!$C$6:$AH$125,$N2451,$O2451)&lt;&gt;""),E2450+1,E2450)</f>
        <v>0</v>
      </c>
      <c r="F2451" s="23" t="str">
        <f t="shared" si="334"/>
        <v>@0</v>
      </c>
      <c r="H2451" s="23" t="str">
        <f>IF(AND(INDEX(個人!$C$6:$AH$125,$N2451,$C$3)&lt;&gt;"",INDEX(個人!$C$6:$AH$125,$N2451,$O2451)&lt;&gt;""),IF(INDEX(個人!$C$6:$AH$125,$N2451,$H$3)&lt;20,11,ROUNDDOWN(INDEX(個人!$C$6:$AH$125,$N2451,$H$3)/5,0)+7),"")</f>
        <v/>
      </c>
      <c r="I2451" s="23" t="str">
        <f>IF(AND(INDEX(個人!$C$6:$AH$125,$N2451,$C$3)&lt;&gt;"",INDEX(個人!$C$6:$AH$125,$N2451,$O2451)&lt;&gt;""),IF(ISERROR(VLOOKUP(DBCS($Q2451),コード一覧!$E$1:$F$6,2,FALSE)),1,VLOOKUP(DBCS($Q2451),コード一覧!$E$1:$F$6,2,FALSE)),"")</f>
        <v/>
      </c>
      <c r="J2451" s="23" t="str">
        <f>IF(AND(INDEX(個人!$C$6:$AH$125,$N2451,$C$3)&lt;&gt;"",INDEX(個人!$C$6:$AH$125,$N2451,$O2451)&lt;&gt;""),VLOOKUP($P2451,コード一覧!$G$1:$H$10,2,FALSE),"")</f>
        <v/>
      </c>
      <c r="K2451" s="23" t="str">
        <f>IF(AND(INDEX(個人!$C$6:$AH$125,$N2451,$C$3)&lt;&gt;"",INDEX(個人!$C$6:$AH$125,$N2451,$O2451)&lt;&gt;""),LEFT(TEXT(INDEX(個人!$C$6:$AH$125,$N2451,$O2451),"mm:ss.00"),2),"")</f>
        <v/>
      </c>
      <c r="L2451" s="23" t="str">
        <f>IF(AND(INDEX(個人!$C$6:$AH$125,$N2451,$C$3)&lt;&gt;"",INDEX(個人!$C$6:$AH$125,$N2451,$O2451)&lt;&gt;""),MID(TEXT(INDEX(個人!$C$6:$AH$125,$N2451,$O2451),"mm:ss.00"),4,2),"")</f>
        <v/>
      </c>
      <c r="M2451" s="23" t="str">
        <f>IF(AND(INDEX(個人!$C$6:$AH$125,$N2451,$C$3)&lt;&gt;"",INDEX(個人!$C$6:$AH$125,$N2451,$O2451)&lt;&gt;""),RIGHT(TEXT(INDEX(個人!$C$6:$AH$125,$N2451,$O2451),"mm:ss.00"),2),"")</f>
        <v/>
      </c>
      <c r="N2451" s="23">
        <f t="shared" si="335"/>
        <v>112</v>
      </c>
      <c r="O2451" s="23">
        <v>14</v>
      </c>
      <c r="P2451" s="200" t="s">
        <v>47</v>
      </c>
      <c r="Q2451" s="23" t="s">
        <v>318</v>
      </c>
    </row>
    <row r="2452" spans="3:17" s="23" customFormat="1" x14ac:dyDescent="0.15">
      <c r="C2452" s="23" t="str">
        <f>IF(INDEX(個人!$C$6:$AH$125,$N2452,$C$3)&lt;&gt;"",DBCS(TRIM(INDEX(個人!$C$6:$AH$125,$N2452,$C$3))),"")</f>
        <v/>
      </c>
      <c r="D2452" s="23" t="str">
        <f t="shared" si="333"/>
        <v>○</v>
      </c>
      <c r="E2452" s="23">
        <f>IF(AND(INDEX(個人!$C$6:$AH$125,$N2451,$C$3)&lt;&gt;"",INDEX(個人!$C$6:$AH$125,$N2452,$O2452)&lt;&gt;""),E2451+1,E2451)</f>
        <v>0</v>
      </c>
      <c r="F2452" s="23" t="str">
        <f t="shared" si="334"/>
        <v>@0</v>
      </c>
      <c r="H2452" s="23" t="str">
        <f>IF(AND(INDEX(個人!$C$6:$AH$125,$N2452,$C$3)&lt;&gt;"",INDEX(個人!$C$6:$AH$125,$N2452,$O2452)&lt;&gt;""),IF(INDEX(個人!$C$6:$AH$125,$N2452,$H$3)&lt;20,11,ROUNDDOWN(INDEX(個人!$C$6:$AH$125,$N2452,$H$3)/5,0)+7),"")</f>
        <v/>
      </c>
      <c r="I2452" s="23" t="str">
        <f>IF(AND(INDEX(個人!$C$6:$AH$125,$N2452,$C$3)&lt;&gt;"",INDEX(個人!$C$6:$AH$125,$N2452,$O2452)&lt;&gt;""),IF(ISERROR(VLOOKUP(DBCS($Q2452),コード一覧!$E$1:$F$6,2,FALSE)),1,VLOOKUP(DBCS($Q2452),コード一覧!$E$1:$F$6,2,FALSE)),"")</f>
        <v/>
      </c>
      <c r="J2452" s="23" t="str">
        <f>IF(AND(INDEX(個人!$C$6:$AH$125,$N2452,$C$3)&lt;&gt;"",INDEX(個人!$C$6:$AH$125,$N2452,$O2452)&lt;&gt;""),VLOOKUP($P2452,コード一覧!$G$1:$H$10,2,FALSE),"")</f>
        <v/>
      </c>
      <c r="K2452" s="23" t="str">
        <f>IF(AND(INDEX(個人!$C$6:$AH$125,$N2452,$C$3)&lt;&gt;"",INDEX(個人!$C$6:$AH$125,$N2452,$O2452)&lt;&gt;""),LEFT(TEXT(INDEX(個人!$C$6:$AH$125,$N2452,$O2452),"mm:ss.00"),2),"")</f>
        <v/>
      </c>
      <c r="L2452" s="23" t="str">
        <f>IF(AND(INDEX(個人!$C$6:$AH$125,$N2452,$C$3)&lt;&gt;"",INDEX(個人!$C$6:$AH$125,$N2452,$O2452)&lt;&gt;""),MID(TEXT(INDEX(個人!$C$6:$AH$125,$N2452,$O2452),"mm:ss.00"),4,2),"")</f>
        <v/>
      </c>
      <c r="M2452" s="23" t="str">
        <f>IF(AND(INDEX(個人!$C$6:$AH$125,$N2452,$C$3)&lt;&gt;"",INDEX(個人!$C$6:$AH$125,$N2452,$O2452)&lt;&gt;""),RIGHT(TEXT(INDEX(個人!$C$6:$AH$125,$N2452,$O2452),"mm:ss.00"),2),"")</f>
        <v/>
      </c>
      <c r="N2452" s="23">
        <f t="shared" si="335"/>
        <v>112</v>
      </c>
      <c r="O2452" s="23">
        <v>15</v>
      </c>
      <c r="P2452" s="200" t="s">
        <v>73</v>
      </c>
      <c r="Q2452" s="23" t="s">
        <v>318</v>
      </c>
    </row>
    <row r="2453" spans="3:17" s="23" customFormat="1" x14ac:dyDescent="0.15">
      <c r="C2453" s="23" t="str">
        <f>IF(INDEX(個人!$C$6:$AH$125,$N2453,$C$3)&lt;&gt;"",DBCS(TRIM(INDEX(個人!$C$6:$AH$125,$N2453,$C$3))),"")</f>
        <v/>
      </c>
      <c r="D2453" s="23" t="str">
        <f t="shared" si="333"/>
        <v>○</v>
      </c>
      <c r="E2453" s="23">
        <f>IF(AND(INDEX(個人!$C$6:$AH$125,$N2452,$C$3)&lt;&gt;"",INDEX(個人!$C$6:$AH$125,$N2453,$O2453)&lt;&gt;""),E2452+1,E2452)</f>
        <v>0</v>
      </c>
      <c r="F2453" s="23" t="str">
        <f t="shared" si="334"/>
        <v>@0</v>
      </c>
      <c r="H2453" s="23" t="str">
        <f>IF(AND(INDEX(個人!$C$6:$AH$125,$N2453,$C$3)&lt;&gt;"",INDEX(個人!$C$6:$AH$125,$N2453,$O2453)&lt;&gt;""),IF(INDEX(個人!$C$6:$AH$125,$N2453,$H$3)&lt;20,11,ROUNDDOWN(INDEX(個人!$C$6:$AH$125,$N2453,$H$3)/5,0)+7),"")</f>
        <v/>
      </c>
      <c r="I2453" s="23" t="str">
        <f>IF(AND(INDEX(個人!$C$6:$AH$125,$N2453,$C$3)&lt;&gt;"",INDEX(個人!$C$6:$AH$125,$N2453,$O2453)&lt;&gt;""),IF(ISERROR(VLOOKUP(DBCS($Q2453),コード一覧!$E$1:$F$6,2,FALSE)),1,VLOOKUP(DBCS($Q2453),コード一覧!$E$1:$F$6,2,FALSE)),"")</f>
        <v/>
      </c>
      <c r="J2453" s="23" t="str">
        <f>IF(AND(INDEX(個人!$C$6:$AH$125,$N2453,$C$3)&lt;&gt;"",INDEX(個人!$C$6:$AH$125,$N2453,$O2453)&lt;&gt;""),VLOOKUP($P2453,コード一覧!$G$1:$H$10,2,FALSE),"")</f>
        <v/>
      </c>
      <c r="K2453" s="23" t="str">
        <f>IF(AND(INDEX(個人!$C$6:$AH$125,$N2453,$C$3)&lt;&gt;"",INDEX(個人!$C$6:$AH$125,$N2453,$O2453)&lt;&gt;""),LEFT(TEXT(INDEX(個人!$C$6:$AH$125,$N2453,$O2453),"mm:ss.00"),2),"")</f>
        <v/>
      </c>
      <c r="L2453" s="23" t="str">
        <f>IF(AND(INDEX(個人!$C$6:$AH$125,$N2453,$C$3)&lt;&gt;"",INDEX(個人!$C$6:$AH$125,$N2453,$O2453)&lt;&gt;""),MID(TEXT(INDEX(個人!$C$6:$AH$125,$N2453,$O2453),"mm:ss.00"),4,2),"")</f>
        <v/>
      </c>
      <c r="M2453" s="23" t="str">
        <f>IF(AND(INDEX(個人!$C$6:$AH$125,$N2453,$C$3)&lt;&gt;"",INDEX(個人!$C$6:$AH$125,$N2453,$O2453)&lt;&gt;""),RIGHT(TEXT(INDEX(個人!$C$6:$AH$125,$N2453,$O2453),"mm:ss.00"),2),"")</f>
        <v/>
      </c>
      <c r="N2453" s="23">
        <f t="shared" si="335"/>
        <v>112</v>
      </c>
      <c r="O2453" s="23">
        <v>16</v>
      </c>
      <c r="P2453" s="200" t="s">
        <v>75</v>
      </c>
      <c r="Q2453" s="23" t="s">
        <v>318</v>
      </c>
    </row>
    <row r="2454" spans="3:17" s="23" customFormat="1" x14ac:dyDescent="0.15">
      <c r="C2454" s="23" t="str">
        <f>IF(INDEX(個人!$C$6:$AH$125,$N2454,$C$3)&lt;&gt;"",DBCS(TRIM(INDEX(個人!$C$6:$AH$125,$N2454,$C$3))),"")</f>
        <v/>
      </c>
      <c r="D2454" s="23" t="str">
        <f t="shared" si="333"/>
        <v>○</v>
      </c>
      <c r="E2454" s="23">
        <f>IF(AND(INDEX(個人!$C$6:$AH$125,$N2453,$C$3)&lt;&gt;"",INDEX(個人!$C$6:$AH$125,$N2454,$O2454)&lt;&gt;""),E2453+1,E2453)</f>
        <v>0</v>
      </c>
      <c r="F2454" s="23" t="str">
        <f t="shared" si="334"/>
        <v>@0</v>
      </c>
      <c r="H2454" s="23" t="str">
        <f>IF(AND(INDEX(個人!$C$6:$AH$125,$N2454,$C$3)&lt;&gt;"",INDEX(個人!$C$6:$AH$125,$N2454,$O2454)&lt;&gt;""),IF(INDEX(個人!$C$6:$AH$125,$N2454,$H$3)&lt;20,11,ROUNDDOWN(INDEX(個人!$C$6:$AH$125,$N2454,$H$3)/5,0)+7),"")</f>
        <v/>
      </c>
      <c r="I2454" s="23" t="str">
        <f>IF(AND(INDEX(個人!$C$6:$AH$125,$N2454,$C$3)&lt;&gt;"",INDEX(個人!$C$6:$AH$125,$N2454,$O2454)&lt;&gt;""),IF(ISERROR(VLOOKUP(DBCS($Q2454),コード一覧!$E$1:$F$6,2,FALSE)),1,VLOOKUP(DBCS($Q2454),コード一覧!$E$1:$F$6,2,FALSE)),"")</f>
        <v/>
      </c>
      <c r="J2454" s="23" t="str">
        <f>IF(AND(INDEX(個人!$C$6:$AH$125,$N2454,$C$3)&lt;&gt;"",INDEX(個人!$C$6:$AH$125,$N2454,$O2454)&lt;&gt;""),VLOOKUP($P2454,コード一覧!$G$1:$H$10,2,FALSE),"")</f>
        <v/>
      </c>
      <c r="K2454" s="23" t="str">
        <f>IF(AND(INDEX(個人!$C$6:$AH$125,$N2454,$C$3)&lt;&gt;"",INDEX(個人!$C$6:$AH$125,$N2454,$O2454)&lt;&gt;""),LEFT(TEXT(INDEX(個人!$C$6:$AH$125,$N2454,$O2454),"mm:ss.00"),2),"")</f>
        <v/>
      </c>
      <c r="L2454" s="23" t="str">
        <f>IF(AND(INDEX(個人!$C$6:$AH$125,$N2454,$C$3)&lt;&gt;"",INDEX(個人!$C$6:$AH$125,$N2454,$O2454)&lt;&gt;""),MID(TEXT(INDEX(個人!$C$6:$AH$125,$N2454,$O2454),"mm:ss.00"),4,2),"")</f>
        <v/>
      </c>
      <c r="M2454" s="23" t="str">
        <f>IF(AND(INDEX(個人!$C$6:$AH$125,$N2454,$C$3)&lt;&gt;"",INDEX(個人!$C$6:$AH$125,$N2454,$O2454)&lt;&gt;""),RIGHT(TEXT(INDEX(個人!$C$6:$AH$125,$N2454,$O2454),"mm:ss.00"),2),"")</f>
        <v/>
      </c>
      <c r="N2454" s="23">
        <f t="shared" si="335"/>
        <v>112</v>
      </c>
      <c r="O2454" s="23">
        <v>17</v>
      </c>
      <c r="P2454" s="200" t="s">
        <v>77</v>
      </c>
      <c r="Q2454" s="23" t="s">
        <v>318</v>
      </c>
    </row>
    <row r="2455" spans="3:17" s="23" customFormat="1" x14ac:dyDescent="0.15">
      <c r="C2455" s="23" t="str">
        <f>IF(INDEX(個人!$C$6:$AH$125,$N2455,$C$3)&lt;&gt;"",DBCS(TRIM(INDEX(個人!$C$6:$AH$125,$N2455,$C$3))),"")</f>
        <v/>
      </c>
      <c r="D2455" s="23" t="str">
        <f t="shared" si="333"/>
        <v>○</v>
      </c>
      <c r="E2455" s="23">
        <f>IF(AND(INDEX(個人!$C$6:$AH$125,$N2454,$C$3)&lt;&gt;"",INDEX(個人!$C$6:$AH$125,$N2455,$O2455)&lt;&gt;""),E2454+1,E2454)</f>
        <v>0</v>
      </c>
      <c r="F2455" s="23" t="str">
        <f t="shared" si="334"/>
        <v>@0</v>
      </c>
      <c r="H2455" s="23" t="str">
        <f>IF(AND(INDEX(個人!$C$6:$AH$125,$N2455,$C$3)&lt;&gt;"",INDEX(個人!$C$6:$AH$125,$N2455,$O2455)&lt;&gt;""),IF(INDEX(個人!$C$6:$AH$125,$N2455,$H$3)&lt;20,11,ROUNDDOWN(INDEX(個人!$C$6:$AH$125,$N2455,$H$3)/5,0)+7),"")</f>
        <v/>
      </c>
      <c r="I2455" s="23" t="str">
        <f>IF(AND(INDEX(個人!$C$6:$AH$125,$N2455,$C$3)&lt;&gt;"",INDEX(個人!$C$6:$AH$125,$N2455,$O2455)&lt;&gt;""),IF(ISERROR(VLOOKUP(DBCS($Q2455),コード一覧!$E$1:$F$6,2,FALSE)),1,VLOOKUP(DBCS($Q2455),コード一覧!$E$1:$F$6,2,FALSE)),"")</f>
        <v/>
      </c>
      <c r="J2455" s="23" t="str">
        <f>IF(AND(INDEX(個人!$C$6:$AH$125,$N2455,$C$3)&lt;&gt;"",INDEX(個人!$C$6:$AH$125,$N2455,$O2455)&lt;&gt;""),VLOOKUP($P2455,コード一覧!$G$1:$H$10,2,FALSE),"")</f>
        <v/>
      </c>
      <c r="K2455" s="23" t="str">
        <f>IF(AND(INDEX(個人!$C$6:$AH$125,$N2455,$C$3)&lt;&gt;"",INDEX(個人!$C$6:$AH$125,$N2455,$O2455)&lt;&gt;""),LEFT(TEXT(INDEX(個人!$C$6:$AH$125,$N2455,$O2455),"mm:ss.00"),2),"")</f>
        <v/>
      </c>
      <c r="L2455" s="23" t="str">
        <f>IF(AND(INDEX(個人!$C$6:$AH$125,$N2455,$C$3)&lt;&gt;"",INDEX(個人!$C$6:$AH$125,$N2455,$O2455)&lt;&gt;""),MID(TEXT(INDEX(個人!$C$6:$AH$125,$N2455,$O2455),"mm:ss.00"),4,2),"")</f>
        <v/>
      </c>
      <c r="M2455" s="23" t="str">
        <f>IF(AND(INDEX(個人!$C$6:$AH$125,$N2455,$C$3)&lt;&gt;"",INDEX(個人!$C$6:$AH$125,$N2455,$O2455)&lt;&gt;""),RIGHT(TEXT(INDEX(個人!$C$6:$AH$125,$N2455,$O2455),"mm:ss.00"),2),"")</f>
        <v/>
      </c>
      <c r="N2455" s="23">
        <f t="shared" si="335"/>
        <v>112</v>
      </c>
      <c r="O2455" s="23">
        <v>18</v>
      </c>
      <c r="P2455" s="200" t="s">
        <v>70</v>
      </c>
      <c r="Q2455" s="23" t="s">
        <v>319</v>
      </c>
    </row>
    <row r="2456" spans="3:17" s="23" customFormat="1" x14ac:dyDescent="0.15">
      <c r="C2456" s="23" t="str">
        <f>IF(INDEX(個人!$C$6:$AH$125,$N2456,$C$3)&lt;&gt;"",DBCS(TRIM(INDEX(個人!$C$6:$AH$125,$N2456,$C$3))),"")</f>
        <v/>
      </c>
      <c r="D2456" s="23" t="str">
        <f t="shared" si="333"/>
        <v>○</v>
      </c>
      <c r="E2456" s="23">
        <f>IF(AND(INDEX(個人!$C$6:$AH$125,$N2455,$C$3)&lt;&gt;"",INDEX(個人!$C$6:$AH$125,$N2456,$O2456)&lt;&gt;""),E2455+1,E2455)</f>
        <v>0</v>
      </c>
      <c r="F2456" s="23" t="str">
        <f t="shared" si="334"/>
        <v>@0</v>
      </c>
      <c r="H2456" s="23" t="str">
        <f>IF(AND(INDEX(個人!$C$6:$AH$125,$N2456,$C$3)&lt;&gt;"",INDEX(個人!$C$6:$AH$125,$N2456,$O2456)&lt;&gt;""),IF(INDEX(個人!$C$6:$AH$125,$N2456,$H$3)&lt;20,11,ROUNDDOWN(INDEX(個人!$C$6:$AH$125,$N2456,$H$3)/5,0)+7),"")</f>
        <v/>
      </c>
      <c r="I2456" s="23" t="str">
        <f>IF(AND(INDEX(個人!$C$6:$AH$125,$N2456,$C$3)&lt;&gt;"",INDEX(個人!$C$6:$AH$125,$N2456,$O2456)&lt;&gt;""),IF(ISERROR(VLOOKUP(DBCS($Q2456),コード一覧!$E$1:$F$6,2,FALSE)),1,VLOOKUP(DBCS($Q2456),コード一覧!$E$1:$F$6,2,FALSE)),"")</f>
        <v/>
      </c>
      <c r="J2456" s="23" t="str">
        <f>IF(AND(INDEX(個人!$C$6:$AH$125,$N2456,$C$3)&lt;&gt;"",INDEX(個人!$C$6:$AH$125,$N2456,$O2456)&lt;&gt;""),VLOOKUP($P2456,コード一覧!$G$1:$H$10,2,FALSE),"")</f>
        <v/>
      </c>
      <c r="K2456" s="23" t="str">
        <f>IF(AND(INDEX(個人!$C$6:$AH$125,$N2456,$C$3)&lt;&gt;"",INDEX(個人!$C$6:$AH$125,$N2456,$O2456)&lt;&gt;""),LEFT(TEXT(INDEX(個人!$C$6:$AH$125,$N2456,$O2456),"mm:ss.00"),2),"")</f>
        <v/>
      </c>
      <c r="L2456" s="23" t="str">
        <f>IF(AND(INDEX(個人!$C$6:$AH$125,$N2456,$C$3)&lt;&gt;"",INDEX(個人!$C$6:$AH$125,$N2456,$O2456)&lt;&gt;""),MID(TEXT(INDEX(個人!$C$6:$AH$125,$N2456,$O2456),"mm:ss.00"),4,2),"")</f>
        <v/>
      </c>
      <c r="M2456" s="23" t="str">
        <f>IF(AND(INDEX(個人!$C$6:$AH$125,$N2456,$C$3)&lt;&gt;"",INDEX(個人!$C$6:$AH$125,$N2456,$O2456)&lt;&gt;""),RIGHT(TEXT(INDEX(個人!$C$6:$AH$125,$N2456,$O2456),"mm:ss.00"),2),"")</f>
        <v/>
      </c>
      <c r="N2456" s="23">
        <f t="shared" si="335"/>
        <v>112</v>
      </c>
      <c r="O2456" s="23">
        <v>19</v>
      </c>
      <c r="P2456" s="200" t="s">
        <v>24</v>
      </c>
      <c r="Q2456" s="23" t="s">
        <v>319</v>
      </c>
    </row>
    <row r="2457" spans="3:17" s="23" customFormat="1" x14ac:dyDescent="0.15">
      <c r="C2457" s="23" t="str">
        <f>IF(INDEX(個人!$C$6:$AH$125,$N2457,$C$3)&lt;&gt;"",DBCS(TRIM(INDEX(個人!$C$6:$AH$125,$N2457,$C$3))),"")</f>
        <v/>
      </c>
      <c r="D2457" s="23" t="str">
        <f t="shared" si="333"/>
        <v>○</v>
      </c>
      <c r="E2457" s="23">
        <f>IF(AND(INDEX(個人!$C$6:$AH$125,$N2456,$C$3)&lt;&gt;"",INDEX(個人!$C$6:$AH$125,$N2457,$O2457)&lt;&gt;""),E2456+1,E2456)</f>
        <v>0</v>
      </c>
      <c r="F2457" s="23" t="str">
        <f t="shared" si="334"/>
        <v>@0</v>
      </c>
      <c r="H2457" s="23" t="str">
        <f>IF(AND(INDEX(個人!$C$6:$AH$125,$N2457,$C$3)&lt;&gt;"",INDEX(個人!$C$6:$AH$125,$N2457,$O2457)&lt;&gt;""),IF(INDEX(個人!$C$6:$AH$125,$N2457,$H$3)&lt;20,11,ROUNDDOWN(INDEX(個人!$C$6:$AH$125,$N2457,$H$3)/5,0)+7),"")</f>
        <v/>
      </c>
      <c r="I2457" s="23" t="str">
        <f>IF(AND(INDEX(個人!$C$6:$AH$125,$N2457,$C$3)&lt;&gt;"",INDEX(個人!$C$6:$AH$125,$N2457,$O2457)&lt;&gt;""),IF(ISERROR(VLOOKUP(DBCS($Q2457),コード一覧!$E$1:$F$6,2,FALSE)),1,VLOOKUP(DBCS($Q2457),コード一覧!$E$1:$F$6,2,FALSE)),"")</f>
        <v/>
      </c>
      <c r="J2457" s="23" t="str">
        <f>IF(AND(INDEX(個人!$C$6:$AH$125,$N2457,$C$3)&lt;&gt;"",INDEX(個人!$C$6:$AH$125,$N2457,$O2457)&lt;&gt;""),VLOOKUP($P2457,コード一覧!$G$1:$H$10,2,FALSE),"")</f>
        <v/>
      </c>
      <c r="K2457" s="23" t="str">
        <f>IF(AND(INDEX(個人!$C$6:$AH$125,$N2457,$C$3)&lt;&gt;"",INDEX(個人!$C$6:$AH$125,$N2457,$O2457)&lt;&gt;""),LEFT(TEXT(INDEX(個人!$C$6:$AH$125,$N2457,$O2457),"mm:ss.00"),2),"")</f>
        <v/>
      </c>
      <c r="L2457" s="23" t="str">
        <f>IF(AND(INDEX(個人!$C$6:$AH$125,$N2457,$C$3)&lt;&gt;"",INDEX(個人!$C$6:$AH$125,$N2457,$O2457)&lt;&gt;""),MID(TEXT(INDEX(個人!$C$6:$AH$125,$N2457,$O2457),"mm:ss.00"),4,2),"")</f>
        <v/>
      </c>
      <c r="M2457" s="23" t="str">
        <f>IF(AND(INDEX(個人!$C$6:$AH$125,$N2457,$C$3)&lt;&gt;"",INDEX(個人!$C$6:$AH$125,$N2457,$O2457)&lt;&gt;""),RIGHT(TEXT(INDEX(個人!$C$6:$AH$125,$N2457,$O2457),"mm:ss.00"),2),"")</f>
        <v/>
      </c>
      <c r="N2457" s="23">
        <f t="shared" si="335"/>
        <v>112</v>
      </c>
      <c r="O2457" s="23">
        <v>20</v>
      </c>
      <c r="P2457" s="200" t="s">
        <v>37</v>
      </c>
      <c r="Q2457" s="23" t="s">
        <v>319</v>
      </c>
    </row>
    <row r="2458" spans="3:17" s="23" customFormat="1" x14ac:dyDescent="0.15">
      <c r="C2458" s="23" t="str">
        <f>IF(INDEX(個人!$C$6:$AH$125,$N2458,$C$3)&lt;&gt;"",DBCS(TRIM(INDEX(個人!$C$6:$AH$125,$N2458,$C$3))),"")</f>
        <v/>
      </c>
      <c r="D2458" s="23" t="str">
        <f t="shared" si="333"/>
        <v>○</v>
      </c>
      <c r="E2458" s="23">
        <f>IF(AND(INDEX(個人!$C$6:$AH$125,$N2457,$C$3)&lt;&gt;"",INDEX(個人!$C$6:$AH$125,$N2458,$O2458)&lt;&gt;""),E2457+1,E2457)</f>
        <v>0</v>
      </c>
      <c r="F2458" s="23" t="str">
        <f t="shared" si="334"/>
        <v>@0</v>
      </c>
      <c r="H2458" s="23" t="str">
        <f>IF(AND(INDEX(個人!$C$6:$AH$125,$N2458,$C$3)&lt;&gt;"",INDEX(個人!$C$6:$AH$125,$N2458,$O2458)&lt;&gt;""),IF(INDEX(個人!$C$6:$AH$125,$N2458,$H$3)&lt;20,11,ROUNDDOWN(INDEX(個人!$C$6:$AH$125,$N2458,$H$3)/5,0)+7),"")</f>
        <v/>
      </c>
      <c r="I2458" s="23" t="str">
        <f>IF(AND(INDEX(個人!$C$6:$AH$125,$N2458,$C$3)&lt;&gt;"",INDEX(個人!$C$6:$AH$125,$N2458,$O2458)&lt;&gt;""),IF(ISERROR(VLOOKUP(DBCS($Q2458),コード一覧!$E$1:$F$6,2,FALSE)),1,VLOOKUP(DBCS($Q2458),コード一覧!$E$1:$F$6,2,FALSE)),"")</f>
        <v/>
      </c>
      <c r="J2458" s="23" t="str">
        <f>IF(AND(INDEX(個人!$C$6:$AH$125,$N2458,$C$3)&lt;&gt;"",INDEX(個人!$C$6:$AH$125,$N2458,$O2458)&lt;&gt;""),VLOOKUP($P2458,コード一覧!$G$1:$H$10,2,FALSE),"")</f>
        <v/>
      </c>
      <c r="K2458" s="23" t="str">
        <f>IF(AND(INDEX(個人!$C$6:$AH$125,$N2458,$C$3)&lt;&gt;"",INDEX(個人!$C$6:$AH$125,$N2458,$O2458)&lt;&gt;""),LEFT(TEXT(INDEX(個人!$C$6:$AH$125,$N2458,$O2458),"mm:ss.00"),2),"")</f>
        <v/>
      </c>
      <c r="L2458" s="23" t="str">
        <f>IF(AND(INDEX(個人!$C$6:$AH$125,$N2458,$C$3)&lt;&gt;"",INDEX(個人!$C$6:$AH$125,$N2458,$O2458)&lt;&gt;""),MID(TEXT(INDEX(個人!$C$6:$AH$125,$N2458,$O2458),"mm:ss.00"),4,2),"")</f>
        <v/>
      </c>
      <c r="M2458" s="23" t="str">
        <f>IF(AND(INDEX(個人!$C$6:$AH$125,$N2458,$C$3)&lt;&gt;"",INDEX(個人!$C$6:$AH$125,$N2458,$O2458)&lt;&gt;""),RIGHT(TEXT(INDEX(個人!$C$6:$AH$125,$N2458,$O2458),"mm:ss.00"),2),"")</f>
        <v/>
      </c>
      <c r="N2458" s="23">
        <f t="shared" si="335"/>
        <v>112</v>
      </c>
      <c r="O2458" s="23">
        <v>21</v>
      </c>
      <c r="P2458" s="200" t="s">
        <v>47</v>
      </c>
      <c r="Q2458" s="23" t="s">
        <v>319</v>
      </c>
    </row>
    <row r="2459" spans="3:17" s="23" customFormat="1" x14ac:dyDescent="0.15">
      <c r="C2459" s="23" t="str">
        <f>IF(INDEX(個人!$C$6:$AH$125,$N2459,$C$3)&lt;&gt;"",DBCS(TRIM(INDEX(個人!$C$6:$AH$125,$N2459,$C$3))),"")</f>
        <v/>
      </c>
      <c r="D2459" s="23" t="str">
        <f t="shared" si="333"/>
        <v>○</v>
      </c>
      <c r="E2459" s="23">
        <f>IF(AND(INDEX(個人!$C$6:$AH$125,$N2458,$C$3)&lt;&gt;"",INDEX(個人!$C$6:$AH$125,$N2459,$O2459)&lt;&gt;""),E2458+1,E2458)</f>
        <v>0</v>
      </c>
      <c r="F2459" s="23" t="str">
        <f t="shared" si="334"/>
        <v>@0</v>
      </c>
      <c r="H2459" s="23" t="str">
        <f>IF(AND(INDEX(個人!$C$6:$AH$125,$N2459,$C$3)&lt;&gt;"",INDEX(個人!$C$6:$AH$125,$N2459,$O2459)&lt;&gt;""),IF(INDEX(個人!$C$6:$AH$125,$N2459,$H$3)&lt;20,11,ROUNDDOWN(INDEX(個人!$C$6:$AH$125,$N2459,$H$3)/5,0)+7),"")</f>
        <v/>
      </c>
      <c r="I2459" s="23" t="str">
        <f>IF(AND(INDEX(個人!$C$6:$AH$125,$N2459,$C$3)&lt;&gt;"",INDEX(個人!$C$6:$AH$125,$N2459,$O2459)&lt;&gt;""),IF(ISERROR(VLOOKUP(DBCS($Q2459),コード一覧!$E$1:$F$6,2,FALSE)),1,VLOOKUP(DBCS($Q2459),コード一覧!$E$1:$F$6,2,FALSE)),"")</f>
        <v/>
      </c>
      <c r="J2459" s="23" t="str">
        <f>IF(AND(INDEX(個人!$C$6:$AH$125,$N2459,$C$3)&lt;&gt;"",INDEX(個人!$C$6:$AH$125,$N2459,$O2459)&lt;&gt;""),VLOOKUP($P2459,コード一覧!$G$1:$H$10,2,FALSE),"")</f>
        <v/>
      </c>
      <c r="K2459" s="23" t="str">
        <f>IF(AND(INDEX(個人!$C$6:$AH$125,$N2459,$C$3)&lt;&gt;"",INDEX(個人!$C$6:$AH$125,$N2459,$O2459)&lt;&gt;""),LEFT(TEXT(INDEX(個人!$C$6:$AH$125,$N2459,$O2459),"mm:ss.00"),2),"")</f>
        <v/>
      </c>
      <c r="L2459" s="23" t="str">
        <f>IF(AND(INDEX(個人!$C$6:$AH$125,$N2459,$C$3)&lt;&gt;"",INDEX(個人!$C$6:$AH$125,$N2459,$O2459)&lt;&gt;""),MID(TEXT(INDEX(個人!$C$6:$AH$125,$N2459,$O2459),"mm:ss.00"),4,2),"")</f>
        <v/>
      </c>
      <c r="M2459" s="23" t="str">
        <f>IF(AND(INDEX(個人!$C$6:$AH$125,$N2459,$C$3)&lt;&gt;"",INDEX(個人!$C$6:$AH$125,$N2459,$O2459)&lt;&gt;""),RIGHT(TEXT(INDEX(個人!$C$6:$AH$125,$N2459,$O2459),"mm:ss.00"),2),"")</f>
        <v/>
      </c>
      <c r="N2459" s="23">
        <f t="shared" si="335"/>
        <v>112</v>
      </c>
      <c r="O2459" s="23">
        <v>22</v>
      </c>
      <c r="P2459" s="200" t="s">
        <v>70</v>
      </c>
      <c r="Q2459" s="23" t="s">
        <v>320</v>
      </c>
    </row>
    <row r="2460" spans="3:17" s="23" customFormat="1" x14ac:dyDescent="0.15">
      <c r="C2460" s="23" t="str">
        <f>IF(INDEX(個人!$C$6:$AH$125,$N2460,$C$3)&lt;&gt;"",DBCS(TRIM(INDEX(個人!$C$6:$AH$125,$N2460,$C$3))),"")</f>
        <v/>
      </c>
      <c r="D2460" s="23" t="str">
        <f t="shared" si="333"/>
        <v>○</v>
      </c>
      <c r="E2460" s="23">
        <f>IF(AND(INDEX(個人!$C$6:$AH$125,$N2459,$C$3)&lt;&gt;"",INDEX(個人!$C$6:$AH$125,$N2460,$O2460)&lt;&gt;""),E2459+1,E2459)</f>
        <v>0</v>
      </c>
      <c r="F2460" s="23" t="str">
        <f t="shared" si="334"/>
        <v>@0</v>
      </c>
      <c r="H2460" s="23" t="str">
        <f>IF(AND(INDEX(個人!$C$6:$AH$125,$N2460,$C$3)&lt;&gt;"",INDEX(個人!$C$6:$AH$125,$N2460,$O2460)&lt;&gt;""),IF(INDEX(個人!$C$6:$AH$125,$N2460,$H$3)&lt;20,11,ROUNDDOWN(INDEX(個人!$C$6:$AH$125,$N2460,$H$3)/5,0)+7),"")</f>
        <v/>
      </c>
      <c r="I2460" s="23" t="str">
        <f>IF(AND(INDEX(個人!$C$6:$AH$125,$N2460,$C$3)&lt;&gt;"",INDEX(個人!$C$6:$AH$125,$N2460,$O2460)&lt;&gt;""),IF(ISERROR(VLOOKUP(DBCS($Q2460),コード一覧!$E$1:$F$6,2,FALSE)),1,VLOOKUP(DBCS($Q2460),コード一覧!$E$1:$F$6,2,FALSE)),"")</f>
        <v/>
      </c>
      <c r="J2460" s="23" t="str">
        <f>IF(AND(INDEX(個人!$C$6:$AH$125,$N2460,$C$3)&lt;&gt;"",INDEX(個人!$C$6:$AH$125,$N2460,$O2460)&lt;&gt;""),VLOOKUP($P2460,コード一覧!$G$1:$H$10,2,FALSE),"")</f>
        <v/>
      </c>
      <c r="K2460" s="23" t="str">
        <f>IF(AND(INDEX(個人!$C$6:$AH$125,$N2460,$C$3)&lt;&gt;"",INDEX(個人!$C$6:$AH$125,$N2460,$O2460)&lt;&gt;""),LEFT(TEXT(INDEX(個人!$C$6:$AH$125,$N2460,$O2460),"mm:ss.00"),2),"")</f>
        <v/>
      </c>
      <c r="L2460" s="23" t="str">
        <f>IF(AND(INDEX(個人!$C$6:$AH$125,$N2460,$C$3)&lt;&gt;"",INDEX(個人!$C$6:$AH$125,$N2460,$O2460)&lt;&gt;""),MID(TEXT(INDEX(個人!$C$6:$AH$125,$N2460,$O2460),"mm:ss.00"),4,2),"")</f>
        <v/>
      </c>
      <c r="M2460" s="23" t="str">
        <f>IF(AND(INDEX(個人!$C$6:$AH$125,$N2460,$C$3)&lt;&gt;"",INDEX(個人!$C$6:$AH$125,$N2460,$O2460)&lt;&gt;""),RIGHT(TEXT(INDEX(個人!$C$6:$AH$125,$N2460,$O2460),"mm:ss.00"),2),"")</f>
        <v/>
      </c>
      <c r="N2460" s="23">
        <f t="shared" si="335"/>
        <v>112</v>
      </c>
      <c r="O2460" s="23">
        <v>23</v>
      </c>
      <c r="P2460" s="200" t="s">
        <v>24</v>
      </c>
      <c r="Q2460" s="23" t="s">
        <v>320</v>
      </c>
    </row>
    <row r="2461" spans="3:17" s="23" customFormat="1" x14ac:dyDescent="0.15">
      <c r="C2461" s="23" t="str">
        <f>IF(INDEX(個人!$C$6:$AH$125,$N2461,$C$3)&lt;&gt;"",DBCS(TRIM(INDEX(個人!$C$6:$AH$125,$N2461,$C$3))),"")</f>
        <v/>
      </c>
      <c r="D2461" s="23" t="str">
        <f t="shared" si="333"/>
        <v>○</v>
      </c>
      <c r="E2461" s="23">
        <f>IF(AND(INDEX(個人!$C$6:$AH$125,$N2460,$C$3)&lt;&gt;"",INDEX(個人!$C$6:$AH$125,$N2461,$O2461)&lt;&gt;""),E2460+1,E2460)</f>
        <v>0</v>
      </c>
      <c r="F2461" s="23" t="str">
        <f t="shared" si="334"/>
        <v>@0</v>
      </c>
      <c r="H2461" s="23" t="str">
        <f>IF(AND(INDEX(個人!$C$6:$AH$125,$N2461,$C$3)&lt;&gt;"",INDEX(個人!$C$6:$AH$125,$N2461,$O2461)&lt;&gt;""),IF(INDEX(個人!$C$6:$AH$125,$N2461,$H$3)&lt;20,11,ROUNDDOWN(INDEX(個人!$C$6:$AH$125,$N2461,$H$3)/5,0)+7),"")</f>
        <v/>
      </c>
      <c r="I2461" s="23" t="str">
        <f>IF(AND(INDEX(個人!$C$6:$AH$125,$N2461,$C$3)&lt;&gt;"",INDEX(個人!$C$6:$AH$125,$N2461,$O2461)&lt;&gt;""),IF(ISERROR(VLOOKUP(DBCS($Q2461),コード一覧!$E$1:$F$6,2,FALSE)),1,VLOOKUP(DBCS($Q2461),コード一覧!$E$1:$F$6,2,FALSE)),"")</f>
        <v/>
      </c>
      <c r="J2461" s="23" t="str">
        <f>IF(AND(INDEX(個人!$C$6:$AH$125,$N2461,$C$3)&lt;&gt;"",INDEX(個人!$C$6:$AH$125,$N2461,$O2461)&lt;&gt;""),VLOOKUP($P2461,コード一覧!$G$1:$H$10,2,FALSE),"")</f>
        <v/>
      </c>
      <c r="K2461" s="23" t="str">
        <f>IF(AND(INDEX(個人!$C$6:$AH$125,$N2461,$C$3)&lt;&gt;"",INDEX(個人!$C$6:$AH$125,$N2461,$O2461)&lt;&gt;""),LEFT(TEXT(INDEX(個人!$C$6:$AH$125,$N2461,$O2461),"mm:ss.00"),2),"")</f>
        <v/>
      </c>
      <c r="L2461" s="23" t="str">
        <f>IF(AND(INDEX(個人!$C$6:$AH$125,$N2461,$C$3)&lt;&gt;"",INDEX(個人!$C$6:$AH$125,$N2461,$O2461)&lt;&gt;""),MID(TEXT(INDEX(個人!$C$6:$AH$125,$N2461,$O2461),"mm:ss.00"),4,2),"")</f>
        <v/>
      </c>
      <c r="M2461" s="23" t="str">
        <f>IF(AND(INDEX(個人!$C$6:$AH$125,$N2461,$C$3)&lt;&gt;"",INDEX(個人!$C$6:$AH$125,$N2461,$O2461)&lt;&gt;""),RIGHT(TEXT(INDEX(個人!$C$6:$AH$125,$N2461,$O2461),"mm:ss.00"),2),"")</f>
        <v/>
      </c>
      <c r="N2461" s="23">
        <f t="shared" si="335"/>
        <v>112</v>
      </c>
      <c r="O2461" s="23">
        <v>24</v>
      </c>
      <c r="P2461" s="200" t="s">
        <v>37</v>
      </c>
      <c r="Q2461" s="23" t="s">
        <v>320</v>
      </c>
    </row>
    <row r="2462" spans="3:17" s="23" customFormat="1" x14ac:dyDescent="0.15">
      <c r="C2462" s="23" t="str">
        <f>IF(INDEX(個人!$C$6:$AH$125,$N2462,$C$3)&lt;&gt;"",DBCS(TRIM(INDEX(個人!$C$6:$AH$125,$N2462,$C$3))),"")</f>
        <v/>
      </c>
      <c r="D2462" s="23" t="str">
        <f t="shared" si="333"/>
        <v>○</v>
      </c>
      <c r="E2462" s="23">
        <f>IF(AND(INDEX(個人!$C$6:$AH$125,$N2461,$C$3)&lt;&gt;"",INDEX(個人!$C$6:$AH$125,$N2462,$O2462)&lt;&gt;""),E2461+1,E2461)</f>
        <v>0</v>
      </c>
      <c r="F2462" s="23" t="str">
        <f t="shared" si="334"/>
        <v>@0</v>
      </c>
      <c r="H2462" s="23" t="str">
        <f>IF(AND(INDEX(個人!$C$6:$AH$125,$N2462,$C$3)&lt;&gt;"",INDEX(個人!$C$6:$AH$125,$N2462,$O2462)&lt;&gt;""),IF(INDEX(個人!$C$6:$AH$125,$N2462,$H$3)&lt;20,11,ROUNDDOWN(INDEX(個人!$C$6:$AH$125,$N2462,$H$3)/5,0)+7),"")</f>
        <v/>
      </c>
      <c r="I2462" s="23" t="str">
        <f>IF(AND(INDEX(個人!$C$6:$AH$125,$N2462,$C$3)&lt;&gt;"",INDEX(個人!$C$6:$AH$125,$N2462,$O2462)&lt;&gt;""),IF(ISERROR(VLOOKUP(DBCS($Q2462),コード一覧!$E$1:$F$6,2,FALSE)),1,VLOOKUP(DBCS($Q2462),コード一覧!$E$1:$F$6,2,FALSE)),"")</f>
        <v/>
      </c>
      <c r="J2462" s="23" t="str">
        <f>IF(AND(INDEX(個人!$C$6:$AH$125,$N2462,$C$3)&lt;&gt;"",INDEX(個人!$C$6:$AH$125,$N2462,$O2462)&lt;&gt;""),VLOOKUP($P2462,コード一覧!$G$1:$H$10,2,FALSE),"")</f>
        <v/>
      </c>
      <c r="K2462" s="23" t="str">
        <f>IF(AND(INDEX(個人!$C$6:$AH$125,$N2462,$C$3)&lt;&gt;"",INDEX(個人!$C$6:$AH$125,$N2462,$O2462)&lt;&gt;""),LEFT(TEXT(INDEX(個人!$C$6:$AH$125,$N2462,$O2462),"mm:ss.00"),2),"")</f>
        <v/>
      </c>
      <c r="L2462" s="23" t="str">
        <f>IF(AND(INDEX(個人!$C$6:$AH$125,$N2462,$C$3)&lt;&gt;"",INDEX(個人!$C$6:$AH$125,$N2462,$O2462)&lt;&gt;""),MID(TEXT(INDEX(個人!$C$6:$AH$125,$N2462,$O2462),"mm:ss.00"),4,2),"")</f>
        <v/>
      </c>
      <c r="M2462" s="23" t="str">
        <f>IF(AND(INDEX(個人!$C$6:$AH$125,$N2462,$C$3)&lt;&gt;"",INDEX(個人!$C$6:$AH$125,$N2462,$O2462)&lt;&gt;""),RIGHT(TEXT(INDEX(個人!$C$6:$AH$125,$N2462,$O2462),"mm:ss.00"),2),"")</f>
        <v/>
      </c>
      <c r="N2462" s="23">
        <f t="shared" si="335"/>
        <v>112</v>
      </c>
      <c r="O2462" s="23">
        <v>25</v>
      </c>
      <c r="P2462" s="200" t="s">
        <v>47</v>
      </c>
      <c r="Q2462" s="23" t="s">
        <v>320</v>
      </c>
    </row>
    <row r="2463" spans="3:17" s="23" customFormat="1" x14ac:dyDescent="0.15">
      <c r="C2463" s="23" t="str">
        <f>IF(INDEX(個人!$C$6:$AH$125,$N2463,$C$3)&lt;&gt;"",DBCS(TRIM(INDEX(個人!$C$6:$AH$125,$N2463,$C$3))),"")</f>
        <v/>
      </c>
      <c r="D2463" s="23" t="str">
        <f t="shared" si="333"/>
        <v>○</v>
      </c>
      <c r="E2463" s="23">
        <f>IF(AND(INDEX(個人!$C$6:$AH$125,$N2462,$C$3)&lt;&gt;"",INDEX(個人!$C$6:$AH$125,$N2463,$O2463)&lt;&gt;""),E2462+1,E2462)</f>
        <v>0</v>
      </c>
      <c r="F2463" s="23" t="str">
        <f t="shared" si="334"/>
        <v>@0</v>
      </c>
      <c r="H2463" s="23" t="str">
        <f>IF(AND(INDEX(個人!$C$6:$AH$125,$N2463,$C$3)&lt;&gt;"",INDEX(個人!$C$6:$AH$125,$N2463,$O2463)&lt;&gt;""),IF(INDEX(個人!$C$6:$AH$125,$N2463,$H$3)&lt;20,11,ROUNDDOWN(INDEX(個人!$C$6:$AH$125,$N2463,$H$3)/5,0)+7),"")</f>
        <v/>
      </c>
      <c r="I2463" s="23" t="str">
        <f>IF(AND(INDEX(個人!$C$6:$AH$125,$N2463,$C$3)&lt;&gt;"",INDEX(個人!$C$6:$AH$125,$N2463,$O2463)&lt;&gt;""),IF(ISERROR(VLOOKUP(DBCS($Q2463),コード一覧!$E$1:$F$6,2,FALSE)),1,VLOOKUP(DBCS($Q2463),コード一覧!$E$1:$F$6,2,FALSE)),"")</f>
        <v/>
      </c>
      <c r="J2463" s="23" t="str">
        <f>IF(AND(INDEX(個人!$C$6:$AH$125,$N2463,$C$3)&lt;&gt;"",INDEX(個人!$C$6:$AH$125,$N2463,$O2463)&lt;&gt;""),VLOOKUP($P2463,コード一覧!$G$1:$H$10,2,FALSE),"")</f>
        <v/>
      </c>
      <c r="K2463" s="23" t="str">
        <f>IF(AND(INDEX(個人!$C$6:$AH$125,$N2463,$C$3)&lt;&gt;"",INDEX(個人!$C$6:$AH$125,$N2463,$O2463)&lt;&gt;""),LEFT(TEXT(INDEX(個人!$C$6:$AH$125,$N2463,$O2463),"mm:ss.00"),2),"")</f>
        <v/>
      </c>
      <c r="L2463" s="23" t="str">
        <f>IF(AND(INDEX(個人!$C$6:$AH$125,$N2463,$C$3)&lt;&gt;"",INDEX(個人!$C$6:$AH$125,$N2463,$O2463)&lt;&gt;""),MID(TEXT(INDEX(個人!$C$6:$AH$125,$N2463,$O2463),"mm:ss.00"),4,2),"")</f>
        <v/>
      </c>
      <c r="M2463" s="23" t="str">
        <f>IF(AND(INDEX(個人!$C$6:$AH$125,$N2463,$C$3)&lt;&gt;"",INDEX(個人!$C$6:$AH$125,$N2463,$O2463)&lt;&gt;""),RIGHT(TEXT(INDEX(個人!$C$6:$AH$125,$N2463,$O2463),"mm:ss.00"),2),"")</f>
        <v/>
      </c>
      <c r="N2463" s="23">
        <f t="shared" si="335"/>
        <v>112</v>
      </c>
      <c r="O2463" s="23">
        <v>26</v>
      </c>
      <c r="P2463" s="200" t="s">
        <v>70</v>
      </c>
      <c r="Q2463" s="23" t="s">
        <v>321</v>
      </c>
    </row>
    <row r="2464" spans="3:17" s="23" customFormat="1" x14ac:dyDescent="0.15">
      <c r="C2464" s="23" t="str">
        <f>IF(INDEX(個人!$C$6:$AH$125,$N2464,$C$3)&lt;&gt;"",DBCS(TRIM(INDEX(個人!$C$6:$AH$125,$N2464,$C$3))),"")</f>
        <v/>
      </c>
      <c r="D2464" s="23" t="str">
        <f t="shared" si="333"/>
        <v>○</v>
      </c>
      <c r="E2464" s="23">
        <f>IF(AND(INDEX(個人!$C$6:$AH$125,$N2463,$C$3)&lt;&gt;"",INDEX(個人!$C$6:$AH$125,$N2464,$O2464)&lt;&gt;""),E2463+1,E2463)</f>
        <v>0</v>
      </c>
      <c r="F2464" s="23" t="str">
        <f t="shared" si="334"/>
        <v>@0</v>
      </c>
      <c r="H2464" s="23" t="str">
        <f>IF(AND(INDEX(個人!$C$6:$AH$125,$N2464,$C$3)&lt;&gt;"",INDEX(個人!$C$6:$AH$125,$N2464,$O2464)&lt;&gt;""),IF(INDEX(個人!$C$6:$AH$125,$N2464,$H$3)&lt;20,11,ROUNDDOWN(INDEX(個人!$C$6:$AH$125,$N2464,$H$3)/5,0)+7),"")</f>
        <v/>
      </c>
      <c r="I2464" s="23" t="str">
        <f>IF(AND(INDEX(個人!$C$6:$AH$125,$N2464,$C$3)&lt;&gt;"",INDEX(個人!$C$6:$AH$125,$N2464,$O2464)&lt;&gt;""),IF(ISERROR(VLOOKUP(DBCS($Q2464),コード一覧!$E$1:$F$6,2,FALSE)),1,VLOOKUP(DBCS($Q2464),コード一覧!$E$1:$F$6,2,FALSE)),"")</f>
        <v/>
      </c>
      <c r="J2464" s="23" t="str">
        <f>IF(AND(INDEX(個人!$C$6:$AH$125,$N2464,$C$3)&lt;&gt;"",INDEX(個人!$C$6:$AH$125,$N2464,$O2464)&lt;&gt;""),VLOOKUP($P2464,コード一覧!$G$1:$H$10,2,FALSE),"")</f>
        <v/>
      </c>
      <c r="K2464" s="23" t="str">
        <f>IF(AND(INDEX(個人!$C$6:$AH$125,$N2464,$C$3)&lt;&gt;"",INDEX(個人!$C$6:$AH$125,$N2464,$O2464)&lt;&gt;""),LEFT(TEXT(INDEX(個人!$C$6:$AH$125,$N2464,$O2464),"mm:ss.00"),2),"")</f>
        <v/>
      </c>
      <c r="L2464" s="23" t="str">
        <f>IF(AND(INDEX(個人!$C$6:$AH$125,$N2464,$C$3)&lt;&gt;"",INDEX(個人!$C$6:$AH$125,$N2464,$O2464)&lt;&gt;""),MID(TEXT(INDEX(個人!$C$6:$AH$125,$N2464,$O2464),"mm:ss.00"),4,2),"")</f>
        <v/>
      </c>
      <c r="M2464" s="23" t="str">
        <f>IF(AND(INDEX(個人!$C$6:$AH$125,$N2464,$C$3)&lt;&gt;"",INDEX(個人!$C$6:$AH$125,$N2464,$O2464)&lt;&gt;""),RIGHT(TEXT(INDEX(個人!$C$6:$AH$125,$N2464,$O2464),"mm:ss.00"),2),"")</f>
        <v/>
      </c>
      <c r="N2464" s="23">
        <f t="shared" si="335"/>
        <v>112</v>
      </c>
      <c r="O2464" s="23">
        <v>27</v>
      </c>
      <c r="P2464" s="200" t="s">
        <v>24</v>
      </c>
      <c r="Q2464" s="23" t="s">
        <v>321</v>
      </c>
    </row>
    <row r="2465" spans="3:17" s="23" customFormat="1" x14ac:dyDescent="0.15">
      <c r="C2465" s="23" t="str">
        <f>IF(INDEX(個人!$C$6:$AH$125,$N2465,$C$3)&lt;&gt;"",DBCS(TRIM(INDEX(個人!$C$6:$AH$125,$N2465,$C$3))),"")</f>
        <v/>
      </c>
      <c r="D2465" s="23" t="str">
        <f t="shared" si="333"/>
        <v>○</v>
      </c>
      <c r="E2465" s="23">
        <f>IF(AND(INDEX(個人!$C$6:$AH$125,$N2464,$C$3)&lt;&gt;"",INDEX(個人!$C$6:$AH$125,$N2465,$O2465)&lt;&gt;""),E2464+1,E2464)</f>
        <v>0</v>
      </c>
      <c r="F2465" s="23" t="str">
        <f t="shared" si="334"/>
        <v>@0</v>
      </c>
      <c r="H2465" s="23" t="str">
        <f>IF(AND(INDEX(個人!$C$6:$AH$125,$N2465,$C$3)&lt;&gt;"",INDEX(個人!$C$6:$AH$125,$N2465,$O2465)&lt;&gt;""),IF(INDEX(個人!$C$6:$AH$125,$N2465,$H$3)&lt;20,11,ROUNDDOWN(INDEX(個人!$C$6:$AH$125,$N2465,$H$3)/5,0)+7),"")</f>
        <v/>
      </c>
      <c r="I2465" s="23" t="str">
        <f>IF(AND(INDEX(個人!$C$6:$AH$125,$N2465,$C$3)&lt;&gt;"",INDEX(個人!$C$6:$AH$125,$N2465,$O2465)&lt;&gt;""),IF(ISERROR(VLOOKUP(DBCS($Q2465),コード一覧!$E$1:$F$6,2,FALSE)),1,VLOOKUP(DBCS($Q2465),コード一覧!$E$1:$F$6,2,FALSE)),"")</f>
        <v/>
      </c>
      <c r="J2465" s="23" t="str">
        <f>IF(AND(INDEX(個人!$C$6:$AH$125,$N2465,$C$3)&lt;&gt;"",INDEX(個人!$C$6:$AH$125,$N2465,$O2465)&lt;&gt;""),VLOOKUP($P2465,コード一覧!$G$1:$H$10,2,FALSE),"")</f>
        <v/>
      </c>
      <c r="K2465" s="23" t="str">
        <f>IF(AND(INDEX(個人!$C$6:$AH$125,$N2465,$C$3)&lt;&gt;"",INDEX(個人!$C$6:$AH$125,$N2465,$O2465)&lt;&gt;""),LEFT(TEXT(INDEX(個人!$C$6:$AH$125,$N2465,$O2465),"mm:ss.00"),2),"")</f>
        <v/>
      </c>
      <c r="L2465" s="23" t="str">
        <f>IF(AND(INDEX(個人!$C$6:$AH$125,$N2465,$C$3)&lt;&gt;"",INDEX(個人!$C$6:$AH$125,$N2465,$O2465)&lt;&gt;""),MID(TEXT(INDEX(個人!$C$6:$AH$125,$N2465,$O2465),"mm:ss.00"),4,2),"")</f>
        <v/>
      </c>
      <c r="M2465" s="23" t="str">
        <f>IF(AND(INDEX(個人!$C$6:$AH$125,$N2465,$C$3)&lt;&gt;"",INDEX(個人!$C$6:$AH$125,$N2465,$O2465)&lt;&gt;""),RIGHT(TEXT(INDEX(個人!$C$6:$AH$125,$N2465,$O2465),"mm:ss.00"),2),"")</f>
        <v/>
      </c>
      <c r="N2465" s="23">
        <f t="shared" si="335"/>
        <v>112</v>
      </c>
      <c r="O2465" s="23">
        <v>28</v>
      </c>
      <c r="P2465" s="200" t="s">
        <v>37</v>
      </c>
      <c r="Q2465" s="23" t="s">
        <v>321</v>
      </c>
    </row>
    <row r="2466" spans="3:17" s="23" customFormat="1" x14ac:dyDescent="0.15">
      <c r="C2466" s="23" t="str">
        <f>IF(INDEX(個人!$C$6:$AH$125,$N2466,$C$3)&lt;&gt;"",DBCS(TRIM(INDEX(個人!$C$6:$AH$125,$N2466,$C$3))),"")</f>
        <v/>
      </c>
      <c r="D2466" s="23" t="str">
        <f t="shared" si="333"/>
        <v>○</v>
      </c>
      <c r="E2466" s="23">
        <f>IF(AND(INDEX(個人!$C$6:$AH$125,$N2465,$C$3)&lt;&gt;"",INDEX(個人!$C$6:$AH$125,$N2466,$O2466)&lt;&gt;""),E2465+1,E2465)</f>
        <v>0</v>
      </c>
      <c r="F2466" s="23" t="str">
        <f t="shared" si="334"/>
        <v>@0</v>
      </c>
      <c r="H2466" s="23" t="str">
        <f>IF(AND(INDEX(個人!$C$6:$AH$125,$N2466,$C$3)&lt;&gt;"",INDEX(個人!$C$6:$AH$125,$N2466,$O2466)&lt;&gt;""),IF(INDEX(個人!$C$6:$AH$125,$N2466,$H$3)&lt;20,11,ROUNDDOWN(INDEX(個人!$C$6:$AH$125,$N2466,$H$3)/5,0)+7),"")</f>
        <v/>
      </c>
      <c r="I2466" s="23" t="str">
        <f>IF(AND(INDEX(個人!$C$6:$AH$125,$N2466,$C$3)&lt;&gt;"",INDEX(個人!$C$6:$AH$125,$N2466,$O2466)&lt;&gt;""),IF(ISERROR(VLOOKUP(DBCS($Q2466),コード一覧!$E$1:$F$6,2,FALSE)),1,VLOOKUP(DBCS($Q2466),コード一覧!$E$1:$F$6,2,FALSE)),"")</f>
        <v/>
      </c>
      <c r="J2466" s="23" t="str">
        <f>IF(AND(INDEX(個人!$C$6:$AH$125,$N2466,$C$3)&lt;&gt;"",INDEX(個人!$C$6:$AH$125,$N2466,$O2466)&lt;&gt;""),VLOOKUP($P2466,コード一覧!$G$1:$H$10,2,FALSE),"")</f>
        <v/>
      </c>
      <c r="K2466" s="23" t="str">
        <f>IF(AND(INDEX(個人!$C$6:$AH$125,$N2466,$C$3)&lt;&gt;"",INDEX(個人!$C$6:$AH$125,$N2466,$O2466)&lt;&gt;""),LEFT(TEXT(INDEX(個人!$C$6:$AH$125,$N2466,$O2466),"mm:ss.00"),2),"")</f>
        <v/>
      </c>
      <c r="L2466" s="23" t="str">
        <f>IF(AND(INDEX(個人!$C$6:$AH$125,$N2466,$C$3)&lt;&gt;"",INDEX(個人!$C$6:$AH$125,$N2466,$O2466)&lt;&gt;""),MID(TEXT(INDEX(個人!$C$6:$AH$125,$N2466,$O2466),"mm:ss.00"),4,2),"")</f>
        <v/>
      </c>
      <c r="M2466" s="23" t="str">
        <f>IF(AND(INDEX(個人!$C$6:$AH$125,$N2466,$C$3)&lt;&gt;"",INDEX(個人!$C$6:$AH$125,$N2466,$O2466)&lt;&gt;""),RIGHT(TEXT(INDEX(個人!$C$6:$AH$125,$N2466,$O2466),"mm:ss.00"),2),"")</f>
        <v/>
      </c>
      <c r="N2466" s="23">
        <f t="shared" si="335"/>
        <v>112</v>
      </c>
      <c r="O2466" s="23">
        <v>29</v>
      </c>
      <c r="P2466" s="200" t="s">
        <v>47</v>
      </c>
      <c r="Q2466" s="23" t="s">
        <v>321</v>
      </c>
    </row>
    <row r="2467" spans="3:17" s="23" customFormat="1" x14ac:dyDescent="0.15">
      <c r="C2467" s="23" t="str">
        <f>IF(INDEX(個人!$C$6:$AH$125,$N2467,$C$3)&lt;&gt;"",DBCS(TRIM(INDEX(個人!$C$6:$AH$125,$N2467,$C$3))),"")</f>
        <v/>
      </c>
      <c r="D2467" s="23" t="str">
        <f t="shared" si="333"/>
        <v>○</v>
      </c>
      <c r="E2467" s="23">
        <f>IF(AND(INDEX(個人!$C$6:$AH$125,$N2466,$C$3)&lt;&gt;"",INDEX(個人!$C$6:$AH$125,$N2467,$O2467)&lt;&gt;""),E2466+1,E2466)</f>
        <v>0</v>
      </c>
      <c r="F2467" s="23" t="str">
        <f t="shared" si="334"/>
        <v>@0</v>
      </c>
      <c r="H2467" s="23" t="str">
        <f>IF(AND(INDEX(個人!$C$6:$AH$125,$N2467,$C$3)&lt;&gt;"",INDEX(個人!$C$6:$AH$125,$N2467,$O2467)&lt;&gt;""),IF(INDEX(個人!$C$6:$AH$125,$N2467,$H$3)&lt;20,11,ROUNDDOWN(INDEX(個人!$C$6:$AH$125,$N2467,$H$3)/5,0)+7),"")</f>
        <v/>
      </c>
      <c r="I2467" s="23" t="str">
        <f>IF(AND(INDEX(個人!$C$6:$AH$125,$N2467,$C$3)&lt;&gt;"",INDEX(個人!$C$6:$AH$125,$N2467,$O2467)&lt;&gt;""),IF(ISERROR(VLOOKUP(DBCS($Q2467),コード一覧!$E$1:$F$6,2,FALSE)),1,VLOOKUP(DBCS($Q2467),コード一覧!$E$1:$F$6,2,FALSE)),"")</f>
        <v/>
      </c>
      <c r="J2467" s="23" t="str">
        <f>IF(AND(INDEX(個人!$C$6:$AH$125,$N2467,$C$3)&lt;&gt;"",INDEX(個人!$C$6:$AH$125,$N2467,$O2467)&lt;&gt;""),VLOOKUP($P2467,コード一覧!$G$1:$H$10,2,FALSE),"")</f>
        <v/>
      </c>
      <c r="K2467" s="23" t="str">
        <f>IF(AND(INDEX(個人!$C$6:$AH$125,$N2467,$C$3)&lt;&gt;"",INDEX(個人!$C$6:$AH$125,$N2467,$O2467)&lt;&gt;""),LEFT(TEXT(INDEX(個人!$C$6:$AH$125,$N2467,$O2467),"mm:ss.00"),2),"")</f>
        <v/>
      </c>
      <c r="L2467" s="23" t="str">
        <f>IF(AND(INDEX(個人!$C$6:$AH$125,$N2467,$C$3)&lt;&gt;"",INDEX(個人!$C$6:$AH$125,$N2467,$O2467)&lt;&gt;""),MID(TEXT(INDEX(個人!$C$6:$AH$125,$N2467,$O2467),"mm:ss.00"),4,2),"")</f>
        <v/>
      </c>
      <c r="M2467" s="23" t="str">
        <f>IF(AND(INDEX(個人!$C$6:$AH$125,$N2467,$C$3)&lt;&gt;"",INDEX(個人!$C$6:$AH$125,$N2467,$O2467)&lt;&gt;""),RIGHT(TEXT(INDEX(個人!$C$6:$AH$125,$N2467,$O2467),"mm:ss.00"),2),"")</f>
        <v/>
      </c>
      <c r="N2467" s="23">
        <f t="shared" si="335"/>
        <v>112</v>
      </c>
      <c r="O2467" s="23">
        <v>30</v>
      </c>
      <c r="P2467" s="200" t="s">
        <v>37</v>
      </c>
      <c r="Q2467" s="23" t="s">
        <v>101</v>
      </c>
    </row>
    <row r="2468" spans="3:17" s="23" customFormat="1" x14ac:dyDescent="0.15">
      <c r="C2468" s="23" t="str">
        <f>IF(INDEX(個人!$C$6:$AH$125,$N2468,$C$3)&lt;&gt;"",DBCS(TRIM(INDEX(個人!$C$6:$AH$125,$N2468,$C$3))),"")</f>
        <v/>
      </c>
      <c r="D2468" s="23" t="str">
        <f t="shared" si="333"/>
        <v>○</v>
      </c>
      <c r="E2468" s="23">
        <f>IF(AND(INDEX(個人!$C$6:$AH$125,$N2467,$C$3)&lt;&gt;"",INDEX(個人!$C$6:$AH$125,$N2468,$O2468)&lt;&gt;""),E2467+1,E2467)</f>
        <v>0</v>
      </c>
      <c r="F2468" s="23" t="str">
        <f t="shared" si="334"/>
        <v>@0</v>
      </c>
      <c r="H2468" s="23" t="str">
        <f>IF(AND(INDEX(個人!$C$6:$AH$125,$N2468,$C$3)&lt;&gt;"",INDEX(個人!$C$6:$AH$125,$N2468,$O2468)&lt;&gt;""),IF(INDEX(個人!$C$6:$AH$125,$N2468,$H$3)&lt;20,11,ROUNDDOWN(INDEX(個人!$C$6:$AH$125,$N2468,$H$3)/5,0)+7),"")</f>
        <v/>
      </c>
      <c r="I2468" s="23" t="str">
        <f>IF(AND(INDEX(個人!$C$6:$AH$125,$N2468,$C$3)&lt;&gt;"",INDEX(個人!$C$6:$AH$125,$N2468,$O2468)&lt;&gt;""),IF(ISERROR(VLOOKUP(DBCS($Q2468),コード一覧!$E$1:$F$6,2,FALSE)),1,VLOOKUP(DBCS($Q2468),コード一覧!$E$1:$F$6,2,FALSE)),"")</f>
        <v/>
      </c>
      <c r="J2468" s="23" t="str">
        <f>IF(AND(INDEX(個人!$C$6:$AH$125,$N2468,$C$3)&lt;&gt;"",INDEX(個人!$C$6:$AH$125,$N2468,$O2468)&lt;&gt;""),VLOOKUP($P2468,コード一覧!$G$1:$H$10,2,FALSE),"")</f>
        <v/>
      </c>
      <c r="K2468" s="23" t="str">
        <f>IF(AND(INDEX(個人!$C$6:$AH$125,$N2468,$C$3)&lt;&gt;"",INDEX(個人!$C$6:$AH$125,$N2468,$O2468)&lt;&gt;""),LEFT(TEXT(INDEX(個人!$C$6:$AH$125,$N2468,$O2468),"mm:ss.00"),2),"")</f>
        <v/>
      </c>
      <c r="L2468" s="23" t="str">
        <f>IF(AND(INDEX(個人!$C$6:$AH$125,$N2468,$C$3)&lt;&gt;"",INDEX(個人!$C$6:$AH$125,$N2468,$O2468)&lt;&gt;""),MID(TEXT(INDEX(個人!$C$6:$AH$125,$N2468,$O2468),"mm:ss.00"),4,2),"")</f>
        <v/>
      </c>
      <c r="M2468" s="23" t="str">
        <f>IF(AND(INDEX(個人!$C$6:$AH$125,$N2468,$C$3)&lt;&gt;"",INDEX(個人!$C$6:$AH$125,$N2468,$O2468)&lt;&gt;""),RIGHT(TEXT(INDEX(個人!$C$6:$AH$125,$N2468,$O2468),"mm:ss.00"),2),"")</f>
        <v/>
      </c>
      <c r="N2468" s="23">
        <f t="shared" si="335"/>
        <v>112</v>
      </c>
      <c r="O2468" s="23">
        <v>31</v>
      </c>
      <c r="P2468" s="200" t="s">
        <v>47</v>
      </c>
      <c r="Q2468" s="23" t="s">
        <v>101</v>
      </c>
    </row>
    <row r="2469" spans="3:17" s="23" customFormat="1" x14ac:dyDescent="0.15">
      <c r="C2469" s="23" t="str">
        <f>IF(INDEX(個人!$C$6:$AH$125,$N2469,$C$3)&lt;&gt;"",DBCS(TRIM(INDEX(個人!$C$6:$AH$125,$N2469,$C$3))),"")</f>
        <v/>
      </c>
      <c r="D2469" s="23" t="str">
        <f t="shared" si="333"/>
        <v>○</v>
      </c>
      <c r="E2469" s="23">
        <f>IF(AND(INDEX(個人!$C$6:$AH$125,$N2468,$C$3)&lt;&gt;"",INDEX(個人!$C$6:$AH$125,$N2469,$O2469)&lt;&gt;""),E2468+1,E2468)</f>
        <v>0</v>
      </c>
      <c r="F2469" s="23" t="str">
        <f t="shared" si="334"/>
        <v>@0</v>
      </c>
      <c r="H2469" s="23" t="str">
        <f>IF(AND(INDEX(個人!$C$6:$AH$125,$N2469,$C$3)&lt;&gt;"",INDEX(個人!$C$6:$AH$125,$N2469,$O2469)&lt;&gt;""),IF(INDEX(個人!$C$6:$AH$125,$N2469,$H$3)&lt;20,11,ROUNDDOWN(INDEX(個人!$C$6:$AH$125,$N2469,$H$3)/5,0)+7),"")</f>
        <v/>
      </c>
      <c r="I2469" s="23" t="str">
        <f>IF(AND(INDEX(個人!$C$6:$AH$125,$N2469,$C$3)&lt;&gt;"",INDEX(個人!$C$6:$AH$125,$N2469,$O2469)&lt;&gt;""),IF(ISERROR(VLOOKUP(DBCS($Q2469),コード一覧!$E$1:$F$6,2,FALSE)),1,VLOOKUP(DBCS($Q2469),コード一覧!$E$1:$F$6,2,FALSE)),"")</f>
        <v/>
      </c>
      <c r="J2469" s="23" t="str">
        <f>IF(AND(INDEX(個人!$C$6:$AH$125,$N2469,$C$3)&lt;&gt;"",INDEX(個人!$C$6:$AH$125,$N2469,$O2469)&lt;&gt;""),VLOOKUP($P2469,コード一覧!$G$1:$H$10,2,FALSE),"")</f>
        <v/>
      </c>
      <c r="K2469" s="23" t="str">
        <f>IF(AND(INDEX(個人!$C$6:$AH$125,$N2469,$C$3)&lt;&gt;"",INDEX(個人!$C$6:$AH$125,$N2469,$O2469)&lt;&gt;""),LEFT(TEXT(INDEX(個人!$C$6:$AH$125,$N2469,$O2469),"mm:ss.00"),2),"")</f>
        <v/>
      </c>
      <c r="L2469" s="23" t="str">
        <f>IF(AND(INDEX(個人!$C$6:$AH$125,$N2469,$C$3)&lt;&gt;"",INDEX(個人!$C$6:$AH$125,$N2469,$O2469)&lt;&gt;""),MID(TEXT(INDEX(個人!$C$6:$AH$125,$N2469,$O2469),"mm:ss.00"),4,2),"")</f>
        <v/>
      </c>
      <c r="M2469" s="23" t="str">
        <f>IF(AND(INDEX(個人!$C$6:$AH$125,$N2469,$C$3)&lt;&gt;"",INDEX(個人!$C$6:$AH$125,$N2469,$O2469)&lt;&gt;""),RIGHT(TEXT(INDEX(個人!$C$6:$AH$125,$N2469,$O2469),"mm:ss.00"),2),"")</f>
        <v/>
      </c>
      <c r="N2469" s="23">
        <f t="shared" si="335"/>
        <v>112</v>
      </c>
      <c r="O2469" s="23">
        <v>32</v>
      </c>
      <c r="P2469" s="200" t="s">
        <v>73</v>
      </c>
      <c r="Q2469" s="23" t="s">
        <v>101</v>
      </c>
    </row>
    <row r="2470" spans="3:17" s="22" customFormat="1" x14ac:dyDescent="0.15">
      <c r="C2470" s="22" t="str">
        <f>IF(INDEX(個人!$C$6:$AH$125,$N2470,$C$3)&lt;&gt;"",DBCS(TRIM(INDEX(個人!$C$6:$AH$125,$N2470,$C$3))),"")</f>
        <v/>
      </c>
      <c r="D2470" s="22" t="str">
        <f>IF(C2469=C2470,"○","×")</f>
        <v>○</v>
      </c>
      <c r="E2470" s="22">
        <f>IF(AND(INDEX(個人!$C$6:$AH$125,$N2470,$C$3)&lt;&gt;"",INDEX(個人!$C$6:$AH$125,$N2470,$O2470)&lt;&gt;""),1,0)</f>
        <v>0</v>
      </c>
      <c r="F2470" s="22" t="str">
        <f>C2470&amp;"@"&amp;E2470</f>
        <v>@0</v>
      </c>
      <c r="H2470" s="22" t="str">
        <f>IF(AND(INDEX(個人!$C$6:$AH$125,$N2470,$C$3)&lt;&gt;"",INDEX(個人!$C$6:$AH$125,$N2470,$O2470)&lt;&gt;""),IF(INDEX(個人!$C$6:$AH$125,$N2470,$H$3)&lt;20,11,ROUNDDOWN(INDEX(個人!$C$6:$AH$125,$N2470,$H$3)/5,0)+7),"")</f>
        <v/>
      </c>
      <c r="I2470" s="22" t="str">
        <f>IF(AND(INDEX(個人!$C$6:$AH$125,$N2470,$C$3)&lt;&gt;"",INDEX(個人!$C$6:$AH$125,$N2470,$O2470)&lt;&gt;""),IF(ISERROR(VLOOKUP(DBCS($Q2470),コード一覧!$E$1:$F$6,2,FALSE)),1,VLOOKUP(DBCS($Q2470),コード一覧!$E$1:$F$6,2,FALSE)),"")</f>
        <v/>
      </c>
      <c r="J2470" s="22" t="str">
        <f>IF(AND(INDEX(個人!$C$6:$AH$125,$N2470,$C$3)&lt;&gt;"",INDEX(個人!$C$6:$AH$125,$N2470,$O2470)&lt;&gt;""),VLOOKUP($P2470,コード一覧!$G$1:$H$10,2,FALSE),"")</f>
        <v/>
      </c>
      <c r="K2470" s="22" t="str">
        <f>IF(AND(INDEX(個人!$C$6:$AH$125,$N2470,$C$3)&lt;&gt;"",INDEX(個人!$C$6:$AH$125,$N2470,$O2470)&lt;&gt;""),LEFT(TEXT(INDEX(個人!$C$6:$AH$125,$N2470,$O2470),"mm:ss.00"),2),"")</f>
        <v/>
      </c>
      <c r="L2470" s="22" t="str">
        <f>IF(AND(INDEX(個人!$C$6:$AH$125,$N2470,$C$3)&lt;&gt;"",INDEX(個人!$C$6:$AH$125,$N2470,$O2470)&lt;&gt;""),MID(TEXT(INDEX(個人!$C$6:$AH$125,$N2470,$O2470),"mm:ss.00"),4,2),"")</f>
        <v/>
      </c>
      <c r="M2470" s="22" t="str">
        <f>IF(AND(INDEX(個人!$C$6:$AH$125,$N2470,$C$3)&lt;&gt;"",INDEX(個人!$C$6:$AH$125,$N2470,$O2470)&lt;&gt;""),RIGHT(TEXT(INDEX(個人!$C$6:$AH$125,$N2470,$O2470),"mm:ss.00"),2),"")</f>
        <v/>
      </c>
      <c r="N2470" s="22">
        <f>N2448+1</f>
        <v>113</v>
      </c>
      <c r="O2470" s="22">
        <v>11</v>
      </c>
      <c r="P2470" s="24" t="s">
        <v>70</v>
      </c>
      <c r="Q2470" s="22" t="s">
        <v>102</v>
      </c>
    </row>
    <row r="2471" spans="3:17" s="22" customFormat="1" x14ac:dyDescent="0.15">
      <c r="C2471" s="22" t="str">
        <f>IF(INDEX(個人!$C$6:$AH$125,$N2471,$C$3)&lt;&gt;"",DBCS(TRIM(INDEX(個人!$C$6:$AH$125,$N2471,$C$3))),"")</f>
        <v/>
      </c>
      <c r="D2471" s="22" t="str">
        <f>IF(C2470=C2471,"○","×")</f>
        <v>○</v>
      </c>
      <c r="E2471" s="22">
        <f>IF(AND(INDEX(個人!$C$6:$AH$125,$N2470,$C$3)&lt;&gt;"",INDEX(個人!$C$6:$AH$125,$N2471,$O2471)&lt;&gt;""),E2470+1,E2470)</f>
        <v>0</v>
      </c>
      <c r="F2471" s="22" t="str">
        <f>C2471&amp;"@"&amp;E2471</f>
        <v>@0</v>
      </c>
      <c r="H2471" s="22" t="str">
        <f>IF(AND(INDEX(個人!$C$6:$AH$125,$N2471,$C$3)&lt;&gt;"",INDEX(個人!$C$6:$AH$125,$N2471,$O2471)&lt;&gt;""),IF(INDEX(個人!$C$6:$AH$125,$N2471,$H$3)&lt;20,11,ROUNDDOWN(INDEX(個人!$C$6:$AH$125,$N2471,$H$3)/5,0)+7),"")</f>
        <v/>
      </c>
      <c r="I2471" s="22" t="str">
        <f>IF(AND(INDEX(個人!$C$6:$AH$125,$N2471,$C$3)&lt;&gt;"",INDEX(個人!$C$6:$AH$125,$N2471,$O2471)&lt;&gt;""),IF(ISERROR(VLOOKUP(DBCS($Q2471),コード一覧!$E$1:$F$6,2,FALSE)),1,VLOOKUP(DBCS($Q2471),コード一覧!$E$1:$F$6,2,FALSE)),"")</f>
        <v/>
      </c>
      <c r="J2471" s="22" t="str">
        <f>IF(AND(INDEX(個人!$C$6:$AH$125,$N2471,$C$3)&lt;&gt;"",INDEX(個人!$C$6:$AH$125,$N2471,$O2471)&lt;&gt;""),VLOOKUP($P2471,コード一覧!$G$1:$H$10,2,FALSE),"")</f>
        <v/>
      </c>
      <c r="K2471" s="22" t="str">
        <f>IF(AND(INDEX(個人!$C$6:$AH$125,$N2471,$C$3)&lt;&gt;"",INDEX(個人!$C$6:$AH$125,$N2471,$O2471)&lt;&gt;""),LEFT(TEXT(INDEX(個人!$C$6:$AH$125,$N2471,$O2471),"mm:ss.00"),2),"")</f>
        <v/>
      </c>
      <c r="L2471" s="22" t="str">
        <f>IF(AND(INDEX(個人!$C$6:$AH$125,$N2471,$C$3)&lt;&gt;"",INDEX(個人!$C$6:$AH$125,$N2471,$O2471)&lt;&gt;""),MID(TEXT(INDEX(個人!$C$6:$AH$125,$N2471,$O2471),"mm:ss.00"),4,2),"")</f>
        <v/>
      </c>
      <c r="M2471" s="22" t="str">
        <f>IF(AND(INDEX(個人!$C$6:$AH$125,$N2471,$C$3)&lt;&gt;"",INDEX(個人!$C$6:$AH$125,$N2471,$O2471)&lt;&gt;""),RIGHT(TEXT(INDEX(個人!$C$6:$AH$125,$N2471,$O2471),"mm:ss.00"),2),"")</f>
        <v/>
      </c>
      <c r="N2471" s="22">
        <f>$N2470</f>
        <v>113</v>
      </c>
      <c r="O2471" s="22">
        <v>12</v>
      </c>
      <c r="P2471" s="24" t="s">
        <v>24</v>
      </c>
      <c r="Q2471" s="22" t="s">
        <v>102</v>
      </c>
    </row>
    <row r="2472" spans="3:17" s="22" customFormat="1" x14ac:dyDescent="0.15">
      <c r="C2472" s="22" t="str">
        <f>IF(INDEX(個人!$C$6:$AH$125,$N2472,$C$3)&lt;&gt;"",DBCS(TRIM(INDEX(個人!$C$6:$AH$125,$N2472,$C$3))),"")</f>
        <v/>
      </c>
      <c r="D2472" s="22" t="str">
        <f t="shared" ref="D2472:D2491" si="336">IF(C2471=C2472,"○","×")</f>
        <v>○</v>
      </c>
      <c r="E2472" s="22">
        <f>IF(AND(INDEX(個人!$C$6:$AH$125,$N2471,$C$3)&lt;&gt;"",INDEX(個人!$C$6:$AH$125,$N2472,$O2472)&lt;&gt;""),E2471+1,E2471)</f>
        <v>0</v>
      </c>
      <c r="F2472" s="22" t="str">
        <f t="shared" ref="F2472:F2491" si="337">C2472&amp;"@"&amp;E2472</f>
        <v>@0</v>
      </c>
      <c r="H2472" s="22" t="str">
        <f>IF(AND(INDEX(個人!$C$6:$AH$125,$N2472,$C$3)&lt;&gt;"",INDEX(個人!$C$6:$AH$125,$N2472,$O2472)&lt;&gt;""),IF(INDEX(個人!$C$6:$AH$125,$N2472,$H$3)&lt;20,11,ROUNDDOWN(INDEX(個人!$C$6:$AH$125,$N2472,$H$3)/5,0)+7),"")</f>
        <v/>
      </c>
      <c r="I2472" s="22" t="str">
        <f>IF(AND(INDEX(個人!$C$6:$AH$125,$N2472,$C$3)&lt;&gt;"",INDEX(個人!$C$6:$AH$125,$N2472,$O2472)&lt;&gt;""),IF(ISERROR(VLOOKUP(DBCS($Q2472),コード一覧!$E$1:$F$6,2,FALSE)),1,VLOOKUP(DBCS($Q2472),コード一覧!$E$1:$F$6,2,FALSE)),"")</f>
        <v/>
      </c>
      <c r="J2472" s="22" t="str">
        <f>IF(AND(INDEX(個人!$C$6:$AH$125,$N2472,$C$3)&lt;&gt;"",INDEX(個人!$C$6:$AH$125,$N2472,$O2472)&lt;&gt;""),VLOOKUP($P2472,コード一覧!$G$1:$H$10,2,FALSE),"")</f>
        <v/>
      </c>
      <c r="K2472" s="22" t="str">
        <f>IF(AND(INDEX(個人!$C$6:$AH$125,$N2472,$C$3)&lt;&gt;"",INDEX(個人!$C$6:$AH$125,$N2472,$O2472)&lt;&gt;""),LEFT(TEXT(INDEX(個人!$C$6:$AH$125,$N2472,$O2472),"mm:ss.00"),2),"")</f>
        <v/>
      </c>
      <c r="L2472" s="22" t="str">
        <f>IF(AND(INDEX(個人!$C$6:$AH$125,$N2472,$C$3)&lt;&gt;"",INDEX(個人!$C$6:$AH$125,$N2472,$O2472)&lt;&gt;""),MID(TEXT(INDEX(個人!$C$6:$AH$125,$N2472,$O2472),"mm:ss.00"),4,2),"")</f>
        <v/>
      </c>
      <c r="M2472" s="22" t="str">
        <f>IF(AND(INDEX(個人!$C$6:$AH$125,$N2472,$C$3)&lt;&gt;"",INDEX(個人!$C$6:$AH$125,$N2472,$O2472)&lt;&gt;""),RIGHT(TEXT(INDEX(個人!$C$6:$AH$125,$N2472,$O2472),"mm:ss.00"),2),"")</f>
        <v/>
      </c>
      <c r="N2472" s="22">
        <f t="shared" ref="N2472:N2491" si="338">$N2471</f>
        <v>113</v>
      </c>
      <c r="O2472" s="22">
        <v>13</v>
      </c>
      <c r="P2472" s="24" t="s">
        <v>37</v>
      </c>
      <c r="Q2472" s="22" t="s">
        <v>102</v>
      </c>
    </row>
    <row r="2473" spans="3:17" s="22" customFormat="1" x14ac:dyDescent="0.15">
      <c r="C2473" s="22" t="str">
        <f>IF(INDEX(個人!$C$6:$AH$125,$N2473,$C$3)&lt;&gt;"",DBCS(TRIM(INDEX(個人!$C$6:$AH$125,$N2473,$C$3))),"")</f>
        <v/>
      </c>
      <c r="D2473" s="22" t="str">
        <f t="shared" si="336"/>
        <v>○</v>
      </c>
      <c r="E2473" s="22">
        <f>IF(AND(INDEX(個人!$C$6:$AH$125,$N2472,$C$3)&lt;&gt;"",INDEX(個人!$C$6:$AH$125,$N2473,$O2473)&lt;&gt;""),E2472+1,E2472)</f>
        <v>0</v>
      </c>
      <c r="F2473" s="22" t="str">
        <f t="shared" si="337"/>
        <v>@0</v>
      </c>
      <c r="H2473" s="22" t="str">
        <f>IF(AND(INDEX(個人!$C$6:$AH$125,$N2473,$C$3)&lt;&gt;"",INDEX(個人!$C$6:$AH$125,$N2473,$O2473)&lt;&gt;""),IF(INDEX(個人!$C$6:$AH$125,$N2473,$H$3)&lt;20,11,ROUNDDOWN(INDEX(個人!$C$6:$AH$125,$N2473,$H$3)/5,0)+7),"")</f>
        <v/>
      </c>
      <c r="I2473" s="22" t="str">
        <f>IF(AND(INDEX(個人!$C$6:$AH$125,$N2473,$C$3)&lt;&gt;"",INDEX(個人!$C$6:$AH$125,$N2473,$O2473)&lt;&gt;""),IF(ISERROR(VLOOKUP(DBCS($Q2473),コード一覧!$E$1:$F$6,2,FALSE)),1,VLOOKUP(DBCS($Q2473),コード一覧!$E$1:$F$6,2,FALSE)),"")</f>
        <v/>
      </c>
      <c r="J2473" s="22" t="str">
        <f>IF(AND(INDEX(個人!$C$6:$AH$125,$N2473,$C$3)&lt;&gt;"",INDEX(個人!$C$6:$AH$125,$N2473,$O2473)&lt;&gt;""),VLOOKUP($P2473,コード一覧!$G$1:$H$10,2,FALSE),"")</f>
        <v/>
      </c>
      <c r="K2473" s="22" t="str">
        <f>IF(AND(INDEX(個人!$C$6:$AH$125,$N2473,$C$3)&lt;&gt;"",INDEX(個人!$C$6:$AH$125,$N2473,$O2473)&lt;&gt;""),LEFT(TEXT(INDEX(個人!$C$6:$AH$125,$N2473,$O2473),"mm:ss.00"),2),"")</f>
        <v/>
      </c>
      <c r="L2473" s="22" t="str">
        <f>IF(AND(INDEX(個人!$C$6:$AH$125,$N2473,$C$3)&lt;&gt;"",INDEX(個人!$C$6:$AH$125,$N2473,$O2473)&lt;&gt;""),MID(TEXT(INDEX(個人!$C$6:$AH$125,$N2473,$O2473),"mm:ss.00"),4,2),"")</f>
        <v/>
      </c>
      <c r="M2473" s="22" t="str">
        <f>IF(AND(INDEX(個人!$C$6:$AH$125,$N2473,$C$3)&lt;&gt;"",INDEX(個人!$C$6:$AH$125,$N2473,$O2473)&lt;&gt;""),RIGHT(TEXT(INDEX(個人!$C$6:$AH$125,$N2473,$O2473),"mm:ss.00"),2),"")</f>
        <v/>
      </c>
      <c r="N2473" s="22">
        <f t="shared" si="338"/>
        <v>113</v>
      </c>
      <c r="O2473" s="22">
        <v>14</v>
      </c>
      <c r="P2473" s="24" t="s">
        <v>47</v>
      </c>
      <c r="Q2473" s="22" t="s">
        <v>102</v>
      </c>
    </row>
    <row r="2474" spans="3:17" s="22" customFormat="1" x14ac:dyDescent="0.15">
      <c r="C2474" s="22" t="str">
        <f>IF(INDEX(個人!$C$6:$AH$125,$N2474,$C$3)&lt;&gt;"",DBCS(TRIM(INDEX(個人!$C$6:$AH$125,$N2474,$C$3))),"")</f>
        <v/>
      </c>
      <c r="D2474" s="22" t="str">
        <f t="shared" si="336"/>
        <v>○</v>
      </c>
      <c r="E2474" s="22">
        <f>IF(AND(INDEX(個人!$C$6:$AH$125,$N2473,$C$3)&lt;&gt;"",INDEX(個人!$C$6:$AH$125,$N2474,$O2474)&lt;&gt;""),E2473+1,E2473)</f>
        <v>0</v>
      </c>
      <c r="F2474" s="22" t="str">
        <f t="shared" si="337"/>
        <v>@0</v>
      </c>
      <c r="H2474" s="22" t="str">
        <f>IF(AND(INDEX(個人!$C$6:$AH$125,$N2474,$C$3)&lt;&gt;"",INDEX(個人!$C$6:$AH$125,$N2474,$O2474)&lt;&gt;""),IF(INDEX(個人!$C$6:$AH$125,$N2474,$H$3)&lt;20,11,ROUNDDOWN(INDEX(個人!$C$6:$AH$125,$N2474,$H$3)/5,0)+7),"")</f>
        <v/>
      </c>
      <c r="I2474" s="22" t="str">
        <f>IF(AND(INDEX(個人!$C$6:$AH$125,$N2474,$C$3)&lt;&gt;"",INDEX(個人!$C$6:$AH$125,$N2474,$O2474)&lt;&gt;""),IF(ISERROR(VLOOKUP(DBCS($Q2474),コード一覧!$E$1:$F$6,2,FALSE)),1,VLOOKUP(DBCS($Q2474),コード一覧!$E$1:$F$6,2,FALSE)),"")</f>
        <v/>
      </c>
      <c r="J2474" s="22" t="str">
        <f>IF(AND(INDEX(個人!$C$6:$AH$125,$N2474,$C$3)&lt;&gt;"",INDEX(個人!$C$6:$AH$125,$N2474,$O2474)&lt;&gt;""),VLOOKUP($P2474,コード一覧!$G$1:$H$10,2,FALSE),"")</f>
        <v/>
      </c>
      <c r="K2474" s="22" t="str">
        <f>IF(AND(INDEX(個人!$C$6:$AH$125,$N2474,$C$3)&lt;&gt;"",INDEX(個人!$C$6:$AH$125,$N2474,$O2474)&lt;&gt;""),LEFT(TEXT(INDEX(個人!$C$6:$AH$125,$N2474,$O2474),"mm:ss.00"),2),"")</f>
        <v/>
      </c>
      <c r="L2474" s="22" t="str">
        <f>IF(AND(INDEX(個人!$C$6:$AH$125,$N2474,$C$3)&lt;&gt;"",INDEX(個人!$C$6:$AH$125,$N2474,$O2474)&lt;&gt;""),MID(TEXT(INDEX(個人!$C$6:$AH$125,$N2474,$O2474),"mm:ss.00"),4,2),"")</f>
        <v/>
      </c>
      <c r="M2474" s="22" t="str">
        <f>IF(AND(INDEX(個人!$C$6:$AH$125,$N2474,$C$3)&lt;&gt;"",INDEX(個人!$C$6:$AH$125,$N2474,$O2474)&lt;&gt;""),RIGHT(TEXT(INDEX(個人!$C$6:$AH$125,$N2474,$O2474),"mm:ss.00"),2),"")</f>
        <v/>
      </c>
      <c r="N2474" s="22">
        <f t="shared" si="338"/>
        <v>113</v>
      </c>
      <c r="O2474" s="22">
        <v>15</v>
      </c>
      <c r="P2474" s="24" t="s">
        <v>73</v>
      </c>
      <c r="Q2474" s="22" t="s">
        <v>102</v>
      </c>
    </row>
    <row r="2475" spans="3:17" s="22" customFormat="1" x14ac:dyDescent="0.15">
      <c r="C2475" s="22" t="str">
        <f>IF(INDEX(個人!$C$6:$AH$125,$N2475,$C$3)&lt;&gt;"",DBCS(TRIM(INDEX(個人!$C$6:$AH$125,$N2475,$C$3))),"")</f>
        <v/>
      </c>
      <c r="D2475" s="22" t="str">
        <f t="shared" si="336"/>
        <v>○</v>
      </c>
      <c r="E2475" s="22">
        <f>IF(AND(INDEX(個人!$C$6:$AH$125,$N2474,$C$3)&lt;&gt;"",INDEX(個人!$C$6:$AH$125,$N2475,$O2475)&lt;&gt;""),E2474+1,E2474)</f>
        <v>0</v>
      </c>
      <c r="F2475" s="22" t="str">
        <f t="shared" si="337"/>
        <v>@0</v>
      </c>
      <c r="H2475" s="22" t="str">
        <f>IF(AND(INDEX(個人!$C$6:$AH$125,$N2475,$C$3)&lt;&gt;"",INDEX(個人!$C$6:$AH$125,$N2475,$O2475)&lt;&gt;""),IF(INDEX(個人!$C$6:$AH$125,$N2475,$H$3)&lt;20,11,ROUNDDOWN(INDEX(個人!$C$6:$AH$125,$N2475,$H$3)/5,0)+7),"")</f>
        <v/>
      </c>
      <c r="I2475" s="22" t="str">
        <f>IF(AND(INDEX(個人!$C$6:$AH$125,$N2475,$C$3)&lt;&gt;"",INDEX(個人!$C$6:$AH$125,$N2475,$O2475)&lt;&gt;""),IF(ISERROR(VLOOKUP(DBCS($Q2475),コード一覧!$E$1:$F$6,2,FALSE)),1,VLOOKUP(DBCS($Q2475),コード一覧!$E$1:$F$6,2,FALSE)),"")</f>
        <v/>
      </c>
      <c r="J2475" s="22" t="str">
        <f>IF(AND(INDEX(個人!$C$6:$AH$125,$N2475,$C$3)&lt;&gt;"",INDEX(個人!$C$6:$AH$125,$N2475,$O2475)&lt;&gt;""),VLOOKUP($P2475,コード一覧!$G$1:$H$10,2,FALSE),"")</f>
        <v/>
      </c>
      <c r="K2475" s="22" t="str">
        <f>IF(AND(INDEX(個人!$C$6:$AH$125,$N2475,$C$3)&lt;&gt;"",INDEX(個人!$C$6:$AH$125,$N2475,$O2475)&lt;&gt;""),LEFT(TEXT(INDEX(個人!$C$6:$AH$125,$N2475,$O2475),"mm:ss.00"),2),"")</f>
        <v/>
      </c>
      <c r="L2475" s="22" t="str">
        <f>IF(AND(INDEX(個人!$C$6:$AH$125,$N2475,$C$3)&lt;&gt;"",INDEX(個人!$C$6:$AH$125,$N2475,$O2475)&lt;&gt;""),MID(TEXT(INDEX(個人!$C$6:$AH$125,$N2475,$O2475),"mm:ss.00"),4,2),"")</f>
        <v/>
      </c>
      <c r="M2475" s="22" t="str">
        <f>IF(AND(INDEX(個人!$C$6:$AH$125,$N2475,$C$3)&lt;&gt;"",INDEX(個人!$C$6:$AH$125,$N2475,$O2475)&lt;&gt;""),RIGHT(TEXT(INDEX(個人!$C$6:$AH$125,$N2475,$O2475),"mm:ss.00"),2),"")</f>
        <v/>
      </c>
      <c r="N2475" s="22">
        <f t="shared" si="338"/>
        <v>113</v>
      </c>
      <c r="O2475" s="22">
        <v>16</v>
      </c>
      <c r="P2475" s="24" t="s">
        <v>75</v>
      </c>
      <c r="Q2475" s="22" t="s">
        <v>102</v>
      </c>
    </row>
    <row r="2476" spans="3:17" s="22" customFormat="1" x14ac:dyDescent="0.15">
      <c r="C2476" s="22" t="str">
        <f>IF(INDEX(個人!$C$6:$AH$125,$N2476,$C$3)&lt;&gt;"",DBCS(TRIM(INDEX(個人!$C$6:$AH$125,$N2476,$C$3))),"")</f>
        <v/>
      </c>
      <c r="D2476" s="22" t="str">
        <f t="shared" si="336"/>
        <v>○</v>
      </c>
      <c r="E2476" s="22">
        <f>IF(AND(INDEX(個人!$C$6:$AH$125,$N2475,$C$3)&lt;&gt;"",INDEX(個人!$C$6:$AH$125,$N2476,$O2476)&lt;&gt;""),E2475+1,E2475)</f>
        <v>0</v>
      </c>
      <c r="F2476" s="22" t="str">
        <f t="shared" si="337"/>
        <v>@0</v>
      </c>
      <c r="H2476" s="22" t="str">
        <f>IF(AND(INDEX(個人!$C$6:$AH$125,$N2476,$C$3)&lt;&gt;"",INDEX(個人!$C$6:$AH$125,$N2476,$O2476)&lt;&gt;""),IF(INDEX(個人!$C$6:$AH$125,$N2476,$H$3)&lt;20,11,ROUNDDOWN(INDEX(個人!$C$6:$AH$125,$N2476,$H$3)/5,0)+7),"")</f>
        <v/>
      </c>
      <c r="I2476" s="22" t="str">
        <f>IF(AND(INDEX(個人!$C$6:$AH$125,$N2476,$C$3)&lt;&gt;"",INDEX(個人!$C$6:$AH$125,$N2476,$O2476)&lt;&gt;""),IF(ISERROR(VLOOKUP(DBCS($Q2476),コード一覧!$E$1:$F$6,2,FALSE)),1,VLOOKUP(DBCS($Q2476),コード一覧!$E$1:$F$6,2,FALSE)),"")</f>
        <v/>
      </c>
      <c r="J2476" s="22" t="str">
        <f>IF(AND(INDEX(個人!$C$6:$AH$125,$N2476,$C$3)&lt;&gt;"",INDEX(個人!$C$6:$AH$125,$N2476,$O2476)&lt;&gt;""),VLOOKUP($P2476,コード一覧!$G$1:$H$10,2,FALSE),"")</f>
        <v/>
      </c>
      <c r="K2476" s="22" t="str">
        <f>IF(AND(INDEX(個人!$C$6:$AH$125,$N2476,$C$3)&lt;&gt;"",INDEX(個人!$C$6:$AH$125,$N2476,$O2476)&lt;&gt;""),LEFT(TEXT(INDEX(個人!$C$6:$AH$125,$N2476,$O2476),"mm:ss.00"),2),"")</f>
        <v/>
      </c>
      <c r="L2476" s="22" t="str">
        <f>IF(AND(INDEX(個人!$C$6:$AH$125,$N2476,$C$3)&lt;&gt;"",INDEX(個人!$C$6:$AH$125,$N2476,$O2476)&lt;&gt;""),MID(TEXT(INDEX(個人!$C$6:$AH$125,$N2476,$O2476),"mm:ss.00"),4,2),"")</f>
        <v/>
      </c>
      <c r="M2476" s="22" t="str">
        <f>IF(AND(INDEX(個人!$C$6:$AH$125,$N2476,$C$3)&lt;&gt;"",INDEX(個人!$C$6:$AH$125,$N2476,$O2476)&lt;&gt;""),RIGHT(TEXT(INDEX(個人!$C$6:$AH$125,$N2476,$O2476),"mm:ss.00"),2),"")</f>
        <v/>
      </c>
      <c r="N2476" s="22">
        <f t="shared" si="338"/>
        <v>113</v>
      </c>
      <c r="O2476" s="22">
        <v>17</v>
      </c>
      <c r="P2476" s="24" t="s">
        <v>77</v>
      </c>
      <c r="Q2476" s="22" t="s">
        <v>102</v>
      </c>
    </row>
    <row r="2477" spans="3:17" s="22" customFormat="1" x14ac:dyDescent="0.15">
      <c r="C2477" s="22" t="str">
        <f>IF(INDEX(個人!$C$6:$AH$125,$N2477,$C$3)&lt;&gt;"",DBCS(TRIM(INDEX(個人!$C$6:$AH$125,$N2477,$C$3))),"")</f>
        <v/>
      </c>
      <c r="D2477" s="22" t="str">
        <f t="shared" si="336"/>
        <v>○</v>
      </c>
      <c r="E2477" s="22">
        <f>IF(AND(INDEX(個人!$C$6:$AH$125,$N2476,$C$3)&lt;&gt;"",INDEX(個人!$C$6:$AH$125,$N2477,$O2477)&lt;&gt;""),E2476+1,E2476)</f>
        <v>0</v>
      </c>
      <c r="F2477" s="22" t="str">
        <f t="shared" si="337"/>
        <v>@0</v>
      </c>
      <c r="H2477" s="22" t="str">
        <f>IF(AND(INDEX(個人!$C$6:$AH$125,$N2477,$C$3)&lt;&gt;"",INDEX(個人!$C$6:$AH$125,$N2477,$O2477)&lt;&gt;""),IF(INDEX(個人!$C$6:$AH$125,$N2477,$H$3)&lt;20,11,ROUNDDOWN(INDEX(個人!$C$6:$AH$125,$N2477,$H$3)/5,0)+7),"")</f>
        <v/>
      </c>
      <c r="I2477" s="22" t="str">
        <f>IF(AND(INDEX(個人!$C$6:$AH$125,$N2477,$C$3)&lt;&gt;"",INDEX(個人!$C$6:$AH$125,$N2477,$O2477)&lt;&gt;""),IF(ISERROR(VLOOKUP(DBCS($Q2477),コード一覧!$E$1:$F$6,2,FALSE)),1,VLOOKUP(DBCS($Q2477),コード一覧!$E$1:$F$6,2,FALSE)),"")</f>
        <v/>
      </c>
      <c r="J2477" s="22" t="str">
        <f>IF(AND(INDEX(個人!$C$6:$AH$125,$N2477,$C$3)&lt;&gt;"",INDEX(個人!$C$6:$AH$125,$N2477,$O2477)&lt;&gt;""),VLOOKUP($P2477,コード一覧!$G$1:$H$10,2,FALSE),"")</f>
        <v/>
      </c>
      <c r="K2477" s="22" t="str">
        <f>IF(AND(INDEX(個人!$C$6:$AH$125,$N2477,$C$3)&lt;&gt;"",INDEX(個人!$C$6:$AH$125,$N2477,$O2477)&lt;&gt;""),LEFT(TEXT(INDEX(個人!$C$6:$AH$125,$N2477,$O2477),"mm:ss.00"),2),"")</f>
        <v/>
      </c>
      <c r="L2477" s="22" t="str">
        <f>IF(AND(INDEX(個人!$C$6:$AH$125,$N2477,$C$3)&lt;&gt;"",INDEX(個人!$C$6:$AH$125,$N2477,$O2477)&lt;&gt;""),MID(TEXT(INDEX(個人!$C$6:$AH$125,$N2477,$O2477),"mm:ss.00"),4,2),"")</f>
        <v/>
      </c>
      <c r="M2477" s="22" t="str">
        <f>IF(AND(INDEX(個人!$C$6:$AH$125,$N2477,$C$3)&lt;&gt;"",INDEX(個人!$C$6:$AH$125,$N2477,$O2477)&lt;&gt;""),RIGHT(TEXT(INDEX(個人!$C$6:$AH$125,$N2477,$O2477),"mm:ss.00"),2),"")</f>
        <v/>
      </c>
      <c r="N2477" s="22">
        <f t="shared" si="338"/>
        <v>113</v>
      </c>
      <c r="O2477" s="22">
        <v>18</v>
      </c>
      <c r="P2477" s="24" t="s">
        <v>70</v>
      </c>
      <c r="Q2477" s="22" t="s">
        <v>103</v>
      </c>
    </row>
    <row r="2478" spans="3:17" s="22" customFormat="1" x14ac:dyDescent="0.15">
      <c r="C2478" s="22" t="str">
        <f>IF(INDEX(個人!$C$6:$AH$125,$N2478,$C$3)&lt;&gt;"",DBCS(TRIM(INDEX(個人!$C$6:$AH$125,$N2478,$C$3))),"")</f>
        <v/>
      </c>
      <c r="D2478" s="22" t="str">
        <f t="shared" si="336"/>
        <v>○</v>
      </c>
      <c r="E2478" s="22">
        <f>IF(AND(INDEX(個人!$C$6:$AH$125,$N2477,$C$3)&lt;&gt;"",INDEX(個人!$C$6:$AH$125,$N2478,$O2478)&lt;&gt;""),E2477+1,E2477)</f>
        <v>0</v>
      </c>
      <c r="F2478" s="22" t="str">
        <f t="shared" si="337"/>
        <v>@0</v>
      </c>
      <c r="H2478" s="22" t="str">
        <f>IF(AND(INDEX(個人!$C$6:$AH$125,$N2478,$C$3)&lt;&gt;"",INDEX(個人!$C$6:$AH$125,$N2478,$O2478)&lt;&gt;""),IF(INDEX(個人!$C$6:$AH$125,$N2478,$H$3)&lt;20,11,ROUNDDOWN(INDEX(個人!$C$6:$AH$125,$N2478,$H$3)/5,0)+7),"")</f>
        <v/>
      </c>
      <c r="I2478" s="22" t="str">
        <f>IF(AND(INDEX(個人!$C$6:$AH$125,$N2478,$C$3)&lt;&gt;"",INDEX(個人!$C$6:$AH$125,$N2478,$O2478)&lt;&gt;""),IF(ISERROR(VLOOKUP(DBCS($Q2478),コード一覧!$E$1:$F$6,2,FALSE)),1,VLOOKUP(DBCS($Q2478),コード一覧!$E$1:$F$6,2,FALSE)),"")</f>
        <v/>
      </c>
      <c r="J2478" s="22" t="str">
        <f>IF(AND(INDEX(個人!$C$6:$AH$125,$N2478,$C$3)&lt;&gt;"",INDEX(個人!$C$6:$AH$125,$N2478,$O2478)&lt;&gt;""),VLOOKUP($P2478,コード一覧!$G$1:$H$10,2,FALSE),"")</f>
        <v/>
      </c>
      <c r="K2478" s="22" t="str">
        <f>IF(AND(INDEX(個人!$C$6:$AH$125,$N2478,$C$3)&lt;&gt;"",INDEX(個人!$C$6:$AH$125,$N2478,$O2478)&lt;&gt;""),LEFT(TEXT(INDEX(個人!$C$6:$AH$125,$N2478,$O2478),"mm:ss.00"),2),"")</f>
        <v/>
      </c>
      <c r="L2478" s="22" t="str">
        <f>IF(AND(INDEX(個人!$C$6:$AH$125,$N2478,$C$3)&lt;&gt;"",INDEX(個人!$C$6:$AH$125,$N2478,$O2478)&lt;&gt;""),MID(TEXT(INDEX(個人!$C$6:$AH$125,$N2478,$O2478),"mm:ss.00"),4,2),"")</f>
        <v/>
      </c>
      <c r="M2478" s="22" t="str">
        <f>IF(AND(INDEX(個人!$C$6:$AH$125,$N2478,$C$3)&lt;&gt;"",INDEX(個人!$C$6:$AH$125,$N2478,$O2478)&lt;&gt;""),RIGHT(TEXT(INDEX(個人!$C$6:$AH$125,$N2478,$O2478),"mm:ss.00"),2),"")</f>
        <v/>
      </c>
      <c r="N2478" s="22">
        <f t="shared" si="338"/>
        <v>113</v>
      </c>
      <c r="O2478" s="22">
        <v>19</v>
      </c>
      <c r="P2478" s="24" t="s">
        <v>24</v>
      </c>
      <c r="Q2478" s="22" t="s">
        <v>103</v>
      </c>
    </row>
    <row r="2479" spans="3:17" s="22" customFormat="1" x14ac:dyDescent="0.15">
      <c r="C2479" s="22" t="str">
        <f>IF(INDEX(個人!$C$6:$AH$125,$N2479,$C$3)&lt;&gt;"",DBCS(TRIM(INDEX(個人!$C$6:$AH$125,$N2479,$C$3))),"")</f>
        <v/>
      </c>
      <c r="D2479" s="22" t="str">
        <f t="shared" si="336"/>
        <v>○</v>
      </c>
      <c r="E2479" s="22">
        <f>IF(AND(INDEX(個人!$C$6:$AH$125,$N2478,$C$3)&lt;&gt;"",INDEX(個人!$C$6:$AH$125,$N2479,$O2479)&lt;&gt;""),E2478+1,E2478)</f>
        <v>0</v>
      </c>
      <c r="F2479" s="22" t="str">
        <f t="shared" si="337"/>
        <v>@0</v>
      </c>
      <c r="H2479" s="22" t="str">
        <f>IF(AND(INDEX(個人!$C$6:$AH$125,$N2479,$C$3)&lt;&gt;"",INDEX(個人!$C$6:$AH$125,$N2479,$O2479)&lt;&gt;""),IF(INDEX(個人!$C$6:$AH$125,$N2479,$H$3)&lt;20,11,ROUNDDOWN(INDEX(個人!$C$6:$AH$125,$N2479,$H$3)/5,0)+7),"")</f>
        <v/>
      </c>
      <c r="I2479" s="22" t="str">
        <f>IF(AND(INDEX(個人!$C$6:$AH$125,$N2479,$C$3)&lt;&gt;"",INDEX(個人!$C$6:$AH$125,$N2479,$O2479)&lt;&gt;""),IF(ISERROR(VLOOKUP(DBCS($Q2479),コード一覧!$E$1:$F$6,2,FALSE)),1,VLOOKUP(DBCS($Q2479),コード一覧!$E$1:$F$6,2,FALSE)),"")</f>
        <v/>
      </c>
      <c r="J2479" s="22" t="str">
        <f>IF(AND(INDEX(個人!$C$6:$AH$125,$N2479,$C$3)&lt;&gt;"",INDEX(個人!$C$6:$AH$125,$N2479,$O2479)&lt;&gt;""),VLOOKUP($P2479,コード一覧!$G$1:$H$10,2,FALSE),"")</f>
        <v/>
      </c>
      <c r="K2479" s="22" t="str">
        <f>IF(AND(INDEX(個人!$C$6:$AH$125,$N2479,$C$3)&lt;&gt;"",INDEX(個人!$C$6:$AH$125,$N2479,$O2479)&lt;&gt;""),LEFT(TEXT(INDEX(個人!$C$6:$AH$125,$N2479,$O2479),"mm:ss.00"),2),"")</f>
        <v/>
      </c>
      <c r="L2479" s="22" t="str">
        <f>IF(AND(INDEX(個人!$C$6:$AH$125,$N2479,$C$3)&lt;&gt;"",INDEX(個人!$C$6:$AH$125,$N2479,$O2479)&lt;&gt;""),MID(TEXT(INDEX(個人!$C$6:$AH$125,$N2479,$O2479),"mm:ss.00"),4,2),"")</f>
        <v/>
      </c>
      <c r="M2479" s="22" t="str">
        <f>IF(AND(INDEX(個人!$C$6:$AH$125,$N2479,$C$3)&lt;&gt;"",INDEX(個人!$C$6:$AH$125,$N2479,$O2479)&lt;&gt;""),RIGHT(TEXT(INDEX(個人!$C$6:$AH$125,$N2479,$O2479),"mm:ss.00"),2),"")</f>
        <v/>
      </c>
      <c r="N2479" s="22">
        <f t="shared" si="338"/>
        <v>113</v>
      </c>
      <c r="O2479" s="22">
        <v>20</v>
      </c>
      <c r="P2479" s="24" t="s">
        <v>37</v>
      </c>
      <c r="Q2479" s="22" t="s">
        <v>103</v>
      </c>
    </row>
    <row r="2480" spans="3:17" s="22" customFormat="1" x14ac:dyDescent="0.15">
      <c r="C2480" s="22" t="str">
        <f>IF(INDEX(個人!$C$6:$AH$125,$N2480,$C$3)&lt;&gt;"",DBCS(TRIM(INDEX(個人!$C$6:$AH$125,$N2480,$C$3))),"")</f>
        <v/>
      </c>
      <c r="D2480" s="22" t="str">
        <f t="shared" si="336"/>
        <v>○</v>
      </c>
      <c r="E2480" s="22">
        <f>IF(AND(INDEX(個人!$C$6:$AH$125,$N2479,$C$3)&lt;&gt;"",INDEX(個人!$C$6:$AH$125,$N2480,$O2480)&lt;&gt;""),E2479+1,E2479)</f>
        <v>0</v>
      </c>
      <c r="F2480" s="22" t="str">
        <f t="shared" si="337"/>
        <v>@0</v>
      </c>
      <c r="H2480" s="22" t="str">
        <f>IF(AND(INDEX(個人!$C$6:$AH$125,$N2480,$C$3)&lt;&gt;"",INDEX(個人!$C$6:$AH$125,$N2480,$O2480)&lt;&gt;""),IF(INDEX(個人!$C$6:$AH$125,$N2480,$H$3)&lt;20,11,ROUNDDOWN(INDEX(個人!$C$6:$AH$125,$N2480,$H$3)/5,0)+7),"")</f>
        <v/>
      </c>
      <c r="I2480" s="22" t="str">
        <f>IF(AND(INDEX(個人!$C$6:$AH$125,$N2480,$C$3)&lt;&gt;"",INDEX(個人!$C$6:$AH$125,$N2480,$O2480)&lt;&gt;""),IF(ISERROR(VLOOKUP(DBCS($Q2480),コード一覧!$E$1:$F$6,2,FALSE)),1,VLOOKUP(DBCS($Q2480),コード一覧!$E$1:$F$6,2,FALSE)),"")</f>
        <v/>
      </c>
      <c r="J2480" s="22" t="str">
        <f>IF(AND(INDEX(個人!$C$6:$AH$125,$N2480,$C$3)&lt;&gt;"",INDEX(個人!$C$6:$AH$125,$N2480,$O2480)&lt;&gt;""),VLOOKUP($P2480,コード一覧!$G$1:$H$10,2,FALSE),"")</f>
        <v/>
      </c>
      <c r="K2480" s="22" t="str">
        <f>IF(AND(INDEX(個人!$C$6:$AH$125,$N2480,$C$3)&lt;&gt;"",INDEX(個人!$C$6:$AH$125,$N2480,$O2480)&lt;&gt;""),LEFT(TEXT(INDEX(個人!$C$6:$AH$125,$N2480,$O2480),"mm:ss.00"),2),"")</f>
        <v/>
      </c>
      <c r="L2480" s="22" t="str">
        <f>IF(AND(INDEX(個人!$C$6:$AH$125,$N2480,$C$3)&lt;&gt;"",INDEX(個人!$C$6:$AH$125,$N2480,$O2480)&lt;&gt;""),MID(TEXT(INDEX(個人!$C$6:$AH$125,$N2480,$O2480),"mm:ss.00"),4,2),"")</f>
        <v/>
      </c>
      <c r="M2480" s="22" t="str">
        <f>IF(AND(INDEX(個人!$C$6:$AH$125,$N2480,$C$3)&lt;&gt;"",INDEX(個人!$C$6:$AH$125,$N2480,$O2480)&lt;&gt;""),RIGHT(TEXT(INDEX(個人!$C$6:$AH$125,$N2480,$O2480),"mm:ss.00"),2),"")</f>
        <v/>
      </c>
      <c r="N2480" s="22">
        <f t="shared" si="338"/>
        <v>113</v>
      </c>
      <c r="O2480" s="22">
        <v>21</v>
      </c>
      <c r="P2480" s="24" t="s">
        <v>47</v>
      </c>
      <c r="Q2480" s="22" t="s">
        <v>103</v>
      </c>
    </row>
    <row r="2481" spans="3:17" s="22" customFormat="1" x14ac:dyDescent="0.15">
      <c r="C2481" s="22" t="str">
        <f>IF(INDEX(個人!$C$6:$AH$125,$N2481,$C$3)&lt;&gt;"",DBCS(TRIM(INDEX(個人!$C$6:$AH$125,$N2481,$C$3))),"")</f>
        <v/>
      </c>
      <c r="D2481" s="22" t="str">
        <f t="shared" si="336"/>
        <v>○</v>
      </c>
      <c r="E2481" s="22">
        <f>IF(AND(INDEX(個人!$C$6:$AH$125,$N2480,$C$3)&lt;&gt;"",INDEX(個人!$C$6:$AH$125,$N2481,$O2481)&lt;&gt;""),E2480+1,E2480)</f>
        <v>0</v>
      </c>
      <c r="F2481" s="22" t="str">
        <f t="shared" si="337"/>
        <v>@0</v>
      </c>
      <c r="H2481" s="22" t="str">
        <f>IF(AND(INDEX(個人!$C$6:$AH$125,$N2481,$C$3)&lt;&gt;"",INDEX(個人!$C$6:$AH$125,$N2481,$O2481)&lt;&gt;""),IF(INDEX(個人!$C$6:$AH$125,$N2481,$H$3)&lt;20,11,ROUNDDOWN(INDEX(個人!$C$6:$AH$125,$N2481,$H$3)/5,0)+7),"")</f>
        <v/>
      </c>
      <c r="I2481" s="22" t="str">
        <f>IF(AND(INDEX(個人!$C$6:$AH$125,$N2481,$C$3)&lt;&gt;"",INDEX(個人!$C$6:$AH$125,$N2481,$O2481)&lt;&gt;""),IF(ISERROR(VLOOKUP(DBCS($Q2481),コード一覧!$E$1:$F$6,2,FALSE)),1,VLOOKUP(DBCS($Q2481),コード一覧!$E$1:$F$6,2,FALSE)),"")</f>
        <v/>
      </c>
      <c r="J2481" s="22" t="str">
        <f>IF(AND(INDEX(個人!$C$6:$AH$125,$N2481,$C$3)&lt;&gt;"",INDEX(個人!$C$6:$AH$125,$N2481,$O2481)&lt;&gt;""),VLOOKUP($P2481,コード一覧!$G$1:$H$10,2,FALSE),"")</f>
        <v/>
      </c>
      <c r="K2481" s="22" t="str">
        <f>IF(AND(INDEX(個人!$C$6:$AH$125,$N2481,$C$3)&lt;&gt;"",INDEX(個人!$C$6:$AH$125,$N2481,$O2481)&lt;&gt;""),LEFT(TEXT(INDEX(個人!$C$6:$AH$125,$N2481,$O2481),"mm:ss.00"),2),"")</f>
        <v/>
      </c>
      <c r="L2481" s="22" t="str">
        <f>IF(AND(INDEX(個人!$C$6:$AH$125,$N2481,$C$3)&lt;&gt;"",INDEX(個人!$C$6:$AH$125,$N2481,$O2481)&lt;&gt;""),MID(TEXT(INDEX(個人!$C$6:$AH$125,$N2481,$O2481),"mm:ss.00"),4,2),"")</f>
        <v/>
      </c>
      <c r="M2481" s="22" t="str">
        <f>IF(AND(INDEX(個人!$C$6:$AH$125,$N2481,$C$3)&lt;&gt;"",INDEX(個人!$C$6:$AH$125,$N2481,$O2481)&lt;&gt;""),RIGHT(TEXT(INDEX(個人!$C$6:$AH$125,$N2481,$O2481),"mm:ss.00"),2),"")</f>
        <v/>
      </c>
      <c r="N2481" s="22">
        <f t="shared" si="338"/>
        <v>113</v>
      </c>
      <c r="O2481" s="22">
        <v>22</v>
      </c>
      <c r="P2481" s="24" t="s">
        <v>70</v>
      </c>
      <c r="Q2481" s="22" t="s">
        <v>104</v>
      </c>
    </row>
    <row r="2482" spans="3:17" s="22" customFormat="1" x14ac:dyDescent="0.15">
      <c r="C2482" s="22" t="str">
        <f>IF(INDEX(個人!$C$6:$AH$125,$N2482,$C$3)&lt;&gt;"",DBCS(TRIM(INDEX(個人!$C$6:$AH$125,$N2482,$C$3))),"")</f>
        <v/>
      </c>
      <c r="D2482" s="22" t="str">
        <f t="shared" si="336"/>
        <v>○</v>
      </c>
      <c r="E2482" s="22">
        <f>IF(AND(INDEX(個人!$C$6:$AH$125,$N2481,$C$3)&lt;&gt;"",INDEX(個人!$C$6:$AH$125,$N2482,$O2482)&lt;&gt;""),E2481+1,E2481)</f>
        <v>0</v>
      </c>
      <c r="F2482" s="22" t="str">
        <f t="shared" si="337"/>
        <v>@0</v>
      </c>
      <c r="H2482" s="22" t="str">
        <f>IF(AND(INDEX(個人!$C$6:$AH$125,$N2482,$C$3)&lt;&gt;"",INDEX(個人!$C$6:$AH$125,$N2482,$O2482)&lt;&gt;""),IF(INDEX(個人!$C$6:$AH$125,$N2482,$H$3)&lt;20,11,ROUNDDOWN(INDEX(個人!$C$6:$AH$125,$N2482,$H$3)/5,0)+7),"")</f>
        <v/>
      </c>
      <c r="I2482" s="22" t="str">
        <f>IF(AND(INDEX(個人!$C$6:$AH$125,$N2482,$C$3)&lt;&gt;"",INDEX(個人!$C$6:$AH$125,$N2482,$O2482)&lt;&gt;""),IF(ISERROR(VLOOKUP(DBCS($Q2482),コード一覧!$E$1:$F$6,2,FALSE)),1,VLOOKUP(DBCS($Q2482),コード一覧!$E$1:$F$6,2,FALSE)),"")</f>
        <v/>
      </c>
      <c r="J2482" s="22" t="str">
        <f>IF(AND(INDEX(個人!$C$6:$AH$125,$N2482,$C$3)&lt;&gt;"",INDEX(個人!$C$6:$AH$125,$N2482,$O2482)&lt;&gt;""),VLOOKUP($P2482,コード一覧!$G$1:$H$10,2,FALSE),"")</f>
        <v/>
      </c>
      <c r="K2482" s="22" t="str">
        <f>IF(AND(INDEX(個人!$C$6:$AH$125,$N2482,$C$3)&lt;&gt;"",INDEX(個人!$C$6:$AH$125,$N2482,$O2482)&lt;&gt;""),LEFT(TEXT(INDEX(個人!$C$6:$AH$125,$N2482,$O2482),"mm:ss.00"),2),"")</f>
        <v/>
      </c>
      <c r="L2482" s="22" t="str">
        <f>IF(AND(INDEX(個人!$C$6:$AH$125,$N2482,$C$3)&lt;&gt;"",INDEX(個人!$C$6:$AH$125,$N2482,$O2482)&lt;&gt;""),MID(TEXT(INDEX(個人!$C$6:$AH$125,$N2482,$O2482),"mm:ss.00"),4,2),"")</f>
        <v/>
      </c>
      <c r="M2482" s="22" t="str">
        <f>IF(AND(INDEX(個人!$C$6:$AH$125,$N2482,$C$3)&lt;&gt;"",INDEX(個人!$C$6:$AH$125,$N2482,$O2482)&lt;&gt;""),RIGHT(TEXT(INDEX(個人!$C$6:$AH$125,$N2482,$O2482),"mm:ss.00"),2),"")</f>
        <v/>
      </c>
      <c r="N2482" s="22">
        <f t="shared" si="338"/>
        <v>113</v>
      </c>
      <c r="O2482" s="22">
        <v>23</v>
      </c>
      <c r="P2482" s="24" t="s">
        <v>24</v>
      </c>
      <c r="Q2482" s="22" t="s">
        <v>104</v>
      </c>
    </row>
    <row r="2483" spans="3:17" s="22" customFormat="1" x14ac:dyDescent="0.15">
      <c r="C2483" s="22" t="str">
        <f>IF(INDEX(個人!$C$6:$AH$125,$N2483,$C$3)&lt;&gt;"",DBCS(TRIM(INDEX(個人!$C$6:$AH$125,$N2483,$C$3))),"")</f>
        <v/>
      </c>
      <c r="D2483" s="22" t="str">
        <f t="shared" si="336"/>
        <v>○</v>
      </c>
      <c r="E2483" s="22">
        <f>IF(AND(INDEX(個人!$C$6:$AH$125,$N2482,$C$3)&lt;&gt;"",INDEX(個人!$C$6:$AH$125,$N2483,$O2483)&lt;&gt;""),E2482+1,E2482)</f>
        <v>0</v>
      </c>
      <c r="F2483" s="22" t="str">
        <f t="shared" si="337"/>
        <v>@0</v>
      </c>
      <c r="H2483" s="22" t="str">
        <f>IF(AND(INDEX(個人!$C$6:$AH$125,$N2483,$C$3)&lt;&gt;"",INDEX(個人!$C$6:$AH$125,$N2483,$O2483)&lt;&gt;""),IF(INDEX(個人!$C$6:$AH$125,$N2483,$H$3)&lt;20,11,ROUNDDOWN(INDEX(個人!$C$6:$AH$125,$N2483,$H$3)/5,0)+7),"")</f>
        <v/>
      </c>
      <c r="I2483" s="22" t="str">
        <f>IF(AND(INDEX(個人!$C$6:$AH$125,$N2483,$C$3)&lt;&gt;"",INDEX(個人!$C$6:$AH$125,$N2483,$O2483)&lt;&gt;""),IF(ISERROR(VLOOKUP(DBCS($Q2483),コード一覧!$E$1:$F$6,2,FALSE)),1,VLOOKUP(DBCS($Q2483),コード一覧!$E$1:$F$6,2,FALSE)),"")</f>
        <v/>
      </c>
      <c r="J2483" s="22" t="str">
        <f>IF(AND(INDEX(個人!$C$6:$AH$125,$N2483,$C$3)&lt;&gt;"",INDEX(個人!$C$6:$AH$125,$N2483,$O2483)&lt;&gt;""),VLOOKUP($P2483,コード一覧!$G$1:$H$10,2,FALSE),"")</f>
        <v/>
      </c>
      <c r="K2483" s="22" t="str">
        <f>IF(AND(INDEX(個人!$C$6:$AH$125,$N2483,$C$3)&lt;&gt;"",INDEX(個人!$C$6:$AH$125,$N2483,$O2483)&lt;&gt;""),LEFT(TEXT(INDEX(個人!$C$6:$AH$125,$N2483,$O2483),"mm:ss.00"),2),"")</f>
        <v/>
      </c>
      <c r="L2483" s="22" t="str">
        <f>IF(AND(INDEX(個人!$C$6:$AH$125,$N2483,$C$3)&lt;&gt;"",INDEX(個人!$C$6:$AH$125,$N2483,$O2483)&lt;&gt;""),MID(TEXT(INDEX(個人!$C$6:$AH$125,$N2483,$O2483),"mm:ss.00"),4,2),"")</f>
        <v/>
      </c>
      <c r="M2483" s="22" t="str">
        <f>IF(AND(INDEX(個人!$C$6:$AH$125,$N2483,$C$3)&lt;&gt;"",INDEX(個人!$C$6:$AH$125,$N2483,$O2483)&lt;&gt;""),RIGHT(TEXT(INDEX(個人!$C$6:$AH$125,$N2483,$O2483),"mm:ss.00"),2),"")</f>
        <v/>
      </c>
      <c r="N2483" s="22">
        <f t="shared" si="338"/>
        <v>113</v>
      </c>
      <c r="O2483" s="22">
        <v>24</v>
      </c>
      <c r="P2483" s="24" t="s">
        <v>37</v>
      </c>
      <c r="Q2483" s="22" t="s">
        <v>104</v>
      </c>
    </row>
    <row r="2484" spans="3:17" s="22" customFormat="1" x14ac:dyDescent="0.15">
      <c r="C2484" s="22" t="str">
        <f>IF(INDEX(個人!$C$6:$AH$125,$N2484,$C$3)&lt;&gt;"",DBCS(TRIM(INDEX(個人!$C$6:$AH$125,$N2484,$C$3))),"")</f>
        <v/>
      </c>
      <c r="D2484" s="22" t="str">
        <f t="shared" si="336"/>
        <v>○</v>
      </c>
      <c r="E2484" s="22">
        <f>IF(AND(INDEX(個人!$C$6:$AH$125,$N2483,$C$3)&lt;&gt;"",INDEX(個人!$C$6:$AH$125,$N2484,$O2484)&lt;&gt;""),E2483+1,E2483)</f>
        <v>0</v>
      </c>
      <c r="F2484" s="22" t="str">
        <f t="shared" si="337"/>
        <v>@0</v>
      </c>
      <c r="H2484" s="22" t="str">
        <f>IF(AND(INDEX(個人!$C$6:$AH$125,$N2484,$C$3)&lt;&gt;"",INDEX(個人!$C$6:$AH$125,$N2484,$O2484)&lt;&gt;""),IF(INDEX(個人!$C$6:$AH$125,$N2484,$H$3)&lt;20,11,ROUNDDOWN(INDEX(個人!$C$6:$AH$125,$N2484,$H$3)/5,0)+7),"")</f>
        <v/>
      </c>
      <c r="I2484" s="22" t="str">
        <f>IF(AND(INDEX(個人!$C$6:$AH$125,$N2484,$C$3)&lt;&gt;"",INDEX(個人!$C$6:$AH$125,$N2484,$O2484)&lt;&gt;""),IF(ISERROR(VLOOKUP(DBCS($Q2484),コード一覧!$E$1:$F$6,2,FALSE)),1,VLOOKUP(DBCS($Q2484),コード一覧!$E$1:$F$6,2,FALSE)),"")</f>
        <v/>
      </c>
      <c r="J2484" s="22" t="str">
        <f>IF(AND(INDEX(個人!$C$6:$AH$125,$N2484,$C$3)&lt;&gt;"",INDEX(個人!$C$6:$AH$125,$N2484,$O2484)&lt;&gt;""),VLOOKUP($P2484,コード一覧!$G$1:$H$10,2,FALSE),"")</f>
        <v/>
      </c>
      <c r="K2484" s="22" t="str">
        <f>IF(AND(INDEX(個人!$C$6:$AH$125,$N2484,$C$3)&lt;&gt;"",INDEX(個人!$C$6:$AH$125,$N2484,$O2484)&lt;&gt;""),LEFT(TEXT(INDEX(個人!$C$6:$AH$125,$N2484,$O2484),"mm:ss.00"),2),"")</f>
        <v/>
      </c>
      <c r="L2484" s="22" t="str">
        <f>IF(AND(INDEX(個人!$C$6:$AH$125,$N2484,$C$3)&lt;&gt;"",INDEX(個人!$C$6:$AH$125,$N2484,$O2484)&lt;&gt;""),MID(TEXT(INDEX(個人!$C$6:$AH$125,$N2484,$O2484),"mm:ss.00"),4,2),"")</f>
        <v/>
      </c>
      <c r="M2484" s="22" t="str">
        <f>IF(AND(INDEX(個人!$C$6:$AH$125,$N2484,$C$3)&lt;&gt;"",INDEX(個人!$C$6:$AH$125,$N2484,$O2484)&lt;&gt;""),RIGHT(TEXT(INDEX(個人!$C$6:$AH$125,$N2484,$O2484),"mm:ss.00"),2),"")</f>
        <v/>
      </c>
      <c r="N2484" s="22">
        <f t="shared" si="338"/>
        <v>113</v>
      </c>
      <c r="O2484" s="22">
        <v>25</v>
      </c>
      <c r="P2484" s="24" t="s">
        <v>47</v>
      </c>
      <c r="Q2484" s="22" t="s">
        <v>104</v>
      </c>
    </row>
    <row r="2485" spans="3:17" s="22" customFormat="1" x14ac:dyDescent="0.15">
      <c r="C2485" s="22" t="str">
        <f>IF(INDEX(個人!$C$6:$AH$125,$N2485,$C$3)&lt;&gt;"",DBCS(TRIM(INDEX(個人!$C$6:$AH$125,$N2485,$C$3))),"")</f>
        <v/>
      </c>
      <c r="D2485" s="22" t="str">
        <f t="shared" si="336"/>
        <v>○</v>
      </c>
      <c r="E2485" s="22">
        <f>IF(AND(INDEX(個人!$C$6:$AH$125,$N2484,$C$3)&lt;&gt;"",INDEX(個人!$C$6:$AH$125,$N2485,$O2485)&lt;&gt;""),E2484+1,E2484)</f>
        <v>0</v>
      </c>
      <c r="F2485" s="22" t="str">
        <f t="shared" si="337"/>
        <v>@0</v>
      </c>
      <c r="H2485" s="22" t="str">
        <f>IF(AND(INDEX(個人!$C$6:$AH$125,$N2485,$C$3)&lt;&gt;"",INDEX(個人!$C$6:$AH$125,$N2485,$O2485)&lt;&gt;""),IF(INDEX(個人!$C$6:$AH$125,$N2485,$H$3)&lt;20,11,ROUNDDOWN(INDEX(個人!$C$6:$AH$125,$N2485,$H$3)/5,0)+7),"")</f>
        <v/>
      </c>
      <c r="I2485" s="22" t="str">
        <f>IF(AND(INDEX(個人!$C$6:$AH$125,$N2485,$C$3)&lt;&gt;"",INDEX(個人!$C$6:$AH$125,$N2485,$O2485)&lt;&gt;""),IF(ISERROR(VLOOKUP(DBCS($Q2485),コード一覧!$E$1:$F$6,2,FALSE)),1,VLOOKUP(DBCS($Q2485),コード一覧!$E$1:$F$6,2,FALSE)),"")</f>
        <v/>
      </c>
      <c r="J2485" s="22" t="str">
        <f>IF(AND(INDEX(個人!$C$6:$AH$125,$N2485,$C$3)&lt;&gt;"",INDEX(個人!$C$6:$AH$125,$N2485,$O2485)&lt;&gt;""),VLOOKUP($P2485,コード一覧!$G$1:$H$10,2,FALSE),"")</f>
        <v/>
      </c>
      <c r="K2485" s="22" t="str">
        <f>IF(AND(INDEX(個人!$C$6:$AH$125,$N2485,$C$3)&lt;&gt;"",INDEX(個人!$C$6:$AH$125,$N2485,$O2485)&lt;&gt;""),LEFT(TEXT(INDEX(個人!$C$6:$AH$125,$N2485,$O2485),"mm:ss.00"),2),"")</f>
        <v/>
      </c>
      <c r="L2485" s="22" t="str">
        <f>IF(AND(INDEX(個人!$C$6:$AH$125,$N2485,$C$3)&lt;&gt;"",INDEX(個人!$C$6:$AH$125,$N2485,$O2485)&lt;&gt;""),MID(TEXT(INDEX(個人!$C$6:$AH$125,$N2485,$O2485),"mm:ss.00"),4,2),"")</f>
        <v/>
      </c>
      <c r="M2485" s="22" t="str">
        <f>IF(AND(INDEX(個人!$C$6:$AH$125,$N2485,$C$3)&lt;&gt;"",INDEX(個人!$C$6:$AH$125,$N2485,$O2485)&lt;&gt;""),RIGHT(TEXT(INDEX(個人!$C$6:$AH$125,$N2485,$O2485),"mm:ss.00"),2),"")</f>
        <v/>
      </c>
      <c r="N2485" s="22">
        <f t="shared" si="338"/>
        <v>113</v>
      </c>
      <c r="O2485" s="22">
        <v>26</v>
      </c>
      <c r="P2485" s="24" t="s">
        <v>70</v>
      </c>
      <c r="Q2485" s="22" t="s">
        <v>55</v>
      </c>
    </row>
    <row r="2486" spans="3:17" s="22" customFormat="1" x14ac:dyDescent="0.15">
      <c r="C2486" s="22" t="str">
        <f>IF(INDEX(個人!$C$6:$AH$125,$N2486,$C$3)&lt;&gt;"",DBCS(TRIM(INDEX(個人!$C$6:$AH$125,$N2486,$C$3))),"")</f>
        <v/>
      </c>
      <c r="D2486" s="22" t="str">
        <f t="shared" si="336"/>
        <v>○</v>
      </c>
      <c r="E2486" s="22">
        <f>IF(AND(INDEX(個人!$C$6:$AH$125,$N2485,$C$3)&lt;&gt;"",INDEX(個人!$C$6:$AH$125,$N2486,$O2486)&lt;&gt;""),E2485+1,E2485)</f>
        <v>0</v>
      </c>
      <c r="F2486" s="22" t="str">
        <f t="shared" si="337"/>
        <v>@0</v>
      </c>
      <c r="H2486" s="22" t="str">
        <f>IF(AND(INDEX(個人!$C$6:$AH$125,$N2486,$C$3)&lt;&gt;"",INDEX(個人!$C$6:$AH$125,$N2486,$O2486)&lt;&gt;""),IF(INDEX(個人!$C$6:$AH$125,$N2486,$H$3)&lt;20,11,ROUNDDOWN(INDEX(個人!$C$6:$AH$125,$N2486,$H$3)/5,0)+7),"")</f>
        <v/>
      </c>
      <c r="I2486" s="22" t="str">
        <f>IF(AND(INDEX(個人!$C$6:$AH$125,$N2486,$C$3)&lt;&gt;"",INDEX(個人!$C$6:$AH$125,$N2486,$O2486)&lt;&gt;""),IF(ISERROR(VLOOKUP(DBCS($Q2486),コード一覧!$E$1:$F$6,2,FALSE)),1,VLOOKUP(DBCS($Q2486),コード一覧!$E$1:$F$6,2,FALSE)),"")</f>
        <v/>
      </c>
      <c r="J2486" s="22" t="str">
        <f>IF(AND(INDEX(個人!$C$6:$AH$125,$N2486,$C$3)&lt;&gt;"",INDEX(個人!$C$6:$AH$125,$N2486,$O2486)&lt;&gt;""),VLOOKUP($P2486,コード一覧!$G$1:$H$10,2,FALSE),"")</f>
        <v/>
      </c>
      <c r="K2486" s="22" t="str">
        <f>IF(AND(INDEX(個人!$C$6:$AH$125,$N2486,$C$3)&lt;&gt;"",INDEX(個人!$C$6:$AH$125,$N2486,$O2486)&lt;&gt;""),LEFT(TEXT(INDEX(個人!$C$6:$AH$125,$N2486,$O2486),"mm:ss.00"),2),"")</f>
        <v/>
      </c>
      <c r="L2486" s="22" t="str">
        <f>IF(AND(INDEX(個人!$C$6:$AH$125,$N2486,$C$3)&lt;&gt;"",INDEX(個人!$C$6:$AH$125,$N2486,$O2486)&lt;&gt;""),MID(TEXT(INDEX(個人!$C$6:$AH$125,$N2486,$O2486),"mm:ss.00"),4,2),"")</f>
        <v/>
      </c>
      <c r="M2486" s="22" t="str">
        <f>IF(AND(INDEX(個人!$C$6:$AH$125,$N2486,$C$3)&lt;&gt;"",INDEX(個人!$C$6:$AH$125,$N2486,$O2486)&lt;&gt;""),RIGHT(TEXT(INDEX(個人!$C$6:$AH$125,$N2486,$O2486),"mm:ss.00"),2),"")</f>
        <v/>
      </c>
      <c r="N2486" s="22">
        <f t="shared" si="338"/>
        <v>113</v>
      </c>
      <c r="O2486" s="22">
        <v>27</v>
      </c>
      <c r="P2486" s="24" t="s">
        <v>24</v>
      </c>
      <c r="Q2486" s="22" t="s">
        <v>55</v>
      </c>
    </row>
    <row r="2487" spans="3:17" s="22" customFormat="1" x14ac:dyDescent="0.15">
      <c r="C2487" s="22" t="str">
        <f>IF(INDEX(個人!$C$6:$AH$125,$N2487,$C$3)&lt;&gt;"",DBCS(TRIM(INDEX(個人!$C$6:$AH$125,$N2487,$C$3))),"")</f>
        <v/>
      </c>
      <c r="D2487" s="22" t="str">
        <f t="shared" si="336"/>
        <v>○</v>
      </c>
      <c r="E2487" s="22">
        <f>IF(AND(INDEX(個人!$C$6:$AH$125,$N2486,$C$3)&lt;&gt;"",INDEX(個人!$C$6:$AH$125,$N2487,$O2487)&lt;&gt;""),E2486+1,E2486)</f>
        <v>0</v>
      </c>
      <c r="F2487" s="22" t="str">
        <f t="shared" si="337"/>
        <v>@0</v>
      </c>
      <c r="H2487" s="22" t="str">
        <f>IF(AND(INDEX(個人!$C$6:$AH$125,$N2487,$C$3)&lt;&gt;"",INDEX(個人!$C$6:$AH$125,$N2487,$O2487)&lt;&gt;""),IF(INDEX(個人!$C$6:$AH$125,$N2487,$H$3)&lt;20,11,ROUNDDOWN(INDEX(個人!$C$6:$AH$125,$N2487,$H$3)/5,0)+7),"")</f>
        <v/>
      </c>
      <c r="I2487" s="22" t="str">
        <f>IF(AND(INDEX(個人!$C$6:$AH$125,$N2487,$C$3)&lt;&gt;"",INDEX(個人!$C$6:$AH$125,$N2487,$O2487)&lt;&gt;""),IF(ISERROR(VLOOKUP(DBCS($Q2487),コード一覧!$E$1:$F$6,2,FALSE)),1,VLOOKUP(DBCS($Q2487),コード一覧!$E$1:$F$6,2,FALSE)),"")</f>
        <v/>
      </c>
      <c r="J2487" s="22" t="str">
        <f>IF(AND(INDEX(個人!$C$6:$AH$125,$N2487,$C$3)&lt;&gt;"",INDEX(個人!$C$6:$AH$125,$N2487,$O2487)&lt;&gt;""),VLOOKUP($P2487,コード一覧!$G$1:$H$10,2,FALSE),"")</f>
        <v/>
      </c>
      <c r="K2487" s="22" t="str">
        <f>IF(AND(INDEX(個人!$C$6:$AH$125,$N2487,$C$3)&lt;&gt;"",INDEX(個人!$C$6:$AH$125,$N2487,$O2487)&lt;&gt;""),LEFT(TEXT(INDEX(個人!$C$6:$AH$125,$N2487,$O2487),"mm:ss.00"),2),"")</f>
        <v/>
      </c>
      <c r="L2487" s="22" t="str">
        <f>IF(AND(INDEX(個人!$C$6:$AH$125,$N2487,$C$3)&lt;&gt;"",INDEX(個人!$C$6:$AH$125,$N2487,$O2487)&lt;&gt;""),MID(TEXT(INDEX(個人!$C$6:$AH$125,$N2487,$O2487),"mm:ss.00"),4,2),"")</f>
        <v/>
      </c>
      <c r="M2487" s="22" t="str">
        <f>IF(AND(INDEX(個人!$C$6:$AH$125,$N2487,$C$3)&lt;&gt;"",INDEX(個人!$C$6:$AH$125,$N2487,$O2487)&lt;&gt;""),RIGHT(TEXT(INDEX(個人!$C$6:$AH$125,$N2487,$O2487),"mm:ss.00"),2),"")</f>
        <v/>
      </c>
      <c r="N2487" s="22">
        <f t="shared" si="338"/>
        <v>113</v>
      </c>
      <c r="O2487" s="22">
        <v>28</v>
      </c>
      <c r="P2487" s="24" t="s">
        <v>37</v>
      </c>
      <c r="Q2487" s="22" t="s">
        <v>55</v>
      </c>
    </row>
    <row r="2488" spans="3:17" s="22" customFormat="1" x14ac:dyDescent="0.15">
      <c r="C2488" s="22" t="str">
        <f>IF(INDEX(個人!$C$6:$AH$125,$N2488,$C$3)&lt;&gt;"",DBCS(TRIM(INDEX(個人!$C$6:$AH$125,$N2488,$C$3))),"")</f>
        <v/>
      </c>
      <c r="D2488" s="22" t="str">
        <f t="shared" si="336"/>
        <v>○</v>
      </c>
      <c r="E2488" s="22">
        <f>IF(AND(INDEX(個人!$C$6:$AH$125,$N2487,$C$3)&lt;&gt;"",INDEX(個人!$C$6:$AH$125,$N2488,$O2488)&lt;&gt;""),E2487+1,E2487)</f>
        <v>0</v>
      </c>
      <c r="F2488" s="22" t="str">
        <f t="shared" si="337"/>
        <v>@0</v>
      </c>
      <c r="H2488" s="22" t="str">
        <f>IF(AND(INDEX(個人!$C$6:$AH$125,$N2488,$C$3)&lt;&gt;"",INDEX(個人!$C$6:$AH$125,$N2488,$O2488)&lt;&gt;""),IF(INDEX(個人!$C$6:$AH$125,$N2488,$H$3)&lt;20,11,ROUNDDOWN(INDEX(個人!$C$6:$AH$125,$N2488,$H$3)/5,0)+7),"")</f>
        <v/>
      </c>
      <c r="I2488" s="22" t="str">
        <f>IF(AND(INDEX(個人!$C$6:$AH$125,$N2488,$C$3)&lt;&gt;"",INDEX(個人!$C$6:$AH$125,$N2488,$O2488)&lt;&gt;""),IF(ISERROR(VLOOKUP(DBCS($Q2488),コード一覧!$E$1:$F$6,2,FALSE)),1,VLOOKUP(DBCS($Q2488),コード一覧!$E$1:$F$6,2,FALSE)),"")</f>
        <v/>
      </c>
      <c r="J2488" s="22" t="str">
        <f>IF(AND(INDEX(個人!$C$6:$AH$125,$N2488,$C$3)&lt;&gt;"",INDEX(個人!$C$6:$AH$125,$N2488,$O2488)&lt;&gt;""),VLOOKUP($P2488,コード一覧!$G$1:$H$10,2,FALSE),"")</f>
        <v/>
      </c>
      <c r="K2488" s="22" t="str">
        <f>IF(AND(INDEX(個人!$C$6:$AH$125,$N2488,$C$3)&lt;&gt;"",INDEX(個人!$C$6:$AH$125,$N2488,$O2488)&lt;&gt;""),LEFT(TEXT(INDEX(個人!$C$6:$AH$125,$N2488,$O2488),"mm:ss.00"),2),"")</f>
        <v/>
      </c>
      <c r="L2488" s="22" t="str">
        <f>IF(AND(INDEX(個人!$C$6:$AH$125,$N2488,$C$3)&lt;&gt;"",INDEX(個人!$C$6:$AH$125,$N2488,$O2488)&lt;&gt;""),MID(TEXT(INDEX(個人!$C$6:$AH$125,$N2488,$O2488),"mm:ss.00"),4,2),"")</f>
        <v/>
      </c>
      <c r="M2488" s="22" t="str">
        <f>IF(AND(INDEX(個人!$C$6:$AH$125,$N2488,$C$3)&lt;&gt;"",INDEX(個人!$C$6:$AH$125,$N2488,$O2488)&lt;&gt;""),RIGHT(TEXT(INDEX(個人!$C$6:$AH$125,$N2488,$O2488),"mm:ss.00"),2),"")</f>
        <v/>
      </c>
      <c r="N2488" s="22">
        <f t="shared" si="338"/>
        <v>113</v>
      </c>
      <c r="O2488" s="22">
        <v>29</v>
      </c>
      <c r="P2488" s="24" t="s">
        <v>47</v>
      </c>
      <c r="Q2488" s="22" t="s">
        <v>55</v>
      </c>
    </row>
    <row r="2489" spans="3:17" s="22" customFormat="1" x14ac:dyDescent="0.15">
      <c r="C2489" s="22" t="str">
        <f>IF(INDEX(個人!$C$6:$AH$125,$N2489,$C$3)&lt;&gt;"",DBCS(TRIM(INDEX(個人!$C$6:$AH$125,$N2489,$C$3))),"")</f>
        <v/>
      </c>
      <c r="D2489" s="22" t="str">
        <f t="shared" si="336"/>
        <v>○</v>
      </c>
      <c r="E2489" s="22">
        <f>IF(AND(INDEX(個人!$C$6:$AH$125,$N2488,$C$3)&lt;&gt;"",INDEX(個人!$C$6:$AH$125,$N2489,$O2489)&lt;&gt;""),E2488+1,E2488)</f>
        <v>0</v>
      </c>
      <c r="F2489" s="22" t="str">
        <f t="shared" si="337"/>
        <v>@0</v>
      </c>
      <c r="H2489" s="22" t="str">
        <f>IF(AND(INDEX(個人!$C$6:$AH$125,$N2489,$C$3)&lt;&gt;"",INDEX(個人!$C$6:$AH$125,$N2489,$O2489)&lt;&gt;""),IF(INDEX(個人!$C$6:$AH$125,$N2489,$H$3)&lt;20,11,ROUNDDOWN(INDEX(個人!$C$6:$AH$125,$N2489,$H$3)/5,0)+7),"")</f>
        <v/>
      </c>
      <c r="I2489" s="22" t="str">
        <f>IF(AND(INDEX(個人!$C$6:$AH$125,$N2489,$C$3)&lt;&gt;"",INDEX(個人!$C$6:$AH$125,$N2489,$O2489)&lt;&gt;""),IF(ISERROR(VLOOKUP(DBCS($Q2489),コード一覧!$E$1:$F$6,2,FALSE)),1,VLOOKUP(DBCS($Q2489),コード一覧!$E$1:$F$6,2,FALSE)),"")</f>
        <v/>
      </c>
      <c r="J2489" s="22" t="str">
        <f>IF(AND(INDEX(個人!$C$6:$AH$125,$N2489,$C$3)&lt;&gt;"",INDEX(個人!$C$6:$AH$125,$N2489,$O2489)&lt;&gt;""),VLOOKUP($P2489,コード一覧!$G$1:$H$10,2,FALSE),"")</f>
        <v/>
      </c>
      <c r="K2489" s="22" t="str">
        <f>IF(AND(INDEX(個人!$C$6:$AH$125,$N2489,$C$3)&lt;&gt;"",INDEX(個人!$C$6:$AH$125,$N2489,$O2489)&lt;&gt;""),LEFT(TEXT(INDEX(個人!$C$6:$AH$125,$N2489,$O2489),"mm:ss.00"),2),"")</f>
        <v/>
      </c>
      <c r="L2489" s="22" t="str">
        <f>IF(AND(INDEX(個人!$C$6:$AH$125,$N2489,$C$3)&lt;&gt;"",INDEX(個人!$C$6:$AH$125,$N2489,$O2489)&lt;&gt;""),MID(TEXT(INDEX(個人!$C$6:$AH$125,$N2489,$O2489),"mm:ss.00"),4,2),"")</f>
        <v/>
      </c>
      <c r="M2489" s="22" t="str">
        <f>IF(AND(INDEX(個人!$C$6:$AH$125,$N2489,$C$3)&lt;&gt;"",INDEX(個人!$C$6:$AH$125,$N2489,$O2489)&lt;&gt;""),RIGHT(TEXT(INDEX(個人!$C$6:$AH$125,$N2489,$O2489),"mm:ss.00"),2),"")</f>
        <v/>
      </c>
      <c r="N2489" s="22">
        <f t="shared" si="338"/>
        <v>113</v>
      </c>
      <c r="O2489" s="22">
        <v>30</v>
      </c>
      <c r="P2489" s="24" t="s">
        <v>37</v>
      </c>
      <c r="Q2489" s="22" t="s">
        <v>101</v>
      </c>
    </row>
    <row r="2490" spans="3:17" s="22" customFormat="1" x14ac:dyDescent="0.15">
      <c r="C2490" s="22" t="str">
        <f>IF(INDEX(個人!$C$6:$AH$125,$N2490,$C$3)&lt;&gt;"",DBCS(TRIM(INDEX(個人!$C$6:$AH$125,$N2490,$C$3))),"")</f>
        <v/>
      </c>
      <c r="D2490" s="22" t="str">
        <f t="shared" si="336"/>
        <v>○</v>
      </c>
      <c r="E2490" s="22">
        <f>IF(AND(INDEX(個人!$C$6:$AH$125,$N2489,$C$3)&lt;&gt;"",INDEX(個人!$C$6:$AH$125,$N2490,$O2490)&lt;&gt;""),E2489+1,E2489)</f>
        <v>0</v>
      </c>
      <c r="F2490" s="22" t="str">
        <f t="shared" si="337"/>
        <v>@0</v>
      </c>
      <c r="H2490" s="22" t="str">
        <f>IF(AND(INDEX(個人!$C$6:$AH$125,$N2490,$C$3)&lt;&gt;"",INDEX(個人!$C$6:$AH$125,$N2490,$O2490)&lt;&gt;""),IF(INDEX(個人!$C$6:$AH$125,$N2490,$H$3)&lt;20,11,ROUNDDOWN(INDEX(個人!$C$6:$AH$125,$N2490,$H$3)/5,0)+7),"")</f>
        <v/>
      </c>
      <c r="I2490" s="22" t="str">
        <f>IF(AND(INDEX(個人!$C$6:$AH$125,$N2490,$C$3)&lt;&gt;"",INDEX(個人!$C$6:$AH$125,$N2490,$O2490)&lt;&gt;""),IF(ISERROR(VLOOKUP(DBCS($Q2490),コード一覧!$E$1:$F$6,2,FALSE)),1,VLOOKUP(DBCS($Q2490),コード一覧!$E$1:$F$6,2,FALSE)),"")</f>
        <v/>
      </c>
      <c r="J2490" s="22" t="str">
        <f>IF(AND(INDEX(個人!$C$6:$AH$125,$N2490,$C$3)&lt;&gt;"",INDEX(個人!$C$6:$AH$125,$N2490,$O2490)&lt;&gt;""),VLOOKUP($P2490,コード一覧!$G$1:$H$10,2,FALSE),"")</f>
        <v/>
      </c>
      <c r="K2490" s="22" t="str">
        <f>IF(AND(INDEX(個人!$C$6:$AH$125,$N2490,$C$3)&lt;&gt;"",INDEX(個人!$C$6:$AH$125,$N2490,$O2490)&lt;&gt;""),LEFT(TEXT(INDEX(個人!$C$6:$AH$125,$N2490,$O2490),"mm:ss.00"),2),"")</f>
        <v/>
      </c>
      <c r="L2490" s="22" t="str">
        <f>IF(AND(INDEX(個人!$C$6:$AH$125,$N2490,$C$3)&lt;&gt;"",INDEX(個人!$C$6:$AH$125,$N2490,$O2490)&lt;&gt;""),MID(TEXT(INDEX(個人!$C$6:$AH$125,$N2490,$O2490),"mm:ss.00"),4,2),"")</f>
        <v/>
      </c>
      <c r="M2490" s="22" t="str">
        <f>IF(AND(INDEX(個人!$C$6:$AH$125,$N2490,$C$3)&lt;&gt;"",INDEX(個人!$C$6:$AH$125,$N2490,$O2490)&lt;&gt;""),RIGHT(TEXT(INDEX(個人!$C$6:$AH$125,$N2490,$O2490),"mm:ss.00"),2),"")</f>
        <v/>
      </c>
      <c r="N2490" s="22">
        <f t="shared" si="338"/>
        <v>113</v>
      </c>
      <c r="O2490" s="22">
        <v>31</v>
      </c>
      <c r="P2490" s="24" t="s">
        <v>47</v>
      </c>
      <c r="Q2490" s="22" t="s">
        <v>101</v>
      </c>
    </row>
    <row r="2491" spans="3:17" s="22" customFormat="1" x14ac:dyDescent="0.15">
      <c r="C2491" s="22" t="str">
        <f>IF(INDEX(個人!$C$6:$AH$125,$N2491,$C$3)&lt;&gt;"",DBCS(TRIM(INDEX(個人!$C$6:$AH$125,$N2491,$C$3))),"")</f>
        <v/>
      </c>
      <c r="D2491" s="22" t="str">
        <f t="shared" si="336"/>
        <v>○</v>
      </c>
      <c r="E2491" s="22">
        <f>IF(AND(INDEX(個人!$C$6:$AH$125,$N2490,$C$3)&lt;&gt;"",INDEX(個人!$C$6:$AH$125,$N2491,$O2491)&lt;&gt;""),E2490+1,E2490)</f>
        <v>0</v>
      </c>
      <c r="F2491" s="22" t="str">
        <f t="shared" si="337"/>
        <v>@0</v>
      </c>
      <c r="H2491" s="22" t="str">
        <f>IF(AND(INDEX(個人!$C$6:$AH$125,$N2491,$C$3)&lt;&gt;"",INDEX(個人!$C$6:$AH$125,$N2491,$O2491)&lt;&gt;""),IF(INDEX(個人!$C$6:$AH$125,$N2491,$H$3)&lt;20,11,ROUNDDOWN(INDEX(個人!$C$6:$AH$125,$N2491,$H$3)/5,0)+7),"")</f>
        <v/>
      </c>
      <c r="I2491" s="22" t="str">
        <f>IF(AND(INDEX(個人!$C$6:$AH$125,$N2491,$C$3)&lt;&gt;"",INDEX(個人!$C$6:$AH$125,$N2491,$O2491)&lt;&gt;""),IF(ISERROR(VLOOKUP(DBCS($Q2491),コード一覧!$E$1:$F$6,2,FALSE)),1,VLOOKUP(DBCS($Q2491),コード一覧!$E$1:$F$6,2,FALSE)),"")</f>
        <v/>
      </c>
      <c r="J2491" s="22" t="str">
        <f>IF(AND(INDEX(個人!$C$6:$AH$125,$N2491,$C$3)&lt;&gt;"",INDEX(個人!$C$6:$AH$125,$N2491,$O2491)&lt;&gt;""),VLOOKUP($P2491,コード一覧!$G$1:$H$10,2,FALSE),"")</f>
        <v/>
      </c>
      <c r="K2491" s="22" t="str">
        <f>IF(AND(INDEX(個人!$C$6:$AH$125,$N2491,$C$3)&lt;&gt;"",INDEX(個人!$C$6:$AH$125,$N2491,$O2491)&lt;&gt;""),LEFT(TEXT(INDEX(個人!$C$6:$AH$125,$N2491,$O2491),"mm:ss.00"),2),"")</f>
        <v/>
      </c>
      <c r="L2491" s="22" t="str">
        <f>IF(AND(INDEX(個人!$C$6:$AH$125,$N2491,$C$3)&lt;&gt;"",INDEX(個人!$C$6:$AH$125,$N2491,$O2491)&lt;&gt;""),MID(TEXT(INDEX(個人!$C$6:$AH$125,$N2491,$O2491),"mm:ss.00"),4,2),"")</f>
        <v/>
      </c>
      <c r="M2491" s="22" t="str">
        <f>IF(AND(INDEX(個人!$C$6:$AH$125,$N2491,$C$3)&lt;&gt;"",INDEX(個人!$C$6:$AH$125,$N2491,$O2491)&lt;&gt;""),RIGHT(TEXT(INDEX(個人!$C$6:$AH$125,$N2491,$O2491),"mm:ss.00"),2),"")</f>
        <v/>
      </c>
      <c r="N2491" s="22">
        <f t="shared" si="338"/>
        <v>113</v>
      </c>
      <c r="O2491" s="22">
        <v>32</v>
      </c>
      <c r="P2491" s="24" t="s">
        <v>73</v>
      </c>
      <c r="Q2491" s="22" t="s">
        <v>101</v>
      </c>
    </row>
    <row r="2492" spans="3:17" s="23" customFormat="1" x14ac:dyDescent="0.15">
      <c r="C2492" s="23" t="str">
        <f>IF(INDEX(個人!$C$6:$AH$125,$N2492,$C$3)&lt;&gt;"",DBCS(TRIM(INDEX(個人!$C$6:$AH$125,$N2492,$C$3))),"")</f>
        <v/>
      </c>
      <c r="D2492" s="23" t="str">
        <f>IF(C2491=C2492,"○","×")</f>
        <v>○</v>
      </c>
      <c r="E2492" s="23">
        <f>IF(AND(INDEX(個人!$C$6:$AH$125,$N2492,$C$3)&lt;&gt;"",INDEX(個人!$C$6:$AH$125,$N2492,$O2492)&lt;&gt;""),1,0)</f>
        <v>0</v>
      </c>
      <c r="F2492" s="23" t="str">
        <f>C2492&amp;"@"&amp;E2492</f>
        <v>@0</v>
      </c>
      <c r="H2492" s="23" t="str">
        <f>IF(AND(INDEX(個人!$C$6:$AH$125,$N2492,$C$3)&lt;&gt;"",INDEX(個人!$C$6:$AH$125,$N2492,$O2492)&lt;&gt;""),IF(INDEX(個人!$C$6:$AH$125,$N2492,$H$3)&lt;20,11,ROUNDDOWN(INDEX(個人!$C$6:$AH$125,$N2492,$H$3)/5,0)+7),"")</f>
        <v/>
      </c>
      <c r="I2492" s="23" t="str">
        <f>IF(AND(INDEX(個人!$C$6:$AH$125,$N2492,$C$3)&lt;&gt;"",INDEX(個人!$C$6:$AH$125,$N2492,$O2492)&lt;&gt;""),IF(ISERROR(VLOOKUP(DBCS($Q2492),コード一覧!$E$1:$F$6,2,FALSE)),1,VLOOKUP(DBCS($Q2492),コード一覧!$E$1:$F$6,2,FALSE)),"")</f>
        <v/>
      </c>
      <c r="J2492" s="23" t="str">
        <f>IF(AND(INDEX(個人!$C$6:$AH$125,$N2492,$C$3)&lt;&gt;"",INDEX(個人!$C$6:$AH$125,$N2492,$O2492)&lt;&gt;""),VLOOKUP($P2492,コード一覧!$G$1:$H$10,2,FALSE),"")</f>
        <v/>
      </c>
      <c r="K2492" s="23" t="str">
        <f>IF(AND(INDEX(個人!$C$6:$AH$125,$N2492,$C$3)&lt;&gt;"",INDEX(個人!$C$6:$AH$125,$N2492,$O2492)&lt;&gt;""),LEFT(TEXT(INDEX(個人!$C$6:$AH$125,$N2492,$O2492),"mm:ss.00"),2),"")</f>
        <v/>
      </c>
      <c r="L2492" s="23" t="str">
        <f>IF(AND(INDEX(個人!$C$6:$AH$125,$N2492,$C$3)&lt;&gt;"",INDEX(個人!$C$6:$AH$125,$N2492,$O2492)&lt;&gt;""),MID(TEXT(INDEX(個人!$C$6:$AH$125,$N2492,$O2492),"mm:ss.00"),4,2),"")</f>
        <v/>
      </c>
      <c r="M2492" s="23" t="str">
        <f>IF(AND(INDEX(個人!$C$6:$AH$125,$N2492,$C$3)&lt;&gt;"",INDEX(個人!$C$6:$AH$125,$N2492,$O2492)&lt;&gt;""),RIGHT(TEXT(INDEX(個人!$C$6:$AH$125,$N2492,$O2492),"mm:ss.00"),2),"")</f>
        <v/>
      </c>
      <c r="N2492" s="23">
        <f>N2470+1</f>
        <v>114</v>
      </c>
      <c r="O2492" s="23">
        <v>11</v>
      </c>
      <c r="P2492" s="200" t="s">
        <v>70</v>
      </c>
      <c r="Q2492" s="23" t="s">
        <v>318</v>
      </c>
    </row>
    <row r="2493" spans="3:17" s="23" customFormat="1" x14ac:dyDescent="0.15">
      <c r="C2493" s="23" t="str">
        <f>IF(INDEX(個人!$C$6:$AH$125,$N2493,$C$3)&lt;&gt;"",DBCS(TRIM(INDEX(個人!$C$6:$AH$125,$N2493,$C$3))),"")</f>
        <v/>
      </c>
      <c r="D2493" s="23" t="str">
        <f>IF(C2492=C2493,"○","×")</f>
        <v>○</v>
      </c>
      <c r="E2493" s="23">
        <f>IF(AND(INDEX(個人!$C$6:$AH$125,$N2492,$C$3)&lt;&gt;"",INDEX(個人!$C$6:$AH$125,$N2493,$O2493)&lt;&gt;""),E2492+1,E2492)</f>
        <v>0</v>
      </c>
      <c r="F2493" s="23" t="str">
        <f>C2493&amp;"@"&amp;E2493</f>
        <v>@0</v>
      </c>
      <c r="H2493" s="23" t="str">
        <f>IF(AND(INDEX(個人!$C$6:$AH$125,$N2493,$C$3)&lt;&gt;"",INDEX(個人!$C$6:$AH$125,$N2493,$O2493)&lt;&gt;""),IF(INDEX(個人!$C$6:$AH$125,$N2493,$H$3)&lt;20,11,ROUNDDOWN(INDEX(個人!$C$6:$AH$125,$N2493,$H$3)/5,0)+7),"")</f>
        <v/>
      </c>
      <c r="I2493" s="23" t="str">
        <f>IF(AND(INDEX(個人!$C$6:$AH$125,$N2493,$C$3)&lt;&gt;"",INDEX(個人!$C$6:$AH$125,$N2493,$O2493)&lt;&gt;""),IF(ISERROR(VLOOKUP(DBCS($Q2493),コード一覧!$E$1:$F$6,2,FALSE)),1,VLOOKUP(DBCS($Q2493),コード一覧!$E$1:$F$6,2,FALSE)),"")</f>
        <v/>
      </c>
      <c r="J2493" s="23" t="str">
        <f>IF(AND(INDEX(個人!$C$6:$AH$125,$N2493,$C$3)&lt;&gt;"",INDEX(個人!$C$6:$AH$125,$N2493,$O2493)&lt;&gt;""),VLOOKUP($P2493,コード一覧!$G$1:$H$10,2,FALSE),"")</f>
        <v/>
      </c>
      <c r="K2493" s="23" t="str">
        <f>IF(AND(INDEX(個人!$C$6:$AH$125,$N2493,$C$3)&lt;&gt;"",INDEX(個人!$C$6:$AH$125,$N2493,$O2493)&lt;&gt;""),LEFT(TEXT(INDEX(個人!$C$6:$AH$125,$N2493,$O2493),"mm:ss.00"),2),"")</f>
        <v/>
      </c>
      <c r="L2493" s="23" t="str">
        <f>IF(AND(INDEX(個人!$C$6:$AH$125,$N2493,$C$3)&lt;&gt;"",INDEX(個人!$C$6:$AH$125,$N2493,$O2493)&lt;&gt;""),MID(TEXT(INDEX(個人!$C$6:$AH$125,$N2493,$O2493),"mm:ss.00"),4,2),"")</f>
        <v/>
      </c>
      <c r="M2493" s="23" t="str">
        <f>IF(AND(INDEX(個人!$C$6:$AH$125,$N2493,$C$3)&lt;&gt;"",INDEX(個人!$C$6:$AH$125,$N2493,$O2493)&lt;&gt;""),RIGHT(TEXT(INDEX(個人!$C$6:$AH$125,$N2493,$O2493),"mm:ss.00"),2),"")</f>
        <v/>
      </c>
      <c r="N2493" s="23">
        <f>$N2492</f>
        <v>114</v>
      </c>
      <c r="O2493" s="23">
        <v>12</v>
      </c>
      <c r="P2493" s="200" t="s">
        <v>24</v>
      </c>
      <c r="Q2493" s="23" t="s">
        <v>318</v>
      </c>
    </row>
    <row r="2494" spans="3:17" s="23" customFormat="1" x14ac:dyDescent="0.15">
      <c r="C2494" s="23" t="str">
        <f>IF(INDEX(個人!$C$6:$AH$125,$N2494,$C$3)&lt;&gt;"",DBCS(TRIM(INDEX(個人!$C$6:$AH$125,$N2494,$C$3))),"")</f>
        <v/>
      </c>
      <c r="D2494" s="23" t="str">
        <f t="shared" ref="D2494:D2513" si="339">IF(C2493=C2494,"○","×")</f>
        <v>○</v>
      </c>
      <c r="E2494" s="23">
        <f>IF(AND(INDEX(個人!$C$6:$AH$125,$N2493,$C$3)&lt;&gt;"",INDEX(個人!$C$6:$AH$125,$N2494,$O2494)&lt;&gt;""),E2493+1,E2493)</f>
        <v>0</v>
      </c>
      <c r="F2494" s="23" t="str">
        <f t="shared" ref="F2494:F2513" si="340">C2494&amp;"@"&amp;E2494</f>
        <v>@0</v>
      </c>
      <c r="H2494" s="23" t="str">
        <f>IF(AND(INDEX(個人!$C$6:$AH$125,$N2494,$C$3)&lt;&gt;"",INDEX(個人!$C$6:$AH$125,$N2494,$O2494)&lt;&gt;""),IF(INDEX(個人!$C$6:$AH$125,$N2494,$H$3)&lt;20,11,ROUNDDOWN(INDEX(個人!$C$6:$AH$125,$N2494,$H$3)/5,0)+7),"")</f>
        <v/>
      </c>
      <c r="I2494" s="23" t="str">
        <f>IF(AND(INDEX(個人!$C$6:$AH$125,$N2494,$C$3)&lt;&gt;"",INDEX(個人!$C$6:$AH$125,$N2494,$O2494)&lt;&gt;""),IF(ISERROR(VLOOKUP(DBCS($Q2494),コード一覧!$E$1:$F$6,2,FALSE)),1,VLOOKUP(DBCS($Q2494),コード一覧!$E$1:$F$6,2,FALSE)),"")</f>
        <v/>
      </c>
      <c r="J2494" s="23" t="str">
        <f>IF(AND(INDEX(個人!$C$6:$AH$125,$N2494,$C$3)&lt;&gt;"",INDEX(個人!$C$6:$AH$125,$N2494,$O2494)&lt;&gt;""),VLOOKUP($P2494,コード一覧!$G$1:$H$10,2,FALSE),"")</f>
        <v/>
      </c>
      <c r="K2494" s="23" t="str">
        <f>IF(AND(INDEX(個人!$C$6:$AH$125,$N2494,$C$3)&lt;&gt;"",INDEX(個人!$C$6:$AH$125,$N2494,$O2494)&lt;&gt;""),LEFT(TEXT(INDEX(個人!$C$6:$AH$125,$N2494,$O2494),"mm:ss.00"),2),"")</f>
        <v/>
      </c>
      <c r="L2494" s="23" t="str">
        <f>IF(AND(INDEX(個人!$C$6:$AH$125,$N2494,$C$3)&lt;&gt;"",INDEX(個人!$C$6:$AH$125,$N2494,$O2494)&lt;&gt;""),MID(TEXT(INDEX(個人!$C$6:$AH$125,$N2494,$O2494),"mm:ss.00"),4,2),"")</f>
        <v/>
      </c>
      <c r="M2494" s="23" t="str">
        <f>IF(AND(INDEX(個人!$C$6:$AH$125,$N2494,$C$3)&lt;&gt;"",INDEX(個人!$C$6:$AH$125,$N2494,$O2494)&lt;&gt;""),RIGHT(TEXT(INDEX(個人!$C$6:$AH$125,$N2494,$O2494),"mm:ss.00"),2),"")</f>
        <v/>
      </c>
      <c r="N2494" s="23">
        <f t="shared" ref="N2494:N2513" si="341">$N2493</f>
        <v>114</v>
      </c>
      <c r="O2494" s="23">
        <v>13</v>
      </c>
      <c r="P2494" s="200" t="s">
        <v>37</v>
      </c>
      <c r="Q2494" s="23" t="s">
        <v>318</v>
      </c>
    </row>
    <row r="2495" spans="3:17" s="23" customFormat="1" x14ac:dyDescent="0.15">
      <c r="C2495" s="23" t="str">
        <f>IF(INDEX(個人!$C$6:$AH$125,$N2495,$C$3)&lt;&gt;"",DBCS(TRIM(INDEX(個人!$C$6:$AH$125,$N2495,$C$3))),"")</f>
        <v/>
      </c>
      <c r="D2495" s="23" t="str">
        <f t="shared" si="339"/>
        <v>○</v>
      </c>
      <c r="E2495" s="23">
        <f>IF(AND(INDEX(個人!$C$6:$AH$125,$N2494,$C$3)&lt;&gt;"",INDEX(個人!$C$6:$AH$125,$N2495,$O2495)&lt;&gt;""),E2494+1,E2494)</f>
        <v>0</v>
      </c>
      <c r="F2495" s="23" t="str">
        <f t="shared" si="340"/>
        <v>@0</v>
      </c>
      <c r="H2495" s="23" t="str">
        <f>IF(AND(INDEX(個人!$C$6:$AH$125,$N2495,$C$3)&lt;&gt;"",INDEX(個人!$C$6:$AH$125,$N2495,$O2495)&lt;&gt;""),IF(INDEX(個人!$C$6:$AH$125,$N2495,$H$3)&lt;20,11,ROUNDDOWN(INDEX(個人!$C$6:$AH$125,$N2495,$H$3)/5,0)+7),"")</f>
        <v/>
      </c>
      <c r="I2495" s="23" t="str">
        <f>IF(AND(INDEX(個人!$C$6:$AH$125,$N2495,$C$3)&lt;&gt;"",INDEX(個人!$C$6:$AH$125,$N2495,$O2495)&lt;&gt;""),IF(ISERROR(VLOOKUP(DBCS($Q2495),コード一覧!$E$1:$F$6,2,FALSE)),1,VLOOKUP(DBCS($Q2495),コード一覧!$E$1:$F$6,2,FALSE)),"")</f>
        <v/>
      </c>
      <c r="J2495" s="23" t="str">
        <f>IF(AND(INDEX(個人!$C$6:$AH$125,$N2495,$C$3)&lt;&gt;"",INDEX(個人!$C$6:$AH$125,$N2495,$O2495)&lt;&gt;""),VLOOKUP($P2495,コード一覧!$G$1:$H$10,2,FALSE),"")</f>
        <v/>
      </c>
      <c r="K2495" s="23" t="str">
        <f>IF(AND(INDEX(個人!$C$6:$AH$125,$N2495,$C$3)&lt;&gt;"",INDEX(個人!$C$6:$AH$125,$N2495,$O2495)&lt;&gt;""),LEFT(TEXT(INDEX(個人!$C$6:$AH$125,$N2495,$O2495),"mm:ss.00"),2),"")</f>
        <v/>
      </c>
      <c r="L2495" s="23" t="str">
        <f>IF(AND(INDEX(個人!$C$6:$AH$125,$N2495,$C$3)&lt;&gt;"",INDEX(個人!$C$6:$AH$125,$N2495,$O2495)&lt;&gt;""),MID(TEXT(INDEX(個人!$C$6:$AH$125,$N2495,$O2495),"mm:ss.00"),4,2),"")</f>
        <v/>
      </c>
      <c r="M2495" s="23" t="str">
        <f>IF(AND(INDEX(個人!$C$6:$AH$125,$N2495,$C$3)&lt;&gt;"",INDEX(個人!$C$6:$AH$125,$N2495,$O2495)&lt;&gt;""),RIGHT(TEXT(INDEX(個人!$C$6:$AH$125,$N2495,$O2495),"mm:ss.00"),2),"")</f>
        <v/>
      </c>
      <c r="N2495" s="23">
        <f t="shared" si="341"/>
        <v>114</v>
      </c>
      <c r="O2495" s="23">
        <v>14</v>
      </c>
      <c r="P2495" s="200" t="s">
        <v>47</v>
      </c>
      <c r="Q2495" s="23" t="s">
        <v>318</v>
      </c>
    </row>
    <row r="2496" spans="3:17" s="23" customFormat="1" x14ac:dyDescent="0.15">
      <c r="C2496" s="23" t="str">
        <f>IF(INDEX(個人!$C$6:$AH$125,$N2496,$C$3)&lt;&gt;"",DBCS(TRIM(INDEX(個人!$C$6:$AH$125,$N2496,$C$3))),"")</f>
        <v/>
      </c>
      <c r="D2496" s="23" t="str">
        <f t="shared" si="339"/>
        <v>○</v>
      </c>
      <c r="E2496" s="23">
        <f>IF(AND(INDEX(個人!$C$6:$AH$125,$N2495,$C$3)&lt;&gt;"",INDEX(個人!$C$6:$AH$125,$N2496,$O2496)&lt;&gt;""),E2495+1,E2495)</f>
        <v>0</v>
      </c>
      <c r="F2496" s="23" t="str">
        <f t="shared" si="340"/>
        <v>@0</v>
      </c>
      <c r="H2496" s="23" t="str">
        <f>IF(AND(INDEX(個人!$C$6:$AH$125,$N2496,$C$3)&lt;&gt;"",INDEX(個人!$C$6:$AH$125,$N2496,$O2496)&lt;&gt;""),IF(INDEX(個人!$C$6:$AH$125,$N2496,$H$3)&lt;20,11,ROUNDDOWN(INDEX(個人!$C$6:$AH$125,$N2496,$H$3)/5,0)+7),"")</f>
        <v/>
      </c>
      <c r="I2496" s="23" t="str">
        <f>IF(AND(INDEX(個人!$C$6:$AH$125,$N2496,$C$3)&lt;&gt;"",INDEX(個人!$C$6:$AH$125,$N2496,$O2496)&lt;&gt;""),IF(ISERROR(VLOOKUP(DBCS($Q2496),コード一覧!$E$1:$F$6,2,FALSE)),1,VLOOKUP(DBCS($Q2496),コード一覧!$E$1:$F$6,2,FALSE)),"")</f>
        <v/>
      </c>
      <c r="J2496" s="23" t="str">
        <f>IF(AND(INDEX(個人!$C$6:$AH$125,$N2496,$C$3)&lt;&gt;"",INDEX(個人!$C$6:$AH$125,$N2496,$O2496)&lt;&gt;""),VLOOKUP($P2496,コード一覧!$G$1:$H$10,2,FALSE),"")</f>
        <v/>
      </c>
      <c r="K2496" s="23" t="str">
        <f>IF(AND(INDEX(個人!$C$6:$AH$125,$N2496,$C$3)&lt;&gt;"",INDEX(個人!$C$6:$AH$125,$N2496,$O2496)&lt;&gt;""),LEFT(TEXT(INDEX(個人!$C$6:$AH$125,$N2496,$O2496),"mm:ss.00"),2),"")</f>
        <v/>
      </c>
      <c r="L2496" s="23" t="str">
        <f>IF(AND(INDEX(個人!$C$6:$AH$125,$N2496,$C$3)&lt;&gt;"",INDEX(個人!$C$6:$AH$125,$N2496,$O2496)&lt;&gt;""),MID(TEXT(INDEX(個人!$C$6:$AH$125,$N2496,$O2496),"mm:ss.00"),4,2),"")</f>
        <v/>
      </c>
      <c r="M2496" s="23" t="str">
        <f>IF(AND(INDEX(個人!$C$6:$AH$125,$N2496,$C$3)&lt;&gt;"",INDEX(個人!$C$6:$AH$125,$N2496,$O2496)&lt;&gt;""),RIGHT(TEXT(INDEX(個人!$C$6:$AH$125,$N2496,$O2496),"mm:ss.00"),2),"")</f>
        <v/>
      </c>
      <c r="N2496" s="23">
        <f t="shared" si="341"/>
        <v>114</v>
      </c>
      <c r="O2496" s="23">
        <v>15</v>
      </c>
      <c r="P2496" s="200" t="s">
        <v>73</v>
      </c>
      <c r="Q2496" s="23" t="s">
        <v>318</v>
      </c>
    </row>
    <row r="2497" spans="3:17" s="23" customFormat="1" x14ac:dyDescent="0.15">
      <c r="C2497" s="23" t="str">
        <f>IF(INDEX(個人!$C$6:$AH$125,$N2497,$C$3)&lt;&gt;"",DBCS(TRIM(INDEX(個人!$C$6:$AH$125,$N2497,$C$3))),"")</f>
        <v/>
      </c>
      <c r="D2497" s="23" t="str">
        <f t="shared" si="339"/>
        <v>○</v>
      </c>
      <c r="E2497" s="23">
        <f>IF(AND(INDEX(個人!$C$6:$AH$125,$N2496,$C$3)&lt;&gt;"",INDEX(個人!$C$6:$AH$125,$N2497,$O2497)&lt;&gt;""),E2496+1,E2496)</f>
        <v>0</v>
      </c>
      <c r="F2497" s="23" t="str">
        <f t="shared" si="340"/>
        <v>@0</v>
      </c>
      <c r="H2497" s="23" t="str">
        <f>IF(AND(INDEX(個人!$C$6:$AH$125,$N2497,$C$3)&lt;&gt;"",INDEX(個人!$C$6:$AH$125,$N2497,$O2497)&lt;&gt;""),IF(INDEX(個人!$C$6:$AH$125,$N2497,$H$3)&lt;20,11,ROUNDDOWN(INDEX(個人!$C$6:$AH$125,$N2497,$H$3)/5,0)+7),"")</f>
        <v/>
      </c>
      <c r="I2497" s="23" t="str">
        <f>IF(AND(INDEX(個人!$C$6:$AH$125,$N2497,$C$3)&lt;&gt;"",INDEX(個人!$C$6:$AH$125,$N2497,$O2497)&lt;&gt;""),IF(ISERROR(VLOOKUP(DBCS($Q2497),コード一覧!$E$1:$F$6,2,FALSE)),1,VLOOKUP(DBCS($Q2497),コード一覧!$E$1:$F$6,2,FALSE)),"")</f>
        <v/>
      </c>
      <c r="J2497" s="23" t="str">
        <f>IF(AND(INDEX(個人!$C$6:$AH$125,$N2497,$C$3)&lt;&gt;"",INDEX(個人!$C$6:$AH$125,$N2497,$O2497)&lt;&gt;""),VLOOKUP($P2497,コード一覧!$G$1:$H$10,2,FALSE),"")</f>
        <v/>
      </c>
      <c r="K2497" s="23" t="str">
        <f>IF(AND(INDEX(個人!$C$6:$AH$125,$N2497,$C$3)&lt;&gt;"",INDEX(個人!$C$6:$AH$125,$N2497,$O2497)&lt;&gt;""),LEFT(TEXT(INDEX(個人!$C$6:$AH$125,$N2497,$O2497),"mm:ss.00"),2),"")</f>
        <v/>
      </c>
      <c r="L2497" s="23" t="str">
        <f>IF(AND(INDEX(個人!$C$6:$AH$125,$N2497,$C$3)&lt;&gt;"",INDEX(個人!$C$6:$AH$125,$N2497,$O2497)&lt;&gt;""),MID(TEXT(INDEX(個人!$C$6:$AH$125,$N2497,$O2497),"mm:ss.00"),4,2),"")</f>
        <v/>
      </c>
      <c r="M2497" s="23" t="str">
        <f>IF(AND(INDEX(個人!$C$6:$AH$125,$N2497,$C$3)&lt;&gt;"",INDEX(個人!$C$6:$AH$125,$N2497,$O2497)&lt;&gt;""),RIGHT(TEXT(INDEX(個人!$C$6:$AH$125,$N2497,$O2497),"mm:ss.00"),2),"")</f>
        <v/>
      </c>
      <c r="N2497" s="23">
        <f t="shared" si="341"/>
        <v>114</v>
      </c>
      <c r="O2497" s="23">
        <v>16</v>
      </c>
      <c r="P2497" s="200" t="s">
        <v>75</v>
      </c>
      <c r="Q2497" s="23" t="s">
        <v>318</v>
      </c>
    </row>
    <row r="2498" spans="3:17" s="23" customFormat="1" x14ac:dyDescent="0.15">
      <c r="C2498" s="23" t="str">
        <f>IF(INDEX(個人!$C$6:$AH$125,$N2498,$C$3)&lt;&gt;"",DBCS(TRIM(INDEX(個人!$C$6:$AH$125,$N2498,$C$3))),"")</f>
        <v/>
      </c>
      <c r="D2498" s="23" t="str">
        <f t="shared" si="339"/>
        <v>○</v>
      </c>
      <c r="E2498" s="23">
        <f>IF(AND(INDEX(個人!$C$6:$AH$125,$N2497,$C$3)&lt;&gt;"",INDEX(個人!$C$6:$AH$125,$N2498,$O2498)&lt;&gt;""),E2497+1,E2497)</f>
        <v>0</v>
      </c>
      <c r="F2498" s="23" t="str">
        <f t="shared" si="340"/>
        <v>@0</v>
      </c>
      <c r="H2498" s="23" t="str">
        <f>IF(AND(INDEX(個人!$C$6:$AH$125,$N2498,$C$3)&lt;&gt;"",INDEX(個人!$C$6:$AH$125,$N2498,$O2498)&lt;&gt;""),IF(INDEX(個人!$C$6:$AH$125,$N2498,$H$3)&lt;20,11,ROUNDDOWN(INDEX(個人!$C$6:$AH$125,$N2498,$H$3)/5,0)+7),"")</f>
        <v/>
      </c>
      <c r="I2498" s="23" t="str">
        <f>IF(AND(INDEX(個人!$C$6:$AH$125,$N2498,$C$3)&lt;&gt;"",INDEX(個人!$C$6:$AH$125,$N2498,$O2498)&lt;&gt;""),IF(ISERROR(VLOOKUP(DBCS($Q2498),コード一覧!$E$1:$F$6,2,FALSE)),1,VLOOKUP(DBCS($Q2498),コード一覧!$E$1:$F$6,2,FALSE)),"")</f>
        <v/>
      </c>
      <c r="J2498" s="23" t="str">
        <f>IF(AND(INDEX(個人!$C$6:$AH$125,$N2498,$C$3)&lt;&gt;"",INDEX(個人!$C$6:$AH$125,$N2498,$O2498)&lt;&gt;""),VLOOKUP($P2498,コード一覧!$G$1:$H$10,2,FALSE),"")</f>
        <v/>
      </c>
      <c r="K2498" s="23" t="str">
        <f>IF(AND(INDEX(個人!$C$6:$AH$125,$N2498,$C$3)&lt;&gt;"",INDEX(個人!$C$6:$AH$125,$N2498,$O2498)&lt;&gt;""),LEFT(TEXT(INDEX(個人!$C$6:$AH$125,$N2498,$O2498),"mm:ss.00"),2),"")</f>
        <v/>
      </c>
      <c r="L2498" s="23" t="str">
        <f>IF(AND(INDEX(個人!$C$6:$AH$125,$N2498,$C$3)&lt;&gt;"",INDEX(個人!$C$6:$AH$125,$N2498,$O2498)&lt;&gt;""),MID(TEXT(INDEX(個人!$C$6:$AH$125,$N2498,$O2498),"mm:ss.00"),4,2),"")</f>
        <v/>
      </c>
      <c r="M2498" s="23" t="str">
        <f>IF(AND(INDEX(個人!$C$6:$AH$125,$N2498,$C$3)&lt;&gt;"",INDEX(個人!$C$6:$AH$125,$N2498,$O2498)&lt;&gt;""),RIGHT(TEXT(INDEX(個人!$C$6:$AH$125,$N2498,$O2498),"mm:ss.00"),2),"")</f>
        <v/>
      </c>
      <c r="N2498" s="23">
        <f t="shared" si="341"/>
        <v>114</v>
      </c>
      <c r="O2498" s="23">
        <v>17</v>
      </c>
      <c r="P2498" s="200" t="s">
        <v>77</v>
      </c>
      <c r="Q2498" s="23" t="s">
        <v>318</v>
      </c>
    </row>
    <row r="2499" spans="3:17" s="23" customFormat="1" x14ac:dyDescent="0.15">
      <c r="C2499" s="23" t="str">
        <f>IF(INDEX(個人!$C$6:$AH$125,$N2499,$C$3)&lt;&gt;"",DBCS(TRIM(INDEX(個人!$C$6:$AH$125,$N2499,$C$3))),"")</f>
        <v/>
      </c>
      <c r="D2499" s="23" t="str">
        <f t="shared" si="339"/>
        <v>○</v>
      </c>
      <c r="E2499" s="23">
        <f>IF(AND(INDEX(個人!$C$6:$AH$125,$N2498,$C$3)&lt;&gt;"",INDEX(個人!$C$6:$AH$125,$N2499,$O2499)&lt;&gt;""),E2498+1,E2498)</f>
        <v>0</v>
      </c>
      <c r="F2499" s="23" t="str">
        <f t="shared" si="340"/>
        <v>@0</v>
      </c>
      <c r="H2499" s="23" t="str">
        <f>IF(AND(INDEX(個人!$C$6:$AH$125,$N2499,$C$3)&lt;&gt;"",INDEX(個人!$C$6:$AH$125,$N2499,$O2499)&lt;&gt;""),IF(INDEX(個人!$C$6:$AH$125,$N2499,$H$3)&lt;20,11,ROUNDDOWN(INDEX(個人!$C$6:$AH$125,$N2499,$H$3)/5,0)+7),"")</f>
        <v/>
      </c>
      <c r="I2499" s="23" t="str">
        <f>IF(AND(INDEX(個人!$C$6:$AH$125,$N2499,$C$3)&lt;&gt;"",INDEX(個人!$C$6:$AH$125,$N2499,$O2499)&lt;&gt;""),IF(ISERROR(VLOOKUP(DBCS($Q2499),コード一覧!$E$1:$F$6,2,FALSE)),1,VLOOKUP(DBCS($Q2499),コード一覧!$E$1:$F$6,2,FALSE)),"")</f>
        <v/>
      </c>
      <c r="J2499" s="23" t="str">
        <f>IF(AND(INDEX(個人!$C$6:$AH$125,$N2499,$C$3)&lt;&gt;"",INDEX(個人!$C$6:$AH$125,$N2499,$O2499)&lt;&gt;""),VLOOKUP($P2499,コード一覧!$G$1:$H$10,2,FALSE),"")</f>
        <v/>
      </c>
      <c r="K2499" s="23" t="str">
        <f>IF(AND(INDEX(個人!$C$6:$AH$125,$N2499,$C$3)&lt;&gt;"",INDEX(個人!$C$6:$AH$125,$N2499,$O2499)&lt;&gt;""),LEFT(TEXT(INDEX(個人!$C$6:$AH$125,$N2499,$O2499),"mm:ss.00"),2),"")</f>
        <v/>
      </c>
      <c r="L2499" s="23" t="str">
        <f>IF(AND(INDEX(個人!$C$6:$AH$125,$N2499,$C$3)&lt;&gt;"",INDEX(個人!$C$6:$AH$125,$N2499,$O2499)&lt;&gt;""),MID(TEXT(INDEX(個人!$C$6:$AH$125,$N2499,$O2499),"mm:ss.00"),4,2),"")</f>
        <v/>
      </c>
      <c r="M2499" s="23" t="str">
        <f>IF(AND(INDEX(個人!$C$6:$AH$125,$N2499,$C$3)&lt;&gt;"",INDEX(個人!$C$6:$AH$125,$N2499,$O2499)&lt;&gt;""),RIGHT(TEXT(INDEX(個人!$C$6:$AH$125,$N2499,$O2499),"mm:ss.00"),2),"")</f>
        <v/>
      </c>
      <c r="N2499" s="23">
        <f t="shared" si="341"/>
        <v>114</v>
      </c>
      <c r="O2499" s="23">
        <v>18</v>
      </c>
      <c r="P2499" s="200" t="s">
        <v>70</v>
      </c>
      <c r="Q2499" s="23" t="s">
        <v>319</v>
      </c>
    </row>
    <row r="2500" spans="3:17" s="23" customFormat="1" x14ac:dyDescent="0.15">
      <c r="C2500" s="23" t="str">
        <f>IF(INDEX(個人!$C$6:$AH$125,$N2500,$C$3)&lt;&gt;"",DBCS(TRIM(INDEX(個人!$C$6:$AH$125,$N2500,$C$3))),"")</f>
        <v/>
      </c>
      <c r="D2500" s="23" t="str">
        <f t="shared" si="339"/>
        <v>○</v>
      </c>
      <c r="E2500" s="23">
        <f>IF(AND(INDEX(個人!$C$6:$AH$125,$N2499,$C$3)&lt;&gt;"",INDEX(個人!$C$6:$AH$125,$N2500,$O2500)&lt;&gt;""),E2499+1,E2499)</f>
        <v>0</v>
      </c>
      <c r="F2500" s="23" t="str">
        <f t="shared" si="340"/>
        <v>@0</v>
      </c>
      <c r="H2500" s="23" t="str">
        <f>IF(AND(INDEX(個人!$C$6:$AH$125,$N2500,$C$3)&lt;&gt;"",INDEX(個人!$C$6:$AH$125,$N2500,$O2500)&lt;&gt;""),IF(INDEX(個人!$C$6:$AH$125,$N2500,$H$3)&lt;20,11,ROUNDDOWN(INDEX(個人!$C$6:$AH$125,$N2500,$H$3)/5,0)+7),"")</f>
        <v/>
      </c>
      <c r="I2500" s="23" t="str">
        <f>IF(AND(INDEX(個人!$C$6:$AH$125,$N2500,$C$3)&lt;&gt;"",INDEX(個人!$C$6:$AH$125,$N2500,$O2500)&lt;&gt;""),IF(ISERROR(VLOOKUP(DBCS($Q2500),コード一覧!$E$1:$F$6,2,FALSE)),1,VLOOKUP(DBCS($Q2500),コード一覧!$E$1:$F$6,2,FALSE)),"")</f>
        <v/>
      </c>
      <c r="J2500" s="23" t="str">
        <f>IF(AND(INDEX(個人!$C$6:$AH$125,$N2500,$C$3)&lt;&gt;"",INDEX(個人!$C$6:$AH$125,$N2500,$O2500)&lt;&gt;""),VLOOKUP($P2500,コード一覧!$G$1:$H$10,2,FALSE),"")</f>
        <v/>
      </c>
      <c r="K2500" s="23" t="str">
        <f>IF(AND(INDEX(個人!$C$6:$AH$125,$N2500,$C$3)&lt;&gt;"",INDEX(個人!$C$6:$AH$125,$N2500,$O2500)&lt;&gt;""),LEFT(TEXT(INDEX(個人!$C$6:$AH$125,$N2500,$O2500),"mm:ss.00"),2),"")</f>
        <v/>
      </c>
      <c r="L2500" s="23" t="str">
        <f>IF(AND(INDEX(個人!$C$6:$AH$125,$N2500,$C$3)&lt;&gt;"",INDEX(個人!$C$6:$AH$125,$N2500,$O2500)&lt;&gt;""),MID(TEXT(INDEX(個人!$C$6:$AH$125,$N2500,$O2500),"mm:ss.00"),4,2),"")</f>
        <v/>
      </c>
      <c r="M2500" s="23" t="str">
        <f>IF(AND(INDEX(個人!$C$6:$AH$125,$N2500,$C$3)&lt;&gt;"",INDEX(個人!$C$6:$AH$125,$N2500,$O2500)&lt;&gt;""),RIGHT(TEXT(INDEX(個人!$C$6:$AH$125,$N2500,$O2500),"mm:ss.00"),2),"")</f>
        <v/>
      </c>
      <c r="N2500" s="23">
        <f t="shared" si="341"/>
        <v>114</v>
      </c>
      <c r="O2500" s="23">
        <v>19</v>
      </c>
      <c r="P2500" s="200" t="s">
        <v>24</v>
      </c>
      <c r="Q2500" s="23" t="s">
        <v>319</v>
      </c>
    </row>
    <row r="2501" spans="3:17" s="23" customFormat="1" x14ac:dyDescent="0.15">
      <c r="C2501" s="23" t="str">
        <f>IF(INDEX(個人!$C$6:$AH$125,$N2501,$C$3)&lt;&gt;"",DBCS(TRIM(INDEX(個人!$C$6:$AH$125,$N2501,$C$3))),"")</f>
        <v/>
      </c>
      <c r="D2501" s="23" t="str">
        <f t="shared" si="339"/>
        <v>○</v>
      </c>
      <c r="E2501" s="23">
        <f>IF(AND(INDEX(個人!$C$6:$AH$125,$N2500,$C$3)&lt;&gt;"",INDEX(個人!$C$6:$AH$125,$N2501,$O2501)&lt;&gt;""),E2500+1,E2500)</f>
        <v>0</v>
      </c>
      <c r="F2501" s="23" t="str">
        <f t="shared" si="340"/>
        <v>@0</v>
      </c>
      <c r="H2501" s="23" t="str">
        <f>IF(AND(INDEX(個人!$C$6:$AH$125,$N2501,$C$3)&lt;&gt;"",INDEX(個人!$C$6:$AH$125,$N2501,$O2501)&lt;&gt;""),IF(INDEX(個人!$C$6:$AH$125,$N2501,$H$3)&lt;20,11,ROUNDDOWN(INDEX(個人!$C$6:$AH$125,$N2501,$H$3)/5,0)+7),"")</f>
        <v/>
      </c>
      <c r="I2501" s="23" t="str">
        <f>IF(AND(INDEX(個人!$C$6:$AH$125,$N2501,$C$3)&lt;&gt;"",INDEX(個人!$C$6:$AH$125,$N2501,$O2501)&lt;&gt;""),IF(ISERROR(VLOOKUP(DBCS($Q2501),コード一覧!$E$1:$F$6,2,FALSE)),1,VLOOKUP(DBCS($Q2501),コード一覧!$E$1:$F$6,2,FALSE)),"")</f>
        <v/>
      </c>
      <c r="J2501" s="23" t="str">
        <f>IF(AND(INDEX(個人!$C$6:$AH$125,$N2501,$C$3)&lt;&gt;"",INDEX(個人!$C$6:$AH$125,$N2501,$O2501)&lt;&gt;""),VLOOKUP($P2501,コード一覧!$G$1:$H$10,2,FALSE),"")</f>
        <v/>
      </c>
      <c r="K2501" s="23" t="str">
        <f>IF(AND(INDEX(個人!$C$6:$AH$125,$N2501,$C$3)&lt;&gt;"",INDEX(個人!$C$6:$AH$125,$N2501,$O2501)&lt;&gt;""),LEFT(TEXT(INDEX(個人!$C$6:$AH$125,$N2501,$O2501),"mm:ss.00"),2),"")</f>
        <v/>
      </c>
      <c r="L2501" s="23" t="str">
        <f>IF(AND(INDEX(個人!$C$6:$AH$125,$N2501,$C$3)&lt;&gt;"",INDEX(個人!$C$6:$AH$125,$N2501,$O2501)&lt;&gt;""),MID(TEXT(INDEX(個人!$C$6:$AH$125,$N2501,$O2501),"mm:ss.00"),4,2),"")</f>
        <v/>
      </c>
      <c r="M2501" s="23" t="str">
        <f>IF(AND(INDEX(個人!$C$6:$AH$125,$N2501,$C$3)&lt;&gt;"",INDEX(個人!$C$6:$AH$125,$N2501,$O2501)&lt;&gt;""),RIGHT(TEXT(INDEX(個人!$C$6:$AH$125,$N2501,$O2501),"mm:ss.00"),2),"")</f>
        <v/>
      </c>
      <c r="N2501" s="23">
        <f t="shared" si="341"/>
        <v>114</v>
      </c>
      <c r="O2501" s="23">
        <v>20</v>
      </c>
      <c r="P2501" s="200" t="s">
        <v>37</v>
      </c>
      <c r="Q2501" s="23" t="s">
        <v>319</v>
      </c>
    </row>
    <row r="2502" spans="3:17" s="23" customFormat="1" x14ac:dyDescent="0.15">
      <c r="C2502" s="23" t="str">
        <f>IF(INDEX(個人!$C$6:$AH$125,$N2502,$C$3)&lt;&gt;"",DBCS(TRIM(INDEX(個人!$C$6:$AH$125,$N2502,$C$3))),"")</f>
        <v/>
      </c>
      <c r="D2502" s="23" t="str">
        <f t="shared" si="339"/>
        <v>○</v>
      </c>
      <c r="E2502" s="23">
        <f>IF(AND(INDEX(個人!$C$6:$AH$125,$N2501,$C$3)&lt;&gt;"",INDEX(個人!$C$6:$AH$125,$N2502,$O2502)&lt;&gt;""),E2501+1,E2501)</f>
        <v>0</v>
      </c>
      <c r="F2502" s="23" t="str">
        <f t="shared" si="340"/>
        <v>@0</v>
      </c>
      <c r="H2502" s="23" t="str">
        <f>IF(AND(INDEX(個人!$C$6:$AH$125,$N2502,$C$3)&lt;&gt;"",INDEX(個人!$C$6:$AH$125,$N2502,$O2502)&lt;&gt;""),IF(INDEX(個人!$C$6:$AH$125,$N2502,$H$3)&lt;20,11,ROUNDDOWN(INDEX(個人!$C$6:$AH$125,$N2502,$H$3)/5,0)+7),"")</f>
        <v/>
      </c>
      <c r="I2502" s="23" t="str">
        <f>IF(AND(INDEX(個人!$C$6:$AH$125,$N2502,$C$3)&lt;&gt;"",INDEX(個人!$C$6:$AH$125,$N2502,$O2502)&lt;&gt;""),IF(ISERROR(VLOOKUP(DBCS($Q2502),コード一覧!$E$1:$F$6,2,FALSE)),1,VLOOKUP(DBCS($Q2502),コード一覧!$E$1:$F$6,2,FALSE)),"")</f>
        <v/>
      </c>
      <c r="J2502" s="23" t="str">
        <f>IF(AND(INDEX(個人!$C$6:$AH$125,$N2502,$C$3)&lt;&gt;"",INDEX(個人!$C$6:$AH$125,$N2502,$O2502)&lt;&gt;""),VLOOKUP($P2502,コード一覧!$G$1:$H$10,2,FALSE),"")</f>
        <v/>
      </c>
      <c r="K2502" s="23" t="str">
        <f>IF(AND(INDEX(個人!$C$6:$AH$125,$N2502,$C$3)&lt;&gt;"",INDEX(個人!$C$6:$AH$125,$N2502,$O2502)&lt;&gt;""),LEFT(TEXT(INDEX(個人!$C$6:$AH$125,$N2502,$O2502),"mm:ss.00"),2),"")</f>
        <v/>
      </c>
      <c r="L2502" s="23" t="str">
        <f>IF(AND(INDEX(個人!$C$6:$AH$125,$N2502,$C$3)&lt;&gt;"",INDEX(個人!$C$6:$AH$125,$N2502,$O2502)&lt;&gt;""),MID(TEXT(INDEX(個人!$C$6:$AH$125,$N2502,$O2502),"mm:ss.00"),4,2),"")</f>
        <v/>
      </c>
      <c r="M2502" s="23" t="str">
        <f>IF(AND(INDEX(個人!$C$6:$AH$125,$N2502,$C$3)&lt;&gt;"",INDEX(個人!$C$6:$AH$125,$N2502,$O2502)&lt;&gt;""),RIGHT(TEXT(INDEX(個人!$C$6:$AH$125,$N2502,$O2502),"mm:ss.00"),2),"")</f>
        <v/>
      </c>
      <c r="N2502" s="23">
        <f t="shared" si="341"/>
        <v>114</v>
      </c>
      <c r="O2502" s="23">
        <v>21</v>
      </c>
      <c r="P2502" s="200" t="s">
        <v>47</v>
      </c>
      <c r="Q2502" s="23" t="s">
        <v>319</v>
      </c>
    </row>
    <row r="2503" spans="3:17" s="23" customFormat="1" x14ac:dyDescent="0.15">
      <c r="C2503" s="23" t="str">
        <f>IF(INDEX(個人!$C$6:$AH$125,$N2503,$C$3)&lt;&gt;"",DBCS(TRIM(INDEX(個人!$C$6:$AH$125,$N2503,$C$3))),"")</f>
        <v/>
      </c>
      <c r="D2503" s="23" t="str">
        <f t="shared" si="339"/>
        <v>○</v>
      </c>
      <c r="E2503" s="23">
        <f>IF(AND(INDEX(個人!$C$6:$AH$125,$N2502,$C$3)&lt;&gt;"",INDEX(個人!$C$6:$AH$125,$N2503,$O2503)&lt;&gt;""),E2502+1,E2502)</f>
        <v>0</v>
      </c>
      <c r="F2503" s="23" t="str">
        <f t="shared" si="340"/>
        <v>@0</v>
      </c>
      <c r="H2503" s="23" t="str">
        <f>IF(AND(INDEX(個人!$C$6:$AH$125,$N2503,$C$3)&lt;&gt;"",INDEX(個人!$C$6:$AH$125,$N2503,$O2503)&lt;&gt;""),IF(INDEX(個人!$C$6:$AH$125,$N2503,$H$3)&lt;20,11,ROUNDDOWN(INDEX(個人!$C$6:$AH$125,$N2503,$H$3)/5,0)+7),"")</f>
        <v/>
      </c>
      <c r="I2503" s="23" t="str">
        <f>IF(AND(INDEX(個人!$C$6:$AH$125,$N2503,$C$3)&lt;&gt;"",INDEX(個人!$C$6:$AH$125,$N2503,$O2503)&lt;&gt;""),IF(ISERROR(VLOOKUP(DBCS($Q2503),コード一覧!$E$1:$F$6,2,FALSE)),1,VLOOKUP(DBCS($Q2503),コード一覧!$E$1:$F$6,2,FALSE)),"")</f>
        <v/>
      </c>
      <c r="J2503" s="23" t="str">
        <f>IF(AND(INDEX(個人!$C$6:$AH$125,$N2503,$C$3)&lt;&gt;"",INDEX(個人!$C$6:$AH$125,$N2503,$O2503)&lt;&gt;""),VLOOKUP($P2503,コード一覧!$G$1:$H$10,2,FALSE),"")</f>
        <v/>
      </c>
      <c r="K2503" s="23" t="str">
        <f>IF(AND(INDEX(個人!$C$6:$AH$125,$N2503,$C$3)&lt;&gt;"",INDEX(個人!$C$6:$AH$125,$N2503,$O2503)&lt;&gt;""),LEFT(TEXT(INDEX(個人!$C$6:$AH$125,$N2503,$O2503),"mm:ss.00"),2),"")</f>
        <v/>
      </c>
      <c r="L2503" s="23" t="str">
        <f>IF(AND(INDEX(個人!$C$6:$AH$125,$N2503,$C$3)&lt;&gt;"",INDEX(個人!$C$6:$AH$125,$N2503,$O2503)&lt;&gt;""),MID(TEXT(INDEX(個人!$C$6:$AH$125,$N2503,$O2503),"mm:ss.00"),4,2),"")</f>
        <v/>
      </c>
      <c r="M2503" s="23" t="str">
        <f>IF(AND(INDEX(個人!$C$6:$AH$125,$N2503,$C$3)&lt;&gt;"",INDEX(個人!$C$6:$AH$125,$N2503,$O2503)&lt;&gt;""),RIGHT(TEXT(INDEX(個人!$C$6:$AH$125,$N2503,$O2503),"mm:ss.00"),2),"")</f>
        <v/>
      </c>
      <c r="N2503" s="23">
        <f t="shared" si="341"/>
        <v>114</v>
      </c>
      <c r="O2503" s="23">
        <v>22</v>
      </c>
      <c r="P2503" s="200" t="s">
        <v>70</v>
      </c>
      <c r="Q2503" s="23" t="s">
        <v>320</v>
      </c>
    </row>
    <row r="2504" spans="3:17" s="23" customFormat="1" x14ac:dyDescent="0.15">
      <c r="C2504" s="23" t="str">
        <f>IF(INDEX(個人!$C$6:$AH$125,$N2504,$C$3)&lt;&gt;"",DBCS(TRIM(INDEX(個人!$C$6:$AH$125,$N2504,$C$3))),"")</f>
        <v/>
      </c>
      <c r="D2504" s="23" t="str">
        <f t="shared" si="339"/>
        <v>○</v>
      </c>
      <c r="E2504" s="23">
        <f>IF(AND(INDEX(個人!$C$6:$AH$125,$N2503,$C$3)&lt;&gt;"",INDEX(個人!$C$6:$AH$125,$N2504,$O2504)&lt;&gt;""),E2503+1,E2503)</f>
        <v>0</v>
      </c>
      <c r="F2504" s="23" t="str">
        <f t="shared" si="340"/>
        <v>@0</v>
      </c>
      <c r="H2504" s="23" t="str">
        <f>IF(AND(INDEX(個人!$C$6:$AH$125,$N2504,$C$3)&lt;&gt;"",INDEX(個人!$C$6:$AH$125,$N2504,$O2504)&lt;&gt;""),IF(INDEX(個人!$C$6:$AH$125,$N2504,$H$3)&lt;20,11,ROUNDDOWN(INDEX(個人!$C$6:$AH$125,$N2504,$H$3)/5,0)+7),"")</f>
        <v/>
      </c>
      <c r="I2504" s="23" t="str">
        <f>IF(AND(INDEX(個人!$C$6:$AH$125,$N2504,$C$3)&lt;&gt;"",INDEX(個人!$C$6:$AH$125,$N2504,$O2504)&lt;&gt;""),IF(ISERROR(VLOOKUP(DBCS($Q2504),コード一覧!$E$1:$F$6,2,FALSE)),1,VLOOKUP(DBCS($Q2504),コード一覧!$E$1:$F$6,2,FALSE)),"")</f>
        <v/>
      </c>
      <c r="J2504" s="23" t="str">
        <f>IF(AND(INDEX(個人!$C$6:$AH$125,$N2504,$C$3)&lt;&gt;"",INDEX(個人!$C$6:$AH$125,$N2504,$O2504)&lt;&gt;""),VLOOKUP($P2504,コード一覧!$G$1:$H$10,2,FALSE),"")</f>
        <v/>
      </c>
      <c r="K2504" s="23" t="str">
        <f>IF(AND(INDEX(個人!$C$6:$AH$125,$N2504,$C$3)&lt;&gt;"",INDEX(個人!$C$6:$AH$125,$N2504,$O2504)&lt;&gt;""),LEFT(TEXT(INDEX(個人!$C$6:$AH$125,$N2504,$O2504),"mm:ss.00"),2),"")</f>
        <v/>
      </c>
      <c r="L2504" s="23" t="str">
        <f>IF(AND(INDEX(個人!$C$6:$AH$125,$N2504,$C$3)&lt;&gt;"",INDEX(個人!$C$6:$AH$125,$N2504,$O2504)&lt;&gt;""),MID(TEXT(INDEX(個人!$C$6:$AH$125,$N2504,$O2504),"mm:ss.00"),4,2),"")</f>
        <v/>
      </c>
      <c r="M2504" s="23" t="str">
        <f>IF(AND(INDEX(個人!$C$6:$AH$125,$N2504,$C$3)&lt;&gt;"",INDEX(個人!$C$6:$AH$125,$N2504,$O2504)&lt;&gt;""),RIGHT(TEXT(INDEX(個人!$C$6:$AH$125,$N2504,$O2504),"mm:ss.00"),2),"")</f>
        <v/>
      </c>
      <c r="N2504" s="23">
        <f t="shared" si="341"/>
        <v>114</v>
      </c>
      <c r="O2504" s="23">
        <v>23</v>
      </c>
      <c r="P2504" s="200" t="s">
        <v>24</v>
      </c>
      <c r="Q2504" s="23" t="s">
        <v>320</v>
      </c>
    </row>
    <row r="2505" spans="3:17" s="23" customFormat="1" x14ac:dyDescent="0.15">
      <c r="C2505" s="23" t="str">
        <f>IF(INDEX(個人!$C$6:$AH$125,$N2505,$C$3)&lt;&gt;"",DBCS(TRIM(INDEX(個人!$C$6:$AH$125,$N2505,$C$3))),"")</f>
        <v/>
      </c>
      <c r="D2505" s="23" t="str">
        <f t="shared" si="339"/>
        <v>○</v>
      </c>
      <c r="E2505" s="23">
        <f>IF(AND(INDEX(個人!$C$6:$AH$125,$N2504,$C$3)&lt;&gt;"",INDEX(個人!$C$6:$AH$125,$N2505,$O2505)&lt;&gt;""),E2504+1,E2504)</f>
        <v>0</v>
      </c>
      <c r="F2505" s="23" t="str">
        <f t="shared" si="340"/>
        <v>@0</v>
      </c>
      <c r="H2505" s="23" t="str">
        <f>IF(AND(INDEX(個人!$C$6:$AH$125,$N2505,$C$3)&lt;&gt;"",INDEX(個人!$C$6:$AH$125,$N2505,$O2505)&lt;&gt;""),IF(INDEX(個人!$C$6:$AH$125,$N2505,$H$3)&lt;20,11,ROUNDDOWN(INDEX(個人!$C$6:$AH$125,$N2505,$H$3)/5,0)+7),"")</f>
        <v/>
      </c>
      <c r="I2505" s="23" t="str">
        <f>IF(AND(INDEX(個人!$C$6:$AH$125,$N2505,$C$3)&lt;&gt;"",INDEX(個人!$C$6:$AH$125,$N2505,$O2505)&lt;&gt;""),IF(ISERROR(VLOOKUP(DBCS($Q2505),コード一覧!$E$1:$F$6,2,FALSE)),1,VLOOKUP(DBCS($Q2505),コード一覧!$E$1:$F$6,2,FALSE)),"")</f>
        <v/>
      </c>
      <c r="J2505" s="23" t="str">
        <f>IF(AND(INDEX(個人!$C$6:$AH$125,$N2505,$C$3)&lt;&gt;"",INDEX(個人!$C$6:$AH$125,$N2505,$O2505)&lt;&gt;""),VLOOKUP($P2505,コード一覧!$G$1:$H$10,2,FALSE),"")</f>
        <v/>
      </c>
      <c r="K2505" s="23" t="str">
        <f>IF(AND(INDEX(個人!$C$6:$AH$125,$N2505,$C$3)&lt;&gt;"",INDEX(個人!$C$6:$AH$125,$N2505,$O2505)&lt;&gt;""),LEFT(TEXT(INDEX(個人!$C$6:$AH$125,$N2505,$O2505),"mm:ss.00"),2),"")</f>
        <v/>
      </c>
      <c r="L2505" s="23" t="str">
        <f>IF(AND(INDEX(個人!$C$6:$AH$125,$N2505,$C$3)&lt;&gt;"",INDEX(個人!$C$6:$AH$125,$N2505,$O2505)&lt;&gt;""),MID(TEXT(INDEX(個人!$C$6:$AH$125,$N2505,$O2505),"mm:ss.00"),4,2),"")</f>
        <v/>
      </c>
      <c r="M2505" s="23" t="str">
        <f>IF(AND(INDEX(個人!$C$6:$AH$125,$N2505,$C$3)&lt;&gt;"",INDEX(個人!$C$6:$AH$125,$N2505,$O2505)&lt;&gt;""),RIGHT(TEXT(INDEX(個人!$C$6:$AH$125,$N2505,$O2505),"mm:ss.00"),2),"")</f>
        <v/>
      </c>
      <c r="N2505" s="23">
        <f t="shared" si="341"/>
        <v>114</v>
      </c>
      <c r="O2505" s="23">
        <v>24</v>
      </c>
      <c r="P2505" s="200" t="s">
        <v>37</v>
      </c>
      <c r="Q2505" s="23" t="s">
        <v>320</v>
      </c>
    </row>
    <row r="2506" spans="3:17" s="23" customFormat="1" x14ac:dyDescent="0.15">
      <c r="C2506" s="23" t="str">
        <f>IF(INDEX(個人!$C$6:$AH$125,$N2506,$C$3)&lt;&gt;"",DBCS(TRIM(INDEX(個人!$C$6:$AH$125,$N2506,$C$3))),"")</f>
        <v/>
      </c>
      <c r="D2506" s="23" t="str">
        <f t="shared" si="339"/>
        <v>○</v>
      </c>
      <c r="E2506" s="23">
        <f>IF(AND(INDEX(個人!$C$6:$AH$125,$N2505,$C$3)&lt;&gt;"",INDEX(個人!$C$6:$AH$125,$N2506,$O2506)&lt;&gt;""),E2505+1,E2505)</f>
        <v>0</v>
      </c>
      <c r="F2506" s="23" t="str">
        <f t="shared" si="340"/>
        <v>@0</v>
      </c>
      <c r="H2506" s="23" t="str">
        <f>IF(AND(INDEX(個人!$C$6:$AH$125,$N2506,$C$3)&lt;&gt;"",INDEX(個人!$C$6:$AH$125,$N2506,$O2506)&lt;&gt;""),IF(INDEX(個人!$C$6:$AH$125,$N2506,$H$3)&lt;20,11,ROUNDDOWN(INDEX(個人!$C$6:$AH$125,$N2506,$H$3)/5,0)+7),"")</f>
        <v/>
      </c>
      <c r="I2506" s="23" t="str">
        <f>IF(AND(INDEX(個人!$C$6:$AH$125,$N2506,$C$3)&lt;&gt;"",INDEX(個人!$C$6:$AH$125,$N2506,$O2506)&lt;&gt;""),IF(ISERROR(VLOOKUP(DBCS($Q2506),コード一覧!$E$1:$F$6,2,FALSE)),1,VLOOKUP(DBCS($Q2506),コード一覧!$E$1:$F$6,2,FALSE)),"")</f>
        <v/>
      </c>
      <c r="J2506" s="23" t="str">
        <f>IF(AND(INDEX(個人!$C$6:$AH$125,$N2506,$C$3)&lt;&gt;"",INDEX(個人!$C$6:$AH$125,$N2506,$O2506)&lt;&gt;""),VLOOKUP($P2506,コード一覧!$G$1:$H$10,2,FALSE),"")</f>
        <v/>
      </c>
      <c r="K2506" s="23" t="str">
        <f>IF(AND(INDEX(個人!$C$6:$AH$125,$N2506,$C$3)&lt;&gt;"",INDEX(個人!$C$6:$AH$125,$N2506,$O2506)&lt;&gt;""),LEFT(TEXT(INDEX(個人!$C$6:$AH$125,$N2506,$O2506),"mm:ss.00"),2),"")</f>
        <v/>
      </c>
      <c r="L2506" s="23" t="str">
        <f>IF(AND(INDEX(個人!$C$6:$AH$125,$N2506,$C$3)&lt;&gt;"",INDEX(個人!$C$6:$AH$125,$N2506,$O2506)&lt;&gt;""),MID(TEXT(INDEX(個人!$C$6:$AH$125,$N2506,$O2506),"mm:ss.00"),4,2),"")</f>
        <v/>
      </c>
      <c r="M2506" s="23" t="str">
        <f>IF(AND(INDEX(個人!$C$6:$AH$125,$N2506,$C$3)&lt;&gt;"",INDEX(個人!$C$6:$AH$125,$N2506,$O2506)&lt;&gt;""),RIGHT(TEXT(INDEX(個人!$C$6:$AH$125,$N2506,$O2506),"mm:ss.00"),2),"")</f>
        <v/>
      </c>
      <c r="N2506" s="23">
        <f t="shared" si="341"/>
        <v>114</v>
      </c>
      <c r="O2506" s="23">
        <v>25</v>
      </c>
      <c r="P2506" s="200" t="s">
        <v>47</v>
      </c>
      <c r="Q2506" s="23" t="s">
        <v>320</v>
      </c>
    </row>
    <row r="2507" spans="3:17" s="23" customFormat="1" x14ac:dyDescent="0.15">
      <c r="C2507" s="23" t="str">
        <f>IF(INDEX(個人!$C$6:$AH$125,$N2507,$C$3)&lt;&gt;"",DBCS(TRIM(INDEX(個人!$C$6:$AH$125,$N2507,$C$3))),"")</f>
        <v/>
      </c>
      <c r="D2507" s="23" t="str">
        <f t="shared" si="339"/>
        <v>○</v>
      </c>
      <c r="E2507" s="23">
        <f>IF(AND(INDEX(個人!$C$6:$AH$125,$N2506,$C$3)&lt;&gt;"",INDEX(個人!$C$6:$AH$125,$N2507,$O2507)&lt;&gt;""),E2506+1,E2506)</f>
        <v>0</v>
      </c>
      <c r="F2507" s="23" t="str">
        <f t="shared" si="340"/>
        <v>@0</v>
      </c>
      <c r="H2507" s="23" t="str">
        <f>IF(AND(INDEX(個人!$C$6:$AH$125,$N2507,$C$3)&lt;&gt;"",INDEX(個人!$C$6:$AH$125,$N2507,$O2507)&lt;&gt;""),IF(INDEX(個人!$C$6:$AH$125,$N2507,$H$3)&lt;20,11,ROUNDDOWN(INDEX(個人!$C$6:$AH$125,$N2507,$H$3)/5,0)+7),"")</f>
        <v/>
      </c>
      <c r="I2507" s="23" t="str">
        <f>IF(AND(INDEX(個人!$C$6:$AH$125,$N2507,$C$3)&lt;&gt;"",INDEX(個人!$C$6:$AH$125,$N2507,$O2507)&lt;&gt;""),IF(ISERROR(VLOOKUP(DBCS($Q2507),コード一覧!$E$1:$F$6,2,FALSE)),1,VLOOKUP(DBCS($Q2507),コード一覧!$E$1:$F$6,2,FALSE)),"")</f>
        <v/>
      </c>
      <c r="J2507" s="23" t="str">
        <f>IF(AND(INDEX(個人!$C$6:$AH$125,$N2507,$C$3)&lt;&gt;"",INDEX(個人!$C$6:$AH$125,$N2507,$O2507)&lt;&gt;""),VLOOKUP($P2507,コード一覧!$G$1:$H$10,2,FALSE),"")</f>
        <v/>
      </c>
      <c r="K2507" s="23" t="str">
        <f>IF(AND(INDEX(個人!$C$6:$AH$125,$N2507,$C$3)&lt;&gt;"",INDEX(個人!$C$6:$AH$125,$N2507,$O2507)&lt;&gt;""),LEFT(TEXT(INDEX(個人!$C$6:$AH$125,$N2507,$O2507),"mm:ss.00"),2),"")</f>
        <v/>
      </c>
      <c r="L2507" s="23" t="str">
        <f>IF(AND(INDEX(個人!$C$6:$AH$125,$N2507,$C$3)&lt;&gt;"",INDEX(個人!$C$6:$AH$125,$N2507,$O2507)&lt;&gt;""),MID(TEXT(INDEX(個人!$C$6:$AH$125,$N2507,$O2507),"mm:ss.00"),4,2),"")</f>
        <v/>
      </c>
      <c r="M2507" s="23" t="str">
        <f>IF(AND(INDEX(個人!$C$6:$AH$125,$N2507,$C$3)&lt;&gt;"",INDEX(個人!$C$6:$AH$125,$N2507,$O2507)&lt;&gt;""),RIGHT(TEXT(INDEX(個人!$C$6:$AH$125,$N2507,$O2507),"mm:ss.00"),2),"")</f>
        <v/>
      </c>
      <c r="N2507" s="23">
        <f t="shared" si="341"/>
        <v>114</v>
      </c>
      <c r="O2507" s="23">
        <v>26</v>
      </c>
      <c r="P2507" s="200" t="s">
        <v>70</v>
      </c>
      <c r="Q2507" s="23" t="s">
        <v>321</v>
      </c>
    </row>
    <row r="2508" spans="3:17" s="23" customFormat="1" x14ac:dyDescent="0.15">
      <c r="C2508" s="23" t="str">
        <f>IF(INDEX(個人!$C$6:$AH$125,$N2508,$C$3)&lt;&gt;"",DBCS(TRIM(INDEX(個人!$C$6:$AH$125,$N2508,$C$3))),"")</f>
        <v/>
      </c>
      <c r="D2508" s="23" t="str">
        <f t="shared" si="339"/>
        <v>○</v>
      </c>
      <c r="E2508" s="23">
        <f>IF(AND(INDEX(個人!$C$6:$AH$125,$N2507,$C$3)&lt;&gt;"",INDEX(個人!$C$6:$AH$125,$N2508,$O2508)&lt;&gt;""),E2507+1,E2507)</f>
        <v>0</v>
      </c>
      <c r="F2508" s="23" t="str">
        <f t="shared" si="340"/>
        <v>@0</v>
      </c>
      <c r="H2508" s="23" t="str">
        <f>IF(AND(INDEX(個人!$C$6:$AH$125,$N2508,$C$3)&lt;&gt;"",INDEX(個人!$C$6:$AH$125,$N2508,$O2508)&lt;&gt;""),IF(INDEX(個人!$C$6:$AH$125,$N2508,$H$3)&lt;20,11,ROUNDDOWN(INDEX(個人!$C$6:$AH$125,$N2508,$H$3)/5,0)+7),"")</f>
        <v/>
      </c>
      <c r="I2508" s="23" t="str">
        <f>IF(AND(INDEX(個人!$C$6:$AH$125,$N2508,$C$3)&lt;&gt;"",INDEX(個人!$C$6:$AH$125,$N2508,$O2508)&lt;&gt;""),IF(ISERROR(VLOOKUP(DBCS($Q2508),コード一覧!$E$1:$F$6,2,FALSE)),1,VLOOKUP(DBCS($Q2508),コード一覧!$E$1:$F$6,2,FALSE)),"")</f>
        <v/>
      </c>
      <c r="J2508" s="23" t="str">
        <f>IF(AND(INDEX(個人!$C$6:$AH$125,$N2508,$C$3)&lt;&gt;"",INDEX(個人!$C$6:$AH$125,$N2508,$O2508)&lt;&gt;""),VLOOKUP($P2508,コード一覧!$G$1:$H$10,2,FALSE),"")</f>
        <v/>
      </c>
      <c r="K2508" s="23" t="str">
        <f>IF(AND(INDEX(個人!$C$6:$AH$125,$N2508,$C$3)&lt;&gt;"",INDEX(個人!$C$6:$AH$125,$N2508,$O2508)&lt;&gt;""),LEFT(TEXT(INDEX(個人!$C$6:$AH$125,$N2508,$O2508),"mm:ss.00"),2),"")</f>
        <v/>
      </c>
      <c r="L2508" s="23" t="str">
        <f>IF(AND(INDEX(個人!$C$6:$AH$125,$N2508,$C$3)&lt;&gt;"",INDEX(個人!$C$6:$AH$125,$N2508,$O2508)&lt;&gt;""),MID(TEXT(INDEX(個人!$C$6:$AH$125,$N2508,$O2508),"mm:ss.00"),4,2),"")</f>
        <v/>
      </c>
      <c r="M2508" s="23" t="str">
        <f>IF(AND(INDEX(個人!$C$6:$AH$125,$N2508,$C$3)&lt;&gt;"",INDEX(個人!$C$6:$AH$125,$N2508,$O2508)&lt;&gt;""),RIGHT(TEXT(INDEX(個人!$C$6:$AH$125,$N2508,$O2508),"mm:ss.00"),2),"")</f>
        <v/>
      </c>
      <c r="N2508" s="23">
        <f t="shared" si="341"/>
        <v>114</v>
      </c>
      <c r="O2508" s="23">
        <v>27</v>
      </c>
      <c r="P2508" s="200" t="s">
        <v>24</v>
      </c>
      <c r="Q2508" s="23" t="s">
        <v>321</v>
      </c>
    </row>
    <row r="2509" spans="3:17" s="23" customFormat="1" x14ac:dyDescent="0.15">
      <c r="C2509" s="23" t="str">
        <f>IF(INDEX(個人!$C$6:$AH$125,$N2509,$C$3)&lt;&gt;"",DBCS(TRIM(INDEX(個人!$C$6:$AH$125,$N2509,$C$3))),"")</f>
        <v/>
      </c>
      <c r="D2509" s="23" t="str">
        <f t="shared" si="339"/>
        <v>○</v>
      </c>
      <c r="E2509" s="23">
        <f>IF(AND(INDEX(個人!$C$6:$AH$125,$N2508,$C$3)&lt;&gt;"",INDEX(個人!$C$6:$AH$125,$N2509,$O2509)&lt;&gt;""),E2508+1,E2508)</f>
        <v>0</v>
      </c>
      <c r="F2509" s="23" t="str">
        <f t="shared" si="340"/>
        <v>@0</v>
      </c>
      <c r="H2509" s="23" t="str">
        <f>IF(AND(INDEX(個人!$C$6:$AH$125,$N2509,$C$3)&lt;&gt;"",INDEX(個人!$C$6:$AH$125,$N2509,$O2509)&lt;&gt;""),IF(INDEX(個人!$C$6:$AH$125,$N2509,$H$3)&lt;20,11,ROUNDDOWN(INDEX(個人!$C$6:$AH$125,$N2509,$H$3)/5,0)+7),"")</f>
        <v/>
      </c>
      <c r="I2509" s="23" t="str">
        <f>IF(AND(INDEX(個人!$C$6:$AH$125,$N2509,$C$3)&lt;&gt;"",INDEX(個人!$C$6:$AH$125,$N2509,$O2509)&lt;&gt;""),IF(ISERROR(VLOOKUP(DBCS($Q2509),コード一覧!$E$1:$F$6,2,FALSE)),1,VLOOKUP(DBCS($Q2509),コード一覧!$E$1:$F$6,2,FALSE)),"")</f>
        <v/>
      </c>
      <c r="J2509" s="23" t="str">
        <f>IF(AND(INDEX(個人!$C$6:$AH$125,$N2509,$C$3)&lt;&gt;"",INDEX(個人!$C$6:$AH$125,$N2509,$O2509)&lt;&gt;""),VLOOKUP($P2509,コード一覧!$G$1:$H$10,2,FALSE),"")</f>
        <v/>
      </c>
      <c r="K2509" s="23" t="str">
        <f>IF(AND(INDEX(個人!$C$6:$AH$125,$N2509,$C$3)&lt;&gt;"",INDEX(個人!$C$6:$AH$125,$N2509,$O2509)&lt;&gt;""),LEFT(TEXT(INDEX(個人!$C$6:$AH$125,$N2509,$O2509),"mm:ss.00"),2),"")</f>
        <v/>
      </c>
      <c r="L2509" s="23" t="str">
        <f>IF(AND(INDEX(個人!$C$6:$AH$125,$N2509,$C$3)&lt;&gt;"",INDEX(個人!$C$6:$AH$125,$N2509,$O2509)&lt;&gt;""),MID(TEXT(INDEX(個人!$C$6:$AH$125,$N2509,$O2509),"mm:ss.00"),4,2),"")</f>
        <v/>
      </c>
      <c r="M2509" s="23" t="str">
        <f>IF(AND(INDEX(個人!$C$6:$AH$125,$N2509,$C$3)&lt;&gt;"",INDEX(個人!$C$6:$AH$125,$N2509,$O2509)&lt;&gt;""),RIGHT(TEXT(INDEX(個人!$C$6:$AH$125,$N2509,$O2509),"mm:ss.00"),2),"")</f>
        <v/>
      </c>
      <c r="N2509" s="23">
        <f t="shared" si="341"/>
        <v>114</v>
      </c>
      <c r="O2509" s="23">
        <v>28</v>
      </c>
      <c r="P2509" s="200" t="s">
        <v>37</v>
      </c>
      <c r="Q2509" s="23" t="s">
        <v>321</v>
      </c>
    </row>
    <row r="2510" spans="3:17" s="23" customFormat="1" x14ac:dyDescent="0.15">
      <c r="C2510" s="23" t="str">
        <f>IF(INDEX(個人!$C$6:$AH$125,$N2510,$C$3)&lt;&gt;"",DBCS(TRIM(INDEX(個人!$C$6:$AH$125,$N2510,$C$3))),"")</f>
        <v/>
      </c>
      <c r="D2510" s="23" t="str">
        <f t="shared" si="339"/>
        <v>○</v>
      </c>
      <c r="E2510" s="23">
        <f>IF(AND(INDEX(個人!$C$6:$AH$125,$N2509,$C$3)&lt;&gt;"",INDEX(個人!$C$6:$AH$125,$N2510,$O2510)&lt;&gt;""),E2509+1,E2509)</f>
        <v>0</v>
      </c>
      <c r="F2510" s="23" t="str">
        <f t="shared" si="340"/>
        <v>@0</v>
      </c>
      <c r="H2510" s="23" t="str">
        <f>IF(AND(INDEX(個人!$C$6:$AH$125,$N2510,$C$3)&lt;&gt;"",INDEX(個人!$C$6:$AH$125,$N2510,$O2510)&lt;&gt;""),IF(INDEX(個人!$C$6:$AH$125,$N2510,$H$3)&lt;20,11,ROUNDDOWN(INDEX(個人!$C$6:$AH$125,$N2510,$H$3)/5,0)+7),"")</f>
        <v/>
      </c>
      <c r="I2510" s="23" t="str">
        <f>IF(AND(INDEX(個人!$C$6:$AH$125,$N2510,$C$3)&lt;&gt;"",INDEX(個人!$C$6:$AH$125,$N2510,$O2510)&lt;&gt;""),IF(ISERROR(VLOOKUP(DBCS($Q2510),コード一覧!$E$1:$F$6,2,FALSE)),1,VLOOKUP(DBCS($Q2510),コード一覧!$E$1:$F$6,2,FALSE)),"")</f>
        <v/>
      </c>
      <c r="J2510" s="23" t="str">
        <f>IF(AND(INDEX(個人!$C$6:$AH$125,$N2510,$C$3)&lt;&gt;"",INDEX(個人!$C$6:$AH$125,$N2510,$O2510)&lt;&gt;""),VLOOKUP($P2510,コード一覧!$G$1:$H$10,2,FALSE),"")</f>
        <v/>
      </c>
      <c r="K2510" s="23" t="str">
        <f>IF(AND(INDEX(個人!$C$6:$AH$125,$N2510,$C$3)&lt;&gt;"",INDEX(個人!$C$6:$AH$125,$N2510,$O2510)&lt;&gt;""),LEFT(TEXT(INDEX(個人!$C$6:$AH$125,$N2510,$O2510),"mm:ss.00"),2),"")</f>
        <v/>
      </c>
      <c r="L2510" s="23" t="str">
        <f>IF(AND(INDEX(個人!$C$6:$AH$125,$N2510,$C$3)&lt;&gt;"",INDEX(個人!$C$6:$AH$125,$N2510,$O2510)&lt;&gt;""),MID(TEXT(INDEX(個人!$C$6:$AH$125,$N2510,$O2510),"mm:ss.00"),4,2),"")</f>
        <v/>
      </c>
      <c r="M2510" s="23" t="str">
        <f>IF(AND(INDEX(個人!$C$6:$AH$125,$N2510,$C$3)&lt;&gt;"",INDEX(個人!$C$6:$AH$125,$N2510,$O2510)&lt;&gt;""),RIGHT(TEXT(INDEX(個人!$C$6:$AH$125,$N2510,$O2510),"mm:ss.00"),2),"")</f>
        <v/>
      </c>
      <c r="N2510" s="23">
        <f t="shared" si="341"/>
        <v>114</v>
      </c>
      <c r="O2510" s="23">
        <v>29</v>
      </c>
      <c r="P2510" s="200" t="s">
        <v>47</v>
      </c>
      <c r="Q2510" s="23" t="s">
        <v>321</v>
      </c>
    </row>
    <row r="2511" spans="3:17" s="23" customFormat="1" x14ac:dyDescent="0.15">
      <c r="C2511" s="23" t="str">
        <f>IF(INDEX(個人!$C$6:$AH$125,$N2511,$C$3)&lt;&gt;"",DBCS(TRIM(INDEX(個人!$C$6:$AH$125,$N2511,$C$3))),"")</f>
        <v/>
      </c>
      <c r="D2511" s="23" t="str">
        <f t="shared" si="339"/>
        <v>○</v>
      </c>
      <c r="E2511" s="23">
        <f>IF(AND(INDEX(個人!$C$6:$AH$125,$N2510,$C$3)&lt;&gt;"",INDEX(個人!$C$6:$AH$125,$N2511,$O2511)&lt;&gt;""),E2510+1,E2510)</f>
        <v>0</v>
      </c>
      <c r="F2511" s="23" t="str">
        <f t="shared" si="340"/>
        <v>@0</v>
      </c>
      <c r="H2511" s="23" t="str">
        <f>IF(AND(INDEX(個人!$C$6:$AH$125,$N2511,$C$3)&lt;&gt;"",INDEX(個人!$C$6:$AH$125,$N2511,$O2511)&lt;&gt;""),IF(INDEX(個人!$C$6:$AH$125,$N2511,$H$3)&lt;20,11,ROUNDDOWN(INDEX(個人!$C$6:$AH$125,$N2511,$H$3)/5,0)+7),"")</f>
        <v/>
      </c>
      <c r="I2511" s="23" t="str">
        <f>IF(AND(INDEX(個人!$C$6:$AH$125,$N2511,$C$3)&lt;&gt;"",INDEX(個人!$C$6:$AH$125,$N2511,$O2511)&lt;&gt;""),IF(ISERROR(VLOOKUP(DBCS($Q2511),コード一覧!$E$1:$F$6,2,FALSE)),1,VLOOKUP(DBCS($Q2511),コード一覧!$E$1:$F$6,2,FALSE)),"")</f>
        <v/>
      </c>
      <c r="J2511" s="23" t="str">
        <f>IF(AND(INDEX(個人!$C$6:$AH$125,$N2511,$C$3)&lt;&gt;"",INDEX(個人!$C$6:$AH$125,$N2511,$O2511)&lt;&gt;""),VLOOKUP($P2511,コード一覧!$G$1:$H$10,2,FALSE),"")</f>
        <v/>
      </c>
      <c r="K2511" s="23" t="str">
        <f>IF(AND(INDEX(個人!$C$6:$AH$125,$N2511,$C$3)&lt;&gt;"",INDEX(個人!$C$6:$AH$125,$N2511,$O2511)&lt;&gt;""),LEFT(TEXT(INDEX(個人!$C$6:$AH$125,$N2511,$O2511),"mm:ss.00"),2),"")</f>
        <v/>
      </c>
      <c r="L2511" s="23" t="str">
        <f>IF(AND(INDEX(個人!$C$6:$AH$125,$N2511,$C$3)&lt;&gt;"",INDEX(個人!$C$6:$AH$125,$N2511,$O2511)&lt;&gt;""),MID(TEXT(INDEX(個人!$C$6:$AH$125,$N2511,$O2511),"mm:ss.00"),4,2),"")</f>
        <v/>
      </c>
      <c r="M2511" s="23" t="str">
        <f>IF(AND(INDEX(個人!$C$6:$AH$125,$N2511,$C$3)&lt;&gt;"",INDEX(個人!$C$6:$AH$125,$N2511,$O2511)&lt;&gt;""),RIGHT(TEXT(INDEX(個人!$C$6:$AH$125,$N2511,$O2511),"mm:ss.00"),2),"")</f>
        <v/>
      </c>
      <c r="N2511" s="23">
        <f t="shared" si="341"/>
        <v>114</v>
      </c>
      <c r="O2511" s="23">
        <v>30</v>
      </c>
      <c r="P2511" s="200" t="s">
        <v>37</v>
      </c>
      <c r="Q2511" s="23" t="s">
        <v>101</v>
      </c>
    </row>
    <row r="2512" spans="3:17" s="23" customFormat="1" x14ac:dyDescent="0.15">
      <c r="C2512" s="23" t="str">
        <f>IF(INDEX(個人!$C$6:$AH$125,$N2512,$C$3)&lt;&gt;"",DBCS(TRIM(INDEX(個人!$C$6:$AH$125,$N2512,$C$3))),"")</f>
        <v/>
      </c>
      <c r="D2512" s="23" t="str">
        <f t="shared" si="339"/>
        <v>○</v>
      </c>
      <c r="E2512" s="23">
        <f>IF(AND(INDEX(個人!$C$6:$AH$125,$N2511,$C$3)&lt;&gt;"",INDEX(個人!$C$6:$AH$125,$N2512,$O2512)&lt;&gt;""),E2511+1,E2511)</f>
        <v>0</v>
      </c>
      <c r="F2512" s="23" t="str">
        <f t="shared" si="340"/>
        <v>@0</v>
      </c>
      <c r="H2512" s="23" t="str">
        <f>IF(AND(INDEX(個人!$C$6:$AH$125,$N2512,$C$3)&lt;&gt;"",INDEX(個人!$C$6:$AH$125,$N2512,$O2512)&lt;&gt;""),IF(INDEX(個人!$C$6:$AH$125,$N2512,$H$3)&lt;20,11,ROUNDDOWN(INDEX(個人!$C$6:$AH$125,$N2512,$H$3)/5,0)+7),"")</f>
        <v/>
      </c>
      <c r="I2512" s="23" t="str">
        <f>IF(AND(INDEX(個人!$C$6:$AH$125,$N2512,$C$3)&lt;&gt;"",INDEX(個人!$C$6:$AH$125,$N2512,$O2512)&lt;&gt;""),IF(ISERROR(VLOOKUP(DBCS($Q2512),コード一覧!$E$1:$F$6,2,FALSE)),1,VLOOKUP(DBCS($Q2512),コード一覧!$E$1:$F$6,2,FALSE)),"")</f>
        <v/>
      </c>
      <c r="J2512" s="23" t="str">
        <f>IF(AND(INDEX(個人!$C$6:$AH$125,$N2512,$C$3)&lt;&gt;"",INDEX(個人!$C$6:$AH$125,$N2512,$O2512)&lt;&gt;""),VLOOKUP($P2512,コード一覧!$G$1:$H$10,2,FALSE),"")</f>
        <v/>
      </c>
      <c r="K2512" s="23" t="str">
        <f>IF(AND(INDEX(個人!$C$6:$AH$125,$N2512,$C$3)&lt;&gt;"",INDEX(個人!$C$6:$AH$125,$N2512,$O2512)&lt;&gt;""),LEFT(TEXT(INDEX(個人!$C$6:$AH$125,$N2512,$O2512),"mm:ss.00"),2),"")</f>
        <v/>
      </c>
      <c r="L2512" s="23" t="str">
        <f>IF(AND(INDEX(個人!$C$6:$AH$125,$N2512,$C$3)&lt;&gt;"",INDEX(個人!$C$6:$AH$125,$N2512,$O2512)&lt;&gt;""),MID(TEXT(INDEX(個人!$C$6:$AH$125,$N2512,$O2512),"mm:ss.00"),4,2),"")</f>
        <v/>
      </c>
      <c r="M2512" s="23" t="str">
        <f>IF(AND(INDEX(個人!$C$6:$AH$125,$N2512,$C$3)&lt;&gt;"",INDEX(個人!$C$6:$AH$125,$N2512,$O2512)&lt;&gt;""),RIGHT(TEXT(INDEX(個人!$C$6:$AH$125,$N2512,$O2512),"mm:ss.00"),2),"")</f>
        <v/>
      </c>
      <c r="N2512" s="23">
        <f t="shared" si="341"/>
        <v>114</v>
      </c>
      <c r="O2512" s="23">
        <v>31</v>
      </c>
      <c r="P2512" s="200" t="s">
        <v>47</v>
      </c>
      <c r="Q2512" s="23" t="s">
        <v>101</v>
      </c>
    </row>
    <row r="2513" spans="3:17" s="23" customFormat="1" x14ac:dyDescent="0.15">
      <c r="C2513" s="23" t="str">
        <f>IF(INDEX(個人!$C$6:$AH$125,$N2513,$C$3)&lt;&gt;"",DBCS(TRIM(INDEX(個人!$C$6:$AH$125,$N2513,$C$3))),"")</f>
        <v/>
      </c>
      <c r="D2513" s="23" t="str">
        <f t="shared" si="339"/>
        <v>○</v>
      </c>
      <c r="E2513" s="23">
        <f>IF(AND(INDEX(個人!$C$6:$AH$125,$N2512,$C$3)&lt;&gt;"",INDEX(個人!$C$6:$AH$125,$N2513,$O2513)&lt;&gt;""),E2512+1,E2512)</f>
        <v>0</v>
      </c>
      <c r="F2513" s="23" t="str">
        <f t="shared" si="340"/>
        <v>@0</v>
      </c>
      <c r="H2513" s="23" t="str">
        <f>IF(AND(INDEX(個人!$C$6:$AH$125,$N2513,$C$3)&lt;&gt;"",INDEX(個人!$C$6:$AH$125,$N2513,$O2513)&lt;&gt;""),IF(INDEX(個人!$C$6:$AH$125,$N2513,$H$3)&lt;20,11,ROUNDDOWN(INDEX(個人!$C$6:$AH$125,$N2513,$H$3)/5,0)+7),"")</f>
        <v/>
      </c>
      <c r="I2513" s="23" t="str">
        <f>IF(AND(INDEX(個人!$C$6:$AH$125,$N2513,$C$3)&lt;&gt;"",INDEX(個人!$C$6:$AH$125,$N2513,$O2513)&lt;&gt;""),IF(ISERROR(VLOOKUP(DBCS($Q2513),コード一覧!$E$1:$F$6,2,FALSE)),1,VLOOKUP(DBCS($Q2513),コード一覧!$E$1:$F$6,2,FALSE)),"")</f>
        <v/>
      </c>
      <c r="J2513" s="23" t="str">
        <f>IF(AND(INDEX(個人!$C$6:$AH$125,$N2513,$C$3)&lt;&gt;"",INDEX(個人!$C$6:$AH$125,$N2513,$O2513)&lt;&gt;""),VLOOKUP($P2513,コード一覧!$G$1:$H$10,2,FALSE),"")</f>
        <v/>
      </c>
      <c r="K2513" s="23" t="str">
        <f>IF(AND(INDEX(個人!$C$6:$AH$125,$N2513,$C$3)&lt;&gt;"",INDEX(個人!$C$6:$AH$125,$N2513,$O2513)&lt;&gt;""),LEFT(TEXT(INDEX(個人!$C$6:$AH$125,$N2513,$O2513),"mm:ss.00"),2),"")</f>
        <v/>
      </c>
      <c r="L2513" s="23" t="str">
        <f>IF(AND(INDEX(個人!$C$6:$AH$125,$N2513,$C$3)&lt;&gt;"",INDEX(個人!$C$6:$AH$125,$N2513,$O2513)&lt;&gt;""),MID(TEXT(INDEX(個人!$C$6:$AH$125,$N2513,$O2513),"mm:ss.00"),4,2),"")</f>
        <v/>
      </c>
      <c r="M2513" s="23" t="str">
        <f>IF(AND(INDEX(個人!$C$6:$AH$125,$N2513,$C$3)&lt;&gt;"",INDEX(個人!$C$6:$AH$125,$N2513,$O2513)&lt;&gt;""),RIGHT(TEXT(INDEX(個人!$C$6:$AH$125,$N2513,$O2513),"mm:ss.00"),2),"")</f>
        <v/>
      </c>
      <c r="N2513" s="23">
        <f t="shared" si="341"/>
        <v>114</v>
      </c>
      <c r="O2513" s="23">
        <v>32</v>
      </c>
      <c r="P2513" s="200" t="s">
        <v>73</v>
      </c>
      <c r="Q2513" s="23" t="s">
        <v>101</v>
      </c>
    </row>
    <row r="2514" spans="3:17" s="22" customFormat="1" x14ac:dyDescent="0.15">
      <c r="C2514" s="22" t="str">
        <f>IF(INDEX(個人!$C$6:$AH$125,$N2514,$C$3)&lt;&gt;"",DBCS(TRIM(INDEX(個人!$C$6:$AH$125,$N2514,$C$3))),"")</f>
        <v/>
      </c>
      <c r="D2514" s="22" t="str">
        <f>IF(C2513=C2514,"○","×")</f>
        <v>○</v>
      </c>
      <c r="E2514" s="22">
        <f>IF(AND(INDEX(個人!$C$6:$AH$125,$N2514,$C$3)&lt;&gt;"",INDEX(個人!$C$6:$AH$125,$N2514,$O2514)&lt;&gt;""),1,0)</f>
        <v>0</v>
      </c>
      <c r="F2514" s="22" t="str">
        <f>C2514&amp;"@"&amp;E2514</f>
        <v>@0</v>
      </c>
      <c r="H2514" s="22" t="str">
        <f>IF(AND(INDEX(個人!$C$6:$AH$125,$N2514,$C$3)&lt;&gt;"",INDEX(個人!$C$6:$AH$125,$N2514,$O2514)&lt;&gt;""),IF(INDEX(個人!$C$6:$AH$125,$N2514,$H$3)&lt;20,11,ROUNDDOWN(INDEX(個人!$C$6:$AH$125,$N2514,$H$3)/5,0)+7),"")</f>
        <v/>
      </c>
      <c r="I2514" s="22" t="str">
        <f>IF(AND(INDEX(個人!$C$6:$AH$125,$N2514,$C$3)&lt;&gt;"",INDEX(個人!$C$6:$AH$125,$N2514,$O2514)&lt;&gt;""),IF(ISERROR(VLOOKUP(DBCS($Q2514),コード一覧!$E$1:$F$6,2,FALSE)),1,VLOOKUP(DBCS($Q2514),コード一覧!$E$1:$F$6,2,FALSE)),"")</f>
        <v/>
      </c>
      <c r="J2514" s="22" t="str">
        <f>IF(AND(INDEX(個人!$C$6:$AH$125,$N2514,$C$3)&lt;&gt;"",INDEX(個人!$C$6:$AH$125,$N2514,$O2514)&lt;&gt;""),VLOOKUP($P2514,コード一覧!$G$1:$H$10,2,FALSE),"")</f>
        <v/>
      </c>
      <c r="K2514" s="22" t="str">
        <f>IF(AND(INDEX(個人!$C$6:$AH$125,$N2514,$C$3)&lt;&gt;"",INDEX(個人!$C$6:$AH$125,$N2514,$O2514)&lt;&gt;""),LEFT(TEXT(INDEX(個人!$C$6:$AH$125,$N2514,$O2514),"mm:ss.00"),2),"")</f>
        <v/>
      </c>
      <c r="L2514" s="22" t="str">
        <f>IF(AND(INDEX(個人!$C$6:$AH$125,$N2514,$C$3)&lt;&gt;"",INDEX(個人!$C$6:$AH$125,$N2514,$O2514)&lt;&gt;""),MID(TEXT(INDEX(個人!$C$6:$AH$125,$N2514,$O2514),"mm:ss.00"),4,2),"")</f>
        <v/>
      </c>
      <c r="M2514" s="22" t="str">
        <f>IF(AND(INDEX(個人!$C$6:$AH$125,$N2514,$C$3)&lt;&gt;"",INDEX(個人!$C$6:$AH$125,$N2514,$O2514)&lt;&gt;""),RIGHT(TEXT(INDEX(個人!$C$6:$AH$125,$N2514,$O2514),"mm:ss.00"),2),"")</f>
        <v/>
      </c>
      <c r="N2514" s="22">
        <f>N2492+1</f>
        <v>115</v>
      </c>
      <c r="O2514" s="22">
        <v>11</v>
      </c>
      <c r="P2514" s="24" t="s">
        <v>70</v>
      </c>
      <c r="Q2514" s="22" t="s">
        <v>102</v>
      </c>
    </row>
    <row r="2515" spans="3:17" s="22" customFormat="1" x14ac:dyDescent="0.15">
      <c r="C2515" s="22" t="str">
        <f>IF(INDEX(個人!$C$6:$AH$125,$N2515,$C$3)&lt;&gt;"",DBCS(TRIM(INDEX(個人!$C$6:$AH$125,$N2515,$C$3))),"")</f>
        <v/>
      </c>
      <c r="D2515" s="22" t="str">
        <f>IF(C2514=C2515,"○","×")</f>
        <v>○</v>
      </c>
      <c r="E2515" s="22">
        <f>IF(AND(INDEX(個人!$C$6:$AH$125,$N2514,$C$3)&lt;&gt;"",INDEX(個人!$C$6:$AH$125,$N2515,$O2515)&lt;&gt;""),E2514+1,E2514)</f>
        <v>0</v>
      </c>
      <c r="F2515" s="22" t="str">
        <f>C2515&amp;"@"&amp;E2515</f>
        <v>@0</v>
      </c>
      <c r="H2515" s="22" t="str">
        <f>IF(AND(INDEX(個人!$C$6:$AH$125,$N2515,$C$3)&lt;&gt;"",INDEX(個人!$C$6:$AH$125,$N2515,$O2515)&lt;&gt;""),IF(INDEX(個人!$C$6:$AH$125,$N2515,$H$3)&lt;20,11,ROUNDDOWN(INDEX(個人!$C$6:$AH$125,$N2515,$H$3)/5,0)+7),"")</f>
        <v/>
      </c>
      <c r="I2515" s="22" t="str">
        <f>IF(AND(INDEX(個人!$C$6:$AH$125,$N2515,$C$3)&lt;&gt;"",INDEX(個人!$C$6:$AH$125,$N2515,$O2515)&lt;&gt;""),IF(ISERROR(VLOOKUP(DBCS($Q2515),コード一覧!$E$1:$F$6,2,FALSE)),1,VLOOKUP(DBCS($Q2515),コード一覧!$E$1:$F$6,2,FALSE)),"")</f>
        <v/>
      </c>
      <c r="J2515" s="22" t="str">
        <f>IF(AND(INDEX(個人!$C$6:$AH$125,$N2515,$C$3)&lt;&gt;"",INDEX(個人!$C$6:$AH$125,$N2515,$O2515)&lt;&gt;""),VLOOKUP($P2515,コード一覧!$G$1:$H$10,2,FALSE),"")</f>
        <v/>
      </c>
      <c r="K2515" s="22" t="str">
        <f>IF(AND(INDEX(個人!$C$6:$AH$125,$N2515,$C$3)&lt;&gt;"",INDEX(個人!$C$6:$AH$125,$N2515,$O2515)&lt;&gt;""),LEFT(TEXT(INDEX(個人!$C$6:$AH$125,$N2515,$O2515),"mm:ss.00"),2),"")</f>
        <v/>
      </c>
      <c r="L2515" s="22" t="str">
        <f>IF(AND(INDEX(個人!$C$6:$AH$125,$N2515,$C$3)&lt;&gt;"",INDEX(個人!$C$6:$AH$125,$N2515,$O2515)&lt;&gt;""),MID(TEXT(INDEX(個人!$C$6:$AH$125,$N2515,$O2515),"mm:ss.00"),4,2),"")</f>
        <v/>
      </c>
      <c r="M2515" s="22" t="str">
        <f>IF(AND(INDEX(個人!$C$6:$AH$125,$N2515,$C$3)&lt;&gt;"",INDEX(個人!$C$6:$AH$125,$N2515,$O2515)&lt;&gt;""),RIGHT(TEXT(INDEX(個人!$C$6:$AH$125,$N2515,$O2515),"mm:ss.00"),2),"")</f>
        <v/>
      </c>
      <c r="N2515" s="22">
        <f>$N2514</f>
        <v>115</v>
      </c>
      <c r="O2515" s="22">
        <v>12</v>
      </c>
      <c r="P2515" s="24" t="s">
        <v>24</v>
      </c>
      <c r="Q2515" s="22" t="s">
        <v>102</v>
      </c>
    </row>
    <row r="2516" spans="3:17" s="22" customFormat="1" x14ac:dyDescent="0.15">
      <c r="C2516" s="22" t="str">
        <f>IF(INDEX(個人!$C$6:$AH$125,$N2516,$C$3)&lt;&gt;"",DBCS(TRIM(INDEX(個人!$C$6:$AH$125,$N2516,$C$3))),"")</f>
        <v/>
      </c>
      <c r="D2516" s="22" t="str">
        <f t="shared" ref="D2516:D2535" si="342">IF(C2515=C2516,"○","×")</f>
        <v>○</v>
      </c>
      <c r="E2516" s="22">
        <f>IF(AND(INDEX(個人!$C$6:$AH$125,$N2515,$C$3)&lt;&gt;"",INDEX(個人!$C$6:$AH$125,$N2516,$O2516)&lt;&gt;""),E2515+1,E2515)</f>
        <v>0</v>
      </c>
      <c r="F2516" s="22" t="str">
        <f t="shared" ref="F2516:F2535" si="343">C2516&amp;"@"&amp;E2516</f>
        <v>@0</v>
      </c>
      <c r="H2516" s="22" t="str">
        <f>IF(AND(INDEX(個人!$C$6:$AH$125,$N2516,$C$3)&lt;&gt;"",INDEX(個人!$C$6:$AH$125,$N2516,$O2516)&lt;&gt;""),IF(INDEX(個人!$C$6:$AH$125,$N2516,$H$3)&lt;20,11,ROUNDDOWN(INDEX(個人!$C$6:$AH$125,$N2516,$H$3)/5,0)+7),"")</f>
        <v/>
      </c>
      <c r="I2516" s="22" t="str">
        <f>IF(AND(INDEX(個人!$C$6:$AH$125,$N2516,$C$3)&lt;&gt;"",INDEX(個人!$C$6:$AH$125,$N2516,$O2516)&lt;&gt;""),IF(ISERROR(VLOOKUP(DBCS($Q2516),コード一覧!$E$1:$F$6,2,FALSE)),1,VLOOKUP(DBCS($Q2516),コード一覧!$E$1:$F$6,2,FALSE)),"")</f>
        <v/>
      </c>
      <c r="J2516" s="22" t="str">
        <f>IF(AND(INDEX(個人!$C$6:$AH$125,$N2516,$C$3)&lt;&gt;"",INDEX(個人!$C$6:$AH$125,$N2516,$O2516)&lt;&gt;""),VLOOKUP($P2516,コード一覧!$G$1:$H$10,2,FALSE),"")</f>
        <v/>
      </c>
      <c r="K2516" s="22" t="str">
        <f>IF(AND(INDEX(個人!$C$6:$AH$125,$N2516,$C$3)&lt;&gt;"",INDEX(個人!$C$6:$AH$125,$N2516,$O2516)&lt;&gt;""),LEFT(TEXT(INDEX(個人!$C$6:$AH$125,$N2516,$O2516),"mm:ss.00"),2),"")</f>
        <v/>
      </c>
      <c r="L2516" s="22" t="str">
        <f>IF(AND(INDEX(個人!$C$6:$AH$125,$N2516,$C$3)&lt;&gt;"",INDEX(個人!$C$6:$AH$125,$N2516,$O2516)&lt;&gt;""),MID(TEXT(INDEX(個人!$C$6:$AH$125,$N2516,$O2516),"mm:ss.00"),4,2),"")</f>
        <v/>
      </c>
      <c r="M2516" s="22" t="str">
        <f>IF(AND(INDEX(個人!$C$6:$AH$125,$N2516,$C$3)&lt;&gt;"",INDEX(個人!$C$6:$AH$125,$N2516,$O2516)&lt;&gt;""),RIGHT(TEXT(INDEX(個人!$C$6:$AH$125,$N2516,$O2516),"mm:ss.00"),2),"")</f>
        <v/>
      </c>
      <c r="N2516" s="22">
        <f t="shared" ref="N2516:N2535" si="344">$N2515</f>
        <v>115</v>
      </c>
      <c r="O2516" s="22">
        <v>13</v>
      </c>
      <c r="P2516" s="24" t="s">
        <v>37</v>
      </c>
      <c r="Q2516" s="22" t="s">
        <v>102</v>
      </c>
    </row>
    <row r="2517" spans="3:17" s="22" customFormat="1" x14ac:dyDescent="0.15">
      <c r="C2517" s="22" t="str">
        <f>IF(INDEX(個人!$C$6:$AH$125,$N2517,$C$3)&lt;&gt;"",DBCS(TRIM(INDEX(個人!$C$6:$AH$125,$N2517,$C$3))),"")</f>
        <v/>
      </c>
      <c r="D2517" s="22" t="str">
        <f t="shared" si="342"/>
        <v>○</v>
      </c>
      <c r="E2517" s="22">
        <f>IF(AND(INDEX(個人!$C$6:$AH$125,$N2516,$C$3)&lt;&gt;"",INDEX(個人!$C$6:$AH$125,$N2517,$O2517)&lt;&gt;""),E2516+1,E2516)</f>
        <v>0</v>
      </c>
      <c r="F2517" s="22" t="str">
        <f t="shared" si="343"/>
        <v>@0</v>
      </c>
      <c r="H2517" s="22" t="str">
        <f>IF(AND(INDEX(個人!$C$6:$AH$125,$N2517,$C$3)&lt;&gt;"",INDEX(個人!$C$6:$AH$125,$N2517,$O2517)&lt;&gt;""),IF(INDEX(個人!$C$6:$AH$125,$N2517,$H$3)&lt;20,11,ROUNDDOWN(INDEX(個人!$C$6:$AH$125,$N2517,$H$3)/5,0)+7),"")</f>
        <v/>
      </c>
      <c r="I2517" s="22" t="str">
        <f>IF(AND(INDEX(個人!$C$6:$AH$125,$N2517,$C$3)&lt;&gt;"",INDEX(個人!$C$6:$AH$125,$N2517,$O2517)&lt;&gt;""),IF(ISERROR(VLOOKUP(DBCS($Q2517),コード一覧!$E$1:$F$6,2,FALSE)),1,VLOOKUP(DBCS($Q2517),コード一覧!$E$1:$F$6,2,FALSE)),"")</f>
        <v/>
      </c>
      <c r="J2517" s="22" t="str">
        <f>IF(AND(INDEX(個人!$C$6:$AH$125,$N2517,$C$3)&lt;&gt;"",INDEX(個人!$C$6:$AH$125,$N2517,$O2517)&lt;&gt;""),VLOOKUP($P2517,コード一覧!$G$1:$H$10,2,FALSE),"")</f>
        <v/>
      </c>
      <c r="K2517" s="22" t="str">
        <f>IF(AND(INDEX(個人!$C$6:$AH$125,$N2517,$C$3)&lt;&gt;"",INDEX(個人!$C$6:$AH$125,$N2517,$O2517)&lt;&gt;""),LEFT(TEXT(INDEX(個人!$C$6:$AH$125,$N2517,$O2517),"mm:ss.00"),2),"")</f>
        <v/>
      </c>
      <c r="L2517" s="22" t="str">
        <f>IF(AND(INDEX(個人!$C$6:$AH$125,$N2517,$C$3)&lt;&gt;"",INDEX(個人!$C$6:$AH$125,$N2517,$O2517)&lt;&gt;""),MID(TEXT(INDEX(個人!$C$6:$AH$125,$N2517,$O2517),"mm:ss.00"),4,2),"")</f>
        <v/>
      </c>
      <c r="M2517" s="22" t="str">
        <f>IF(AND(INDEX(個人!$C$6:$AH$125,$N2517,$C$3)&lt;&gt;"",INDEX(個人!$C$6:$AH$125,$N2517,$O2517)&lt;&gt;""),RIGHT(TEXT(INDEX(個人!$C$6:$AH$125,$N2517,$O2517),"mm:ss.00"),2),"")</f>
        <v/>
      </c>
      <c r="N2517" s="22">
        <f t="shared" si="344"/>
        <v>115</v>
      </c>
      <c r="O2517" s="22">
        <v>14</v>
      </c>
      <c r="P2517" s="24" t="s">
        <v>47</v>
      </c>
      <c r="Q2517" s="22" t="s">
        <v>102</v>
      </c>
    </row>
    <row r="2518" spans="3:17" s="22" customFormat="1" x14ac:dyDescent="0.15">
      <c r="C2518" s="22" t="str">
        <f>IF(INDEX(個人!$C$6:$AH$125,$N2518,$C$3)&lt;&gt;"",DBCS(TRIM(INDEX(個人!$C$6:$AH$125,$N2518,$C$3))),"")</f>
        <v/>
      </c>
      <c r="D2518" s="22" t="str">
        <f t="shared" si="342"/>
        <v>○</v>
      </c>
      <c r="E2518" s="22">
        <f>IF(AND(INDEX(個人!$C$6:$AH$125,$N2517,$C$3)&lt;&gt;"",INDEX(個人!$C$6:$AH$125,$N2518,$O2518)&lt;&gt;""),E2517+1,E2517)</f>
        <v>0</v>
      </c>
      <c r="F2518" s="22" t="str">
        <f t="shared" si="343"/>
        <v>@0</v>
      </c>
      <c r="H2518" s="22" t="str">
        <f>IF(AND(INDEX(個人!$C$6:$AH$125,$N2518,$C$3)&lt;&gt;"",INDEX(個人!$C$6:$AH$125,$N2518,$O2518)&lt;&gt;""),IF(INDEX(個人!$C$6:$AH$125,$N2518,$H$3)&lt;20,11,ROUNDDOWN(INDEX(個人!$C$6:$AH$125,$N2518,$H$3)/5,0)+7),"")</f>
        <v/>
      </c>
      <c r="I2518" s="22" t="str">
        <f>IF(AND(INDEX(個人!$C$6:$AH$125,$N2518,$C$3)&lt;&gt;"",INDEX(個人!$C$6:$AH$125,$N2518,$O2518)&lt;&gt;""),IF(ISERROR(VLOOKUP(DBCS($Q2518),コード一覧!$E$1:$F$6,2,FALSE)),1,VLOOKUP(DBCS($Q2518),コード一覧!$E$1:$F$6,2,FALSE)),"")</f>
        <v/>
      </c>
      <c r="J2518" s="22" t="str">
        <f>IF(AND(INDEX(個人!$C$6:$AH$125,$N2518,$C$3)&lt;&gt;"",INDEX(個人!$C$6:$AH$125,$N2518,$O2518)&lt;&gt;""),VLOOKUP($P2518,コード一覧!$G$1:$H$10,2,FALSE),"")</f>
        <v/>
      </c>
      <c r="K2518" s="22" t="str">
        <f>IF(AND(INDEX(個人!$C$6:$AH$125,$N2518,$C$3)&lt;&gt;"",INDEX(個人!$C$6:$AH$125,$N2518,$O2518)&lt;&gt;""),LEFT(TEXT(INDEX(個人!$C$6:$AH$125,$N2518,$O2518),"mm:ss.00"),2),"")</f>
        <v/>
      </c>
      <c r="L2518" s="22" t="str">
        <f>IF(AND(INDEX(個人!$C$6:$AH$125,$N2518,$C$3)&lt;&gt;"",INDEX(個人!$C$6:$AH$125,$N2518,$O2518)&lt;&gt;""),MID(TEXT(INDEX(個人!$C$6:$AH$125,$N2518,$O2518),"mm:ss.00"),4,2),"")</f>
        <v/>
      </c>
      <c r="M2518" s="22" t="str">
        <f>IF(AND(INDEX(個人!$C$6:$AH$125,$N2518,$C$3)&lt;&gt;"",INDEX(個人!$C$6:$AH$125,$N2518,$O2518)&lt;&gt;""),RIGHT(TEXT(INDEX(個人!$C$6:$AH$125,$N2518,$O2518),"mm:ss.00"),2),"")</f>
        <v/>
      </c>
      <c r="N2518" s="22">
        <f t="shared" si="344"/>
        <v>115</v>
      </c>
      <c r="O2518" s="22">
        <v>15</v>
      </c>
      <c r="P2518" s="24" t="s">
        <v>73</v>
      </c>
      <c r="Q2518" s="22" t="s">
        <v>102</v>
      </c>
    </row>
    <row r="2519" spans="3:17" s="22" customFormat="1" x14ac:dyDescent="0.15">
      <c r="C2519" s="22" t="str">
        <f>IF(INDEX(個人!$C$6:$AH$125,$N2519,$C$3)&lt;&gt;"",DBCS(TRIM(INDEX(個人!$C$6:$AH$125,$N2519,$C$3))),"")</f>
        <v/>
      </c>
      <c r="D2519" s="22" t="str">
        <f t="shared" si="342"/>
        <v>○</v>
      </c>
      <c r="E2519" s="22">
        <f>IF(AND(INDEX(個人!$C$6:$AH$125,$N2518,$C$3)&lt;&gt;"",INDEX(個人!$C$6:$AH$125,$N2519,$O2519)&lt;&gt;""),E2518+1,E2518)</f>
        <v>0</v>
      </c>
      <c r="F2519" s="22" t="str">
        <f t="shared" si="343"/>
        <v>@0</v>
      </c>
      <c r="H2519" s="22" t="str">
        <f>IF(AND(INDEX(個人!$C$6:$AH$125,$N2519,$C$3)&lt;&gt;"",INDEX(個人!$C$6:$AH$125,$N2519,$O2519)&lt;&gt;""),IF(INDEX(個人!$C$6:$AH$125,$N2519,$H$3)&lt;20,11,ROUNDDOWN(INDEX(個人!$C$6:$AH$125,$N2519,$H$3)/5,0)+7),"")</f>
        <v/>
      </c>
      <c r="I2519" s="22" t="str">
        <f>IF(AND(INDEX(個人!$C$6:$AH$125,$N2519,$C$3)&lt;&gt;"",INDEX(個人!$C$6:$AH$125,$N2519,$O2519)&lt;&gt;""),IF(ISERROR(VLOOKUP(DBCS($Q2519),コード一覧!$E$1:$F$6,2,FALSE)),1,VLOOKUP(DBCS($Q2519),コード一覧!$E$1:$F$6,2,FALSE)),"")</f>
        <v/>
      </c>
      <c r="J2519" s="22" t="str">
        <f>IF(AND(INDEX(個人!$C$6:$AH$125,$N2519,$C$3)&lt;&gt;"",INDEX(個人!$C$6:$AH$125,$N2519,$O2519)&lt;&gt;""),VLOOKUP($P2519,コード一覧!$G$1:$H$10,2,FALSE),"")</f>
        <v/>
      </c>
      <c r="K2519" s="22" t="str">
        <f>IF(AND(INDEX(個人!$C$6:$AH$125,$N2519,$C$3)&lt;&gt;"",INDEX(個人!$C$6:$AH$125,$N2519,$O2519)&lt;&gt;""),LEFT(TEXT(INDEX(個人!$C$6:$AH$125,$N2519,$O2519),"mm:ss.00"),2),"")</f>
        <v/>
      </c>
      <c r="L2519" s="22" t="str">
        <f>IF(AND(INDEX(個人!$C$6:$AH$125,$N2519,$C$3)&lt;&gt;"",INDEX(個人!$C$6:$AH$125,$N2519,$O2519)&lt;&gt;""),MID(TEXT(INDEX(個人!$C$6:$AH$125,$N2519,$O2519),"mm:ss.00"),4,2),"")</f>
        <v/>
      </c>
      <c r="M2519" s="22" t="str">
        <f>IF(AND(INDEX(個人!$C$6:$AH$125,$N2519,$C$3)&lt;&gt;"",INDEX(個人!$C$6:$AH$125,$N2519,$O2519)&lt;&gt;""),RIGHT(TEXT(INDEX(個人!$C$6:$AH$125,$N2519,$O2519),"mm:ss.00"),2),"")</f>
        <v/>
      </c>
      <c r="N2519" s="22">
        <f t="shared" si="344"/>
        <v>115</v>
      </c>
      <c r="O2519" s="22">
        <v>16</v>
      </c>
      <c r="P2519" s="24" t="s">
        <v>75</v>
      </c>
      <c r="Q2519" s="22" t="s">
        <v>102</v>
      </c>
    </row>
    <row r="2520" spans="3:17" s="22" customFormat="1" x14ac:dyDescent="0.15">
      <c r="C2520" s="22" t="str">
        <f>IF(INDEX(個人!$C$6:$AH$125,$N2520,$C$3)&lt;&gt;"",DBCS(TRIM(INDEX(個人!$C$6:$AH$125,$N2520,$C$3))),"")</f>
        <v/>
      </c>
      <c r="D2520" s="22" t="str">
        <f t="shared" si="342"/>
        <v>○</v>
      </c>
      <c r="E2520" s="22">
        <f>IF(AND(INDEX(個人!$C$6:$AH$125,$N2519,$C$3)&lt;&gt;"",INDEX(個人!$C$6:$AH$125,$N2520,$O2520)&lt;&gt;""),E2519+1,E2519)</f>
        <v>0</v>
      </c>
      <c r="F2520" s="22" t="str">
        <f t="shared" si="343"/>
        <v>@0</v>
      </c>
      <c r="H2520" s="22" t="str">
        <f>IF(AND(INDEX(個人!$C$6:$AH$125,$N2520,$C$3)&lt;&gt;"",INDEX(個人!$C$6:$AH$125,$N2520,$O2520)&lt;&gt;""),IF(INDEX(個人!$C$6:$AH$125,$N2520,$H$3)&lt;20,11,ROUNDDOWN(INDEX(個人!$C$6:$AH$125,$N2520,$H$3)/5,0)+7),"")</f>
        <v/>
      </c>
      <c r="I2520" s="22" t="str">
        <f>IF(AND(INDEX(個人!$C$6:$AH$125,$N2520,$C$3)&lt;&gt;"",INDEX(個人!$C$6:$AH$125,$N2520,$O2520)&lt;&gt;""),IF(ISERROR(VLOOKUP(DBCS($Q2520),コード一覧!$E$1:$F$6,2,FALSE)),1,VLOOKUP(DBCS($Q2520),コード一覧!$E$1:$F$6,2,FALSE)),"")</f>
        <v/>
      </c>
      <c r="J2520" s="22" t="str">
        <f>IF(AND(INDEX(個人!$C$6:$AH$125,$N2520,$C$3)&lt;&gt;"",INDEX(個人!$C$6:$AH$125,$N2520,$O2520)&lt;&gt;""),VLOOKUP($P2520,コード一覧!$G$1:$H$10,2,FALSE),"")</f>
        <v/>
      </c>
      <c r="K2520" s="22" t="str">
        <f>IF(AND(INDEX(個人!$C$6:$AH$125,$N2520,$C$3)&lt;&gt;"",INDEX(個人!$C$6:$AH$125,$N2520,$O2520)&lt;&gt;""),LEFT(TEXT(INDEX(個人!$C$6:$AH$125,$N2520,$O2520),"mm:ss.00"),2),"")</f>
        <v/>
      </c>
      <c r="L2520" s="22" t="str">
        <f>IF(AND(INDEX(個人!$C$6:$AH$125,$N2520,$C$3)&lt;&gt;"",INDEX(個人!$C$6:$AH$125,$N2520,$O2520)&lt;&gt;""),MID(TEXT(INDEX(個人!$C$6:$AH$125,$N2520,$O2520),"mm:ss.00"),4,2),"")</f>
        <v/>
      </c>
      <c r="M2520" s="22" t="str">
        <f>IF(AND(INDEX(個人!$C$6:$AH$125,$N2520,$C$3)&lt;&gt;"",INDEX(個人!$C$6:$AH$125,$N2520,$O2520)&lt;&gt;""),RIGHT(TEXT(INDEX(個人!$C$6:$AH$125,$N2520,$O2520),"mm:ss.00"),2),"")</f>
        <v/>
      </c>
      <c r="N2520" s="22">
        <f t="shared" si="344"/>
        <v>115</v>
      </c>
      <c r="O2520" s="22">
        <v>17</v>
      </c>
      <c r="P2520" s="24" t="s">
        <v>77</v>
      </c>
      <c r="Q2520" s="22" t="s">
        <v>102</v>
      </c>
    </row>
    <row r="2521" spans="3:17" s="22" customFormat="1" x14ac:dyDescent="0.15">
      <c r="C2521" s="22" t="str">
        <f>IF(INDEX(個人!$C$6:$AH$125,$N2521,$C$3)&lt;&gt;"",DBCS(TRIM(INDEX(個人!$C$6:$AH$125,$N2521,$C$3))),"")</f>
        <v/>
      </c>
      <c r="D2521" s="22" t="str">
        <f t="shared" si="342"/>
        <v>○</v>
      </c>
      <c r="E2521" s="22">
        <f>IF(AND(INDEX(個人!$C$6:$AH$125,$N2520,$C$3)&lt;&gt;"",INDEX(個人!$C$6:$AH$125,$N2521,$O2521)&lt;&gt;""),E2520+1,E2520)</f>
        <v>0</v>
      </c>
      <c r="F2521" s="22" t="str">
        <f t="shared" si="343"/>
        <v>@0</v>
      </c>
      <c r="H2521" s="22" t="str">
        <f>IF(AND(INDEX(個人!$C$6:$AH$125,$N2521,$C$3)&lt;&gt;"",INDEX(個人!$C$6:$AH$125,$N2521,$O2521)&lt;&gt;""),IF(INDEX(個人!$C$6:$AH$125,$N2521,$H$3)&lt;20,11,ROUNDDOWN(INDEX(個人!$C$6:$AH$125,$N2521,$H$3)/5,0)+7),"")</f>
        <v/>
      </c>
      <c r="I2521" s="22" t="str">
        <f>IF(AND(INDEX(個人!$C$6:$AH$125,$N2521,$C$3)&lt;&gt;"",INDEX(個人!$C$6:$AH$125,$N2521,$O2521)&lt;&gt;""),IF(ISERROR(VLOOKUP(DBCS($Q2521),コード一覧!$E$1:$F$6,2,FALSE)),1,VLOOKUP(DBCS($Q2521),コード一覧!$E$1:$F$6,2,FALSE)),"")</f>
        <v/>
      </c>
      <c r="J2521" s="22" t="str">
        <f>IF(AND(INDEX(個人!$C$6:$AH$125,$N2521,$C$3)&lt;&gt;"",INDEX(個人!$C$6:$AH$125,$N2521,$O2521)&lt;&gt;""),VLOOKUP($P2521,コード一覧!$G$1:$H$10,2,FALSE),"")</f>
        <v/>
      </c>
      <c r="K2521" s="22" t="str">
        <f>IF(AND(INDEX(個人!$C$6:$AH$125,$N2521,$C$3)&lt;&gt;"",INDEX(個人!$C$6:$AH$125,$N2521,$O2521)&lt;&gt;""),LEFT(TEXT(INDEX(個人!$C$6:$AH$125,$N2521,$O2521),"mm:ss.00"),2),"")</f>
        <v/>
      </c>
      <c r="L2521" s="22" t="str">
        <f>IF(AND(INDEX(個人!$C$6:$AH$125,$N2521,$C$3)&lt;&gt;"",INDEX(個人!$C$6:$AH$125,$N2521,$O2521)&lt;&gt;""),MID(TEXT(INDEX(個人!$C$6:$AH$125,$N2521,$O2521),"mm:ss.00"),4,2),"")</f>
        <v/>
      </c>
      <c r="M2521" s="22" t="str">
        <f>IF(AND(INDEX(個人!$C$6:$AH$125,$N2521,$C$3)&lt;&gt;"",INDEX(個人!$C$6:$AH$125,$N2521,$O2521)&lt;&gt;""),RIGHT(TEXT(INDEX(個人!$C$6:$AH$125,$N2521,$O2521),"mm:ss.00"),2),"")</f>
        <v/>
      </c>
      <c r="N2521" s="22">
        <f t="shared" si="344"/>
        <v>115</v>
      </c>
      <c r="O2521" s="22">
        <v>18</v>
      </c>
      <c r="P2521" s="24" t="s">
        <v>70</v>
      </c>
      <c r="Q2521" s="22" t="s">
        <v>103</v>
      </c>
    </row>
    <row r="2522" spans="3:17" s="22" customFormat="1" x14ac:dyDescent="0.15">
      <c r="C2522" s="22" t="str">
        <f>IF(INDEX(個人!$C$6:$AH$125,$N2522,$C$3)&lt;&gt;"",DBCS(TRIM(INDEX(個人!$C$6:$AH$125,$N2522,$C$3))),"")</f>
        <v/>
      </c>
      <c r="D2522" s="22" t="str">
        <f t="shared" si="342"/>
        <v>○</v>
      </c>
      <c r="E2522" s="22">
        <f>IF(AND(INDEX(個人!$C$6:$AH$125,$N2521,$C$3)&lt;&gt;"",INDEX(個人!$C$6:$AH$125,$N2522,$O2522)&lt;&gt;""),E2521+1,E2521)</f>
        <v>0</v>
      </c>
      <c r="F2522" s="22" t="str">
        <f t="shared" si="343"/>
        <v>@0</v>
      </c>
      <c r="H2522" s="22" t="str">
        <f>IF(AND(INDEX(個人!$C$6:$AH$125,$N2522,$C$3)&lt;&gt;"",INDEX(個人!$C$6:$AH$125,$N2522,$O2522)&lt;&gt;""),IF(INDEX(個人!$C$6:$AH$125,$N2522,$H$3)&lt;20,11,ROUNDDOWN(INDEX(個人!$C$6:$AH$125,$N2522,$H$3)/5,0)+7),"")</f>
        <v/>
      </c>
      <c r="I2522" s="22" t="str">
        <f>IF(AND(INDEX(個人!$C$6:$AH$125,$N2522,$C$3)&lt;&gt;"",INDEX(個人!$C$6:$AH$125,$N2522,$O2522)&lt;&gt;""),IF(ISERROR(VLOOKUP(DBCS($Q2522),コード一覧!$E$1:$F$6,2,FALSE)),1,VLOOKUP(DBCS($Q2522),コード一覧!$E$1:$F$6,2,FALSE)),"")</f>
        <v/>
      </c>
      <c r="J2522" s="22" t="str">
        <f>IF(AND(INDEX(個人!$C$6:$AH$125,$N2522,$C$3)&lt;&gt;"",INDEX(個人!$C$6:$AH$125,$N2522,$O2522)&lt;&gt;""),VLOOKUP($P2522,コード一覧!$G$1:$H$10,2,FALSE),"")</f>
        <v/>
      </c>
      <c r="K2522" s="22" t="str">
        <f>IF(AND(INDEX(個人!$C$6:$AH$125,$N2522,$C$3)&lt;&gt;"",INDEX(個人!$C$6:$AH$125,$N2522,$O2522)&lt;&gt;""),LEFT(TEXT(INDEX(個人!$C$6:$AH$125,$N2522,$O2522),"mm:ss.00"),2),"")</f>
        <v/>
      </c>
      <c r="L2522" s="22" t="str">
        <f>IF(AND(INDEX(個人!$C$6:$AH$125,$N2522,$C$3)&lt;&gt;"",INDEX(個人!$C$6:$AH$125,$N2522,$O2522)&lt;&gt;""),MID(TEXT(INDEX(個人!$C$6:$AH$125,$N2522,$O2522),"mm:ss.00"),4,2),"")</f>
        <v/>
      </c>
      <c r="M2522" s="22" t="str">
        <f>IF(AND(INDEX(個人!$C$6:$AH$125,$N2522,$C$3)&lt;&gt;"",INDEX(個人!$C$6:$AH$125,$N2522,$O2522)&lt;&gt;""),RIGHT(TEXT(INDEX(個人!$C$6:$AH$125,$N2522,$O2522),"mm:ss.00"),2),"")</f>
        <v/>
      </c>
      <c r="N2522" s="22">
        <f t="shared" si="344"/>
        <v>115</v>
      </c>
      <c r="O2522" s="22">
        <v>19</v>
      </c>
      <c r="P2522" s="24" t="s">
        <v>24</v>
      </c>
      <c r="Q2522" s="22" t="s">
        <v>103</v>
      </c>
    </row>
    <row r="2523" spans="3:17" s="22" customFormat="1" x14ac:dyDescent="0.15">
      <c r="C2523" s="22" t="str">
        <f>IF(INDEX(個人!$C$6:$AH$125,$N2523,$C$3)&lt;&gt;"",DBCS(TRIM(INDEX(個人!$C$6:$AH$125,$N2523,$C$3))),"")</f>
        <v/>
      </c>
      <c r="D2523" s="22" t="str">
        <f t="shared" si="342"/>
        <v>○</v>
      </c>
      <c r="E2523" s="22">
        <f>IF(AND(INDEX(個人!$C$6:$AH$125,$N2522,$C$3)&lt;&gt;"",INDEX(個人!$C$6:$AH$125,$N2523,$O2523)&lt;&gt;""),E2522+1,E2522)</f>
        <v>0</v>
      </c>
      <c r="F2523" s="22" t="str">
        <f t="shared" si="343"/>
        <v>@0</v>
      </c>
      <c r="H2523" s="22" t="str">
        <f>IF(AND(INDEX(個人!$C$6:$AH$125,$N2523,$C$3)&lt;&gt;"",INDEX(個人!$C$6:$AH$125,$N2523,$O2523)&lt;&gt;""),IF(INDEX(個人!$C$6:$AH$125,$N2523,$H$3)&lt;20,11,ROUNDDOWN(INDEX(個人!$C$6:$AH$125,$N2523,$H$3)/5,0)+7),"")</f>
        <v/>
      </c>
      <c r="I2523" s="22" t="str">
        <f>IF(AND(INDEX(個人!$C$6:$AH$125,$N2523,$C$3)&lt;&gt;"",INDEX(個人!$C$6:$AH$125,$N2523,$O2523)&lt;&gt;""),IF(ISERROR(VLOOKUP(DBCS($Q2523),コード一覧!$E$1:$F$6,2,FALSE)),1,VLOOKUP(DBCS($Q2523),コード一覧!$E$1:$F$6,2,FALSE)),"")</f>
        <v/>
      </c>
      <c r="J2523" s="22" t="str">
        <f>IF(AND(INDEX(個人!$C$6:$AH$125,$N2523,$C$3)&lt;&gt;"",INDEX(個人!$C$6:$AH$125,$N2523,$O2523)&lt;&gt;""),VLOOKUP($P2523,コード一覧!$G$1:$H$10,2,FALSE),"")</f>
        <v/>
      </c>
      <c r="K2523" s="22" t="str">
        <f>IF(AND(INDEX(個人!$C$6:$AH$125,$N2523,$C$3)&lt;&gt;"",INDEX(個人!$C$6:$AH$125,$N2523,$O2523)&lt;&gt;""),LEFT(TEXT(INDEX(個人!$C$6:$AH$125,$N2523,$O2523),"mm:ss.00"),2),"")</f>
        <v/>
      </c>
      <c r="L2523" s="22" t="str">
        <f>IF(AND(INDEX(個人!$C$6:$AH$125,$N2523,$C$3)&lt;&gt;"",INDEX(個人!$C$6:$AH$125,$N2523,$O2523)&lt;&gt;""),MID(TEXT(INDEX(個人!$C$6:$AH$125,$N2523,$O2523),"mm:ss.00"),4,2),"")</f>
        <v/>
      </c>
      <c r="M2523" s="22" t="str">
        <f>IF(AND(INDEX(個人!$C$6:$AH$125,$N2523,$C$3)&lt;&gt;"",INDEX(個人!$C$6:$AH$125,$N2523,$O2523)&lt;&gt;""),RIGHT(TEXT(INDEX(個人!$C$6:$AH$125,$N2523,$O2523),"mm:ss.00"),2),"")</f>
        <v/>
      </c>
      <c r="N2523" s="22">
        <f t="shared" si="344"/>
        <v>115</v>
      </c>
      <c r="O2523" s="22">
        <v>20</v>
      </c>
      <c r="P2523" s="24" t="s">
        <v>37</v>
      </c>
      <c r="Q2523" s="22" t="s">
        <v>103</v>
      </c>
    </row>
    <row r="2524" spans="3:17" s="22" customFormat="1" x14ac:dyDescent="0.15">
      <c r="C2524" s="22" t="str">
        <f>IF(INDEX(個人!$C$6:$AH$125,$N2524,$C$3)&lt;&gt;"",DBCS(TRIM(INDEX(個人!$C$6:$AH$125,$N2524,$C$3))),"")</f>
        <v/>
      </c>
      <c r="D2524" s="22" t="str">
        <f t="shared" si="342"/>
        <v>○</v>
      </c>
      <c r="E2524" s="22">
        <f>IF(AND(INDEX(個人!$C$6:$AH$125,$N2523,$C$3)&lt;&gt;"",INDEX(個人!$C$6:$AH$125,$N2524,$O2524)&lt;&gt;""),E2523+1,E2523)</f>
        <v>0</v>
      </c>
      <c r="F2524" s="22" t="str">
        <f t="shared" si="343"/>
        <v>@0</v>
      </c>
      <c r="H2524" s="22" t="str">
        <f>IF(AND(INDEX(個人!$C$6:$AH$125,$N2524,$C$3)&lt;&gt;"",INDEX(個人!$C$6:$AH$125,$N2524,$O2524)&lt;&gt;""),IF(INDEX(個人!$C$6:$AH$125,$N2524,$H$3)&lt;20,11,ROUNDDOWN(INDEX(個人!$C$6:$AH$125,$N2524,$H$3)/5,0)+7),"")</f>
        <v/>
      </c>
      <c r="I2524" s="22" t="str">
        <f>IF(AND(INDEX(個人!$C$6:$AH$125,$N2524,$C$3)&lt;&gt;"",INDEX(個人!$C$6:$AH$125,$N2524,$O2524)&lt;&gt;""),IF(ISERROR(VLOOKUP(DBCS($Q2524),コード一覧!$E$1:$F$6,2,FALSE)),1,VLOOKUP(DBCS($Q2524),コード一覧!$E$1:$F$6,2,FALSE)),"")</f>
        <v/>
      </c>
      <c r="J2524" s="22" t="str">
        <f>IF(AND(INDEX(個人!$C$6:$AH$125,$N2524,$C$3)&lt;&gt;"",INDEX(個人!$C$6:$AH$125,$N2524,$O2524)&lt;&gt;""),VLOOKUP($P2524,コード一覧!$G$1:$H$10,2,FALSE),"")</f>
        <v/>
      </c>
      <c r="K2524" s="22" t="str">
        <f>IF(AND(INDEX(個人!$C$6:$AH$125,$N2524,$C$3)&lt;&gt;"",INDEX(個人!$C$6:$AH$125,$N2524,$O2524)&lt;&gt;""),LEFT(TEXT(INDEX(個人!$C$6:$AH$125,$N2524,$O2524),"mm:ss.00"),2),"")</f>
        <v/>
      </c>
      <c r="L2524" s="22" t="str">
        <f>IF(AND(INDEX(個人!$C$6:$AH$125,$N2524,$C$3)&lt;&gt;"",INDEX(個人!$C$6:$AH$125,$N2524,$O2524)&lt;&gt;""),MID(TEXT(INDEX(個人!$C$6:$AH$125,$N2524,$O2524),"mm:ss.00"),4,2),"")</f>
        <v/>
      </c>
      <c r="M2524" s="22" t="str">
        <f>IF(AND(INDEX(個人!$C$6:$AH$125,$N2524,$C$3)&lt;&gt;"",INDEX(個人!$C$6:$AH$125,$N2524,$O2524)&lt;&gt;""),RIGHT(TEXT(INDEX(個人!$C$6:$AH$125,$N2524,$O2524),"mm:ss.00"),2),"")</f>
        <v/>
      </c>
      <c r="N2524" s="22">
        <f t="shared" si="344"/>
        <v>115</v>
      </c>
      <c r="O2524" s="22">
        <v>21</v>
      </c>
      <c r="P2524" s="24" t="s">
        <v>47</v>
      </c>
      <c r="Q2524" s="22" t="s">
        <v>103</v>
      </c>
    </row>
    <row r="2525" spans="3:17" s="22" customFormat="1" x14ac:dyDescent="0.15">
      <c r="C2525" s="22" t="str">
        <f>IF(INDEX(個人!$C$6:$AH$125,$N2525,$C$3)&lt;&gt;"",DBCS(TRIM(INDEX(個人!$C$6:$AH$125,$N2525,$C$3))),"")</f>
        <v/>
      </c>
      <c r="D2525" s="22" t="str">
        <f t="shared" si="342"/>
        <v>○</v>
      </c>
      <c r="E2525" s="22">
        <f>IF(AND(INDEX(個人!$C$6:$AH$125,$N2524,$C$3)&lt;&gt;"",INDEX(個人!$C$6:$AH$125,$N2525,$O2525)&lt;&gt;""),E2524+1,E2524)</f>
        <v>0</v>
      </c>
      <c r="F2525" s="22" t="str">
        <f t="shared" si="343"/>
        <v>@0</v>
      </c>
      <c r="H2525" s="22" t="str">
        <f>IF(AND(INDEX(個人!$C$6:$AH$125,$N2525,$C$3)&lt;&gt;"",INDEX(個人!$C$6:$AH$125,$N2525,$O2525)&lt;&gt;""),IF(INDEX(個人!$C$6:$AH$125,$N2525,$H$3)&lt;20,11,ROUNDDOWN(INDEX(個人!$C$6:$AH$125,$N2525,$H$3)/5,0)+7),"")</f>
        <v/>
      </c>
      <c r="I2525" s="22" t="str">
        <f>IF(AND(INDEX(個人!$C$6:$AH$125,$N2525,$C$3)&lt;&gt;"",INDEX(個人!$C$6:$AH$125,$N2525,$O2525)&lt;&gt;""),IF(ISERROR(VLOOKUP(DBCS($Q2525),コード一覧!$E$1:$F$6,2,FALSE)),1,VLOOKUP(DBCS($Q2525),コード一覧!$E$1:$F$6,2,FALSE)),"")</f>
        <v/>
      </c>
      <c r="J2525" s="22" t="str">
        <f>IF(AND(INDEX(個人!$C$6:$AH$125,$N2525,$C$3)&lt;&gt;"",INDEX(個人!$C$6:$AH$125,$N2525,$O2525)&lt;&gt;""),VLOOKUP($P2525,コード一覧!$G$1:$H$10,2,FALSE),"")</f>
        <v/>
      </c>
      <c r="K2525" s="22" t="str">
        <f>IF(AND(INDEX(個人!$C$6:$AH$125,$N2525,$C$3)&lt;&gt;"",INDEX(個人!$C$6:$AH$125,$N2525,$O2525)&lt;&gt;""),LEFT(TEXT(INDEX(個人!$C$6:$AH$125,$N2525,$O2525),"mm:ss.00"),2),"")</f>
        <v/>
      </c>
      <c r="L2525" s="22" t="str">
        <f>IF(AND(INDEX(個人!$C$6:$AH$125,$N2525,$C$3)&lt;&gt;"",INDEX(個人!$C$6:$AH$125,$N2525,$O2525)&lt;&gt;""),MID(TEXT(INDEX(個人!$C$6:$AH$125,$N2525,$O2525),"mm:ss.00"),4,2),"")</f>
        <v/>
      </c>
      <c r="M2525" s="22" t="str">
        <f>IF(AND(INDEX(個人!$C$6:$AH$125,$N2525,$C$3)&lt;&gt;"",INDEX(個人!$C$6:$AH$125,$N2525,$O2525)&lt;&gt;""),RIGHT(TEXT(INDEX(個人!$C$6:$AH$125,$N2525,$O2525),"mm:ss.00"),2),"")</f>
        <v/>
      </c>
      <c r="N2525" s="22">
        <f t="shared" si="344"/>
        <v>115</v>
      </c>
      <c r="O2525" s="22">
        <v>22</v>
      </c>
      <c r="P2525" s="24" t="s">
        <v>70</v>
      </c>
      <c r="Q2525" s="22" t="s">
        <v>104</v>
      </c>
    </row>
    <row r="2526" spans="3:17" s="22" customFormat="1" x14ac:dyDescent="0.15">
      <c r="C2526" s="22" t="str">
        <f>IF(INDEX(個人!$C$6:$AH$125,$N2526,$C$3)&lt;&gt;"",DBCS(TRIM(INDEX(個人!$C$6:$AH$125,$N2526,$C$3))),"")</f>
        <v/>
      </c>
      <c r="D2526" s="22" t="str">
        <f t="shared" si="342"/>
        <v>○</v>
      </c>
      <c r="E2526" s="22">
        <f>IF(AND(INDEX(個人!$C$6:$AH$125,$N2525,$C$3)&lt;&gt;"",INDEX(個人!$C$6:$AH$125,$N2526,$O2526)&lt;&gt;""),E2525+1,E2525)</f>
        <v>0</v>
      </c>
      <c r="F2526" s="22" t="str">
        <f t="shared" si="343"/>
        <v>@0</v>
      </c>
      <c r="H2526" s="22" t="str">
        <f>IF(AND(INDEX(個人!$C$6:$AH$125,$N2526,$C$3)&lt;&gt;"",INDEX(個人!$C$6:$AH$125,$N2526,$O2526)&lt;&gt;""),IF(INDEX(個人!$C$6:$AH$125,$N2526,$H$3)&lt;20,11,ROUNDDOWN(INDEX(個人!$C$6:$AH$125,$N2526,$H$3)/5,0)+7),"")</f>
        <v/>
      </c>
      <c r="I2526" s="22" t="str">
        <f>IF(AND(INDEX(個人!$C$6:$AH$125,$N2526,$C$3)&lt;&gt;"",INDEX(個人!$C$6:$AH$125,$N2526,$O2526)&lt;&gt;""),IF(ISERROR(VLOOKUP(DBCS($Q2526),コード一覧!$E$1:$F$6,2,FALSE)),1,VLOOKUP(DBCS($Q2526),コード一覧!$E$1:$F$6,2,FALSE)),"")</f>
        <v/>
      </c>
      <c r="J2526" s="22" t="str">
        <f>IF(AND(INDEX(個人!$C$6:$AH$125,$N2526,$C$3)&lt;&gt;"",INDEX(個人!$C$6:$AH$125,$N2526,$O2526)&lt;&gt;""),VLOOKUP($P2526,コード一覧!$G$1:$H$10,2,FALSE),"")</f>
        <v/>
      </c>
      <c r="K2526" s="22" t="str">
        <f>IF(AND(INDEX(個人!$C$6:$AH$125,$N2526,$C$3)&lt;&gt;"",INDEX(個人!$C$6:$AH$125,$N2526,$O2526)&lt;&gt;""),LEFT(TEXT(INDEX(個人!$C$6:$AH$125,$N2526,$O2526),"mm:ss.00"),2),"")</f>
        <v/>
      </c>
      <c r="L2526" s="22" t="str">
        <f>IF(AND(INDEX(個人!$C$6:$AH$125,$N2526,$C$3)&lt;&gt;"",INDEX(個人!$C$6:$AH$125,$N2526,$O2526)&lt;&gt;""),MID(TEXT(INDEX(個人!$C$6:$AH$125,$N2526,$O2526),"mm:ss.00"),4,2),"")</f>
        <v/>
      </c>
      <c r="M2526" s="22" t="str">
        <f>IF(AND(INDEX(個人!$C$6:$AH$125,$N2526,$C$3)&lt;&gt;"",INDEX(個人!$C$6:$AH$125,$N2526,$O2526)&lt;&gt;""),RIGHT(TEXT(INDEX(個人!$C$6:$AH$125,$N2526,$O2526),"mm:ss.00"),2),"")</f>
        <v/>
      </c>
      <c r="N2526" s="22">
        <f t="shared" si="344"/>
        <v>115</v>
      </c>
      <c r="O2526" s="22">
        <v>23</v>
      </c>
      <c r="P2526" s="24" t="s">
        <v>24</v>
      </c>
      <c r="Q2526" s="22" t="s">
        <v>104</v>
      </c>
    </row>
    <row r="2527" spans="3:17" s="22" customFormat="1" x14ac:dyDescent="0.15">
      <c r="C2527" s="22" t="str">
        <f>IF(INDEX(個人!$C$6:$AH$125,$N2527,$C$3)&lt;&gt;"",DBCS(TRIM(INDEX(個人!$C$6:$AH$125,$N2527,$C$3))),"")</f>
        <v/>
      </c>
      <c r="D2527" s="22" t="str">
        <f t="shared" si="342"/>
        <v>○</v>
      </c>
      <c r="E2527" s="22">
        <f>IF(AND(INDEX(個人!$C$6:$AH$125,$N2526,$C$3)&lt;&gt;"",INDEX(個人!$C$6:$AH$125,$N2527,$O2527)&lt;&gt;""),E2526+1,E2526)</f>
        <v>0</v>
      </c>
      <c r="F2527" s="22" t="str">
        <f t="shared" si="343"/>
        <v>@0</v>
      </c>
      <c r="H2527" s="22" t="str">
        <f>IF(AND(INDEX(個人!$C$6:$AH$125,$N2527,$C$3)&lt;&gt;"",INDEX(個人!$C$6:$AH$125,$N2527,$O2527)&lt;&gt;""),IF(INDEX(個人!$C$6:$AH$125,$N2527,$H$3)&lt;20,11,ROUNDDOWN(INDEX(個人!$C$6:$AH$125,$N2527,$H$3)/5,0)+7),"")</f>
        <v/>
      </c>
      <c r="I2527" s="22" t="str">
        <f>IF(AND(INDEX(個人!$C$6:$AH$125,$N2527,$C$3)&lt;&gt;"",INDEX(個人!$C$6:$AH$125,$N2527,$O2527)&lt;&gt;""),IF(ISERROR(VLOOKUP(DBCS($Q2527),コード一覧!$E$1:$F$6,2,FALSE)),1,VLOOKUP(DBCS($Q2527),コード一覧!$E$1:$F$6,2,FALSE)),"")</f>
        <v/>
      </c>
      <c r="J2527" s="22" t="str">
        <f>IF(AND(INDEX(個人!$C$6:$AH$125,$N2527,$C$3)&lt;&gt;"",INDEX(個人!$C$6:$AH$125,$N2527,$O2527)&lt;&gt;""),VLOOKUP($P2527,コード一覧!$G$1:$H$10,2,FALSE),"")</f>
        <v/>
      </c>
      <c r="K2527" s="22" t="str">
        <f>IF(AND(INDEX(個人!$C$6:$AH$125,$N2527,$C$3)&lt;&gt;"",INDEX(個人!$C$6:$AH$125,$N2527,$O2527)&lt;&gt;""),LEFT(TEXT(INDEX(個人!$C$6:$AH$125,$N2527,$O2527),"mm:ss.00"),2),"")</f>
        <v/>
      </c>
      <c r="L2527" s="22" t="str">
        <f>IF(AND(INDEX(個人!$C$6:$AH$125,$N2527,$C$3)&lt;&gt;"",INDEX(個人!$C$6:$AH$125,$N2527,$O2527)&lt;&gt;""),MID(TEXT(INDEX(個人!$C$6:$AH$125,$N2527,$O2527),"mm:ss.00"),4,2),"")</f>
        <v/>
      </c>
      <c r="M2527" s="22" t="str">
        <f>IF(AND(INDEX(個人!$C$6:$AH$125,$N2527,$C$3)&lt;&gt;"",INDEX(個人!$C$6:$AH$125,$N2527,$O2527)&lt;&gt;""),RIGHT(TEXT(INDEX(個人!$C$6:$AH$125,$N2527,$O2527),"mm:ss.00"),2),"")</f>
        <v/>
      </c>
      <c r="N2527" s="22">
        <f t="shared" si="344"/>
        <v>115</v>
      </c>
      <c r="O2527" s="22">
        <v>24</v>
      </c>
      <c r="P2527" s="24" t="s">
        <v>37</v>
      </c>
      <c r="Q2527" s="22" t="s">
        <v>104</v>
      </c>
    </row>
    <row r="2528" spans="3:17" s="22" customFormat="1" x14ac:dyDescent="0.15">
      <c r="C2528" s="22" t="str">
        <f>IF(INDEX(個人!$C$6:$AH$125,$N2528,$C$3)&lt;&gt;"",DBCS(TRIM(INDEX(個人!$C$6:$AH$125,$N2528,$C$3))),"")</f>
        <v/>
      </c>
      <c r="D2528" s="22" t="str">
        <f t="shared" si="342"/>
        <v>○</v>
      </c>
      <c r="E2528" s="22">
        <f>IF(AND(INDEX(個人!$C$6:$AH$125,$N2527,$C$3)&lt;&gt;"",INDEX(個人!$C$6:$AH$125,$N2528,$O2528)&lt;&gt;""),E2527+1,E2527)</f>
        <v>0</v>
      </c>
      <c r="F2528" s="22" t="str">
        <f t="shared" si="343"/>
        <v>@0</v>
      </c>
      <c r="H2528" s="22" t="str">
        <f>IF(AND(INDEX(個人!$C$6:$AH$125,$N2528,$C$3)&lt;&gt;"",INDEX(個人!$C$6:$AH$125,$N2528,$O2528)&lt;&gt;""),IF(INDEX(個人!$C$6:$AH$125,$N2528,$H$3)&lt;20,11,ROUNDDOWN(INDEX(個人!$C$6:$AH$125,$N2528,$H$3)/5,0)+7),"")</f>
        <v/>
      </c>
      <c r="I2528" s="22" t="str">
        <f>IF(AND(INDEX(個人!$C$6:$AH$125,$N2528,$C$3)&lt;&gt;"",INDEX(個人!$C$6:$AH$125,$N2528,$O2528)&lt;&gt;""),IF(ISERROR(VLOOKUP(DBCS($Q2528),コード一覧!$E$1:$F$6,2,FALSE)),1,VLOOKUP(DBCS($Q2528),コード一覧!$E$1:$F$6,2,FALSE)),"")</f>
        <v/>
      </c>
      <c r="J2528" s="22" t="str">
        <f>IF(AND(INDEX(個人!$C$6:$AH$125,$N2528,$C$3)&lt;&gt;"",INDEX(個人!$C$6:$AH$125,$N2528,$O2528)&lt;&gt;""),VLOOKUP($P2528,コード一覧!$G$1:$H$10,2,FALSE),"")</f>
        <v/>
      </c>
      <c r="K2528" s="22" t="str">
        <f>IF(AND(INDEX(個人!$C$6:$AH$125,$N2528,$C$3)&lt;&gt;"",INDEX(個人!$C$6:$AH$125,$N2528,$O2528)&lt;&gt;""),LEFT(TEXT(INDEX(個人!$C$6:$AH$125,$N2528,$O2528),"mm:ss.00"),2),"")</f>
        <v/>
      </c>
      <c r="L2528" s="22" t="str">
        <f>IF(AND(INDEX(個人!$C$6:$AH$125,$N2528,$C$3)&lt;&gt;"",INDEX(個人!$C$6:$AH$125,$N2528,$O2528)&lt;&gt;""),MID(TEXT(INDEX(個人!$C$6:$AH$125,$N2528,$O2528),"mm:ss.00"),4,2),"")</f>
        <v/>
      </c>
      <c r="M2528" s="22" t="str">
        <f>IF(AND(INDEX(個人!$C$6:$AH$125,$N2528,$C$3)&lt;&gt;"",INDEX(個人!$C$6:$AH$125,$N2528,$O2528)&lt;&gt;""),RIGHT(TEXT(INDEX(個人!$C$6:$AH$125,$N2528,$O2528),"mm:ss.00"),2),"")</f>
        <v/>
      </c>
      <c r="N2528" s="22">
        <f t="shared" si="344"/>
        <v>115</v>
      </c>
      <c r="O2528" s="22">
        <v>25</v>
      </c>
      <c r="P2528" s="24" t="s">
        <v>47</v>
      </c>
      <c r="Q2528" s="22" t="s">
        <v>104</v>
      </c>
    </row>
    <row r="2529" spans="3:17" s="22" customFormat="1" x14ac:dyDescent="0.15">
      <c r="C2529" s="22" t="str">
        <f>IF(INDEX(個人!$C$6:$AH$125,$N2529,$C$3)&lt;&gt;"",DBCS(TRIM(INDEX(個人!$C$6:$AH$125,$N2529,$C$3))),"")</f>
        <v/>
      </c>
      <c r="D2529" s="22" t="str">
        <f t="shared" si="342"/>
        <v>○</v>
      </c>
      <c r="E2529" s="22">
        <f>IF(AND(INDEX(個人!$C$6:$AH$125,$N2528,$C$3)&lt;&gt;"",INDEX(個人!$C$6:$AH$125,$N2529,$O2529)&lt;&gt;""),E2528+1,E2528)</f>
        <v>0</v>
      </c>
      <c r="F2529" s="22" t="str">
        <f t="shared" si="343"/>
        <v>@0</v>
      </c>
      <c r="H2529" s="22" t="str">
        <f>IF(AND(INDEX(個人!$C$6:$AH$125,$N2529,$C$3)&lt;&gt;"",INDEX(個人!$C$6:$AH$125,$N2529,$O2529)&lt;&gt;""),IF(INDEX(個人!$C$6:$AH$125,$N2529,$H$3)&lt;20,11,ROUNDDOWN(INDEX(個人!$C$6:$AH$125,$N2529,$H$3)/5,0)+7),"")</f>
        <v/>
      </c>
      <c r="I2529" s="22" t="str">
        <f>IF(AND(INDEX(個人!$C$6:$AH$125,$N2529,$C$3)&lt;&gt;"",INDEX(個人!$C$6:$AH$125,$N2529,$O2529)&lt;&gt;""),IF(ISERROR(VLOOKUP(DBCS($Q2529),コード一覧!$E$1:$F$6,2,FALSE)),1,VLOOKUP(DBCS($Q2529),コード一覧!$E$1:$F$6,2,FALSE)),"")</f>
        <v/>
      </c>
      <c r="J2529" s="22" t="str">
        <f>IF(AND(INDEX(個人!$C$6:$AH$125,$N2529,$C$3)&lt;&gt;"",INDEX(個人!$C$6:$AH$125,$N2529,$O2529)&lt;&gt;""),VLOOKUP($P2529,コード一覧!$G$1:$H$10,2,FALSE),"")</f>
        <v/>
      </c>
      <c r="K2529" s="22" t="str">
        <f>IF(AND(INDEX(個人!$C$6:$AH$125,$N2529,$C$3)&lt;&gt;"",INDEX(個人!$C$6:$AH$125,$N2529,$O2529)&lt;&gt;""),LEFT(TEXT(INDEX(個人!$C$6:$AH$125,$N2529,$O2529),"mm:ss.00"),2),"")</f>
        <v/>
      </c>
      <c r="L2529" s="22" t="str">
        <f>IF(AND(INDEX(個人!$C$6:$AH$125,$N2529,$C$3)&lt;&gt;"",INDEX(個人!$C$6:$AH$125,$N2529,$O2529)&lt;&gt;""),MID(TEXT(INDEX(個人!$C$6:$AH$125,$N2529,$O2529),"mm:ss.00"),4,2),"")</f>
        <v/>
      </c>
      <c r="M2529" s="22" t="str">
        <f>IF(AND(INDEX(個人!$C$6:$AH$125,$N2529,$C$3)&lt;&gt;"",INDEX(個人!$C$6:$AH$125,$N2529,$O2529)&lt;&gt;""),RIGHT(TEXT(INDEX(個人!$C$6:$AH$125,$N2529,$O2529),"mm:ss.00"),2),"")</f>
        <v/>
      </c>
      <c r="N2529" s="22">
        <f t="shared" si="344"/>
        <v>115</v>
      </c>
      <c r="O2529" s="22">
        <v>26</v>
      </c>
      <c r="P2529" s="24" t="s">
        <v>70</v>
      </c>
      <c r="Q2529" s="22" t="s">
        <v>55</v>
      </c>
    </row>
    <row r="2530" spans="3:17" s="22" customFormat="1" x14ac:dyDescent="0.15">
      <c r="C2530" s="22" t="str">
        <f>IF(INDEX(個人!$C$6:$AH$125,$N2530,$C$3)&lt;&gt;"",DBCS(TRIM(INDEX(個人!$C$6:$AH$125,$N2530,$C$3))),"")</f>
        <v/>
      </c>
      <c r="D2530" s="22" t="str">
        <f t="shared" si="342"/>
        <v>○</v>
      </c>
      <c r="E2530" s="22">
        <f>IF(AND(INDEX(個人!$C$6:$AH$125,$N2529,$C$3)&lt;&gt;"",INDEX(個人!$C$6:$AH$125,$N2530,$O2530)&lt;&gt;""),E2529+1,E2529)</f>
        <v>0</v>
      </c>
      <c r="F2530" s="22" t="str">
        <f t="shared" si="343"/>
        <v>@0</v>
      </c>
      <c r="H2530" s="22" t="str">
        <f>IF(AND(INDEX(個人!$C$6:$AH$125,$N2530,$C$3)&lt;&gt;"",INDEX(個人!$C$6:$AH$125,$N2530,$O2530)&lt;&gt;""),IF(INDEX(個人!$C$6:$AH$125,$N2530,$H$3)&lt;20,11,ROUNDDOWN(INDEX(個人!$C$6:$AH$125,$N2530,$H$3)/5,0)+7),"")</f>
        <v/>
      </c>
      <c r="I2530" s="22" t="str">
        <f>IF(AND(INDEX(個人!$C$6:$AH$125,$N2530,$C$3)&lt;&gt;"",INDEX(個人!$C$6:$AH$125,$N2530,$O2530)&lt;&gt;""),IF(ISERROR(VLOOKUP(DBCS($Q2530),コード一覧!$E$1:$F$6,2,FALSE)),1,VLOOKUP(DBCS($Q2530),コード一覧!$E$1:$F$6,2,FALSE)),"")</f>
        <v/>
      </c>
      <c r="J2530" s="22" t="str">
        <f>IF(AND(INDEX(個人!$C$6:$AH$125,$N2530,$C$3)&lt;&gt;"",INDEX(個人!$C$6:$AH$125,$N2530,$O2530)&lt;&gt;""),VLOOKUP($P2530,コード一覧!$G$1:$H$10,2,FALSE),"")</f>
        <v/>
      </c>
      <c r="K2530" s="22" t="str">
        <f>IF(AND(INDEX(個人!$C$6:$AH$125,$N2530,$C$3)&lt;&gt;"",INDEX(個人!$C$6:$AH$125,$N2530,$O2530)&lt;&gt;""),LEFT(TEXT(INDEX(個人!$C$6:$AH$125,$N2530,$O2530),"mm:ss.00"),2),"")</f>
        <v/>
      </c>
      <c r="L2530" s="22" t="str">
        <f>IF(AND(INDEX(個人!$C$6:$AH$125,$N2530,$C$3)&lt;&gt;"",INDEX(個人!$C$6:$AH$125,$N2530,$O2530)&lt;&gt;""),MID(TEXT(INDEX(個人!$C$6:$AH$125,$N2530,$O2530),"mm:ss.00"),4,2),"")</f>
        <v/>
      </c>
      <c r="M2530" s="22" t="str">
        <f>IF(AND(INDEX(個人!$C$6:$AH$125,$N2530,$C$3)&lt;&gt;"",INDEX(個人!$C$6:$AH$125,$N2530,$O2530)&lt;&gt;""),RIGHT(TEXT(INDEX(個人!$C$6:$AH$125,$N2530,$O2530),"mm:ss.00"),2),"")</f>
        <v/>
      </c>
      <c r="N2530" s="22">
        <f t="shared" si="344"/>
        <v>115</v>
      </c>
      <c r="O2530" s="22">
        <v>27</v>
      </c>
      <c r="P2530" s="24" t="s">
        <v>24</v>
      </c>
      <c r="Q2530" s="22" t="s">
        <v>55</v>
      </c>
    </row>
    <row r="2531" spans="3:17" s="22" customFormat="1" x14ac:dyDescent="0.15">
      <c r="C2531" s="22" t="str">
        <f>IF(INDEX(個人!$C$6:$AH$125,$N2531,$C$3)&lt;&gt;"",DBCS(TRIM(INDEX(個人!$C$6:$AH$125,$N2531,$C$3))),"")</f>
        <v/>
      </c>
      <c r="D2531" s="22" t="str">
        <f t="shared" si="342"/>
        <v>○</v>
      </c>
      <c r="E2531" s="22">
        <f>IF(AND(INDEX(個人!$C$6:$AH$125,$N2530,$C$3)&lt;&gt;"",INDEX(個人!$C$6:$AH$125,$N2531,$O2531)&lt;&gt;""),E2530+1,E2530)</f>
        <v>0</v>
      </c>
      <c r="F2531" s="22" t="str">
        <f t="shared" si="343"/>
        <v>@0</v>
      </c>
      <c r="H2531" s="22" t="str">
        <f>IF(AND(INDEX(個人!$C$6:$AH$125,$N2531,$C$3)&lt;&gt;"",INDEX(個人!$C$6:$AH$125,$N2531,$O2531)&lt;&gt;""),IF(INDEX(個人!$C$6:$AH$125,$N2531,$H$3)&lt;20,11,ROUNDDOWN(INDEX(個人!$C$6:$AH$125,$N2531,$H$3)/5,0)+7),"")</f>
        <v/>
      </c>
      <c r="I2531" s="22" t="str">
        <f>IF(AND(INDEX(個人!$C$6:$AH$125,$N2531,$C$3)&lt;&gt;"",INDEX(個人!$C$6:$AH$125,$N2531,$O2531)&lt;&gt;""),IF(ISERROR(VLOOKUP(DBCS($Q2531),コード一覧!$E$1:$F$6,2,FALSE)),1,VLOOKUP(DBCS($Q2531),コード一覧!$E$1:$F$6,2,FALSE)),"")</f>
        <v/>
      </c>
      <c r="J2531" s="22" t="str">
        <f>IF(AND(INDEX(個人!$C$6:$AH$125,$N2531,$C$3)&lt;&gt;"",INDEX(個人!$C$6:$AH$125,$N2531,$O2531)&lt;&gt;""),VLOOKUP($P2531,コード一覧!$G$1:$H$10,2,FALSE),"")</f>
        <v/>
      </c>
      <c r="K2531" s="22" t="str">
        <f>IF(AND(INDEX(個人!$C$6:$AH$125,$N2531,$C$3)&lt;&gt;"",INDEX(個人!$C$6:$AH$125,$N2531,$O2531)&lt;&gt;""),LEFT(TEXT(INDEX(個人!$C$6:$AH$125,$N2531,$O2531),"mm:ss.00"),2),"")</f>
        <v/>
      </c>
      <c r="L2531" s="22" t="str">
        <f>IF(AND(INDEX(個人!$C$6:$AH$125,$N2531,$C$3)&lt;&gt;"",INDEX(個人!$C$6:$AH$125,$N2531,$O2531)&lt;&gt;""),MID(TEXT(INDEX(個人!$C$6:$AH$125,$N2531,$O2531),"mm:ss.00"),4,2),"")</f>
        <v/>
      </c>
      <c r="M2531" s="22" t="str">
        <f>IF(AND(INDEX(個人!$C$6:$AH$125,$N2531,$C$3)&lt;&gt;"",INDEX(個人!$C$6:$AH$125,$N2531,$O2531)&lt;&gt;""),RIGHT(TEXT(INDEX(個人!$C$6:$AH$125,$N2531,$O2531),"mm:ss.00"),2),"")</f>
        <v/>
      </c>
      <c r="N2531" s="22">
        <f t="shared" si="344"/>
        <v>115</v>
      </c>
      <c r="O2531" s="22">
        <v>28</v>
      </c>
      <c r="P2531" s="24" t="s">
        <v>37</v>
      </c>
      <c r="Q2531" s="22" t="s">
        <v>55</v>
      </c>
    </row>
    <row r="2532" spans="3:17" s="22" customFormat="1" x14ac:dyDescent="0.15">
      <c r="C2532" s="22" t="str">
        <f>IF(INDEX(個人!$C$6:$AH$125,$N2532,$C$3)&lt;&gt;"",DBCS(TRIM(INDEX(個人!$C$6:$AH$125,$N2532,$C$3))),"")</f>
        <v/>
      </c>
      <c r="D2532" s="22" t="str">
        <f t="shared" si="342"/>
        <v>○</v>
      </c>
      <c r="E2532" s="22">
        <f>IF(AND(INDEX(個人!$C$6:$AH$125,$N2531,$C$3)&lt;&gt;"",INDEX(個人!$C$6:$AH$125,$N2532,$O2532)&lt;&gt;""),E2531+1,E2531)</f>
        <v>0</v>
      </c>
      <c r="F2532" s="22" t="str">
        <f t="shared" si="343"/>
        <v>@0</v>
      </c>
      <c r="H2532" s="22" t="str">
        <f>IF(AND(INDEX(個人!$C$6:$AH$125,$N2532,$C$3)&lt;&gt;"",INDEX(個人!$C$6:$AH$125,$N2532,$O2532)&lt;&gt;""),IF(INDEX(個人!$C$6:$AH$125,$N2532,$H$3)&lt;20,11,ROUNDDOWN(INDEX(個人!$C$6:$AH$125,$N2532,$H$3)/5,0)+7),"")</f>
        <v/>
      </c>
      <c r="I2532" s="22" t="str">
        <f>IF(AND(INDEX(個人!$C$6:$AH$125,$N2532,$C$3)&lt;&gt;"",INDEX(個人!$C$6:$AH$125,$N2532,$O2532)&lt;&gt;""),IF(ISERROR(VLOOKUP(DBCS($Q2532),コード一覧!$E$1:$F$6,2,FALSE)),1,VLOOKUP(DBCS($Q2532),コード一覧!$E$1:$F$6,2,FALSE)),"")</f>
        <v/>
      </c>
      <c r="J2532" s="22" t="str">
        <f>IF(AND(INDEX(個人!$C$6:$AH$125,$N2532,$C$3)&lt;&gt;"",INDEX(個人!$C$6:$AH$125,$N2532,$O2532)&lt;&gt;""),VLOOKUP($P2532,コード一覧!$G$1:$H$10,2,FALSE),"")</f>
        <v/>
      </c>
      <c r="K2532" s="22" t="str">
        <f>IF(AND(INDEX(個人!$C$6:$AH$125,$N2532,$C$3)&lt;&gt;"",INDEX(個人!$C$6:$AH$125,$N2532,$O2532)&lt;&gt;""),LEFT(TEXT(INDEX(個人!$C$6:$AH$125,$N2532,$O2532),"mm:ss.00"),2),"")</f>
        <v/>
      </c>
      <c r="L2532" s="22" t="str">
        <f>IF(AND(INDEX(個人!$C$6:$AH$125,$N2532,$C$3)&lt;&gt;"",INDEX(個人!$C$6:$AH$125,$N2532,$O2532)&lt;&gt;""),MID(TEXT(INDEX(個人!$C$6:$AH$125,$N2532,$O2532),"mm:ss.00"),4,2),"")</f>
        <v/>
      </c>
      <c r="M2532" s="22" t="str">
        <f>IF(AND(INDEX(個人!$C$6:$AH$125,$N2532,$C$3)&lt;&gt;"",INDEX(個人!$C$6:$AH$125,$N2532,$O2532)&lt;&gt;""),RIGHT(TEXT(INDEX(個人!$C$6:$AH$125,$N2532,$O2532),"mm:ss.00"),2),"")</f>
        <v/>
      </c>
      <c r="N2532" s="22">
        <f t="shared" si="344"/>
        <v>115</v>
      </c>
      <c r="O2532" s="22">
        <v>29</v>
      </c>
      <c r="P2532" s="24" t="s">
        <v>47</v>
      </c>
      <c r="Q2532" s="22" t="s">
        <v>55</v>
      </c>
    </row>
    <row r="2533" spans="3:17" s="22" customFormat="1" x14ac:dyDescent="0.15">
      <c r="C2533" s="22" t="str">
        <f>IF(INDEX(個人!$C$6:$AH$125,$N2533,$C$3)&lt;&gt;"",DBCS(TRIM(INDEX(個人!$C$6:$AH$125,$N2533,$C$3))),"")</f>
        <v/>
      </c>
      <c r="D2533" s="22" t="str">
        <f t="shared" si="342"/>
        <v>○</v>
      </c>
      <c r="E2533" s="22">
        <f>IF(AND(INDEX(個人!$C$6:$AH$125,$N2532,$C$3)&lt;&gt;"",INDEX(個人!$C$6:$AH$125,$N2533,$O2533)&lt;&gt;""),E2532+1,E2532)</f>
        <v>0</v>
      </c>
      <c r="F2533" s="22" t="str">
        <f t="shared" si="343"/>
        <v>@0</v>
      </c>
      <c r="H2533" s="22" t="str">
        <f>IF(AND(INDEX(個人!$C$6:$AH$125,$N2533,$C$3)&lt;&gt;"",INDEX(個人!$C$6:$AH$125,$N2533,$O2533)&lt;&gt;""),IF(INDEX(個人!$C$6:$AH$125,$N2533,$H$3)&lt;20,11,ROUNDDOWN(INDEX(個人!$C$6:$AH$125,$N2533,$H$3)/5,0)+7),"")</f>
        <v/>
      </c>
      <c r="I2533" s="22" t="str">
        <f>IF(AND(INDEX(個人!$C$6:$AH$125,$N2533,$C$3)&lt;&gt;"",INDEX(個人!$C$6:$AH$125,$N2533,$O2533)&lt;&gt;""),IF(ISERROR(VLOOKUP(DBCS($Q2533),コード一覧!$E$1:$F$6,2,FALSE)),1,VLOOKUP(DBCS($Q2533),コード一覧!$E$1:$F$6,2,FALSE)),"")</f>
        <v/>
      </c>
      <c r="J2533" s="22" t="str">
        <f>IF(AND(INDEX(個人!$C$6:$AH$125,$N2533,$C$3)&lt;&gt;"",INDEX(個人!$C$6:$AH$125,$N2533,$O2533)&lt;&gt;""),VLOOKUP($P2533,コード一覧!$G$1:$H$10,2,FALSE),"")</f>
        <v/>
      </c>
      <c r="K2533" s="22" t="str">
        <f>IF(AND(INDEX(個人!$C$6:$AH$125,$N2533,$C$3)&lt;&gt;"",INDEX(個人!$C$6:$AH$125,$N2533,$O2533)&lt;&gt;""),LEFT(TEXT(INDEX(個人!$C$6:$AH$125,$N2533,$O2533),"mm:ss.00"),2),"")</f>
        <v/>
      </c>
      <c r="L2533" s="22" t="str">
        <f>IF(AND(INDEX(個人!$C$6:$AH$125,$N2533,$C$3)&lt;&gt;"",INDEX(個人!$C$6:$AH$125,$N2533,$O2533)&lt;&gt;""),MID(TEXT(INDEX(個人!$C$6:$AH$125,$N2533,$O2533),"mm:ss.00"),4,2),"")</f>
        <v/>
      </c>
      <c r="M2533" s="22" t="str">
        <f>IF(AND(INDEX(個人!$C$6:$AH$125,$N2533,$C$3)&lt;&gt;"",INDEX(個人!$C$6:$AH$125,$N2533,$O2533)&lt;&gt;""),RIGHT(TEXT(INDEX(個人!$C$6:$AH$125,$N2533,$O2533),"mm:ss.00"),2),"")</f>
        <v/>
      </c>
      <c r="N2533" s="22">
        <f t="shared" si="344"/>
        <v>115</v>
      </c>
      <c r="O2533" s="22">
        <v>30</v>
      </c>
      <c r="P2533" s="24" t="s">
        <v>37</v>
      </c>
      <c r="Q2533" s="22" t="s">
        <v>101</v>
      </c>
    </row>
    <row r="2534" spans="3:17" s="22" customFormat="1" x14ac:dyDescent="0.15">
      <c r="C2534" s="22" t="str">
        <f>IF(INDEX(個人!$C$6:$AH$125,$N2534,$C$3)&lt;&gt;"",DBCS(TRIM(INDEX(個人!$C$6:$AH$125,$N2534,$C$3))),"")</f>
        <v/>
      </c>
      <c r="D2534" s="22" t="str">
        <f t="shared" si="342"/>
        <v>○</v>
      </c>
      <c r="E2534" s="22">
        <f>IF(AND(INDEX(個人!$C$6:$AH$125,$N2533,$C$3)&lt;&gt;"",INDEX(個人!$C$6:$AH$125,$N2534,$O2534)&lt;&gt;""),E2533+1,E2533)</f>
        <v>0</v>
      </c>
      <c r="F2534" s="22" t="str">
        <f t="shared" si="343"/>
        <v>@0</v>
      </c>
      <c r="H2534" s="22" t="str">
        <f>IF(AND(INDEX(個人!$C$6:$AH$125,$N2534,$C$3)&lt;&gt;"",INDEX(個人!$C$6:$AH$125,$N2534,$O2534)&lt;&gt;""),IF(INDEX(個人!$C$6:$AH$125,$N2534,$H$3)&lt;20,11,ROUNDDOWN(INDEX(個人!$C$6:$AH$125,$N2534,$H$3)/5,0)+7),"")</f>
        <v/>
      </c>
      <c r="I2534" s="22" t="str">
        <f>IF(AND(INDEX(個人!$C$6:$AH$125,$N2534,$C$3)&lt;&gt;"",INDEX(個人!$C$6:$AH$125,$N2534,$O2534)&lt;&gt;""),IF(ISERROR(VLOOKUP(DBCS($Q2534),コード一覧!$E$1:$F$6,2,FALSE)),1,VLOOKUP(DBCS($Q2534),コード一覧!$E$1:$F$6,2,FALSE)),"")</f>
        <v/>
      </c>
      <c r="J2534" s="22" t="str">
        <f>IF(AND(INDEX(個人!$C$6:$AH$125,$N2534,$C$3)&lt;&gt;"",INDEX(個人!$C$6:$AH$125,$N2534,$O2534)&lt;&gt;""),VLOOKUP($P2534,コード一覧!$G$1:$H$10,2,FALSE),"")</f>
        <v/>
      </c>
      <c r="K2534" s="22" t="str">
        <f>IF(AND(INDEX(個人!$C$6:$AH$125,$N2534,$C$3)&lt;&gt;"",INDEX(個人!$C$6:$AH$125,$N2534,$O2534)&lt;&gt;""),LEFT(TEXT(INDEX(個人!$C$6:$AH$125,$N2534,$O2534),"mm:ss.00"),2),"")</f>
        <v/>
      </c>
      <c r="L2534" s="22" t="str">
        <f>IF(AND(INDEX(個人!$C$6:$AH$125,$N2534,$C$3)&lt;&gt;"",INDEX(個人!$C$6:$AH$125,$N2534,$O2534)&lt;&gt;""),MID(TEXT(INDEX(個人!$C$6:$AH$125,$N2534,$O2534),"mm:ss.00"),4,2),"")</f>
        <v/>
      </c>
      <c r="M2534" s="22" t="str">
        <f>IF(AND(INDEX(個人!$C$6:$AH$125,$N2534,$C$3)&lt;&gt;"",INDEX(個人!$C$6:$AH$125,$N2534,$O2534)&lt;&gt;""),RIGHT(TEXT(INDEX(個人!$C$6:$AH$125,$N2534,$O2534),"mm:ss.00"),2),"")</f>
        <v/>
      </c>
      <c r="N2534" s="22">
        <f t="shared" si="344"/>
        <v>115</v>
      </c>
      <c r="O2534" s="22">
        <v>31</v>
      </c>
      <c r="P2534" s="24" t="s">
        <v>47</v>
      </c>
      <c r="Q2534" s="22" t="s">
        <v>101</v>
      </c>
    </row>
    <row r="2535" spans="3:17" s="22" customFormat="1" x14ac:dyDescent="0.15">
      <c r="C2535" s="22" t="str">
        <f>IF(INDEX(個人!$C$6:$AH$125,$N2535,$C$3)&lt;&gt;"",DBCS(TRIM(INDEX(個人!$C$6:$AH$125,$N2535,$C$3))),"")</f>
        <v/>
      </c>
      <c r="D2535" s="22" t="str">
        <f t="shared" si="342"/>
        <v>○</v>
      </c>
      <c r="E2535" s="22">
        <f>IF(AND(INDEX(個人!$C$6:$AH$125,$N2534,$C$3)&lt;&gt;"",INDEX(個人!$C$6:$AH$125,$N2535,$O2535)&lt;&gt;""),E2534+1,E2534)</f>
        <v>0</v>
      </c>
      <c r="F2535" s="22" t="str">
        <f t="shared" si="343"/>
        <v>@0</v>
      </c>
      <c r="H2535" s="22" t="str">
        <f>IF(AND(INDEX(個人!$C$6:$AH$125,$N2535,$C$3)&lt;&gt;"",INDEX(個人!$C$6:$AH$125,$N2535,$O2535)&lt;&gt;""),IF(INDEX(個人!$C$6:$AH$125,$N2535,$H$3)&lt;20,11,ROUNDDOWN(INDEX(個人!$C$6:$AH$125,$N2535,$H$3)/5,0)+7),"")</f>
        <v/>
      </c>
      <c r="I2535" s="22" t="str">
        <f>IF(AND(INDEX(個人!$C$6:$AH$125,$N2535,$C$3)&lt;&gt;"",INDEX(個人!$C$6:$AH$125,$N2535,$O2535)&lt;&gt;""),IF(ISERROR(VLOOKUP(DBCS($Q2535),コード一覧!$E$1:$F$6,2,FALSE)),1,VLOOKUP(DBCS($Q2535),コード一覧!$E$1:$F$6,2,FALSE)),"")</f>
        <v/>
      </c>
      <c r="J2535" s="22" t="str">
        <f>IF(AND(INDEX(個人!$C$6:$AH$125,$N2535,$C$3)&lt;&gt;"",INDEX(個人!$C$6:$AH$125,$N2535,$O2535)&lt;&gt;""),VLOOKUP($P2535,コード一覧!$G$1:$H$10,2,FALSE),"")</f>
        <v/>
      </c>
      <c r="K2535" s="22" t="str">
        <f>IF(AND(INDEX(個人!$C$6:$AH$125,$N2535,$C$3)&lt;&gt;"",INDEX(個人!$C$6:$AH$125,$N2535,$O2535)&lt;&gt;""),LEFT(TEXT(INDEX(個人!$C$6:$AH$125,$N2535,$O2535),"mm:ss.00"),2),"")</f>
        <v/>
      </c>
      <c r="L2535" s="22" t="str">
        <f>IF(AND(INDEX(個人!$C$6:$AH$125,$N2535,$C$3)&lt;&gt;"",INDEX(個人!$C$6:$AH$125,$N2535,$O2535)&lt;&gt;""),MID(TEXT(INDEX(個人!$C$6:$AH$125,$N2535,$O2535),"mm:ss.00"),4,2),"")</f>
        <v/>
      </c>
      <c r="M2535" s="22" t="str">
        <f>IF(AND(INDEX(個人!$C$6:$AH$125,$N2535,$C$3)&lt;&gt;"",INDEX(個人!$C$6:$AH$125,$N2535,$O2535)&lt;&gt;""),RIGHT(TEXT(INDEX(個人!$C$6:$AH$125,$N2535,$O2535),"mm:ss.00"),2),"")</f>
        <v/>
      </c>
      <c r="N2535" s="22">
        <f t="shared" si="344"/>
        <v>115</v>
      </c>
      <c r="O2535" s="22">
        <v>32</v>
      </c>
      <c r="P2535" s="24" t="s">
        <v>73</v>
      </c>
      <c r="Q2535" s="22" t="s">
        <v>101</v>
      </c>
    </row>
    <row r="2536" spans="3:17" s="23" customFormat="1" x14ac:dyDescent="0.15">
      <c r="C2536" s="23" t="str">
        <f>IF(INDEX(個人!$C$6:$AH$125,$N2536,$C$3)&lt;&gt;"",DBCS(TRIM(INDEX(個人!$C$6:$AH$125,$N2536,$C$3))),"")</f>
        <v/>
      </c>
      <c r="D2536" s="23" t="str">
        <f>IF(C2535=C2536,"○","×")</f>
        <v>○</v>
      </c>
      <c r="E2536" s="23">
        <f>IF(AND(INDEX(個人!$C$6:$AH$125,$N2536,$C$3)&lt;&gt;"",INDEX(個人!$C$6:$AH$125,$N2536,$O2536)&lt;&gt;""),1,0)</f>
        <v>0</v>
      </c>
      <c r="F2536" s="23" t="str">
        <f>C2536&amp;"@"&amp;E2536</f>
        <v>@0</v>
      </c>
      <c r="H2536" s="23" t="str">
        <f>IF(AND(INDEX(個人!$C$6:$AH$125,$N2536,$C$3)&lt;&gt;"",INDEX(個人!$C$6:$AH$125,$N2536,$O2536)&lt;&gt;""),IF(INDEX(個人!$C$6:$AH$125,$N2536,$H$3)&lt;20,11,ROUNDDOWN(INDEX(個人!$C$6:$AH$125,$N2536,$H$3)/5,0)+7),"")</f>
        <v/>
      </c>
      <c r="I2536" s="23" t="str">
        <f>IF(AND(INDEX(個人!$C$6:$AH$125,$N2536,$C$3)&lt;&gt;"",INDEX(個人!$C$6:$AH$125,$N2536,$O2536)&lt;&gt;""),IF(ISERROR(VLOOKUP(DBCS($Q2536),コード一覧!$E$1:$F$6,2,FALSE)),1,VLOOKUP(DBCS($Q2536),コード一覧!$E$1:$F$6,2,FALSE)),"")</f>
        <v/>
      </c>
      <c r="J2536" s="23" t="str">
        <f>IF(AND(INDEX(個人!$C$6:$AH$125,$N2536,$C$3)&lt;&gt;"",INDEX(個人!$C$6:$AH$125,$N2536,$O2536)&lt;&gt;""),VLOOKUP($P2536,コード一覧!$G$1:$H$10,2,FALSE),"")</f>
        <v/>
      </c>
      <c r="K2536" s="23" t="str">
        <f>IF(AND(INDEX(個人!$C$6:$AH$125,$N2536,$C$3)&lt;&gt;"",INDEX(個人!$C$6:$AH$125,$N2536,$O2536)&lt;&gt;""),LEFT(TEXT(INDEX(個人!$C$6:$AH$125,$N2536,$O2536),"mm:ss.00"),2),"")</f>
        <v/>
      </c>
      <c r="L2536" s="23" t="str">
        <f>IF(AND(INDEX(個人!$C$6:$AH$125,$N2536,$C$3)&lt;&gt;"",INDEX(個人!$C$6:$AH$125,$N2536,$O2536)&lt;&gt;""),MID(TEXT(INDEX(個人!$C$6:$AH$125,$N2536,$O2536),"mm:ss.00"),4,2),"")</f>
        <v/>
      </c>
      <c r="M2536" s="23" t="str">
        <f>IF(AND(INDEX(個人!$C$6:$AH$125,$N2536,$C$3)&lt;&gt;"",INDEX(個人!$C$6:$AH$125,$N2536,$O2536)&lt;&gt;""),RIGHT(TEXT(INDEX(個人!$C$6:$AH$125,$N2536,$O2536),"mm:ss.00"),2),"")</f>
        <v/>
      </c>
      <c r="N2536" s="23">
        <f>N2514+1</f>
        <v>116</v>
      </c>
      <c r="O2536" s="23">
        <v>11</v>
      </c>
      <c r="P2536" s="200" t="s">
        <v>70</v>
      </c>
      <c r="Q2536" s="23" t="s">
        <v>318</v>
      </c>
    </row>
    <row r="2537" spans="3:17" s="23" customFormat="1" x14ac:dyDescent="0.15">
      <c r="C2537" s="23" t="str">
        <f>IF(INDEX(個人!$C$6:$AH$125,$N2537,$C$3)&lt;&gt;"",DBCS(TRIM(INDEX(個人!$C$6:$AH$125,$N2537,$C$3))),"")</f>
        <v/>
      </c>
      <c r="D2537" s="23" t="str">
        <f>IF(C2536=C2537,"○","×")</f>
        <v>○</v>
      </c>
      <c r="E2537" s="23">
        <f>IF(AND(INDEX(個人!$C$6:$AH$125,$N2536,$C$3)&lt;&gt;"",INDEX(個人!$C$6:$AH$125,$N2537,$O2537)&lt;&gt;""),E2536+1,E2536)</f>
        <v>0</v>
      </c>
      <c r="F2537" s="23" t="str">
        <f>C2537&amp;"@"&amp;E2537</f>
        <v>@0</v>
      </c>
      <c r="H2537" s="23" t="str">
        <f>IF(AND(INDEX(個人!$C$6:$AH$125,$N2537,$C$3)&lt;&gt;"",INDEX(個人!$C$6:$AH$125,$N2537,$O2537)&lt;&gt;""),IF(INDEX(個人!$C$6:$AH$125,$N2537,$H$3)&lt;20,11,ROUNDDOWN(INDEX(個人!$C$6:$AH$125,$N2537,$H$3)/5,0)+7),"")</f>
        <v/>
      </c>
      <c r="I2537" s="23" t="str">
        <f>IF(AND(INDEX(個人!$C$6:$AH$125,$N2537,$C$3)&lt;&gt;"",INDEX(個人!$C$6:$AH$125,$N2537,$O2537)&lt;&gt;""),IF(ISERROR(VLOOKUP(DBCS($Q2537),コード一覧!$E$1:$F$6,2,FALSE)),1,VLOOKUP(DBCS($Q2537),コード一覧!$E$1:$F$6,2,FALSE)),"")</f>
        <v/>
      </c>
      <c r="J2537" s="23" t="str">
        <f>IF(AND(INDEX(個人!$C$6:$AH$125,$N2537,$C$3)&lt;&gt;"",INDEX(個人!$C$6:$AH$125,$N2537,$O2537)&lt;&gt;""),VLOOKUP($P2537,コード一覧!$G$1:$H$10,2,FALSE),"")</f>
        <v/>
      </c>
      <c r="K2537" s="23" t="str">
        <f>IF(AND(INDEX(個人!$C$6:$AH$125,$N2537,$C$3)&lt;&gt;"",INDEX(個人!$C$6:$AH$125,$N2537,$O2537)&lt;&gt;""),LEFT(TEXT(INDEX(個人!$C$6:$AH$125,$N2537,$O2537),"mm:ss.00"),2),"")</f>
        <v/>
      </c>
      <c r="L2537" s="23" t="str">
        <f>IF(AND(INDEX(個人!$C$6:$AH$125,$N2537,$C$3)&lt;&gt;"",INDEX(個人!$C$6:$AH$125,$N2537,$O2537)&lt;&gt;""),MID(TEXT(INDEX(個人!$C$6:$AH$125,$N2537,$O2537),"mm:ss.00"),4,2),"")</f>
        <v/>
      </c>
      <c r="M2537" s="23" t="str">
        <f>IF(AND(INDEX(個人!$C$6:$AH$125,$N2537,$C$3)&lt;&gt;"",INDEX(個人!$C$6:$AH$125,$N2537,$O2537)&lt;&gt;""),RIGHT(TEXT(INDEX(個人!$C$6:$AH$125,$N2537,$O2537),"mm:ss.00"),2),"")</f>
        <v/>
      </c>
      <c r="N2537" s="23">
        <f>$N2536</f>
        <v>116</v>
      </c>
      <c r="O2537" s="23">
        <v>12</v>
      </c>
      <c r="P2537" s="200" t="s">
        <v>24</v>
      </c>
      <c r="Q2537" s="23" t="s">
        <v>318</v>
      </c>
    </row>
    <row r="2538" spans="3:17" s="23" customFormat="1" x14ac:dyDescent="0.15">
      <c r="C2538" s="23" t="str">
        <f>IF(INDEX(個人!$C$6:$AH$125,$N2538,$C$3)&lt;&gt;"",DBCS(TRIM(INDEX(個人!$C$6:$AH$125,$N2538,$C$3))),"")</f>
        <v/>
      </c>
      <c r="D2538" s="23" t="str">
        <f t="shared" ref="D2538:D2557" si="345">IF(C2537=C2538,"○","×")</f>
        <v>○</v>
      </c>
      <c r="E2538" s="23">
        <f>IF(AND(INDEX(個人!$C$6:$AH$125,$N2537,$C$3)&lt;&gt;"",INDEX(個人!$C$6:$AH$125,$N2538,$O2538)&lt;&gt;""),E2537+1,E2537)</f>
        <v>0</v>
      </c>
      <c r="F2538" s="23" t="str">
        <f t="shared" ref="F2538:F2557" si="346">C2538&amp;"@"&amp;E2538</f>
        <v>@0</v>
      </c>
      <c r="H2538" s="23" t="str">
        <f>IF(AND(INDEX(個人!$C$6:$AH$125,$N2538,$C$3)&lt;&gt;"",INDEX(個人!$C$6:$AH$125,$N2538,$O2538)&lt;&gt;""),IF(INDEX(個人!$C$6:$AH$125,$N2538,$H$3)&lt;20,11,ROUNDDOWN(INDEX(個人!$C$6:$AH$125,$N2538,$H$3)/5,0)+7),"")</f>
        <v/>
      </c>
      <c r="I2538" s="23" t="str">
        <f>IF(AND(INDEX(個人!$C$6:$AH$125,$N2538,$C$3)&lt;&gt;"",INDEX(個人!$C$6:$AH$125,$N2538,$O2538)&lt;&gt;""),IF(ISERROR(VLOOKUP(DBCS($Q2538),コード一覧!$E$1:$F$6,2,FALSE)),1,VLOOKUP(DBCS($Q2538),コード一覧!$E$1:$F$6,2,FALSE)),"")</f>
        <v/>
      </c>
      <c r="J2538" s="23" t="str">
        <f>IF(AND(INDEX(個人!$C$6:$AH$125,$N2538,$C$3)&lt;&gt;"",INDEX(個人!$C$6:$AH$125,$N2538,$O2538)&lt;&gt;""),VLOOKUP($P2538,コード一覧!$G$1:$H$10,2,FALSE),"")</f>
        <v/>
      </c>
      <c r="K2538" s="23" t="str">
        <f>IF(AND(INDEX(個人!$C$6:$AH$125,$N2538,$C$3)&lt;&gt;"",INDEX(個人!$C$6:$AH$125,$N2538,$O2538)&lt;&gt;""),LEFT(TEXT(INDEX(個人!$C$6:$AH$125,$N2538,$O2538),"mm:ss.00"),2),"")</f>
        <v/>
      </c>
      <c r="L2538" s="23" t="str">
        <f>IF(AND(INDEX(個人!$C$6:$AH$125,$N2538,$C$3)&lt;&gt;"",INDEX(個人!$C$6:$AH$125,$N2538,$O2538)&lt;&gt;""),MID(TEXT(INDEX(個人!$C$6:$AH$125,$N2538,$O2538),"mm:ss.00"),4,2),"")</f>
        <v/>
      </c>
      <c r="M2538" s="23" t="str">
        <f>IF(AND(INDEX(個人!$C$6:$AH$125,$N2538,$C$3)&lt;&gt;"",INDEX(個人!$C$6:$AH$125,$N2538,$O2538)&lt;&gt;""),RIGHT(TEXT(INDEX(個人!$C$6:$AH$125,$N2538,$O2538),"mm:ss.00"),2),"")</f>
        <v/>
      </c>
      <c r="N2538" s="23">
        <f t="shared" ref="N2538:N2557" si="347">$N2537</f>
        <v>116</v>
      </c>
      <c r="O2538" s="23">
        <v>13</v>
      </c>
      <c r="P2538" s="200" t="s">
        <v>37</v>
      </c>
      <c r="Q2538" s="23" t="s">
        <v>318</v>
      </c>
    </row>
    <row r="2539" spans="3:17" s="23" customFormat="1" x14ac:dyDescent="0.15">
      <c r="C2539" s="23" t="str">
        <f>IF(INDEX(個人!$C$6:$AH$125,$N2539,$C$3)&lt;&gt;"",DBCS(TRIM(INDEX(個人!$C$6:$AH$125,$N2539,$C$3))),"")</f>
        <v/>
      </c>
      <c r="D2539" s="23" t="str">
        <f t="shared" si="345"/>
        <v>○</v>
      </c>
      <c r="E2539" s="23">
        <f>IF(AND(INDEX(個人!$C$6:$AH$125,$N2538,$C$3)&lt;&gt;"",INDEX(個人!$C$6:$AH$125,$N2539,$O2539)&lt;&gt;""),E2538+1,E2538)</f>
        <v>0</v>
      </c>
      <c r="F2539" s="23" t="str">
        <f t="shared" si="346"/>
        <v>@0</v>
      </c>
      <c r="H2539" s="23" t="str">
        <f>IF(AND(INDEX(個人!$C$6:$AH$125,$N2539,$C$3)&lt;&gt;"",INDEX(個人!$C$6:$AH$125,$N2539,$O2539)&lt;&gt;""),IF(INDEX(個人!$C$6:$AH$125,$N2539,$H$3)&lt;20,11,ROUNDDOWN(INDEX(個人!$C$6:$AH$125,$N2539,$H$3)/5,0)+7),"")</f>
        <v/>
      </c>
      <c r="I2539" s="23" t="str">
        <f>IF(AND(INDEX(個人!$C$6:$AH$125,$N2539,$C$3)&lt;&gt;"",INDEX(個人!$C$6:$AH$125,$N2539,$O2539)&lt;&gt;""),IF(ISERROR(VLOOKUP(DBCS($Q2539),コード一覧!$E$1:$F$6,2,FALSE)),1,VLOOKUP(DBCS($Q2539),コード一覧!$E$1:$F$6,2,FALSE)),"")</f>
        <v/>
      </c>
      <c r="J2539" s="23" t="str">
        <f>IF(AND(INDEX(個人!$C$6:$AH$125,$N2539,$C$3)&lt;&gt;"",INDEX(個人!$C$6:$AH$125,$N2539,$O2539)&lt;&gt;""),VLOOKUP($P2539,コード一覧!$G$1:$H$10,2,FALSE),"")</f>
        <v/>
      </c>
      <c r="K2539" s="23" t="str">
        <f>IF(AND(INDEX(個人!$C$6:$AH$125,$N2539,$C$3)&lt;&gt;"",INDEX(個人!$C$6:$AH$125,$N2539,$O2539)&lt;&gt;""),LEFT(TEXT(INDEX(個人!$C$6:$AH$125,$N2539,$O2539),"mm:ss.00"),2),"")</f>
        <v/>
      </c>
      <c r="L2539" s="23" t="str">
        <f>IF(AND(INDEX(個人!$C$6:$AH$125,$N2539,$C$3)&lt;&gt;"",INDEX(個人!$C$6:$AH$125,$N2539,$O2539)&lt;&gt;""),MID(TEXT(INDEX(個人!$C$6:$AH$125,$N2539,$O2539),"mm:ss.00"),4,2),"")</f>
        <v/>
      </c>
      <c r="M2539" s="23" t="str">
        <f>IF(AND(INDEX(個人!$C$6:$AH$125,$N2539,$C$3)&lt;&gt;"",INDEX(個人!$C$6:$AH$125,$N2539,$O2539)&lt;&gt;""),RIGHT(TEXT(INDEX(個人!$C$6:$AH$125,$N2539,$O2539),"mm:ss.00"),2),"")</f>
        <v/>
      </c>
      <c r="N2539" s="23">
        <f t="shared" si="347"/>
        <v>116</v>
      </c>
      <c r="O2539" s="23">
        <v>14</v>
      </c>
      <c r="P2539" s="200" t="s">
        <v>47</v>
      </c>
      <c r="Q2539" s="23" t="s">
        <v>318</v>
      </c>
    </row>
    <row r="2540" spans="3:17" s="23" customFormat="1" x14ac:dyDescent="0.15">
      <c r="C2540" s="23" t="str">
        <f>IF(INDEX(個人!$C$6:$AH$125,$N2540,$C$3)&lt;&gt;"",DBCS(TRIM(INDEX(個人!$C$6:$AH$125,$N2540,$C$3))),"")</f>
        <v/>
      </c>
      <c r="D2540" s="23" t="str">
        <f t="shared" si="345"/>
        <v>○</v>
      </c>
      <c r="E2540" s="23">
        <f>IF(AND(INDEX(個人!$C$6:$AH$125,$N2539,$C$3)&lt;&gt;"",INDEX(個人!$C$6:$AH$125,$N2540,$O2540)&lt;&gt;""),E2539+1,E2539)</f>
        <v>0</v>
      </c>
      <c r="F2540" s="23" t="str">
        <f t="shared" si="346"/>
        <v>@0</v>
      </c>
      <c r="H2540" s="23" t="str">
        <f>IF(AND(INDEX(個人!$C$6:$AH$125,$N2540,$C$3)&lt;&gt;"",INDEX(個人!$C$6:$AH$125,$N2540,$O2540)&lt;&gt;""),IF(INDEX(個人!$C$6:$AH$125,$N2540,$H$3)&lt;20,11,ROUNDDOWN(INDEX(個人!$C$6:$AH$125,$N2540,$H$3)/5,0)+7),"")</f>
        <v/>
      </c>
      <c r="I2540" s="23" t="str">
        <f>IF(AND(INDEX(個人!$C$6:$AH$125,$N2540,$C$3)&lt;&gt;"",INDEX(個人!$C$6:$AH$125,$N2540,$O2540)&lt;&gt;""),IF(ISERROR(VLOOKUP(DBCS($Q2540),コード一覧!$E$1:$F$6,2,FALSE)),1,VLOOKUP(DBCS($Q2540),コード一覧!$E$1:$F$6,2,FALSE)),"")</f>
        <v/>
      </c>
      <c r="J2540" s="23" t="str">
        <f>IF(AND(INDEX(個人!$C$6:$AH$125,$N2540,$C$3)&lt;&gt;"",INDEX(個人!$C$6:$AH$125,$N2540,$O2540)&lt;&gt;""),VLOOKUP($P2540,コード一覧!$G$1:$H$10,2,FALSE),"")</f>
        <v/>
      </c>
      <c r="K2540" s="23" t="str">
        <f>IF(AND(INDEX(個人!$C$6:$AH$125,$N2540,$C$3)&lt;&gt;"",INDEX(個人!$C$6:$AH$125,$N2540,$O2540)&lt;&gt;""),LEFT(TEXT(INDEX(個人!$C$6:$AH$125,$N2540,$O2540),"mm:ss.00"),2),"")</f>
        <v/>
      </c>
      <c r="L2540" s="23" t="str">
        <f>IF(AND(INDEX(個人!$C$6:$AH$125,$N2540,$C$3)&lt;&gt;"",INDEX(個人!$C$6:$AH$125,$N2540,$O2540)&lt;&gt;""),MID(TEXT(INDEX(個人!$C$6:$AH$125,$N2540,$O2540),"mm:ss.00"),4,2),"")</f>
        <v/>
      </c>
      <c r="M2540" s="23" t="str">
        <f>IF(AND(INDEX(個人!$C$6:$AH$125,$N2540,$C$3)&lt;&gt;"",INDEX(個人!$C$6:$AH$125,$N2540,$O2540)&lt;&gt;""),RIGHT(TEXT(INDEX(個人!$C$6:$AH$125,$N2540,$O2540),"mm:ss.00"),2),"")</f>
        <v/>
      </c>
      <c r="N2540" s="23">
        <f t="shared" si="347"/>
        <v>116</v>
      </c>
      <c r="O2540" s="23">
        <v>15</v>
      </c>
      <c r="P2540" s="200" t="s">
        <v>73</v>
      </c>
      <c r="Q2540" s="23" t="s">
        <v>318</v>
      </c>
    </row>
    <row r="2541" spans="3:17" s="23" customFormat="1" x14ac:dyDescent="0.15">
      <c r="C2541" s="23" t="str">
        <f>IF(INDEX(個人!$C$6:$AH$125,$N2541,$C$3)&lt;&gt;"",DBCS(TRIM(INDEX(個人!$C$6:$AH$125,$N2541,$C$3))),"")</f>
        <v/>
      </c>
      <c r="D2541" s="23" t="str">
        <f t="shared" si="345"/>
        <v>○</v>
      </c>
      <c r="E2541" s="23">
        <f>IF(AND(INDEX(個人!$C$6:$AH$125,$N2540,$C$3)&lt;&gt;"",INDEX(個人!$C$6:$AH$125,$N2541,$O2541)&lt;&gt;""),E2540+1,E2540)</f>
        <v>0</v>
      </c>
      <c r="F2541" s="23" t="str">
        <f t="shared" si="346"/>
        <v>@0</v>
      </c>
      <c r="H2541" s="23" t="str">
        <f>IF(AND(INDEX(個人!$C$6:$AH$125,$N2541,$C$3)&lt;&gt;"",INDEX(個人!$C$6:$AH$125,$N2541,$O2541)&lt;&gt;""),IF(INDEX(個人!$C$6:$AH$125,$N2541,$H$3)&lt;20,11,ROUNDDOWN(INDEX(個人!$C$6:$AH$125,$N2541,$H$3)/5,0)+7),"")</f>
        <v/>
      </c>
      <c r="I2541" s="23" t="str">
        <f>IF(AND(INDEX(個人!$C$6:$AH$125,$N2541,$C$3)&lt;&gt;"",INDEX(個人!$C$6:$AH$125,$N2541,$O2541)&lt;&gt;""),IF(ISERROR(VLOOKUP(DBCS($Q2541),コード一覧!$E$1:$F$6,2,FALSE)),1,VLOOKUP(DBCS($Q2541),コード一覧!$E$1:$F$6,2,FALSE)),"")</f>
        <v/>
      </c>
      <c r="J2541" s="23" t="str">
        <f>IF(AND(INDEX(個人!$C$6:$AH$125,$N2541,$C$3)&lt;&gt;"",INDEX(個人!$C$6:$AH$125,$N2541,$O2541)&lt;&gt;""),VLOOKUP($P2541,コード一覧!$G$1:$H$10,2,FALSE),"")</f>
        <v/>
      </c>
      <c r="K2541" s="23" t="str">
        <f>IF(AND(INDEX(個人!$C$6:$AH$125,$N2541,$C$3)&lt;&gt;"",INDEX(個人!$C$6:$AH$125,$N2541,$O2541)&lt;&gt;""),LEFT(TEXT(INDEX(個人!$C$6:$AH$125,$N2541,$O2541),"mm:ss.00"),2),"")</f>
        <v/>
      </c>
      <c r="L2541" s="23" t="str">
        <f>IF(AND(INDEX(個人!$C$6:$AH$125,$N2541,$C$3)&lt;&gt;"",INDEX(個人!$C$6:$AH$125,$N2541,$O2541)&lt;&gt;""),MID(TEXT(INDEX(個人!$C$6:$AH$125,$N2541,$O2541),"mm:ss.00"),4,2),"")</f>
        <v/>
      </c>
      <c r="M2541" s="23" t="str">
        <f>IF(AND(INDEX(個人!$C$6:$AH$125,$N2541,$C$3)&lt;&gt;"",INDEX(個人!$C$6:$AH$125,$N2541,$O2541)&lt;&gt;""),RIGHT(TEXT(INDEX(個人!$C$6:$AH$125,$N2541,$O2541),"mm:ss.00"),2),"")</f>
        <v/>
      </c>
      <c r="N2541" s="23">
        <f t="shared" si="347"/>
        <v>116</v>
      </c>
      <c r="O2541" s="23">
        <v>16</v>
      </c>
      <c r="P2541" s="200" t="s">
        <v>75</v>
      </c>
      <c r="Q2541" s="23" t="s">
        <v>318</v>
      </c>
    </row>
    <row r="2542" spans="3:17" s="23" customFormat="1" x14ac:dyDescent="0.15">
      <c r="C2542" s="23" t="str">
        <f>IF(INDEX(個人!$C$6:$AH$125,$N2542,$C$3)&lt;&gt;"",DBCS(TRIM(INDEX(個人!$C$6:$AH$125,$N2542,$C$3))),"")</f>
        <v/>
      </c>
      <c r="D2542" s="23" t="str">
        <f t="shared" si="345"/>
        <v>○</v>
      </c>
      <c r="E2542" s="23">
        <f>IF(AND(INDEX(個人!$C$6:$AH$125,$N2541,$C$3)&lt;&gt;"",INDEX(個人!$C$6:$AH$125,$N2542,$O2542)&lt;&gt;""),E2541+1,E2541)</f>
        <v>0</v>
      </c>
      <c r="F2542" s="23" t="str">
        <f t="shared" si="346"/>
        <v>@0</v>
      </c>
      <c r="H2542" s="23" t="str">
        <f>IF(AND(INDEX(個人!$C$6:$AH$125,$N2542,$C$3)&lt;&gt;"",INDEX(個人!$C$6:$AH$125,$N2542,$O2542)&lt;&gt;""),IF(INDEX(個人!$C$6:$AH$125,$N2542,$H$3)&lt;20,11,ROUNDDOWN(INDEX(個人!$C$6:$AH$125,$N2542,$H$3)/5,0)+7),"")</f>
        <v/>
      </c>
      <c r="I2542" s="23" t="str">
        <f>IF(AND(INDEX(個人!$C$6:$AH$125,$N2542,$C$3)&lt;&gt;"",INDEX(個人!$C$6:$AH$125,$N2542,$O2542)&lt;&gt;""),IF(ISERROR(VLOOKUP(DBCS($Q2542),コード一覧!$E$1:$F$6,2,FALSE)),1,VLOOKUP(DBCS($Q2542),コード一覧!$E$1:$F$6,2,FALSE)),"")</f>
        <v/>
      </c>
      <c r="J2542" s="23" t="str">
        <f>IF(AND(INDEX(個人!$C$6:$AH$125,$N2542,$C$3)&lt;&gt;"",INDEX(個人!$C$6:$AH$125,$N2542,$O2542)&lt;&gt;""),VLOOKUP($P2542,コード一覧!$G$1:$H$10,2,FALSE),"")</f>
        <v/>
      </c>
      <c r="K2542" s="23" t="str">
        <f>IF(AND(INDEX(個人!$C$6:$AH$125,$N2542,$C$3)&lt;&gt;"",INDEX(個人!$C$6:$AH$125,$N2542,$O2542)&lt;&gt;""),LEFT(TEXT(INDEX(個人!$C$6:$AH$125,$N2542,$O2542),"mm:ss.00"),2),"")</f>
        <v/>
      </c>
      <c r="L2542" s="23" t="str">
        <f>IF(AND(INDEX(個人!$C$6:$AH$125,$N2542,$C$3)&lt;&gt;"",INDEX(個人!$C$6:$AH$125,$N2542,$O2542)&lt;&gt;""),MID(TEXT(INDEX(個人!$C$6:$AH$125,$N2542,$O2542),"mm:ss.00"),4,2),"")</f>
        <v/>
      </c>
      <c r="M2542" s="23" t="str">
        <f>IF(AND(INDEX(個人!$C$6:$AH$125,$N2542,$C$3)&lt;&gt;"",INDEX(個人!$C$6:$AH$125,$N2542,$O2542)&lt;&gt;""),RIGHT(TEXT(INDEX(個人!$C$6:$AH$125,$N2542,$O2542),"mm:ss.00"),2),"")</f>
        <v/>
      </c>
      <c r="N2542" s="23">
        <f t="shared" si="347"/>
        <v>116</v>
      </c>
      <c r="O2542" s="23">
        <v>17</v>
      </c>
      <c r="P2542" s="200" t="s">
        <v>77</v>
      </c>
      <c r="Q2542" s="23" t="s">
        <v>318</v>
      </c>
    </row>
    <row r="2543" spans="3:17" s="23" customFormat="1" x14ac:dyDescent="0.15">
      <c r="C2543" s="23" t="str">
        <f>IF(INDEX(個人!$C$6:$AH$125,$N2543,$C$3)&lt;&gt;"",DBCS(TRIM(INDEX(個人!$C$6:$AH$125,$N2543,$C$3))),"")</f>
        <v/>
      </c>
      <c r="D2543" s="23" t="str">
        <f t="shared" si="345"/>
        <v>○</v>
      </c>
      <c r="E2543" s="23">
        <f>IF(AND(INDEX(個人!$C$6:$AH$125,$N2542,$C$3)&lt;&gt;"",INDEX(個人!$C$6:$AH$125,$N2543,$O2543)&lt;&gt;""),E2542+1,E2542)</f>
        <v>0</v>
      </c>
      <c r="F2543" s="23" t="str">
        <f t="shared" si="346"/>
        <v>@0</v>
      </c>
      <c r="H2543" s="23" t="str">
        <f>IF(AND(INDEX(個人!$C$6:$AH$125,$N2543,$C$3)&lt;&gt;"",INDEX(個人!$C$6:$AH$125,$N2543,$O2543)&lt;&gt;""),IF(INDEX(個人!$C$6:$AH$125,$N2543,$H$3)&lt;20,11,ROUNDDOWN(INDEX(個人!$C$6:$AH$125,$N2543,$H$3)/5,0)+7),"")</f>
        <v/>
      </c>
      <c r="I2543" s="23" t="str">
        <f>IF(AND(INDEX(個人!$C$6:$AH$125,$N2543,$C$3)&lt;&gt;"",INDEX(個人!$C$6:$AH$125,$N2543,$O2543)&lt;&gt;""),IF(ISERROR(VLOOKUP(DBCS($Q2543),コード一覧!$E$1:$F$6,2,FALSE)),1,VLOOKUP(DBCS($Q2543),コード一覧!$E$1:$F$6,2,FALSE)),"")</f>
        <v/>
      </c>
      <c r="J2543" s="23" t="str">
        <f>IF(AND(INDEX(個人!$C$6:$AH$125,$N2543,$C$3)&lt;&gt;"",INDEX(個人!$C$6:$AH$125,$N2543,$O2543)&lt;&gt;""),VLOOKUP($P2543,コード一覧!$G$1:$H$10,2,FALSE),"")</f>
        <v/>
      </c>
      <c r="K2543" s="23" t="str">
        <f>IF(AND(INDEX(個人!$C$6:$AH$125,$N2543,$C$3)&lt;&gt;"",INDEX(個人!$C$6:$AH$125,$N2543,$O2543)&lt;&gt;""),LEFT(TEXT(INDEX(個人!$C$6:$AH$125,$N2543,$O2543),"mm:ss.00"),2),"")</f>
        <v/>
      </c>
      <c r="L2543" s="23" t="str">
        <f>IF(AND(INDEX(個人!$C$6:$AH$125,$N2543,$C$3)&lt;&gt;"",INDEX(個人!$C$6:$AH$125,$N2543,$O2543)&lt;&gt;""),MID(TEXT(INDEX(個人!$C$6:$AH$125,$N2543,$O2543),"mm:ss.00"),4,2),"")</f>
        <v/>
      </c>
      <c r="M2543" s="23" t="str">
        <f>IF(AND(INDEX(個人!$C$6:$AH$125,$N2543,$C$3)&lt;&gt;"",INDEX(個人!$C$6:$AH$125,$N2543,$O2543)&lt;&gt;""),RIGHT(TEXT(INDEX(個人!$C$6:$AH$125,$N2543,$O2543),"mm:ss.00"),2),"")</f>
        <v/>
      </c>
      <c r="N2543" s="23">
        <f t="shared" si="347"/>
        <v>116</v>
      </c>
      <c r="O2543" s="23">
        <v>18</v>
      </c>
      <c r="P2543" s="200" t="s">
        <v>70</v>
      </c>
      <c r="Q2543" s="23" t="s">
        <v>319</v>
      </c>
    </row>
    <row r="2544" spans="3:17" s="23" customFormat="1" x14ac:dyDescent="0.15">
      <c r="C2544" s="23" t="str">
        <f>IF(INDEX(個人!$C$6:$AH$125,$N2544,$C$3)&lt;&gt;"",DBCS(TRIM(INDEX(個人!$C$6:$AH$125,$N2544,$C$3))),"")</f>
        <v/>
      </c>
      <c r="D2544" s="23" t="str">
        <f t="shared" si="345"/>
        <v>○</v>
      </c>
      <c r="E2544" s="23">
        <f>IF(AND(INDEX(個人!$C$6:$AH$125,$N2543,$C$3)&lt;&gt;"",INDEX(個人!$C$6:$AH$125,$N2544,$O2544)&lt;&gt;""),E2543+1,E2543)</f>
        <v>0</v>
      </c>
      <c r="F2544" s="23" t="str">
        <f t="shared" si="346"/>
        <v>@0</v>
      </c>
      <c r="H2544" s="23" t="str">
        <f>IF(AND(INDEX(個人!$C$6:$AH$125,$N2544,$C$3)&lt;&gt;"",INDEX(個人!$C$6:$AH$125,$N2544,$O2544)&lt;&gt;""),IF(INDEX(個人!$C$6:$AH$125,$N2544,$H$3)&lt;20,11,ROUNDDOWN(INDEX(個人!$C$6:$AH$125,$N2544,$H$3)/5,0)+7),"")</f>
        <v/>
      </c>
      <c r="I2544" s="23" t="str">
        <f>IF(AND(INDEX(個人!$C$6:$AH$125,$N2544,$C$3)&lt;&gt;"",INDEX(個人!$C$6:$AH$125,$N2544,$O2544)&lt;&gt;""),IF(ISERROR(VLOOKUP(DBCS($Q2544),コード一覧!$E$1:$F$6,2,FALSE)),1,VLOOKUP(DBCS($Q2544),コード一覧!$E$1:$F$6,2,FALSE)),"")</f>
        <v/>
      </c>
      <c r="J2544" s="23" t="str">
        <f>IF(AND(INDEX(個人!$C$6:$AH$125,$N2544,$C$3)&lt;&gt;"",INDEX(個人!$C$6:$AH$125,$N2544,$O2544)&lt;&gt;""),VLOOKUP($P2544,コード一覧!$G$1:$H$10,2,FALSE),"")</f>
        <v/>
      </c>
      <c r="K2544" s="23" t="str">
        <f>IF(AND(INDEX(個人!$C$6:$AH$125,$N2544,$C$3)&lt;&gt;"",INDEX(個人!$C$6:$AH$125,$N2544,$O2544)&lt;&gt;""),LEFT(TEXT(INDEX(個人!$C$6:$AH$125,$N2544,$O2544),"mm:ss.00"),2),"")</f>
        <v/>
      </c>
      <c r="L2544" s="23" t="str">
        <f>IF(AND(INDEX(個人!$C$6:$AH$125,$N2544,$C$3)&lt;&gt;"",INDEX(個人!$C$6:$AH$125,$N2544,$O2544)&lt;&gt;""),MID(TEXT(INDEX(個人!$C$6:$AH$125,$N2544,$O2544),"mm:ss.00"),4,2),"")</f>
        <v/>
      </c>
      <c r="M2544" s="23" t="str">
        <f>IF(AND(INDEX(個人!$C$6:$AH$125,$N2544,$C$3)&lt;&gt;"",INDEX(個人!$C$6:$AH$125,$N2544,$O2544)&lt;&gt;""),RIGHT(TEXT(INDEX(個人!$C$6:$AH$125,$N2544,$O2544),"mm:ss.00"),2),"")</f>
        <v/>
      </c>
      <c r="N2544" s="23">
        <f t="shared" si="347"/>
        <v>116</v>
      </c>
      <c r="O2544" s="23">
        <v>19</v>
      </c>
      <c r="P2544" s="200" t="s">
        <v>24</v>
      </c>
      <c r="Q2544" s="23" t="s">
        <v>319</v>
      </c>
    </row>
    <row r="2545" spans="3:17" s="23" customFormat="1" x14ac:dyDescent="0.15">
      <c r="C2545" s="23" t="str">
        <f>IF(INDEX(個人!$C$6:$AH$125,$N2545,$C$3)&lt;&gt;"",DBCS(TRIM(INDEX(個人!$C$6:$AH$125,$N2545,$C$3))),"")</f>
        <v/>
      </c>
      <c r="D2545" s="23" t="str">
        <f t="shared" si="345"/>
        <v>○</v>
      </c>
      <c r="E2545" s="23">
        <f>IF(AND(INDEX(個人!$C$6:$AH$125,$N2544,$C$3)&lt;&gt;"",INDEX(個人!$C$6:$AH$125,$N2545,$O2545)&lt;&gt;""),E2544+1,E2544)</f>
        <v>0</v>
      </c>
      <c r="F2545" s="23" t="str">
        <f t="shared" si="346"/>
        <v>@0</v>
      </c>
      <c r="H2545" s="23" t="str">
        <f>IF(AND(INDEX(個人!$C$6:$AH$125,$N2545,$C$3)&lt;&gt;"",INDEX(個人!$C$6:$AH$125,$N2545,$O2545)&lt;&gt;""),IF(INDEX(個人!$C$6:$AH$125,$N2545,$H$3)&lt;20,11,ROUNDDOWN(INDEX(個人!$C$6:$AH$125,$N2545,$H$3)/5,0)+7),"")</f>
        <v/>
      </c>
      <c r="I2545" s="23" t="str">
        <f>IF(AND(INDEX(個人!$C$6:$AH$125,$N2545,$C$3)&lt;&gt;"",INDEX(個人!$C$6:$AH$125,$N2545,$O2545)&lt;&gt;""),IF(ISERROR(VLOOKUP(DBCS($Q2545),コード一覧!$E$1:$F$6,2,FALSE)),1,VLOOKUP(DBCS($Q2545),コード一覧!$E$1:$F$6,2,FALSE)),"")</f>
        <v/>
      </c>
      <c r="J2545" s="23" t="str">
        <f>IF(AND(INDEX(個人!$C$6:$AH$125,$N2545,$C$3)&lt;&gt;"",INDEX(個人!$C$6:$AH$125,$N2545,$O2545)&lt;&gt;""),VLOOKUP($P2545,コード一覧!$G$1:$H$10,2,FALSE),"")</f>
        <v/>
      </c>
      <c r="K2545" s="23" t="str">
        <f>IF(AND(INDEX(個人!$C$6:$AH$125,$N2545,$C$3)&lt;&gt;"",INDEX(個人!$C$6:$AH$125,$N2545,$O2545)&lt;&gt;""),LEFT(TEXT(INDEX(個人!$C$6:$AH$125,$N2545,$O2545),"mm:ss.00"),2),"")</f>
        <v/>
      </c>
      <c r="L2545" s="23" t="str">
        <f>IF(AND(INDEX(個人!$C$6:$AH$125,$N2545,$C$3)&lt;&gt;"",INDEX(個人!$C$6:$AH$125,$N2545,$O2545)&lt;&gt;""),MID(TEXT(INDEX(個人!$C$6:$AH$125,$N2545,$O2545),"mm:ss.00"),4,2),"")</f>
        <v/>
      </c>
      <c r="M2545" s="23" t="str">
        <f>IF(AND(INDEX(個人!$C$6:$AH$125,$N2545,$C$3)&lt;&gt;"",INDEX(個人!$C$6:$AH$125,$N2545,$O2545)&lt;&gt;""),RIGHT(TEXT(INDEX(個人!$C$6:$AH$125,$N2545,$O2545),"mm:ss.00"),2),"")</f>
        <v/>
      </c>
      <c r="N2545" s="23">
        <f t="shared" si="347"/>
        <v>116</v>
      </c>
      <c r="O2545" s="23">
        <v>20</v>
      </c>
      <c r="P2545" s="200" t="s">
        <v>37</v>
      </c>
      <c r="Q2545" s="23" t="s">
        <v>319</v>
      </c>
    </row>
    <row r="2546" spans="3:17" s="23" customFormat="1" x14ac:dyDescent="0.15">
      <c r="C2546" s="23" t="str">
        <f>IF(INDEX(個人!$C$6:$AH$125,$N2546,$C$3)&lt;&gt;"",DBCS(TRIM(INDEX(個人!$C$6:$AH$125,$N2546,$C$3))),"")</f>
        <v/>
      </c>
      <c r="D2546" s="23" t="str">
        <f t="shared" si="345"/>
        <v>○</v>
      </c>
      <c r="E2546" s="23">
        <f>IF(AND(INDEX(個人!$C$6:$AH$125,$N2545,$C$3)&lt;&gt;"",INDEX(個人!$C$6:$AH$125,$N2546,$O2546)&lt;&gt;""),E2545+1,E2545)</f>
        <v>0</v>
      </c>
      <c r="F2546" s="23" t="str">
        <f t="shared" si="346"/>
        <v>@0</v>
      </c>
      <c r="H2546" s="23" t="str">
        <f>IF(AND(INDEX(個人!$C$6:$AH$125,$N2546,$C$3)&lt;&gt;"",INDEX(個人!$C$6:$AH$125,$N2546,$O2546)&lt;&gt;""),IF(INDEX(個人!$C$6:$AH$125,$N2546,$H$3)&lt;20,11,ROUNDDOWN(INDEX(個人!$C$6:$AH$125,$N2546,$H$3)/5,0)+7),"")</f>
        <v/>
      </c>
      <c r="I2546" s="23" t="str">
        <f>IF(AND(INDEX(個人!$C$6:$AH$125,$N2546,$C$3)&lt;&gt;"",INDEX(個人!$C$6:$AH$125,$N2546,$O2546)&lt;&gt;""),IF(ISERROR(VLOOKUP(DBCS($Q2546),コード一覧!$E$1:$F$6,2,FALSE)),1,VLOOKUP(DBCS($Q2546),コード一覧!$E$1:$F$6,2,FALSE)),"")</f>
        <v/>
      </c>
      <c r="J2546" s="23" t="str">
        <f>IF(AND(INDEX(個人!$C$6:$AH$125,$N2546,$C$3)&lt;&gt;"",INDEX(個人!$C$6:$AH$125,$N2546,$O2546)&lt;&gt;""),VLOOKUP($P2546,コード一覧!$G$1:$H$10,2,FALSE),"")</f>
        <v/>
      </c>
      <c r="K2546" s="23" t="str">
        <f>IF(AND(INDEX(個人!$C$6:$AH$125,$N2546,$C$3)&lt;&gt;"",INDEX(個人!$C$6:$AH$125,$N2546,$O2546)&lt;&gt;""),LEFT(TEXT(INDEX(個人!$C$6:$AH$125,$N2546,$O2546),"mm:ss.00"),2),"")</f>
        <v/>
      </c>
      <c r="L2546" s="23" t="str">
        <f>IF(AND(INDEX(個人!$C$6:$AH$125,$N2546,$C$3)&lt;&gt;"",INDEX(個人!$C$6:$AH$125,$N2546,$O2546)&lt;&gt;""),MID(TEXT(INDEX(個人!$C$6:$AH$125,$N2546,$O2546),"mm:ss.00"),4,2),"")</f>
        <v/>
      </c>
      <c r="M2546" s="23" t="str">
        <f>IF(AND(INDEX(個人!$C$6:$AH$125,$N2546,$C$3)&lt;&gt;"",INDEX(個人!$C$6:$AH$125,$N2546,$O2546)&lt;&gt;""),RIGHT(TEXT(INDEX(個人!$C$6:$AH$125,$N2546,$O2546),"mm:ss.00"),2),"")</f>
        <v/>
      </c>
      <c r="N2546" s="23">
        <f t="shared" si="347"/>
        <v>116</v>
      </c>
      <c r="O2546" s="23">
        <v>21</v>
      </c>
      <c r="P2546" s="200" t="s">
        <v>47</v>
      </c>
      <c r="Q2546" s="23" t="s">
        <v>319</v>
      </c>
    </row>
    <row r="2547" spans="3:17" s="23" customFormat="1" x14ac:dyDescent="0.15">
      <c r="C2547" s="23" t="str">
        <f>IF(INDEX(個人!$C$6:$AH$125,$N2547,$C$3)&lt;&gt;"",DBCS(TRIM(INDEX(個人!$C$6:$AH$125,$N2547,$C$3))),"")</f>
        <v/>
      </c>
      <c r="D2547" s="23" t="str">
        <f t="shared" si="345"/>
        <v>○</v>
      </c>
      <c r="E2547" s="23">
        <f>IF(AND(INDEX(個人!$C$6:$AH$125,$N2546,$C$3)&lt;&gt;"",INDEX(個人!$C$6:$AH$125,$N2547,$O2547)&lt;&gt;""),E2546+1,E2546)</f>
        <v>0</v>
      </c>
      <c r="F2547" s="23" t="str">
        <f t="shared" si="346"/>
        <v>@0</v>
      </c>
      <c r="H2547" s="23" t="str">
        <f>IF(AND(INDEX(個人!$C$6:$AH$125,$N2547,$C$3)&lt;&gt;"",INDEX(個人!$C$6:$AH$125,$N2547,$O2547)&lt;&gt;""),IF(INDEX(個人!$C$6:$AH$125,$N2547,$H$3)&lt;20,11,ROUNDDOWN(INDEX(個人!$C$6:$AH$125,$N2547,$H$3)/5,0)+7),"")</f>
        <v/>
      </c>
      <c r="I2547" s="23" t="str">
        <f>IF(AND(INDEX(個人!$C$6:$AH$125,$N2547,$C$3)&lt;&gt;"",INDEX(個人!$C$6:$AH$125,$N2547,$O2547)&lt;&gt;""),IF(ISERROR(VLOOKUP(DBCS($Q2547),コード一覧!$E$1:$F$6,2,FALSE)),1,VLOOKUP(DBCS($Q2547),コード一覧!$E$1:$F$6,2,FALSE)),"")</f>
        <v/>
      </c>
      <c r="J2547" s="23" t="str">
        <f>IF(AND(INDEX(個人!$C$6:$AH$125,$N2547,$C$3)&lt;&gt;"",INDEX(個人!$C$6:$AH$125,$N2547,$O2547)&lt;&gt;""),VLOOKUP($P2547,コード一覧!$G$1:$H$10,2,FALSE),"")</f>
        <v/>
      </c>
      <c r="K2547" s="23" t="str">
        <f>IF(AND(INDEX(個人!$C$6:$AH$125,$N2547,$C$3)&lt;&gt;"",INDEX(個人!$C$6:$AH$125,$N2547,$O2547)&lt;&gt;""),LEFT(TEXT(INDEX(個人!$C$6:$AH$125,$N2547,$O2547),"mm:ss.00"),2),"")</f>
        <v/>
      </c>
      <c r="L2547" s="23" t="str">
        <f>IF(AND(INDEX(個人!$C$6:$AH$125,$N2547,$C$3)&lt;&gt;"",INDEX(個人!$C$6:$AH$125,$N2547,$O2547)&lt;&gt;""),MID(TEXT(INDEX(個人!$C$6:$AH$125,$N2547,$O2547),"mm:ss.00"),4,2),"")</f>
        <v/>
      </c>
      <c r="M2547" s="23" t="str">
        <f>IF(AND(INDEX(個人!$C$6:$AH$125,$N2547,$C$3)&lt;&gt;"",INDEX(個人!$C$6:$AH$125,$N2547,$O2547)&lt;&gt;""),RIGHT(TEXT(INDEX(個人!$C$6:$AH$125,$N2547,$O2547),"mm:ss.00"),2),"")</f>
        <v/>
      </c>
      <c r="N2547" s="23">
        <f t="shared" si="347"/>
        <v>116</v>
      </c>
      <c r="O2547" s="23">
        <v>22</v>
      </c>
      <c r="P2547" s="200" t="s">
        <v>70</v>
      </c>
      <c r="Q2547" s="23" t="s">
        <v>320</v>
      </c>
    </row>
    <row r="2548" spans="3:17" s="23" customFormat="1" x14ac:dyDescent="0.15">
      <c r="C2548" s="23" t="str">
        <f>IF(INDEX(個人!$C$6:$AH$125,$N2548,$C$3)&lt;&gt;"",DBCS(TRIM(INDEX(個人!$C$6:$AH$125,$N2548,$C$3))),"")</f>
        <v/>
      </c>
      <c r="D2548" s="23" t="str">
        <f t="shared" si="345"/>
        <v>○</v>
      </c>
      <c r="E2548" s="23">
        <f>IF(AND(INDEX(個人!$C$6:$AH$125,$N2547,$C$3)&lt;&gt;"",INDEX(個人!$C$6:$AH$125,$N2548,$O2548)&lt;&gt;""),E2547+1,E2547)</f>
        <v>0</v>
      </c>
      <c r="F2548" s="23" t="str">
        <f t="shared" si="346"/>
        <v>@0</v>
      </c>
      <c r="H2548" s="23" t="str">
        <f>IF(AND(INDEX(個人!$C$6:$AH$125,$N2548,$C$3)&lt;&gt;"",INDEX(個人!$C$6:$AH$125,$N2548,$O2548)&lt;&gt;""),IF(INDEX(個人!$C$6:$AH$125,$N2548,$H$3)&lt;20,11,ROUNDDOWN(INDEX(個人!$C$6:$AH$125,$N2548,$H$3)/5,0)+7),"")</f>
        <v/>
      </c>
      <c r="I2548" s="23" t="str">
        <f>IF(AND(INDEX(個人!$C$6:$AH$125,$N2548,$C$3)&lt;&gt;"",INDEX(個人!$C$6:$AH$125,$N2548,$O2548)&lt;&gt;""),IF(ISERROR(VLOOKUP(DBCS($Q2548),コード一覧!$E$1:$F$6,2,FALSE)),1,VLOOKUP(DBCS($Q2548),コード一覧!$E$1:$F$6,2,FALSE)),"")</f>
        <v/>
      </c>
      <c r="J2548" s="23" t="str">
        <f>IF(AND(INDEX(個人!$C$6:$AH$125,$N2548,$C$3)&lt;&gt;"",INDEX(個人!$C$6:$AH$125,$N2548,$O2548)&lt;&gt;""),VLOOKUP($P2548,コード一覧!$G$1:$H$10,2,FALSE),"")</f>
        <v/>
      </c>
      <c r="K2548" s="23" t="str">
        <f>IF(AND(INDEX(個人!$C$6:$AH$125,$N2548,$C$3)&lt;&gt;"",INDEX(個人!$C$6:$AH$125,$N2548,$O2548)&lt;&gt;""),LEFT(TEXT(INDEX(個人!$C$6:$AH$125,$N2548,$O2548),"mm:ss.00"),2),"")</f>
        <v/>
      </c>
      <c r="L2548" s="23" t="str">
        <f>IF(AND(INDEX(個人!$C$6:$AH$125,$N2548,$C$3)&lt;&gt;"",INDEX(個人!$C$6:$AH$125,$N2548,$O2548)&lt;&gt;""),MID(TEXT(INDEX(個人!$C$6:$AH$125,$N2548,$O2548),"mm:ss.00"),4,2),"")</f>
        <v/>
      </c>
      <c r="M2548" s="23" t="str">
        <f>IF(AND(INDEX(個人!$C$6:$AH$125,$N2548,$C$3)&lt;&gt;"",INDEX(個人!$C$6:$AH$125,$N2548,$O2548)&lt;&gt;""),RIGHT(TEXT(INDEX(個人!$C$6:$AH$125,$N2548,$O2548),"mm:ss.00"),2),"")</f>
        <v/>
      </c>
      <c r="N2548" s="23">
        <f t="shared" si="347"/>
        <v>116</v>
      </c>
      <c r="O2548" s="23">
        <v>23</v>
      </c>
      <c r="P2548" s="200" t="s">
        <v>24</v>
      </c>
      <c r="Q2548" s="23" t="s">
        <v>320</v>
      </c>
    </row>
    <row r="2549" spans="3:17" s="23" customFormat="1" x14ac:dyDescent="0.15">
      <c r="C2549" s="23" t="str">
        <f>IF(INDEX(個人!$C$6:$AH$125,$N2549,$C$3)&lt;&gt;"",DBCS(TRIM(INDEX(個人!$C$6:$AH$125,$N2549,$C$3))),"")</f>
        <v/>
      </c>
      <c r="D2549" s="23" t="str">
        <f t="shared" si="345"/>
        <v>○</v>
      </c>
      <c r="E2549" s="23">
        <f>IF(AND(INDEX(個人!$C$6:$AH$125,$N2548,$C$3)&lt;&gt;"",INDEX(個人!$C$6:$AH$125,$N2549,$O2549)&lt;&gt;""),E2548+1,E2548)</f>
        <v>0</v>
      </c>
      <c r="F2549" s="23" t="str">
        <f t="shared" si="346"/>
        <v>@0</v>
      </c>
      <c r="H2549" s="23" t="str">
        <f>IF(AND(INDEX(個人!$C$6:$AH$125,$N2549,$C$3)&lt;&gt;"",INDEX(個人!$C$6:$AH$125,$N2549,$O2549)&lt;&gt;""),IF(INDEX(個人!$C$6:$AH$125,$N2549,$H$3)&lt;20,11,ROUNDDOWN(INDEX(個人!$C$6:$AH$125,$N2549,$H$3)/5,0)+7),"")</f>
        <v/>
      </c>
      <c r="I2549" s="23" t="str">
        <f>IF(AND(INDEX(個人!$C$6:$AH$125,$N2549,$C$3)&lt;&gt;"",INDEX(個人!$C$6:$AH$125,$N2549,$O2549)&lt;&gt;""),IF(ISERROR(VLOOKUP(DBCS($Q2549),コード一覧!$E$1:$F$6,2,FALSE)),1,VLOOKUP(DBCS($Q2549),コード一覧!$E$1:$F$6,2,FALSE)),"")</f>
        <v/>
      </c>
      <c r="J2549" s="23" t="str">
        <f>IF(AND(INDEX(個人!$C$6:$AH$125,$N2549,$C$3)&lt;&gt;"",INDEX(個人!$C$6:$AH$125,$N2549,$O2549)&lt;&gt;""),VLOOKUP($P2549,コード一覧!$G$1:$H$10,2,FALSE),"")</f>
        <v/>
      </c>
      <c r="K2549" s="23" t="str">
        <f>IF(AND(INDEX(個人!$C$6:$AH$125,$N2549,$C$3)&lt;&gt;"",INDEX(個人!$C$6:$AH$125,$N2549,$O2549)&lt;&gt;""),LEFT(TEXT(INDEX(個人!$C$6:$AH$125,$N2549,$O2549),"mm:ss.00"),2),"")</f>
        <v/>
      </c>
      <c r="L2549" s="23" t="str">
        <f>IF(AND(INDEX(個人!$C$6:$AH$125,$N2549,$C$3)&lt;&gt;"",INDEX(個人!$C$6:$AH$125,$N2549,$O2549)&lt;&gt;""),MID(TEXT(INDEX(個人!$C$6:$AH$125,$N2549,$O2549),"mm:ss.00"),4,2),"")</f>
        <v/>
      </c>
      <c r="M2549" s="23" t="str">
        <f>IF(AND(INDEX(個人!$C$6:$AH$125,$N2549,$C$3)&lt;&gt;"",INDEX(個人!$C$6:$AH$125,$N2549,$O2549)&lt;&gt;""),RIGHT(TEXT(INDEX(個人!$C$6:$AH$125,$N2549,$O2549),"mm:ss.00"),2),"")</f>
        <v/>
      </c>
      <c r="N2549" s="23">
        <f t="shared" si="347"/>
        <v>116</v>
      </c>
      <c r="O2549" s="23">
        <v>24</v>
      </c>
      <c r="P2549" s="200" t="s">
        <v>37</v>
      </c>
      <c r="Q2549" s="23" t="s">
        <v>320</v>
      </c>
    </row>
    <row r="2550" spans="3:17" s="23" customFormat="1" x14ac:dyDescent="0.15">
      <c r="C2550" s="23" t="str">
        <f>IF(INDEX(個人!$C$6:$AH$125,$N2550,$C$3)&lt;&gt;"",DBCS(TRIM(INDEX(個人!$C$6:$AH$125,$N2550,$C$3))),"")</f>
        <v/>
      </c>
      <c r="D2550" s="23" t="str">
        <f t="shared" si="345"/>
        <v>○</v>
      </c>
      <c r="E2550" s="23">
        <f>IF(AND(INDEX(個人!$C$6:$AH$125,$N2549,$C$3)&lt;&gt;"",INDEX(個人!$C$6:$AH$125,$N2550,$O2550)&lt;&gt;""),E2549+1,E2549)</f>
        <v>0</v>
      </c>
      <c r="F2550" s="23" t="str">
        <f t="shared" si="346"/>
        <v>@0</v>
      </c>
      <c r="H2550" s="23" t="str">
        <f>IF(AND(INDEX(個人!$C$6:$AH$125,$N2550,$C$3)&lt;&gt;"",INDEX(個人!$C$6:$AH$125,$N2550,$O2550)&lt;&gt;""),IF(INDEX(個人!$C$6:$AH$125,$N2550,$H$3)&lt;20,11,ROUNDDOWN(INDEX(個人!$C$6:$AH$125,$N2550,$H$3)/5,0)+7),"")</f>
        <v/>
      </c>
      <c r="I2550" s="23" t="str">
        <f>IF(AND(INDEX(個人!$C$6:$AH$125,$N2550,$C$3)&lt;&gt;"",INDEX(個人!$C$6:$AH$125,$N2550,$O2550)&lt;&gt;""),IF(ISERROR(VLOOKUP(DBCS($Q2550),コード一覧!$E$1:$F$6,2,FALSE)),1,VLOOKUP(DBCS($Q2550),コード一覧!$E$1:$F$6,2,FALSE)),"")</f>
        <v/>
      </c>
      <c r="J2550" s="23" t="str">
        <f>IF(AND(INDEX(個人!$C$6:$AH$125,$N2550,$C$3)&lt;&gt;"",INDEX(個人!$C$6:$AH$125,$N2550,$O2550)&lt;&gt;""),VLOOKUP($P2550,コード一覧!$G$1:$H$10,2,FALSE),"")</f>
        <v/>
      </c>
      <c r="K2550" s="23" t="str">
        <f>IF(AND(INDEX(個人!$C$6:$AH$125,$N2550,$C$3)&lt;&gt;"",INDEX(個人!$C$6:$AH$125,$N2550,$O2550)&lt;&gt;""),LEFT(TEXT(INDEX(個人!$C$6:$AH$125,$N2550,$O2550),"mm:ss.00"),2),"")</f>
        <v/>
      </c>
      <c r="L2550" s="23" t="str">
        <f>IF(AND(INDEX(個人!$C$6:$AH$125,$N2550,$C$3)&lt;&gt;"",INDEX(個人!$C$6:$AH$125,$N2550,$O2550)&lt;&gt;""),MID(TEXT(INDEX(個人!$C$6:$AH$125,$N2550,$O2550),"mm:ss.00"),4,2),"")</f>
        <v/>
      </c>
      <c r="M2550" s="23" t="str">
        <f>IF(AND(INDEX(個人!$C$6:$AH$125,$N2550,$C$3)&lt;&gt;"",INDEX(個人!$C$6:$AH$125,$N2550,$O2550)&lt;&gt;""),RIGHT(TEXT(INDEX(個人!$C$6:$AH$125,$N2550,$O2550),"mm:ss.00"),2),"")</f>
        <v/>
      </c>
      <c r="N2550" s="23">
        <f t="shared" si="347"/>
        <v>116</v>
      </c>
      <c r="O2550" s="23">
        <v>25</v>
      </c>
      <c r="P2550" s="200" t="s">
        <v>47</v>
      </c>
      <c r="Q2550" s="23" t="s">
        <v>320</v>
      </c>
    </row>
    <row r="2551" spans="3:17" s="23" customFormat="1" x14ac:dyDescent="0.15">
      <c r="C2551" s="23" t="str">
        <f>IF(INDEX(個人!$C$6:$AH$125,$N2551,$C$3)&lt;&gt;"",DBCS(TRIM(INDEX(個人!$C$6:$AH$125,$N2551,$C$3))),"")</f>
        <v/>
      </c>
      <c r="D2551" s="23" t="str">
        <f t="shared" si="345"/>
        <v>○</v>
      </c>
      <c r="E2551" s="23">
        <f>IF(AND(INDEX(個人!$C$6:$AH$125,$N2550,$C$3)&lt;&gt;"",INDEX(個人!$C$6:$AH$125,$N2551,$O2551)&lt;&gt;""),E2550+1,E2550)</f>
        <v>0</v>
      </c>
      <c r="F2551" s="23" t="str">
        <f t="shared" si="346"/>
        <v>@0</v>
      </c>
      <c r="H2551" s="23" t="str">
        <f>IF(AND(INDEX(個人!$C$6:$AH$125,$N2551,$C$3)&lt;&gt;"",INDEX(個人!$C$6:$AH$125,$N2551,$O2551)&lt;&gt;""),IF(INDEX(個人!$C$6:$AH$125,$N2551,$H$3)&lt;20,11,ROUNDDOWN(INDEX(個人!$C$6:$AH$125,$N2551,$H$3)/5,0)+7),"")</f>
        <v/>
      </c>
      <c r="I2551" s="23" t="str">
        <f>IF(AND(INDEX(個人!$C$6:$AH$125,$N2551,$C$3)&lt;&gt;"",INDEX(個人!$C$6:$AH$125,$N2551,$O2551)&lt;&gt;""),IF(ISERROR(VLOOKUP(DBCS($Q2551),コード一覧!$E$1:$F$6,2,FALSE)),1,VLOOKUP(DBCS($Q2551),コード一覧!$E$1:$F$6,2,FALSE)),"")</f>
        <v/>
      </c>
      <c r="J2551" s="23" t="str">
        <f>IF(AND(INDEX(個人!$C$6:$AH$125,$N2551,$C$3)&lt;&gt;"",INDEX(個人!$C$6:$AH$125,$N2551,$O2551)&lt;&gt;""),VLOOKUP($P2551,コード一覧!$G$1:$H$10,2,FALSE),"")</f>
        <v/>
      </c>
      <c r="K2551" s="23" t="str">
        <f>IF(AND(INDEX(個人!$C$6:$AH$125,$N2551,$C$3)&lt;&gt;"",INDEX(個人!$C$6:$AH$125,$N2551,$O2551)&lt;&gt;""),LEFT(TEXT(INDEX(個人!$C$6:$AH$125,$N2551,$O2551),"mm:ss.00"),2),"")</f>
        <v/>
      </c>
      <c r="L2551" s="23" t="str">
        <f>IF(AND(INDEX(個人!$C$6:$AH$125,$N2551,$C$3)&lt;&gt;"",INDEX(個人!$C$6:$AH$125,$N2551,$O2551)&lt;&gt;""),MID(TEXT(INDEX(個人!$C$6:$AH$125,$N2551,$O2551),"mm:ss.00"),4,2),"")</f>
        <v/>
      </c>
      <c r="M2551" s="23" t="str">
        <f>IF(AND(INDEX(個人!$C$6:$AH$125,$N2551,$C$3)&lt;&gt;"",INDEX(個人!$C$6:$AH$125,$N2551,$O2551)&lt;&gt;""),RIGHT(TEXT(INDEX(個人!$C$6:$AH$125,$N2551,$O2551),"mm:ss.00"),2),"")</f>
        <v/>
      </c>
      <c r="N2551" s="23">
        <f t="shared" si="347"/>
        <v>116</v>
      </c>
      <c r="O2551" s="23">
        <v>26</v>
      </c>
      <c r="P2551" s="200" t="s">
        <v>70</v>
      </c>
      <c r="Q2551" s="23" t="s">
        <v>321</v>
      </c>
    </row>
    <row r="2552" spans="3:17" s="23" customFormat="1" x14ac:dyDescent="0.15">
      <c r="C2552" s="23" t="str">
        <f>IF(INDEX(個人!$C$6:$AH$125,$N2552,$C$3)&lt;&gt;"",DBCS(TRIM(INDEX(個人!$C$6:$AH$125,$N2552,$C$3))),"")</f>
        <v/>
      </c>
      <c r="D2552" s="23" t="str">
        <f t="shared" si="345"/>
        <v>○</v>
      </c>
      <c r="E2552" s="23">
        <f>IF(AND(INDEX(個人!$C$6:$AH$125,$N2551,$C$3)&lt;&gt;"",INDEX(個人!$C$6:$AH$125,$N2552,$O2552)&lt;&gt;""),E2551+1,E2551)</f>
        <v>0</v>
      </c>
      <c r="F2552" s="23" t="str">
        <f t="shared" si="346"/>
        <v>@0</v>
      </c>
      <c r="H2552" s="23" t="str">
        <f>IF(AND(INDEX(個人!$C$6:$AH$125,$N2552,$C$3)&lt;&gt;"",INDEX(個人!$C$6:$AH$125,$N2552,$O2552)&lt;&gt;""),IF(INDEX(個人!$C$6:$AH$125,$N2552,$H$3)&lt;20,11,ROUNDDOWN(INDEX(個人!$C$6:$AH$125,$N2552,$H$3)/5,0)+7),"")</f>
        <v/>
      </c>
      <c r="I2552" s="23" t="str">
        <f>IF(AND(INDEX(個人!$C$6:$AH$125,$N2552,$C$3)&lt;&gt;"",INDEX(個人!$C$6:$AH$125,$N2552,$O2552)&lt;&gt;""),IF(ISERROR(VLOOKUP(DBCS($Q2552),コード一覧!$E$1:$F$6,2,FALSE)),1,VLOOKUP(DBCS($Q2552),コード一覧!$E$1:$F$6,2,FALSE)),"")</f>
        <v/>
      </c>
      <c r="J2552" s="23" t="str">
        <f>IF(AND(INDEX(個人!$C$6:$AH$125,$N2552,$C$3)&lt;&gt;"",INDEX(個人!$C$6:$AH$125,$N2552,$O2552)&lt;&gt;""),VLOOKUP($P2552,コード一覧!$G$1:$H$10,2,FALSE),"")</f>
        <v/>
      </c>
      <c r="K2552" s="23" t="str">
        <f>IF(AND(INDEX(個人!$C$6:$AH$125,$N2552,$C$3)&lt;&gt;"",INDEX(個人!$C$6:$AH$125,$N2552,$O2552)&lt;&gt;""),LEFT(TEXT(INDEX(個人!$C$6:$AH$125,$N2552,$O2552),"mm:ss.00"),2),"")</f>
        <v/>
      </c>
      <c r="L2552" s="23" t="str">
        <f>IF(AND(INDEX(個人!$C$6:$AH$125,$N2552,$C$3)&lt;&gt;"",INDEX(個人!$C$6:$AH$125,$N2552,$O2552)&lt;&gt;""),MID(TEXT(INDEX(個人!$C$6:$AH$125,$N2552,$O2552),"mm:ss.00"),4,2),"")</f>
        <v/>
      </c>
      <c r="M2552" s="23" t="str">
        <f>IF(AND(INDEX(個人!$C$6:$AH$125,$N2552,$C$3)&lt;&gt;"",INDEX(個人!$C$6:$AH$125,$N2552,$O2552)&lt;&gt;""),RIGHT(TEXT(INDEX(個人!$C$6:$AH$125,$N2552,$O2552),"mm:ss.00"),2),"")</f>
        <v/>
      </c>
      <c r="N2552" s="23">
        <f t="shared" si="347"/>
        <v>116</v>
      </c>
      <c r="O2552" s="23">
        <v>27</v>
      </c>
      <c r="P2552" s="200" t="s">
        <v>24</v>
      </c>
      <c r="Q2552" s="23" t="s">
        <v>321</v>
      </c>
    </row>
    <row r="2553" spans="3:17" s="23" customFormat="1" x14ac:dyDescent="0.15">
      <c r="C2553" s="23" t="str">
        <f>IF(INDEX(個人!$C$6:$AH$125,$N2553,$C$3)&lt;&gt;"",DBCS(TRIM(INDEX(個人!$C$6:$AH$125,$N2553,$C$3))),"")</f>
        <v/>
      </c>
      <c r="D2553" s="23" t="str">
        <f t="shared" si="345"/>
        <v>○</v>
      </c>
      <c r="E2553" s="23">
        <f>IF(AND(INDEX(個人!$C$6:$AH$125,$N2552,$C$3)&lt;&gt;"",INDEX(個人!$C$6:$AH$125,$N2553,$O2553)&lt;&gt;""),E2552+1,E2552)</f>
        <v>0</v>
      </c>
      <c r="F2553" s="23" t="str">
        <f t="shared" si="346"/>
        <v>@0</v>
      </c>
      <c r="H2553" s="23" t="str">
        <f>IF(AND(INDEX(個人!$C$6:$AH$125,$N2553,$C$3)&lt;&gt;"",INDEX(個人!$C$6:$AH$125,$N2553,$O2553)&lt;&gt;""),IF(INDEX(個人!$C$6:$AH$125,$N2553,$H$3)&lt;20,11,ROUNDDOWN(INDEX(個人!$C$6:$AH$125,$N2553,$H$3)/5,0)+7),"")</f>
        <v/>
      </c>
      <c r="I2553" s="23" t="str">
        <f>IF(AND(INDEX(個人!$C$6:$AH$125,$N2553,$C$3)&lt;&gt;"",INDEX(個人!$C$6:$AH$125,$N2553,$O2553)&lt;&gt;""),IF(ISERROR(VLOOKUP(DBCS($Q2553),コード一覧!$E$1:$F$6,2,FALSE)),1,VLOOKUP(DBCS($Q2553),コード一覧!$E$1:$F$6,2,FALSE)),"")</f>
        <v/>
      </c>
      <c r="J2553" s="23" t="str">
        <f>IF(AND(INDEX(個人!$C$6:$AH$125,$N2553,$C$3)&lt;&gt;"",INDEX(個人!$C$6:$AH$125,$N2553,$O2553)&lt;&gt;""),VLOOKUP($P2553,コード一覧!$G$1:$H$10,2,FALSE),"")</f>
        <v/>
      </c>
      <c r="K2553" s="23" t="str">
        <f>IF(AND(INDEX(個人!$C$6:$AH$125,$N2553,$C$3)&lt;&gt;"",INDEX(個人!$C$6:$AH$125,$N2553,$O2553)&lt;&gt;""),LEFT(TEXT(INDEX(個人!$C$6:$AH$125,$N2553,$O2553),"mm:ss.00"),2),"")</f>
        <v/>
      </c>
      <c r="L2553" s="23" t="str">
        <f>IF(AND(INDEX(個人!$C$6:$AH$125,$N2553,$C$3)&lt;&gt;"",INDEX(個人!$C$6:$AH$125,$N2553,$O2553)&lt;&gt;""),MID(TEXT(INDEX(個人!$C$6:$AH$125,$N2553,$O2553),"mm:ss.00"),4,2),"")</f>
        <v/>
      </c>
      <c r="M2553" s="23" t="str">
        <f>IF(AND(INDEX(個人!$C$6:$AH$125,$N2553,$C$3)&lt;&gt;"",INDEX(個人!$C$6:$AH$125,$N2553,$O2553)&lt;&gt;""),RIGHT(TEXT(INDEX(個人!$C$6:$AH$125,$N2553,$O2553),"mm:ss.00"),2),"")</f>
        <v/>
      </c>
      <c r="N2553" s="23">
        <f t="shared" si="347"/>
        <v>116</v>
      </c>
      <c r="O2553" s="23">
        <v>28</v>
      </c>
      <c r="P2553" s="200" t="s">
        <v>37</v>
      </c>
      <c r="Q2553" s="23" t="s">
        <v>321</v>
      </c>
    </row>
    <row r="2554" spans="3:17" s="23" customFormat="1" x14ac:dyDescent="0.15">
      <c r="C2554" s="23" t="str">
        <f>IF(INDEX(個人!$C$6:$AH$125,$N2554,$C$3)&lt;&gt;"",DBCS(TRIM(INDEX(個人!$C$6:$AH$125,$N2554,$C$3))),"")</f>
        <v/>
      </c>
      <c r="D2554" s="23" t="str">
        <f t="shared" si="345"/>
        <v>○</v>
      </c>
      <c r="E2554" s="23">
        <f>IF(AND(INDEX(個人!$C$6:$AH$125,$N2553,$C$3)&lt;&gt;"",INDEX(個人!$C$6:$AH$125,$N2554,$O2554)&lt;&gt;""),E2553+1,E2553)</f>
        <v>0</v>
      </c>
      <c r="F2554" s="23" t="str">
        <f t="shared" si="346"/>
        <v>@0</v>
      </c>
      <c r="H2554" s="23" t="str">
        <f>IF(AND(INDEX(個人!$C$6:$AH$125,$N2554,$C$3)&lt;&gt;"",INDEX(個人!$C$6:$AH$125,$N2554,$O2554)&lt;&gt;""),IF(INDEX(個人!$C$6:$AH$125,$N2554,$H$3)&lt;20,11,ROUNDDOWN(INDEX(個人!$C$6:$AH$125,$N2554,$H$3)/5,0)+7),"")</f>
        <v/>
      </c>
      <c r="I2554" s="23" t="str">
        <f>IF(AND(INDEX(個人!$C$6:$AH$125,$N2554,$C$3)&lt;&gt;"",INDEX(個人!$C$6:$AH$125,$N2554,$O2554)&lt;&gt;""),IF(ISERROR(VLOOKUP(DBCS($Q2554),コード一覧!$E$1:$F$6,2,FALSE)),1,VLOOKUP(DBCS($Q2554),コード一覧!$E$1:$F$6,2,FALSE)),"")</f>
        <v/>
      </c>
      <c r="J2554" s="23" t="str">
        <f>IF(AND(INDEX(個人!$C$6:$AH$125,$N2554,$C$3)&lt;&gt;"",INDEX(個人!$C$6:$AH$125,$N2554,$O2554)&lt;&gt;""),VLOOKUP($P2554,コード一覧!$G$1:$H$10,2,FALSE),"")</f>
        <v/>
      </c>
      <c r="K2554" s="23" t="str">
        <f>IF(AND(INDEX(個人!$C$6:$AH$125,$N2554,$C$3)&lt;&gt;"",INDEX(個人!$C$6:$AH$125,$N2554,$O2554)&lt;&gt;""),LEFT(TEXT(INDEX(個人!$C$6:$AH$125,$N2554,$O2554),"mm:ss.00"),2),"")</f>
        <v/>
      </c>
      <c r="L2554" s="23" t="str">
        <f>IF(AND(INDEX(個人!$C$6:$AH$125,$N2554,$C$3)&lt;&gt;"",INDEX(個人!$C$6:$AH$125,$N2554,$O2554)&lt;&gt;""),MID(TEXT(INDEX(個人!$C$6:$AH$125,$N2554,$O2554),"mm:ss.00"),4,2),"")</f>
        <v/>
      </c>
      <c r="M2554" s="23" t="str">
        <f>IF(AND(INDEX(個人!$C$6:$AH$125,$N2554,$C$3)&lt;&gt;"",INDEX(個人!$C$6:$AH$125,$N2554,$O2554)&lt;&gt;""),RIGHT(TEXT(INDEX(個人!$C$6:$AH$125,$N2554,$O2554),"mm:ss.00"),2),"")</f>
        <v/>
      </c>
      <c r="N2554" s="23">
        <f t="shared" si="347"/>
        <v>116</v>
      </c>
      <c r="O2554" s="23">
        <v>29</v>
      </c>
      <c r="P2554" s="200" t="s">
        <v>47</v>
      </c>
      <c r="Q2554" s="23" t="s">
        <v>321</v>
      </c>
    </row>
    <row r="2555" spans="3:17" s="23" customFormat="1" x14ac:dyDescent="0.15">
      <c r="C2555" s="23" t="str">
        <f>IF(INDEX(個人!$C$6:$AH$125,$N2555,$C$3)&lt;&gt;"",DBCS(TRIM(INDEX(個人!$C$6:$AH$125,$N2555,$C$3))),"")</f>
        <v/>
      </c>
      <c r="D2555" s="23" t="str">
        <f t="shared" si="345"/>
        <v>○</v>
      </c>
      <c r="E2555" s="23">
        <f>IF(AND(INDEX(個人!$C$6:$AH$125,$N2554,$C$3)&lt;&gt;"",INDEX(個人!$C$6:$AH$125,$N2555,$O2555)&lt;&gt;""),E2554+1,E2554)</f>
        <v>0</v>
      </c>
      <c r="F2555" s="23" t="str">
        <f t="shared" si="346"/>
        <v>@0</v>
      </c>
      <c r="H2555" s="23" t="str">
        <f>IF(AND(INDEX(個人!$C$6:$AH$125,$N2555,$C$3)&lt;&gt;"",INDEX(個人!$C$6:$AH$125,$N2555,$O2555)&lt;&gt;""),IF(INDEX(個人!$C$6:$AH$125,$N2555,$H$3)&lt;20,11,ROUNDDOWN(INDEX(個人!$C$6:$AH$125,$N2555,$H$3)/5,0)+7),"")</f>
        <v/>
      </c>
      <c r="I2555" s="23" t="str">
        <f>IF(AND(INDEX(個人!$C$6:$AH$125,$N2555,$C$3)&lt;&gt;"",INDEX(個人!$C$6:$AH$125,$N2555,$O2555)&lt;&gt;""),IF(ISERROR(VLOOKUP(DBCS($Q2555),コード一覧!$E$1:$F$6,2,FALSE)),1,VLOOKUP(DBCS($Q2555),コード一覧!$E$1:$F$6,2,FALSE)),"")</f>
        <v/>
      </c>
      <c r="J2555" s="23" t="str">
        <f>IF(AND(INDEX(個人!$C$6:$AH$125,$N2555,$C$3)&lt;&gt;"",INDEX(個人!$C$6:$AH$125,$N2555,$O2555)&lt;&gt;""),VLOOKUP($P2555,コード一覧!$G$1:$H$10,2,FALSE),"")</f>
        <v/>
      </c>
      <c r="K2555" s="23" t="str">
        <f>IF(AND(INDEX(個人!$C$6:$AH$125,$N2555,$C$3)&lt;&gt;"",INDEX(個人!$C$6:$AH$125,$N2555,$O2555)&lt;&gt;""),LEFT(TEXT(INDEX(個人!$C$6:$AH$125,$N2555,$O2555),"mm:ss.00"),2),"")</f>
        <v/>
      </c>
      <c r="L2555" s="23" t="str">
        <f>IF(AND(INDEX(個人!$C$6:$AH$125,$N2555,$C$3)&lt;&gt;"",INDEX(個人!$C$6:$AH$125,$N2555,$O2555)&lt;&gt;""),MID(TEXT(INDEX(個人!$C$6:$AH$125,$N2555,$O2555),"mm:ss.00"),4,2),"")</f>
        <v/>
      </c>
      <c r="M2555" s="23" t="str">
        <f>IF(AND(INDEX(個人!$C$6:$AH$125,$N2555,$C$3)&lt;&gt;"",INDEX(個人!$C$6:$AH$125,$N2555,$O2555)&lt;&gt;""),RIGHT(TEXT(INDEX(個人!$C$6:$AH$125,$N2555,$O2555),"mm:ss.00"),2),"")</f>
        <v/>
      </c>
      <c r="N2555" s="23">
        <f t="shared" si="347"/>
        <v>116</v>
      </c>
      <c r="O2555" s="23">
        <v>30</v>
      </c>
      <c r="P2555" s="200" t="s">
        <v>37</v>
      </c>
      <c r="Q2555" s="23" t="s">
        <v>101</v>
      </c>
    </row>
    <row r="2556" spans="3:17" s="23" customFormat="1" x14ac:dyDescent="0.15">
      <c r="C2556" s="23" t="str">
        <f>IF(INDEX(個人!$C$6:$AH$125,$N2556,$C$3)&lt;&gt;"",DBCS(TRIM(INDEX(個人!$C$6:$AH$125,$N2556,$C$3))),"")</f>
        <v/>
      </c>
      <c r="D2556" s="23" t="str">
        <f t="shared" si="345"/>
        <v>○</v>
      </c>
      <c r="E2556" s="23">
        <f>IF(AND(INDEX(個人!$C$6:$AH$125,$N2555,$C$3)&lt;&gt;"",INDEX(個人!$C$6:$AH$125,$N2556,$O2556)&lt;&gt;""),E2555+1,E2555)</f>
        <v>0</v>
      </c>
      <c r="F2556" s="23" t="str">
        <f t="shared" si="346"/>
        <v>@0</v>
      </c>
      <c r="H2556" s="23" t="str">
        <f>IF(AND(INDEX(個人!$C$6:$AH$125,$N2556,$C$3)&lt;&gt;"",INDEX(個人!$C$6:$AH$125,$N2556,$O2556)&lt;&gt;""),IF(INDEX(個人!$C$6:$AH$125,$N2556,$H$3)&lt;20,11,ROUNDDOWN(INDEX(個人!$C$6:$AH$125,$N2556,$H$3)/5,0)+7),"")</f>
        <v/>
      </c>
      <c r="I2556" s="23" t="str">
        <f>IF(AND(INDEX(個人!$C$6:$AH$125,$N2556,$C$3)&lt;&gt;"",INDEX(個人!$C$6:$AH$125,$N2556,$O2556)&lt;&gt;""),IF(ISERROR(VLOOKUP(DBCS($Q2556),コード一覧!$E$1:$F$6,2,FALSE)),1,VLOOKUP(DBCS($Q2556),コード一覧!$E$1:$F$6,2,FALSE)),"")</f>
        <v/>
      </c>
      <c r="J2556" s="23" t="str">
        <f>IF(AND(INDEX(個人!$C$6:$AH$125,$N2556,$C$3)&lt;&gt;"",INDEX(個人!$C$6:$AH$125,$N2556,$O2556)&lt;&gt;""),VLOOKUP($P2556,コード一覧!$G$1:$H$10,2,FALSE),"")</f>
        <v/>
      </c>
      <c r="K2556" s="23" t="str">
        <f>IF(AND(INDEX(個人!$C$6:$AH$125,$N2556,$C$3)&lt;&gt;"",INDEX(個人!$C$6:$AH$125,$N2556,$O2556)&lt;&gt;""),LEFT(TEXT(INDEX(個人!$C$6:$AH$125,$N2556,$O2556),"mm:ss.00"),2),"")</f>
        <v/>
      </c>
      <c r="L2556" s="23" t="str">
        <f>IF(AND(INDEX(個人!$C$6:$AH$125,$N2556,$C$3)&lt;&gt;"",INDEX(個人!$C$6:$AH$125,$N2556,$O2556)&lt;&gt;""),MID(TEXT(INDEX(個人!$C$6:$AH$125,$N2556,$O2556),"mm:ss.00"),4,2),"")</f>
        <v/>
      </c>
      <c r="M2556" s="23" t="str">
        <f>IF(AND(INDEX(個人!$C$6:$AH$125,$N2556,$C$3)&lt;&gt;"",INDEX(個人!$C$6:$AH$125,$N2556,$O2556)&lt;&gt;""),RIGHT(TEXT(INDEX(個人!$C$6:$AH$125,$N2556,$O2556),"mm:ss.00"),2),"")</f>
        <v/>
      </c>
      <c r="N2556" s="23">
        <f t="shared" si="347"/>
        <v>116</v>
      </c>
      <c r="O2556" s="23">
        <v>31</v>
      </c>
      <c r="P2556" s="200" t="s">
        <v>47</v>
      </c>
      <c r="Q2556" s="23" t="s">
        <v>101</v>
      </c>
    </row>
    <row r="2557" spans="3:17" s="23" customFormat="1" x14ac:dyDescent="0.15">
      <c r="C2557" s="23" t="str">
        <f>IF(INDEX(個人!$C$6:$AH$125,$N2557,$C$3)&lt;&gt;"",DBCS(TRIM(INDEX(個人!$C$6:$AH$125,$N2557,$C$3))),"")</f>
        <v/>
      </c>
      <c r="D2557" s="23" t="str">
        <f t="shared" si="345"/>
        <v>○</v>
      </c>
      <c r="E2557" s="23">
        <f>IF(AND(INDEX(個人!$C$6:$AH$125,$N2556,$C$3)&lt;&gt;"",INDEX(個人!$C$6:$AH$125,$N2557,$O2557)&lt;&gt;""),E2556+1,E2556)</f>
        <v>0</v>
      </c>
      <c r="F2557" s="23" t="str">
        <f t="shared" si="346"/>
        <v>@0</v>
      </c>
      <c r="H2557" s="23" t="str">
        <f>IF(AND(INDEX(個人!$C$6:$AH$125,$N2557,$C$3)&lt;&gt;"",INDEX(個人!$C$6:$AH$125,$N2557,$O2557)&lt;&gt;""),IF(INDEX(個人!$C$6:$AH$125,$N2557,$H$3)&lt;20,11,ROUNDDOWN(INDEX(個人!$C$6:$AH$125,$N2557,$H$3)/5,0)+7),"")</f>
        <v/>
      </c>
      <c r="I2557" s="23" t="str">
        <f>IF(AND(INDEX(個人!$C$6:$AH$125,$N2557,$C$3)&lt;&gt;"",INDEX(個人!$C$6:$AH$125,$N2557,$O2557)&lt;&gt;""),IF(ISERROR(VLOOKUP(DBCS($Q2557),コード一覧!$E$1:$F$6,2,FALSE)),1,VLOOKUP(DBCS($Q2557),コード一覧!$E$1:$F$6,2,FALSE)),"")</f>
        <v/>
      </c>
      <c r="J2557" s="23" t="str">
        <f>IF(AND(INDEX(個人!$C$6:$AH$125,$N2557,$C$3)&lt;&gt;"",INDEX(個人!$C$6:$AH$125,$N2557,$O2557)&lt;&gt;""),VLOOKUP($P2557,コード一覧!$G$1:$H$10,2,FALSE),"")</f>
        <v/>
      </c>
      <c r="K2557" s="23" t="str">
        <f>IF(AND(INDEX(個人!$C$6:$AH$125,$N2557,$C$3)&lt;&gt;"",INDEX(個人!$C$6:$AH$125,$N2557,$O2557)&lt;&gt;""),LEFT(TEXT(INDEX(個人!$C$6:$AH$125,$N2557,$O2557),"mm:ss.00"),2),"")</f>
        <v/>
      </c>
      <c r="L2557" s="23" t="str">
        <f>IF(AND(INDEX(個人!$C$6:$AH$125,$N2557,$C$3)&lt;&gt;"",INDEX(個人!$C$6:$AH$125,$N2557,$O2557)&lt;&gt;""),MID(TEXT(INDEX(個人!$C$6:$AH$125,$N2557,$O2557),"mm:ss.00"),4,2),"")</f>
        <v/>
      </c>
      <c r="M2557" s="23" t="str">
        <f>IF(AND(INDEX(個人!$C$6:$AH$125,$N2557,$C$3)&lt;&gt;"",INDEX(個人!$C$6:$AH$125,$N2557,$O2557)&lt;&gt;""),RIGHT(TEXT(INDEX(個人!$C$6:$AH$125,$N2557,$O2557),"mm:ss.00"),2),"")</f>
        <v/>
      </c>
      <c r="N2557" s="23">
        <f t="shared" si="347"/>
        <v>116</v>
      </c>
      <c r="O2557" s="23">
        <v>32</v>
      </c>
      <c r="P2557" s="200" t="s">
        <v>73</v>
      </c>
      <c r="Q2557" s="23" t="s">
        <v>101</v>
      </c>
    </row>
    <row r="2558" spans="3:17" s="22" customFormat="1" x14ac:dyDescent="0.15">
      <c r="C2558" s="22" t="str">
        <f>IF(INDEX(個人!$C$6:$AH$125,$N2558,$C$3)&lt;&gt;"",DBCS(TRIM(INDEX(個人!$C$6:$AH$125,$N2558,$C$3))),"")</f>
        <v/>
      </c>
      <c r="D2558" s="22" t="str">
        <f>IF(C2557=C2558,"○","×")</f>
        <v>○</v>
      </c>
      <c r="E2558" s="22">
        <f>IF(AND(INDEX(個人!$C$6:$AH$125,$N2558,$C$3)&lt;&gt;"",INDEX(個人!$C$6:$AH$125,$N2558,$O2558)&lt;&gt;""),1,0)</f>
        <v>0</v>
      </c>
      <c r="F2558" s="22" t="str">
        <f>C2558&amp;"@"&amp;E2558</f>
        <v>@0</v>
      </c>
      <c r="H2558" s="22" t="str">
        <f>IF(AND(INDEX(個人!$C$6:$AH$125,$N2558,$C$3)&lt;&gt;"",INDEX(個人!$C$6:$AH$125,$N2558,$O2558)&lt;&gt;""),IF(INDEX(個人!$C$6:$AH$125,$N2558,$H$3)&lt;20,11,ROUNDDOWN(INDEX(個人!$C$6:$AH$125,$N2558,$H$3)/5,0)+7),"")</f>
        <v/>
      </c>
      <c r="I2558" s="22" t="str">
        <f>IF(AND(INDEX(個人!$C$6:$AH$125,$N2558,$C$3)&lt;&gt;"",INDEX(個人!$C$6:$AH$125,$N2558,$O2558)&lt;&gt;""),IF(ISERROR(VLOOKUP(DBCS($Q2558),コード一覧!$E$1:$F$6,2,FALSE)),1,VLOOKUP(DBCS($Q2558),コード一覧!$E$1:$F$6,2,FALSE)),"")</f>
        <v/>
      </c>
      <c r="J2558" s="22" t="str">
        <f>IF(AND(INDEX(個人!$C$6:$AH$125,$N2558,$C$3)&lt;&gt;"",INDEX(個人!$C$6:$AH$125,$N2558,$O2558)&lt;&gt;""),VLOOKUP($P2558,コード一覧!$G$1:$H$10,2,FALSE),"")</f>
        <v/>
      </c>
      <c r="K2558" s="22" t="str">
        <f>IF(AND(INDEX(個人!$C$6:$AH$125,$N2558,$C$3)&lt;&gt;"",INDEX(個人!$C$6:$AH$125,$N2558,$O2558)&lt;&gt;""),LEFT(TEXT(INDEX(個人!$C$6:$AH$125,$N2558,$O2558),"mm:ss.00"),2),"")</f>
        <v/>
      </c>
      <c r="L2558" s="22" t="str">
        <f>IF(AND(INDEX(個人!$C$6:$AH$125,$N2558,$C$3)&lt;&gt;"",INDEX(個人!$C$6:$AH$125,$N2558,$O2558)&lt;&gt;""),MID(TEXT(INDEX(個人!$C$6:$AH$125,$N2558,$O2558),"mm:ss.00"),4,2),"")</f>
        <v/>
      </c>
      <c r="M2558" s="22" t="str">
        <f>IF(AND(INDEX(個人!$C$6:$AH$125,$N2558,$C$3)&lt;&gt;"",INDEX(個人!$C$6:$AH$125,$N2558,$O2558)&lt;&gt;""),RIGHT(TEXT(INDEX(個人!$C$6:$AH$125,$N2558,$O2558),"mm:ss.00"),2),"")</f>
        <v/>
      </c>
      <c r="N2558" s="22">
        <f>N2536+1</f>
        <v>117</v>
      </c>
      <c r="O2558" s="22">
        <v>11</v>
      </c>
      <c r="P2558" s="24" t="s">
        <v>70</v>
      </c>
      <c r="Q2558" s="22" t="s">
        <v>102</v>
      </c>
    </row>
    <row r="2559" spans="3:17" s="22" customFormat="1" x14ac:dyDescent="0.15">
      <c r="C2559" s="22" t="str">
        <f>IF(INDEX(個人!$C$6:$AH$125,$N2559,$C$3)&lt;&gt;"",DBCS(TRIM(INDEX(個人!$C$6:$AH$125,$N2559,$C$3))),"")</f>
        <v/>
      </c>
      <c r="D2559" s="22" t="str">
        <f>IF(C2558=C2559,"○","×")</f>
        <v>○</v>
      </c>
      <c r="E2559" s="22">
        <f>IF(AND(INDEX(個人!$C$6:$AH$125,$N2558,$C$3)&lt;&gt;"",INDEX(個人!$C$6:$AH$125,$N2559,$O2559)&lt;&gt;""),E2558+1,E2558)</f>
        <v>0</v>
      </c>
      <c r="F2559" s="22" t="str">
        <f>C2559&amp;"@"&amp;E2559</f>
        <v>@0</v>
      </c>
      <c r="H2559" s="22" t="str">
        <f>IF(AND(INDEX(個人!$C$6:$AH$125,$N2559,$C$3)&lt;&gt;"",INDEX(個人!$C$6:$AH$125,$N2559,$O2559)&lt;&gt;""),IF(INDEX(個人!$C$6:$AH$125,$N2559,$H$3)&lt;20,11,ROUNDDOWN(INDEX(個人!$C$6:$AH$125,$N2559,$H$3)/5,0)+7),"")</f>
        <v/>
      </c>
      <c r="I2559" s="22" t="str">
        <f>IF(AND(INDEX(個人!$C$6:$AH$125,$N2559,$C$3)&lt;&gt;"",INDEX(個人!$C$6:$AH$125,$N2559,$O2559)&lt;&gt;""),IF(ISERROR(VLOOKUP(DBCS($Q2559),コード一覧!$E$1:$F$6,2,FALSE)),1,VLOOKUP(DBCS($Q2559),コード一覧!$E$1:$F$6,2,FALSE)),"")</f>
        <v/>
      </c>
      <c r="J2559" s="22" t="str">
        <f>IF(AND(INDEX(個人!$C$6:$AH$125,$N2559,$C$3)&lt;&gt;"",INDEX(個人!$C$6:$AH$125,$N2559,$O2559)&lt;&gt;""),VLOOKUP($P2559,コード一覧!$G$1:$H$10,2,FALSE),"")</f>
        <v/>
      </c>
      <c r="K2559" s="22" t="str">
        <f>IF(AND(INDEX(個人!$C$6:$AH$125,$N2559,$C$3)&lt;&gt;"",INDEX(個人!$C$6:$AH$125,$N2559,$O2559)&lt;&gt;""),LEFT(TEXT(INDEX(個人!$C$6:$AH$125,$N2559,$O2559),"mm:ss.00"),2),"")</f>
        <v/>
      </c>
      <c r="L2559" s="22" t="str">
        <f>IF(AND(INDEX(個人!$C$6:$AH$125,$N2559,$C$3)&lt;&gt;"",INDEX(個人!$C$6:$AH$125,$N2559,$O2559)&lt;&gt;""),MID(TEXT(INDEX(個人!$C$6:$AH$125,$N2559,$O2559),"mm:ss.00"),4,2),"")</f>
        <v/>
      </c>
      <c r="M2559" s="22" t="str">
        <f>IF(AND(INDEX(個人!$C$6:$AH$125,$N2559,$C$3)&lt;&gt;"",INDEX(個人!$C$6:$AH$125,$N2559,$O2559)&lt;&gt;""),RIGHT(TEXT(INDEX(個人!$C$6:$AH$125,$N2559,$O2559),"mm:ss.00"),2),"")</f>
        <v/>
      </c>
      <c r="N2559" s="22">
        <f>$N2558</f>
        <v>117</v>
      </c>
      <c r="O2559" s="22">
        <v>12</v>
      </c>
      <c r="P2559" s="24" t="s">
        <v>24</v>
      </c>
      <c r="Q2559" s="22" t="s">
        <v>102</v>
      </c>
    </row>
    <row r="2560" spans="3:17" s="22" customFormat="1" x14ac:dyDescent="0.15">
      <c r="C2560" s="22" t="str">
        <f>IF(INDEX(個人!$C$6:$AH$125,$N2560,$C$3)&lt;&gt;"",DBCS(TRIM(INDEX(個人!$C$6:$AH$125,$N2560,$C$3))),"")</f>
        <v/>
      </c>
      <c r="D2560" s="22" t="str">
        <f t="shared" ref="D2560:D2579" si="348">IF(C2559=C2560,"○","×")</f>
        <v>○</v>
      </c>
      <c r="E2560" s="22">
        <f>IF(AND(INDEX(個人!$C$6:$AH$125,$N2559,$C$3)&lt;&gt;"",INDEX(個人!$C$6:$AH$125,$N2560,$O2560)&lt;&gt;""),E2559+1,E2559)</f>
        <v>0</v>
      </c>
      <c r="F2560" s="22" t="str">
        <f t="shared" ref="F2560:F2579" si="349">C2560&amp;"@"&amp;E2560</f>
        <v>@0</v>
      </c>
      <c r="H2560" s="22" t="str">
        <f>IF(AND(INDEX(個人!$C$6:$AH$125,$N2560,$C$3)&lt;&gt;"",INDEX(個人!$C$6:$AH$125,$N2560,$O2560)&lt;&gt;""),IF(INDEX(個人!$C$6:$AH$125,$N2560,$H$3)&lt;20,11,ROUNDDOWN(INDEX(個人!$C$6:$AH$125,$N2560,$H$3)/5,0)+7),"")</f>
        <v/>
      </c>
      <c r="I2560" s="22" t="str">
        <f>IF(AND(INDEX(個人!$C$6:$AH$125,$N2560,$C$3)&lt;&gt;"",INDEX(個人!$C$6:$AH$125,$N2560,$O2560)&lt;&gt;""),IF(ISERROR(VLOOKUP(DBCS($Q2560),コード一覧!$E$1:$F$6,2,FALSE)),1,VLOOKUP(DBCS($Q2560),コード一覧!$E$1:$F$6,2,FALSE)),"")</f>
        <v/>
      </c>
      <c r="J2560" s="22" t="str">
        <f>IF(AND(INDEX(個人!$C$6:$AH$125,$N2560,$C$3)&lt;&gt;"",INDEX(個人!$C$6:$AH$125,$N2560,$O2560)&lt;&gt;""),VLOOKUP($P2560,コード一覧!$G$1:$H$10,2,FALSE),"")</f>
        <v/>
      </c>
      <c r="K2560" s="22" t="str">
        <f>IF(AND(INDEX(個人!$C$6:$AH$125,$N2560,$C$3)&lt;&gt;"",INDEX(個人!$C$6:$AH$125,$N2560,$O2560)&lt;&gt;""),LEFT(TEXT(INDEX(個人!$C$6:$AH$125,$N2560,$O2560),"mm:ss.00"),2),"")</f>
        <v/>
      </c>
      <c r="L2560" s="22" t="str">
        <f>IF(AND(INDEX(個人!$C$6:$AH$125,$N2560,$C$3)&lt;&gt;"",INDEX(個人!$C$6:$AH$125,$N2560,$O2560)&lt;&gt;""),MID(TEXT(INDEX(個人!$C$6:$AH$125,$N2560,$O2560),"mm:ss.00"),4,2),"")</f>
        <v/>
      </c>
      <c r="M2560" s="22" t="str">
        <f>IF(AND(INDEX(個人!$C$6:$AH$125,$N2560,$C$3)&lt;&gt;"",INDEX(個人!$C$6:$AH$125,$N2560,$O2560)&lt;&gt;""),RIGHT(TEXT(INDEX(個人!$C$6:$AH$125,$N2560,$O2560),"mm:ss.00"),2),"")</f>
        <v/>
      </c>
      <c r="N2560" s="22">
        <f t="shared" ref="N2560:N2579" si="350">$N2559</f>
        <v>117</v>
      </c>
      <c r="O2560" s="22">
        <v>13</v>
      </c>
      <c r="P2560" s="24" t="s">
        <v>37</v>
      </c>
      <c r="Q2560" s="22" t="s">
        <v>102</v>
      </c>
    </row>
    <row r="2561" spans="3:17" s="22" customFormat="1" x14ac:dyDescent="0.15">
      <c r="C2561" s="22" t="str">
        <f>IF(INDEX(個人!$C$6:$AH$125,$N2561,$C$3)&lt;&gt;"",DBCS(TRIM(INDEX(個人!$C$6:$AH$125,$N2561,$C$3))),"")</f>
        <v/>
      </c>
      <c r="D2561" s="22" t="str">
        <f t="shared" si="348"/>
        <v>○</v>
      </c>
      <c r="E2561" s="22">
        <f>IF(AND(INDEX(個人!$C$6:$AH$125,$N2560,$C$3)&lt;&gt;"",INDEX(個人!$C$6:$AH$125,$N2561,$O2561)&lt;&gt;""),E2560+1,E2560)</f>
        <v>0</v>
      </c>
      <c r="F2561" s="22" t="str">
        <f t="shared" si="349"/>
        <v>@0</v>
      </c>
      <c r="H2561" s="22" t="str">
        <f>IF(AND(INDEX(個人!$C$6:$AH$125,$N2561,$C$3)&lt;&gt;"",INDEX(個人!$C$6:$AH$125,$N2561,$O2561)&lt;&gt;""),IF(INDEX(個人!$C$6:$AH$125,$N2561,$H$3)&lt;20,11,ROUNDDOWN(INDEX(個人!$C$6:$AH$125,$N2561,$H$3)/5,0)+7),"")</f>
        <v/>
      </c>
      <c r="I2561" s="22" t="str">
        <f>IF(AND(INDEX(個人!$C$6:$AH$125,$N2561,$C$3)&lt;&gt;"",INDEX(個人!$C$6:$AH$125,$N2561,$O2561)&lt;&gt;""),IF(ISERROR(VLOOKUP(DBCS($Q2561),コード一覧!$E$1:$F$6,2,FALSE)),1,VLOOKUP(DBCS($Q2561),コード一覧!$E$1:$F$6,2,FALSE)),"")</f>
        <v/>
      </c>
      <c r="J2561" s="22" t="str">
        <f>IF(AND(INDEX(個人!$C$6:$AH$125,$N2561,$C$3)&lt;&gt;"",INDEX(個人!$C$6:$AH$125,$N2561,$O2561)&lt;&gt;""),VLOOKUP($P2561,コード一覧!$G$1:$H$10,2,FALSE),"")</f>
        <v/>
      </c>
      <c r="K2561" s="22" t="str">
        <f>IF(AND(INDEX(個人!$C$6:$AH$125,$N2561,$C$3)&lt;&gt;"",INDEX(個人!$C$6:$AH$125,$N2561,$O2561)&lt;&gt;""),LEFT(TEXT(INDEX(個人!$C$6:$AH$125,$N2561,$O2561),"mm:ss.00"),2),"")</f>
        <v/>
      </c>
      <c r="L2561" s="22" t="str">
        <f>IF(AND(INDEX(個人!$C$6:$AH$125,$N2561,$C$3)&lt;&gt;"",INDEX(個人!$C$6:$AH$125,$N2561,$O2561)&lt;&gt;""),MID(TEXT(INDEX(個人!$C$6:$AH$125,$N2561,$O2561),"mm:ss.00"),4,2),"")</f>
        <v/>
      </c>
      <c r="M2561" s="22" t="str">
        <f>IF(AND(INDEX(個人!$C$6:$AH$125,$N2561,$C$3)&lt;&gt;"",INDEX(個人!$C$6:$AH$125,$N2561,$O2561)&lt;&gt;""),RIGHT(TEXT(INDEX(個人!$C$6:$AH$125,$N2561,$O2561),"mm:ss.00"),2),"")</f>
        <v/>
      </c>
      <c r="N2561" s="22">
        <f t="shared" si="350"/>
        <v>117</v>
      </c>
      <c r="O2561" s="22">
        <v>14</v>
      </c>
      <c r="P2561" s="24" t="s">
        <v>47</v>
      </c>
      <c r="Q2561" s="22" t="s">
        <v>102</v>
      </c>
    </row>
    <row r="2562" spans="3:17" s="22" customFormat="1" x14ac:dyDescent="0.15">
      <c r="C2562" s="22" t="str">
        <f>IF(INDEX(個人!$C$6:$AH$125,$N2562,$C$3)&lt;&gt;"",DBCS(TRIM(INDEX(個人!$C$6:$AH$125,$N2562,$C$3))),"")</f>
        <v/>
      </c>
      <c r="D2562" s="22" t="str">
        <f t="shared" si="348"/>
        <v>○</v>
      </c>
      <c r="E2562" s="22">
        <f>IF(AND(INDEX(個人!$C$6:$AH$125,$N2561,$C$3)&lt;&gt;"",INDEX(個人!$C$6:$AH$125,$N2562,$O2562)&lt;&gt;""),E2561+1,E2561)</f>
        <v>0</v>
      </c>
      <c r="F2562" s="22" t="str">
        <f t="shared" si="349"/>
        <v>@0</v>
      </c>
      <c r="H2562" s="22" t="str">
        <f>IF(AND(INDEX(個人!$C$6:$AH$125,$N2562,$C$3)&lt;&gt;"",INDEX(個人!$C$6:$AH$125,$N2562,$O2562)&lt;&gt;""),IF(INDEX(個人!$C$6:$AH$125,$N2562,$H$3)&lt;20,11,ROUNDDOWN(INDEX(個人!$C$6:$AH$125,$N2562,$H$3)/5,0)+7),"")</f>
        <v/>
      </c>
      <c r="I2562" s="22" t="str">
        <f>IF(AND(INDEX(個人!$C$6:$AH$125,$N2562,$C$3)&lt;&gt;"",INDEX(個人!$C$6:$AH$125,$N2562,$O2562)&lt;&gt;""),IF(ISERROR(VLOOKUP(DBCS($Q2562),コード一覧!$E$1:$F$6,2,FALSE)),1,VLOOKUP(DBCS($Q2562),コード一覧!$E$1:$F$6,2,FALSE)),"")</f>
        <v/>
      </c>
      <c r="J2562" s="22" t="str">
        <f>IF(AND(INDEX(個人!$C$6:$AH$125,$N2562,$C$3)&lt;&gt;"",INDEX(個人!$C$6:$AH$125,$N2562,$O2562)&lt;&gt;""),VLOOKUP($P2562,コード一覧!$G$1:$H$10,2,FALSE),"")</f>
        <v/>
      </c>
      <c r="K2562" s="22" t="str">
        <f>IF(AND(INDEX(個人!$C$6:$AH$125,$N2562,$C$3)&lt;&gt;"",INDEX(個人!$C$6:$AH$125,$N2562,$O2562)&lt;&gt;""),LEFT(TEXT(INDEX(個人!$C$6:$AH$125,$N2562,$O2562),"mm:ss.00"),2),"")</f>
        <v/>
      </c>
      <c r="L2562" s="22" t="str">
        <f>IF(AND(INDEX(個人!$C$6:$AH$125,$N2562,$C$3)&lt;&gt;"",INDEX(個人!$C$6:$AH$125,$N2562,$O2562)&lt;&gt;""),MID(TEXT(INDEX(個人!$C$6:$AH$125,$N2562,$O2562),"mm:ss.00"),4,2),"")</f>
        <v/>
      </c>
      <c r="M2562" s="22" t="str">
        <f>IF(AND(INDEX(個人!$C$6:$AH$125,$N2562,$C$3)&lt;&gt;"",INDEX(個人!$C$6:$AH$125,$N2562,$O2562)&lt;&gt;""),RIGHT(TEXT(INDEX(個人!$C$6:$AH$125,$N2562,$O2562),"mm:ss.00"),2),"")</f>
        <v/>
      </c>
      <c r="N2562" s="22">
        <f t="shared" si="350"/>
        <v>117</v>
      </c>
      <c r="O2562" s="22">
        <v>15</v>
      </c>
      <c r="P2562" s="24" t="s">
        <v>73</v>
      </c>
      <c r="Q2562" s="22" t="s">
        <v>102</v>
      </c>
    </row>
    <row r="2563" spans="3:17" s="22" customFormat="1" x14ac:dyDescent="0.15">
      <c r="C2563" s="22" t="str">
        <f>IF(INDEX(個人!$C$6:$AH$125,$N2563,$C$3)&lt;&gt;"",DBCS(TRIM(INDEX(個人!$C$6:$AH$125,$N2563,$C$3))),"")</f>
        <v/>
      </c>
      <c r="D2563" s="22" t="str">
        <f t="shared" si="348"/>
        <v>○</v>
      </c>
      <c r="E2563" s="22">
        <f>IF(AND(INDEX(個人!$C$6:$AH$125,$N2562,$C$3)&lt;&gt;"",INDEX(個人!$C$6:$AH$125,$N2563,$O2563)&lt;&gt;""),E2562+1,E2562)</f>
        <v>0</v>
      </c>
      <c r="F2563" s="22" t="str">
        <f t="shared" si="349"/>
        <v>@0</v>
      </c>
      <c r="H2563" s="22" t="str">
        <f>IF(AND(INDEX(個人!$C$6:$AH$125,$N2563,$C$3)&lt;&gt;"",INDEX(個人!$C$6:$AH$125,$N2563,$O2563)&lt;&gt;""),IF(INDEX(個人!$C$6:$AH$125,$N2563,$H$3)&lt;20,11,ROUNDDOWN(INDEX(個人!$C$6:$AH$125,$N2563,$H$3)/5,0)+7),"")</f>
        <v/>
      </c>
      <c r="I2563" s="22" t="str">
        <f>IF(AND(INDEX(個人!$C$6:$AH$125,$N2563,$C$3)&lt;&gt;"",INDEX(個人!$C$6:$AH$125,$N2563,$O2563)&lt;&gt;""),IF(ISERROR(VLOOKUP(DBCS($Q2563),コード一覧!$E$1:$F$6,2,FALSE)),1,VLOOKUP(DBCS($Q2563),コード一覧!$E$1:$F$6,2,FALSE)),"")</f>
        <v/>
      </c>
      <c r="J2563" s="22" t="str">
        <f>IF(AND(INDEX(個人!$C$6:$AH$125,$N2563,$C$3)&lt;&gt;"",INDEX(個人!$C$6:$AH$125,$N2563,$O2563)&lt;&gt;""),VLOOKUP($P2563,コード一覧!$G$1:$H$10,2,FALSE),"")</f>
        <v/>
      </c>
      <c r="K2563" s="22" t="str">
        <f>IF(AND(INDEX(個人!$C$6:$AH$125,$N2563,$C$3)&lt;&gt;"",INDEX(個人!$C$6:$AH$125,$N2563,$O2563)&lt;&gt;""),LEFT(TEXT(INDEX(個人!$C$6:$AH$125,$N2563,$O2563),"mm:ss.00"),2),"")</f>
        <v/>
      </c>
      <c r="L2563" s="22" t="str">
        <f>IF(AND(INDEX(個人!$C$6:$AH$125,$N2563,$C$3)&lt;&gt;"",INDEX(個人!$C$6:$AH$125,$N2563,$O2563)&lt;&gt;""),MID(TEXT(INDEX(個人!$C$6:$AH$125,$N2563,$O2563),"mm:ss.00"),4,2),"")</f>
        <v/>
      </c>
      <c r="M2563" s="22" t="str">
        <f>IF(AND(INDEX(個人!$C$6:$AH$125,$N2563,$C$3)&lt;&gt;"",INDEX(個人!$C$6:$AH$125,$N2563,$O2563)&lt;&gt;""),RIGHT(TEXT(INDEX(個人!$C$6:$AH$125,$N2563,$O2563),"mm:ss.00"),2),"")</f>
        <v/>
      </c>
      <c r="N2563" s="22">
        <f t="shared" si="350"/>
        <v>117</v>
      </c>
      <c r="O2563" s="22">
        <v>16</v>
      </c>
      <c r="P2563" s="24" t="s">
        <v>75</v>
      </c>
      <c r="Q2563" s="22" t="s">
        <v>102</v>
      </c>
    </row>
    <row r="2564" spans="3:17" s="22" customFormat="1" x14ac:dyDescent="0.15">
      <c r="C2564" s="22" t="str">
        <f>IF(INDEX(個人!$C$6:$AH$125,$N2564,$C$3)&lt;&gt;"",DBCS(TRIM(INDEX(個人!$C$6:$AH$125,$N2564,$C$3))),"")</f>
        <v/>
      </c>
      <c r="D2564" s="22" t="str">
        <f t="shared" si="348"/>
        <v>○</v>
      </c>
      <c r="E2564" s="22">
        <f>IF(AND(INDEX(個人!$C$6:$AH$125,$N2563,$C$3)&lt;&gt;"",INDEX(個人!$C$6:$AH$125,$N2564,$O2564)&lt;&gt;""),E2563+1,E2563)</f>
        <v>0</v>
      </c>
      <c r="F2564" s="22" t="str">
        <f t="shared" si="349"/>
        <v>@0</v>
      </c>
      <c r="H2564" s="22" t="str">
        <f>IF(AND(INDEX(個人!$C$6:$AH$125,$N2564,$C$3)&lt;&gt;"",INDEX(個人!$C$6:$AH$125,$N2564,$O2564)&lt;&gt;""),IF(INDEX(個人!$C$6:$AH$125,$N2564,$H$3)&lt;20,11,ROUNDDOWN(INDEX(個人!$C$6:$AH$125,$N2564,$H$3)/5,0)+7),"")</f>
        <v/>
      </c>
      <c r="I2564" s="22" t="str">
        <f>IF(AND(INDEX(個人!$C$6:$AH$125,$N2564,$C$3)&lt;&gt;"",INDEX(個人!$C$6:$AH$125,$N2564,$O2564)&lt;&gt;""),IF(ISERROR(VLOOKUP(DBCS($Q2564),コード一覧!$E$1:$F$6,2,FALSE)),1,VLOOKUP(DBCS($Q2564),コード一覧!$E$1:$F$6,2,FALSE)),"")</f>
        <v/>
      </c>
      <c r="J2564" s="22" t="str">
        <f>IF(AND(INDEX(個人!$C$6:$AH$125,$N2564,$C$3)&lt;&gt;"",INDEX(個人!$C$6:$AH$125,$N2564,$O2564)&lt;&gt;""),VLOOKUP($P2564,コード一覧!$G$1:$H$10,2,FALSE),"")</f>
        <v/>
      </c>
      <c r="K2564" s="22" t="str">
        <f>IF(AND(INDEX(個人!$C$6:$AH$125,$N2564,$C$3)&lt;&gt;"",INDEX(個人!$C$6:$AH$125,$N2564,$O2564)&lt;&gt;""),LEFT(TEXT(INDEX(個人!$C$6:$AH$125,$N2564,$O2564),"mm:ss.00"),2),"")</f>
        <v/>
      </c>
      <c r="L2564" s="22" t="str">
        <f>IF(AND(INDEX(個人!$C$6:$AH$125,$N2564,$C$3)&lt;&gt;"",INDEX(個人!$C$6:$AH$125,$N2564,$O2564)&lt;&gt;""),MID(TEXT(INDEX(個人!$C$6:$AH$125,$N2564,$O2564),"mm:ss.00"),4,2),"")</f>
        <v/>
      </c>
      <c r="M2564" s="22" t="str">
        <f>IF(AND(INDEX(個人!$C$6:$AH$125,$N2564,$C$3)&lt;&gt;"",INDEX(個人!$C$6:$AH$125,$N2564,$O2564)&lt;&gt;""),RIGHT(TEXT(INDEX(個人!$C$6:$AH$125,$N2564,$O2564),"mm:ss.00"),2),"")</f>
        <v/>
      </c>
      <c r="N2564" s="22">
        <f t="shared" si="350"/>
        <v>117</v>
      </c>
      <c r="O2564" s="22">
        <v>17</v>
      </c>
      <c r="P2564" s="24" t="s">
        <v>77</v>
      </c>
      <c r="Q2564" s="22" t="s">
        <v>102</v>
      </c>
    </row>
    <row r="2565" spans="3:17" s="22" customFormat="1" x14ac:dyDescent="0.15">
      <c r="C2565" s="22" t="str">
        <f>IF(INDEX(個人!$C$6:$AH$125,$N2565,$C$3)&lt;&gt;"",DBCS(TRIM(INDEX(個人!$C$6:$AH$125,$N2565,$C$3))),"")</f>
        <v/>
      </c>
      <c r="D2565" s="22" t="str">
        <f t="shared" si="348"/>
        <v>○</v>
      </c>
      <c r="E2565" s="22">
        <f>IF(AND(INDEX(個人!$C$6:$AH$125,$N2564,$C$3)&lt;&gt;"",INDEX(個人!$C$6:$AH$125,$N2565,$O2565)&lt;&gt;""),E2564+1,E2564)</f>
        <v>0</v>
      </c>
      <c r="F2565" s="22" t="str">
        <f t="shared" si="349"/>
        <v>@0</v>
      </c>
      <c r="H2565" s="22" t="str">
        <f>IF(AND(INDEX(個人!$C$6:$AH$125,$N2565,$C$3)&lt;&gt;"",INDEX(個人!$C$6:$AH$125,$N2565,$O2565)&lt;&gt;""),IF(INDEX(個人!$C$6:$AH$125,$N2565,$H$3)&lt;20,11,ROUNDDOWN(INDEX(個人!$C$6:$AH$125,$N2565,$H$3)/5,0)+7),"")</f>
        <v/>
      </c>
      <c r="I2565" s="22" t="str">
        <f>IF(AND(INDEX(個人!$C$6:$AH$125,$N2565,$C$3)&lt;&gt;"",INDEX(個人!$C$6:$AH$125,$N2565,$O2565)&lt;&gt;""),IF(ISERROR(VLOOKUP(DBCS($Q2565),コード一覧!$E$1:$F$6,2,FALSE)),1,VLOOKUP(DBCS($Q2565),コード一覧!$E$1:$F$6,2,FALSE)),"")</f>
        <v/>
      </c>
      <c r="J2565" s="22" t="str">
        <f>IF(AND(INDEX(個人!$C$6:$AH$125,$N2565,$C$3)&lt;&gt;"",INDEX(個人!$C$6:$AH$125,$N2565,$O2565)&lt;&gt;""),VLOOKUP($P2565,コード一覧!$G$1:$H$10,2,FALSE),"")</f>
        <v/>
      </c>
      <c r="K2565" s="22" t="str">
        <f>IF(AND(INDEX(個人!$C$6:$AH$125,$N2565,$C$3)&lt;&gt;"",INDEX(個人!$C$6:$AH$125,$N2565,$O2565)&lt;&gt;""),LEFT(TEXT(INDEX(個人!$C$6:$AH$125,$N2565,$O2565),"mm:ss.00"),2),"")</f>
        <v/>
      </c>
      <c r="L2565" s="22" t="str">
        <f>IF(AND(INDEX(個人!$C$6:$AH$125,$N2565,$C$3)&lt;&gt;"",INDEX(個人!$C$6:$AH$125,$N2565,$O2565)&lt;&gt;""),MID(TEXT(INDEX(個人!$C$6:$AH$125,$N2565,$O2565),"mm:ss.00"),4,2),"")</f>
        <v/>
      </c>
      <c r="M2565" s="22" t="str">
        <f>IF(AND(INDEX(個人!$C$6:$AH$125,$N2565,$C$3)&lt;&gt;"",INDEX(個人!$C$6:$AH$125,$N2565,$O2565)&lt;&gt;""),RIGHT(TEXT(INDEX(個人!$C$6:$AH$125,$N2565,$O2565),"mm:ss.00"),2),"")</f>
        <v/>
      </c>
      <c r="N2565" s="22">
        <f t="shared" si="350"/>
        <v>117</v>
      </c>
      <c r="O2565" s="22">
        <v>18</v>
      </c>
      <c r="P2565" s="24" t="s">
        <v>70</v>
      </c>
      <c r="Q2565" s="22" t="s">
        <v>103</v>
      </c>
    </row>
    <row r="2566" spans="3:17" s="22" customFormat="1" x14ac:dyDescent="0.15">
      <c r="C2566" s="22" t="str">
        <f>IF(INDEX(個人!$C$6:$AH$125,$N2566,$C$3)&lt;&gt;"",DBCS(TRIM(INDEX(個人!$C$6:$AH$125,$N2566,$C$3))),"")</f>
        <v/>
      </c>
      <c r="D2566" s="22" t="str">
        <f t="shared" si="348"/>
        <v>○</v>
      </c>
      <c r="E2566" s="22">
        <f>IF(AND(INDEX(個人!$C$6:$AH$125,$N2565,$C$3)&lt;&gt;"",INDEX(個人!$C$6:$AH$125,$N2566,$O2566)&lt;&gt;""),E2565+1,E2565)</f>
        <v>0</v>
      </c>
      <c r="F2566" s="22" t="str">
        <f t="shared" si="349"/>
        <v>@0</v>
      </c>
      <c r="H2566" s="22" t="str">
        <f>IF(AND(INDEX(個人!$C$6:$AH$125,$N2566,$C$3)&lt;&gt;"",INDEX(個人!$C$6:$AH$125,$N2566,$O2566)&lt;&gt;""),IF(INDEX(個人!$C$6:$AH$125,$N2566,$H$3)&lt;20,11,ROUNDDOWN(INDEX(個人!$C$6:$AH$125,$N2566,$H$3)/5,0)+7),"")</f>
        <v/>
      </c>
      <c r="I2566" s="22" t="str">
        <f>IF(AND(INDEX(個人!$C$6:$AH$125,$N2566,$C$3)&lt;&gt;"",INDEX(個人!$C$6:$AH$125,$N2566,$O2566)&lt;&gt;""),IF(ISERROR(VLOOKUP(DBCS($Q2566),コード一覧!$E$1:$F$6,2,FALSE)),1,VLOOKUP(DBCS($Q2566),コード一覧!$E$1:$F$6,2,FALSE)),"")</f>
        <v/>
      </c>
      <c r="J2566" s="22" t="str">
        <f>IF(AND(INDEX(個人!$C$6:$AH$125,$N2566,$C$3)&lt;&gt;"",INDEX(個人!$C$6:$AH$125,$N2566,$O2566)&lt;&gt;""),VLOOKUP($P2566,コード一覧!$G$1:$H$10,2,FALSE),"")</f>
        <v/>
      </c>
      <c r="K2566" s="22" t="str">
        <f>IF(AND(INDEX(個人!$C$6:$AH$125,$N2566,$C$3)&lt;&gt;"",INDEX(個人!$C$6:$AH$125,$N2566,$O2566)&lt;&gt;""),LEFT(TEXT(INDEX(個人!$C$6:$AH$125,$N2566,$O2566),"mm:ss.00"),2),"")</f>
        <v/>
      </c>
      <c r="L2566" s="22" t="str">
        <f>IF(AND(INDEX(個人!$C$6:$AH$125,$N2566,$C$3)&lt;&gt;"",INDEX(個人!$C$6:$AH$125,$N2566,$O2566)&lt;&gt;""),MID(TEXT(INDEX(個人!$C$6:$AH$125,$N2566,$O2566),"mm:ss.00"),4,2),"")</f>
        <v/>
      </c>
      <c r="M2566" s="22" t="str">
        <f>IF(AND(INDEX(個人!$C$6:$AH$125,$N2566,$C$3)&lt;&gt;"",INDEX(個人!$C$6:$AH$125,$N2566,$O2566)&lt;&gt;""),RIGHT(TEXT(INDEX(個人!$C$6:$AH$125,$N2566,$O2566),"mm:ss.00"),2),"")</f>
        <v/>
      </c>
      <c r="N2566" s="22">
        <f t="shared" si="350"/>
        <v>117</v>
      </c>
      <c r="O2566" s="22">
        <v>19</v>
      </c>
      <c r="P2566" s="24" t="s">
        <v>24</v>
      </c>
      <c r="Q2566" s="22" t="s">
        <v>103</v>
      </c>
    </row>
    <row r="2567" spans="3:17" s="22" customFormat="1" x14ac:dyDescent="0.15">
      <c r="C2567" s="22" t="str">
        <f>IF(INDEX(個人!$C$6:$AH$125,$N2567,$C$3)&lt;&gt;"",DBCS(TRIM(INDEX(個人!$C$6:$AH$125,$N2567,$C$3))),"")</f>
        <v/>
      </c>
      <c r="D2567" s="22" t="str">
        <f t="shared" si="348"/>
        <v>○</v>
      </c>
      <c r="E2567" s="22">
        <f>IF(AND(INDEX(個人!$C$6:$AH$125,$N2566,$C$3)&lt;&gt;"",INDEX(個人!$C$6:$AH$125,$N2567,$O2567)&lt;&gt;""),E2566+1,E2566)</f>
        <v>0</v>
      </c>
      <c r="F2567" s="22" t="str">
        <f t="shared" si="349"/>
        <v>@0</v>
      </c>
      <c r="H2567" s="22" t="str">
        <f>IF(AND(INDEX(個人!$C$6:$AH$125,$N2567,$C$3)&lt;&gt;"",INDEX(個人!$C$6:$AH$125,$N2567,$O2567)&lt;&gt;""),IF(INDEX(個人!$C$6:$AH$125,$N2567,$H$3)&lt;20,11,ROUNDDOWN(INDEX(個人!$C$6:$AH$125,$N2567,$H$3)/5,0)+7),"")</f>
        <v/>
      </c>
      <c r="I2567" s="22" t="str">
        <f>IF(AND(INDEX(個人!$C$6:$AH$125,$N2567,$C$3)&lt;&gt;"",INDEX(個人!$C$6:$AH$125,$N2567,$O2567)&lt;&gt;""),IF(ISERROR(VLOOKUP(DBCS($Q2567),コード一覧!$E$1:$F$6,2,FALSE)),1,VLOOKUP(DBCS($Q2567),コード一覧!$E$1:$F$6,2,FALSE)),"")</f>
        <v/>
      </c>
      <c r="J2567" s="22" t="str">
        <f>IF(AND(INDEX(個人!$C$6:$AH$125,$N2567,$C$3)&lt;&gt;"",INDEX(個人!$C$6:$AH$125,$N2567,$O2567)&lt;&gt;""),VLOOKUP($P2567,コード一覧!$G$1:$H$10,2,FALSE),"")</f>
        <v/>
      </c>
      <c r="K2567" s="22" t="str">
        <f>IF(AND(INDEX(個人!$C$6:$AH$125,$N2567,$C$3)&lt;&gt;"",INDEX(個人!$C$6:$AH$125,$N2567,$O2567)&lt;&gt;""),LEFT(TEXT(INDEX(個人!$C$6:$AH$125,$N2567,$O2567),"mm:ss.00"),2),"")</f>
        <v/>
      </c>
      <c r="L2567" s="22" t="str">
        <f>IF(AND(INDEX(個人!$C$6:$AH$125,$N2567,$C$3)&lt;&gt;"",INDEX(個人!$C$6:$AH$125,$N2567,$O2567)&lt;&gt;""),MID(TEXT(INDEX(個人!$C$6:$AH$125,$N2567,$O2567),"mm:ss.00"),4,2),"")</f>
        <v/>
      </c>
      <c r="M2567" s="22" t="str">
        <f>IF(AND(INDEX(個人!$C$6:$AH$125,$N2567,$C$3)&lt;&gt;"",INDEX(個人!$C$6:$AH$125,$N2567,$O2567)&lt;&gt;""),RIGHT(TEXT(INDEX(個人!$C$6:$AH$125,$N2567,$O2567),"mm:ss.00"),2),"")</f>
        <v/>
      </c>
      <c r="N2567" s="22">
        <f t="shared" si="350"/>
        <v>117</v>
      </c>
      <c r="O2567" s="22">
        <v>20</v>
      </c>
      <c r="P2567" s="24" t="s">
        <v>37</v>
      </c>
      <c r="Q2567" s="22" t="s">
        <v>103</v>
      </c>
    </row>
    <row r="2568" spans="3:17" s="22" customFormat="1" x14ac:dyDescent="0.15">
      <c r="C2568" s="22" t="str">
        <f>IF(INDEX(個人!$C$6:$AH$125,$N2568,$C$3)&lt;&gt;"",DBCS(TRIM(INDEX(個人!$C$6:$AH$125,$N2568,$C$3))),"")</f>
        <v/>
      </c>
      <c r="D2568" s="22" t="str">
        <f t="shared" si="348"/>
        <v>○</v>
      </c>
      <c r="E2568" s="22">
        <f>IF(AND(INDEX(個人!$C$6:$AH$125,$N2567,$C$3)&lt;&gt;"",INDEX(個人!$C$6:$AH$125,$N2568,$O2568)&lt;&gt;""),E2567+1,E2567)</f>
        <v>0</v>
      </c>
      <c r="F2568" s="22" t="str">
        <f t="shared" si="349"/>
        <v>@0</v>
      </c>
      <c r="H2568" s="22" t="str">
        <f>IF(AND(INDEX(個人!$C$6:$AH$125,$N2568,$C$3)&lt;&gt;"",INDEX(個人!$C$6:$AH$125,$N2568,$O2568)&lt;&gt;""),IF(INDEX(個人!$C$6:$AH$125,$N2568,$H$3)&lt;20,11,ROUNDDOWN(INDEX(個人!$C$6:$AH$125,$N2568,$H$3)/5,0)+7),"")</f>
        <v/>
      </c>
      <c r="I2568" s="22" t="str">
        <f>IF(AND(INDEX(個人!$C$6:$AH$125,$N2568,$C$3)&lt;&gt;"",INDEX(個人!$C$6:$AH$125,$N2568,$O2568)&lt;&gt;""),IF(ISERROR(VLOOKUP(DBCS($Q2568),コード一覧!$E$1:$F$6,2,FALSE)),1,VLOOKUP(DBCS($Q2568),コード一覧!$E$1:$F$6,2,FALSE)),"")</f>
        <v/>
      </c>
      <c r="J2568" s="22" t="str">
        <f>IF(AND(INDEX(個人!$C$6:$AH$125,$N2568,$C$3)&lt;&gt;"",INDEX(個人!$C$6:$AH$125,$N2568,$O2568)&lt;&gt;""),VLOOKUP($P2568,コード一覧!$G$1:$H$10,2,FALSE),"")</f>
        <v/>
      </c>
      <c r="K2568" s="22" t="str">
        <f>IF(AND(INDEX(個人!$C$6:$AH$125,$N2568,$C$3)&lt;&gt;"",INDEX(個人!$C$6:$AH$125,$N2568,$O2568)&lt;&gt;""),LEFT(TEXT(INDEX(個人!$C$6:$AH$125,$N2568,$O2568),"mm:ss.00"),2),"")</f>
        <v/>
      </c>
      <c r="L2568" s="22" t="str">
        <f>IF(AND(INDEX(個人!$C$6:$AH$125,$N2568,$C$3)&lt;&gt;"",INDEX(個人!$C$6:$AH$125,$N2568,$O2568)&lt;&gt;""),MID(TEXT(INDEX(個人!$C$6:$AH$125,$N2568,$O2568),"mm:ss.00"),4,2),"")</f>
        <v/>
      </c>
      <c r="M2568" s="22" t="str">
        <f>IF(AND(INDEX(個人!$C$6:$AH$125,$N2568,$C$3)&lt;&gt;"",INDEX(個人!$C$6:$AH$125,$N2568,$O2568)&lt;&gt;""),RIGHT(TEXT(INDEX(個人!$C$6:$AH$125,$N2568,$O2568),"mm:ss.00"),2),"")</f>
        <v/>
      </c>
      <c r="N2568" s="22">
        <f t="shared" si="350"/>
        <v>117</v>
      </c>
      <c r="O2568" s="22">
        <v>21</v>
      </c>
      <c r="P2568" s="24" t="s">
        <v>47</v>
      </c>
      <c r="Q2568" s="22" t="s">
        <v>103</v>
      </c>
    </row>
    <row r="2569" spans="3:17" s="22" customFormat="1" x14ac:dyDescent="0.15">
      <c r="C2569" s="22" t="str">
        <f>IF(INDEX(個人!$C$6:$AH$125,$N2569,$C$3)&lt;&gt;"",DBCS(TRIM(INDEX(個人!$C$6:$AH$125,$N2569,$C$3))),"")</f>
        <v/>
      </c>
      <c r="D2569" s="22" t="str">
        <f t="shared" si="348"/>
        <v>○</v>
      </c>
      <c r="E2569" s="22">
        <f>IF(AND(INDEX(個人!$C$6:$AH$125,$N2568,$C$3)&lt;&gt;"",INDEX(個人!$C$6:$AH$125,$N2569,$O2569)&lt;&gt;""),E2568+1,E2568)</f>
        <v>0</v>
      </c>
      <c r="F2569" s="22" t="str">
        <f t="shared" si="349"/>
        <v>@0</v>
      </c>
      <c r="H2569" s="22" t="str">
        <f>IF(AND(INDEX(個人!$C$6:$AH$125,$N2569,$C$3)&lt;&gt;"",INDEX(個人!$C$6:$AH$125,$N2569,$O2569)&lt;&gt;""),IF(INDEX(個人!$C$6:$AH$125,$N2569,$H$3)&lt;20,11,ROUNDDOWN(INDEX(個人!$C$6:$AH$125,$N2569,$H$3)/5,0)+7),"")</f>
        <v/>
      </c>
      <c r="I2569" s="22" t="str">
        <f>IF(AND(INDEX(個人!$C$6:$AH$125,$N2569,$C$3)&lt;&gt;"",INDEX(個人!$C$6:$AH$125,$N2569,$O2569)&lt;&gt;""),IF(ISERROR(VLOOKUP(DBCS($Q2569),コード一覧!$E$1:$F$6,2,FALSE)),1,VLOOKUP(DBCS($Q2569),コード一覧!$E$1:$F$6,2,FALSE)),"")</f>
        <v/>
      </c>
      <c r="J2569" s="22" t="str">
        <f>IF(AND(INDEX(個人!$C$6:$AH$125,$N2569,$C$3)&lt;&gt;"",INDEX(個人!$C$6:$AH$125,$N2569,$O2569)&lt;&gt;""),VLOOKUP($P2569,コード一覧!$G$1:$H$10,2,FALSE),"")</f>
        <v/>
      </c>
      <c r="K2569" s="22" t="str">
        <f>IF(AND(INDEX(個人!$C$6:$AH$125,$N2569,$C$3)&lt;&gt;"",INDEX(個人!$C$6:$AH$125,$N2569,$O2569)&lt;&gt;""),LEFT(TEXT(INDEX(個人!$C$6:$AH$125,$N2569,$O2569),"mm:ss.00"),2),"")</f>
        <v/>
      </c>
      <c r="L2569" s="22" t="str">
        <f>IF(AND(INDEX(個人!$C$6:$AH$125,$N2569,$C$3)&lt;&gt;"",INDEX(個人!$C$6:$AH$125,$N2569,$O2569)&lt;&gt;""),MID(TEXT(INDEX(個人!$C$6:$AH$125,$N2569,$O2569),"mm:ss.00"),4,2),"")</f>
        <v/>
      </c>
      <c r="M2569" s="22" t="str">
        <f>IF(AND(INDEX(個人!$C$6:$AH$125,$N2569,$C$3)&lt;&gt;"",INDEX(個人!$C$6:$AH$125,$N2569,$O2569)&lt;&gt;""),RIGHT(TEXT(INDEX(個人!$C$6:$AH$125,$N2569,$O2569),"mm:ss.00"),2),"")</f>
        <v/>
      </c>
      <c r="N2569" s="22">
        <f t="shared" si="350"/>
        <v>117</v>
      </c>
      <c r="O2569" s="22">
        <v>22</v>
      </c>
      <c r="P2569" s="24" t="s">
        <v>70</v>
      </c>
      <c r="Q2569" s="22" t="s">
        <v>104</v>
      </c>
    </row>
    <row r="2570" spans="3:17" s="22" customFormat="1" x14ac:dyDescent="0.15">
      <c r="C2570" s="22" t="str">
        <f>IF(INDEX(個人!$C$6:$AH$125,$N2570,$C$3)&lt;&gt;"",DBCS(TRIM(INDEX(個人!$C$6:$AH$125,$N2570,$C$3))),"")</f>
        <v/>
      </c>
      <c r="D2570" s="22" t="str">
        <f t="shared" si="348"/>
        <v>○</v>
      </c>
      <c r="E2570" s="22">
        <f>IF(AND(INDEX(個人!$C$6:$AH$125,$N2569,$C$3)&lt;&gt;"",INDEX(個人!$C$6:$AH$125,$N2570,$O2570)&lt;&gt;""),E2569+1,E2569)</f>
        <v>0</v>
      </c>
      <c r="F2570" s="22" t="str">
        <f t="shared" si="349"/>
        <v>@0</v>
      </c>
      <c r="H2570" s="22" t="str">
        <f>IF(AND(INDEX(個人!$C$6:$AH$125,$N2570,$C$3)&lt;&gt;"",INDEX(個人!$C$6:$AH$125,$N2570,$O2570)&lt;&gt;""),IF(INDEX(個人!$C$6:$AH$125,$N2570,$H$3)&lt;20,11,ROUNDDOWN(INDEX(個人!$C$6:$AH$125,$N2570,$H$3)/5,0)+7),"")</f>
        <v/>
      </c>
      <c r="I2570" s="22" t="str">
        <f>IF(AND(INDEX(個人!$C$6:$AH$125,$N2570,$C$3)&lt;&gt;"",INDEX(個人!$C$6:$AH$125,$N2570,$O2570)&lt;&gt;""),IF(ISERROR(VLOOKUP(DBCS($Q2570),コード一覧!$E$1:$F$6,2,FALSE)),1,VLOOKUP(DBCS($Q2570),コード一覧!$E$1:$F$6,2,FALSE)),"")</f>
        <v/>
      </c>
      <c r="J2570" s="22" t="str">
        <f>IF(AND(INDEX(個人!$C$6:$AH$125,$N2570,$C$3)&lt;&gt;"",INDEX(個人!$C$6:$AH$125,$N2570,$O2570)&lt;&gt;""),VLOOKUP($P2570,コード一覧!$G$1:$H$10,2,FALSE),"")</f>
        <v/>
      </c>
      <c r="K2570" s="22" t="str">
        <f>IF(AND(INDEX(個人!$C$6:$AH$125,$N2570,$C$3)&lt;&gt;"",INDEX(個人!$C$6:$AH$125,$N2570,$O2570)&lt;&gt;""),LEFT(TEXT(INDEX(個人!$C$6:$AH$125,$N2570,$O2570),"mm:ss.00"),2),"")</f>
        <v/>
      </c>
      <c r="L2570" s="22" t="str">
        <f>IF(AND(INDEX(個人!$C$6:$AH$125,$N2570,$C$3)&lt;&gt;"",INDEX(個人!$C$6:$AH$125,$N2570,$O2570)&lt;&gt;""),MID(TEXT(INDEX(個人!$C$6:$AH$125,$N2570,$O2570),"mm:ss.00"),4,2),"")</f>
        <v/>
      </c>
      <c r="M2570" s="22" t="str">
        <f>IF(AND(INDEX(個人!$C$6:$AH$125,$N2570,$C$3)&lt;&gt;"",INDEX(個人!$C$6:$AH$125,$N2570,$O2570)&lt;&gt;""),RIGHT(TEXT(INDEX(個人!$C$6:$AH$125,$N2570,$O2570),"mm:ss.00"),2),"")</f>
        <v/>
      </c>
      <c r="N2570" s="22">
        <f t="shared" si="350"/>
        <v>117</v>
      </c>
      <c r="O2570" s="22">
        <v>23</v>
      </c>
      <c r="P2570" s="24" t="s">
        <v>24</v>
      </c>
      <c r="Q2570" s="22" t="s">
        <v>104</v>
      </c>
    </row>
    <row r="2571" spans="3:17" s="22" customFormat="1" x14ac:dyDescent="0.15">
      <c r="C2571" s="22" t="str">
        <f>IF(INDEX(個人!$C$6:$AH$125,$N2571,$C$3)&lt;&gt;"",DBCS(TRIM(INDEX(個人!$C$6:$AH$125,$N2571,$C$3))),"")</f>
        <v/>
      </c>
      <c r="D2571" s="22" t="str">
        <f t="shared" si="348"/>
        <v>○</v>
      </c>
      <c r="E2571" s="22">
        <f>IF(AND(INDEX(個人!$C$6:$AH$125,$N2570,$C$3)&lt;&gt;"",INDEX(個人!$C$6:$AH$125,$N2571,$O2571)&lt;&gt;""),E2570+1,E2570)</f>
        <v>0</v>
      </c>
      <c r="F2571" s="22" t="str">
        <f t="shared" si="349"/>
        <v>@0</v>
      </c>
      <c r="H2571" s="22" t="str">
        <f>IF(AND(INDEX(個人!$C$6:$AH$125,$N2571,$C$3)&lt;&gt;"",INDEX(個人!$C$6:$AH$125,$N2571,$O2571)&lt;&gt;""),IF(INDEX(個人!$C$6:$AH$125,$N2571,$H$3)&lt;20,11,ROUNDDOWN(INDEX(個人!$C$6:$AH$125,$N2571,$H$3)/5,0)+7),"")</f>
        <v/>
      </c>
      <c r="I2571" s="22" t="str">
        <f>IF(AND(INDEX(個人!$C$6:$AH$125,$N2571,$C$3)&lt;&gt;"",INDEX(個人!$C$6:$AH$125,$N2571,$O2571)&lt;&gt;""),IF(ISERROR(VLOOKUP(DBCS($Q2571),コード一覧!$E$1:$F$6,2,FALSE)),1,VLOOKUP(DBCS($Q2571),コード一覧!$E$1:$F$6,2,FALSE)),"")</f>
        <v/>
      </c>
      <c r="J2571" s="22" t="str">
        <f>IF(AND(INDEX(個人!$C$6:$AH$125,$N2571,$C$3)&lt;&gt;"",INDEX(個人!$C$6:$AH$125,$N2571,$O2571)&lt;&gt;""),VLOOKUP($P2571,コード一覧!$G$1:$H$10,2,FALSE),"")</f>
        <v/>
      </c>
      <c r="K2571" s="22" t="str">
        <f>IF(AND(INDEX(個人!$C$6:$AH$125,$N2571,$C$3)&lt;&gt;"",INDEX(個人!$C$6:$AH$125,$N2571,$O2571)&lt;&gt;""),LEFT(TEXT(INDEX(個人!$C$6:$AH$125,$N2571,$O2571),"mm:ss.00"),2),"")</f>
        <v/>
      </c>
      <c r="L2571" s="22" t="str">
        <f>IF(AND(INDEX(個人!$C$6:$AH$125,$N2571,$C$3)&lt;&gt;"",INDEX(個人!$C$6:$AH$125,$N2571,$O2571)&lt;&gt;""),MID(TEXT(INDEX(個人!$C$6:$AH$125,$N2571,$O2571),"mm:ss.00"),4,2),"")</f>
        <v/>
      </c>
      <c r="M2571" s="22" t="str">
        <f>IF(AND(INDEX(個人!$C$6:$AH$125,$N2571,$C$3)&lt;&gt;"",INDEX(個人!$C$6:$AH$125,$N2571,$O2571)&lt;&gt;""),RIGHT(TEXT(INDEX(個人!$C$6:$AH$125,$N2571,$O2571),"mm:ss.00"),2),"")</f>
        <v/>
      </c>
      <c r="N2571" s="22">
        <f t="shared" si="350"/>
        <v>117</v>
      </c>
      <c r="O2571" s="22">
        <v>24</v>
      </c>
      <c r="P2571" s="24" t="s">
        <v>37</v>
      </c>
      <c r="Q2571" s="22" t="s">
        <v>104</v>
      </c>
    </row>
    <row r="2572" spans="3:17" s="22" customFormat="1" x14ac:dyDescent="0.15">
      <c r="C2572" s="22" t="str">
        <f>IF(INDEX(個人!$C$6:$AH$125,$N2572,$C$3)&lt;&gt;"",DBCS(TRIM(INDEX(個人!$C$6:$AH$125,$N2572,$C$3))),"")</f>
        <v/>
      </c>
      <c r="D2572" s="22" t="str">
        <f t="shared" si="348"/>
        <v>○</v>
      </c>
      <c r="E2572" s="22">
        <f>IF(AND(INDEX(個人!$C$6:$AH$125,$N2571,$C$3)&lt;&gt;"",INDEX(個人!$C$6:$AH$125,$N2572,$O2572)&lt;&gt;""),E2571+1,E2571)</f>
        <v>0</v>
      </c>
      <c r="F2572" s="22" t="str">
        <f t="shared" si="349"/>
        <v>@0</v>
      </c>
      <c r="H2572" s="22" t="str">
        <f>IF(AND(INDEX(個人!$C$6:$AH$125,$N2572,$C$3)&lt;&gt;"",INDEX(個人!$C$6:$AH$125,$N2572,$O2572)&lt;&gt;""),IF(INDEX(個人!$C$6:$AH$125,$N2572,$H$3)&lt;20,11,ROUNDDOWN(INDEX(個人!$C$6:$AH$125,$N2572,$H$3)/5,0)+7),"")</f>
        <v/>
      </c>
      <c r="I2572" s="22" t="str">
        <f>IF(AND(INDEX(個人!$C$6:$AH$125,$N2572,$C$3)&lt;&gt;"",INDEX(個人!$C$6:$AH$125,$N2572,$O2572)&lt;&gt;""),IF(ISERROR(VLOOKUP(DBCS($Q2572),コード一覧!$E$1:$F$6,2,FALSE)),1,VLOOKUP(DBCS($Q2572),コード一覧!$E$1:$F$6,2,FALSE)),"")</f>
        <v/>
      </c>
      <c r="J2572" s="22" t="str">
        <f>IF(AND(INDEX(個人!$C$6:$AH$125,$N2572,$C$3)&lt;&gt;"",INDEX(個人!$C$6:$AH$125,$N2572,$O2572)&lt;&gt;""),VLOOKUP($P2572,コード一覧!$G$1:$H$10,2,FALSE),"")</f>
        <v/>
      </c>
      <c r="K2572" s="22" t="str">
        <f>IF(AND(INDEX(個人!$C$6:$AH$125,$N2572,$C$3)&lt;&gt;"",INDEX(個人!$C$6:$AH$125,$N2572,$O2572)&lt;&gt;""),LEFT(TEXT(INDEX(個人!$C$6:$AH$125,$N2572,$O2572),"mm:ss.00"),2),"")</f>
        <v/>
      </c>
      <c r="L2572" s="22" t="str">
        <f>IF(AND(INDEX(個人!$C$6:$AH$125,$N2572,$C$3)&lt;&gt;"",INDEX(個人!$C$6:$AH$125,$N2572,$O2572)&lt;&gt;""),MID(TEXT(INDEX(個人!$C$6:$AH$125,$N2572,$O2572),"mm:ss.00"),4,2),"")</f>
        <v/>
      </c>
      <c r="M2572" s="22" t="str">
        <f>IF(AND(INDEX(個人!$C$6:$AH$125,$N2572,$C$3)&lt;&gt;"",INDEX(個人!$C$6:$AH$125,$N2572,$O2572)&lt;&gt;""),RIGHT(TEXT(INDEX(個人!$C$6:$AH$125,$N2572,$O2572),"mm:ss.00"),2),"")</f>
        <v/>
      </c>
      <c r="N2572" s="22">
        <f t="shared" si="350"/>
        <v>117</v>
      </c>
      <c r="O2572" s="22">
        <v>25</v>
      </c>
      <c r="P2572" s="24" t="s">
        <v>47</v>
      </c>
      <c r="Q2572" s="22" t="s">
        <v>104</v>
      </c>
    </row>
    <row r="2573" spans="3:17" s="22" customFormat="1" x14ac:dyDescent="0.15">
      <c r="C2573" s="22" t="str">
        <f>IF(INDEX(個人!$C$6:$AH$125,$N2573,$C$3)&lt;&gt;"",DBCS(TRIM(INDEX(個人!$C$6:$AH$125,$N2573,$C$3))),"")</f>
        <v/>
      </c>
      <c r="D2573" s="22" t="str">
        <f t="shared" si="348"/>
        <v>○</v>
      </c>
      <c r="E2573" s="22">
        <f>IF(AND(INDEX(個人!$C$6:$AH$125,$N2572,$C$3)&lt;&gt;"",INDEX(個人!$C$6:$AH$125,$N2573,$O2573)&lt;&gt;""),E2572+1,E2572)</f>
        <v>0</v>
      </c>
      <c r="F2573" s="22" t="str">
        <f t="shared" si="349"/>
        <v>@0</v>
      </c>
      <c r="H2573" s="22" t="str">
        <f>IF(AND(INDEX(個人!$C$6:$AH$125,$N2573,$C$3)&lt;&gt;"",INDEX(個人!$C$6:$AH$125,$N2573,$O2573)&lt;&gt;""),IF(INDEX(個人!$C$6:$AH$125,$N2573,$H$3)&lt;20,11,ROUNDDOWN(INDEX(個人!$C$6:$AH$125,$N2573,$H$3)/5,0)+7),"")</f>
        <v/>
      </c>
      <c r="I2573" s="22" t="str">
        <f>IF(AND(INDEX(個人!$C$6:$AH$125,$N2573,$C$3)&lt;&gt;"",INDEX(個人!$C$6:$AH$125,$N2573,$O2573)&lt;&gt;""),IF(ISERROR(VLOOKUP(DBCS($Q2573),コード一覧!$E$1:$F$6,2,FALSE)),1,VLOOKUP(DBCS($Q2573),コード一覧!$E$1:$F$6,2,FALSE)),"")</f>
        <v/>
      </c>
      <c r="J2573" s="22" t="str">
        <f>IF(AND(INDEX(個人!$C$6:$AH$125,$N2573,$C$3)&lt;&gt;"",INDEX(個人!$C$6:$AH$125,$N2573,$O2573)&lt;&gt;""),VLOOKUP($P2573,コード一覧!$G$1:$H$10,2,FALSE),"")</f>
        <v/>
      </c>
      <c r="K2573" s="22" t="str">
        <f>IF(AND(INDEX(個人!$C$6:$AH$125,$N2573,$C$3)&lt;&gt;"",INDEX(個人!$C$6:$AH$125,$N2573,$O2573)&lt;&gt;""),LEFT(TEXT(INDEX(個人!$C$6:$AH$125,$N2573,$O2573),"mm:ss.00"),2),"")</f>
        <v/>
      </c>
      <c r="L2573" s="22" t="str">
        <f>IF(AND(INDEX(個人!$C$6:$AH$125,$N2573,$C$3)&lt;&gt;"",INDEX(個人!$C$6:$AH$125,$N2573,$O2573)&lt;&gt;""),MID(TEXT(INDEX(個人!$C$6:$AH$125,$N2573,$O2573),"mm:ss.00"),4,2),"")</f>
        <v/>
      </c>
      <c r="M2573" s="22" t="str">
        <f>IF(AND(INDEX(個人!$C$6:$AH$125,$N2573,$C$3)&lt;&gt;"",INDEX(個人!$C$6:$AH$125,$N2573,$O2573)&lt;&gt;""),RIGHT(TEXT(INDEX(個人!$C$6:$AH$125,$N2573,$O2573),"mm:ss.00"),2),"")</f>
        <v/>
      </c>
      <c r="N2573" s="22">
        <f t="shared" si="350"/>
        <v>117</v>
      </c>
      <c r="O2573" s="22">
        <v>26</v>
      </c>
      <c r="P2573" s="24" t="s">
        <v>70</v>
      </c>
      <c r="Q2573" s="22" t="s">
        <v>55</v>
      </c>
    </row>
    <row r="2574" spans="3:17" s="22" customFormat="1" x14ac:dyDescent="0.15">
      <c r="C2574" s="22" t="str">
        <f>IF(INDEX(個人!$C$6:$AH$125,$N2574,$C$3)&lt;&gt;"",DBCS(TRIM(INDEX(個人!$C$6:$AH$125,$N2574,$C$3))),"")</f>
        <v/>
      </c>
      <c r="D2574" s="22" t="str">
        <f t="shared" si="348"/>
        <v>○</v>
      </c>
      <c r="E2574" s="22">
        <f>IF(AND(INDEX(個人!$C$6:$AH$125,$N2573,$C$3)&lt;&gt;"",INDEX(個人!$C$6:$AH$125,$N2574,$O2574)&lt;&gt;""),E2573+1,E2573)</f>
        <v>0</v>
      </c>
      <c r="F2574" s="22" t="str">
        <f t="shared" si="349"/>
        <v>@0</v>
      </c>
      <c r="H2574" s="22" t="str">
        <f>IF(AND(INDEX(個人!$C$6:$AH$125,$N2574,$C$3)&lt;&gt;"",INDEX(個人!$C$6:$AH$125,$N2574,$O2574)&lt;&gt;""),IF(INDEX(個人!$C$6:$AH$125,$N2574,$H$3)&lt;20,11,ROUNDDOWN(INDEX(個人!$C$6:$AH$125,$N2574,$H$3)/5,0)+7),"")</f>
        <v/>
      </c>
      <c r="I2574" s="22" t="str">
        <f>IF(AND(INDEX(個人!$C$6:$AH$125,$N2574,$C$3)&lt;&gt;"",INDEX(個人!$C$6:$AH$125,$N2574,$O2574)&lt;&gt;""),IF(ISERROR(VLOOKUP(DBCS($Q2574),コード一覧!$E$1:$F$6,2,FALSE)),1,VLOOKUP(DBCS($Q2574),コード一覧!$E$1:$F$6,2,FALSE)),"")</f>
        <v/>
      </c>
      <c r="J2574" s="22" t="str">
        <f>IF(AND(INDEX(個人!$C$6:$AH$125,$N2574,$C$3)&lt;&gt;"",INDEX(個人!$C$6:$AH$125,$N2574,$O2574)&lt;&gt;""),VLOOKUP($P2574,コード一覧!$G$1:$H$10,2,FALSE),"")</f>
        <v/>
      </c>
      <c r="K2574" s="22" t="str">
        <f>IF(AND(INDEX(個人!$C$6:$AH$125,$N2574,$C$3)&lt;&gt;"",INDEX(個人!$C$6:$AH$125,$N2574,$O2574)&lt;&gt;""),LEFT(TEXT(INDEX(個人!$C$6:$AH$125,$N2574,$O2574),"mm:ss.00"),2),"")</f>
        <v/>
      </c>
      <c r="L2574" s="22" t="str">
        <f>IF(AND(INDEX(個人!$C$6:$AH$125,$N2574,$C$3)&lt;&gt;"",INDEX(個人!$C$6:$AH$125,$N2574,$O2574)&lt;&gt;""),MID(TEXT(INDEX(個人!$C$6:$AH$125,$N2574,$O2574),"mm:ss.00"),4,2),"")</f>
        <v/>
      </c>
      <c r="M2574" s="22" t="str">
        <f>IF(AND(INDEX(個人!$C$6:$AH$125,$N2574,$C$3)&lt;&gt;"",INDEX(個人!$C$6:$AH$125,$N2574,$O2574)&lt;&gt;""),RIGHT(TEXT(INDEX(個人!$C$6:$AH$125,$N2574,$O2574),"mm:ss.00"),2),"")</f>
        <v/>
      </c>
      <c r="N2574" s="22">
        <f t="shared" si="350"/>
        <v>117</v>
      </c>
      <c r="O2574" s="22">
        <v>27</v>
      </c>
      <c r="P2574" s="24" t="s">
        <v>24</v>
      </c>
      <c r="Q2574" s="22" t="s">
        <v>55</v>
      </c>
    </row>
    <row r="2575" spans="3:17" s="22" customFormat="1" x14ac:dyDescent="0.15">
      <c r="C2575" s="22" t="str">
        <f>IF(INDEX(個人!$C$6:$AH$125,$N2575,$C$3)&lt;&gt;"",DBCS(TRIM(INDEX(個人!$C$6:$AH$125,$N2575,$C$3))),"")</f>
        <v/>
      </c>
      <c r="D2575" s="22" t="str">
        <f t="shared" si="348"/>
        <v>○</v>
      </c>
      <c r="E2575" s="22">
        <f>IF(AND(INDEX(個人!$C$6:$AH$125,$N2574,$C$3)&lt;&gt;"",INDEX(個人!$C$6:$AH$125,$N2575,$O2575)&lt;&gt;""),E2574+1,E2574)</f>
        <v>0</v>
      </c>
      <c r="F2575" s="22" t="str">
        <f t="shared" si="349"/>
        <v>@0</v>
      </c>
      <c r="H2575" s="22" t="str">
        <f>IF(AND(INDEX(個人!$C$6:$AH$125,$N2575,$C$3)&lt;&gt;"",INDEX(個人!$C$6:$AH$125,$N2575,$O2575)&lt;&gt;""),IF(INDEX(個人!$C$6:$AH$125,$N2575,$H$3)&lt;20,11,ROUNDDOWN(INDEX(個人!$C$6:$AH$125,$N2575,$H$3)/5,0)+7),"")</f>
        <v/>
      </c>
      <c r="I2575" s="22" t="str">
        <f>IF(AND(INDEX(個人!$C$6:$AH$125,$N2575,$C$3)&lt;&gt;"",INDEX(個人!$C$6:$AH$125,$N2575,$O2575)&lt;&gt;""),IF(ISERROR(VLOOKUP(DBCS($Q2575),コード一覧!$E$1:$F$6,2,FALSE)),1,VLOOKUP(DBCS($Q2575),コード一覧!$E$1:$F$6,2,FALSE)),"")</f>
        <v/>
      </c>
      <c r="J2575" s="22" t="str">
        <f>IF(AND(INDEX(個人!$C$6:$AH$125,$N2575,$C$3)&lt;&gt;"",INDEX(個人!$C$6:$AH$125,$N2575,$O2575)&lt;&gt;""),VLOOKUP($P2575,コード一覧!$G$1:$H$10,2,FALSE),"")</f>
        <v/>
      </c>
      <c r="K2575" s="22" t="str">
        <f>IF(AND(INDEX(個人!$C$6:$AH$125,$N2575,$C$3)&lt;&gt;"",INDEX(個人!$C$6:$AH$125,$N2575,$O2575)&lt;&gt;""),LEFT(TEXT(INDEX(個人!$C$6:$AH$125,$N2575,$O2575),"mm:ss.00"),2),"")</f>
        <v/>
      </c>
      <c r="L2575" s="22" t="str">
        <f>IF(AND(INDEX(個人!$C$6:$AH$125,$N2575,$C$3)&lt;&gt;"",INDEX(個人!$C$6:$AH$125,$N2575,$O2575)&lt;&gt;""),MID(TEXT(INDEX(個人!$C$6:$AH$125,$N2575,$O2575),"mm:ss.00"),4,2),"")</f>
        <v/>
      </c>
      <c r="M2575" s="22" t="str">
        <f>IF(AND(INDEX(個人!$C$6:$AH$125,$N2575,$C$3)&lt;&gt;"",INDEX(個人!$C$6:$AH$125,$N2575,$O2575)&lt;&gt;""),RIGHT(TEXT(INDEX(個人!$C$6:$AH$125,$N2575,$O2575),"mm:ss.00"),2),"")</f>
        <v/>
      </c>
      <c r="N2575" s="22">
        <f t="shared" si="350"/>
        <v>117</v>
      </c>
      <c r="O2575" s="22">
        <v>28</v>
      </c>
      <c r="P2575" s="24" t="s">
        <v>37</v>
      </c>
      <c r="Q2575" s="22" t="s">
        <v>55</v>
      </c>
    </row>
    <row r="2576" spans="3:17" s="22" customFormat="1" x14ac:dyDescent="0.15">
      <c r="C2576" s="22" t="str">
        <f>IF(INDEX(個人!$C$6:$AH$125,$N2576,$C$3)&lt;&gt;"",DBCS(TRIM(INDEX(個人!$C$6:$AH$125,$N2576,$C$3))),"")</f>
        <v/>
      </c>
      <c r="D2576" s="22" t="str">
        <f t="shared" si="348"/>
        <v>○</v>
      </c>
      <c r="E2576" s="22">
        <f>IF(AND(INDEX(個人!$C$6:$AH$125,$N2575,$C$3)&lt;&gt;"",INDEX(個人!$C$6:$AH$125,$N2576,$O2576)&lt;&gt;""),E2575+1,E2575)</f>
        <v>0</v>
      </c>
      <c r="F2576" s="22" t="str">
        <f t="shared" si="349"/>
        <v>@0</v>
      </c>
      <c r="H2576" s="22" t="str">
        <f>IF(AND(INDEX(個人!$C$6:$AH$125,$N2576,$C$3)&lt;&gt;"",INDEX(個人!$C$6:$AH$125,$N2576,$O2576)&lt;&gt;""),IF(INDEX(個人!$C$6:$AH$125,$N2576,$H$3)&lt;20,11,ROUNDDOWN(INDEX(個人!$C$6:$AH$125,$N2576,$H$3)/5,0)+7),"")</f>
        <v/>
      </c>
      <c r="I2576" s="22" t="str">
        <f>IF(AND(INDEX(個人!$C$6:$AH$125,$N2576,$C$3)&lt;&gt;"",INDEX(個人!$C$6:$AH$125,$N2576,$O2576)&lt;&gt;""),IF(ISERROR(VLOOKUP(DBCS($Q2576),コード一覧!$E$1:$F$6,2,FALSE)),1,VLOOKUP(DBCS($Q2576),コード一覧!$E$1:$F$6,2,FALSE)),"")</f>
        <v/>
      </c>
      <c r="J2576" s="22" t="str">
        <f>IF(AND(INDEX(個人!$C$6:$AH$125,$N2576,$C$3)&lt;&gt;"",INDEX(個人!$C$6:$AH$125,$N2576,$O2576)&lt;&gt;""),VLOOKUP($P2576,コード一覧!$G$1:$H$10,2,FALSE),"")</f>
        <v/>
      </c>
      <c r="K2576" s="22" t="str">
        <f>IF(AND(INDEX(個人!$C$6:$AH$125,$N2576,$C$3)&lt;&gt;"",INDEX(個人!$C$6:$AH$125,$N2576,$O2576)&lt;&gt;""),LEFT(TEXT(INDEX(個人!$C$6:$AH$125,$N2576,$O2576),"mm:ss.00"),2),"")</f>
        <v/>
      </c>
      <c r="L2576" s="22" t="str">
        <f>IF(AND(INDEX(個人!$C$6:$AH$125,$N2576,$C$3)&lt;&gt;"",INDEX(個人!$C$6:$AH$125,$N2576,$O2576)&lt;&gt;""),MID(TEXT(INDEX(個人!$C$6:$AH$125,$N2576,$O2576),"mm:ss.00"),4,2),"")</f>
        <v/>
      </c>
      <c r="M2576" s="22" t="str">
        <f>IF(AND(INDEX(個人!$C$6:$AH$125,$N2576,$C$3)&lt;&gt;"",INDEX(個人!$C$6:$AH$125,$N2576,$O2576)&lt;&gt;""),RIGHT(TEXT(INDEX(個人!$C$6:$AH$125,$N2576,$O2576),"mm:ss.00"),2),"")</f>
        <v/>
      </c>
      <c r="N2576" s="22">
        <f t="shared" si="350"/>
        <v>117</v>
      </c>
      <c r="O2576" s="22">
        <v>29</v>
      </c>
      <c r="P2576" s="24" t="s">
        <v>47</v>
      </c>
      <c r="Q2576" s="22" t="s">
        <v>55</v>
      </c>
    </row>
    <row r="2577" spans="3:17" s="22" customFormat="1" x14ac:dyDescent="0.15">
      <c r="C2577" s="22" t="str">
        <f>IF(INDEX(個人!$C$6:$AH$125,$N2577,$C$3)&lt;&gt;"",DBCS(TRIM(INDEX(個人!$C$6:$AH$125,$N2577,$C$3))),"")</f>
        <v/>
      </c>
      <c r="D2577" s="22" t="str">
        <f t="shared" si="348"/>
        <v>○</v>
      </c>
      <c r="E2577" s="22">
        <f>IF(AND(INDEX(個人!$C$6:$AH$125,$N2576,$C$3)&lt;&gt;"",INDEX(個人!$C$6:$AH$125,$N2577,$O2577)&lt;&gt;""),E2576+1,E2576)</f>
        <v>0</v>
      </c>
      <c r="F2577" s="22" t="str">
        <f t="shared" si="349"/>
        <v>@0</v>
      </c>
      <c r="H2577" s="22" t="str">
        <f>IF(AND(INDEX(個人!$C$6:$AH$125,$N2577,$C$3)&lt;&gt;"",INDEX(個人!$C$6:$AH$125,$N2577,$O2577)&lt;&gt;""),IF(INDEX(個人!$C$6:$AH$125,$N2577,$H$3)&lt;20,11,ROUNDDOWN(INDEX(個人!$C$6:$AH$125,$N2577,$H$3)/5,0)+7),"")</f>
        <v/>
      </c>
      <c r="I2577" s="22" t="str">
        <f>IF(AND(INDEX(個人!$C$6:$AH$125,$N2577,$C$3)&lt;&gt;"",INDEX(個人!$C$6:$AH$125,$N2577,$O2577)&lt;&gt;""),IF(ISERROR(VLOOKUP(DBCS($Q2577),コード一覧!$E$1:$F$6,2,FALSE)),1,VLOOKUP(DBCS($Q2577),コード一覧!$E$1:$F$6,2,FALSE)),"")</f>
        <v/>
      </c>
      <c r="J2577" s="22" t="str">
        <f>IF(AND(INDEX(個人!$C$6:$AH$125,$N2577,$C$3)&lt;&gt;"",INDEX(個人!$C$6:$AH$125,$N2577,$O2577)&lt;&gt;""),VLOOKUP($P2577,コード一覧!$G$1:$H$10,2,FALSE),"")</f>
        <v/>
      </c>
      <c r="K2577" s="22" t="str">
        <f>IF(AND(INDEX(個人!$C$6:$AH$125,$N2577,$C$3)&lt;&gt;"",INDEX(個人!$C$6:$AH$125,$N2577,$O2577)&lt;&gt;""),LEFT(TEXT(INDEX(個人!$C$6:$AH$125,$N2577,$O2577),"mm:ss.00"),2),"")</f>
        <v/>
      </c>
      <c r="L2577" s="22" t="str">
        <f>IF(AND(INDEX(個人!$C$6:$AH$125,$N2577,$C$3)&lt;&gt;"",INDEX(個人!$C$6:$AH$125,$N2577,$O2577)&lt;&gt;""),MID(TEXT(INDEX(個人!$C$6:$AH$125,$N2577,$O2577),"mm:ss.00"),4,2),"")</f>
        <v/>
      </c>
      <c r="M2577" s="22" t="str">
        <f>IF(AND(INDEX(個人!$C$6:$AH$125,$N2577,$C$3)&lt;&gt;"",INDEX(個人!$C$6:$AH$125,$N2577,$O2577)&lt;&gt;""),RIGHT(TEXT(INDEX(個人!$C$6:$AH$125,$N2577,$O2577),"mm:ss.00"),2),"")</f>
        <v/>
      </c>
      <c r="N2577" s="22">
        <f t="shared" si="350"/>
        <v>117</v>
      </c>
      <c r="O2577" s="22">
        <v>30</v>
      </c>
      <c r="P2577" s="24" t="s">
        <v>37</v>
      </c>
      <c r="Q2577" s="22" t="s">
        <v>101</v>
      </c>
    </row>
    <row r="2578" spans="3:17" s="22" customFormat="1" x14ac:dyDescent="0.15">
      <c r="C2578" s="22" t="str">
        <f>IF(INDEX(個人!$C$6:$AH$125,$N2578,$C$3)&lt;&gt;"",DBCS(TRIM(INDEX(個人!$C$6:$AH$125,$N2578,$C$3))),"")</f>
        <v/>
      </c>
      <c r="D2578" s="22" t="str">
        <f t="shared" si="348"/>
        <v>○</v>
      </c>
      <c r="E2578" s="22">
        <f>IF(AND(INDEX(個人!$C$6:$AH$125,$N2577,$C$3)&lt;&gt;"",INDEX(個人!$C$6:$AH$125,$N2578,$O2578)&lt;&gt;""),E2577+1,E2577)</f>
        <v>0</v>
      </c>
      <c r="F2578" s="22" t="str">
        <f t="shared" si="349"/>
        <v>@0</v>
      </c>
      <c r="H2578" s="22" t="str">
        <f>IF(AND(INDEX(個人!$C$6:$AH$125,$N2578,$C$3)&lt;&gt;"",INDEX(個人!$C$6:$AH$125,$N2578,$O2578)&lt;&gt;""),IF(INDEX(個人!$C$6:$AH$125,$N2578,$H$3)&lt;20,11,ROUNDDOWN(INDEX(個人!$C$6:$AH$125,$N2578,$H$3)/5,0)+7),"")</f>
        <v/>
      </c>
      <c r="I2578" s="22" t="str">
        <f>IF(AND(INDEX(個人!$C$6:$AH$125,$N2578,$C$3)&lt;&gt;"",INDEX(個人!$C$6:$AH$125,$N2578,$O2578)&lt;&gt;""),IF(ISERROR(VLOOKUP(DBCS($Q2578),コード一覧!$E$1:$F$6,2,FALSE)),1,VLOOKUP(DBCS($Q2578),コード一覧!$E$1:$F$6,2,FALSE)),"")</f>
        <v/>
      </c>
      <c r="J2578" s="22" t="str">
        <f>IF(AND(INDEX(個人!$C$6:$AH$125,$N2578,$C$3)&lt;&gt;"",INDEX(個人!$C$6:$AH$125,$N2578,$O2578)&lt;&gt;""),VLOOKUP($P2578,コード一覧!$G$1:$H$10,2,FALSE),"")</f>
        <v/>
      </c>
      <c r="K2578" s="22" t="str">
        <f>IF(AND(INDEX(個人!$C$6:$AH$125,$N2578,$C$3)&lt;&gt;"",INDEX(個人!$C$6:$AH$125,$N2578,$O2578)&lt;&gt;""),LEFT(TEXT(INDEX(個人!$C$6:$AH$125,$N2578,$O2578),"mm:ss.00"),2),"")</f>
        <v/>
      </c>
      <c r="L2578" s="22" t="str">
        <f>IF(AND(INDEX(個人!$C$6:$AH$125,$N2578,$C$3)&lt;&gt;"",INDEX(個人!$C$6:$AH$125,$N2578,$O2578)&lt;&gt;""),MID(TEXT(INDEX(個人!$C$6:$AH$125,$N2578,$O2578),"mm:ss.00"),4,2),"")</f>
        <v/>
      </c>
      <c r="M2578" s="22" t="str">
        <f>IF(AND(INDEX(個人!$C$6:$AH$125,$N2578,$C$3)&lt;&gt;"",INDEX(個人!$C$6:$AH$125,$N2578,$O2578)&lt;&gt;""),RIGHT(TEXT(INDEX(個人!$C$6:$AH$125,$N2578,$O2578),"mm:ss.00"),2),"")</f>
        <v/>
      </c>
      <c r="N2578" s="22">
        <f t="shared" si="350"/>
        <v>117</v>
      </c>
      <c r="O2578" s="22">
        <v>31</v>
      </c>
      <c r="P2578" s="24" t="s">
        <v>47</v>
      </c>
      <c r="Q2578" s="22" t="s">
        <v>101</v>
      </c>
    </row>
    <row r="2579" spans="3:17" s="22" customFormat="1" x14ac:dyDescent="0.15">
      <c r="C2579" s="22" t="str">
        <f>IF(INDEX(個人!$C$6:$AH$125,$N2579,$C$3)&lt;&gt;"",DBCS(TRIM(INDEX(個人!$C$6:$AH$125,$N2579,$C$3))),"")</f>
        <v/>
      </c>
      <c r="D2579" s="22" t="str">
        <f t="shared" si="348"/>
        <v>○</v>
      </c>
      <c r="E2579" s="22">
        <f>IF(AND(INDEX(個人!$C$6:$AH$125,$N2578,$C$3)&lt;&gt;"",INDEX(個人!$C$6:$AH$125,$N2579,$O2579)&lt;&gt;""),E2578+1,E2578)</f>
        <v>0</v>
      </c>
      <c r="F2579" s="22" t="str">
        <f t="shared" si="349"/>
        <v>@0</v>
      </c>
      <c r="H2579" s="22" t="str">
        <f>IF(AND(INDEX(個人!$C$6:$AH$125,$N2579,$C$3)&lt;&gt;"",INDEX(個人!$C$6:$AH$125,$N2579,$O2579)&lt;&gt;""),IF(INDEX(個人!$C$6:$AH$125,$N2579,$H$3)&lt;20,11,ROUNDDOWN(INDEX(個人!$C$6:$AH$125,$N2579,$H$3)/5,0)+7),"")</f>
        <v/>
      </c>
      <c r="I2579" s="22" t="str">
        <f>IF(AND(INDEX(個人!$C$6:$AH$125,$N2579,$C$3)&lt;&gt;"",INDEX(個人!$C$6:$AH$125,$N2579,$O2579)&lt;&gt;""),IF(ISERROR(VLOOKUP(DBCS($Q2579),コード一覧!$E$1:$F$6,2,FALSE)),1,VLOOKUP(DBCS($Q2579),コード一覧!$E$1:$F$6,2,FALSE)),"")</f>
        <v/>
      </c>
      <c r="J2579" s="22" t="str">
        <f>IF(AND(INDEX(個人!$C$6:$AH$125,$N2579,$C$3)&lt;&gt;"",INDEX(個人!$C$6:$AH$125,$N2579,$O2579)&lt;&gt;""),VLOOKUP($P2579,コード一覧!$G$1:$H$10,2,FALSE),"")</f>
        <v/>
      </c>
      <c r="K2579" s="22" t="str">
        <f>IF(AND(INDEX(個人!$C$6:$AH$125,$N2579,$C$3)&lt;&gt;"",INDEX(個人!$C$6:$AH$125,$N2579,$O2579)&lt;&gt;""),LEFT(TEXT(INDEX(個人!$C$6:$AH$125,$N2579,$O2579),"mm:ss.00"),2),"")</f>
        <v/>
      </c>
      <c r="L2579" s="22" t="str">
        <f>IF(AND(INDEX(個人!$C$6:$AH$125,$N2579,$C$3)&lt;&gt;"",INDEX(個人!$C$6:$AH$125,$N2579,$O2579)&lt;&gt;""),MID(TEXT(INDEX(個人!$C$6:$AH$125,$N2579,$O2579),"mm:ss.00"),4,2),"")</f>
        <v/>
      </c>
      <c r="M2579" s="22" t="str">
        <f>IF(AND(INDEX(個人!$C$6:$AH$125,$N2579,$C$3)&lt;&gt;"",INDEX(個人!$C$6:$AH$125,$N2579,$O2579)&lt;&gt;""),RIGHT(TEXT(INDEX(個人!$C$6:$AH$125,$N2579,$O2579),"mm:ss.00"),2),"")</f>
        <v/>
      </c>
      <c r="N2579" s="22">
        <f t="shared" si="350"/>
        <v>117</v>
      </c>
      <c r="O2579" s="22">
        <v>32</v>
      </c>
      <c r="P2579" s="24" t="s">
        <v>73</v>
      </c>
      <c r="Q2579" s="22" t="s">
        <v>101</v>
      </c>
    </row>
    <row r="2580" spans="3:17" s="23" customFormat="1" x14ac:dyDescent="0.15">
      <c r="C2580" s="23" t="str">
        <f>IF(INDEX(個人!$C$6:$AH$125,$N2580,$C$3)&lt;&gt;"",DBCS(TRIM(INDEX(個人!$C$6:$AH$125,$N2580,$C$3))),"")</f>
        <v/>
      </c>
      <c r="D2580" s="23" t="str">
        <f>IF(C2579=C2580,"○","×")</f>
        <v>○</v>
      </c>
      <c r="E2580" s="23">
        <f>IF(AND(INDEX(個人!$C$6:$AH$125,$N2580,$C$3)&lt;&gt;"",INDEX(個人!$C$6:$AH$125,$N2580,$O2580)&lt;&gt;""),1,0)</f>
        <v>0</v>
      </c>
      <c r="F2580" s="23" t="str">
        <f>C2580&amp;"@"&amp;E2580</f>
        <v>@0</v>
      </c>
      <c r="H2580" s="23" t="str">
        <f>IF(AND(INDEX(個人!$C$6:$AH$125,$N2580,$C$3)&lt;&gt;"",INDEX(個人!$C$6:$AH$125,$N2580,$O2580)&lt;&gt;""),IF(INDEX(個人!$C$6:$AH$125,$N2580,$H$3)&lt;20,11,ROUNDDOWN(INDEX(個人!$C$6:$AH$125,$N2580,$H$3)/5,0)+7),"")</f>
        <v/>
      </c>
      <c r="I2580" s="23" t="str">
        <f>IF(AND(INDEX(個人!$C$6:$AH$125,$N2580,$C$3)&lt;&gt;"",INDEX(個人!$C$6:$AH$125,$N2580,$O2580)&lt;&gt;""),IF(ISERROR(VLOOKUP(DBCS($Q2580),コード一覧!$E$1:$F$6,2,FALSE)),1,VLOOKUP(DBCS($Q2580),コード一覧!$E$1:$F$6,2,FALSE)),"")</f>
        <v/>
      </c>
      <c r="J2580" s="23" t="str">
        <f>IF(AND(INDEX(個人!$C$6:$AH$125,$N2580,$C$3)&lt;&gt;"",INDEX(個人!$C$6:$AH$125,$N2580,$O2580)&lt;&gt;""),VLOOKUP($P2580,コード一覧!$G$1:$H$10,2,FALSE),"")</f>
        <v/>
      </c>
      <c r="K2580" s="23" t="str">
        <f>IF(AND(INDEX(個人!$C$6:$AH$125,$N2580,$C$3)&lt;&gt;"",INDEX(個人!$C$6:$AH$125,$N2580,$O2580)&lt;&gt;""),LEFT(TEXT(INDEX(個人!$C$6:$AH$125,$N2580,$O2580),"mm:ss.00"),2),"")</f>
        <v/>
      </c>
      <c r="L2580" s="23" t="str">
        <f>IF(AND(INDEX(個人!$C$6:$AH$125,$N2580,$C$3)&lt;&gt;"",INDEX(個人!$C$6:$AH$125,$N2580,$O2580)&lt;&gt;""),MID(TEXT(INDEX(個人!$C$6:$AH$125,$N2580,$O2580),"mm:ss.00"),4,2),"")</f>
        <v/>
      </c>
      <c r="M2580" s="23" t="str">
        <f>IF(AND(INDEX(個人!$C$6:$AH$125,$N2580,$C$3)&lt;&gt;"",INDEX(個人!$C$6:$AH$125,$N2580,$O2580)&lt;&gt;""),RIGHT(TEXT(INDEX(個人!$C$6:$AH$125,$N2580,$O2580),"mm:ss.00"),2),"")</f>
        <v/>
      </c>
      <c r="N2580" s="23">
        <f>N2558+1</f>
        <v>118</v>
      </c>
      <c r="O2580" s="23">
        <v>11</v>
      </c>
      <c r="P2580" s="200" t="s">
        <v>70</v>
      </c>
      <c r="Q2580" s="23" t="s">
        <v>318</v>
      </c>
    </row>
    <row r="2581" spans="3:17" s="23" customFormat="1" x14ac:dyDescent="0.15">
      <c r="C2581" s="23" t="str">
        <f>IF(INDEX(個人!$C$6:$AH$125,$N2581,$C$3)&lt;&gt;"",DBCS(TRIM(INDEX(個人!$C$6:$AH$125,$N2581,$C$3))),"")</f>
        <v/>
      </c>
      <c r="D2581" s="23" t="str">
        <f>IF(C2580=C2581,"○","×")</f>
        <v>○</v>
      </c>
      <c r="E2581" s="23">
        <f>IF(AND(INDEX(個人!$C$6:$AH$125,$N2580,$C$3)&lt;&gt;"",INDEX(個人!$C$6:$AH$125,$N2581,$O2581)&lt;&gt;""),E2580+1,E2580)</f>
        <v>0</v>
      </c>
      <c r="F2581" s="23" t="str">
        <f>C2581&amp;"@"&amp;E2581</f>
        <v>@0</v>
      </c>
      <c r="H2581" s="23" t="str">
        <f>IF(AND(INDEX(個人!$C$6:$AH$125,$N2581,$C$3)&lt;&gt;"",INDEX(個人!$C$6:$AH$125,$N2581,$O2581)&lt;&gt;""),IF(INDEX(個人!$C$6:$AH$125,$N2581,$H$3)&lt;20,11,ROUNDDOWN(INDEX(個人!$C$6:$AH$125,$N2581,$H$3)/5,0)+7),"")</f>
        <v/>
      </c>
      <c r="I2581" s="23" t="str">
        <f>IF(AND(INDEX(個人!$C$6:$AH$125,$N2581,$C$3)&lt;&gt;"",INDEX(個人!$C$6:$AH$125,$N2581,$O2581)&lt;&gt;""),IF(ISERROR(VLOOKUP(DBCS($Q2581),コード一覧!$E$1:$F$6,2,FALSE)),1,VLOOKUP(DBCS($Q2581),コード一覧!$E$1:$F$6,2,FALSE)),"")</f>
        <v/>
      </c>
      <c r="J2581" s="23" t="str">
        <f>IF(AND(INDEX(個人!$C$6:$AH$125,$N2581,$C$3)&lt;&gt;"",INDEX(個人!$C$6:$AH$125,$N2581,$O2581)&lt;&gt;""),VLOOKUP($P2581,コード一覧!$G$1:$H$10,2,FALSE),"")</f>
        <v/>
      </c>
      <c r="K2581" s="23" t="str">
        <f>IF(AND(INDEX(個人!$C$6:$AH$125,$N2581,$C$3)&lt;&gt;"",INDEX(個人!$C$6:$AH$125,$N2581,$O2581)&lt;&gt;""),LEFT(TEXT(INDEX(個人!$C$6:$AH$125,$N2581,$O2581),"mm:ss.00"),2),"")</f>
        <v/>
      </c>
      <c r="L2581" s="23" t="str">
        <f>IF(AND(INDEX(個人!$C$6:$AH$125,$N2581,$C$3)&lt;&gt;"",INDEX(個人!$C$6:$AH$125,$N2581,$O2581)&lt;&gt;""),MID(TEXT(INDEX(個人!$C$6:$AH$125,$N2581,$O2581),"mm:ss.00"),4,2),"")</f>
        <v/>
      </c>
      <c r="M2581" s="23" t="str">
        <f>IF(AND(INDEX(個人!$C$6:$AH$125,$N2581,$C$3)&lt;&gt;"",INDEX(個人!$C$6:$AH$125,$N2581,$O2581)&lt;&gt;""),RIGHT(TEXT(INDEX(個人!$C$6:$AH$125,$N2581,$O2581),"mm:ss.00"),2),"")</f>
        <v/>
      </c>
      <c r="N2581" s="23">
        <f>$N2580</f>
        <v>118</v>
      </c>
      <c r="O2581" s="23">
        <v>12</v>
      </c>
      <c r="P2581" s="200" t="s">
        <v>24</v>
      </c>
      <c r="Q2581" s="23" t="s">
        <v>318</v>
      </c>
    </row>
    <row r="2582" spans="3:17" s="23" customFormat="1" x14ac:dyDescent="0.15">
      <c r="C2582" s="23" t="str">
        <f>IF(INDEX(個人!$C$6:$AH$125,$N2582,$C$3)&lt;&gt;"",DBCS(TRIM(INDEX(個人!$C$6:$AH$125,$N2582,$C$3))),"")</f>
        <v/>
      </c>
      <c r="D2582" s="23" t="str">
        <f t="shared" ref="D2582:D2601" si="351">IF(C2581=C2582,"○","×")</f>
        <v>○</v>
      </c>
      <c r="E2582" s="23">
        <f>IF(AND(INDEX(個人!$C$6:$AH$125,$N2581,$C$3)&lt;&gt;"",INDEX(個人!$C$6:$AH$125,$N2582,$O2582)&lt;&gt;""),E2581+1,E2581)</f>
        <v>0</v>
      </c>
      <c r="F2582" s="23" t="str">
        <f t="shared" ref="F2582:F2601" si="352">C2582&amp;"@"&amp;E2582</f>
        <v>@0</v>
      </c>
      <c r="H2582" s="23" t="str">
        <f>IF(AND(INDEX(個人!$C$6:$AH$125,$N2582,$C$3)&lt;&gt;"",INDEX(個人!$C$6:$AH$125,$N2582,$O2582)&lt;&gt;""),IF(INDEX(個人!$C$6:$AH$125,$N2582,$H$3)&lt;20,11,ROUNDDOWN(INDEX(個人!$C$6:$AH$125,$N2582,$H$3)/5,0)+7),"")</f>
        <v/>
      </c>
      <c r="I2582" s="23" t="str">
        <f>IF(AND(INDEX(個人!$C$6:$AH$125,$N2582,$C$3)&lt;&gt;"",INDEX(個人!$C$6:$AH$125,$N2582,$O2582)&lt;&gt;""),IF(ISERROR(VLOOKUP(DBCS($Q2582),コード一覧!$E$1:$F$6,2,FALSE)),1,VLOOKUP(DBCS($Q2582),コード一覧!$E$1:$F$6,2,FALSE)),"")</f>
        <v/>
      </c>
      <c r="J2582" s="23" t="str">
        <f>IF(AND(INDEX(個人!$C$6:$AH$125,$N2582,$C$3)&lt;&gt;"",INDEX(個人!$C$6:$AH$125,$N2582,$O2582)&lt;&gt;""),VLOOKUP($P2582,コード一覧!$G$1:$H$10,2,FALSE),"")</f>
        <v/>
      </c>
      <c r="K2582" s="23" t="str">
        <f>IF(AND(INDEX(個人!$C$6:$AH$125,$N2582,$C$3)&lt;&gt;"",INDEX(個人!$C$6:$AH$125,$N2582,$O2582)&lt;&gt;""),LEFT(TEXT(INDEX(個人!$C$6:$AH$125,$N2582,$O2582),"mm:ss.00"),2),"")</f>
        <v/>
      </c>
      <c r="L2582" s="23" t="str">
        <f>IF(AND(INDEX(個人!$C$6:$AH$125,$N2582,$C$3)&lt;&gt;"",INDEX(個人!$C$6:$AH$125,$N2582,$O2582)&lt;&gt;""),MID(TEXT(INDEX(個人!$C$6:$AH$125,$N2582,$O2582),"mm:ss.00"),4,2),"")</f>
        <v/>
      </c>
      <c r="M2582" s="23" t="str">
        <f>IF(AND(INDEX(個人!$C$6:$AH$125,$N2582,$C$3)&lt;&gt;"",INDEX(個人!$C$6:$AH$125,$N2582,$O2582)&lt;&gt;""),RIGHT(TEXT(INDEX(個人!$C$6:$AH$125,$N2582,$O2582),"mm:ss.00"),2),"")</f>
        <v/>
      </c>
      <c r="N2582" s="23">
        <f t="shared" ref="N2582:N2601" si="353">$N2581</f>
        <v>118</v>
      </c>
      <c r="O2582" s="23">
        <v>13</v>
      </c>
      <c r="P2582" s="200" t="s">
        <v>37</v>
      </c>
      <c r="Q2582" s="23" t="s">
        <v>318</v>
      </c>
    </row>
    <row r="2583" spans="3:17" s="23" customFormat="1" x14ac:dyDescent="0.15">
      <c r="C2583" s="23" t="str">
        <f>IF(INDEX(個人!$C$6:$AH$125,$N2583,$C$3)&lt;&gt;"",DBCS(TRIM(INDEX(個人!$C$6:$AH$125,$N2583,$C$3))),"")</f>
        <v/>
      </c>
      <c r="D2583" s="23" t="str">
        <f t="shared" si="351"/>
        <v>○</v>
      </c>
      <c r="E2583" s="23">
        <f>IF(AND(INDEX(個人!$C$6:$AH$125,$N2582,$C$3)&lt;&gt;"",INDEX(個人!$C$6:$AH$125,$N2583,$O2583)&lt;&gt;""),E2582+1,E2582)</f>
        <v>0</v>
      </c>
      <c r="F2583" s="23" t="str">
        <f t="shared" si="352"/>
        <v>@0</v>
      </c>
      <c r="H2583" s="23" t="str">
        <f>IF(AND(INDEX(個人!$C$6:$AH$125,$N2583,$C$3)&lt;&gt;"",INDEX(個人!$C$6:$AH$125,$N2583,$O2583)&lt;&gt;""),IF(INDEX(個人!$C$6:$AH$125,$N2583,$H$3)&lt;20,11,ROUNDDOWN(INDEX(個人!$C$6:$AH$125,$N2583,$H$3)/5,0)+7),"")</f>
        <v/>
      </c>
      <c r="I2583" s="23" t="str">
        <f>IF(AND(INDEX(個人!$C$6:$AH$125,$N2583,$C$3)&lt;&gt;"",INDEX(個人!$C$6:$AH$125,$N2583,$O2583)&lt;&gt;""),IF(ISERROR(VLOOKUP(DBCS($Q2583),コード一覧!$E$1:$F$6,2,FALSE)),1,VLOOKUP(DBCS($Q2583),コード一覧!$E$1:$F$6,2,FALSE)),"")</f>
        <v/>
      </c>
      <c r="J2583" s="23" t="str">
        <f>IF(AND(INDEX(個人!$C$6:$AH$125,$N2583,$C$3)&lt;&gt;"",INDEX(個人!$C$6:$AH$125,$N2583,$O2583)&lt;&gt;""),VLOOKUP($P2583,コード一覧!$G$1:$H$10,2,FALSE),"")</f>
        <v/>
      </c>
      <c r="K2583" s="23" t="str">
        <f>IF(AND(INDEX(個人!$C$6:$AH$125,$N2583,$C$3)&lt;&gt;"",INDEX(個人!$C$6:$AH$125,$N2583,$O2583)&lt;&gt;""),LEFT(TEXT(INDEX(個人!$C$6:$AH$125,$N2583,$O2583),"mm:ss.00"),2),"")</f>
        <v/>
      </c>
      <c r="L2583" s="23" t="str">
        <f>IF(AND(INDEX(個人!$C$6:$AH$125,$N2583,$C$3)&lt;&gt;"",INDEX(個人!$C$6:$AH$125,$N2583,$O2583)&lt;&gt;""),MID(TEXT(INDEX(個人!$C$6:$AH$125,$N2583,$O2583),"mm:ss.00"),4,2),"")</f>
        <v/>
      </c>
      <c r="M2583" s="23" t="str">
        <f>IF(AND(INDEX(個人!$C$6:$AH$125,$N2583,$C$3)&lt;&gt;"",INDEX(個人!$C$6:$AH$125,$N2583,$O2583)&lt;&gt;""),RIGHT(TEXT(INDEX(個人!$C$6:$AH$125,$N2583,$O2583),"mm:ss.00"),2),"")</f>
        <v/>
      </c>
      <c r="N2583" s="23">
        <f t="shared" si="353"/>
        <v>118</v>
      </c>
      <c r="O2583" s="23">
        <v>14</v>
      </c>
      <c r="P2583" s="200" t="s">
        <v>47</v>
      </c>
      <c r="Q2583" s="23" t="s">
        <v>318</v>
      </c>
    </row>
    <row r="2584" spans="3:17" s="23" customFormat="1" x14ac:dyDescent="0.15">
      <c r="C2584" s="23" t="str">
        <f>IF(INDEX(個人!$C$6:$AH$125,$N2584,$C$3)&lt;&gt;"",DBCS(TRIM(INDEX(個人!$C$6:$AH$125,$N2584,$C$3))),"")</f>
        <v/>
      </c>
      <c r="D2584" s="23" t="str">
        <f t="shared" si="351"/>
        <v>○</v>
      </c>
      <c r="E2584" s="23">
        <f>IF(AND(INDEX(個人!$C$6:$AH$125,$N2583,$C$3)&lt;&gt;"",INDEX(個人!$C$6:$AH$125,$N2584,$O2584)&lt;&gt;""),E2583+1,E2583)</f>
        <v>0</v>
      </c>
      <c r="F2584" s="23" t="str">
        <f t="shared" si="352"/>
        <v>@0</v>
      </c>
      <c r="H2584" s="23" t="str">
        <f>IF(AND(INDEX(個人!$C$6:$AH$125,$N2584,$C$3)&lt;&gt;"",INDEX(個人!$C$6:$AH$125,$N2584,$O2584)&lt;&gt;""),IF(INDEX(個人!$C$6:$AH$125,$N2584,$H$3)&lt;20,11,ROUNDDOWN(INDEX(個人!$C$6:$AH$125,$N2584,$H$3)/5,0)+7),"")</f>
        <v/>
      </c>
      <c r="I2584" s="23" t="str">
        <f>IF(AND(INDEX(個人!$C$6:$AH$125,$N2584,$C$3)&lt;&gt;"",INDEX(個人!$C$6:$AH$125,$N2584,$O2584)&lt;&gt;""),IF(ISERROR(VLOOKUP(DBCS($Q2584),コード一覧!$E$1:$F$6,2,FALSE)),1,VLOOKUP(DBCS($Q2584),コード一覧!$E$1:$F$6,2,FALSE)),"")</f>
        <v/>
      </c>
      <c r="J2584" s="23" t="str">
        <f>IF(AND(INDEX(個人!$C$6:$AH$125,$N2584,$C$3)&lt;&gt;"",INDEX(個人!$C$6:$AH$125,$N2584,$O2584)&lt;&gt;""),VLOOKUP($P2584,コード一覧!$G$1:$H$10,2,FALSE),"")</f>
        <v/>
      </c>
      <c r="K2584" s="23" t="str">
        <f>IF(AND(INDEX(個人!$C$6:$AH$125,$N2584,$C$3)&lt;&gt;"",INDEX(個人!$C$6:$AH$125,$N2584,$O2584)&lt;&gt;""),LEFT(TEXT(INDEX(個人!$C$6:$AH$125,$N2584,$O2584),"mm:ss.00"),2),"")</f>
        <v/>
      </c>
      <c r="L2584" s="23" t="str">
        <f>IF(AND(INDEX(個人!$C$6:$AH$125,$N2584,$C$3)&lt;&gt;"",INDEX(個人!$C$6:$AH$125,$N2584,$O2584)&lt;&gt;""),MID(TEXT(INDEX(個人!$C$6:$AH$125,$N2584,$O2584),"mm:ss.00"),4,2),"")</f>
        <v/>
      </c>
      <c r="M2584" s="23" t="str">
        <f>IF(AND(INDEX(個人!$C$6:$AH$125,$N2584,$C$3)&lt;&gt;"",INDEX(個人!$C$6:$AH$125,$N2584,$O2584)&lt;&gt;""),RIGHT(TEXT(INDEX(個人!$C$6:$AH$125,$N2584,$O2584),"mm:ss.00"),2),"")</f>
        <v/>
      </c>
      <c r="N2584" s="23">
        <f t="shared" si="353"/>
        <v>118</v>
      </c>
      <c r="O2584" s="23">
        <v>15</v>
      </c>
      <c r="P2584" s="200" t="s">
        <v>73</v>
      </c>
      <c r="Q2584" s="23" t="s">
        <v>318</v>
      </c>
    </row>
    <row r="2585" spans="3:17" s="23" customFormat="1" x14ac:dyDescent="0.15">
      <c r="C2585" s="23" t="str">
        <f>IF(INDEX(個人!$C$6:$AH$125,$N2585,$C$3)&lt;&gt;"",DBCS(TRIM(INDEX(個人!$C$6:$AH$125,$N2585,$C$3))),"")</f>
        <v/>
      </c>
      <c r="D2585" s="23" t="str">
        <f t="shared" si="351"/>
        <v>○</v>
      </c>
      <c r="E2585" s="23">
        <f>IF(AND(INDEX(個人!$C$6:$AH$125,$N2584,$C$3)&lt;&gt;"",INDEX(個人!$C$6:$AH$125,$N2585,$O2585)&lt;&gt;""),E2584+1,E2584)</f>
        <v>0</v>
      </c>
      <c r="F2585" s="23" t="str">
        <f t="shared" si="352"/>
        <v>@0</v>
      </c>
      <c r="H2585" s="23" t="str">
        <f>IF(AND(INDEX(個人!$C$6:$AH$125,$N2585,$C$3)&lt;&gt;"",INDEX(個人!$C$6:$AH$125,$N2585,$O2585)&lt;&gt;""),IF(INDEX(個人!$C$6:$AH$125,$N2585,$H$3)&lt;20,11,ROUNDDOWN(INDEX(個人!$C$6:$AH$125,$N2585,$H$3)/5,0)+7),"")</f>
        <v/>
      </c>
      <c r="I2585" s="23" t="str">
        <f>IF(AND(INDEX(個人!$C$6:$AH$125,$N2585,$C$3)&lt;&gt;"",INDEX(個人!$C$6:$AH$125,$N2585,$O2585)&lt;&gt;""),IF(ISERROR(VLOOKUP(DBCS($Q2585),コード一覧!$E$1:$F$6,2,FALSE)),1,VLOOKUP(DBCS($Q2585),コード一覧!$E$1:$F$6,2,FALSE)),"")</f>
        <v/>
      </c>
      <c r="J2585" s="23" t="str">
        <f>IF(AND(INDEX(個人!$C$6:$AH$125,$N2585,$C$3)&lt;&gt;"",INDEX(個人!$C$6:$AH$125,$N2585,$O2585)&lt;&gt;""),VLOOKUP($P2585,コード一覧!$G$1:$H$10,2,FALSE),"")</f>
        <v/>
      </c>
      <c r="K2585" s="23" t="str">
        <f>IF(AND(INDEX(個人!$C$6:$AH$125,$N2585,$C$3)&lt;&gt;"",INDEX(個人!$C$6:$AH$125,$N2585,$O2585)&lt;&gt;""),LEFT(TEXT(INDEX(個人!$C$6:$AH$125,$N2585,$O2585),"mm:ss.00"),2),"")</f>
        <v/>
      </c>
      <c r="L2585" s="23" t="str">
        <f>IF(AND(INDEX(個人!$C$6:$AH$125,$N2585,$C$3)&lt;&gt;"",INDEX(個人!$C$6:$AH$125,$N2585,$O2585)&lt;&gt;""),MID(TEXT(INDEX(個人!$C$6:$AH$125,$N2585,$O2585),"mm:ss.00"),4,2),"")</f>
        <v/>
      </c>
      <c r="M2585" s="23" t="str">
        <f>IF(AND(INDEX(個人!$C$6:$AH$125,$N2585,$C$3)&lt;&gt;"",INDEX(個人!$C$6:$AH$125,$N2585,$O2585)&lt;&gt;""),RIGHT(TEXT(INDEX(個人!$C$6:$AH$125,$N2585,$O2585),"mm:ss.00"),2),"")</f>
        <v/>
      </c>
      <c r="N2585" s="23">
        <f t="shared" si="353"/>
        <v>118</v>
      </c>
      <c r="O2585" s="23">
        <v>16</v>
      </c>
      <c r="P2585" s="200" t="s">
        <v>75</v>
      </c>
      <c r="Q2585" s="23" t="s">
        <v>318</v>
      </c>
    </row>
    <row r="2586" spans="3:17" s="23" customFormat="1" x14ac:dyDescent="0.15">
      <c r="C2586" s="23" t="str">
        <f>IF(INDEX(個人!$C$6:$AH$125,$N2586,$C$3)&lt;&gt;"",DBCS(TRIM(INDEX(個人!$C$6:$AH$125,$N2586,$C$3))),"")</f>
        <v/>
      </c>
      <c r="D2586" s="23" t="str">
        <f t="shared" si="351"/>
        <v>○</v>
      </c>
      <c r="E2586" s="23">
        <f>IF(AND(INDEX(個人!$C$6:$AH$125,$N2585,$C$3)&lt;&gt;"",INDEX(個人!$C$6:$AH$125,$N2586,$O2586)&lt;&gt;""),E2585+1,E2585)</f>
        <v>0</v>
      </c>
      <c r="F2586" s="23" t="str">
        <f t="shared" si="352"/>
        <v>@0</v>
      </c>
      <c r="H2586" s="23" t="str">
        <f>IF(AND(INDEX(個人!$C$6:$AH$125,$N2586,$C$3)&lt;&gt;"",INDEX(個人!$C$6:$AH$125,$N2586,$O2586)&lt;&gt;""),IF(INDEX(個人!$C$6:$AH$125,$N2586,$H$3)&lt;20,11,ROUNDDOWN(INDEX(個人!$C$6:$AH$125,$N2586,$H$3)/5,0)+7),"")</f>
        <v/>
      </c>
      <c r="I2586" s="23" t="str">
        <f>IF(AND(INDEX(個人!$C$6:$AH$125,$N2586,$C$3)&lt;&gt;"",INDEX(個人!$C$6:$AH$125,$N2586,$O2586)&lt;&gt;""),IF(ISERROR(VLOOKUP(DBCS($Q2586),コード一覧!$E$1:$F$6,2,FALSE)),1,VLOOKUP(DBCS($Q2586),コード一覧!$E$1:$F$6,2,FALSE)),"")</f>
        <v/>
      </c>
      <c r="J2586" s="23" t="str">
        <f>IF(AND(INDEX(個人!$C$6:$AH$125,$N2586,$C$3)&lt;&gt;"",INDEX(個人!$C$6:$AH$125,$N2586,$O2586)&lt;&gt;""),VLOOKUP($P2586,コード一覧!$G$1:$H$10,2,FALSE),"")</f>
        <v/>
      </c>
      <c r="K2586" s="23" t="str">
        <f>IF(AND(INDEX(個人!$C$6:$AH$125,$N2586,$C$3)&lt;&gt;"",INDEX(個人!$C$6:$AH$125,$N2586,$O2586)&lt;&gt;""),LEFT(TEXT(INDEX(個人!$C$6:$AH$125,$N2586,$O2586),"mm:ss.00"),2),"")</f>
        <v/>
      </c>
      <c r="L2586" s="23" t="str">
        <f>IF(AND(INDEX(個人!$C$6:$AH$125,$N2586,$C$3)&lt;&gt;"",INDEX(個人!$C$6:$AH$125,$N2586,$O2586)&lt;&gt;""),MID(TEXT(INDEX(個人!$C$6:$AH$125,$N2586,$O2586),"mm:ss.00"),4,2),"")</f>
        <v/>
      </c>
      <c r="M2586" s="23" t="str">
        <f>IF(AND(INDEX(個人!$C$6:$AH$125,$N2586,$C$3)&lt;&gt;"",INDEX(個人!$C$6:$AH$125,$N2586,$O2586)&lt;&gt;""),RIGHT(TEXT(INDEX(個人!$C$6:$AH$125,$N2586,$O2586),"mm:ss.00"),2),"")</f>
        <v/>
      </c>
      <c r="N2586" s="23">
        <f t="shared" si="353"/>
        <v>118</v>
      </c>
      <c r="O2586" s="23">
        <v>17</v>
      </c>
      <c r="P2586" s="200" t="s">
        <v>77</v>
      </c>
      <c r="Q2586" s="23" t="s">
        <v>318</v>
      </c>
    </row>
    <row r="2587" spans="3:17" s="23" customFormat="1" x14ac:dyDescent="0.15">
      <c r="C2587" s="23" t="str">
        <f>IF(INDEX(個人!$C$6:$AH$125,$N2587,$C$3)&lt;&gt;"",DBCS(TRIM(INDEX(個人!$C$6:$AH$125,$N2587,$C$3))),"")</f>
        <v/>
      </c>
      <c r="D2587" s="23" t="str">
        <f t="shared" si="351"/>
        <v>○</v>
      </c>
      <c r="E2587" s="23">
        <f>IF(AND(INDEX(個人!$C$6:$AH$125,$N2586,$C$3)&lt;&gt;"",INDEX(個人!$C$6:$AH$125,$N2587,$O2587)&lt;&gt;""),E2586+1,E2586)</f>
        <v>0</v>
      </c>
      <c r="F2587" s="23" t="str">
        <f t="shared" si="352"/>
        <v>@0</v>
      </c>
      <c r="H2587" s="23" t="str">
        <f>IF(AND(INDEX(個人!$C$6:$AH$125,$N2587,$C$3)&lt;&gt;"",INDEX(個人!$C$6:$AH$125,$N2587,$O2587)&lt;&gt;""),IF(INDEX(個人!$C$6:$AH$125,$N2587,$H$3)&lt;20,11,ROUNDDOWN(INDEX(個人!$C$6:$AH$125,$N2587,$H$3)/5,0)+7),"")</f>
        <v/>
      </c>
      <c r="I2587" s="23" t="str">
        <f>IF(AND(INDEX(個人!$C$6:$AH$125,$N2587,$C$3)&lt;&gt;"",INDEX(個人!$C$6:$AH$125,$N2587,$O2587)&lt;&gt;""),IF(ISERROR(VLOOKUP(DBCS($Q2587),コード一覧!$E$1:$F$6,2,FALSE)),1,VLOOKUP(DBCS($Q2587),コード一覧!$E$1:$F$6,2,FALSE)),"")</f>
        <v/>
      </c>
      <c r="J2587" s="23" t="str">
        <f>IF(AND(INDEX(個人!$C$6:$AH$125,$N2587,$C$3)&lt;&gt;"",INDEX(個人!$C$6:$AH$125,$N2587,$O2587)&lt;&gt;""),VLOOKUP($P2587,コード一覧!$G$1:$H$10,2,FALSE),"")</f>
        <v/>
      </c>
      <c r="K2587" s="23" t="str">
        <f>IF(AND(INDEX(個人!$C$6:$AH$125,$N2587,$C$3)&lt;&gt;"",INDEX(個人!$C$6:$AH$125,$N2587,$O2587)&lt;&gt;""),LEFT(TEXT(INDEX(個人!$C$6:$AH$125,$N2587,$O2587),"mm:ss.00"),2),"")</f>
        <v/>
      </c>
      <c r="L2587" s="23" t="str">
        <f>IF(AND(INDEX(個人!$C$6:$AH$125,$N2587,$C$3)&lt;&gt;"",INDEX(個人!$C$6:$AH$125,$N2587,$O2587)&lt;&gt;""),MID(TEXT(INDEX(個人!$C$6:$AH$125,$N2587,$O2587),"mm:ss.00"),4,2),"")</f>
        <v/>
      </c>
      <c r="M2587" s="23" t="str">
        <f>IF(AND(INDEX(個人!$C$6:$AH$125,$N2587,$C$3)&lt;&gt;"",INDEX(個人!$C$6:$AH$125,$N2587,$O2587)&lt;&gt;""),RIGHT(TEXT(INDEX(個人!$C$6:$AH$125,$N2587,$O2587),"mm:ss.00"),2),"")</f>
        <v/>
      </c>
      <c r="N2587" s="23">
        <f t="shared" si="353"/>
        <v>118</v>
      </c>
      <c r="O2587" s="23">
        <v>18</v>
      </c>
      <c r="P2587" s="200" t="s">
        <v>70</v>
      </c>
      <c r="Q2587" s="23" t="s">
        <v>319</v>
      </c>
    </row>
    <row r="2588" spans="3:17" s="23" customFormat="1" x14ac:dyDescent="0.15">
      <c r="C2588" s="23" t="str">
        <f>IF(INDEX(個人!$C$6:$AH$125,$N2588,$C$3)&lt;&gt;"",DBCS(TRIM(INDEX(個人!$C$6:$AH$125,$N2588,$C$3))),"")</f>
        <v/>
      </c>
      <c r="D2588" s="23" t="str">
        <f t="shared" si="351"/>
        <v>○</v>
      </c>
      <c r="E2588" s="23">
        <f>IF(AND(INDEX(個人!$C$6:$AH$125,$N2587,$C$3)&lt;&gt;"",INDEX(個人!$C$6:$AH$125,$N2588,$O2588)&lt;&gt;""),E2587+1,E2587)</f>
        <v>0</v>
      </c>
      <c r="F2588" s="23" t="str">
        <f t="shared" si="352"/>
        <v>@0</v>
      </c>
      <c r="H2588" s="23" t="str">
        <f>IF(AND(INDEX(個人!$C$6:$AH$125,$N2588,$C$3)&lt;&gt;"",INDEX(個人!$C$6:$AH$125,$N2588,$O2588)&lt;&gt;""),IF(INDEX(個人!$C$6:$AH$125,$N2588,$H$3)&lt;20,11,ROUNDDOWN(INDEX(個人!$C$6:$AH$125,$N2588,$H$3)/5,0)+7),"")</f>
        <v/>
      </c>
      <c r="I2588" s="23" t="str">
        <f>IF(AND(INDEX(個人!$C$6:$AH$125,$N2588,$C$3)&lt;&gt;"",INDEX(個人!$C$6:$AH$125,$N2588,$O2588)&lt;&gt;""),IF(ISERROR(VLOOKUP(DBCS($Q2588),コード一覧!$E$1:$F$6,2,FALSE)),1,VLOOKUP(DBCS($Q2588),コード一覧!$E$1:$F$6,2,FALSE)),"")</f>
        <v/>
      </c>
      <c r="J2588" s="23" t="str">
        <f>IF(AND(INDEX(個人!$C$6:$AH$125,$N2588,$C$3)&lt;&gt;"",INDEX(個人!$C$6:$AH$125,$N2588,$O2588)&lt;&gt;""),VLOOKUP($P2588,コード一覧!$G$1:$H$10,2,FALSE),"")</f>
        <v/>
      </c>
      <c r="K2588" s="23" t="str">
        <f>IF(AND(INDEX(個人!$C$6:$AH$125,$N2588,$C$3)&lt;&gt;"",INDEX(個人!$C$6:$AH$125,$N2588,$O2588)&lt;&gt;""),LEFT(TEXT(INDEX(個人!$C$6:$AH$125,$N2588,$O2588),"mm:ss.00"),2),"")</f>
        <v/>
      </c>
      <c r="L2588" s="23" t="str">
        <f>IF(AND(INDEX(個人!$C$6:$AH$125,$N2588,$C$3)&lt;&gt;"",INDEX(個人!$C$6:$AH$125,$N2588,$O2588)&lt;&gt;""),MID(TEXT(INDEX(個人!$C$6:$AH$125,$N2588,$O2588),"mm:ss.00"),4,2),"")</f>
        <v/>
      </c>
      <c r="M2588" s="23" t="str">
        <f>IF(AND(INDEX(個人!$C$6:$AH$125,$N2588,$C$3)&lt;&gt;"",INDEX(個人!$C$6:$AH$125,$N2588,$O2588)&lt;&gt;""),RIGHT(TEXT(INDEX(個人!$C$6:$AH$125,$N2588,$O2588),"mm:ss.00"),2),"")</f>
        <v/>
      </c>
      <c r="N2588" s="23">
        <f t="shared" si="353"/>
        <v>118</v>
      </c>
      <c r="O2588" s="23">
        <v>19</v>
      </c>
      <c r="P2588" s="200" t="s">
        <v>24</v>
      </c>
      <c r="Q2588" s="23" t="s">
        <v>319</v>
      </c>
    </row>
    <row r="2589" spans="3:17" s="23" customFormat="1" x14ac:dyDescent="0.15">
      <c r="C2589" s="23" t="str">
        <f>IF(INDEX(個人!$C$6:$AH$125,$N2589,$C$3)&lt;&gt;"",DBCS(TRIM(INDEX(個人!$C$6:$AH$125,$N2589,$C$3))),"")</f>
        <v/>
      </c>
      <c r="D2589" s="23" t="str">
        <f t="shared" si="351"/>
        <v>○</v>
      </c>
      <c r="E2589" s="23">
        <f>IF(AND(INDEX(個人!$C$6:$AH$125,$N2588,$C$3)&lt;&gt;"",INDEX(個人!$C$6:$AH$125,$N2589,$O2589)&lt;&gt;""),E2588+1,E2588)</f>
        <v>0</v>
      </c>
      <c r="F2589" s="23" t="str">
        <f t="shared" si="352"/>
        <v>@0</v>
      </c>
      <c r="H2589" s="23" t="str">
        <f>IF(AND(INDEX(個人!$C$6:$AH$125,$N2589,$C$3)&lt;&gt;"",INDEX(個人!$C$6:$AH$125,$N2589,$O2589)&lt;&gt;""),IF(INDEX(個人!$C$6:$AH$125,$N2589,$H$3)&lt;20,11,ROUNDDOWN(INDEX(個人!$C$6:$AH$125,$N2589,$H$3)/5,0)+7),"")</f>
        <v/>
      </c>
      <c r="I2589" s="23" t="str">
        <f>IF(AND(INDEX(個人!$C$6:$AH$125,$N2589,$C$3)&lt;&gt;"",INDEX(個人!$C$6:$AH$125,$N2589,$O2589)&lt;&gt;""),IF(ISERROR(VLOOKUP(DBCS($Q2589),コード一覧!$E$1:$F$6,2,FALSE)),1,VLOOKUP(DBCS($Q2589),コード一覧!$E$1:$F$6,2,FALSE)),"")</f>
        <v/>
      </c>
      <c r="J2589" s="23" t="str">
        <f>IF(AND(INDEX(個人!$C$6:$AH$125,$N2589,$C$3)&lt;&gt;"",INDEX(個人!$C$6:$AH$125,$N2589,$O2589)&lt;&gt;""),VLOOKUP($P2589,コード一覧!$G$1:$H$10,2,FALSE),"")</f>
        <v/>
      </c>
      <c r="K2589" s="23" t="str">
        <f>IF(AND(INDEX(個人!$C$6:$AH$125,$N2589,$C$3)&lt;&gt;"",INDEX(個人!$C$6:$AH$125,$N2589,$O2589)&lt;&gt;""),LEFT(TEXT(INDEX(個人!$C$6:$AH$125,$N2589,$O2589),"mm:ss.00"),2),"")</f>
        <v/>
      </c>
      <c r="L2589" s="23" t="str">
        <f>IF(AND(INDEX(個人!$C$6:$AH$125,$N2589,$C$3)&lt;&gt;"",INDEX(個人!$C$6:$AH$125,$N2589,$O2589)&lt;&gt;""),MID(TEXT(INDEX(個人!$C$6:$AH$125,$N2589,$O2589),"mm:ss.00"),4,2),"")</f>
        <v/>
      </c>
      <c r="M2589" s="23" t="str">
        <f>IF(AND(INDEX(個人!$C$6:$AH$125,$N2589,$C$3)&lt;&gt;"",INDEX(個人!$C$6:$AH$125,$N2589,$O2589)&lt;&gt;""),RIGHT(TEXT(INDEX(個人!$C$6:$AH$125,$N2589,$O2589),"mm:ss.00"),2),"")</f>
        <v/>
      </c>
      <c r="N2589" s="23">
        <f t="shared" si="353"/>
        <v>118</v>
      </c>
      <c r="O2589" s="23">
        <v>20</v>
      </c>
      <c r="P2589" s="200" t="s">
        <v>37</v>
      </c>
      <c r="Q2589" s="23" t="s">
        <v>319</v>
      </c>
    </row>
    <row r="2590" spans="3:17" s="23" customFormat="1" x14ac:dyDescent="0.15">
      <c r="C2590" s="23" t="str">
        <f>IF(INDEX(個人!$C$6:$AH$125,$N2590,$C$3)&lt;&gt;"",DBCS(TRIM(INDEX(個人!$C$6:$AH$125,$N2590,$C$3))),"")</f>
        <v/>
      </c>
      <c r="D2590" s="23" t="str">
        <f t="shared" si="351"/>
        <v>○</v>
      </c>
      <c r="E2590" s="23">
        <f>IF(AND(INDEX(個人!$C$6:$AH$125,$N2589,$C$3)&lt;&gt;"",INDEX(個人!$C$6:$AH$125,$N2590,$O2590)&lt;&gt;""),E2589+1,E2589)</f>
        <v>0</v>
      </c>
      <c r="F2590" s="23" t="str">
        <f t="shared" si="352"/>
        <v>@0</v>
      </c>
      <c r="H2590" s="23" t="str">
        <f>IF(AND(INDEX(個人!$C$6:$AH$125,$N2590,$C$3)&lt;&gt;"",INDEX(個人!$C$6:$AH$125,$N2590,$O2590)&lt;&gt;""),IF(INDEX(個人!$C$6:$AH$125,$N2590,$H$3)&lt;20,11,ROUNDDOWN(INDEX(個人!$C$6:$AH$125,$N2590,$H$3)/5,0)+7),"")</f>
        <v/>
      </c>
      <c r="I2590" s="23" t="str">
        <f>IF(AND(INDEX(個人!$C$6:$AH$125,$N2590,$C$3)&lt;&gt;"",INDEX(個人!$C$6:$AH$125,$N2590,$O2590)&lt;&gt;""),IF(ISERROR(VLOOKUP(DBCS($Q2590),コード一覧!$E$1:$F$6,2,FALSE)),1,VLOOKUP(DBCS($Q2590),コード一覧!$E$1:$F$6,2,FALSE)),"")</f>
        <v/>
      </c>
      <c r="J2590" s="23" t="str">
        <f>IF(AND(INDEX(個人!$C$6:$AH$125,$N2590,$C$3)&lt;&gt;"",INDEX(個人!$C$6:$AH$125,$N2590,$O2590)&lt;&gt;""),VLOOKUP($P2590,コード一覧!$G$1:$H$10,2,FALSE),"")</f>
        <v/>
      </c>
      <c r="K2590" s="23" t="str">
        <f>IF(AND(INDEX(個人!$C$6:$AH$125,$N2590,$C$3)&lt;&gt;"",INDEX(個人!$C$6:$AH$125,$N2590,$O2590)&lt;&gt;""),LEFT(TEXT(INDEX(個人!$C$6:$AH$125,$N2590,$O2590),"mm:ss.00"),2),"")</f>
        <v/>
      </c>
      <c r="L2590" s="23" t="str">
        <f>IF(AND(INDEX(個人!$C$6:$AH$125,$N2590,$C$3)&lt;&gt;"",INDEX(個人!$C$6:$AH$125,$N2590,$O2590)&lt;&gt;""),MID(TEXT(INDEX(個人!$C$6:$AH$125,$N2590,$O2590),"mm:ss.00"),4,2),"")</f>
        <v/>
      </c>
      <c r="M2590" s="23" t="str">
        <f>IF(AND(INDEX(個人!$C$6:$AH$125,$N2590,$C$3)&lt;&gt;"",INDEX(個人!$C$6:$AH$125,$N2590,$O2590)&lt;&gt;""),RIGHT(TEXT(INDEX(個人!$C$6:$AH$125,$N2590,$O2590),"mm:ss.00"),2),"")</f>
        <v/>
      </c>
      <c r="N2590" s="23">
        <f t="shared" si="353"/>
        <v>118</v>
      </c>
      <c r="O2590" s="23">
        <v>21</v>
      </c>
      <c r="P2590" s="200" t="s">
        <v>47</v>
      </c>
      <c r="Q2590" s="23" t="s">
        <v>319</v>
      </c>
    </row>
    <row r="2591" spans="3:17" s="23" customFormat="1" x14ac:dyDescent="0.15">
      <c r="C2591" s="23" t="str">
        <f>IF(INDEX(個人!$C$6:$AH$125,$N2591,$C$3)&lt;&gt;"",DBCS(TRIM(INDEX(個人!$C$6:$AH$125,$N2591,$C$3))),"")</f>
        <v/>
      </c>
      <c r="D2591" s="23" t="str">
        <f t="shared" si="351"/>
        <v>○</v>
      </c>
      <c r="E2591" s="23">
        <f>IF(AND(INDEX(個人!$C$6:$AH$125,$N2590,$C$3)&lt;&gt;"",INDEX(個人!$C$6:$AH$125,$N2591,$O2591)&lt;&gt;""),E2590+1,E2590)</f>
        <v>0</v>
      </c>
      <c r="F2591" s="23" t="str">
        <f t="shared" si="352"/>
        <v>@0</v>
      </c>
      <c r="H2591" s="23" t="str">
        <f>IF(AND(INDEX(個人!$C$6:$AH$125,$N2591,$C$3)&lt;&gt;"",INDEX(個人!$C$6:$AH$125,$N2591,$O2591)&lt;&gt;""),IF(INDEX(個人!$C$6:$AH$125,$N2591,$H$3)&lt;20,11,ROUNDDOWN(INDEX(個人!$C$6:$AH$125,$N2591,$H$3)/5,0)+7),"")</f>
        <v/>
      </c>
      <c r="I2591" s="23" t="str">
        <f>IF(AND(INDEX(個人!$C$6:$AH$125,$N2591,$C$3)&lt;&gt;"",INDEX(個人!$C$6:$AH$125,$N2591,$O2591)&lt;&gt;""),IF(ISERROR(VLOOKUP(DBCS($Q2591),コード一覧!$E$1:$F$6,2,FALSE)),1,VLOOKUP(DBCS($Q2591),コード一覧!$E$1:$F$6,2,FALSE)),"")</f>
        <v/>
      </c>
      <c r="J2591" s="23" t="str">
        <f>IF(AND(INDEX(個人!$C$6:$AH$125,$N2591,$C$3)&lt;&gt;"",INDEX(個人!$C$6:$AH$125,$N2591,$O2591)&lt;&gt;""),VLOOKUP($P2591,コード一覧!$G$1:$H$10,2,FALSE),"")</f>
        <v/>
      </c>
      <c r="K2591" s="23" t="str">
        <f>IF(AND(INDEX(個人!$C$6:$AH$125,$N2591,$C$3)&lt;&gt;"",INDEX(個人!$C$6:$AH$125,$N2591,$O2591)&lt;&gt;""),LEFT(TEXT(INDEX(個人!$C$6:$AH$125,$N2591,$O2591),"mm:ss.00"),2),"")</f>
        <v/>
      </c>
      <c r="L2591" s="23" t="str">
        <f>IF(AND(INDEX(個人!$C$6:$AH$125,$N2591,$C$3)&lt;&gt;"",INDEX(個人!$C$6:$AH$125,$N2591,$O2591)&lt;&gt;""),MID(TEXT(INDEX(個人!$C$6:$AH$125,$N2591,$O2591),"mm:ss.00"),4,2),"")</f>
        <v/>
      </c>
      <c r="M2591" s="23" t="str">
        <f>IF(AND(INDEX(個人!$C$6:$AH$125,$N2591,$C$3)&lt;&gt;"",INDEX(個人!$C$6:$AH$125,$N2591,$O2591)&lt;&gt;""),RIGHT(TEXT(INDEX(個人!$C$6:$AH$125,$N2591,$O2591),"mm:ss.00"),2),"")</f>
        <v/>
      </c>
      <c r="N2591" s="23">
        <f t="shared" si="353"/>
        <v>118</v>
      </c>
      <c r="O2591" s="23">
        <v>22</v>
      </c>
      <c r="P2591" s="200" t="s">
        <v>70</v>
      </c>
      <c r="Q2591" s="23" t="s">
        <v>320</v>
      </c>
    </row>
    <row r="2592" spans="3:17" s="23" customFormat="1" x14ac:dyDescent="0.15">
      <c r="C2592" s="23" t="str">
        <f>IF(INDEX(個人!$C$6:$AH$125,$N2592,$C$3)&lt;&gt;"",DBCS(TRIM(INDEX(個人!$C$6:$AH$125,$N2592,$C$3))),"")</f>
        <v/>
      </c>
      <c r="D2592" s="23" t="str">
        <f t="shared" si="351"/>
        <v>○</v>
      </c>
      <c r="E2592" s="23">
        <f>IF(AND(INDEX(個人!$C$6:$AH$125,$N2591,$C$3)&lt;&gt;"",INDEX(個人!$C$6:$AH$125,$N2592,$O2592)&lt;&gt;""),E2591+1,E2591)</f>
        <v>0</v>
      </c>
      <c r="F2592" s="23" t="str">
        <f t="shared" si="352"/>
        <v>@0</v>
      </c>
      <c r="H2592" s="23" t="str">
        <f>IF(AND(INDEX(個人!$C$6:$AH$125,$N2592,$C$3)&lt;&gt;"",INDEX(個人!$C$6:$AH$125,$N2592,$O2592)&lt;&gt;""),IF(INDEX(個人!$C$6:$AH$125,$N2592,$H$3)&lt;20,11,ROUNDDOWN(INDEX(個人!$C$6:$AH$125,$N2592,$H$3)/5,0)+7),"")</f>
        <v/>
      </c>
      <c r="I2592" s="23" t="str">
        <f>IF(AND(INDEX(個人!$C$6:$AH$125,$N2592,$C$3)&lt;&gt;"",INDEX(個人!$C$6:$AH$125,$N2592,$O2592)&lt;&gt;""),IF(ISERROR(VLOOKUP(DBCS($Q2592),コード一覧!$E$1:$F$6,2,FALSE)),1,VLOOKUP(DBCS($Q2592),コード一覧!$E$1:$F$6,2,FALSE)),"")</f>
        <v/>
      </c>
      <c r="J2592" s="23" t="str">
        <f>IF(AND(INDEX(個人!$C$6:$AH$125,$N2592,$C$3)&lt;&gt;"",INDEX(個人!$C$6:$AH$125,$N2592,$O2592)&lt;&gt;""),VLOOKUP($P2592,コード一覧!$G$1:$H$10,2,FALSE),"")</f>
        <v/>
      </c>
      <c r="K2592" s="23" t="str">
        <f>IF(AND(INDEX(個人!$C$6:$AH$125,$N2592,$C$3)&lt;&gt;"",INDEX(個人!$C$6:$AH$125,$N2592,$O2592)&lt;&gt;""),LEFT(TEXT(INDEX(個人!$C$6:$AH$125,$N2592,$O2592),"mm:ss.00"),2),"")</f>
        <v/>
      </c>
      <c r="L2592" s="23" t="str">
        <f>IF(AND(INDEX(個人!$C$6:$AH$125,$N2592,$C$3)&lt;&gt;"",INDEX(個人!$C$6:$AH$125,$N2592,$O2592)&lt;&gt;""),MID(TEXT(INDEX(個人!$C$6:$AH$125,$N2592,$O2592),"mm:ss.00"),4,2),"")</f>
        <v/>
      </c>
      <c r="M2592" s="23" t="str">
        <f>IF(AND(INDEX(個人!$C$6:$AH$125,$N2592,$C$3)&lt;&gt;"",INDEX(個人!$C$6:$AH$125,$N2592,$O2592)&lt;&gt;""),RIGHT(TEXT(INDEX(個人!$C$6:$AH$125,$N2592,$O2592),"mm:ss.00"),2),"")</f>
        <v/>
      </c>
      <c r="N2592" s="23">
        <f t="shared" si="353"/>
        <v>118</v>
      </c>
      <c r="O2592" s="23">
        <v>23</v>
      </c>
      <c r="P2592" s="200" t="s">
        <v>24</v>
      </c>
      <c r="Q2592" s="23" t="s">
        <v>320</v>
      </c>
    </row>
    <row r="2593" spans="3:17" s="23" customFormat="1" x14ac:dyDescent="0.15">
      <c r="C2593" s="23" t="str">
        <f>IF(INDEX(個人!$C$6:$AH$125,$N2593,$C$3)&lt;&gt;"",DBCS(TRIM(INDEX(個人!$C$6:$AH$125,$N2593,$C$3))),"")</f>
        <v/>
      </c>
      <c r="D2593" s="23" t="str">
        <f t="shared" si="351"/>
        <v>○</v>
      </c>
      <c r="E2593" s="23">
        <f>IF(AND(INDEX(個人!$C$6:$AH$125,$N2592,$C$3)&lt;&gt;"",INDEX(個人!$C$6:$AH$125,$N2593,$O2593)&lt;&gt;""),E2592+1,E2592)</f>
        <v>0</v>
      </c>
      <c r="F2593" s="23" t="str">
        <f t="shared" si="352"/>
        <v>@0</v>
      </c>
      <c r="H2593" s="23" t="str">
        <f>IF(AND(INDEX(個人!$C$6:$AH$125,$N2593,$C$3)&lt;&gt;"",INDEX(個人!$C$6:$AH$125,$N2593,$O2593)&lt;&gt;""),IF(INDEX(個人!$C$6:$AH$125,$N2593,$H$3)&lt;20,11,ROUNDDOWN(INDEX(個人!$C$6:$AH$125,$N2593,$H$3)/5,0)+7),"")</f>
        <v/>
      </c>
      <c r="I2593" s="23" t="str">
        <f>IF(AND(INDEX(個人!$C$6:$AH$125,$N2593,$C$3)&lt;&gt;"",INDEX(個人!$C$6:$AH$125,$N2593,$O2593)&lt;&gt;""),IF(ISERROR(VLOOKUP(DBCS($Q2593),コード一覧!$E$1:$F$6,2,FALSE)),1,VLOOKUP(DBCS($Q2593),コード一覧!$E$1:$F$6,2,FALSE)),"")</f>
        <v/>
      </c>
      <c r="J2593" s="23" t="str">
        <f>IF(AND(INDEX(個人!$C$6:$AH$125,$N2593,$C$3)&lt;&gt;"",INDEX(個人!$C$6:$AH$125,$N2593,$O2593)&lt;&gt;""),VLOOKUP($P2593,コード一覧!$G$1:$H$10,2,FALSE),"")</f>
        <v/>
      </c>
      <c r="K2593" s="23" t="str">
        <f>IF(AND(INDEX(個人!$C$6:$AH$125,$N2593,$C$3)&lt;&gt;"",INDEX(個人!$C$6:$AH$125,$N2593,$O2593)&lt;&gt;""),LEFT(TEXT(INDEX(個人!$C$6:$AH$125,$N2593,$O2593),"mm:ss.00"),2),"")</f>
        <v/>
      </c>
      <c r="L2593" s="23" t="str">
        <f>IF(AND(INDEX(個人!$C$6:$AH$125,$N2593,$C$3)&lt;&gt;"",INDEX(個人!$C$6:$AH$125,$N2593,$O2593)&lt;&gt;""),MID(TEXT(INDEX(個人!$C$6:$AH$125,$N2593,$O2593),"mm:ss.00"),4,2),"")</f>
        <v/>
      </c>
      <c r="M2593" s="23" t="str">
        <f>IF(AND(INDEX(個人!$C$6:$AH$125,$N2593,$C$3)&lt;&gt;"",INDEX(個人!$C$6:$AH$125,$N2593,$O2593)&lt;&gt;""),RIGHT(TEXT(INDEX(個人!$C$6:$AH$125,$N2593,$O2593),"mm:ss.00"),2),"")</f>
        <v/>
      </c>
      <c r="N2593" s="23">
        <f t="shared" si="353"/>
        <v>118</v>
      </c>
      <c r="O2593" s="23">
        <v>24</v>
      </c>
      <c r="P2593" s="200" t="s">
        <v>37</v>
      </c>
      <c r="Q2593" s="23" t="s">
        <v>320</v>
      </c>
    </row>
    <row r="2594" spans="3:17" s="23" customFormat="1" x14ac:dyDescent="0.15">
      <c r="C2594" s="23" t="str">
        <f>IF(INDEX(個人!$C$6:$AH$125,$N2594,$C$3)&lt;&gt;"",DBCS(TRIM(INDEX(個人!$C$6:$AH$125,$N2594,$C$3))),"")</f>
        <v/>
      </c>
      <c r="D2594" s="23" t="str">
        <f t="shared" si="351"/>
        <v>○</v>
      </c>
      <c r="E2594" s="23">
        <f>IF(AND(INDEX(個人!$C$6:$AH$125,$N2593,$C$3)&lt;&gt;"",INDEX(個人!$C$6:$AH$125,$N2594,$O2594)&lt;&gt;""),E2593+1,E2593)</f>
        <v>0</v>
      </c>
      <c r="F2594" s="23" t="str">
        <f t="shared" si="352"/>
        <v>@0</v>
      </c>
      <c r="H2594" s="23" t="str">
        <f>IF(AND(INDEX(個人!$C$6:$AH$125,$N2594,$C$3)&lt;&gt;"",INDEX(個人!$C$6:$AH$125,$N2594,$O2594)&lt;&gt;""),IF(INDEX(個人!$C$6:$AH$125,$N2594,$H$3)&lt;20,11,ROUNDDOWN(INDEX(個人!$C$6:$AH$125,$N2594,$H$3)/5,0)+7),"")</f>
        <v/>
      </c>
      <c r="I2594" s="23" t="str">
        <f>IF(AND(INDEX(個人!$C$6:$AH$125,$N2594,$C$3)&lt;&gt;"",INDEX(個人!$C$6:$AH$125,$N2594,$O2594)&lt;&gt;""),IF(ISERROR(VLOOKUP(DBCS($Q2594),コード一覧!$E$1:$F$6,2,FALSE)),1,VLOOKUP(DBCS($Q2594),コード一覧!$E$1:$F$6,2,FALSE)),"")</f>
        <v/>
      </c>
      <c r="J2594" s="23" t="str">
        <f>IF(AND(INDEX(個人!$C$6:$AH$125,$N2594,$C$3)&lt;&gt;"",INDEX(個人!$C$6:$AH$125,$N2594,$O2594)&lt;&gt;""),VLOOKUP($P2594,コード一覧!$G$1:$H$10,2,FALSE),"")</f>
        <v/>
      </c>
      <c r="K2594" s="23" t="str">
        <f>IF(AND(INDEX(個人!$C$6:$AH$125,$N2594,$C$3)&lt;&gt;"",INDEX(個人!$C$6:$AH$125,$N2594,$O2594)&lt;&gt;""),LEFT(TEXT(INDEX(個人!$C$6:$AH$125,$N2594,$O2594),"mm:ss.00"),2),"")</f>
        <v/>
      </c>
      <c r="L2594" s="23" t="str">
        <f>IF(AND(INDEX(個人!$C$6:$AH$125,$N2594,$C$3)&lt;&gt;"",INDEX(個人!$C$6:$AH$125,$N2594,$O2594)&lt;&gt;""),MID(TEXT(INDEX(個人!$C$6:$AH$125,$N2594,$O2594),"mm:ss.00"),4,2),"")</f>
        <v/>
      </c>
      <c r="M2594" s="23" t="str">
        <f>IF(AND(INDEX(個人!$C$6:$AH$125,$N2594,$C$3)&lt;&gt;"",INDEX(個人!$C$6:$AH$125,$N2594,$O2594)&lt;&gt;""),RIGHT(TEXT(INDEX(個人!$C$6:$AH$125,$N2594,$O2594),"mm:ss.00"),2),"")</f>
        <v/>
      </c>
      <c r="N2594" s="23">
        <f t="shared" si="353"/>
        <v>118</v>
      </c>
      <c r="O2594" s="23">
        <v>25</v>
      </c>
      <c r="P2594" s="200" t="s">
        <v>47</v>
      </c>
      <c r="Q2594" s="23" t="s">
        <v>320</v>
      </c>
    </row>
    <row r="2595" spans="3:17" s="23" customFormat="1" x14ac:dyDescent="0.15">
      <c r="C2595" s="23" t="str">
        <f>IF(INDEX(個人!$C$6:$AH$125,$N2595,$C$3)&lt;&gt;"",DBCS(TRIM(INDEX(個人!$C$6:$AH$125,$N2595,$C$3))),"")</f>
        <v/>
      </c>
      <c r="D2595" s="23" t="str">
        <f t="shared" si="351"/>
        <v>○</v>
      </c>
      <c r="E2595" s="23">
        <f>IF(AND(INDEX(個人!$C$6:$AH$125,$N2594,$C$3)&lt;&gt;"",INDEX(個人!$C$6:$AH$125,$N2595,$O2595)&lt;&gt;""),E2594+1,E2594)</f>
        <v>0</v>
      </c>
      <c r="F2595" s="23" t="str">
        <f t="shared" si="352"/>
        <v>@0</v>
      </c>
      <c r="H2595" s="23" t="str">
        <f>IF(AND(INDEX(個人!$C$6:$AH$125,$N2595,$C$3)&lt;&gt;"",INDEX(個人!$C$6:$AH$125,$N2595,$O2595)&lt;&gt;""),IF(INDEX(個人!$C$6:$AH$125,$N2595,$H$3)&lt;20,11,ROUNDDOWN(INDEX(個人!$C$6:$AH$125,$N2595,$H$3)/5,0)+7),"")</f>
        <v/>
      </c>
      <c r="I2595" s="23" t="str">
        <f>IF(AND(INDEX(個人!$C$6:$AH$125,$N2595,$C$3)&lt;&gt;"",INDEX(個人!$C$6:$AH$125,$N2595,$O2595)&lt;&gt;""),IF(ISERROR(VLOOKUP(DBCS($Q2595),コード一覧!$E$1:$F$6,2,FALSE)),1,VLOOKUP(DBCS($Q2595),コード一覧!$E$1:$F$6,2,FALSE)),"")</f>
        <v/>
      </c>
      <c r="J2595" s="23" t="str">
        <f>IF(AND(INDEX(個人!$C$6:$AH$125,$N2595,$C$3)&lt;&gt;"",INDEX(個人!$C$6:$AH$125,$N2595,$O2595)&lt;&gt;""),VLOOKUP($P2595,コード一覧!$G$1:$H$10,2,FALSE),"")</f>
        <v/>
      </c>
      <c r="K2595" s="23" t="str">
        <f>IF(AND(INDEX(個人!$C$6:$AH$125,$N2595,$C$3)&lt;&gt;"",INDEX(個人!$C$6:$AH$125,$N2595,$O2595)&lt;&gt;""),LEFT(TEXT(INDEX(個人!$C$6:$AH$125,$N2595,$O2595),"mm:ss.00"),2),"")</f>
        <v/>
      </c>
      <c r="L2595" s="23" t="str">
        <f>IF(AND(INDEX(個人!$C$6:$AH$125,$N2595,$C$3)&lt;&gt;"",INDEX(個人!$C$6:$AH$125,$N2595,$O2595)&lt;&gt;""),MID(TEXT(INDEX(個人!$C$6:$AH$125,$N2595,$O2595),"mm:ss.00"),4,2),"")</f>
        <v/>
      </c>
      <c r="M2595" s="23" t="str">
        <f>IF(AND(INDEX(個人!$C$6:$AH$125,$N2595,$C$3)&lt;&gt;"",INDEX(個人!$C$6:$AH$125,$N2595,$O2595)&lt;&gt;""),RIGHT(TEXT(INDEX(個人!$C$6:$AH$125,$N2595,$O2595),"mm:ss.00"),2),"")</f>
        <v/>
      </c>
      <c r="N2595" s="23">
        <f t="shared" si="353"/>
        <v>118</v>
      </c>
      <c r="O2595" s="23">
        <v>26</v>
      </c>
      <c r="P2595" s="200" t="s">
        <v>70</v>
      </c>
      <c r="Q2595" s="23" t="s">
        <v>321</v>
      </c>
    </row>
    <row r="2596" spans="3:17" s="23" customFormat="1" x14ac:dyDescent="0.15">
      <c r="C2596" s="23" t="str">
        <f>IF(INDEX(個人!$C$6:$AH$125,$N2596,$C$3)&lt;&gt;"",DBCS(TRIM(INDEX(個人!$C$6:$AH$125,$N2596,$C$3))),"")</f>
        <v/>
      </c>
      <c r="D2596" s="23" t="str">
        <f t="shared" si="351"/>
        <v>○</v>
      </c>
      <c r="E2596" s="23">
        <f>IF(AND(INDEX(個人!$C$6:$AH$125,$N2595,$C$3)&lt;&gt;"",INDEX(個人!$C$6:$AH$125,$N2596,$O2596)&lt;&gt;""),E2595+1,E2595)</f>
        <v>0</v>
      </c>
      <c r="F2596" s="23" t="str">
        <f t="shared" si="352"/>
        <v>@0</v>
      </c>
      <c r="H2596" s="23" t="str">
        <f>IF(AND(INDEX(個人!$C$6:$AH$125,$N2596,$C$3)&lt;&gt;"",INDEX(個人!$C$6:$AH$125,$N2596,$O2596)&lt;&gt;""),IF(INDEX(個人!$C$6:$AH$125,$N2596,$H$3)&lt;20,11,ROUNDDOWN(INDEX(個人!$C$6:$AH$125,$N2596,$H$3)/5,0)+7),"")</f>
        <v/>
      </c>
      <c r="I2596" s="23" t="str">
        <f>IF(AND(INDEX(個人!$C$6:$AH$125,$N2596,$C$3)&lt;&gt;"",INDEX(個人!$C$6:$AH$125,$N2596,$O2596)&lt;&gt;""),IF(ISERROR(VLOOKUP(DBCS($Q2596),コード一覧!$E$1:$F$6,2,FALSE)),1,VLOOKUP(DBCS($Q2596),コード一覧!$E$1:$F$6,2,FALSE)),"")</f>
        <v/>
      </c>
      <c r="J2596" s="23" t="str">
        <f>IF(AND(INDEX(個人!$C$6:$AH$125,$N2596,$C$3)&lt;&gt;"",INDEX(個人!$C$6:$AH$125,$N2596,$O2596)&lt;&gt;""),VLOOKUP($P2596,コード一覧!$G$1:$H$10,2,FALSE),"")</f>
        <v/>
      </c>
      <c r="K2596" s="23" t="str">
        <f>IF(AND(INDEX(個人!$C$6:$AH$125,$N2596,$C$3)&lt;&gt;"",INDEX(個人!$C$6:$AH$125,$N2596,$O2596)&lt;&gt;""),LEFT(TEXT(INDEX(個人!$C$6:$AH$125,$N2596,$O2596),"mm:ss.00"),2),"")</f>
        <v/>
      </c>
      <c r="L2596" s="23" t="str">
        <f>IF(AND(INDEX(個人!$C$6:$AH$125,$N2596,$C$3)&lt;&gt;"",INDEX(個人!$C$6:$AH$125,$N2596,$O2596)&lt;&gt;""),MID(TEXT(INDEX(個人!$C$6:$AH$125,$N2596,$O2596),"mm:ss.00"),4,2),"")</f>
        <v/>
      </c>
      <c r="M2596" s="23" t="str">
        <f>IF(AND(INDEX(個人!$C$6:$AH$125,$N2596,$C$3)&lt;&gt;"",INDEX(個人!$C$6:$AH$125,$N2596,$O2596)&lt;&gt;""),RIGHT(TEXT(INDEX(個人!$C$6:$AH$125,$N2596,$O2596),"mm:ss.00"),2),"")</f>
        <v/>
      </c>
      <c r="N2596" s="23">
        <f t="shared" si="353"/>
        <v>118</v>
      </c>
      <c r="O2596" s="23">
        <v>27</v>
      </c>
      <c r="P2596" s="200" t="s">
        <v>24</v>
      </c>
      <c r="Q2596" s="23" t="s">
        <v>321</v>
      </c>
    </row>
    <row r="2597" spans="3:17" s="23" customFormat="1" x14ac:dyDescent="0.15">
      <c r="C2597" s="23" t="str">
        <f>IF(INDEX(個人!$C$6:$AH$125,$N2597,$C$3)&lt;&gt;"",DBCS(TRIM(INDEX(個人!$C$6:$AH$125,$N2597,$C$3))),"")</f>
        <v/>
      </c>
      <c r="D2597" s="23" t="str">
        <f t="shared" si="351"/>
        <v>○</v>
      </c>
      <c r="E2597" s="23">
        <f>IF(AND(INDEX(個人!$C$6:$AH$125,$N2596,$C$3)&lt;&gt;"",INDEX(個人!$C$6:$AH$125,$N2597,$O2597)&lt;&gt;""),E2596+1,E2596)</f>
        <v>0</v>
      </c>
      <c r="F2597" s="23" t="str">
        <f t="shared" si="352"/>
        <v>@0</v>
      </c>
      <c r="H2597" s="23" t="str">
        <f>IF(AND(INDEX(個人!$C$6:$AH$125,$N2597,$C$3)&lt;&gt;"",INDEX(個人!$C$6:$AH$125,$N2597,$O2597)&lt;&gt;""),IF(INDEX(個人!$C$6:$AH$125,$N2597,$H$3)&lt;20,11,ROUNDDOWN(INDEX(個人!$C$6:$AH$125,$N2597,$H$3)/5,0)+7),"")</f>
        <v/>
      </c>
      <c r="I2597" s="23" t="str">
        <f>IF(AND(INDEX(個人!$C$6:$AH$125,$N2597,$C$3)&lt;&gt;"",INDEX(個人!$C$6:$AH$125,$N2597,$O2597)&lt;&gt;""),IF(ISERROR(VLOOKUP(DBCS($Q2597),コード一覧!$E$1:$F$6,2,FALSE)),1,VLOOKUP(DBCS($Q2597),コード一覧!$E$1:$F$6,2,FALSE)),"")</f>
        <v/>
      </c>
      <c r="J2597" s="23" t="str">
        <f>IF(AND(INDEX(個人!$C$6:$AH$125,$N2597,$C$3)&lt;&gt;"",INDEX(個人!$C$6:$AH$125,$N2597,$O2597)&lt;&gt;""),VLOOKUP($P2597,コード一覧!$G$1:$H$10,2,FALSE),"")</f>
        <v/>
      </c>
      <c r="K2597" s="23" t="str">
        <f>IF(AND(INDEX(個人!$C$6:$AH$125,$N2597,$C$3)&lt;&gt;"",INDEX(個人!$C$6:$AH$125,$N2597,$O2597)&lt;&gt;""),LEFT(TEXT(INDEX(個人!$C$6:$AH$125,$N2597,$O2597),"mm:ss.00"),2),"")</f>
        <v/>
      </c>
      <c r="L2597" s="23" t="str">
        <f>IF(AND(INDEX(個人!$C$6:$AH$125,$N2597,$C$3)&lt;&gt;"",INDEX(個人!$C$6:$AH$125,$N2597,$O2597)&lt;&gt;""),MID(TEXT(INDEX(個人!$C$6:$AH$125,$N2597,$O2597),"mm:ss.00"),4,2),"")</f>
        <v/>
      </c>
      <c r="M2597" s="23" t="str">
        <f>IF(AND(INDEX(個人!$C$6:$AH$125,$N2597,$C$3)&lt;&gt;"",INDEX(個人!$C$6:$AH$125,$N2597,$O2597)&lt;&gt;""),RIGHT(TEXT(INDEX(個人!$C$6:$AH$125,$N2597,$O2597),"mm:ss.00"),2),"")</f>
        <v/>
      </c>
      <c r="N2597" s="23">
        <f t="shared" si="353"/>
        <v>118</v>
      </c>
      <c r="O2597" s="23">
        <v>28</v>
      </c>
      <c r="P2597" s="200" t="s">
        <v>37</v>
      </c>
      <c r="Q2597" s="23" t="s">
        <v>321</v>
      </c>
    </row>
    <row r="2598" spans="3:17" s="23" customFormat="1" x14ac:dyDescent="0.15">
      <c r="C2598" s="23" t="str">
        <f>IF(INDEX(個人!$C$6:$AH$125,$N2598,$C$3)&lt;&gt;"",DBCS(TRIM(INDEX(個人!$C$6:$AH$125,$N2598,$C$3))),"")</f>
        <v/>
      </c>
      <c r="D2598" s="23" t="str">
        <f t="shared" si="351"/>
        <v>○</v>
      </c>
      <c r="E2598" s="23">
        <f>IF(AND(INDEX(個人!$C$6:$AH$125,$N2597,$C$3)&lt;&gt;"",INDEX(個人!$C$6:$AH$125,$N2598,$O2598)&lt;&gt;""),E2597+1,E2597)</f>
        <v>0</v>
      </c>
      <c r="F2598" s="23" t="str">
        <f t="shared" si="352"/>
        <v>@0</v>
      </c>
      <c r="H2598" s="23" t="str">
        <f>IF(AND(INDEX(個人!$C$6:$AH$125,$N2598,$C$3)&lt;&gt;"",INDEX(個人!$C$6:$AH$125,$N2598,$O2598)&lt;&gt;""),IF(INDEX(個人!$C$6:$AH$125,$N2598,$H$3)&lt;20,11,ROUNDDOWN(INDEX(個人!$C$6:$AH$125,$N2598,$H$3)/5,0)+7),"")</f>
        <v/>
      </c>
      <c r="I2598" s="23" t="str">
        <f>IF(AND(INDEX(個人!$C$6:$AH$125,$N2598,$C$3)&lt;&gt;"",INDEX(個人!$C$6:$AH$125,$N2598,$O2598)&lt;&gt;""),IF(ISERROR(VLOOKUP(DBCS($Q2598),コード一覧!$E$1:$F$6,2,FALSE)),1,VLOOKUP(DBCS($Q2598),コード一覧!$E$1:$F$6,2,FALSE)),"")</f>
        <v/>
      </c>
      <c r="J2598" s="23" t="str">
        <f>IF(AND(INDEX(個人!$C$6:$AH$125,$N2598,$C$3)&lt;&gt;"",INDEX(個人!$C$6:$AH$125,$N2598,$O2598)&lt;&gt;""),VLOOKUP($P2598,コード一覧!$G$1:$H$10,2,FALSE),"")</f>
        <v/>
      </c>
      <c r="K2598" s="23" t="str">
        <f>IF(AND(INDEX(個人!$C$6:$AH$125,$N2598,$C$3)&lt;&gt;"",INDEX(個人!$C$6:$AH$125,$N2598,$O2598)&lt;&gt;""),LEFT(TEXT(INDEX(個人!$C$6:$AH$125,$N2598,$O2598),"mm:ss.00"),2),"")</f>
        <v/>
      </c>
      <c r="L2598" s="23" t="str">
        <f>IF(AND(INDEX(個人!$C$6:$AH$125,$N2598,$C$3)&lt;&gt;"",INDEX(個人!$C$6:$AH$125,$N2598,$O2598)&lt;&gt;""),MID(TEXT(INDEX(個人!$C$6:$AH$125,$N2598,$O2598),"mm:ss.00"),4,2),"")</f>
        <v/>
      </c>
      <c r="M2598" s="23" t="str">
        <f>IF(AND(INDEX(個人!$C$6:$AH$125,$N2598,$C$3)&lt;&gt;"",INDEX(個人!$C$6:$AH$125,$N2598,$O2598)&lt;&gt;""),RIGHT(TEXT(INDEX(個人!$C$6:$AH$125,$N2598,$O2598),"mm:ss.00"),2),"")</f>
        <v/>
      </c>
      <c r="N2598" s="23">
        <f t="shared" si="353"/>
        <v>118</v>
      </c>
      <c r="O2598" s="23">
        <v>29</v>
      </c>
      <c r="P2598" s="200" t="s">
        <v>47</v>
      </c>
      <c r="Q2598" s="23" t="s">
        <v>321</v>
      </c>
    </row>
    <row r="2599" spans="3:17" s="23" customFormat="1" x14ac:dyDescent="0.15">
      <c r="C2599" s="23" t="str">
        <f>IF(INDEX(個人!$C$6:$AH$125,$N2599,$C$3)&lt;&gt;"",DBCS(TRIM(INDEX(個人!$C$6:$AH$125,$N2599,$C$3))),"")</f>
        <v/>
      </c>
      <c r="D2599" s="23" t="str">
        <f t="shared" si="351"/>
        <v>○</v>
      </c>
      <c r="E2599" s="23">
        <f>IF(AND(INDEX(個人!$C$6:$AH$125,$N2598,$C$3)&lt;&gt;"",INDEX(個人!$C$6:$AH$125,$N2599,$O2599)&lt;&gt;""),E2598+1,E2598)</f>
        <v>0</v>
      </c>
      <c r="F2599" s="23" t="str">
        <f t="shared" si="352"/>
        <v>@0</v>
      </c>
      <c r="H2599" s="23" t="str">
        <f>IF(AND(INDEX(個人!$C$6:$AH$125,$N2599,$C$3)&lt;&gt;"",INDEX(個人!$C$6:$AH$125,$N2599,$O2599)&lt;&gt;""),IF(INDEX(個人!$C$6:$AH$125,$N2599,$H$3)&lt;20,11,ROUNDDOWN(INDEX(個人!$C$6:$AH$125,$N2599,$H$3)/5,0)+7),"")</f>
        <v/>
      </c>
      <c r="I2599" s="23" t="str">
        <f>IF(AND(INDEX(個人!$C$6:$AH$125,$N2599,$C$3)&lt;&gt;"",INDEX(個人!$C$6:$AH$125,$N2599,$O2599)&lt;&gt;""),IF(ISERROR(VLOOKUP(DBCS($Q2599),コード一覧!$E$1:$F$6,2,FALSE)),1,VLOOKUP(DBCS($Q2599),コード一覧!$E$1:$F$6,2,FALSE)),"")</f>
        <v/>
      </c>
      <c r="J2599" s="23" t="str">
        <f>IF(AND(INDEX(個人!$C$6:$AH$125,$N2599,$C$3)&lt;&gt;"",INDEX(個人!$C$6:$AH$125,$N2599,$O2599)&lt;&gt;""),VLOOKUP($P2599,コード一覧!$G$1:$H$10,2,FALSE),"")</f>
        <v/>
      </c>
      <c r="K2599" s="23" t="str">
        <f>IF(AND(INDEX(個人!$C$6:$AH$125,$N2599,$C$3)&lt;&gt;"",INDEX(個人!$C$6:$AH$125,$N2599,$O2599)&lt;&gt;""),LEFT(TEXT(INDEX(個人!$C$6:$AH$125,$N2599,$O2599),"mm:ss.00"),2),"")</f>
        <v/>
      </c>
      <c r="L2599" s="23" t="str">
        <f>IF(AND(INDEX(個人!$C$6:$AH$125,$N2599,$C$3)&lt;&gt;"",INDEX(個人!$C$6:$AH$125,$N2599,$O2599)&lt;&gt;""),MID(TEXT(INDEX(個人!$C$6:$AH$125,$N2599,$O2599),"mm:ss.00"),4,2),"")</f>
        <v/>
      </c>
      <c r="M2599" s="23" t="str">
        <f>IF(AND(INDEX(個人!$C$6:$AH$125,$N2599,$C$3)&lt;&gt;"",INDEX(個人!$C$6:$AH$125,$N2599,$O2599)&lt;&gt;""),RIGHT(TEXT(INDEX(個人!$C$6:$AH$125,$N2599,$O2599),"mm:ss.00"),2),"")</f>
        <v/>
      </c>
      <c r="N2599" s="23">
        <f t="shared" si="353"/>
        <v>118</v>
      </c>
      <c r="O2599" s="23">
        <v>30</v>
      </c>
      <c r="P2599" s="200" t="s">
        <v>37</v>
      </c>
      <c r="Q2599" s="23" t="s">
        <v>101</v>
      </c>
    </row>
    <row r="2600" spans="3:17" s="23" customFormat="1" x14ac:dyDescent="0.15">
      <c r="C2600" s="23" t="str">
        <f>IF(INDEX(個人!$C$6:$AH$125,$N2600,$C$3)&lt;&gt;"",DBCS(TRIM(INDEX(個人!$C$6:$AH$125,$N2600,$C$3))),"")</f>
        <v/>
      </c>
      <c r="D2600" s="23" t="str">
        <f t="shared" si="351"/>
        <v>○</v>
      </c>
      <c r="E2600" s="23">
        <f>IF(AND(INDEX(個人!$C$6:$AH$125,$N2599,$C$3)&lt;&gt;"",INDEX(個人!$C$6:$AH$125,$N2600,$O2600)&lt;&gt;""),E2599+1,E2599)</f>
        <v>0</v>
      </c>
      <c r="F2600" s="23" t="str">
        <f t="shared" si="352"/>
        <v>@0</v>
      </c>
      <c r="H2600" s="23" t="str">
        <f>IF(AND(INDEX(個人!$C$6:$AH$125,$N2600,$C$3)&lt;&gt;"",INDEX(個人!$C$6:$AH$125,$N2600,$O2600)&lt;&gt;""),IF(INDEX(個人!$C$6:$AH$125,$N2600,$H$3)&lt;20,11,ROUNDDOWN(INDEX(個人!$C$6:$AH$125,$N2600,$H$3)/5,0)+7),"")</f>
        <v/>
      </c>
      <c r="I2600" s="23" t="str">
        <f>IF(AND(INDEX(個人!$C$6:$AH$125,$N2600,$C$3)&lt;&gt;"",INDEX(個人!$C$6:$AH$125,$N2600,$O2600)&lt;&gt;""),IF(ISERROR(VLOOKUP(DBCS($Q2600),コード一覧!$E$1:$F$6,2,FALSE)),1,VLOOKUP(DBCS($Q2600),コード一覧!$E$1:$F$6,2,FALSE)),"")</f>
        <v/>
      </c>
      <c r="J2600" s="23" t="str">
        <f>IF(AND(INDEX(個人!$C$6:$AH$125,$N2600,$C$3)&lt;&gt;"",INDEX(個人!$C$6:$AH$125,$N2600,$O2600)&lt;&gt;""),VLOOKUP($P2600,コード一覧!$G$1:$H$10,2,FALSE),"")</f>
        <v/>
      </c>
      <c r="K2600" s="23" t="str">
        <f>IF(AND(INDEX(個人!$C$6:$AH$125,$N2600,$C$3)&lt;&gt;"",INDEX(個人!$C$6:$AH$125,$N2600,$O2600)&lt;&gt;""),LEFT(TEXT(INDEX(個人!$C$6:$AH$125,$N2600,$O2600),"mm:ss.00"),2),"")</f>
        <v/>
      </c>
      <c r="L2600" s="23" t="str">
        <f>IF(AND(INDEX(個人!$C$6:$AH$125,$N2600,$C$3)&lt;&gt;"",INDEX(個人!$C$6:$AH$125,$N2600,$O2600)&lt;&gt;""),MID(TEXT(INDEX(個人!$C$6:$AH$125,$N2600,$O2600),"mm:ss.00"),4,2),"")</f>
        <v/>
      </c>
      <c r="M2600" s="23" t="str">
        <f>IF(AND(INDEX(個人!$C$6:$AH$125,$N2600,$C$3)&lt;&gt;"",INDEX(個人!$C$6:$AH$125,$N2600,$O2600)&lt;&gt;""),RIGHT(TEXT(INDEX(個人!$C$6:$AH$125,$N2600,$O2600),"mm:ss.00"),2),"")</f>
        <v/>
      </c>
      <c r="N2600" s="23">
        <f t="shared" si="353"/>
        <v>118</v>
      </c>
      <c r="O2600" s="23">
        <v>31</v>
      </c>
      <c r="P2600" s="200" t="s">
        <v>47</v>
      </c>
      <c r="Q2600" s="23" t="s">
        <v>101</v>
      </c>
    </row>
    <row r="2601" spans="3:17" s="23" customFormat="1" x14ac:dyDescent="0.15">
      <c r="C2601" s="23" t="str">
        <f>IF(INDEX(個人!$C$6:$AH$125,$N2601,$C$3)&lt;&gt;"",DBCS(TRIM(INDEX(個人!$C$6:$AH$125,$N2601,$C$3))),"")</f>
        <v/>
      </c>
      <c r="D2601" s="23" t="str">
        <f t="shared" si="351"/>
        <v>○</v>
      </c>
      <c r="E2601" s="23">
        <f>IF(AND(INDEX(個人!$C$6:$AH$125,$N2600,$C$3)&lt;&gt;"",INDEX(個人!$C$6:$AH$125,$N2601,$O2601)&lt;&gt;""),E2600+1,E2600)</f>
        <v>0</v>
      </c>
      <c r="F2601" s="23" t="str">
        <f t="shared" si="352"/>
        <v>@0</v>
      </c>
      <c r="H2601" s="23" t="str">
        <f>IF(AND(INDEX(個人!$C$6:$AH$125,$N2601,$C$3)&lt;&gt;"",INDEX(個人!$C$6:$AH$125,$N2601,$O2601)&lt;&gt;""),IF(INDEX(個人!$C$6:$AH$125,$N2601,$H$3)&lt;20,11,ROUNDDOWN(INDEX(個人!$C$6:$AH$125,$N2601,$H$3)/5,0)+7),"")</f>
        <v/>
      </c>
      <c r="I2601" s="23" t="str">
        <f>IF(AND(INDEX(個人!$C$6:$AH$125,$N2601,$C$3)&lt;&gt;"",INDEX(個人!$C$6:$AH$125,$N2601,$O2601)&lt;&gt;""),IF(ISERROR(VLOOKUP(DBCS($Q2601),コード一覧!$E$1:$F$6,2,FALSE)),1,VLOOKUP(DBCS($Q2601),コード一覧!$E$1:$F$6,2,FALSE)),"")</f>
        <v/>
      </c>
      <c r="J2601" s="23" t="str">
        <f>IF(AND(INDEX(個人!$C$6:$AH$125,$N2601,$C$3)&lt;&gt;"",INDEX(個人!$C$6:$AH$125,$N2601,$O2601)&lt;&gt;""),VLOOKUP($P2601,コード一覧!$G$1:$H$10,2,FALSE),"")</f>
        <v/>
      </c>
      <c r="K2601" s="23" t="str">
        <f>IF(AND(INDEX(個人!$C$6:$AH$125,$N2601,$C$3)&lt;&gt;"",INDEX(個人!$C$6:$AH$125,$N2601,$O2601)&lt;&gt;""),LEFT(TEXT(INDEX(個人!$C$6:$AH$125,$N2601,$O2601),"mm:ss.00"),2),"")</f>
        <v/>
      </c>
      <c r="L2601" s="23" t="str">
        <f>IF(AND(INDEX(個人!$C$6:$AH$125,$N2601,$C$3)&lt;&gt;"",INDEX(個人!$C$6:$AH$125,$N2601,$O2601)&lt;&gt;""),MID(TEXT(INDEX(個人!$C$6:$AH$125,$N2601,$O2601),"mm:ss.00"),4,2),"")</f>
        <v/>
      </c>
      <c r="M2601" s="23" t="str">
        <f>IF(AND(INDEX(個人!$C$6:$AH$125,$N2601,$C$3)&lt;&gt;"",INDEX(個人!$C$6:$AH$125,$N2601,$O2601)&lt;&gt;""),RIGHT(TEXT(INDEX(個人!$C$6:$AH$125,$N2601,$O2601),"mm:ss.00"),2),"")</f>
        <v/>
      </c>
      <c r="N2601" s="23">
        <f t="shared" si="353"/>
        <v>118</v>
      </c>
      <c r="O2601" s="23">
        <v>32</v>
      </c>
      <c r="P2601" s="200" t="s">
        <v>73</v>
      </c>
      <c r="Q2601" s="23" t="s">
        <v>101</v>
      </c>
    </row>
    <row r="2602" spans="3:17" s="22" customFormat="1" x14ac:dyDescent="0.15">
      <c r="C2602" s="22" t="str">
        <f>IF(INDEX(個人!$C$6:$AH$125,$N2602,$C$3)&lt;&gt;"",DBCS(TRIM(INDEX(個人!$C$6:$AH$125,$N2602,$C$3))),"")</f>
        <v/>
      </c>
      <c r="D2602" s="22" t="str">
        <f>IF(C2601=C2602,"○","×")</f>
        <v>○</v>
      </c>
      <c r="E2602" s="22">
        <f>IF(AND(INDEX(個人!$C$6:$AH$125,$N2602,$C$3)&lt;&gt;"",INDEX(個人!$C$6:$AH$125,$N2602,$O2602)&lt;&gt;""),1,0)</f>
        <v>0</v>
      </c>
      <c r="F2602" s="22" t="str">
        <f>C2602&amp;"@"&amp;E2602</f>
        <v>@0</v>
      </c>
      <c r="H2602" s="22" t="str">
        <f>IF(AND(INDEX(個人!$C$6:$AH$125,$N2602,$C$3)&lt;&gt;"",INDEX(個人!$C$6:$AH$125,$N2602,$O2602)&lt;&gt;""),IF(INDEX(個人!$C$6:$AH$125,$N2602,$H$3)&lt;20,11,ROUNDDOWN(INDEX(個人!$C$6:$AH$125,$N2602,$H$3)/5,0)+7),"")</f>
        <v/>
      </c>
      <c r="I2602" s="22" t="str">
        <f>IF(AND(INDEX(個人!$C$6:$AH$125,$N2602,$C$3)&lt;&gt;"",INDEX(個人!$C$6:$AH$125,$N2602,$O2602)&lt;&gt;""),IF(ISERROR(VLOOKUP(DBCS($Q2602),コード一覧!$E$1:$F$6,2,FALSE)),1,VLOOKUP(DBCS($Q2602),コード一覧!$E$1:$F$6,2,FALSE)),"")</f>
        <v/>
      </c>
      <c r="J2602" s="22" t="str">
        <f>IF(AND(INDEX(個人!$C$6:$AH$125,$N2602,$C$3)&lt;&gt;"",INDEX(個人!$C$6:$AH$125,$N2602,$O2602)&lt;&gt;""),VLOOKUP($P2602,コード一覧!$G$1:$H$10,2,FALSE),"")</f>
        <v/>
      </c>
      <c r="K2602" s="22" t="str">
        <f>IF(AND(INDEX(個人!$C$6:$AH$125,$N2602,$C$3)&lt;&gt;"",INDEX(個人!$C$6:$AH$125,$N2602,$O2602)&lt;&gt;""),LEFT(TEXT(INDEX(個人!$C$6:$AH$125,$N2602,$O2602),"mm:ss.00"),2),"")</f>
        <v/>
      </c>
      <c r="L2602" s="22" t="str">
        <f>IF(AND(INDEX(個人!$C$6:$AH$125,$N2602,$C$3)&lt;&gt;"",INDEX(個人!$C$6:$AH$125,$N2602,$O2602)&lt;&gt;""),MID(TEXT(INDEX(個人!$C$6:$AH$125,$N2602,$O2602),"mm:ss.00"),4,2),"")</f>
        <v/>
      </c>
      <c r="M2602" s="22" t="str">
        <f>IF(AND(INDEX(個人!$C$6:$AH$125,$N2602,$C$3)&lt;&gt;"",INDEX(個人!$C$6:$AH$125,$N2602,$O2602)&lt;&gt;""),RIGHT(TEXT(INDEX(個人!$C$6:$AH$125,$N2602,$O2602),"mm:ss.00"),2),"")</f>
        <v/>
      </c>
      <c r="N2602" s="22">
        <f>N2580+1</f>
        <v>119</v>
      </c>
      <c r="O2602" s="22">
        <v>11</v>
      </c>
      <c r="P2602" s="24" t="s">
        <v>70</v>
      </c>
      <c r="Q2602" s="22" t="s">
        <v>102</v>
      </c>
    </row>
    <row r="2603" spans="3:17" s="22" customFormat="1" x14ac:dyDescent="0.15">
      <c r="C2603" s="22" t="str">
        <f>IF(INDEX(個人!$C$6:$AH$125,$N2603,$C$3)&lt;&gt;"",DBCS(TRIM(INDEX(個人!$C$6:$AH$125,$N2603,$C$3))),"")</f>
        <v/>
      </c>
      <c r="D2603" s="22" t="str">
        <f>IF(C2602=C2603,"○","×")</f>
        <v>○</v>
      </c>
      <c r="E2603" s="22">
        <f>IF(AND(INDEX(個人!$C$6:$AH$125,$N2602,$C$3)&lt;&gt;"",INDEX(個人!$C$6:$AH$125,$N2603,$O2603)&lt;&gt;""),E2602+1,E2602)</f>
        <v>0</v>
      </c>
      <c r="F2603" s="22" t="str">
        <f>C2603&amp;"@"&amp;E2603</f>
        <v>@0</v>
      </c>
      <c r="H2603" s="22" t="str">
        <f>IF(AND(INDEX(個人!$C$6:$AH$125,$N2603,$C$3)&lt;&gt;"",INDEX(個人!$C$6:$AH$125,$N2603,$O2603)&lt;&gt;""),IF(INDEX(個人!$C$6:$AH$125,$N2603,$H$3)&lt;20,11,ROUNDDOWN(INDEX(個人!$C$6:$AH$125,$N2603,$H$3)/5,0)+7),"")</f>
        <v/>
      </c>
      <c r="I2603" s="22" t="str">
        <f>IF(AND(INDEX(個人!$C$6:$AH$125,$N2603,$C$3)&lt;&gt;"",INDEX(個人!$C$6:$AH$125,$N2603,$O2603)&lt;&gt;""),IF(ISERROR(VLOOKUP(DBCS($Q2603),コード一覧!$E$1:$F$6,2,FALSE)),1,VLOOKUP(DBCS($Q2603),コード一覧!$E$1:$F$6,2,FALSE)),"")</f>
        <v/>
      </c>
      <c r="J2603" s="22" t="str">
        <f>IF(AND(INDEX(個人!$C$6:$AH$125,$N2603,$C$3)&lt;&gt;"",INDEX(個人!$C$6:$AH$125,$N2603,$O2603)&lt;&gt;""),VLOOKUP($P2603,コード一覧!$G$1:$H$10,2,FALSE),"")</f>
        <v/>
      </c>
      <c r="K2603" s="22" t="str">
        <f>IF(AND(INDEX(個人!$C$6:$AH$125,$N2603,$C$3)&lt;&gt;"",INDEX(個人!$C$6:$AH$125,$N2603,$O2603)&lt;&gt;""),LEFT(TEXT(INDEX(個人!$C$6:$AH$125,$N2603,$O2603),"mm:ss.00"),2),"")</f>
        <v/>
      </c>
      <c r="L2603" s="22" t="str">
        <f>IF(AND(INDEX(個人!$C$6:$AH$125,$N2603,$C$3)&lt;&gt;"",INDEX(個人!$C$6:$AH$125,$N2603,$O2603)&lt;&gt;""),MID(TEXT(INDEX(個人!$C$6:$AH$125,$N2603,$O2603),"mm:ss.00"),4,2),"")</f>
        <v/>
      </c>
      <c r="M2603" s="22" t="str">
        <f>IF(AND(INDEX(個人!$C$6:$AH$125,$N2603,$C$3)&lt;&gt;"",INDEX(個人!$C$6:$AH$125,$N2603,$O2603)&lt;&gt;""),RIGHT(TEXT(INDEX(個人!$C$6:$AH$125,$N2603,$O2603),"mm:ss.00"),2),"")</f>
        <v/>
      </c>
      <c r="N2603" s="22">
        <f>$N2602</f>
        <v>119</v>
      </c>
      <c r="O2603" s="22">
        <v>12</v>
      </c>
      <c r="P2603" s="24" t="s">
        <v>24</v>
      </c>
      <c r="Q2603" s="22" t="s">
        <v>102</v>
      </c>
    </row>
    <row r="2604" spans="3:17" s="22" customFormat="1" x14ac:dyDescent="0.15">
      <c r="C2604" s="22" t="str">
        <f>IF(INDEX(個人!$C$6:$AH$125,$N2604,$C$3)&lt;&gt;"",DBCS(TRIM(INDEX(個人!$C$6:$AH$125,$N2604,$C$3))),"")</f>
        <v/>
      </c>
      <c r="D2604" s="22" t="str">
        <f t="shared" ref="D2604:D2623" si="354">IF(C2603=C2604,"○","×")</f>
        <v>○</v>
      </c>
      <c r="E2604" s="22">
        <f>IF(AND(INDEX(個人!$C$6:$AH$125,$N2603,$C$3)&lt;&gt;"",INDEX(個人!$C$6:$AH$125,$N2604,$O2604)&lt;&gt;""),E2603+1,E2603)</f>
        <v>0</v>
      </c>
      <c r="F2604" s="22" t="str">
        <f t="shared" ref="F2604:F2623" si="355">C2604&amp;"@"&amp;E2604</f>
        <v>@0</v>
      </c>
      <c r="H2604" s="22" t="str">
        <f>IF(AND(INDEX(個人!$C$6:$AH$125,$N2604,$C$3)&lt;&gt;"",INDEX(個人!$C$6:$AH$125,$N2604,$O2604)&lt;&gt;""),IF(INDEX(個人!$C$6:$AH$125,$N2604,$H$3)&lt;20,11,ROUNDDOWN(INDEX(個人!$C$6:$AH$125,$N2604,$H$3)/5,0)+7),"")</f>
        <v/>
      </c>
      <c r="I2604" s="22" t="str">
        <f>IF(AND(INDEX(個人!$C$6:$AH$125,$N2604,$C$3)&lt;&gt;"",INDEX(個人!$C$6:$AH$125,$N2604,$O2604)&lt;&gt;""),IF(ISERROR(VLOOKUP(DBCS($Q2604),コード一覧!$E$1:$F$6,2,FALSE)),1,VLOOKUP(DBCS($Q2604),コード一覧!$E$1:$F$6,2,FALSE)),"")</f>
        <v/>
      </c>
      <c r="J2604" s="22" t="str">
        <f>IF(AND(INDEX(個人!$C$6:$AH$125,$N2604,$C$3)&lt;&gt;"",INDEX(個人!$C$6:$AH$125,$N2604,$O2604)&lt;&gt;""),VLOOKUP($P2604,コード一覧!$G$1:$H$10,2,FALSE),"")</f>
        <v/>
      </c>
      <c r="K2604" s="22" t="str">
        <f>IF(AND(INDEX(個人!$C$6:$AH$125,$N2604,$C$3)&lt;&gt;"",INDEX(個人!$C$6:$AH$125,$N2604,$O2604)&lt;&gt;""),LEFT(TEXT(INDEX(個人!$C$6:$AH$125,$N2604,$O2604),"mm:ss.00"),2),"")</f>
        <v/>
      </c>
      <c r="L2604" s="22" t="str">
        <f>IF(AND(INDEX(個人!$C$6:$AH$125,$N2604,$C$3)&lt;&gt;"",INDEX(個人!$C$6:$AH$125,$N2604,$O2604)&lt;&gt;""),MID(TEXT(INDEX(個人!$C$6:$AH$125,$N2604,$O2604),"mm:ss.00"),4,2),"")</f>
        <v/>
      </c>
      <c r="M2604" s="22" t="str">
        <f>IF(AND(INDEX(個人!$C$6:$AH$125,$N2604,$C$3)&lt;&gt;"",INDEX(個人!$C$6:$AH$125,$N2604,$O2604)&lt;&gt;""),RIGHT(TEXT(INDEX(個人!$C$6:$AH$125,$N2604,$O2604),"mm:ss.00"),2),"")</f>
        <v/>
      </c>
      <c r="N2604" s="22">
        <f t="shared" ref="N2604:N2623" si="356">$N2603</f>
        <v>119</v>
      </c>
      <c r="O2604" s="22">
        <v>13</v>
      </c>
      <c r="P2604" s="24" t="s">
        <v>37</v>
      </c>
      <c r="Q2604" s="22" t="s">
        <v>102</v>
      </c>
    </row>
    <row r="2605" spans="3:17" s="22" customFormat="1" x14ac:dyDescent="0.15">
      <c r="C2605" s="22" t="str">
        <f>IF(INDEX(個人!$C$6:$AH$125,$N2605,$C$3)&lt;&gt;"",DBCS(TRIM(INDEX(個人!$C$6:$AH$125,$N2605,$C$3))),"")</f>
        <v/>
      </c>
      <c r="D2605" s="22" t="str">
        <f t="shared" si="354"/>
        <v>○</v>
      </c>
      <c r="E2605" s="22">
        <f>IF(AND(INDEX(個人!$C$6:$AH$125,$N2604,$C$3)&lt;&gt;"",INDEX(個人!$C$6:$AH$125,$N2605,$O2605)&lt;&gt;""),E2604+1,E2604)</f>
        <v>0</v>
      </c>
      <c r="F2605" s="22" t="str">
        <f t="shared" si="355"/>
        <v>@0</v>
      </c>
      <c r="H2605" s="22" t="str">
        <f>IF(AND(INDEX(個人!$C$6:$AH$125,$N2605,$C$3)&lt;&gt;"",INDEX(個人!$C$6:$AH$125,$N2605,$O2605)&lt;&gt;""),IF(INDEX(個人!$C$6:$AH$125,$N2605,$H$3)&lt;20,11,ROUNDDOWN(INDEX(個人!$C$6:$AH$125,$N2605,$H$3)/5,0)+7),"")</f>
        <v/>
      </c>
      <c r="I2605" s="22" t="str">
        <f>IF(AND(INDEX(個人!$C$6:$AH$125,$N2605,$C$3)&lt;&gt;"",INDEX(個人!$C$6:$AH$125,$N2605,$O2605)&lt;&gt;""),IF(ISERROR(VLOOKUP(DBCS($Q2605),コード一覧!$E$1:$F$6,2,FALSE)),1,VLOOKUP(DBCS($Q2605),コード一覧!$E$1:$F$6,2,FALSE)),"")</f>
        <v/>
      </c>
      <c r="J2605" s="22" t="str">
        <f>IF(AND(INDEX(個人!$C$6:$AH$125,$N2605,$C$3)&lt;&gt;"",INDEX(個人!$C$6:$AH$125,$N2605,$O2605)&lt;&gt;""),VLOOKUP($P2605,コード一覧!$G$1:$H$10,2,FALSE),"")</f>
        <v/>
      </c>
      <c r="K2605" s="22" t="str">
        <f>IF(AND(INDEX(個人!$C$6:$AH$125,$N2605,$C$3)&lt;&gt;"",INDEX(個人!$C$6:$AH$125,$N2605,$O2605)&lt;&gt;""),LEFT(TEXT(INDEX(個人!$C$6:$AH$125,$N2605,$O2605),"mm:ss.00"),2),"")</f>
        <v/>
      </c>
      <c r="L2605" s="22" t="str">
        <f>IF(AND(INDEX(個人!$C$6:$AH$125,$N2605,$C$3)&lt;&gt;"",INDEX(個人!$C$6:$AH$125,$N2605,$O2605)&lt;&gt;""),MID(TEXT(INDEX(個人!$C$6:$AH$125,$N2605,$O2605),"mm:ss.00"),4,2),"")</f>
        <v/>
      </c>
      <c r="M2605" s="22" t="str">
        <f>IF(AND(INDEX(個人!$C$6:$AH$125,$N2605,$C$3)&lt;&gt;"",INDEX(個人!$C$6:$AH$125,$N2605,$O2605)&lt;&gt;""),RIGHT(TEXT(INDEX(個人!$C$6:$AH$125,$N2605,$O2605),"mm:ss.00"),2),"")</f>
        <v/>
      </c>
      <c r="N2605" s="22">
        <f t="shared" si="356"/>
        <v>119</v>
      </c>
      <c r="O2605" s="22">
        <v>14</v>
      </c>
      <c r="P2605" s="24" t="s">
        <v>47</v>
      </c>
      <c r="Q2605" s="22" t="s">
        <v>102</v>
      </c>
    </row>
    <row r="2606" spans="3:17" s="22" customFormat="1" x14ac:dyDescent="0.15">
      <c r="C2606" s="22" t="str">
        <f>IF(INDEX(個人!$C$6:$AH$125,$N2606,$C$3)&lt;&gt;"",DBCS(TRIM(INDEX(個人!$C$6:$AH$125,$N2606,$C$3))),"")</f>
        <v/>
      </c>
      <c r="D2606" s="22" t="str">
        <f t="shared" si="354"/>
        <v>○</v>
      </c>
      <c r="E2606" s="22">
        <f>IF(AND(INDEX(個人!$C$6:$AH$125,$N2605,$C$3)&lt;&gt;"",INDEX(個人!$C$6:$AH$125,$N2606,$O2606)&lt;&gt;""),E2605+1,E2605)</f>
        <v>0</v>
      </c>
      <c r="F2606" s="22" t="str">
        <f t="shared" si="355"/>
        <v>@0</v>
      </c>
      <c r="H2606" s="22" t="str">
        <f>IF(AND(INDEX(個人!$C$6:$AH$125,$N2606,$C$3)&lt;&gt;"",INDEX(個人!$C$6:$AH$125,$N2606,$O2606)&lt;&gt;""),IF(INDEX(個人!$C$6:$AH$125,$N2606,$H$3)&lt;20,11,ROUNDDOWN(INDEX(個人!$C$6:$AH$125,$N2606,$H$3)/5,0)+7),"")</f>
        <v/>
      </c>
      <c r="I2606" s="22" t="str">
        <f>IF(AND(INDEX(個人!$C$6:$AH$125,$N2606,$C$3)&lt;&gt;"",INDEX(個人!$C$6:$AH$125,$N2606,$O2606)&lt;&gt;""),IF(ISERROR(VLOOKUP(DBCS($Q2606),コード一覧!$E$1:$F$6,2,FALSE)),1,VLOOKUP(DBCS($Q2606),コード一覧!$E$1:$F$6,2,FALSE)),"")</f>
        <v/>
      </c>
      <c r="J2606" s="22" t="str">
        <f>IF(AND(INDEX(個人!$C$6:$AH$125,$N2606,$C$3)&lt;&gt;"",INDEX(個人!$C$6:$AH$125,$N2606,$O2606)&lt;&gt;""),VLOOKUP($P2606,コード一覧!$G$1:$H$10,2,FALSE),"")</f>
        <v/>
      </c>
      <c r="K2606" s="22" t="str">
        <f>IF(AND(INDEX(個人!$C$6:$AH$125,$N2606,$C$3)&lt;&gt;"",INDEX(個人!$C$6:$AH$125,$N2606,$O2606)&lt;&gt;""),LEFT(TEXT(INDEX(個人!$C$6:$AH$125,$N2606,$O2606),"mm:ss.00"),2),"")</f>
        <v/>
      </c>
      <c r="L2606" s="22" t="str">
        <f>IF(AND(INDEX(個人!$C$6:$AH$125,$N2606,$C$3)&lt;&gt;"",INDEX(個人!$C$6:$AH$125,$N2606,$O2606)&lt;&gt;""),MID(TEXT(INDEX(個人!$C$6:$AH$125,$N2606,$O2606),"mm:ss.00"),4,2),"")</f>
        <v/>
      </c>
      <c r="M2606" s="22" t="str">
        <f>IF(AND(INDEX(個人!$C$6:$AH$125,$N2606,$C$3)&lt;&gt;"",INDEX(個人!$C$6:$AH$125,$N2606,$O2606)&lt;&gt;""),RIGHT(TEXT(INDEX(個人!$C$6:$AH$125,$N2606,$O2606),"mm:ss.00"),2),"")</f>
        <v/>
      </c>
      <c r="N2606" s="22">
        <f t="shared" si="356"/>
        <v>119</v>
      </c>
      <c r="O2606" s="22">
        <v>15</v>
      </c>
      <c r="P2606" s="24" t="s">
        <v>73</v>
      </c>
      <c r="Q2606" s="22" t="s">
        <v>102</v>
      </c>
    </row>
    <row r="2607" spans="3:17" s="22" customFormat="1" x14ac:dyDescent="0.15">
      <c r="C2607" s="22" t="str">
        <f>IF(INDEX(個人!$C$6:$AH$125,$N2607,$C$3)&lt;&gt;"",DBCS(TRIM(INDEX(個人!$C$6:$AH$125,$N2607,$C$3))),"")</f>
        <v/>
      </c>
      <c r="D2607" s="22" t="str">
        <f t="shared" si="354"/>
        <v>○</v>
      </c>
      <c r="E2607" s="22">
        <f>IF(AND(INDEX(個人!$C$6:$AH$125,$N2606,$C$3)&lt;&gt;"",INDEX(個人!$C$6:$AH$125,$N2607,$O2607)&lt;&gt;""),E2606+1,E2606)</f>
        <v>0</v>
      </c>
      <c r="F2607" s="22" t="str">
        <f t="shared" si="355"/>
        <v>@0</v>
      </c>
      <c r="H2607" s="22" t="str">
        <f>IF(AND(INDEX(個人!$C$6:$AH$125,$N2607,$C$3)&lt;&gt;"",INDEX(個人!$C$6:$AH$125,$N2607,$O2607)&lt;&gt;""),IF(INDEX(個人!$C$6:$AH$125,$N2607,$H$3)&lt;20,11,ROUNDDOWN(INDEX(個人!$C$6:$AH$125,$N2607,$H$3)/5,0)+7),"")</f>
        <v/>
      </c>
      <c r="I2607" s="22" t="str">
        <f>IF(AND(INDEX(個人!$C$6:$AH$125,$N2607,$C$3)&lt;&gt;"",INDEX(個人!$C$6:$AH$125,$N2607,$O2607)&lt;&gt;""),IF(ISERROR(VLOOKUP(DBCS($Q2607),コード一覧!$E$1:$F$6,2,FALSE)),1,VLOOKUP(DBCS($Q2607),コード一覧!$E$1:$F$6,2,FALSE)),"")</f>
        <v/>
      </c>
      <c r="J2607" s="22" t="str">
        <f>IF(AND(INDEX(個人!$C$6:$AH$125,$N2607,$C$3)&lt;&gt;"",INDEX(個人!$C$6:$AH$125,$N2607,$O2607)&lt;&gt;""),VLOOKUP($P2607,コード一覧!$G$1:$H$10,2,FALSE),"")</f>
        <v/>
      </c>
      <c r="K2607" s="22" t="str">
        <f>IF(AND(INDEX(個人!$C$6:$AH$125,$N2607,$C$3)&lt;&gt;"",INDEX(個人!$C$6:$AH$125,$N2607,$O2607)&lt;&gt;""),LEFT(TEXT(INDEX(個人!$C$6:$AH$125,$N2607,$O2607),"mm:ss.00"),2),"")</f>
        <v/>
      </c>
      <c r="L2607" s="22" t="str">
        <f>IF(AND(INDEX(個人!$C$6:$AH$125,$N2607,$C$3)&lt;&gt;"",INDEX(個人!$C$6:$AH$125,$N2607,$O2607)&lt;&gt;""),MID(TEXT(INDEX(個人!$C$6:$AH$125,$N2607,$O2607),"mm:ss.00"),4,2),"")</f>
        <v/>
      </c>
      <c r="M2607" s="22" t="str">
        <f>IF(AND(INDEX(個人!$C$6:$AH$125,$N2607,$C$3)&lt;&gt;"",INDEX(個人!$C$6:$AH$125,$N2607,$O2607)&lt;&gt;""),RIGHT(TEXT(INDEX(個人!$C$6:$AH$125,$N2607,$O2607),"mm:ss.00"),2),"")</f>
        <v/>
      </c>
      <c r="N2607" s="22">
        <f t="shared" si="356"/>
        <v>119</v>
      </c>
      <c r="O2607" s="22">
        <v>16</v>
      </c>
      <c r="P2607" s="24" t="s">
        <v>75</v>
      </c>
      <c r="Q2607" s="22" t="s">
        <v>102</v>
      </c>
    </row>
    <row r="2608" spans="3:17" s="22" customFormat="1" x14ac:dyDescent="0.15">
      <c r="C2608" s="22" t="str">
        <f>IF(INDEX(個人!$C$6:$AH$125,$N2608,$C$3)&lt;&gt;"",DBCS(TRIM(INDEX(個人!$C$6:$AH$125,$N2608,$C$3))),"")</f>
        <v/>
      </c>
      <c r="D2608" s="22" t="str">
        <f t="shared" si="354"/>
        <v>○</v>
      </c>
      <c r="E2608" s="22">
        <f>IF(AND(INDEX(個人!$C$6:$AH$125,$N2607,$C$3)&lt;&gt;"",INDEX(個人!$C$6:$AH$125,$N2608,$O2608)&lt;&gt;""),E2607+1,E2607)</f>
        <v>0</v>
      </c>
      <c r="F2608" s="22" t="str">
        <f t="shared" si="355"/>
        <v>@0</v>
      </c>
      <c r="H2608" s="22" t="str">
        <f>IF(AND(INDEX(個人!$C$6:$AH$125,$N2608,$C$3)&lt;&gt;"",INDEX(個人!$C$6:$AH$125,$N2608,$O2608)&lt;&gt;""),IF(INDEX(個人!$C$6:$AH$125,$N2608,$H$3)&lt;20,11,ROUNDDOWN(INDEX(個人!$C$6:$AH$125,$N2608,$H$3)/5,0)+7),"")</f>
        <v/>
      </c>
      <c r="I2608" s="22" t="str">
        <f>IF(AND(INDEX(個人!$C$6:$AH$125,$N2608,$C$3)&lt;&gt;"",INDEX(個人!$C$6:$AH$125,$N2608,$O2608)&lt;&gt;""),IF(ISERROR(VLOOKUP(DBCS($Q2608),コード一覧!$E$1:$F$6,2,FALSE)),1,VLOOKUP(DBCS($Q2608),コード一覧!$E$1:$F$6,2,FALSE)),"")</f>
        <v/>
      </c>
      <c r="J2608" s="22" t="str">
        <f>IF(AND(INDEX(個人!$C$6:$AH$125,$N2608,$C$3)&lt;&gt;"",INDEX(個人!$C$6:$AH$125,$N2608,$O2608)&lt;&gt;""),VLOOKUP($P2608,コード一覧!$G$1:$H$10,2,FALSE),"")</f>
        <v/>
      </c>
      <c r="K2608" s="22" t="str">
        <f>IF(AND(INDEX(個人!$C$6:$AH$125,$N2608,$C$3)&lt;&gt;"",INDEX(個人!$C$6:$AH$125,$N2608,$O2608)&lt;&gt;""),LEFT(TEXT(INDEX(個人!$C$6:$AH$125,$N2608,$O2608),"mm:ss.00"),2),"")</f>
        <v/>
      </c>
      <c r="L2608" s="22" t="str">
        <f>IF(AND(INDEX(個人!$C$6:$AH$125,$N2608,$C$3)&lt;&gt;"",INDEX(個人!$C$6:$AH$125,$N2608,$O2608)&lt;&gt;""),MID(TEXT(INDEX(個人!$C$6:$AH$125,$N2608,$O2608),"mm:ss.00"),4,2),"")</f>
        <v/>
      </c>
      <c r="M2608" s="22" t="str">
        <f>IF(AND(INDEX(個人!$C$6:$AH$125,$N2608,$C$3)&lt;&gt;"",INDEX(個人!$C$6:$AH$125,$N2608,$O2608)&lt;&gt;""),RIGHT(TEXT(INDEX(個人!$C$6:$AH$125,$N2608,$O2608),"mm:ss.00"),2),"")</f>
        <v/>
      </c>
      <c r="N2608" s="22">
        <f t="shared" si="356"/>
        <v>119</v>
      </c>
      <c r="O2608" s="22">
        <v>17</v>
      </c>
      <c r="P2608" s="24" t="s">
        <v>77</v>
      </c>
      <c r="Q2608" s="22" t="s">
        <v>102</v>
      </c>
    </row>
    <row r="2609" spans="3:17" s="22" customFormat="1" x14ac:dyDescent="0.15">
      <c r="C2609" s="22" t="str">
        <f>IF(INDEX(個人!$C$6:$AH$125,$N2609,$C$3)&lt;&gt;"",DBCS(TRIM(INDEX(個人!$C$6:$AH$125,$N2609,$C$3))),"")</f>
        <v/>
      </c>
      <c r="D2609" s="22" t="str">
        <f t="shared" si="354"/>
        <v>○</v>
      </c>
      <c r="E2609" s="22">
        <f>IF(AND(INDEX(個人!$C$6:$AH$125,$N2608,$C$3)&lt;&gt;"",INDEX(個人!$C$6:$AH$125,$N2609,$O2609)&lt;&gt;""),E2608+1,E2608)</f>
        <v>0</v>
      </c>
      <c r="F2609" s="22" t="str">
        <f t="shared" si="355"/>
        <v>@0</v>
      </c>
      <c r="H2609" s="22" t="str">
        <f>IF(AND(INDEX(個人!$C$6:$AH$125,$N2609,$C$3)&lt;&gt;"",INDEX(個人!$C$6:$AH$125,$N2609,$O2609)&lt;&gt;""),IF(INDEX(個人!$C$6:$AH$125,$N2609,$H$3)&lt;20,11,ROUNDDOWN(INDEX(個人!$C$6:$AH$125,$N2609,$H$3)/5,0)+7),"")</f>
        <v/>
      </c>
      <c r="I2609" s="22" t="str">
        <f>IF(AND(INDEX(個人!$C$6:$AH$125,$N2609,$C$3)&lt;&gt;"",INDEX(個人!$C$6:$AH$125,$N2609,$O2609)&lt;&gt;""),IF(ISERROR(VLOOKUP(DBCS($Q2609),コード一覧!$E$1:$F$6,2,FALSE)),1,VLOOKUP(DBCS($Q2609),コード一覧!$E$1:$F$6,2,FALSE)),"")</f>
        <v/>
      </c>
      <c r="J2609" s="22" t="str">
        <f>IF(AND(INDEX(個人!$C$6:$AH$125,$N2609,$C$3)&lt;&gt;"",INDEX(個人!$C$6:$AH$125,$N2609,$O2609)&lt;&gt;""),VLOOKUP($P2609,コード一覧!$G$1:$H$10,2,FALSE),"")</f>
        <v/>
      </c>
      <c r="K2609" s="22" t="str">
        <f>IF(AND(INDEX(個人!$C$6:$AH$125,$N2609,$C$3)&lt;&gt;"",INDEX(個人!$C$6:$AH$125,$N2609,$O2609)&lt;&gt;""),LEFT(TEXT(INDEX(個人!$C$6:$AH$125,$N2609,$O2609),"mm:ss.00"),2),"")</f>
        <v/>
      </c>
      <c r="L2609" s="22" t="str">
        <f>IF(AND(INDEX(個人!$C$6:$AH$125,$N2609,$C$3)&lt;&gt;"",INDEX(個人!$C$6:$AH$125,$N2609,$O2609)&lt;&gt;""),MID(TEXT(INDEX(個人!$C$6:$AH$125,$N2609,$O2609),"mm:ss.00"),4,2),"")</f>
        <v/>
      </c>
      <c r="M2609" s="22" t="str">
        <f>IF(AND(INDEX(個人!$C$6:$AH$125,$N2609,$C$3)&lt;&gt;"",INDEX(個人!$C$6:$AH$125,$N2609,$O2609)&lt;&gt;""),RIGHT(TEXT(INDEX(個人!$C$6:$AH$125,$N2609,$O2609),"mm:ss.00"),2),"")</f>
        <v/>
      </c>
      <c r="N2609" s="22">
        <f t="shared" si="356"/>
        <v>119</v>
      </c>
      <c r="O2609" s="22">
        <v>18</v>
      </c>
      <c r="P2609" s="24" t="s">
        <v>70</v>
      </c>
      <c r="Q2609" s="22" t="s">
        <v>103</v>
      </c>
    </row>
    <row r="2610" spans="3:17" s="22" customFormat="1" x14ac:dyDescent="0.15">
      <c r="C2610" s="22" t="str">
        <f>IF(INDEX(個人!$C$6:$AH$125,$N2610,$C$3)&lt;&gt;"",DBCS(TRIM(INDEX(個人!$C$6:$AH$125,$N2610,$C$3))),"")</f>
        <v/>
      </c>
      <c r="D2610" s="22" t="str">
        <f t="shared" si="354"/>
        <v>○</v>
      </c>
      <c r="E2610" s="22">
        <f>IF(AND(INDEX(個人!$C$6:$AH$125,$N2609,$C$3)&lt;&gt;"",INDEX(個人!$C$6:$AH$125,$N2610,$O2610)&lt;&gt;""),E2609+1,E2609)</f>
        <v>0</v>
      </c>
      <c r="F2610" s="22" t="str">
        <f t="shared" si="355"/>
        <v>@0</v>
      </c>
      <c r="H2610" s="22" t="str">
        <f>IF(AND(INDEX(個人!$C$6:$AH$125,$N2610,$C$3)&lt;&gt;"",INDEX(個人!$C$6:$AH$125,$N2610,$O2610)&lt;&gt;""),IF(INDEX(個人!$C$6:$AH$125,$N2610,$H$3)&lt;20,11,ROUNDDOWN(INDEX(個人!$C$6:$AH$125,$N2610,$H$3)/5,0)+7),"")</f>
        <v/>
      </c>
      <c r="I2610" s="22" t="str">
        <f>IF(AND(INDEX(個人!$C$6:$AH$125,$N2610,$C$3)&lt;&gt;"",INDEX(個人!$C$6:$AH$125,$N2610,$O2610)&lt;&gt;""),IF(ISERROR(VLOOKUP(DBCS($Q2610),コード一覧!$E$1:$F$6,2,FALSE)),1,VLOOKUP(DBCS($Q2610),コード一覧!$E$1:$F$6,2,FALSE)),"")</f>
        <v/>
      </c>
      <c r="J2610" s="22" t="str">
        <f>IF(AND(INDEX(個人!$C$6:$AH$125,$N2610,$C$3)&lt;&gt;"",INDEX(個人!$C$6:$AH$125,$N2610,$O2610)&lt;&gt;""),VLOOKUP($P2610,コード一覧!$G$1:$H$10,2,FALSE),"")</f>
        <v/>
      </c>
      <c r="K2610" s="22" t="str">
        <f>IF(AND(INDEX(個人!$C$6:$AH$125,$N2610,$C$3)&lt;&gt;"",INDEX(個人!$C$6:$AH$125,$N2610,$O2610)&lt;&gt;""),LEFT(TEXT(INDEX(個人!$C$6:$AH$125,$N2610,$O2610),"mm:ss.00"),2),"")</f>
        <v/>
      </c>
      <c r="L2610" s="22" t="str">
        <f>IF(AND(INDEX(個人!$C$6:$AH$125,$N2610,$C$3)&lt;&gt;"",INDEX(個人!$C$6:$AH$125,$N2610,$O2610)&lt;&gt;""),MID(TEXT(INDEX(個人!$C$6:$AH$125,$N2610,$O2610),"mm:ss.00"),4,2),"")</f>
        <v/>
      </c>
      <c r="M2610" s="22" t="str">
        <f>IF(AND(INDEX(個人!$C$6:$AH$125,$N2610,$C$3)&lt;&gt;"",INDEX(個人!$C$6:$AH$125,$N2610,$O2610)&lt;&gt;""),RIGHT(TEXT(INDEX(個人!$C$6:$AH$125,$N2610,$O2610),"mm:ss.00"),2),"")</f>
        <v/>
      </c>
      <c r="N2610" s="22">
        <f t="shared" si="356"/>
        <v>119</v>
      </c>
      <c r="O2610" s="22">
        <v>19</v>
      </c>
      <c r="P2610" s="24" t="s">
        <v>24</v>
      </c>
      <c r="Q2610" s="22" t="s">
        <v>103</v>
      </c>
    </row>
    <row r="2611" spans="3:17" s="22" customFormat="1" x14ac:dyDescent="0.15">
      <c r="C2611" s="22" t="str">
        <f>IF(INDEX(個人!$C$6:$AH$125,$N2611,$C$3)&lt;&gt;"",DBCS(TRIM(INDEX(個人!$C$6:$AH$125,$N2611,$C$3))),"")</f>
        <v/>
      </c>
      <c r="D2611" s="22" t="str">
        <f t="shared" si="354"/>
        <v>○</v>
      </c>
      <c r="E2611" s="22">
        <f>IF(AND(INDEX(個人!$C$6:$AH$125,$N2610,$C$3)&lt;&gt;"",INDEX(個人!$C$6:$AH$125,$N2611,$O2611)&lt;&gt;""),E2610+1,E2610)</f>
        <v>0</v>
      </c>
      <c r="F2611" s="22" t="str">
        <f t="shared" si="355"/>
        <v>@0</v>
      </c>
      <c r="H2611" s="22" t="str">
        <f>IF(AND(INDEX(個人!$C$6:$AH$125,$N2611,$C$3)&lt;&gt;"",INDEX(個人!$C$6:$AH$125,$N2611,$O2611)&lt;&gt;""),IF(INDEX(個人!$C$6:$AH$125,$N2611,$H$3)&lt;20,11,ROUNDDOWN(INDEX(個人!$C$6:$AH$125,$N2611,$H$3)/5,0)+7),"")</f>
        <v/>
      </c>
      <c r="I2611" s="22" t="str">
        <f>IF(AND(INDEX(個人!$C$6:$AH$125,$N2611,$C$3)&lt;&gt;"",INDEX(個人!$C$6:$AH$125,$N2611,$O2611)&lt;&gt;""),IF(ISERROR(VLOOKUP(DBCS($Q2611),コード一覧!$E$1:$F$6,2,FALSE)),1,VLOOKUP(DBCS($Q2611),コード一覧!$E$1:$F$6,2,FALSE)),"")</f>
        <v/>
      </c>
      <c r="J2611" s="22" t="str">
        <f>IF(AND(INDEX(個人!$C$6:$AH$125,$N2611,$C$3)&lt;&gt;"",INDEX(個人!$C$6:$AH$125,$N2611,$O2611)&lt;&gt;""),VLOOKUP($P2611,コード一覧!$G$1:$H$10,2,FALSE),"")</f>
        <v/>
      </c>
      <c r="K2611" s="22" t="str">
        <f>IF(AND(INDEX(個人!$C$6:$AH$125,$N2611,$C$3)&lt;&gt;"",INDEX(個人!$C$6:$AH$125,$N2611,$O2611)&lt;&gt;""),LEFT(TEXT(INDEX(個人!$C$6:$AH$125,$N2611,$O2611),"mm:ss.00"),2),"")</f>
        <v/>
      </c>
      <c r="L2611" s="22" t="str">
        <f>IF(AND(INDEX(個人!$C$6:$AH$125,$N2611,$C$3)&lt;&gt;"",INDEX(個人!$C$6:$AH$125,$N2611,$O2611)&lt;&gt;""),MID(TEXT(INDEX(個人!$C$6:$AH$125,$N2611,$O2611),"mm:ss.00"),4,2),"")</f>
        <v/>
      </c>
      <c r="M2611" s="22" t="str">
        <f>IF(AND(INDEX(個人!$C$6:$AH$125,$N2611,$C$3)&lt;&gt;"",INDEX(個人!$C$6:$AH$125,$N2611,$O2611)&lt;&gt;""),RIGHT(TEXT(INDEX(個人!$C$6:$AH$125,$N2611,$O2611),"mm:ss.00"),2),"")</f>
        <v/>
      </c>
      <c r="N2611" s="22">
        <f t="shared" si="356"/>
        <v>119</v>
      </c>
      <c r="O2611" s="22">
        <v>20</v>
      </c>
      <c r="P2611" s="24" t="s">
        <v>37</v>
      </c>
      <c r="Q2611" s="22" t="s">
        <v>103</v>
      </c>
    </row>
    <row r="2612" spans="3:17" s="22" customFormat="1" x14ac:dyDescent="0.15">
      <c r="C2612" s="22" t="str">
        <f>IF(INDEX(個人!$C$6:$AH$125,$N2612,$C$3)&lt;&gt;"",DBCS(TRIM(INDEX(個人!$C$6:$AH$125,$N2612,$C$3))),"")</f>
        <v/>
      </c>
      <c r="D2612" s="22" t="str">
        <f t="shared" si="354"/>
        <v>○</v>
      </c>
      <c r="E2612" s="22">
        <f>IF(AND(INDEX(個人!$C$6:$AH$125,$N2611,$C$3)&lt;&gt;"",INDEX(個人!$C$6:$AH$125,$N2612,$O2612)&lt;&gt;""),E2611+1,E2611)</f>
        <v>0</v>
      </c>
      <c r="F2612" s="22" t="str">
        <f t="shared" si="355"/>
        <v>@0</v>
      </c>
      <c r="H2612" s="22" t="str">
        <f>IF(AND(INDEX(個人!$C$6:$AH$125,$N2612,$C$3)&lt;&gt;"",INDEX(個人!$C$6:$AH$125,$N2612,$O2612)&lt;&gt;""),IF(INDEX(個人!$C$6:$AH$125,$N2612,$H$3)&lt;20,11,ROUNDDOWN(INDEX(個人!$C$6:$AH$125,$N2612,$H$3)/5,0)+7),"")</f>
        <v/>
      </c>
      <c r="I2612" s="22" t="str">
        <f>IF(AND(INDEX(個人!$C$6:$AH$125,$N2612,$C$3)&lt;&gt;"",INDEX(個人!$C$6:$AH$125,$N2612,$O2612)&lt;&gt;""),IF(ISERROR(VLOOKUP(DBCS($Q2612),コード一覧!$E$1:$F$6,2,FALSE)),1,VLOOKUP(DBCS($Q2612),コード一覧!$E$1:$F$6,2,FALSE)),"")</f>
        <v/>
      </c>
      <c r="J2612" s="22" t="str">
        <f>IF(AND(INDEX(個人!$C$6:$AH$125,$N2612,$C$3)&lt;&gt;"",INDEX(個人!$C$6:$AH$125,$N2612,$O2612)&lt;&gt;""),VLOOKUP($P2612,コード一覧!$G$1:$H$10,2,FALSE),"")</f>
        <v/>
      </c>
      <c r="K2612" s="22" t="str">
        <f>IF(AND(INDEX(個人!$C$6:$AH$125,$N2612,$C$3)&lt;&gt;"",INDEX(個人!$C$6:$AH$125,$N2612,$O2612)&lt;&gt;""),LEFT(TEXT(INDEX(個人!$C$6:$AH$125,$N2612,$O2612),"mm:ss.00"),2),"")</f>
        <v/>
      </c>
      <c r="L2612" s="22" t="str">
        <f>IF(AND(INDEX(個人!$C$6:$AH$125,$N2612,$C$3)&lt;&gt;"",INDEX(個人!$C$6:$AH$125,$N2612,$O2612)&lt;&gt;""),MID(TEXT(INDEX(個人!$C$6:$AH$125,$N2612,$O2612),"mm:ss.00"),4,2),"")</f>
        <v/>
      </c>
      <c r="M2612" s="22" t="str">
        <f>IF(AND(INDEX(個人!$C$6:$AH$125,$N2612,$C$3)&lt;&gt;"",INDEX(個人!$C$6:$AH$125,$N2612,$O2612)&lt;&gt;""),RIGHT(TEXT(INDEX(個人!$C$6:$AH$125,$N2612,$O2612),"mm:ss.00"),2),"")</f>
        <v/>
      </c>
      <c r="N2612" s="22">
        <f t="shared" si="356"/>
        <v>119</v>
      </c>
      <c r="O2612" s="22">
        <v>21</v>
      </c>
      <c r="P2612" s="24" t="s">
        <v>47</v>
      </c>
      <c r="Q2612" s="22" t="s">
        <v>103</v>
      </c>
    </row>
    <row r="2613" spans="3:17" s="22" customFormat="1" x14ac:dyDescent="0.15">
      <c r="C2613" s="22" t="str">
        <f>IF(INDEX(個人!$C$6:$AH$125,$N2613,$C$3)&lt;&gt;"",DBCS(TRIM(INDEX(個人!$C$6:$AH$125,$N2613,$C$3))),"")</f>
        <v/>
      </c>
      <c r="D2613" s="22" t="str">
        <f t="shared" si="354"/>
        <v>○</v>
      </c>
      <c r="E2613" s="22">
        <f>IF(AND(INDEX(個人!$C$6:$AH$125,$N2612,$C$3)&lt;&gt;"",INDEX(個人!$C$6:$AH$125,$N2613,$O2613)&lt;&gt;""),E2612+1,E2612)</f>
        <v>0</v>
      </c>
      <c r="F2613" s="22" t="str">
        <f t="shared" si="355"/>
        <v>@0</v>
      </c>
      <c r="H2613" s="22" t="str">
        <f>IF(AND(INDEX(個人!$C$6:$AH$125,$N2613,$C$3)&lt;&gt;"",INDEX(個人!$C$6:$AH$125,$N2613,$O2613)&lt;&gt;""),IF(INDEX(個人!$C$6:$AH$125,$N2613,$H$3)&lt;20,11,ROUNDDOWN(INDEX(個人!$C$6:$AH$125,$N2613,$H$3)/5,0)+7),"")</f>
        <v/>
      </c>
      <c r="I2613" s="22" t="str">
        <f>IF(AND(INDEX(個人!$C$6:$AH$125,$N2613,$C$3)&lt;&gt;"",INDEX(個人!$C$6:$AH$125,$N2613,$O2613)&lt;&gt;""),IF(ISERROR(VLOOKUP(DBCS($Q2613),コード一覧!$E$1:$F$6,2,FALSE)),1,VLOOKUP(DBCS($Q2613),コード一覧!$E$1:$F$6,2,FALSE)),"")</f>
        <v/>
      </c>
      <c r="J2613" s="22" t="str">
        <f>IF(AND(INDEX(個人!$C$6:$AH$125,$N2613,$C$3)&lt;&gt;"",INDEX(個人!$C$6:$AH$125,$N2613,$O2613)&lt;&gt;""),VLOOKUP($P2613,コード一覧!$G$1:$H$10,2,FALSE),"")</f>
        <v/>
      </c>
      <c r="K2613" s="22" t="str">
        <f>IF(AND(INDEX(個人!$C$6:$AH$125,$N2613,$C$3)&lt;&gt;"",INDEX(個人!$C$6:$AH$125,$N2613,$O2613)&lt;&gt;""),LEFT(TEXT(INDEX(個人!$C$6:$AH$125,$N2613,$O2613),"mm:ss.00"),2),"")</f>
        <v/>
      </c>
      <c r="L2613" s="22" t="str">
        <f>IF(AND(INDEX(個人!$C$6:$AH$125,$N2613,$C$3)&lt;&gt;"",INDEX(個人!$C$6:$AH$125,$N2613,$O2613)&lt;&gt;""),MID(TEXT(INDEX(個人!$C$6:$AH$125,$N2613,$O2613),"mm:ss.00"),4,2),"")</f>
        <v/>
      </c>
      <c r="M2613" s="22" t="str">
        <f>IF(AND(INDEX(個人!$C$6:$AH$125,$N2613,$C$3)&lt;&gt;"",INDEX(個人!$C$6:$AH$125,$N2613,$O2613)&lt;&gt;""),RIGHT(TEXT(INDEX(個人!$C$6:$AH$125,$N2613,$O2613),"mm:ss.00"),2),"")</f>
        <v/>
      </c>
      <c r="N2613" s="22">
        <f t="shared" si="356"/>
        <v>119</v>
      </c>
      <c r="O2613" s="22">
        <v>22</v>
      </c>
      <c r="P2613" s="24" t="s">
        <v>70</v>
      </c>
      <c r="Q2613" s="22" t="s">
        <v>104</v>
      </c>
    </row>
    <row r="2614" spans="3:17" s="22" customFormat="1" x14ac:dyDescent="0.15">
      <c r="C2614" s="22" t="str">
        <f>IF(INDEX(個人!$C$6:$AH$125,$N2614,$C$3)&lt;&gt;"",DBCS(TRIM(INDEX(個人!$C$6:$AH$125,$N2614,$C$3))),"")</f>
        <v/>
      </c>
      <c r="D2614" s="22" t="str">
        <f t="shared" si="354"/>
        <v>○</v>
      </c>
      <c r="E2614" s="22">
        <f>IF(AND(INDEX(個人!$C$6:$AH$125,$N2613,$C$3)&lt;&gt;"",INDEX(個人!$C$6:$AH$125,$N2614,$O2614)&lt;&gt;""),E2613+1,E2613)</f>
        <v>0</v>
      </c>
      <c r="F2614" s="22" t="str">
        <f t="shared" si="355"/>
        <v>@0</v>
      </c>
      <c r="H2614" s="22" t="str">
        <f>IF(AND(INDEX(個人!$C$6:$AH$125,$N2614,$C$3)&lt;&gt;"",INDEX(個人!$C$6:$AH$125,$N2614,$O2614)&lt;&gt;""),IF(INDEX(個人!$C$6:$AH$125,$N2614,$H$3)&lt;20,11,ROUNDDOWN(INDEX(個人!$C$6:$AH$125,$N2614,$H$3)/5,0)+7),"")</f>
        <v/>
      </c>
      <c r="I2614" s="22" t="str">
        <f>IF(AND(INDEX(個人!$C$6:$AH$125,$N2614,$C$3)&lt;&gt;"",INDEX(個人!$C$6:$AH$125,$N2614,$O2614)&lt;&gt;""),IF(ISERROR(VLOOKUP(DBCS($Q2614),コード一覧!$E$1:$F$6,2,FALSE)),1,VLOOKUP(DBCS($Q2614),コード一覧!$E$1:$F$6,2,FALSE)),"")</f>
        <v/>
      </c>
      <c r="J2614" s="22" t="str">
        <f>IF(AND(INDEX(個人!$C$6:$AH$125,$N2614,$C$3)&lt;&gt;"",INDEX(個人!$C$6:$AH$125,$N2614,$O2614)&lt;&gt;""),VLOOKUP($P2614,コード一覧!$G$1:$H$10,2,FALSE),"")</f>
        <v/>
      </c>
      <c r="K2614" s="22" t="str">
        <f>IF(AND(INDEX(個人!$C$6:$AH$125,$N2614,$C$3)&lt;&gt;"",INDEX(個人!$C$6:$AH$125,$N2614,$O2614)&lt;&gt;""),LEFT(TEXT(INDEX(個人!$C$6:$AH$125,$N2614,$O2614),"mm:ss.00"),2),"")</f>
        <v/>
      </c>
      <c r="L2614" s="22" t="str">
        <f>IF(AND(INDEX(個人!$C$6:$AH$125,$N2614,$C$3)&lt;&gt;"",INDEX(個人!$C$6:$AH$125,$N2614,$O2614)&lt;&gt;""),MID(TEXT(INDEX(個人!$C$6:$AH$125,$N2614,$O2614),"mm:ss.00"),4,2),"")</f>
        <v/>
      </c>
      <c r="M2614" s="22" t="str">
        <f>IF(AND(INDEX(個人!$C$6:$AH$125,$N2614,$C$3)&lt;&gt;"",INDEX(個人!$C$6:$AH$125,$N2614,$O2614)&lt;&gt;""),RIGHT(TEXT(INDEX(個人!$C$6:$AH$125,$N2614,$O2614),"mm:ss.00"),2),"")</f>
        <v/>
      </c>
      <c r="N2614" s="22">
        <f t="shared" si="356"/>
        <v>119</v>
      </c>
      <c r="O2614" s="22">
        <v>23</v>
      </c>
      <c r="P2614" s="24" t="s">
        <v>24</v>
      </c>
      <c r="Q2614" s="22" t="s">
        <v>104</v>
      </c>
    </row>
    <row r="2615" spans="3:17" s="22" customFormat="1" x14ac:dyDescent="0.15">
      <c r="C2615" s="22" t="str">
        <f>IF(INDEX(個人!$C$6:$AH$125,$N2615,$C$3)&lt;&gt;"",DBCS(TRIM(INDEX(個人!$C$6:$AH$125,$N2615,$C$3))),"")</f>
        <v/>
      </c>
      <c r="D2615" s="22" t="str">
        <f t="shared" si="354"/>
        <v>○</v>
      </c>
      <c r="E2615" s="22">
        <f>IF(AND(INDEX(個人!$C$6:$AH$125,$N2614,$C$3)&lt;&gt;"",INDEX(個人!$C$6:$AH$125,$N2615,$O2615)&lt;&gt;""),E2614+1,E2614)</f>
        <v>0</v>
      </c>
      <c r="F2615" s="22" t="str">
        <f t="shared" si="355"/>
        <v>@0</v>
      </c>
      <c r="H2615" s="22" t="str">
        <f>IF(AND(INDEX(個人!$C$6:$AH$125,$N2615,$C$3)&lt;&gt;"",INDEX(個人!$C$6:$AH$125,$N2615,$O2615)&lt;&gt;""),IF(INDEX(個人!$C$6:$AH$125,$N2615,$H$3)&lt;20,11,ROUNDDOWN(INDEX(個人!$C$6:$AH$125,$N2615,$H$3)/5,0)+7),"")</f>
        <v/>
      </c>
      <c r="I2615" s="22" t="str">
        <f>IF(AND(INDEX(個人!$C$6:$AH$125,$N2615,$C$3)&lt;&gt;"",INDEX(個人!$C$6:$AH$125,$N2615,$O2615)&lt;&gt;""),IF(ISERROR(VLOOKUP(DBCS($Q2615),コード一覧!$E$1:$F$6,2,FALSE)),1,VLOOKUP(DBCS($Q2615),コード一覧!$E$1:$F$6,2,FALSE)),"")</f>
        <v/>
      </c>
      <c r="J2615" s="22" t="str">
        <f>IF(AND(INDEX(個人!$C$6:$AH$125,$N2615,$C$3)&lt;&gt;"",INDEX(個人!$C$6:$AH$125,$N2615,$O2615)&lt;&gt;""),VLOOKUP($P2615,コード一覧!$G$1:$H$10,2,FALSE),"")</f>
        <v/>
      </c>
      <c r="K2615" s="22" t="str">
        <f>IF(AND(INDEX(個人!$C$6:$AH$125,$N2615,$C$3)&lt;&gt;"",INDEX(個人!$C$6:$AH$125,$N2615,$O2615)&lt;&gt;""),LEFT(TEXT(INDEX(個人!$C$6:$AH$125,$N2615,$O2615),"mm:ss.00"),2),"")</f>
        <v/>
      </c>
      <c r="L2615" s="22" t="str">
        <f>IF(AND(INDEX(個人!$C$6:$AH$125,$N2615,$C$3)&lt;&gt;"",INDEX(個人!$C$6:$AH$125,$N2615,$O2615)&lt;&gt;""),MID(TEXT(INDEX(個人!$C$6:$AH$125,$N2615,$O2615),"mm:ss.00"),4,2),"")</f>
        <v/>
      </c>
      <c r="M2615" s="22" t="str">
        <f>IF(AND(INDEX(個人!$C$6:$AH$125,$N2615,$C$3)&lt;&gt;"",INDEX(個人!$C$6:$AH$125,$N2615,$O2615)&lt;&gt;""),RIGHT(TEXT(INDEX(個人!$C$6:$AH$125,$N2615,$O2615),"mm:ss.00"),2),"")</f>
        <v/>
      </c>
      <c r="N2615" s="22">
        <f t="shared" si="356"/>
        <v>119</v>
      </c>
      <c r="O2615" s="22">
        <v>24</v>
      </c>
      <c r="P2615" s="24" t="s">
        <v>37</v>
      </c>
      <c r="Q2615" s="22" t="s">
        <v>104</v>
      </c>
    </row>
    <row r="2616" spans="3:17" s="22" customFormat="1" x14ac:dyDescent="0.15">
      <c r="C2616" s="22" t="str">
        <f>IF(INDEX(個人!$C$6:$AH$125,$N2616,$C$3)&lt;&gt;"",DBCS(TRIM(INDEX(個人!$C$6:$AH$125,$N2616,$C$3))),"")</f>
        <v/>
      </c>
      <c r="D2616" s="22" t="str">
        <f t="shared" si="354"/>
        <v>○</v>
      </c>
      <c r="E2616" s="22">
        <f>IF(AND(INDEX(個人!$C$6:$AH$125,$N2615,$C$3)&lt;&gt;"",INDEX(個人!$C$6:$AH$125,$N2616,$O2616)&lt;&gt;""),E2615+1,E2615)</f>
        <v>0</v>
      </c>
      <c r="F2616" s="22" t="str">
        <f t="shared" si="355"/>
        <v>@0</v>
      </c>
      <c r="H2616" s="22" t="str">
        <f>IF(AND(INDEX(個人!$C$6:$AH$125,$N2616,$C$3)&lt;&gt;"",INDEX(個人!$C$6:$AH$125,$N2616,$O2616)&lt;&gt;""),IF(INDEX(個人!$C$6:$AH$125,$N2616,$H$3)&lt;20,11,ROUNDDOWN(INDEX(個人!$C$6:$AH$125,$N2616,$H$3)/5,0)+7),"")</f>
        <v/>
      </c>
      <c r="I2616" s="22" t="str">
        <f>IF(AND(INDEX(個人!$C$6:$AH$125,$N2616,$C$3)&lt;&gt;"",INDEX(個人!$C$6:$AH$125,$N2616,$O2616)&lt;&gt;""),IF(ISERROR(VLOOKUP(DBCS($Q2616),コード一覧!$E$1:$F$6,2,FALSE)),1,VLOOKUP(DBCS($Q2616),コード一覧!$E$1:$F$6,2,FALSE)),"")</f>
        <v/>
      </c>
      <c r="J2616" s="22" t="str">
        <f>IF(AND(INDEX(個人!$C$6:$AH$125,$N2616,$C$3)&lt;&gt;"",INDEX(個人!$C$6:$AH$125,$N2616,$O2616)&lt;&gt;""),VLOOKUP($P2616,コード一覧!$G$1:$H$10,2,FALSE),"")</f>
        <v/>
      </c>
      <c r="K2616" s="22" t="str">
        <f>IF(AND(INDEX(個人!$C$6:$AH$125,$N2616,$C$3)&lt;&gt;"",INDEX(個人!$C$6:$AH$125,$N2616,$O2616)&lt;&gt;""),LEFT(TEXT(INDEX(個人!$C$6:$AH$125,$N2616,$O2616),"mm:ss.00"),2),"")</f>
        <v/>
      </c>
      <c r="L2616" s="22" t="str">
        <f>IF(AND(INDEX(個人!$C$6:$AH$125,$N2616,$C$3)&lt;&gt;"",INDEX(個人!$C$6:$AH$125,$N2616,$O2616)&lt;&gt;""),MID(TEXT(INDEX(個人!$C$6:$AH$125,$N2616,$O2616),"mm:ss.00"),4,2),"")</f>
        <v/>
      </c>
      <c r="M2616" s="22" t="str">
        <f>IF(AND(INDEX(個人!$C$6:$AH$125,$N2616,$C$3)&lt;&gt;"",INDEX(個人!$C$6:$AH$125,$N2616,$O2616)&lt;&gt;""),RIGHT(TEXT(INDEX(個人!$C$6:$AH$125,$N2616,$O2616),"mm:ss.00"),2),"")</f>
        <v/>
      </c>
      <c r="N2616" s="22">
        <f t="shared" si="356"/>
        <v>119</v>
      </c>
      <c r="O2616" s="22">
        <v>25</v>
      </c>
      <c r="P2616" s="24" t="s">
        <v>47</v>
      </c>
      <c r="Q2616" s="22" t="s">
        <v>104</v>
      </c>
    </row>
    <row r="2617" spans="3:17" s="22" customFormat="1" x14ac:dyDescent="0.15">
      <c r="C2617" s="22" t="str">
        <f>IF(INDEX(個人!$C$6:$AH$125,$N2617,$C$3)&lt;&gt;"",DBCS(TRIM(INDEX(個人!$C$6:$AH$125,$N2617,$C$3))),"")</f>
        <v/>
      </c>
      <c r="D2617" s="22" t="str">
        <f t="shared" si="354"/>
        <v>○</v>
      </c>
      <c r="E2617" s="22">
        <f>IF(AND(INDEX(個人!$C$6:$AH$125,$N2616,$C$3)&lt;&gt;"",INDEX(個人!$C$6:$AH$125,$N2617,$O2617)&lt;&gt;""),E2616+1,E2616)</f>
        <v>0</v>
      </c>
      <c r="F2617" s="22" t="str">
        <f t="shared" si="355"/>
        <v>@0</v>
      </c>
      <c r="H2617" s="22" t="str">
        <f>IF(AND(INDEX(個人!$C$6:$AH$125,$N2617,$C$3)&lt;&gt;"",INDEX(個人!$C$6:$AH$125,$N2617,$O2617)&lt;&gt;""),IF(INDEX(個人!$C$6:$AH$125,$N2617,$H$3)&lt;20,11,ROUNDDOWN(INDEX(個人!$C$6:$AH$125,$N2617,$H$3)/5,0)+7),"")</f>
        <v/>
      </c>
      <c r="I2617" s="22" t="str">
        <f>IF(AND(INDEX(個人!$C$6:$AH$125,$N2617,$C$3)&lt;&gt;"",INDEX(個人!$C$6:$AH$125,$N2617,$O2617)&lt;&gt;""),IF(ISERROR(VLOOKUP(DBCS($Q2617),コード一覧!$E$1:$F$6,2,FALSE)),1,VLOOKUP(DBCS($Q2617),コード一覧!$E$1:$F$6,2,FALSE)),"")</f>
        <v/>
      </c>
      <c r="J2617" s="22" t="str">
        <f>IF(AND(INDEX(個人!$C$6:$AH$125,$N2617,$C$3)&lt;&gt;"",INDEX(個人!$C$6:$AH$125,$N2617,$O2617)&lt;&gt;""),VLOOKUP($P2617,コード一覧!$G$1:$H$10,2,FALSE),"")</f>
        <v/>
      </c>
      <c r="K2617" s="22" t="str">
        <f>IF(AND(INDEX(個人!$C$6:$AH$125,$N2617,$C$3)&lt;&gt;"",INDEX(個人!$C$6:$AH$125,$N2617,$O2617)&lt;&gt;""),LEFT(TEXT(INDEX(個人!$C$6:$AH$125,$N2617,$O2617),"mm:ss.00"),2),"")</f>
        <v/>
      </c>
      <c r="L2617" s="22" t="str">
        <f>IF(AND(INDEX(個人!$C$6:$AH$125,$N2617,$C$3)&lt;&gt;"",INDEX(個人!$C$6:$AH$125,$N2617,$O2617)&lt;&gt;""),MID(TEXT(INDEX(個人!$C$6:$AH$125,$N2617,$O2617),"mm:ss.00"),4,2),"")</f>
        <v/>
      </c>
      <c r="M2617" s="22" t="str">
        <f>IF(AND(INDEX(個人!$C$6:$AH$125,$N2617,$C$3)&lt;&gt;"",INDEX(個人!$C$6:$AH$125,$N2617,$O2617)&lt;&gt;""),RIGHT(TEXT(INDEX(個人!$C$6:$AH$125,$N2617,$O2617),"mm:ss.00"),2),"")</f>
        <v/>
      </c>
      <c r="N2617" s="22">
        <f t="shared" si="356"/>
        <v>119</v>
      </c>
      <c r="O2617" s="22">
        <v>26</v>
      </c>
      <c r="P2617" s="24" t="s">
        <v>70</v>
      </c>
      <c r="Q2617" s="22" t="s">
        <v>55</v>
      </c>
    </row>
    <row r="2618" spans="3:17" s="22" customFormat="1" x14ac:dyDescent="0.15">
      <c r="C2618" s="22" t="str">
        <f>IF(INDEX(個人!$C$6:$AH$125,$N2618,$C$3)&lt;&gt;"",DBCS(TRIM(INDEX(個人!$C$6:$AH$125,$N2618,$C$3))),"")</f>
        <v/>
      </c>
      <c r="D2618" s="22" t="str">
        <f t="shared" si="354"/>
        <v>○</v>
      </c>
      <c r="E2618" s="22">
        <f>IF(AND(INDEX(個人!$C$6:$AH$125,$N2617,$C$3)&lt;&gt;"",INDEX(個人!$C$6:$AH$125,$N2618,$O2618)&lt;&gt;""),E2617+1,E2617)</f>
        <v>0</v>
      </c>
      <c r="F2618" s="22" t="str">
        <f t="shared" si="355"/>
        <v>@0</v>
      </c>
      <c r="H2618" s="22" t="str">
        <f>IF(AND(INDEX(個人!$C$6:$AH$125,$N2618,$C$3)&lt;&gt;"",INDEX(個人!$C$6:$AH$125,$N2618,$O2618)&lt;&gt;""),IF(INDEX(個人!$C$6:$AH$125,$N2618,$H$3)&lt;20,11,ROUNDDOWN(INDEX(個人!$C$6:$AH$125,$N2618,$H$3)/5,0)+7),"")</f>
        <v/>
      </c>
      <c r="I2618" s="22" t="str">
        <f>IF(AND(INDEX(個人!$C$6:$AH$125,$N2618,$C$3)&lt;&gt;"",INDEX(個人!$C$6:$AH$125,$N2618,$O2618)&lt;&gt;""),IF(ISERROR(VLOOKUP(DBCS($Q2618),コード一覧!$E$1:$F$6,2,FALSE)),1,VLOOKUP(DBCS($Q2618),コード一覧!$E$1:$F$6,2,FALSE)),"")</f>
        <v/>
      </c>
      <c r="J2618" s="22" t="str">
        <f>IF(AND(INDEX(個人!$C$6:$AH$125,$N2618,$C$3)&lt;&gt;"",INDEX(個人!$C$6:$AH$125,$N2618,$O2618)&lt;&gt;""),VLOOKUP($P2618,コード一覧!$G$1:$H$10,2,FALSE),"")</f>
        <v/>
      </c>
      <c r="K2618" s="22" t="str">
        <f>IF(AND(INDEX(個人!$C$6:$AH$125,$N2618,$C$3)&lt;&gt;"",INDEX(個人!$C$6:$AH$125,$N2618,$O2618)&lt;&gt;""),LEFT(TEXT(INDEX(個人!$C$6:$AH$125,$N2618,$O2618),"mm:ss.00"),2),"")</f>
        <v/>
      </c>
      <c r="L2618" s="22" t="str">
        <f>IF(AND(INDEX(個人!$C$6:$AH$125,$N2618,$C$3)&lt;&gt;"",INDEX(個人!$C$6:$AH$125,$N2618,$O2618)&lt;&gt;""),MID(TEXT(INDEX(個人!$C$6:$AH$125,$N2618,$O2618),"mm:ss.00"),4,2),"")</f>
        <v/>
      </c>
      <c r="M2618" s="22" t="str">
        <f>IF(AND(INDEX(個人!$C$6:$AH$125,$N2618,$C$3)&lt;&gt;"",INDEX(個人!$C$6:$AH$125,$N2618,$O2618)&lt;&gt;""),RIGHT(TEXT(INDEX(個人!$C$6:$AH$125,$N2618,$O2618),"mm:ss.00"),2),"")</f>
        <v/>
      </c>
      <c r="N2618" s="22">
        <f t="shared" si="356"/>
        <v>119</v>
      </c>
      <c r="O2618" s="22">
        <v>27</v>
      </c>
      <c r="P2618" s="24" t="s">
        <v>24</v>
      </c>
      <c r="Q2618" s="22" t="s">
        <v>55</v>
      </c>
    </row>
    <row r="2619" spans="3:17" s="22" customFormat="1" x14ac:dyDescent="0.15">
      <c r="C2619" s="22" t="str">
        <f>IF(INDEX(個人!$C$6:$AH$125,$N2619,$C$3)&lt;&gt;"",DBCS(TRIM(INDEX(個人!$C$6:$AH$125,$N2619,$C$3))),"")</f>
        <v/>
      </c>
      <c r="D2619" s="22" t="str">
        <f t="shared" si="354"/>
        <v>○</v>
      </c>
      <c r="E2619" s="22">
        <f>IF(AND(INDEX(個人!$C$6:$AH$125,$N2618,$C$3)&lt;&gt;"",INDEX(個人!$C$6:$AH$125,$N2619,$O2619)&lt;&gt;""),E2618+1,E2618)</f>
        <v>0</v>
      </c>
      <c r="F2619" s="22" t="str">
        <f t="shared" si="355"/>
        <v>@0</v>
      </c>
      <c r="H2619" s="22" t="str">
        <f>IF(AND(INDEX(個人!$C$6:$AH$125,$N2619,$C$3)&lt;&gt;"",INDEX(個人!$C$6:$AH$125,$N2619,$O2619)&lt;&gt;""),IF(INDEX(個人!$C$6:$AH$125,$N2619,$H$3)&lt;20,11,ROUNDDOWN(INDEX(個人!$C$6:$AH$125,$N2619,$H$3)/5,0)+7),"")</f>
        <v/>
      </c>
      <c r="I2619" s="22" t="str">
        <f>IF(AND(INDEX(個人!$C$6:$AH$125,$N2619,$C$3)&lt;&gt;"",INDEX(個人!$C$6:$AH$125,$N2619,$O2619)&lt;&gt;""),IF(ISERROR(VLOOKUP(DBCS($Q2619),コード一覧!$E$1:$F$6,2,FALSE)),1,VLOOKUP(DBCS($Q2619),コード一覧!$E$1:$F$6,2,FALSE)),"")</f>
        <v/>
      </c>
      <c r="J2619" s="22" t="str">
        <f>IF(AND(INDEX(個人!$C$6:$AH$125,$N2619,$C$3)&lt;&gt;"",INDEX(個人!$C$6:$AH$125,$N2619,$O2619)&lt;&gt;""),VLOOKUP($P2619,コード一覧!$G$1:$H$10,2,FALSE),"")</f>
        <v/>
      </c>
      <c r="K2619" s="22" t="str">
        <f>IF(AND(INDEX(個人!$C$6:$AH$125,$N2619,$C$3)&lt;&gt;"",INDEX(個人!$C$6:$AH$125,$N2619,$O2619)&lt;&gt;""),LEFT(TEXT(INDEX(個人!$C$6:$AH$125,$N2619,$O2619),"mm:ss.00"),2),"")</f>
        <v/>
      </c>
      <c r="L2619" s="22" t="str">
        <f>IF(AND(INDEX(個人!$C$6:$AH$125,$N2619,$C$3)&lt;&gt;"",INDEX(個人!$C$6:$AH$125,$N2619,$O2619)&lt;&gt;""),MID(TEXT(INDEX(個人!$C$6:$AH$125,$N2619,$O2619),"mm:ss.00"),4,2),"")</f>
        <v/>
      </c>
      <c r="M2619" s="22" t="str">
        <f>IF(AND(INDEX(個人!$C$6:$AH$125,$N2619,$C$3)&lt;&gt;"",INDEX(個人!$C$6:$AH$125,$N2619,$O2619)&lt;&gt;""),RIGHT(TEXT(INDEX(個人!$C$6:$AH$125,$N2619,$O2619),"mm:ss.00"),2),"")</f>
        <v/>
      </c>
      <c r="N2619" s="22">
        <f t="shared" si="356"/>
        <v>119</v>
      </c>
      <c r="O2619" s="22">
        <v>28</v>
      </c>
      <c r="P2619" s="24" t="s">
        <v>37</v>
      </c>
      <c r="Q2619" s="22" t="s">
        <v>55</v>
      </c>
    </row>
    <row r="2620" spans="3:17" s="22" customFormat="1" x14ac:dyDescent="0.15">
      <c r="C2620" s="22" t="str">
        <f>IF(INDEX(個人!$C$6:$AH$125,$N2620,$C$3)&lt;&gt;"",DBCS(TRIM(INDEX(個人!$C$6:$AH$125,$N2620,$C$3))),"")</f>
        <v/>
      </c>
      <c r="D2620" s="22" t="str">
        <f t="shared" si="354"/>
        <v>○</v>
      </c>
      <c r="E2620" s="22">
        <f>IF(AND(INDEX(個人!$C$6:$AH$125,$N2619,$C$3)&lt;&gt;"",INDEX(個人!$C$6:$AH$125,$N2620,$O2620)&lt;&gt;""),E2619+1,E2619)</f>
        <v>0</v>
      </c>
      <c r="F2620" s="22" t="str">
        <f t="shared" si="355"/>
        <v>@0</v>
      </c>
      <c r="H2620" s="22" t="str">
        <f>IF(AND(INDEX(個人!$C$6:$AH$125,$N2620,$C$3)&lt;&gt;"",INDEX(個人!$C$6:$AH$125,$N2620,$O2620)&lt;&gt;""),IF(INDEX(個人!$C$6:$AH$125,$N2620,$H$3)&lt;20,11,ROUNDDOWN(INDEX(個人!$C$6:$AH$125,$N2620,$H$3)/5,0)+7),"")</f>
        <v/>
      </c>
      <c r="I2620" s="22" t="str">
        <f>IF(AND(INDEX(個人!$C$6:$AH$125,$N2620,$C$3)&lt;&gt;"",INDEX(個人!$C$6:$AH$125,$N2620,$O2620)&lt;&gt;""),IF(ISERROR(VLOOKUP(DBCS($Q2620),コード一覧!$E$1:$F$6,2,FALSE)),1,VLOOKUP(DBCS($Q2620),コード一覧!$E$1:$F$6,2,FALSE)),"")</f>
        <v/>
      </c>
      <c r="J2620" s="22" t="str">
        <f>IF(AND(INDEX(個人!$C$6:$AH$125,$N2620,$C$3)&lt;&gt;"",INDEX(個人!$C$6:$AH$125,$N2620,$O2620)&lt;&gt;""),VLOOKUP($P2620,コード一覧!$G$1:$H$10,2,FALSE),"")</f>
        <v/>
      </c>
      <c r="K2620" s="22" t="str">
        <f>IF(AND(INDEX(個人!$C$6:$AH$125,$N2620,$C$3)&lt;&gt;"",INDEX(個人!$C$6:$AH$125,$N2620,$O2620)&lt;&gt;""),LEFT(TEXT(INDEX(個人!$C$6:$AH$125,$N2620,$O2620),"mm:ss.00"),2),"")</f>
        <v/>
      </c>
      <c r="L2620" s="22" t="str">
        <f>IF(AND(INDEX(個人!$C$6:$AH$125,$N2620,$C$3)&lt;&gt;"",INDEX(個人!$C$6:$AH$125,$N2620,$O2620)&lt;&gt;""),MID(TEXT(INDEX(個人!$C$6:$AH$125,$N2620,$O2620),"mm:ss.00"),4,2),"")</f>
        <v/>
      </c>
      <c r="M2620" s="22" t="str">
        <f>IF(AND(INDEX(個人!$C$6:$AH$125,$N2620,$C$3)&lt;&gt;"",INDEX(個人!$C$6:$AH$125,$N2620,$O2620)&lt;&gt;""),RIGHT(TEXT(INDEX(個人!$C$6:$AH$125,$N2620,$O2620),"mm:ss.00"),2),"")</f>
        <v/>
      </c>
      <c r="N2620" s="22">
        <f t="shared" si="356"/>
        <v>119</v>
      </c>
      <c r="O2620" s="22">
        <v>29</v>
      </c>
      <c r="P2620" s="24" t="s">
        <v>47</v>
      </c>
      <c r="Q2620" s="22" t="s">
        <v>55</v>
      </c>
    </row>
    <row r="2621" spans="3:17" s="22" customFormat="1" x14ac:dyDescent="0.15">
      <c r="C2621" s="22" t="str">
        <f>IF(INDEX(個人!$C$6:$AH$125,$N2621,$C$3)&lt;&gt;"",DBCS(TRIM(INDEX(個人!$C$6:$AH$125,$N2621,$C$3))),"")</f>
        <v/>
      </c>
      <c r="D2621" s="22" t="str">
        <f t="shared" si="354"/>
        <v>○</v>
      </c>
      <c r="E2621" s="22">
        <f>IF(AND(INDEX(個人!$C$6:$AH$125,$N2620,$C$3)&lt;&gt;"",INDEX(個人!$C$6:$AH$125,$N2621,$O2621)&lt;&gt;""),E2620+1,E2620)</f>
        <v>0</v>
      </c>
      <c r="F2621" s="22" t="str">
        <f t="shared" si="355"/>
        <v>@0</v>
      </c>
      <c r="H2621" s="22" t="str">
        <f>IF(AND(INDEX(個人!$C$6:$AH$125,$N2621,$C$3)&lt;&gt;"",INDEX(個人!$C$6:$AH$125,$N2621,$O2621)&lt;&gt;""),IF(INDEX(個人!$C$6:$AH$125,$N2621,$H$3)&lt;20,11,ROUNDDOWN(INDEX(個人!$C$6:$AH$125,$N2621,$H$3)/5,0)+7),"")</f>
        <v/>
      </c>
      <c r="I2621" s="22" t="str">
        <f>IF(AND(INDEX(個人!$C$6:$AH$125,$N2621,$C$3)&lt;&gt;"",INDEX(個人!$C$6:$AH$125,$N2621,$O2621)&lt;&gt;""),IF(ISERROR(VLOOKUP(DBCS($Q2621),コード一覧!$E$1:$F$6,2,FALSE)),1,VLOOKUP(DBCS($Q2621),コード一覧!$E$1:$F$6,2,FALSE)),"")</f>
        <v/>
      </c>
      <c r="J2621" s="22" t="str">
        <f>IF(AND(INDEX(個人!$C$6:$AH$125,$N2621,$C$3)&lt;&gt;"",INDEX(個人!$C$6:$AH$125,$N2621,$O2621)&lt;&gt;""),VLOOKUP($P2621,コード一覧!$G$1:$H$10,2,FALSE),"")</f>
        <v/>
      </c>
      <c r="K2621" s="22" t="str">
        <f>IF(AND(INDEX(個人!$C$6:$AH$125,$N2621,$C$3)&lt;&gt;"",INDEX(個人!$C$6:$AH$125,$N2621,$O2621)&lt;&gt;""),LEFT(TEXT(INDEX(個人!$C$6:$AH$125,$N2621,$O2621),"mm:ss.00"),2),"")</f>
        <v/>
      </c>
      <c r="L2621" s="22" t="str">
        <f>IF(AND(INDEX(個人!$C$6:$AH$125,$N2621,$C$3)&lt;&gt;"",INDEX(個人!$C$6:$AH$125,$N2621,$O2621)&lt;&gt;""),MID(TEXT(INDEX(個人!$C$6:$AH$125,$N2621,$O2621),"mm:ss.00"),4,2),"")</f>
        <v/>
      </c>
      <c r="M2621" s="22" t="str">
        <f>IF(AND(INDEX(個人!$C$6:$AH$125,$N2621,$C$3)&lt;&gt;"",INDEX(個人!$C$6:$AH$125,$N2621,$O2621)&lt;&gt;""),RIGHT(TEXT(INDEX(個人!$C$6:$AH$125,$N2621,$O2621),"mm:ss.00"),2),"")</f>
        <v/>
      </c>
      <c r="N2621" s="22">
        <f t="shared" si="356"/>
        <v>119</v>
      </c>
      <c r="O2621" s="22">
        <v>30</v>
      </c>
      <c r="P2621" s="24" t="s">
        <v>37</v>
      </c>
      <c r="Q2621" s="22" t="s">
        <v>101</v>
      </c>
    </row>
    <row r="2622" spans="3:17" s="22" customFormat="1" x14ac:dyDescent="0.15">
      <c r="C2622" s="22" t="str">
        <f>IF(INDEX(個人!$C$6:$AH$125,$N2622,$C$3)&lt;&gt;"",DBCS(TRIM(INDEX(個人!$C$6:$AH$125,$N2622,$C$3))),"")</f>
        <v/>
      </c>
      <c r="D2622" s="22" t="str">
        <f t="shared" si="354"/>
        <v>○</v>
      </c>
      <c r="E2622" s="22">
        <f>IF(AND(INDEX(個人!$C$6:$AH$125,$N2621,$C$3)&lt;&gt;"",INDEX(個人!$C$6:$AH$125,$N2622,$O2622)&lt;&gt;""),E2621+1,E2621)</f>
        <v>0</v>
      </c>
      <c r="F2622" s="22" t="str">
        <f t="shared" si="355"/>
        <v>@0</v>
      </c>
      <c r="H2622" s="22" t="str">
        <f>IF(AND(INDEX(個人!$C$6:$AH$125,$N2622,$C$3)&lt;&gt;"",INDEX(個人!$C$6:$AH$125,$N2622,$O2622)&lt;&gt;""),IF(INDEX(個人!$C$6:$AH$125,$N2622,$H$3)&lt;20,11,ROUNDDOWN(INDEX(個人!$C$6:$AH$125,$N2622,$H$3)/5,0)+7),"")</f>
        <v/>
      </c>
      <c r="I2622" s="22" t="str">
        <f>IF(AND(INDEX(個人!$C$6:$AH$125,$N2622,$C$3)&lt;&gt;"",INDEX(個人!$C$6:$AH$125,$N2622,$O2622)&lt;&gt;""),IF(ISERROR(VLOOKUP(DBCS($Q2622),コード一覧!$E$1:$F$6,2,FALSE)),1,VLOOKUP(DBCS($Q2622),コード一覧!$E$1:$F$6,2,FALSE)),"")</f>
        <v/>
      </c>
      <c r="J2622" s="22" t="str">
        <f>IF(AND(INDEX(個人!$C$6:$AH$125,$N2622,$C$3)&lt;&gt;"",INDEX(個人!$C$6:$AH$125,$N2622,$O2622)&lt;&gt;""),VLOOKUP($P2622,コード一覧!$G$1:$H$10,2,FALSE),"")</f>
        <v/>
      </c>
      <c r="K2622" s="22" t="str">
        <f>IF(AND(INDEX(個人!$C$6:$AH$125,$N2622,$C$3)&lt;&gt;"",INDEX(個人!$C$6:$AH$125,$N2622,$O2622)&lt;&gt;""),LEFT(TEXT(INDEX(個人!$C$6:$AH$125,$N2622,$O2622),"mm:ss.00"),2),"")</f>
        <v/>
      </c>
      <c r="L2622" s="22" t="str">
        <f>IF(AND(INDEX(個人!$C$6:$AH$125,$N2622,$C$3)&lt;&gt;"",INDEX(個人!$C$6:$AH$125,$N2622,$O2622)&lt;&gt;""),MID(TEXT(INDEX(個人!$C$6:$AH$125,$N2622,$O2622),"mm:ss.00"),4,2),"")</f>
        <v/>
      </c>
      <c r="M2622" s="22" t="str">
        <f>IF(AND(INDEX(個人!$C$6:$AH$125,$N2622,$C$3)&lt;&gt;"",INDEX(個人!$C$6:$AH$125,$N2622,$O2622)&lt;&gt;""),RIGHT(TEXT(INDEX(個人!$C$6:$AH$125,$N2622,$O2622),"mm:ss.00"),2),"")</f>
        <v/>
      </c>
      <c r="N2622" s="22">
        <f t="shared" si="356"/>
        <v>119</v>
      </c>
      <c r="O2622" s="22">
        <v>31</v>
      </c>
      <c r="P2622" s="24" t="s">
        <v>47</v>
      </c>
      <c r="Q2622" s="22" t="s">
        <v>101</v>
      </c>
    </row>
    <row r="2623" spans="3:17" s="22" customFormat="1" x14ac:dyDescent="0.15">
      <c r="C2623" s="22" t="str">
        <f>IF(INDEX(個人!$C$6:$AH$125,$N2623,$C$3)&lt;&gt;"",DBCS(TRIM(INDEX(個人!$C$6:$AH$125,$N2623,$C$3))),"")</f>
        <v/>
      </c>
      <c r="D2623" s="22" t="str">
        <f t="shared" si="354"/>
        <v>○</v>
      </c>
      <c r="E2623" s="22">
        <f>IF(AND(INDEX(個人!$C$6:$AH$125,$N2622,$C$3)&lt;&gt;"",INDEX(個人!$C$6:$AH$125,$N2623,$O2623)&lt;&gt;""),E2622+1,E2622)</f>
        <v>0</v>
      </c>
      <c r="F2623" s="22" t="str">
        <f t="shared" si="355"/>
        <v>@0</v>
      </c>
      <c r="H2623" s="22" t="str">
        <f>IF(AND(INDEX(個人!$C$6:$AH$125,$N2623,$C$3)&lt;&gt;"",INDEX(個人!$C$6:$AH$125,$N2623,$O2623)&lt;&gt;""),IF(INDEX(個人!$C$6:$AH$125,$N2623,$H$3)&lt;20,11,ROUNDDOWN(INDEX(個人!$C$6:$AH$125,$N2623,$H$3)/5,0)+7),"")</f>
        <v/>
      </c>
      <c r="I2623" s="22" t="str">
        <f>IF(AND(INDEX(個人!$C$6:$AH$125,$N2623,$C$3)&lt;&gt;"",INDEX(個人!$C$6:$AH$125,$N2623,$O2623)&lt;&gt;""),IF(ISERROR(VLOOKUP(DBCS($Q2623),コード一覧!$E$1:$F$6,2,FALSE)),1,VLOOKUP(DBCS($Q2623),コード一覧!$E$1:$F$6,2,FALSE)),"")</f>
        <v/>
      </c>
      <c r="J2623" s="22" t="str">
        <f>IF(AND(INDEX(個人!$C$6:$AH$125,$N2623,$C$3)&lt;&gt;"",INDEX(個人!$C$6:$AH$125,$N2623,$O2623)&lt;&gt;""),VLOOKUP($P2623,コード一覧!$G$1:$H$10,2,FALSE),"")</f>
        <v/>
      </c>
      <c r="K2623" s="22" t="str">
        <f>IF(AND(INDEX(個人!$C$6:$AH$125,$N2623,$C$3)&lt;&gt;"",INDEX(個人!$C$6:$AH$125,$N2623,$O2623)&lt;&gt;""),LEFT(TEXT(INDEX(個人!$C$6:$AH$125,$N2623,$O2623),"mm:ss.00"),2),"")</f>
        <v/>
      </c>
      <c r="L2623" s="22" t="str">
        <f>IF(AND(INDEX(個人!$C$6:$AH$125,$N2623,$C$3)&lt;&gt;"",INDEX(個人!$C$6:$AH$125,$N2623,$O2623)&lt;&gt;""),MID(TEXT(INDEX(個人!$C$6:$AH$125,$N2623,$O2623),"mm:ss.00"),4,2),"")</f>
        <v/>
      </c>
      <c r="M2623" s="22" t="str">
        <f>IF(AND(INDEX(個人!$C$6:$AH$125,$N2623,$C$3)&lt;&gt;"",INDEX(個人!$C$6:$AH$125,$N2623,$O2623)&lt;&gt;""),RIGHT(TEXT(INDEX(個人!$C$6:$AH$125,$N2623,$O2623),"mm:ss.00"),2),"")</f>
        <v/>
      </c>
      <c r="N2623" s="22">
        <f t="shared" si="356"/>
        <v>119</v>
      </c>
      <c r="O2623" s="22">
        <v>32</v>
      </c>
      <c r="P2623" s="24" t="s">
        <v>73</v>
      </c>
      <c r="Q2623" s="22" t="s">
        <v>101</v>
      </c>
    </row>
    <row r="2624" spans="3:17" s="23" customFormat="1" x14ac:dyDescent="0.15">
      <c r="C2624" s="23" t="str">
        <f>IF(INDEX(個人!$C$6:$AH$125,$N2624,$C$3)&lt;&gt;"",DBCS(TRIM(INDEX(個人!$C$6:$AH$125,$N2624,$C$3))),"")</f>
        <v/>
      </c>
      <c r="D2624" s="23" t="str">
        <f>IF(C2623=C2624,"○","×")</f>
        <v>○</v>
      </c>
      <c r="E2624" s="23">
        <f>IF(AND(INDEX(個人!$C$6:$AH$125,$N2624,$C$3)&lt;&gt;"",INDEX(個人!$C$6:$AH$125,$N2624,$O2624)&lt;&gt;""),1,0)</f>
        <v>0</v>
      </c>
      <c r="F2624" s="23" t="str">
        <f>C2624&amp;"@"&amp;E2624</f>
        <v>@0</v>
      </c>
      <c r="H2624" s="23" t="str">
        <f>IF(AND(INDEX(個人!$C$6:$AH$125,$N2624,$C$3)&lt;&gt;"",INDEX(個人!$C$6:$AH$125,$N2624,$O2624)&lt;&gt;""),IF(INDEX(個人!$C$6:$AH$125,$N2624,$H$3)&lt;20,11,ROUNDDOWN(INDEX(個人!$C$6:$AH$125,$N2624,$H$3)/5,0)+7),"")</f>
        <v/>
      </c>
      <c r="I2624" s="23" t="str">
        <f>IF(AND(INDEX(個人!$C$6:$AH$125,$N2624,$C$3)&lt;&gt;"",INDEX(個人!$C$6:$AH$125,$N2624,$O2624)&lt;&gt;""),IF(ISERROR(VLOOKUP(DBCS($Q2624),コード一覧!$E$1:$F$6,2,FALSE)),1,VLOOKUP(DBCS($Q2624),コード一覧!$E$1:$F$6,2,FALSE)),"")</f>
        <v/>
      </c>
      <c r="J2624" s="23" t="str">
        <f>IF(AND(INDEX(個人!$C$6:$AH$125,$N2624,$C$3)&lt;&gt;"",INDEX(個人!$C$6:$AH$125,$N2624,$O2624)&lt;&gt;""),VLOOKUP($P2624,コード一覧!$G$1:$H$10,2,FALSE),"")</f>
        <v/>
      </c>
      <c r="K2624" s="23" t="str">
        <f>IF(AND(INDEX(個人!$C$6:$AH$125,$N2624,$C$3)&lt;&gt;"",INDEX(個人!$C$6:$AH$125,$N2624,$O2624)&lt;&gt;""),LEFT(TEXT(INDEX(個人!$C$6:$AH$125,$N2624,$O2624),"mm:ss.00"),2),"")</f>
        <v/>
      </c>
      <c r="L2624" s="23" t="str">
        <f>IF(AND(INDEX(個人!$C$6:$AH$125,$N2624,$C$3)&lt;&gt;"",INDEX(個人!$C$6:$AH$125,$N2624,$O2624)&lt;&gt;""),MID(TEXT(INDEX(個人!$C$6:$AH$125,$N2624,$O2624),"mm:ss.00"),4,2),"")</f>
        <v/>
      </c>
      <c r="M2624" s="23" t="str">
        <f>IF(AND(INDEX(個人!$C$6:$AH$125,$N2624,$C$3)&lt;&gt;"",INDEX(個人!$C$6:$AH$125,$N2624,$O2624)&lt;&gt;""),RIGHT(TEXT(INDEX(個人!$C$6:$AH$125,$N2624,$O2624),"mm:ss.00"),2),"")</f>
        <v/>
      </c>
      <c r="N2624" s="23">
        <f>N2602+1</f>
        <v>120</v>
      </c>
      <c r="O2624" s="23">
        <v>11</v>
      </c>
      <c r="P2624" s="200" t="s">
        <v>70</v>
      </c>
      <c r="Q2624" s="23" t="s">
        <v>318</v>
      </c>
    </row>
    <row r="2625" spans="3:17" s="23" customFormat="1" x14ac:dyDescent="0.15">
      <c r="C2625" s="23" t="str">
        <f>IF(INDEX(個人!$C$6:$AH$125,$N2625,$C$3)&lt;&gt;"",DBCS(TRIM(INDEX(個人!$C$6:$AH$125,$N2625,$C$3))),"")</f>
        <v/>
      </c>
      <c r="D2625" s="23" t="str">
        <f>IF(C2624=C2625,"○","×")</f>
        <v>○</v>
      </c>
      <c r="E2625" s="23">
        <f>IF(AND(INDEX(個人!$C$6:$AH$125,$N2624,$C$3)&lt;&gt;"",INDEX(個人!$C$6:$AH$125,$N2625,$O2625)&lt;&gt;""),E2624+1,E2624)</f>
        <v>0</v>
      </c>
      <c r="F2625" s="23" t="str">
        <f>C2625&amp;"@"&amp;E2625</f>
        <v>@0</v>
      </c>
      <c r="H2625" s="23" t="str">
        <f>IF(AND(INDEX(個人!$C$6:$AH$125,$N2625,$C$3)&lt;&gt;"",INDEX(個人!$C$6:$AH$125,$N2625,$O2625)&lt;&gt;""),IF(INDEX(個人!$C$6:$AH$125,$N2625,$H$3)&lt;20,11,ROUNDDOWN(INDEX(個人!$C$6:$AH$125,$N2625,$H$3)/5,0)+7),"")</f>
        <v/>
      </c>
      <c r="I2625" s="23" t="str">
        <f>IF(AND(INDEX(個人!$C$6:$AH$125,$N2625,$C$3)&lt;&gt;"",INDEX(個人!$C$6:$AH$125,$N2625,$O2625)&lt;&gt;""),IF(ISERROR(VLOOKUP(DBCS($Q2625),コード一覧!$E$1:$F$6,2,FALSE)),1,VLOOKUP(DBCS($Q2625),コード一覧!$E$1:$F$6,2,FALSE)),"")</f>
        <v/>
      </c>
      <c r="J2625" s="23" t="str">
        <f>IF(AND(INDEX(個人!$C$6:$AH$125,$N2625,$C$3)&lt;&gt;"",INDEX(個人!$C$6:$AH$125,$N2625,$O2625)&lt;&gt;""),VLOOKUP($P2625,コード一覧!$G$1:$H$10,2,FALSE),"")</f>
        <v/>
      </c>
      <c r="K2625" s="23" t="str">
        <f>IF(AND(INDEX(個人!$C$6:$AH$125,$N2625,$C$3)&lt;&gt;"",INDEX(個人!$C$6:$AH$125,$N2625,$O2625)&lt;&gt;""),LEFT(TEXT(INDEX(個人!$C$6:$AH$125,$N2625,$O2625),"mm:ss.00"),2),"")</f>
        <v/>
      </c>
      <c r="L2625" s="23" t="str">
        <f>IF(AND(INDEX(個人!$C$6:$AH$125,$N2625,$C$3)&lt;&gt;"",INDEX(個人!$C$6:$AH$125,$N2625,$O2625)&lt;&gt;""),MID(TEXT(INDEX(個人!$C$6:$AH$125,$N2625,$O2625),"mm:ss.00"),4,2),"")</f>
        <v/>
      </c>
      <c r="M2625" s="23" t="str">
        <f>IF(AND(INDEX(個人!$C$6:$AH$125,$N2625,$C$3)&lt;&gt;"",INDEX(個人!$C$6:$AH$125,$N2625,$O2625)&lt;&gt;""),RIGHT(TEXT(INDEX(個人!$C$6:$AH$125,$N2625,$O2625),"mm:ss.00"),2),"")</f>
        <v/>
      </c>
      <c r="N2625" s="23">
        <f>$N2624</f>
        <v>120</v>
      </c>
      <c r="O2625" s="23">
        <v>12</v>
      </c>
      <c r="P2625" s="200" t="s">
        <v>24</v>
      </c>
      <c r="Q2625" s="23" t="s">
        <v>318</v>
      </c>
    </row>
    <row r="2626" spans="3:17" s="23" customFormat="1" x14ac:dyDescent="0.15">
      <c r="C2626" s="23" t="str">
        <f>IF(INDEX(個人!$C$6:$AH$125,$N2626,$C$3)&lt;&gt;"",DBCS(TRIM(INDEX(個人!$C$6:$AH$125,$N2626,$C$3))),"")</f>
        <v/>
      </c>
      <c r="D2626" s="23" t="str">
        <f t="shared" ref="D2626:D2645" si="357">IF(C2625=C2626,"○","×")</f>
        <v>○</v>
      </c>
      <c r="E2626" s="23">
        <f>IF(AND(INDEX(個人!$C$6:$AH$125,$N2625,$C$3)&lt;&gt;"",INDEX(個人!$C$6:$AH$125,$N2626,$O2626)&lt;&gt;""),E2625+1,E2625)</f>
        <v>0</v>
      </c>
      <c r="F2626" s="23" t="str">
        <f t="shared" ref="F2626:F2645" si="358">C2626&amp;"@"&amp;E2626</f>
        <v>@0</v>
      </c>
      <c r="H2626" s="23" t="str">
        <f>IF(AND(INDEX(個人!$C$6:$AH$125,$N2626,$C$3)&lt;&gt;"",INDEX(個人!$C$6:$AH$125,$N2626,$O2626)&lt;&gt;""),IF(INDEX(個人!$C$6:$AH$125,$N2626,$H$3)&lt;20,11,ROUNDDOWN(INDEX(個人!$C$6:$AH$125,$N2626,$H$3)/5,0)+7),"")</f>
        <v/>
      </c>
      <c r="I2626" s="23" t="str">
        <f>IF(AND(INDEX(個人!$C$6:$AH$125,$N2626,$C$3)&lt;&gt;"",INDEX(個人!$C$6:$AH$125,$N2626,$O2626)&lt;&gt;""),IF(ISERROR(VLOOKUP(DBCS($Q2626),コード一覧!$E$1:$F$6,2,FALSE)),1,VLOOKUP(DBCS($Q2626),コード一覧!$E$1:$F$6,2,FALSE)),"")</f>
        <v/>
      </c>
      <c r="J2626" s="23" t="str">
        <f>IF(AND(INDEX(個人!$C$6:$AH$125,$N2626,$C$3)&lt;&gt;"",INDEX(個人!$C$6:$AH$125,$N2626,$O2626)&lt;&gt;""),VLOOKUP($P2626,コード一覧!$G$1:$H$10,2,FALSE),"")</f>
        <v/>
      </c>
      <c r="K2626" s="23" t="str">
        <f>IF(AND(INDEX(個人!$C$6:$AH$125,$N2626,$C$3)&lt;&gt;"",INDEX(個人!$C$6:$AH$125,$N2626,$O2626)&lt;&gt;""),LEFT(TEXT(INDEX(個人!$C$6:$AH$125,$N2626,$O2626),"mm:ss.00"),2),"")</f>
        <v/>
      </c>
      <c r="L2626" s="23" t="str">
        <f>IF(AND(INDEX(個人!$C$6:$AH$125,$N2626,$C$3)&lt;&gt;"",INDEX(個人!$C$6:$AH$125,$N2626,$O2626)&lt;&gt;""),MID(TEXT(INDEX(個人!$C$6:$AH$125,$N2626,$O2626),"mm:ss.00"),4,2),"")</f>
        <v/>
      </c>
      <c r="M2626" s="23" t="str">
        <f>IF(AND(INDEX(個人!$C$6:$AH$125,$N2626,$C$3)&lt;&gt;"",INDEX(個人!$C$6:$AH$125,$N2626,$O2626)&lt;&gt;""),RIGHT(TEXT(INDEX(個人!$C$6:$AH$125,$N2626,$O2626),"mm:ss.00"),2),"")</f>
        <v/>
      </c>
      <c r="N2626" s="23">
        <f t="shared" ref="N2626:N2645" si="359">$N2625</f>
        <v>120</v>
      </c>
      <c r="O2626" s="23">
        <v>13</v>
      </c>
      <c r="P2626" s="200" t="s">
        <v>37</v>
      </c>
      <c r="Q2626" s="23" t="s">
        <v>318</v>
      </c>
    </row>
    <row r="2627" spans="3:17" s="23" customFormat="1" x14ac:dyDescent="0.15">
      <c r="C2627" s="23" t="str">
        <f>IF(INDEX(個人!$C$6:$AH$125,$N2627,$C$3)&lt;&gt;"",DBCS(TRIM(INDEX(個人!$C$6:$AH$125,$N2627,$C$3))),"")</f>
        <v/>
      </c>
      <c r="D2627" s="23" t="str">
        <f t="shared" si="357"/>
        <v>○</v>
      </c>
      <c r="E2627" s="23">
        <f>IF(AND(INDEX(個人!$C$6:$AH$125,$N2626,$C$3)&lt;&gt;"",INDEX(個人!$C$6:$AH$125,$N2627,$O2627)&lt;&gt;""),E2626+1,E2626)</f>
        <v>0</v>
      </c>
      <c r="F2627" s="23" t="str">
        <f t="shared" si="358"/>
        <v>@0</v>
      </c>
      <c r="H2627" s="23" t="str">
        <f>IF(AND(INDEX(個人!$C$6:$AH$125,$N2627,$C$3)&lt;&gt;"",INDEX(個人!$C$6:$AH$125,$N2627,$O2627)&lt;&gt;""),IF(INDEX(個人!$C$6:$AH$125,$N2627,$H$3)&lt;20,11,ROUNDDOWN(INDEX(個人!$C$6:$AH$125,$N2627,$H$3)/5,0)+7),"")</f>
        <v/>
      </c>
      <c r="I2627" s="23" t="str">
        <f>IF(AND(INDEX(個人!$C$6:$AH$125,$N2627,$C$3)&lt;&gt;"",INDEX(個人!$C$6:$AH$125,$N2627,$O2627)&lt;&gt;""),IF(ISERROR(VLOOKUP(DBCS($Q2627),コード一覧!$E$1:$F$6,2,FALSE)),1,VLOOKUP(DBCS($Q2627),コード一覧!$E$1:$F$6,2,FALSE)),"")</f>
        <v/>
      </c>
      <c r="J2627" s="23" t="str">
        <f>IF(AND(INDEX(個人!$C$6:$AH$125,$N2627,$C$3)&lt;&gt;"",INDEX(個人!$C$6:$AH$125,$N2627,$O2627)&lt;&gt;""),VLOOKUP($P2627,コード一覧!$G$1:$H$10,2,FALSE),"")</f>
        <v/>
      </c>
      <c r="K2627" s="23" t="str">
        <f>IF(AND(INDEX(個人!$C$6:$AH$125,$N2627,$C$3)&lt;&gt;"",INDEX(個人!$C$6:$AH$125,$N2627,$O2627)&lt;&gt;""),LEFT(TEXT(INDEX(個人!$C$6:$AH$125,$N2627,$O2627),"mm:ss.00"),2),"")</f>
        <v/>
      </c>
      <c r="L2627" s="23" t="str">
        <f>IF(AND(INDEX(個人!$C$6:$AH$125,$N2627,$C$3)&lt;&gt;"",INDEX(個人!$C$6:$AH$125,$N2627,$O2627)&lt;&gt;""),MID(TEXT(INDEX(個人!$C$6:$AH$125,$N2627,$O2627),"mm:ss.00"),4,2),"")</f>
        <v/>
      </c>
      <c r="M2627" s="23" t="str">
        <f>IF(AND(INDEX(個人!$C$6:$AH$125,$N2627,$C$3)&lt;&gt;"",INDEX(個人!$C$6:$AH$125,$N2627,$O2627)&lt;&gt;""),RIGHT(TEXT(INDEX(個人!$C$6:$AH$125,$N2627,$O2627),"mm:ss.00"),2),"")</f>
        <v/>
      </c>
      <c r="N2627" s="23">
        <f t="shared" si="359"/>
        <v>120</v>
      </c>
      <c r="O2627" s="23">
        <v>14</v>
      </c>
      <c r="P2627" s="200" t="s">
        <v>47</v>
      </c>
      <c r="Q2627" s="23" t="s">
        <v>318</v>
      </c>
    </row>
    <row r="2628" spans="3:17" s="23" customFormat="1" x14ac:dyDescent="0.15">
      <c r="C2628" s="23" t="str">
        <f>IF(INDEX(個人!$C$6:$AH$125,$N2628,$C$3)&lt;&gt;"",DBCS(TRIM(INDEX(個人!$C$6:$AH$125,$N2628,$C$3))),"")</f>
        <v/>
      </c>
      <c r="D2628" s="23" t="str">
        <f t="shared" si="357"/>
        <v>○</v>
      </c>
      <c r="E2628" s="23">
        <f>IF(AND(INDEX(個人!$C$6:$AH$125,$N2627,$C$3)&lt;&gt;"",INDEX(個人!$C$6:$AH$125,$N2628,$O2628)&lt;&gt;""),E2627+1,E2627)</f>
        <v>0</v>
      </c>
      <c r="F2628" s="23" t="str">
        <f t="shared" si="358"/>
        <v>@0</v>
      </c>
      <c r="H2628" s="23" t="str">
        <f>IF(AND(INDEX(個人!$C$6:$AH$125,$N2628,$C$3)&lt;&gt;"",INDEX(個人!$C$6:$AH$125,$N2628,$O2628)&lt;&gt;""),IF(INDEX(個人!$C$6:$AH$125,$N2628,$H$3)&lt;20,11,ROUNDDOWN(INDEX(個人!$C$6:$AH$125,$N2628,$H$3)/5,0)+7),"")</f>
        <v/>
      </c>
      <c r="I2628" s="23" t="str">
        <f>IF(AND(INDEX(個人!$C$6:$AH$125,$N2628,$C$3)&lt;&gt;"",INDEX(個人!$C$6:$AH$125,$N2628,$O2628)&lt;&gt;""),IF(ISERROR(VLOOKUP(DBCS($Q2628),コード一覧!$E$1:$F$6,2,FALSE)),1,VLOOKUP(DBCS($Q2628),コード一覧!$E$1:$F$6,2,FALSE)),"")</f>
        <v/>
      </c>
      <c r="J2628" s="23" t="str">
        <f>IF(AND(INDEX(個人!$C$6:$AH$125,$N2628,$C$3)&lt;&gt;"",INDEX(個人!$C$6:$AH$125,$N2628,$O2628)&lt;&gt;""),VLOOKUP($P2628,コード一覧!$G$1:$H$10,2,FALSE),"")</f>
        <v/>
      </c>
      <c r="K2628" s="23" t="str">
        <f>IF(AND(INDEX(個人!$C$6:$AH$125,$N2628,$C$3)&lt;&gt;"",INDEX(個人!$C$6:$AH$125,$N2628,$O2628)&lt;&gt;""),LEFT(TEXT(INDEX(個人!$C$6:$AH$125,$N2628,$O2628),"mm:ss.00"),2),"")</f>
        <v/>
      </c>
      <c r="L2628" s="23" t="str">
        <f>IF(AND(INDEX(個人!$C$6:$AH$125,$N2628,$C$3)&lt;&gt;"",INDEX(個人!$C$6:$AH$125,$N2628,$O2628)&lt;&gt;""),MID(TEXT(INDEX(個人!$C$6:$AH$125,$N2628,$O2628),"mm:ss.00"),4,2),"")</f>
        <v/>
      </c>
      <c r="M2628" s="23" t="str">
        <f>IF(AND(INDEX(個人!$C$6:$AH$125,$N2628,$C$3)&lt;&gt;"",INDEX(個人!$C$6:$AH$125,$N2628,$O2628)&lt;&gt;""),RIGHT(TEXT(INDEX(個人!$C$6:$AH$125,$N2628,$O2628),"mm:ss.00"),2),"")</f>
        <v/>
      </c>
      <c r="N2628" s="23">
        <f t="shared" si="359"/>
        <v>120</v>
      </c>
      <c r="O2628" s="23">
        <v>15</v>
      </c>
      <c r="P2628" s="200" t="s">
        <v>73</v>
      </c>
      <c r="Q2628" s="23" t="s">
        <v>318</v>
      </c>
    </row>
    <row r="2629" spans="3:17" s="23" customFormat="1" x14ac:dyDescent="0.15">
      <c r="C2629" s="23" t="str">
        <f>IF(INDEX(個人!$C$6:$AH$125,$N2629,$C$3)&lt;&gt;"",DBCS(TRIM(INDEX(個人!$C$6:$AH$125,$N2629,$C$3))),"")</f>
        <v/>
      </c>
      <c r="D2629" s="23" t="str">
        <f t="shared" si="357"/>
        <v>○</v>
      </c>
      <c r="E2629" s="23">
        <f>IF(AND(INDEX(個人!$C$6:$AH$125,$N2628,$C$3)&lt;&gt;"",INDEX(個人!$C$6:$AH$125,$N2629,$O2629)&lt;&gt;""),E2628+1,E2628)</f>
        <v>0</v>
      </c>
      <c r="F2629" s="23" t="str">
        <f t="shared" si="358"/>
        <v>@0</v>
      </c>
      <c r="H2629" s="23" t="str">
        <f>IF(AND(INDEX(個人!$C$6:$AH$125,$N2629,$C$3)&lt;&gt;"",INDEX(個人!$C$6:$AH$125,$N2629,$O2629)&lt;&gt;""),IF(INDEX(個人!$C$6:$AH$125,$N2629,$H$3)&lt;20,11,ROUNDDOWN(INDEX(個人!$C$6:$AH$125,$N2629,$H$3)/5,0)+7),"")</f>
        <v/>
      </c>
      <c r="I2629" s="23" t="str">
        <f>IF(AND(INDEX(個人!$C$6:$AH$125,$N2629,$C$3)&lt;&gt;"",INDEX(個人!$C$6:$AH$125,$N2629,$O2629)&lt;&gt;""),IF(ISERROR(VLOOKUP(DBCS($Q2629),コード一覧!$E$1:$F$6,2,FALSE)),1,VLOOKUP(DBCS($Q2629),コード一覧!$E$1:$F$6,2,FALSE)),"")</f>
        <v/>
      </c>
      <c r="J2629" s="23" t="str">
        <f>IF(AND(INDEX(個人!$C$6:$AH$125,$N2629,$C$3)&lt;&gt;"",INDEX(個人!$C$6:$AH$125,$N2629,$O2629)&lt;&gt;""),VLOOKUP($P2629,コード一覧!$G$1:$H$10,2,FALSE),"")</f>
        <v/>
      </c>
      <c r="K2629" s="23" t="str">
        <f>IF(AND(INDEX(個人!$C$6:$AH$125,$N2629,$C$3)&lt;&gt;"",INDEX(個人!$C$6:$AH$125,$N2629,$O2629)&lt;&gt;""),LEFT(TEXT(INDEX(個人!$C$6:$AH$125,$N2629,$O2629),"mm:ss.00"),2),"")</f>
        <v/>
      </c>
      <c r="L2629" s="23" t="str">
        <f>IF(AND(INDEX(個人!$C$6:$AH$125,$N2629,$C$3)&lt;&gt;"",INDEX(個人!$C$6:$AH$125,$N2629,$O2629)&lt;&gt;""),MID(TEXT(INDEX(個人!$C$6:$AH$125,$N2629,$O2629),"mm:ss.00"),4,2),"")</f>
        <v/>
      </c>
      <c r="M2629" s="23" t="str">
        <f>IF(AND(INDEX(個人!$C$6:$AH$125,$N2629,$C$3)&lt;&gt;"",INDEX(個人!$C$6:$AH$125,$N2629,$O2629)&lt;&gt;""),RIGHT(TEXT(INDEX(個人!$C$6:$AH$125,$N2629,$O2629),"mm:ss.00"),2),"")</f>
        <v/>
      </c>
      <c r="N2629" s="23">
        <f t="shared" si="359"/>
        <v>120</v>
      </c>
      <c r="O2629" s="23">
        <v>16</v>
      </c>
      <c r="P2629" s="200" t="s">
        <v>75</v>
      </c>
      <c r="Q2629" s="23" t="s">
        <v>318</v>
      </c>
    </row>
    <row r="2630" spans="3:17" s="23" customFormat="1" x14ac:dyDescent="0.15">
      <c r="C2630" s="23" t="str">
        <f>IF(INDEX(個人!$C$6:$AH$125,$N2630,$C$3)&lt;&gt;"",DBCS(TRIM(INDEX(個人!$C$6:$AH$125,$N2630,$C$3))),"")</f>
        <v/>
      </c>
      <c r="D2630" s="23" t="str">
        <f t="shared" si="357"/>
        <v>○</v>
      </c>
      <c r="E2630" s="23">
        <f>IF(AND(INDEX(個人!$C$6:$AH$125,$N2629,$C$3)&lt;&gt;"",INDEX(個人!$C$6:$AH$125,$N2630,$O2630)&lt;&gt;""),E2629+1,E2629)</f>
        <v>0</v>
      </c>
      <c r="F2630" s="23" t="str">
        <f t="shared" si="358"/>
        <v>@0</v>
      </c>
      <c r="H2630" s="23" t="str">
        <f>IF(AND(INDEX(個人!$C$6:$AH$125,$N2630,$C$3)&lt;&gt;"",INDEX(個人!$C$6:$AH$125,$N2630,$O2630)&lt;&gt;""),IF(INDEX(個人!$C$6:$AH$125,$N2630,$H$3)&lt;20,11,ROUNDDOWN(INDEX(個人!$C$6:$AH$125,$N2630,$H$3)/5,0)+7),"")</f>
        <v/>
      </c>
      <c r="I2630" s="23" t="str">
        <f>IF(AND(INDEX(個人!$C$6:$AH$125,$N2630,$C$3)&lt;&gt;"",INDEX(個人!$C$6:$AH$125,$N2630,$O2630)&lt;&gt;""),IF(ISERROR(VLOOKUP(DBCS($Q2630),コード一覧!$E$1:$F$6,2,FALSE)),1,VLOOKUP(DBCS($Q2630),コード一覧!$E$1:$F$6,2,FALSE)),"")</f>
        <v/>
      </c>
      <c r="J2630" s="23" t="str">
        <f>IF(AND(INDEX(個人!$C$6:$AH$125,$N2630,$C$3)&lt;&gt;"",INDEX(個人!$C$6:$AH$125,$N2630,$O2630)&lt;&gt;""),VLOOKUP($P2630,コード一覧!$G$1:$H$10,2,FALSE),"")</f>
        <v/>
      </c>
      <c r="K2630" s="23" t="str">
        <f>IF(AND(INDEX(個人!$C$6:$AH$125,$N2630,$C$3)&lt;&gt;"",INDEX(個人!$C$6:$AH$125,$N2630,$O2630)&lt;&gt;""),LEFT(TEXT(INDEX(個人!$C$6:$AH$125,$N2630,$O2630),"mm:ss.00"),2),"")</f>
        <v/>
      </c>
      <c r="L2630" s="23" t="str">
        <f>IF(AND(INDEX(個人!$C$6:$AH$125,$N2630,$C$3)&lt;&gt;"",INDEX(個人!$C$6:$AH$125,$N2630,$O2630)&lt;&gt;""),MID(TEXT(INDEX(個人!$C$6:$AH$125,$N2630,$O2630),"mm:ss.00"),4,2),"")</f>
        <v/>
      </c>
      <c r="M2630" s="23" t="str">
        <f>IF(AND(INDEX(個人!$C$6:$AH$125,$N2630,$C$3)&lt;&gt;"",INDEX(個人!$C$6:$AH$125,$N2630,$O2630)&lt;&gt;""),RIGHT(TEXT(INDEX(個人!$C$6:$AH$125,$N2630,$O2630),"mm:ss.00"),2),"")</f>
        <v/>
      </c>
      <c r="N2630" s="23">
        <f t="shared" si="359"/>
        <v>120</v>
      </c>
      <c r="O2630" s="23">
        <v>17</v>
      </c>
      <c r="P2630" s="200" t="s">
        <v>77</v>
      </c>
      <c r="Q2630" s="23" t="s">
        <v>318</v>
      </c>
    </row>
    <row r="2631" spans="3:17" s="23" customFormat="1" x14ac:dyDescent="0.15">
      <c r="C2631" s="23" t="str">
        <f>IF(INDEX(個人!$C$6:$AH$125,$N2631,$C$3)&lt;&gt;"",DBCS(TRIM(INDEX(個人!$C$6:$AH$125,$N2631,$C$3))),"")</f>
        <v/>
      </c>
      <c r="D2631" s="23" t="str">
        <f t="shared" si="357"/>
        <v>○</v>
      </c>
      <c r="E2631" s="23">
        <f>IF(AND(INDEX(個人!$C$6:$AH$125,$N2630,$C$3)&lt;&gt;"",INDEX(個人!$C$6:$AH$125,$N2631,$O2631)&lt;&gt;""),E2630+1,E2630)</f>
        <v>0</v>
      </c>
      <c r="F2631" s="23" t="str">
        <f t="shared" si="358"/>
        <v>@0</v>
      </c>
      <c r="H2631" s="23" t="str">
        <f>IF(AND(INDEX(個人!$C$6:$AH$125,$N2631,$C$3)&lt;&gt;"",INDEX(個人!$C$6:$AH$125,$N2631,$O2631)&lt;&gt;""),IF(INDEX(個人!$C$6:$AH$125,$N2631,$H$3)&lt;20,11,ROUNDDOWN(INDEX(個人!$C$6:$AH$125,$N2631,$H$3)/5,0)+7),"")</f>
        <v/>
      </c>
      <c r="I2631" s="23" t="str">
        <f>IF(AND(INDEX(個人!$C$6:$AH$125,$N2631,$C$3)&lt;&gt;"",INDEX(個人!$C$6:$AH$125,$N2631,$O2631)&lt;&gt;""),IF(ISERROR(VLOOKUP(DBCS($Q2631),コード一覧!$E$1:$F$6,2,FALSE)),1,VLOOKUP(DBCS($Q2631),コード一覧!$E$1:$F$6,2,FALSE)),"")</f>
        <v/>
      </c>
      <c r="J2631" s="23" t="str">
        <f>IF(AND(INDEX(個人!$C$6:$AH$125,$N2631,$C$3)&lt;&gt;"",INDEX(個人!$C$6:$AH$125,$N2631,$O2631)&lt;&gt;""),VLOOKUP($P2631,コード一覧!$G$1:$H$10,2,FALSE),"")</f>
        <v/>
      </c>
      <c r="K2631" s="23" t="str">
        <f>IF(AND(INDEX(個人!$C$6:$AH$125,$N2631,$C$3)&lt;&gt;"",INDEX(個人!$C$6:$AH$125,$N2631,$O2631)&lt;&gt;""),LEFT(TEXT(INDEX(個人!$C$6:$AH$125,$N2631,$O2631),"mm:ss.00"),2),"")</f>
        <v/>
      </c>
      <c r="L2631" s="23" t="str">
        <f>IF(AND(INDEX(個人!$C$6:$AH$125,$N2631,$C$3)&lt;&gt;"",INDEX(個人!$C$6:$AH$125,$N2631,$O2631)&lt;&gt;""),MID(TEXT(INDEX(個人!$C$6:$AH$125,$N2631,$O2631),"mm:ss.00"),4,2),"")</f>
        <v/>
      </c>
      <c r="M2631" s="23" t="str">
        <f>IF(AND(INDEX(個人!$C$6:$AH$125,$N2631,$C$3)&lt;&gt;"",INDEX(個人!$C$6:$AH$125,$N2631,$O2631)&lt;&gt;""),RIGHT(TEXT(INDEX(個人!$C$6:$AH$125,$N2631,$O2631),"mm:ss.00"),2),"")</f>
        <v/>
      </c>
      <c r="N2631" s="23">
        <f t="shared" si="359"/>
        <v>120</v>
      </c>
      <c r="O2631" s="23">
        <v>18</v>
      </c>
      <c r="P2631" s="200" t="s">
        <v>70</v>
      </c>
      <c r="Q2631" s="23" t="s">
        <v>319</v>
      </c>
    </row>
    <row r="2632" spans="3:17" s="23" customFormat="1" x14ac:dyDescent="0.15">
      <c r="C2632" s="23" t="str">
        <f>IF(INDEX(個人!$C$6:$AH$125,$N2632,$C$3)&lt;&gt;"",DBCS(TRIM(INDEX(個人!$C$6:$AH$125,$N2632,$C$3))),"")</f>
        <v/>
      </c>
      <c r="D2632" s="23" t="str">
        <f t="shared" si="357"/>
        <v>○</v>
      </c>
      <c r="E2632" s="23">
        <f>IF(AND(INDEX(個人!$C$6:$AH$125,$N2631,$C$3)&lt;&gt;"",INDEX(個人!$C$6:$AH$125,$N2632,$O2632)&lt;&gt;""),E2631+1,E2631)</f>
        <v>0</v>
      </c>
      <c r="F2632" s="23" t="str">
        <f t="shared" si="358"/>
        <v>@0</v>
      </c>
      <c r="H2632" s="23" t="str">
        <f>IF(AND(INDEX(個人!$C$6:$AH$125,$N2632,$C$3)&lt;&gt;"",INDEX(個人!$C$6:$AH$125,$N2632,$O2632)&lt;&gt;""),IF(INDEX(個人!$C$6:$AH$125,$N2632,$H$3)&lt;20,11,ROUNDDOWN(INDEX(個人!$C$6:$AH$125,$N2632,$H$3)/5,0)+7),"")</f>
        <v/>
      </c>
      <c r="I2632" s="23" t="str">
        <f>IF(AND(INDEX(個人!$C$6:$AH$125,$N2632,$C$3)&lt;&gt;"",INDEX(個人!$C$6:$AH$125,$N2632,$O2632)&lt;&gt;""),IF(ISERROR(VLOOKUP(DBCS($Q2632),コード一覧!$E$1:$F$6,2,FALSE)),1,VLOOKUP(DBCS($Q2632),コード一覧!$E$1:$F$6,2,FALSE)),"")</f>
        <v/>
      </c>
      <c r="J2632" s="23" t="str">
        <f>IF(AND(INDEX(個人!$C$6:$AH$125,$N2632,$C$3)&lt;&gt;"",INDEX(個人!$C$6:$AH$125,$N2632,$O2632)&lt;&gt;""),VLOOKUP($P2632,コード一覧!$G$1:$H$10,2,FALSE),"")</f>
        <v/>
      </c>
      <c r="K2632" s="23" t="str">
        <f>IF(AND(INDEX(個人!$C$6:$AH$125,$N2632,$C$3)&lt;&gt;"",INDEX(個人!$C$6:$AH$125,$N2632,$O2632)&lt;&gt;""),LEFT(TEXT(INDEX(個人!$C$6:$AH$125,$N2632,$O2632),"mm:ss.00"),2),"")</f>
        <v/>
      </c>
      <c r="L2632" s="23" t="str">
        <f>IF(AND(INDEX(個人!$C$6:$AH$125,$N2632,$C$3)&lt;&gt;"",INDEX(個人!$C$6:$AH$125,$N2632,$O2632)&lt;&gt;""),MID(TEXT(INDEX(個人!$C$6:$AH$125,$N2632,$O2632),"mm:ss.00"),4,2),"")</f>
        <v/>
      </c>
      <c r="M2632" s="23" t="str">
        <f>IF(AND(INDEX(個人!$C$6:$AH$125,$N2632,$C$3)&lt;&gt;"",INDEX(個人!$C$6:$AH$125,$N2632,$O2632)&lt;&gt;""),RIGHT(TEXT(INDEX(個人!$C$6:$AH$125,$N2632,$O2632),"mm:ss.00"),2),"")</f>
        <v/>
      </c>
      <c r="N2632" s="23">
        <f t="shared" si="359"/>
        <v>120</v>
      </c>
      <c r="O2632" s="23">
        <v>19</v>
      </c>
      <c r="P2632" s="200" t="s">
        <v>24</v>
      </c>
      <c r="Q2632" s="23" t="s">
        <v>319</v>
      </c>
    </row>
    <row r="2633" spans="3:17" s="23" customFormat="1" x14ac:dyDescent="0.15">
      <c r="C2633" s="23" t="str">
        <f>IF(INDEX(個人!$C$6:$AH$125,$N2633,$C$3)&lt;&gt;"",DBCS(TRIM(INDEX(個人!$C$6:$AH$125,$N2633,$C$3))),"")</f>
        <v/>
      </c>
      <c r="D2633" s="23" t="str">
        <f t="shared" si="357"/>
        <v>○</v>
      </c>
      <c r="E2633" s="23">
        <f>IF(AND(INDEX(個人!$C$6:$AH$125,$N2632,$C$3)&lt;&gt;"",INDEX(個人!$C$6:$AH$125,$N2633,$O2633)&lt;&gt;""),E2632+1,E2632)</f>
        <v>0</v>
      </c>
      <c r="F2633" s="23" t="str">
        <f t="shared" si="358"/>
        <v>@0</v>
      </c>
      <c r="H2633" s="23" t="str">
        <f>IF(AND(INDEX(個人!$C$6:$AH$125,$N2633,$C$3)&lt;&gt;"",INDEX(個人!$C$6:$AH$125,$N2633,$O2633)&lt;&gt;""),IF(INDEX(個人!$C$6:$AH$125,$N2633,$H$3)&lt;20,11,ROUNDDOWN(INDEX(個人!$C$6:$AH$125,$N2633,$H$3)/5,0)+7),"")</f>
        <v/>
      </c>
      <c r="I2633" s="23" t="str">
        <f>IF(AND(INDEX(個人!$C$6:$AH$125,$N2633,$C$3)&lt;&gt;"",INDEX(個人!$C$6:$AH$125,$N2633,$O2633)&lt;&gt;""),IF(ISERROR(VLOOKUP(DBCS($Q2633),コード一覧!$E$1:$F$6,2,FALSE)),1,VLOOKUP(DBCS($Q2633),コード一覧!$E$1:$F$6,2,FALSE)),"")</f>
        <v/>
      </c>
      <c r="J2633" s="23" t="str">
        <f>IF(AND(INDEX(個人!$C$6:$AH$125,$N2633,$C$3)&lt;&gt;"",INDEX(個人!$C$6:$AH$125,$N2633,$O2633)&lt;&gt;""),VLOOKUP($P2633,コード一覧!$G$1:$H$10,2,FALSE),"")</f>
        <v/>
      </c>
      <c r="K2633" s="23" t="str">
        <f>IF(AND(INDEX(個人!$C$6:$AH$125,$N2633,$C$3)&lt;&gt;"",INDEX(個人!$C$6:$AH$125,$N2633,$O2633)&lt;&gt;""),LEFT(TEXT(INDEX(個人!$C$6:$AH$125,$N2633,$O2633),"mm:ss.00"),2),"")</f>
        <v/>
      </c>
      <c r="L2633" s="23" t="str">
        <f>IF(AND(INDEX(個人!$C$6:$AH$125,$N2633,$C$3)&lt;&gt;"",INDEX(個人!$C$6:$AH$125,$N2633,$O2633)&lt;&gt;""),MID(TEXT(INDEX(個人!$C$6:$AH$125,$N2633,$O2633),"mm:ss.00"),4,2),"")</f>
        <v/>
      </c>
      <c r="M2633" s="23" t="str">
        <f>IF(AND(INDEX(個人!$C$6:$AH$125,$N2633,$C$3)&lt;&gt;"",INDEX(個人!$C$6:$AH$125,$N2633,$O2633)&lt;&gt;""),RIGHT(TEXT(INDEX(個人!$C$6:$AH$125,$N2633,$O2633),"mm:ss.00"),2),"")</f>
        <v/>
      </c>
      <c r="N2633" s="23">
        <f t="shared" si="359"/>
        <v>120</v>
      </c>
      <c r="O2633" s="23">
        <v>20</v>
      </c>
      <c r="P2633" s="200" t="s">
        <v>37</v>
      </c>
      <c r="Q2633" s="23" t="s">
        <v>319</v>
      </c>
    </row>
    <row r="2634" spans="3:17" s="23" customFormat="1" x14ac:dyDescent="0.15">
      <c r="C2634" s="23" t="str">
        <f>IF(INDEX(個人!$C$6:$AH$125,$N2634,$C$3)&lt;&gt;"",DBCS(TRIM(INDEX(個人!$C$6:$AH$125,$N2634,$C$3))),"")</f>
        <v/>
      </c>
      <c r="D2634" s="23" t="str">
        <f t="shared" si="357"/>
        <v>○</v>
      </c>
      <c r="E2634" s="23">
        <f>IF(AND(INDEX(個人!$C$6:$AH$125,$N2633,$C$3)&lt;&gt;"",INDEX(個人!$C$6:$AH$125,$N2634,$O2634)&lt;&gt;""),E2633+1,E2633)</f>
        <v>0</v>
      </c>
      <c r="F2634" s="23" t="str">
        <f t="shared" si="358"/>
        <v>@0</v>
      </c>
      <c r="H2634" s="23" t="str">
        <f>IF(AND(INDEX(個人!$C$6:$AH$125,$N2634,$C$3)&lt;&gt;"",INDEX(個人!$C$6:$AH$125,$N2634,$O2634)&lt;&gt;""),IF(INDEX(個人!$C$6:$AH$125,$N2634,$H$3)&lt;20,11,ROUNDDOWN(INDEX(個人!$C$6:$AH$125,$N2634,$H$3)/5,0)+7),"")</f>
        <v/>
      </c>
      <c r="I2634" s="23" t="str">
        <f>IF(AND(INDEX(個人!$C$6:$AH$125,$N2634,$C$3)&lt;&gt;"",INDEX(個人!$C$6:$AH$125,$N2634,$O2634)&lt;&gt;""),IF(ISERROR(VLOOKUP(DBCS($Q2634),コード一覧!$E$1:$F$6,2,FALSE)),1,VLOOKUP(DBCS($Q2634),コード一覧!$E$1:$F$6,2,FALSE)),"")</f>
        <v/>
      </c>
      <c r="J2634" s="23" t="str">
        <f>IF(AND(INDEX(個人!$C$6:$AH$125,$N2634,$C$3)&lt;&gt;"",INDEX(個人!$C$6:$AH$125,$N2634,$O2634)&lt;&gt;""),VLOOKUP($P2634,コード一覧!$G$1:$H$10,2,FALSE),"")</f>
        <v/>
      </c>
      <c r="K2634" s="23" t="str">
        <f>IF(AND(INDEX(個人!$C$6:$AH$125,$N2634,$C$3)&lt;&gt;"",INDEX(個人!$C$6:$AH$125,$N2634,$O2634)&lt;&gt;""),LEFT(TEXT(INDEX(個人!$C$6:$AH$125,$N2634,$O2634),"mm:ss.00"),2),"")</f>
        <v/>
      </c>
      <c r="L2634" s="23" t="str">
        <f>IF(AND(INDEX(個人!$C$6:$AH$125,$N2634,$C$3)&lt;&gt;"",INDEX(個人!$C$6:$AH$125,$N2634,$O2634)&lt;&gt;""),MID(TEXT(INDEX(個人!$C$6:$AH$125,$N2634,$O2634),"mm:ss.00"),4,2),"")</f>
        <v/>
      </c>
      <c r="M2634" s="23" t="str">
        <f>IF(AND(INDEX(個人!$C$6:$AH$125,$N2634,$C$3)&lt;&gt;"",INDEX(個人!$C$6:$AH$125,$N2634,$O2634)&lt;&gt;""),RIGHT(TEXT(INDEX(個人!$C$6:$AH$125,$N2634,$O2634),"mm:ss.00"),2),"")</f>
        <v/>
      </c>
      <c r="N2634" s="23">
        <f t="shared" si="359"/>
        <v>120</v>
      </c>
      <c r="O2634" s="23">
        <v>21</v>
      </c>
      <c r="P2634" s="200" t="s">
        <v>47</v>
      </c>
      <c r="Q2634" s="23" t="s">
        <v>319</v>
      </c>
    </row>
    <row r="2635" spans="3:17" s="23" customFormat="1" x14ac:dyDescent="0.15">
      <c r="C2635" s="23" t="str">
        <f>IF(INDEX(個人!$C$6:$AH$125,$N2635,$C$3)&lt;&gt;"",DBCS(TRIM(INDEX(個人!$C$6:$AH$125,$N2635,$C$3))),"")</f>
        <v/>
      </c>
      <c r="D2635" s="23" t="str">
        <f t="shared" si="357"/>
        <v>○</v>
      </c>
      <c r="E2635" s="23">
        <f>IF(AND(INDEX(個人!$C$6:$AH$125,$N2634,$C$3)&lt;&gt;"",INDEX(個人!$C$6:$AH$125,$N2635,$O2635)&lt;&gt;""),E2634+1,E2634)</f>
        <v>0</v>
      </c>
      <c r="F2635" s="23" t="str">
        <f t="shared" si="358"/>
        <v>@0</v>
      </c>
      <c r="H2635" s="23" t="str">
        <f>IF(AND(INDEX(個人!$C$6:$AH$125,$N2635,$C$3)&lt;&gt;"",INDEX(個人!$C$6:$AH$125,$N2635,$O2635)&lt;&gt;""),IF(INDEX(個人!$C$6:$AH$125,$N2635,$H$3)&lt;20,11,ROUNDDOWN(INDEX(個人!$C$6:$AH$125,$N2635,$H$3)/5,0)+7),"")</f>
        <v/>
      </c>
      <c r="I2635" s="23" t="str">
        <f>IF(AND(INDEX(個人!$C$6:$AH$125,$N2635,$C$3)&lt;&gt;"",INDEX(個人!$C$6:$AH$125,$N2635,$O2635)&lt;&gt;""),IF(ISERROR(VLOOKUP(DBCS($Q2635),コード一覧!$E$1:$F$6,2,FALSE)),1,VLOOKUP(DBCS($Q2635),コード一覧!$E$1:$F$6,2,FALSE)),"")</f>
        <v/>
      </c>
      <c r="J2635" s="23" t="str">
        <f>IF(AND(INDEX(個人!$C$6:$AH$125,$N2635,$C$3)&lt;&gt;"",INDEX(個人!$C$6:$AH$125,$N2635,$O2635)&lt;&gt;""),VLOOKUP($P2635,コード一覧!$G$1:$H$10,2,FALSE),"")</f>
        <v/>
      </c>
      <c r="K2635" s="23" t="str">
        <f>IF(AND(INDEX(個人!$C$6:$AH$125,$N2635,$C$3)&lt;&gt;"",INDEX(個人!$C$6:$AH$125,$N2635,$O2635)&lt;&gt;""),LEFT(TEXT(INDEX(個人!$C$6:$AH$125,$N2635,$O2635),"mm:ss.00"),2),"")</f>
        <v/>
      </c>
      <c r="L2635" s="23" t="str">
        <f>IF(AND(INDEX(個人!$C$6:$AH$125,$N2635,$C$3)&lt;&gt;"",INDEX(個人!$C$6:$AH$125,$N2635,$O2635)&lt;&gt;""),MID(TEXT(INDEX(個人!$C$6:$AH$125,$N2635,$O2635),"mm:ss.00"),4,2),"")</f>
        <v/>
      </c>
      <c r="M2635" s="23" t="str">
        <f>IF(AND(INDEX(個人!$C$6:$AH$125,$N2635,$C$3)&lt;&gt;"",INDEX(個人!$C$6:$AH$125,$N2635,$O2635)&lt;&gt;""),RIGHT(TEXT(INDEX(個人!$C$6:$AH$125,$N2635,$O2635),"mm:ss.00"),2),"")</f>
        <v/>
      </c>
      <c r="N2635" s="23">
        <f t="shared" si="359"/>
        <v>120</v>
      </c>
      <c r="O2635" s="23">
        <v>22</v>
      </c>
      <c r="P2635" s="200" t="s">
        <v>70</v>
      </c>
      <c r="Q2635" s="23" t="s">
        <v>320</v>
      </c>
    </row>
    <row r="2636" spans="3:17" s="23" customFormat="1" x14ac:dyDescent="0.15">
      <c r="C2636" s="23" t="str">
        <f>IF(INDEX(個人!$C$6:$AH$125,$N2636,$C$3)&lt;&gt;"",DBCS(TRIM(INDEX(個人!$C$6:$AH$125,$N2636,$C$3))),"")</f>
        <v/>
      </c>
      <c r="D2636" s="23" t="str">
        <f t="shared" si="357"/>
        <v>○</v>
      </c>
      <c r="E2636" s="23">
        <f>IF(AND(INDEX(個人!$C$6:$AH$125,$N2635,$C$3)&lt;&gt;"",INDEX(個人!$C$6:$AH$125,$N2636,$O2636)&lt;&gt;""),E2635+1,E2635)</f>
        <v>0</v>
      </c>
      <c r="F2636" s="23" t="str">
        <f t="shared" si="358"/>
        <v>@0</v>
      </c>
      <c r="H2636" s="23" t="str">
        <f>IF(AND(INDEX(個人!$C$6:$AH$125,$N2636,$C$3)&lt;&gt;"",INDEX(個人!$C$6:$AH$125,$N2636,$O2636)&lt;&gt;""),IF(INDEX(個人!$C$6:$AH$125,$N2636,$H$3)&lt;20,11,ROUNDDOWN(INDEX(個人!$C$6:$AH$125,$N2636,$H$3)/5,0)+7),"")</f>
        <v/>
      </c>
      <c r="I2636" s="23" t="str">
        <f>IF(AND(INDEX(個人!$C$6:$AH$125,$N2636,$C$3)&lt;&gt;"",INDEX(個人!$C$6:$AH$125,$N2636,$O2636)&lt;&gt;""),IF(ISERROR(VLOOKUP(DBCS($Q2636),コード一覧!$E$1:$F$6,2,FALSE)),1,VLOOKUP(DBCS($Q2636),コード一覧!$E$1:$F$6,2,FALSE)),"")</f>
        <v/>
      </c>
      <c r="J2636" s="23" t="str">
        <f>IF(AND(INDEX(個人!$C$6:$AH$125,$N2636,$C$3)&lt;&gt;"",INDEX(個人!$C$6:$AH$125,$N2636,$O2636)&lt;&gt;""),VLOOKUP($P2636,コード一覧!$G$1:$H$10,2,FALSE),"")</f>
        <v/>
      </c>
      <c r="K2636" s="23" t="str">
        <f>IF(AND(INDEX(個人!$C$6:$AH$125,$N2636,$C$3)&lt;&gt;"",INDEX(個人!$C$6:$AH$125,$N2636,$O2636)&lt;&gt;""),LEFT(TEXT(INDEX(個人!$C$6:$AH$125,$N2636,$O2636),"mm:ss.00"),2),"")</f>
        <v/>
      </c>
      <c r="L2636" s="23" t="str">
        <f>IF(AND(INDEX(個人!$C$6:$AH$125,$N2636,$C$3)&lt;&gt;"",INDEX(個人!$C$6:$AH$125,$N2636,$O2636)&lt;&gt;""),MID(TEXT(INDEX(個人!$C$6:$AH$125,$N2636,$O2636),"mm:ss.00"),4,2),"")</f>
        <v/>
      </c>
      <c r="M2636" s="23" t="str">
        <f>IF(AND(INDEX(個人!$C$6:$AH$125,$N2636,$C$3)&lt;&gt;"",INDEX(個人!$C$6:$AH$125,$N2636,$O2636)&lt;&gt;""),RIGHT(TEXT(INDEX(個人!$C$6:$AH$125,$N2636,$O2636),"mm:ss.00"),2),"")</f>
        <v/>
      </c>
      <c r="N2636" s="23">
        <f t="shared" si="359"/>
        <v>120</v>
      </c>
      <c r="O2636" s="23">
        <v>23</v>
      </c>
      <c r="P2636" s="200" t="s">
        <v>24</v>
      </c>
      <c r="Q2636" s="23" t="s">
        <v>320</v>
      </c>
    </row>
    <row r="2637" spans="3:17" s="23" customFormat="1" x14ac:dyDescent="0.15">
      <c r="C2637" s="23" t="str">
        <f>IF(INDEX(個人!$C$6:$AH$125,$N2637,$C$3)&lt;&gt;"",DBCS(TRIM(INDEX(個人!$C$6:$AH$125,$N2637,$C$3))),"")</f>
        <v/>
      </c>
      <c r="D2637" s="23" t="str">
        <f t="shared" si="357"/>
        <v>○</v>
      </c>
      <c r="E2637" s="23">
        <f>IF(AND(INDEX(個人!$C$6:$AH$125,$N2636,$C$3)&lt;&gt;"",INDEX(個人!$C$6:$AH$125,$N2637,$O2637)&lt;&gt;""),E2636+1,E2636)</f>
        <v>0</v>
      </c>
      <c r="F2637" s="23" t="str">
        <f t="shared" si="358"/>
        <v>@0</v>
      </c>
      <c r="H2637" s="23" t="str">
        <f>IF(AND(INDEX(個人!$C$6:$AH$125,$N2637,$C$3)&lt;&gt;"",INDEX(個人!$C$6:$AH$125,$N2637,$O2637)&lt;&gt;""),IF(INDEX(個人!$C$6:$AH$125,$N2637,$H$3)&lt;20,11,ROUNDDOWN(INDEX(個人!$C$6:$AH$125,$N2637,$H$3)/5,0)+7),"")</f>
        <v/>
      </c>
      <c r="I2637" s="23" t="str">
        <f>IF(AND(INDEX(個人!$C$6:$AH$125,$N2637,$C$3)&lt;&gt;"",INDEX(個人!$C$6:$AH$125,$N2637,$O2637)&lt;&gt;""),IF(ISERROR(VLOOKUP(DBCS($Q2637),コード一覧!$E$1:$F$6,2,FALSE)),1,VLOOKUP(DBCS($Q2637),コード一覧!$E$1:$F$6,2,FALSE)),"")</f>
        <v/>
      </c>
      <c r="J2637" s="23" t="str">
        <f>IF(AND(INDEX(個人!$C$6:$AH$125,$N2637,$C$3)&lt;&gt;"",INDEX(個人!$C$6:$AH$125,$N2637,$O2637)&lt;&gt;""),VLOOKUP($P2637,コード一覧!$G$1:$H$10,2,FALSE),"")</f>
        <v/>
      </c>
      <c r="K2637" s="23" t="str">
        <f>IF(AND(INDEX(個人!$C$6:$AH$125,$N2637,$C$3)&lt;&gt;"",INDEX(個人!$C$6:$AH$125,$N2637,$O2637)&lt;&gt;""),LEFT(TEXT(INDEX(個人!$C$6:$AH$125,$N2637,$O2637),"mm:ss.00"),2),"")</f>
        <v/>
      </c>
      <c r="L2637" s="23" t="str">
        <f>IF(AND(INDEX(個人!$C$6:$AH$125,$N2637,$C$3)&lt;&gt;"",INDEX(個人!$C$6:$AH$125,$N2637,$O2637)&lt;&gt;""),MID(TEXT(INDEX(個人!$C$6:$AH$125,$N2637,$O2637),"mm:ss.00"),4,2),"")</f>
        <v/>
      </c>
      <c r="M2637" s="23" t="str">
        <f>IF(AND(INDEX(個人!$C$6:$AH$125,$N2637,$C$3)&lt;&gt;"",INDEX(個人!$C$6:$AH$125,$N2637,$O2637)&lt;&gt;""),RIGHT(TEXT(INDEX(個人!$C$6:$AH$125,$N2637,$O2637),"mm:ss.00"),2),"")</f>
        <v/>
      </c>
      <c r="N2637" s="23">
        <f t="shared" si="359"/>
        <v>120</v>
      </c>
      <c r="O2637" s="23">
        <v>24</v>
      </c>
      <c r="P2637" s="200" t="s">
        <v>37</v>
      </c>
      <c r="Q2637" s="23" t="s">
        <v>320</v>
      </c>
    </row>
    <row r="2638" spans="3:17" s="23" customFormat="1" x14ac:dyDescent="0.15">
      <c r="C2638" s="23" t="str">
        <f>IF(INDEX(個人!$C$6:$AH$125,$N2638,$C$3)&lt;&gt;"",DBCS(TRIM(INDEX(個人!$C$6:$AH$125,$N2638,$C$3))),"")</f>
        <v/>
      </c>
      <c r="D2638" s="23" t="str">
        <f t="shared" si="357"/>
        <v>○</v>
      </c>
      <c r="E2638" s="23">
        <f>IF(AND(INDEX(個人!$C$6:$AH$125,$N2637,$C$3)&lt;&gt;"",INDEX(個人!$C$6:$AH$125,$N2638,$O2638)&lt;&gt;""),E2637+1,E2637)</f>
        <v>0</v>
      </c>
      <c r="F2638" s="23" t="str">
        <f t="shared" si="358"/>
        <v>@0</v>
      </c>
      <c r="H2638" s="23" t="str">
        <f>IF(AND(INDEX(個人!$C$6:$AH$125,$N2638,$C$3)&lt;&gt;"",INDEX(個人!$C$6:$AH$125,$N2638,$O2638)&lt;&gt;""),IF(INDEX(個人!$C$6:$AH$125,$N2638,$H$3)&lt;20,11,ROUNDDOWN(INDEX(個人!$C$6:$AH$125,$N2638,$H$3)/5,0)+7),"")</f>
        <v/>
      </c>
      <c r="I2638" s="23" t="str">
        <f>IF(AND(INDEX(個人!$C$6:$AH$125,$N2638,$C$3)&lt;&gt;"",INDEX(個人!$C$6:$AH$125,$N2638,$O2638)&lt;&gt;""),IF(ISERROR(VLOOKUP(DBCS($Q2638),コード一覧!$E$1:$F$6,2,FALSE)),1,VLOOKUP(DBCS($Q2638),コード一覧!$E$1:$F$6,2,FALSE)),"")</f>
        <v/>
      </c>
      <c r="J2638" s="23" t="str">
        <f>IF(AND(INDEX(個人!$C$6:$AH$125,$N2638,$C$3)&lt;&gt;"",INDEX(個人!$C$6:$AH$125,$N2638,$O2638)&lt;&gt;""),VLOOKUP($P2638,コード一覧!$G$1:$H$10,2,FALSE),"")</f>
        <v/>
      </c>
      <c r="K2638" s="23" t="str">
        <f>IF(AND(INDEX(個人!$C$6:$AH$125,$N2638,$C$3)&lt;&gt;"",INDEX(個人!$C$6:$AH$125,$N2638,$O2638)&lt;&gt;""),LEFT(TEXT(INDEX(個人!$C$6:$AH$125,$N2638,$O2638),"mm:ss.00"),2),"")</f>
        <v/>
      </c>
      <c r="L2638" s="23" t="str">
        <f>IF(AND(INDEX(個人!$C$6:$AH$125,$N2638,$C$3)&lt;&gt;"",INDEX(個人!$C$6:$AH$125,$N2638,$O2638)&lt;&gt;""),MID(TEXT(INDEX(個人!$C$6:$AH$125,$N2638,$O2638),"mm:ss.00"),4,2),"")</f>
        <v/>
      </c>
      <c r="M2638" s="23" t="str">
        <f>IF(AND(INDEX(個人!$C$6:$AH$125,$N2638,$C$3)&lt;&gt;"",INDEX(個人!$C$6:$AH$125,$N2638,$O2638)&lt;&gt;""),RIGHT(TEXT(INDEX(個人!$C$6:$AH$125,$N2638,$O2638),"mm:ss.00"),2),"")</f>
        <v/>
      </c>
      <c r="N2638" s="23">
        <f t="shared" si="359"/>
        <v>120</v>
      </c>
      <c r="O2638" s="23">
        <v>25</v>
      </c>
      <c r="P2638" s="200" t="s">
        <v>47</v>
      </c>
      <c r="Q2638" s="23" t="s">
        <v>320</v>
      </c>
    </row>
    <row r="2639" spans="3:17" s="23" customFormat="1" x14ac:dyDescent="0.15">
      <c r="C2639" s="23" t="str">
        <f>IF(INDEX(個人!$C$6:$AH$125,$N2639,$C$3)&lt;&gt;"",DBCS(TRIM(INDEX(個人!$C$6:$AH$125,$N2639,$C$3))),"")</f>
        <v/>
      </c>
      <c r="D2639" s="23" t="str">
        <f t="shared" si="357"/>
        <v>○</v>
      </c>
      <c r="E2639" s="23">
        <f>IF(AND(INDEX(個人!$C$6:$AH$125,$N2638,$C$3)&lt;&gt;"",INDEX(個人!$C$6:$AH$125,$N2639,$O2639)&lt;&gt;""),E2638+1,E2638)</f>
        <v>0</v>
      </c>
      <c r="F2639" s="23" t="str">
        <f t="shared" si="358"/>
        <v>@0</v>
      </c>
      <c r="H2639" s="23" t="str">
        <f>IF(AND(INDEX(個人!$C$6:$AH$125,$N2639,$C$3)&lt;&gt;"",INDEX(個人!$C$6:$AH$125,$N2639,$O2639)&lt;&gt;""),IF(INDEX(個人!$C$6:$AH$125,$N2639,$H$3)&lt;20,11,ROUNDDOWN(INDEX(個人!$C$6:$AH$125,$N2639,$H$3)/5,0)+7),"")</f>
        <v/>
      </c>
      <c r="I2639" s="23" t="str">
        <f>IF(AND(INDEX(個人!$C$6:$AH$125,$N2639,$C$3)&lt;&gt;"",INDEX(個人!$C$6:$AH$125,$N2639,$O2639)&lt;&gt;""),IF(ISERROR(VLOOKUP(DBCS($Q2639),コード一覧!$E$1:$F$6,2,FALSE)),1,VLOOKUP(DBCS($Q2639),コード一覧!$E$1:$F$6,2,FALSE)),"")</f>
        <v/>
      </c>
      <c r="J2639" s="23" t="str">
        <f>IF(AND(INDEX(個人!$C$6:$AH$125,$N2639,$C$3)&lt;&gt;"",INDEX(個人!$C$6:$AH$125,$N2639,$O2639)&lt;&gt;""),VLOOKUP($P2639,コード一覧!$G$1:$H$10,2,FALSE),"")</f>
        <v/>
      </c>
      <c r="K2639" s="23" t="str">
        <f>IF(AND(INDEX(個人!$C$6:$AH$125,$N2639,$C$3)&lt;&gt;"",INDEX(個人!$C$6:$AH$125,$N2639,$O2639)&lt;&gt;""),LEFT(TEXT(INDEX(個人!$C$6:$AH$125,$N2639,$O2639),"mm:ss.00"),2),"")</f>
        <v/>
      </c>
      <c r="L2639" s="23" t="str">
        <f>IF(AND(INDEX(個人!$C$6:$AH$125,$N2639,$C$3)&lt;&gt;"",INDEX(個人!$C$6:$AH$125,$N2639,$O2639)&lt;&gt;""),MID(TEXT(INDEX(個人!$C$6:$AH$125,$N2639,$O2639),"mm:ss.00"),4,2),"")</f>
        <v/>
      </c>
      <c r="M2639" s="23" t="str">
        <f>IF(AND(INDEX(個人!$C$6:$AH$125,$N2639,$C$3)&lt;&gt;"",INDEX(個人!$C$6:$AH$125,$N2639,$O2639)&lt;&gt;""),RIGHT(TEXT(INDEX(個人!$C$6:$AH$125,$N2639,$O2639),"mm:ss.00"),2),"")</f>
        <v/>
      </c>
      <c r="N2639" s="23">
        <f t="shared" si="359"/>
        <v>120</v>
      </c>
      <c r="O2639" s="23">
        <v>26</v>
      </c>
      <c r="P2639" s="200" t="s">
        <v>70</v>
      </c>
      <c r="Q2639" s="23" t="s">
        <v>321</v>
      </c>
    </row>
    <row r="2640" spans="3:17" s="23" customFormat="1" x14ac:dyDescent="0.15">
      <c r="C2640" s="23" t="str">
        <f>IF(INDEX(個人!$C$6:$AH$125,$N2640,$C$3)&lt;&gt;"",DBCS(TRIM(INDEX(個人!$C$6:$AH$125,$N2640,$C$3))),"")</f>
        <v/>
      </c>
      <c r="D2640" s="23" t="str">
        <f t="shared" si="357"/>
        <v>○</v>
      </c>
      <c r="E2640" s="23">
        <f>IF(AND(INDEX(個人!$C$6:$AH$125,$N2639,$C$3)&lt;&gt;"",INDEX(個人!$C$6:$AH$125,$N2640,$O2640)&lt;&gt;""),E2639+1,E2639)</f>
        <v>0</v>
      </c>
      <c r="F2640" s="23" t="str">
        <f t="shared" si="358"/>
        <v>@0</v>
      </c>
      <c r="H2640" s="23" t="str">
        <f>IF(AND(INDEX(個人!$C$6:$AH$125,$N2640,$C$3)&lt;&gt;"",INDEX(個人!$C$6:$AH$125,$N2640,$O2640)&lt;&gt;""),IF(INDEX(個人!$C$6:$AH$125,$N2640,$H$3)&lt;20,11,ROUNDDOWN(INDEX(個人!$C$6:$AH$125,$N2640,$H$3)/5,0)+7),"")</f>
        <v/>
      </c>
      <c r="I2640" s="23" t="str">
        <f>IF(AND(INDEX(個人!$C$6:$AH$125,$N2640,$C$3)&lt;&gt;"",INDEX(個人!$C$6:$AH$125,$N2640,$O2640)&lt;&gt;""),IF(ISERROR(VLOOKUP(DBCS($Q2640),コード一覧!$E$1:$F$6,2,FALSE)),1,VLOOKUP(DBCS($Q2640),コード一覧!$E$1:$F$6,2,FALSE)),"")</f>
        <v/>
      </c>
      <c r="J2640" s="23" t="str">
        <f>IF(AND(INDEX(個人!$C$6:$AH$125,$N2640,$C$3)&lt;&gt;"",INDEX(個人!$C$6:$AH$125,$N2640,$O2640)&lt;&gt;""),VLOOKUP($P2640,コード一覧!$G$1:$H$10,2,FALSE),"")</f>
        <v/>
      </c>
      <c r="K2640" s="23" t="str">
        <f>IF(AND(INDEX(個人!$C$6:$AH$125,$N2640,$C$3)&lt;&gt;"",INDEX(個人!$C$6:$AH$125,$N2640,$O2640)&lt;&gt;""),LEFT(TEXT(INDEX(個人!$C$6:$AH$125,$N2640,$O2640),"mm:ss.00"),2),"")</f>
        <v/>
      </c>
      <c r="L2640" s="23" t="str">
        <f>IF(AND(INDEX(個人!$C$6:$AH$125,$N2640,$C$3)&lt;&gt;"",INDEX(個人!$C$6:$AH$125,$N2640,$O2640)&lt;&gt;""),MID(TEXT(INDEX(個人!$C$6:$AH$125,$N2640,$O2640),"mm:ss.00"),4,2),"")</f>
        <v/>
      </c>
      <c r="M2640" s="23" t="str">
        <f>IF(AND(INDEX(個人!$C$6:$AH$125,$N2640,$C$3)&lt;&gt;"",INDEX(個人!$C$6:$AH$125,$N2640,$O2640)&lt;&gt;""),RIGHT(TEXT(INDEX(個人!$C$6:$AH$125,$N2640,$O2640),"mm:ss.00"),2),"")</f>
        <v/>
      </c>
      <c r="N2640" s="23">
        <f t="shared" si="359"/>
        <v>120</v>
      </c>
      <c r="O2640" s="23">
        <v>27</v>
      </c>
      <c r="P2640" s="200" t="s">
        <v>24</v>
      </c>
      <c r="Q2640" s="23" t="s">
        <v>321</v>
      </c>
    </row>
    <row r="2641" spans="3:17" s="23" customFormat="1" x14ac:dyDescent="0.15">
      <c r="C2641" s="23" t="str">
        <f>IF(INDEX(個人!$C$6:$AH$125,$N2641,$C$3)&lt;&gt;"",DBCS(TRIM(INDEX(個人!$C$6:$AH$125,$N2641,$C$3))),"")</f>
        <v/>
      </c>
      <c r="D2641" s="23" t="str">
        <f t="shared" si="357"/>
        <v>○</v>
      </c>
      <c r="E2641" s="23">
        <f>IF(AND(INDEX(個人!$C$6:$AH$125,$N2640,$C$3)&lt;&gt;"",INDEX(個人!$C$6:$AH$125,$N2641,$O2641)&lt;&gt;""),E2640+1,E2640)</f>
        <v>0</v>
      </c>
      <c r="F2641" s="23" t="str">
        <f t="shared" si="358"/>
        <v>@0</v>
      </c>
      <c r="H2641" s="23" t="str">
        <f>IF(AND(INDEX(個人!$C$6:$AH$125,$N2641,$C$3)&lt;&gt;"",INDEX(個人!$C$6:$AH$125,$N2641,$O2641)&lt;&gt;""),IF(INDEX(個人!$C$6:$AH$125,$N2641,$H$3)&lt;20,11,ROUNDDOWN(INDEX(個人!$C$6:$AH$125,$N2641,$H$3)/5,0)+7),"")</f>
        <v/>
      </c>
      <c r="I2641" s="23" t="str">
        <f>IF(AND(INDEX(個人!$C$6:$AH$125,$N2641,$C$3)&lt;&gt;"",INDEX(個人!$C$6:$AH$125,$N2641,$O2641)&lt;&gt;""),IF(ISERROR(VLOOKUP(DBCS($Q2641),コード一覧!$E$1:$F$6,2,FALSE)),1,VLOOKUP(DBCS($Q2641),コード一覧!$E$1:$F$6,2,FALSE)),"")</f>
        <v/>
      </c>
      <c r="J2641" s="23" t="str">
        <f>IF(AND(INDEX(個人!$C$6:$AH$125,$N2641,$C$3)&lt;&gt;"",INDEX(個人!$C$6:$AH$125,$N2641,$O2641)&lt;&gt;""),VLOOKUP($P2641,コード一覧!$G$1:$H$10,2,FALSE),"")</f>
        <v/>
      </c>
      <c r="K2641" s="23" t="str">
        <f>IF(AND(INDEX(個人!$C$6:$AH$125,$N2641,$C$3)&lt;&gt;"",INDEX(個人!$C$6:$AH$125,$N2641,$O2641)&lt;&gt;""),LEFT(TEXT(INDEX(個人!$C$6:$AH$125,$N2641,$O2641),"mm:ss.00"),2),"")</f>
        <v/>
      </c>
      <c r="L2641" s="23" t="str">
        <f>IF(AND(INDEX(個人!$C$6:$AH$125,$N2641,$C$3)&lt;&gt;"",INDEX(個人!$C$6:$AH$125,$N2641,$O2641)&lt;&gt;""),MID(TEXT(INDEX(個人!$C$6:$AH$125,$N2641,$O2641),"mm:ss.00"),4,2),"")</f>
        <v/>
      </c>
      <c r="M2641" s="23" t="str">
        <f>IF(AND(INDEX(個人!$C$6:$AH$125,$N2641,$C$3)&lt;&gt;"",INDEX(個人!$C$6:$AH$125,$N2641,$O2641)&lt;&gt;""),RIGHT(TEXT(INDEX(個人!$C$6:$AH$125,$N2641,$O2641),"mm:ss.00"),2),"")</f>
        <v/>
      </c>
      <c r="N2641" s="23">
        <f t="shared" si="359"/>
        <v>120</v>
      </c>
      <c r="O2641" s="23">
        <v>28</v>
      </c>
      <c r="P2641" s="200" t="s">
        <v>37</v>
      </c>
      <c r="Q2641" s="23" t="s">
        <v>321</v>
      </c>
    </row>
    <row r="2642" spans="3:17" s="23" customFormat="1" x14ac:dyDescent="0.15">
      <c r="C2642" s="23" t="str">
        <f>IF(INDEX(個人!$C$6:$AH$125,$N2642,$C$3)&lt;&gt;"",DBCS(TRIM(INDEX(個人!$C$6:$AH$125,$N2642,$C$3))),"")</f>
        <v/>
      </c>
      <c r="D2642" s="23" t="str">
        <f t="shared" si="357"/>
        <v>○</v>
      </c>
      <c r="E2642" s="23">
        <f>IF(AND(INDEX(個人!$C$6:$AH$125,$N2641,$C$3)&lt;&gt;"",INDEX(個人!$C$6:$AH$125,$N2642,$O2642)&lt;&gt;""),E2641+1,E2641)</f>
        <v>0</v>
      </c>
      <c r="F2642" s="23" t="str">
        <f t="shared" si="358"/>
        <v>@0</v>
      </c>
      <c r="H2642" s="23" t="str">
        <f>IF(AND(INDEX(個人!$C$6:$AH$125,$N2642,$C$3)&lt;&gt;"",INDEX(個人!$C$6:$AH$125,$N2642,$O2642)&lt;&gt;""),IF(INDEX(個人!$C$6:$AH$125,$N2642,$H$3)&lt;20,11,ROUNDDOWN(INDEX(個人!$C$6:$AH$125,$N2642,$H$3)/5,0)+7),"")</f>
        <v/>
      </c>
      <c r="I2642" s="23" t="str">
        <f>IF(AND(INDEX(個人!$C$6:$AH$125,$N2642,$C$3)&lt;&gt;"",INDEX(個人!$C$6:$AH$125,$N2642,$O2642)&lt;&gt;""),IF(ISERROR(VLOOKUP(DBCS($Q2642),コード一覧!$E$1:$F$6,2,FALSE)),1,VLOOKUP(DBCS($Q2642),コード一覧!$E$1:$F$6,2,FALSE)),"")</f>
        <v/>
      </c>
      <c r="J2642" s="23" t="str">
        <f>IF(AND(INDEX(個人!$C$6:$AH$125,$N2642,$C$3)&lt;&gt;"",INDEX(個人!$C$6:$AH$125,$N2642,$O2642)&lt;&gt;""),VLOOKUP($P2642,コード一覧!$G$1:$H$10,2,FALSE),"")</f>
        <v/>
      </c>
      <c r="K2642" s="23" t="str">
        <f>IF(AND(INDEX(個人!$C$6:$AH$125,$N2642,$C$3)&lt;&gt;"",INDEX(個人!$C$6:$AH$125,$N2642,$O2642)&lt;&gt;""),LEFT(TEXT(INDEX(個人!$C$6:$AH$125,$N2642,$O2642),"mm:ss.00"),2),"")</f>
        <v/>
      </c>
      <c r="L2642" s="23" t="str">
        <f>IF(AND(INDEX(個人!$C$6:$AH$125,$N2642,$C$3)&lt;&gt;"",INDEX(個人!$C$6:$AH$125,$N2642,$O2642)&lt;&gt;""),MID(TEXT(INDEX(個人!$C$6:$AH$125,$N2642,$O2642),"mm:ss.00"),4,2),"")</f>
        <v/>
      </c>
      <c r="M2642" s="23" t="str">
        <f>IF(AND(INDEX(個人!$C$6:$AH$125,$N2642,$C$3)&lt;&gt;"",INDEX(個人!$C$6:$AH$125,$N2642,$O2642)&lt;&gt;""),RIGHT(TEXT(INDEX(個人!$C$6:$AH$125,$N2642,$O2642),"mm:ss.00"),2),"")</f>
        <v/>
      </c>
      <c r="N2642" s="23">
        <f t="shared" si="359"/>
        <v>120</v>
      </c>
      <c r="O2642" s="23">
        <v>29</v>
      </c>
      <c r="P2642" s="200" t="s">
        <v>47</v>
      </c>
      <c r="Q2642" s="23" t="s">
        <v>321</v>
      </c>
    </row>
    <row r="2643" spans="3:17" s="23" customFormat="1" x14ac:dyDescent="0.15">
      <c r="C2643" s="23" t="str">
        <f>IF(INDEX(個人!$C$6:$AH$125,$N2643,$C$3)&lt;&gt;"",DBCS(TRIM(INDEX(個人!$C$6:$AH$125,$N2643,$C$3))),"")</f>
        <v/>
      </c>
      <c r="D2643" s="23" t="str">
        <f t="shared" si="357"/>
        <v>○</v>
      </c>
      <c r="E2643" s="23">
        <f>IF(AND(INDEX(個人!$C$6:$AH$125,$N2642,$C$3)&lt;&gt;"",INDEX(個人!$C$6:$AH$125,$N2643,$O2643)&lt;&gt;""),E2642+1,E2642)</f>
        <v>0</v>
      </c>
      <c r="F2643" s="23" t="str">
        <f t="shared" si="358"/>
        <v>@0</v>
      </c>
      <c r="H2643" s="23" t="str">
        <f>IF(AND(INDEX(個人!$C$6:$AH$125,$N2643,$C$3)&lt;&gt;"",INDEX(個人!$C$6:$AH$125,$N2643,$O2643)&lt;&gt;""),IF(INDEX(個人!$C$6:$AH$125,$N2643,$H$3)&lt;20,11,ROUNDDOWN(INDEX(個人!$C$6:$AH$125,$N2643,$H$3)/5,0)+7),"")</f>
        <v/>
      </c>
      <c r="I2643" s="23" t="str">
        <f>IF(AND(INDEX(個人!$C$6:$AH$125,$N2643,$C$3)&lt;&gt;"",INDEX(個人!$C$6:$AH$125,$N2643,$O2643)&lt;&gt;""),IF(ISERROR(VLOOKUP(DBCS($Q2643),コード一覧!$E$1:$F$6,2,FALSE)),1,VLOOKUP(DBCS($Q2643),コード一覧!$E$1:$F$6,2,FALSE)),"")</f>
        <v/>
      </c>
      <c r="J2643" s="23" t="str">
        <f>IF(AND(INDEX(個人!$C$6:$AH$125,$N2643,$C$3)&lt;&gt;"",INDEX(個人!$C$6:$AH$125,$N2643,$O2643)&lt;&gt;""),VLOOKUP($P2643,コード一覧!$G$1:$H$10,2,FALSE),"")</f>
        <v/>
      </c>
      <c r="K2643" s="23" t="str">
        <f>IF(AND(INDEX(個人!$C$6:$AH$125,$N2643,$C$3)&lt;&gt;"",INDEX(個人!$C$6:$AH$125,$N2643,$O2643)&lt;&gt;""),LEFT(TEXT(INDEX(個人!$C$6:$AH$125,$N2643,$O2643),"mm:ss.00"),2),"")</f>
        <v/>
      </c>
      <c r="L2643" s="23" t="str">
        <f>IF(AND(INDEX(個人!$C$6:$AH$125,$N2643,$C$3)&lt;&gt;"",INDEX(個人!$C$6:$AH$125,$N2643,$O2643)&lt;&gt;""),MID(TEXT(INDEX(個人!$C$6:$AH$125,$N2643,$O2643),"mm:ss.00"),4,2),"")</f>
        <v/>
      </c>
      <c r="M2643" s="23" t="str">
        <f>IF(AND(INDEX(個人!$C$6:$AH$125,$N2643,$C$3)&lt;&gt;"",INDEX(個人!$C$6:$AH$125,$N2643,$O2643)&lt;&gt;""),RIGHT(TEXT(INDEX(個人!$C$6:$AH$125,$N2643,$O2643),"mm:ss.00"),2),"")</f>
        <v/>
      </c>
      <c r="N2643" s="23">
        <f t="shared" si="359"/>
        <v>120</v>
      </c>
      <c r="O2643" s="23">
        <v>30</v>
      </c>
      <c r="P2643" s="200" t="s">
        <v>37</v>
      </c>
      <c r="Q2643" s="23" t="s">
        <v>101</v>
      </c>
    </row>
    <row r="2644" spans="3:17" s="23" customFormat="1" x14ac:dyDescent="0.15">
      <c r="C2644" s="23" t="str">
        <f>IF(INDEX(個人!$C$6:$AH$125,$N2644,$C$3)&lt;&gt;"",DBCS(TRIM(INDEX(個人!$C$6:$AH$125,$N2644,$C$3))),"")</f>
        <v/>
      </c>
      <c r="D2644" s="23" t="str">
        <f t="shared" si="357"/>
        <v>○</v>
      </c>
      <c r="E2644" s="23">
        <f>IF(AND(INDEX(個人!$C$6:$AH$125,$N2643,$C$3)&lt;&gt;"",INDEX(個人!$C$6:$AH$125,$N2644,$O2644)&lt;&gt;""),E2643+1,E2643)</f>
        <v>0</v>
      </c>
      <c r="F2644" s="23" t="str">
        <f t="shared" si="358"/>
        <v>@0</v>
      </c>
      <c r="H2644" s="23" t="str">
        <f>IF(AND(INDEX(個人!$C$6:$AH$125,$N2644,$C$3)&lt;&gt;"",INDEX(個人!$C$6:$AH$125,$N2644,$O2644)&lt;&gt;""),IF(INDEX(個人!$C$6:$AH$125,$N2644,$H$3)&lt;20,11,ROUNDDOWN(INDEX(個人!$C$6:$AH$125,$N2644,$H$3)/5,0)+7),"")</f>
        <v/>
      </c>
      <c r="I2644" s="23" t="str">
        <f>IF(AND(INDEX(個人!$C$6:$AH$125,$N2644,$C$3)&lt;&gt;"",INDEX(個人!$C$6:$AH$125,$N2644,$O2644)&lt;&gt;""),IF(ISERROR(VLOOKUP(DBCS($Q2644),コード一覧!$E$1:$F$6,2,FALSE)),1,VLOOKUP(DBCS($Q2644),コード一覧!$E$1:$F$6,2,FALSE)),"")</f>
        <v/>
      </c>
      <c r="J2644" s="23" t="str">
        <f>IF(AND(INDEX(個人!$C$6:$AH$125,$N2644,$C$3)&lt;&gt;"",INDEX(個人!$C$6:$AH$125,$N2644,$O2644)&lt;&gt;""),VLOOKUP($P2644,コード一覧!$G$1:$H$10,2,FALSE),"")</f>
        <v/>
      </c>
      <c r="K2644" s="23" t="str">
        <f>IF(AND(INDEX(個人!$C$6:$AH$125,$N2644,$C$3)&lt;&gt;"",INDEX(個人!$C$6:$AH$125,$N2644,$O2644)&lt;&gt;""),LEFT(TEXT(INDEX(個人!$C$6:$AH$125,$N2644,$O2644),"mm:ss.00"),2),"")</f>
        <v/>
      </c>
      <c r="L2644" s="23" t="str">
        <f>IF(AND(INDEX(個人!$C$6:$AH$125,$N2644,$C$3)&lt;&gt;"",INDEX(個人!$C$6:$AH$125,$N2644,$O2644)&lt;&gt;""),MID(TEXT(INDEX(個人!$C$6:$AH$125,$N2644,$O2644),"mm:ss.00"),4,2),"")</f>
        <v/>
      </c>
      <c r="M2644" s="23" t="str">
        <f>IF(AND(INDEX(個人!$C$6:$AH$125,$N2644,$C$3)&lt;&gt;"",INDEX(個人!$C$6:$AH$125,$N2644,$O2644)&lt;&gt;""),RIGHT(TEXT(INDEX(個人!$C$6:$AH$125,$N2644,$O2644),"mm:ss.00"),2),"")</f>
        <v/>
      </c>
      <c r="N2644" s="23">
        <f t="shared" si="359"/>
        <v>120</v>
      </c>
      <c r="O2644" s="23">
        <v>31</v>
      </c>
      <c r="P2644" s="200" t="s">
        <v>47</v>
      </c>
      <c r="Q2644" s="23" t="s">
        <v>101</v>
      </c>
    </row>
    <row r="2645" spans="3:17" s="23" customFormat="1" x14ac:dyDescent="0.15">
      <c r="C2645" s="23" t="str">
        <f>IF(INDEX(個人!$C$6:$AH$125,$N2645,$C$3)&lt;&gt;"",DBCS(TRIM(INDEX(個人!$C$6:$AH$125,$N2645,$C$3))),"")</f>
        <v/>
      </c>
      <c r="D2645" s="23" t="str">
        <f t="shared" si="357"/>
        <v>○</v>
      </c>
      <c r="E2645" s="23">
        <f>IF(AND(INDEX(個人!$C$6:$AH$125,$N2644,$C$3)&lt;&gt;"",INDEX(個人!$C$6:$AH$125,$N2645,$O2645)&lt;&gt;""),E2644+1,E2644)</f>
        <v>0</v>
      </c>
      <c r="F2645" s="23" t="str">
        <f t="shared" si="358"/>
        <v>@0</v>
      </c>
      <c r="H2645" s="23" t="str">
        <f>IF(AND(INDEX(個人!$C$6:$AH$125,$N2645,$C$3)&lt;&gt;"",INDEX(個人!$C$6:$AH$125,$N2645,$O2645)&lt;&gt;""),IF(INDEX(個人!$C$6:$AH$125,$N2645,$H$3)&lt;20,11,ROUNDDOWN(INDEX(個人!$C$6:$AH$125,$N2645,$H$3)/5,0)+7),"")</f>
        <v/>
      </c>
      <c r="I2645" s="23" t="str">
        <f>IF(AND(INDEX(個人!$C$6:$AH$125,$N2645,$C$3)&lt;&gt;"",INDEX(個人!$C$6:$AH$125,$N2645,$O2645)&lt;&gt;""),IF(ISERROR(VLOOKUP(DBCS($Q2645),コード一覧!$E$1:$F$6,2,FALSE)),1,VLOOKUP(DBCS($Q2645),コード一覧!$E$1:$F$6,2,FALSE)),"")</f>
        <v/>
      </c>
      <c r="J2645" s="23" t="str">
        <f>IF(AND(INDEX(個人!$C$6:$AH$125,$N2645,$C$3)&lt;&gt;"",INDEX(個人!$C$6:$AH$125,$N2645,$O2645)&lt;&gt;""),VLOOKUP($P2645,コード一覧!$G$1:$H$10,2,FALSE),"")</f>
        <v/>
      </c>
      <c r="K2645" s="23" t="str">
        <f>IF(AND(INDEX(個人!$C$6:$AH$125,$N2645,$C$3)&lt;&gt;"",INDEX(個人!$C$6:$AH$125,$N2645,$O2645)&lt;&gt;""),LEFT(TEXT(INDEX(個人!$C$6:$AH$125,$N2645,$O2645),"mm:ss.00"),2),"")</f>
        <v/>
      </c>
      <c r="L2645" s="23" t="str">
        <f>IF(AND(INDEX(個人!$C$6:$AH$125,$N2645,$C$3)&lt;&gt;"",INDEX(個人!$C$6:$AH$125,$N2645,$O2645)&lt;&gt;""),MID(TEXT(INDEX(個人!$C$6:$AH$125,$N2645,$O2645),"mm:ss.00"),4,2),"")</f>
        <v/>
      </c>
      <c r="M2645" s="23" t="str">
        <f>IF(AND(INDEX(個人!$C$6:$AH$125,$N2645,$C$3)&lt;&gt;"",INDEX(個人!$C$6:$AH$125,$N2645,$O2645)&lt;&gt;""),RIGHT(TEXT(INDEX(個人!$C$6:$AH$125,$N2645,$O2645),"mm:ss.00"),2),"")</f>
        <v/>
      </c>
      <c r="N2645" s="23">
        <f t="shared" si="359"/>
        <v>120</v>
      </c>
      <c r="O2645" s="23">
        <v>32</v>
      </c>
      <c r="P2645" s="200" t="s">
        <v>73</v>
      </c>
      <c r="Q2645" s="23" t="s">
        <v>101</v>
      </c>
    </row>
  </sheetData>
  <phoneticPr fontId="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3989A-ACF5-46EB-9E7B-D5B20D9B6046}">
  <sheetPr codeName="Sheet6"/>
  <dimension ref="A6:C100"/>
  <sheetViews>
    <sheetView workbookViewId="0"/>
  </sheetViews>
  <sheetFormatPr defaultRowHeight="13.5" x14ac:dyDescent="0.15"/>
  <cols>
    <col min="1" max="16384" width="9" style="20"/>
  </cols>
  <sheetData>
    <row r="6" spans="1:3" x14ac:dyDescent="0.15">
      <c r="A6" s="20" t="str">
        <f>IF(LEN(リレー!H7)=0,"00",IF(LEN(リレー!H7)=1,"0"&amp;リレー!H7,リレー!H7))</f>
        <v>00</v>
      </c>
      <c r="B6" s="20" t="str">
        <f>IF(LEN(リレー!I7)=0,"00",IF(LEN(リレー!I7)=1,"0"&amp;リレー!I7,リレー!I7))</f>
        <v>00</v>
      </c>
      <c r="C6" s="20" t="str">
        <f>IF(LEN(リレー!J7)=0,"00",IF(LEN(リレー!J7)=1,"0"&amp;リレー!J7,リレー!J7))</f>
        <v>00</v>
      </c>
    </row>
    <row r="7" spans="1:3" x14ac:dyDescent="0.15">
      <c r="A7" s="20" t="str">
        <f>IF(LEN(リレー!H8)=0,"00",IF(LEN(リレー!H8)=1,"0"&amp;リレー!H8,リレー!H8))</f>
        <v>00</v>
      </c>
      <c r="B7" s="20" t="str">
        <f>IF(LEN(リレー!I8)=0,"00",IF(LEN(リレー!I8)=1,"0"&amp;リレー!I8,リレー!I8))</f>
        <v>00</v>
      </c>
      <c r="C7" s="20" t="str">
        <f>IF(LEN(リレー!J8)=0,"00",IF(LEN(リレー!J8)=1,"0"&amp;リレー!J8,リレー!J8))</f>
        <v>00</v>
      </c>
    </row>
    <row r="8" spans="1:3" x14ac:dyDescent="0.15">
      <c r="A8" s="20" t="str">
        <f>IF(LEN(リレー!H9)=0,"00",IF(LEN(リレー!H9)=1,"0"&amp;リレー!H9,リレー!H9))</f>
        <v>00</v>
      </c>
      <c r="B8" s="20" t="str">
        <f>IF(LEN(リレー!I9)=0,"00",IF(LEN(リレー!I9)=1,"0"&amp;リレー!I9,リレー!I9))</f>
        <v>00</v>
      </c>
      <c r="C8" s="20" t="str">
        <f>IF(LEN(リレー!J9)=0,"00",IF(LEN(リレー!J9)=1,"0"&amp;リレー!J9,リレー!J9))</f>
        <v>00</v>
      </c>
    </row>
    <row r="9" spans="1:3" x14ac:dyDescent="0.15">
      <c r="A9" s="20" t="str">
        <f>IF(LEN(リレー!H10)=0,"00",IF(LEN(リレー!H10)=1,"0"&amp;リレー!H10,リレー!H10))</f>
        <v>00</v>
      </c>
      <c r="B9" s="20" t="str">
        <f>IF(LEN(リレー!I10)=0,"00",IF(LEN(リレー!I10)=1,"0"&amp;リレー!I10,リレー!I10))</f>
        <v>00</v>
      </c>
      <c r="C9" s="20" t="str">
        <f>IF(LEN(リレー!J10)=0,"00",IF(LEN(リレー!J10)=1,"0"&amp;リレー!J10,リレー!J10))</f>
        <v>00</v>
      </c>
    </row>
    <row r="10" spans="1:3" x14ac:dyDescent="0.15">
      <c r="A10" s="20" t="str">
        <f>IF(LEN(リレー!H11)=0,"00",IF(LEN(リレー!H11)=1,"0"&amp;リレー!H11,リレー!H11))</f>
        <v>00</v>
      </c>
      <c r="B10" s="20" t="str">
        <f>IF(LEN(リレー!I11)=0,"00",IF(LEN(リレー!I11)=1,"0"&amp;リレー!I11,リレー!I11))</f>
        <v>00</v>
      </c>
      <c r="C10" s="20" t="str">
        <f>IF(LEN(リレー!J11)=0,"00",IF(LEN(リレー!J11)=1,"0"&amp;リレー!J11,リレー!J11))</f>
        <v>00</v>
      </c>
    </row>
    <row r="11" spans="1:3" x14ac:dyDescent="0.15">
      <c r="A11" s="20" t="str">
        <f>IF(LEN(リレー!H12)=0,"00",IF(LEN(リレー!H12)=1,"0"&amp;リレー!H12,リレー!H12))</f>
        <v>00</v>
      </c>
      <c r="B11" s="20" t="str">
        <f>IF(LEN(リレー!I12)=0,"00",IF(LEN(リレー!I12)=1,"0"&amp;リレー!I12,リレー!I12))</f>
        <v>00</v>
      </c>
      <c r="C11" s="20" t="str">
        <f>IF(LEN(リレー!J12)=0,"00",IF(LEN(リレー!J12)=1,"0"&amp;リレー!J12,リレー!J12))</f>
        <v>00</v>
      </c>
    </row>
    <row r="12" spans="1:3" x14ac:dyDescent="0.15">
      <c r="A12" s="20" t="str">
        <f>IF(LEN(リレー!H13)=0,"00",IF(LEN(リレー!H13)=1,"0"&amp;リレー!H13,リレー!H13))</f>
        <v>00</v>
      </c>
      <c r="B12" s="20" t="str">
        <f>IF(LEN(リレー!I13)=0,"00",IF(LEN(リレー!I13)=1,"0"&amp;リレー!I13,リレー!I13))</f>
        <v>00</v>
      </c>
      <c r="C12" s="20" t="str">
        <f>IF(LEN(リレー!J13)=0,"00",IF(LEN(リレー!J13)=1,"0"&amp;リレー!J13,リレー!J13))</f>
        <v>00</v>
      </c>
    </row>
    <row r="13" spans="1:3" x14ac:dyDescent="0.15">
      <c r="A13" s="20" t="str">
        <f>IF(LEN(リレー!H14)=0,"00",IF(LEN(リレー!H14)=1,"0"&amp;リレー!H14,リレー!H14))</f>
        <v>00</v>
      </c>
      <c r="B13" s="20" t="str">
        <f>IF(LEN(リレー!I14)=0,"00",IF(LEN(リレー!I14)=1,"0"&amp;リレー!I14,リレー!I14))</f>
        <v>00</v>
      </c>
      <c r="C13" s="20" t="str">
        <f>IF(LEN(リレー!J14)=0,"00",IF(LEN(リレー!J14)=1,"0"&amp;リレー!J14,リレー!J14))</f>
        <v>00</v>
      </c>
    </row>
    <row r="14" spans="1:3" x14ac:dyDescent="0.15">
      <c r="A14" s="20" t="str">
        <f>IF(LEN(リレー!H15)=0,"00",IF(LEN(リレー!H15)=1,"0"&amp;リレー!H15,リレー!H15))</f>
        <v>00</v>
      </c>
      <c r="B14" s="20" t="str">
        <f>IF(LEN(リレー!I15)=0,"00",IF(LEN(リレー!I15)=1,"0"&amp;リレー!I15,リレー!I15))</f>
        <v>00</v>
      </c>
      <c r="C14" s="20" t="str">
        <f>IF(LEN(リレー!J15)=0,"00",IF(LEN(リレー!J15)=1,"0"&amp;リレー!J15,リレー!J15))</f>
        <v>00</v>
      </c>
    </row>
    <row r="15" spans="1:3" x14ac:dyDescent="0.15">
      <c r="A15" s="20" t="str">
        <f>IF(LEN(リレー!H16)=0,"00",IF(LEN(リレー!H16)=1,"0"&amp;リレー!H16,リレー!H16))</f>
        <v>00</v>
      </c>
      <c r="B15" s="20" t="str">
        <f>IF(LEN(リレー!I16)=0,"00",IF(LEN(リレー!I16)=1,"0"&amp;リレー!I16,リレー!I16))</f>
        <v>00</v>
      </c>
      <c r="C15" s="20" t="str">
        <f>IF(LEN(リレー!J16)=0,"00",IF(LEN(リレー!J16)=1,"0"&amp;リレー!J16,リレー!J16))</f>
        <v>00</v>
      </c>
    </row>
    <row r="16" spans="1:3" x14ac:dyDescent="0.15">
      <c r="A16" s="20" t="str">
        <f>IF(LEN(リレー!H17)=0,"00",IF(LEN(リレー!H17)=1,"0"&amp;リレー!H17,リレー!H17))</f>
        <v>00</v>
      </c>
      <c r="B16" s="20" t="str">
        <f>IF(LEN(リレー!I17)=0,"00",IF(LEN(リレー!I17)=1,"0"&amp;リレー!I17,リレー!I17))</f>
        <v>00</v>
      </c>
      <c r="C16" s="20" t="str">
        <f>IF(LEN(リレー!J17)=0,"00",IF(LEN(リレー!J17)=1,"0"&amp;リレー!J17,リレー!J17))</f>
        <v>00</v>
      </c>
    </row>
    <row r="17" spans="1:3" x14ac:dyDescent="0.15">
      <c r="A17" s="20" t="str">
        <f>IF(LEN(リレー!H18)=0,"00",IF(LEN(リレー!H18)=1,"0"&amp;リレー!H18,リレー!H18))</f>
        <v>00</v>
      </c>
      <c r="B17" s="20" t="str">
        <f>IF(LEN(リレー!I18)=0,"00",IF(LEN(リレー!I18)=1,"0"&amp;リレー!I18,リレー!I18))</f>
        <v>00</v>
      </c>
      <c r="C17" s="20" t="str">
        <f>IF(LEN(リレー!J18)=0,"00",IF(LEN(リレー!J18)=1,"0"&amp;リレー!J18,リレー!J18))</f>
        <v>00</v>
      </c>
    </row>
    <row r="18" spans="1:3" x14ac:dyDescent="0.15">
      <c r="A18" s="20" t="str">
        <f>IF(LEN(リレー!H19)=0,"00",IF(LEN(リレー!H19)=1,"0"&amp;リレー!H19,リレー!H19))</f>
        <v>00</v>
      </c>
      <c r="B18" s="20" t="str">
        <f>IF(LEN(リレー!I19)=0,"00",IF(LEN(リレー!I19)=1,"0"&amp;リレー!I19,リレー!I19))</f>
        <v>00</v>
      </c>
      <c r="C18" s="20" t="str">
        <f>IF(LEN(リレー!J19)=0,"00",IF(LEN(リレー!J19)=1,"0"&amp;リレー!J19,リレー!J19))</f>
        <v>00</v>
      </c>
    </row>
    <row r="19" spans="1:3" x14ac:dyDescent="0.15">
      <c r="A19" s="20" t="str">
        <f>IF(LEN(リレー!H20)=0,"00",IF(LEN(リレー!H20)=1,"0"&amp;リレー!H20,リレー!H20))</f>
        <v>00</v>
      </c>
      <c r="B19" s="20" t="str">
        <f>IF(LEN(リレー!I20)=0,"00",IF(LEN(リレー!I20)=1,"0"&amp;リレー!I20,リレー!I20))</f>
        <v>00</v>
      </c>
      <c r="C19" s="20" t="str">
        <f>IF(LEN(リレー!J20)=0,"00",IF(LEN(リレー!J20)=1,"0"&amp;リレー!J20,リレー!J20))</f>
        <v>00</v>
      </c>
    </row>
    <row r="20" spans="1:3" x14ac:dyDescent="0.15">
      <c r="A20" s="20" t="str">
        <f>IF(LEN(リレー!H21)=0,"00",IF(LEN(リレー!H21)=1,"0"&amp;リレー!H21,リレー!H21))</f>
        <v>00</v>
      </c>
      <c r="B20" s="20" t="str">
        <f>IF(LEN(リレー!I21)=0,"00",IF(LEN(リレー!I21)=1,"0"&amp;リレー!I21,リレー!I21))</f>
        <v>00</v>
      </c>
      <c r="C20" s="20" t="str">
        <f>IF(LEN(リレー!J21)=0,"00",IF(LEN(リレー!J21)=1,"0"&amp;リレー!J21,リレー!J21))</f>
        <v>00</v>
      </c>
    </row>
    <row r="21" spans="1:3" x14ac:dyDescent="0.15">
      <c r="A21" s="20" t="str">
        <f>IF(LEN(リレー!H22)=0,"00",IF(LEN(リレー!H22)=1,"0"&amp;リレー!H22,リレー!H22))</f>
        <v>00</v>
      </c>
      <c r="B21" s="20" t="str">
        <f>IF(LEN(リレー!I22)=0,"00",IF(LEN(リレー!I22)=1,"0"&amp;リレー!I22,リレー!I22))</f>
        <v>00</v>
      </c>
      <c r="C21" s="20" t="str">
        <f>IF(LEN(リレー!J22)=0,"00",IF(LEN(リレー!J22)=1,"0"&amp;リレー!J22,リレー!J22))</f>
        <v>00</v>
      </c>
    </row>
    <row r="22" spans="1:3" x14ac:dyDescent="0.15">
      <c r="A22" s="20" t="str">
        <f>IF(LEN(リレー!H23)=0,"00",IF(LEN(リレー!H23)=1,"0"&amp;リレー!H23,リレー!H23))</f>
        <v>00</v>
      </c>
      <c r="B22" s="20" t="str">
        <f>IF(LEN(リレー!I23)=0,"00",IF(LEN(リレー!I23)=1,"0"&amp;リレー!I23,リレー!I23))</f>
        <v>00</v>
      </c>
      <c r="C22" s="20" t="str">
        <f>IF(LEN(リレー!J23)=0,"00",IF(LEN(リレー!J23)=1,"0"&amp;リレー!J23,リレー!J23))</f>
        <v>00</v>
      </c>
    </row>
    <row r="23" spans="1:3" x14ac:dyDescent="0.15">
      <c r="A23" s="20" t="str">
        <f>IF(LEN(リレー!H24)=0,"00",IF(LEN(リレー!H24)=1,"0"&amp;リレー!H24,リレー!H24))</f>
        <v>00</v>
      </c>
      <c r="B23" s="20" t="str">
        <f>IF(LEN(リレー!I24)=0,"00",IF(LEN(リレー!I24)=1,"0"&amp;リレー!I24,リレー!I24))</f>
        <v>00</v>
      </c>
      <c r="C23" s="20" t="str">
        <f>IF(LEN(リレー!J24)=0,"00",IF(LEN(リレー!J24)=1,"0"&amp;リレー!J24,リレー!J24))</f>
        <v>00</v>
      </c>
    </row>
    <row r="24" spans="1:3" x14ac:dyDescent="0.15">
      <c r="A24" s="20" t="str">
        <f>IF(LEN(リレー!H25)=0,"00",IF(LEN(リレー!H25)=1,"0"&amp;リレー!H25,リレー!H25))</f>
        <v>00</v>
      </c>
      <c r="B24" s="20" t="str">
        <f>IF(LEN(リレー!I25)=0,"00",IF(LEN(リレー!I25)=1,"0"&amp;リレー!I25,リレー!I25))</f>
        <v>00</v>
      </c>
      <c r="C24" s="20" t="str">
        <f>IF(LEN(リレー!J25)=0,"00",IF(LEN(リレー!J25)=1,"0"&amp;リレー!J25,リレー!J25))</f>
        <v>00</v>
      </c>
    </row>
    <row r="25" spans="1:3" x14ac:dyDescent="0.15">
      <c r="A25" s="20" t="str">
        <f>IF(LEN(リレー!H26)=0,"00",IF(LEN(リレー!H26)=1,"0"&amp;リレー!H26,リレー!H26))</f>
        <v>00</v>
      </c>
      <c r="B25" s="20" t="str">
        <f>IF(LEN(リレー!I26)=0,"00",IF(LEN(リレー!I26)=1,"0"&amp;リレー!I26,リレー!I26))</f>
        <v>00</v>
      </c>
      <c r="C25" s="20" t="str">
        <f>IF(LEN(リレー!J26)=0,"00",IF(LEN(リレー!J26)=1,"0"&amp;リレー!J26,リレー!J26))</f>
        <v>00</v>
      </c>
    </row>
    <row r="26" spans="1:3" x14ac:dyDescent="0.15">
      <c r="A26" s="20" t="str">
        <f>IF(LEN(リレー!H27)=0,"00",IF(LEN(リレー!H27)=1,"0"&amp;リレー!H27,リレー!H27))</f>
        <v>00</v>
      </c>
      <c r="B26" s="20" t="str">
        <f>IF(LEN(リレー!I27)=0,"00",IF(LEN(リレー!I27)=1,"0"&amp;リレー!I27,リレー!I27))</f>
        <v>00</v>
      </c>
      <c r="C26" s="20" t="str">
        <f>IF(LEN(リレー!J27)=0,"00",IF(LEN(リレー!J27)=1,"0"&amp;リレー!J27,リレー!J27))</f>
        <v>00</v>
      </c>
    </row>
    <row r="27" spans="1:3" x14ac:dyDescent="0.15">
      <c r="A27" s="20" t="str">
        <f>IF(LEN(リレー!H28)=0,"00",IF(LEN(リレー!H28)=1,"0"&amp;リレー!H28,リレー!H28))</f>
        <v>00</v>
      </c>
      <c r="B27" s="20" t="str">
        <f>IF(LEN(リレー!I28)=0,"00",IF(LEN(リレー!I28)=1,"0"&amp;リレー!I28,リレー!I28))</f>
        <v>00</v>
      </c>
      <c r="C27" s="20" t="str">
        <f>IF(LEN(リレー!J28)=0,"00",IF(LEN(リレー!J28)=1,"0"&amp;リレー!J28,リレー!J28))</f>
        <v>00</v>
      </c>
    </row>
    <row r="28" spans="1:3" x14ac:dyDescent="0.15">
      <c r="A28" s="20" t="str">
        <f>IF(LEN(リレー!H29)=0,"00",IF(LEN(リレー!H29)=1,"0"&amp;リレー!H29,リレー!H29))</f>
        <v>00</v>
      </c>
      <c r="B28" s="20" t="str">
        <f>IF(LEN(リレー!I29)=0,"00",IF(LEN(リレー!I29)=1,"0"&amp;リレー!I29,リレー!I29))</f>
        <v>00</v>
      </c>
      <c r="C28" s="20" t="str">
        <f>IF(LEN(リレー!J29)=0,"00",IF(LEN(リレー!J29)=1,"0"&amp;リレー!J29,リレー!J29))</f>
        <v>00</v>
      </c>
    </row>
    <row r="29" spans="1:3" x14ac:dyDescent="0.15">
      <c r="A29" s="20" t="str">
        <f>IF(LEN(リレー!H30)=0,"00",IF(LEN(リレー!H30)=1,"0"&amp;リレー!H30,リレー!H30))</f>
        <v>00</v>
      </c>
      <c r="B29" s="20" t="str">
        <f>IF(LEN(リレー!I30)=0,"00",IF(LEN(リレー!I30)=1,"0"&amp;リレー!I30,リレー!I30))</f>
        <v>00</v>
      </c>
      <c r="C29" s="20" t="str">
        <f>IF(LEN(リレー!J30)=0,"00",IF(LEN(リレー!J30)=1,"0"&amp;リレー!J30,リレー!J30))</f>
        <v>00</v>
      </c>
    </row>
    <row r="30" spans="1:3" x14ac:dyDescent="0.15">
      <c r="A30" s="20" t="str">
        <f>IF(LEN(リレー!H31)=0,"00",IF(LEN(リレー!H31)=1,"0"&amp;リレー!H31,リレー!H31))</f>
        <v>00</v>
      </c>
      <c r="B30" s="20" t="str">
        <f>IF(LEN(リレー!I31)=0,"00",IF(LEN(リレー!I31)=1,"0"&amp;リレー!I31,リレー!I31))</f>
        <v>00</v>
      </c>
      <c r="C30" s="20" t="str">
        <f>IF(LEN(リレー!J31)=0,"00",IF(LEN(リレー!J31)=1,"0"&amp;リレー!J31,リレー!J31))</f>
        <v>00</v>
      </c>
    </row>
    <row r="31" spans="1:3" x14ac:dyDescent="0.15">
      <c r="A31" s="20" t="str">
        <f>IF(LEN(リレー!H32)=0,"00",IF(LEN(リレー!H32)=1,"0"&amp;リレー!H32,リレー!H32))</f>
        <v>00</v>
      </c>
      <c r="B31" s="20" t="str">
        <f>IF(LEN(リレー!I32)=0,"00",IF(LEN(リレー!I32)=1,"0"&amp;リレー!I32,リレー!I32))</f>
        <v>00</v>
      </c>
      <c r="C31" s="20" t="str">
        <f>IF(LEN(リレー!J32)=0,"00",IF(LEN(リレー!J32)=1,"0"&amp;リレー!J32,リレー!J32))</f>
        <v>00</v>
      </c>
    </row>
    <row r="32" spans="1:3" x14ac:dyDescent="0.15">
      <c r="A32" s="20" t="str">
        <f>IF(LEN(リレー!H33)=0,"00",IF(LEN(リレー!H33)=1,"0"&amp;リレー!H33,リレー!H33))</f>
        <v>00</v>
      </c>
      <c r="B32" s="20" t="str">
        <f>IF(LEN(リレー!I33)=0,"00",IF(LEN(リレー!I33)=1,"0"&amp;リレー!I33,リレー!I33))</f>
        <v>00</v>
      </c>
      <c r="C32" s="20" t="str">
        <f>IF(LEN(リレー!J33)=0,"00",IF(LEN(リレー!J33)=1,"0"&amp;リレー!J33,リレー!J33))</f>
        <v>00</v>
      </c>
    </row>
    <row r="33" spans="1:3" x14ac:dyDescent="0.15">
      <c r="A33" s="20" t="str">
        <f>IF(LEN(リレー!H34)=0,"00",IF(LEN(リレー!H34)=1,"0"&amp;リレー!H34,リレー!H34))</f>
        <v>00</v>
      </c>
      <c r="B33" s="20" t="str">
        <f>IF(LEN(リレー!I34)=0,"00",IF(LEN(リレー!I34)=1,"0"&amp;リレー!I34,リレー!I34))</f>
        <v>00</v>
      </c>
      <c r="C33" s="20" t="str">
        <f>IF(LEN(リレー!J34)=0,"00",IF(LEN(リレー!J34)=1,"0"&amp;リレー!J34,リレー!J34))</f>
        <v>00</v>
      </c>
    </row>
    <row r="34" spans="1:3" x14ac:dyDescent="0.15">
      <c r="A34" s="20" t="str">
        <f>IF(LEN(リレー!H35)=0,"00",IF(LEN(リレー!H35)=1,"0"&amp;リレー!H35,リレー!H35))</f>
        <v>00</v>
      </c>
      <c r="B34" s="20" t="str">
        <f>IF(LEN(リレー!I35)=0,"00",IF(LEN(リレー!I35)=1,"0"&amp;リレー!I35,リレー!I35))</f>
        <v>00</v>
      </c>
      <c r="C34" s="20" t="str">
        <f>IF(LEN(リレー!J35)=0,"00",IF(LEN(リレー!J35)=1,"0"&amp;リレー!J35,リレー!J35))</f>
        <v>00</v>
      </c>
    </row>
    <row r="35" spans="1:3" x14ac:dyDescent="0.15">
      <c r="A35" s="20" t="str">
        <f>IF(LEN(リレー!H36)=0,"00",IF(LEN(リレー!H36)=1,"0"&amp;リレー!H36,リレー!H36))</f>
        <v>00</v>
      </c>
      <c r="B35" s="20" t="str">
        <f>IF(LEN(リレー!I36)=0,"00",IF(LEN(リレー!I36)=1,"0"&amp;リレー!I36,リレー!I36))</f>
        <v>00</v>
      </c>
      <c r="C35" s="20" t="str">
        <f>IF(LEN(リレー!J36)=0,"00",IF(LEN(リレー!J36)=1,"0"&amp;リレー!J36,リレー!J36))</f>
        <v>00</v>
      </c>
    </row>
    <row r="36" spans="1:3" x14ac:dyDescent="0.15">
      <c r="A36" s="20" t="str">
        <f>IF(LEN(リレー!H37)=0,"00",IF(LEN(リレー!H37)=1,"0"&amp;リレー!H37,リレー!H37))</f>
        <v>00</v>
      </c>
      <c r="B36" s="20" t="str">
        <f>IF(LEN(リレー!I37)=0,"00",IF(LEN(リレー!I37)=1,"0"&amp;リレー!I37,リレー!I37))</f>
        <v>00</v>
      </c>
      <c r="C36" s="20" t="str">
        <f>IF(LEN(リレー!J37)=0,"00",IF(LEN(リレー!J37)=1,"0"&amp;リレー!J37,リレー!J37))</f>
        <v>00</v>
      </c>
    </row>
    <row r="37" spans="1:3" x14ac:dyDescent="0.15">
      <c r="A37" s="20" t="str">
        <f>IF(LEN(リレー!H38)=0,"00",IF(LEN(リレー!H38)=1,"0"&amp;リレー!H38,リレー!H38))</f>
        <v>00</v>
      </c>
      <c r="B37" s="20" t="str">
        <f>IF(LEN(リレー!I38)=0,"00",IF(LEN(リレー!I38)=1,"0"&amp;リレー!I38,リレー!I38))</f>
        <v>00</v>
      </c>
      <c r="C37" s="20" t="str">
        <f>IF(LEN(リレー!J38)=0,"00",IF(LEN(リレー!J38)=1,"0"&amp;リレー!J38,リレー!J38))</f>
        <v>00</v>
      </c>
    </row>
    <row r="38" spans="1:3" x14ac:dyDescent="0.15">
      <c r="A38" s="20" t="str">
        <f>IF(LEN(リレー!H39)=0,"00",IF(LEN(リレー!H39)=1,"0"&amp;リレー!H39,リレー!H39))</f>
        <v>00</v>
      </c>
      <c r="B38" s="20" t="str">
        <f>IF(LEN(リレー!I39)=0,"00",IF(LEN(リレー!I39)=1,"0"&amp;リレー!I39,リレー!I39))</f>
        <v>00</v>
      </c>
      <c r="C38" s="20" t="str">
        <f>IF(LEN(リレー!J39)=0,"00",IF(LEN(リレー!J39)=1,"0"&amp;リレー!J39,リレー!J39))</f>
        <v>00</v>
      </c>
    </row>
    <row r="39" spans="1:3" x14ac:dyDescent="0.15">
      <c r="A39" s="20" t="str">
        <f>IF(LEN(リレー!H40)=0,"00",IF(LEN(リレー!H40)=1,"0"&amp;リレー!H40,リレー!H40))</f>
        <v>00</v>
      </c>
      <c r="B39" s="20" t="str">
        <f>IF(LEN(リレー!I40)=0,"00",IF(LEN(リレー!I40)=1,"0"&amp;リレー!I40,リレー!I40))</f>
        <v>00</v>
      </c>
      <c r="C39" s="20" t="str">
        <f>IF(LEN(リレー!J40)=0,"00",IF(LEN(リレー!J40)=1,"0"&amp;リレー!J40,リレー!J40))</f>
        <v>00</v>
      </c>
    </row>
    <row r="40" spans="1:3" x14ac:dyDescent="0.15">
      <c r="A40" s="20" t="str">
        <f>IF(LEN(リレー!H41)=0,"00",IF(LEN(リレー!H41)=1,"0"&amp;リレー!H41,リレー!H41))</f>
        <v>00</v>
      </c>
      <c r="B40" s="20" t="str">
        <f>IF(LEN(リレー!I41)=0,"00",IF(LEN(リレー!I41)=1,"0"&amp;リレー!I41,リレー!I41))</f>
        <v>00</v>
      </c>
      <c r="C40" s="20" t="str">
        <f>IF(LEN(リレー!J41)=0,"00",IF(LEN(リレー!J41)=1,"0"&amp;リレー!J41,リレー!J41))</f>
        <v>00</v>
      </c>
    </row>
    <row r="41" spans="1:3" x14ac:dyDescent="0.15">
      <c r="A41" s="20" t="str">
        <f>IF(LEN(リレー!H42)=0,"00",IF(LEN(リレー!H42)=1,"0"&amp;リレー!H42,リレー!H42))</f>
        <v>00</v>
      </c>
      <c r="B41" s="20" t="str">
        <f>IF(LEN(リレー!I42)=0,"00",IF(LEN(リレー!I42)=1,"0"&amp;リレー!I42,リレー!I42))</f>
        <v>00</v>
      </c>
      <c r="C41" s="20" t="str">
        <f>IF(LEN(リレー!J42)=0,"00",IF(LEN(リレー!J42)=1,"0"&amp;リレー!J42,リレー!J42))</f>
        <v>00</v>
      </c>
    </row>
    <row r="42" spans="1:3" x14ac:dyDescent="0.15">
      <c r="A42" s="20" t="str">
        <f>IF(LEN(リレー!H43)=0,"00",IF(LEN(リレー!H43)=1,"0"&amp;リレー!H43,リレー!H43))</f>
        <v>00</v>
      </c>
      <c r="B42" s="20" t="str">
        <f>IF(LEN(リレー!I43)=0,"00",IF(LEN(リレー!I43)=1,"0"&amp;リレー!I43,リレー!I43))</f>
        <v>00</v>
      </c>
      <c r="C42" s="20" t="str">
        <f>IF(LEN(リレー!J43)=0,"00",IF(LEN(リレー!J43)=1,"0"&amp;リレー!J43,リレー!J43))</f>
        <v>00</v>
      </c>
    </row>
    <row r="43" spans="1:3" x14ac:dyDescent="0.15">
      <c r="A43" s="20" t="str">
        <f>IF(LEN(リレー!H44)=0,"00",IF(LEN(リレー!H44)=1,"0"&amp;リレー!H44,リレー!H44))</f>
        <v>00</v>
      </c>
      <c r="B43" s="20" t="str">
        <f>IF(LEN(リレー!I44)=0,"00",IF(LEN(リレー!I44)=1,"0"&amp;リレー!I44,リレー!I44))</f>
        <v>00</v>
      </c>
      <c r="C43" s="20" t="str">
        <f>IF(LEN(リレー!J44)=0,"00",IF(LEN(リレー!J44)=1,"0"&amp;リレー!J44,リレー!J44))</f>
        <v>00</v>
      </c>
    </row>
    <row r="44" spans="1:3" x14ac:dyDescent="0.15">
      <c r="A44" s="20" t="str">
        <f>IF(LEN(リレー!H45)=0,"00",IF(LEN(リレー!H45)=1,"0"&amp;リレー!H45,リレー!H45))</f>
        <v>00</v>
      </c>
      <c r="B44" s="20" t="str">
        <f>IF(LEN(リレー!I45)=0,"00",IF(LEN(リレー!I45)=1,"0"&amp;リレー!I45,リレー!I45))</f>
        <v>00</v>
      </c>
      <c r="C44" s="20" t="str">
        <f>IF(LEN(リレー!J45)=0,"00",IF(LEN(リレー!J45)=1,"0"&amp;リレー!J45,リレー!J45))</f>
        <v>00</v>
      </c>
    </row>
    <row r="45" spans="1:3" x14ac:dyDescent="0.15">
      <c r="A45" s="20" t="str">
        <f>IF(LEN(リレー!H46)=0,"00",IF(LEN(リレー!H46)=1,"0"&amp;リレー!H46,リレー!H46))</f>
        <v>00</v>
      </c>
      <c r="B45" s="20" t="str">
        <f>IF(LEN(リレー!I46)=0,"00",IF(LEN(リレー!I46)=1,"0"&amp;リレー!I46,リレー!I46))</f>
        <v>00</v>
      </c>
      <c r="C45" s="20" t="str">
        <f>IF(LEN(リレー!J46)=0,"00",IF(LEN(リレー!J46)=1,"0"&amp;リレー!J46,リレー!J46))</f>
        <v>00</v>
      </c>
    </row>
    <row r="46" spans="1:3" x14ac:dyDescent="0.15">
      <c r="A46" s="20" t="str">
        <f>IF(LEN(リレー!H47)=0,"00",IF(LEN(リレー!H47)=1,"0"&amp;リレー!H47,リレー!H47))</f>
        <v>00</v>
      </c>
      <c r="B46" s="20" t="str">
        <f>IF(LEN(リレー!I47)=0,"00",IF(LEN(リレー!I47)=1,"0"&amp;リレー!I47,リレー!I47))</f>
        <v>00</v>
      </c>
      <c r="C46" s="20" t="str">
        <f>IF(LEN(リレー!J47)=0,"00",IF(LEN(リレー!J47)=1,"0"&amp;リレー!J47,リレー!J47))</f>
        <v>00</v>
      </c>
    </row>
    <row r="47" spans="1:3" x14ac:dyDescent="0.15">
      <c r="A47" s="20" t="str">
        <f>IF(LEN(リレー!H48)=0,"00",IF(LEN(リレー!H48)=1,"0"&amp;リレー!H48,リレー!H48))</f>
        <v>00</v>
      </c>
      <c r="B47" s="20" t="str">
        <f>IF(LEN(リレー!I48)=0,"00",IF(LEN(リレー!I48)=1,"0"&amp;リレー!I48,リレー!I48))</f>
        <v>00</v>
      </c>
      <c r="C47" s="20" t="str">
        <f>IF(LEN(リレー!J48)=0,"00",IF(LEN(リレー!J48)=1,"0"&amp;リレー!J48,リレー!J48))</f>
        <v>00</v>
      </c>
    </row>
    <row r="48" spans="1:3" x14ac:dyDescent="0.15">
      <c r="A48" s="20" t="str">
        <f>IF(LEN(リレー!H49)=0,"00",IF(LEN(リレー!H49)=1,"0"&amp;リレー!H49,リレー!H49))</f>
        <v>00</v>
      </c>
      <c r="B48" s="20" t="str">
        <f>IF(LEN(リレー!I49)=0,"00",IF(LEN(リレー!I49)=1,"0"&amp;リレー!I49,リレー!I49))</f>
        <v>00</v>
      </c>
      <c r="C48" s="20" t="str">
        <f>IF(LEN(リレー!J49)=0,"00",IF(LEN(リレー!J49)=1,"0"&amp;リレー!J49,リレー!J49))</f>
        <v>00</v>
      </c>
    </row>
    <row r="49" spans="1:3" x14ac:dyDescent="0.15">
      <c r="A49" s="20" t="str">
        <f>IF(LEN(リレー!H50)=0,"00",IF(LEN(リレー!H50)=1,"0"&amp;リレー!H50,リレー!H50))</f>
        <v>00</v>
      </c>
      <c r="B49" s="20" t="str">
        <f>IF(LEN(リレー!I50)=0,"00",IF(LEN(リレー!I50)=1,"0"&amp;リレー!I50,リレー!I50))</f>
        <v>00</v>
      </c>
      <c r="C49" s="20" t="str">
        <f>IF(LEN(リレー!J50)=0,"00",IF(LEN(リレー!J50)=1,"0"&amp;リレー!J50,リレー!J50))</f>
        <v>00</v>
      </c>
    </row>
    <row r="50" spans="1:3" x14ac:dyDescent="0.15">
      <c r="A50" s="20" t="str">
        <f>IF(LEN(リレー!H51)=0,"00",IF(LEN(リレー!H51)=1,"0"&amp;リレー!H51,リレー!H51))</f>
        <v>00</v>
      </c>
      <c r="B50" s="20" t="str">
        <f>IF(LEN(リレー!I51)=0,"00",IF(LEN(リレー!I51)=1,"0"&amp;リレー!I51,リレー!I51))</f>
        <v>00</v>
      </c>
      <c r="C50" s="20" t="str">
        <f>IF(LEN(リレー!J51)=0,"00",IF(LEN(リレー!J51)=1,"0"&amp;リレー!J51,リレー!J51))</f>
        <v>00</v>
      </c>
    </row>
    <row r="51" spans="1:3" x14ac:dyDescent="0.15">
      <c r="A51" s="20" t="str">
        <f>IF(LEN(リレー!H52)=0,"00",IF(LEN(リレー!H52)=1,"0"&amp;リレー!H52,リレー!H52))</f>
        <v>00</v>
      </c>
      <c r="B51" s="20" t="str">
        <f>IF(LEN(リレー!I52)=0,"00",IF(LEN(リレー!I52)=1,"0"&amp;リレー!I52,リレー!I52))</f>
        <v>00</v>
      </c>
      <c r="C51" s="20" t="str">
        <f>IF(LEN(リレー!J52)=0,"00",IF(LEN(リレー!J52)=1,"0"&amp;リレー!J52,リレー!J52))</f>
        <v>00</v>
      </c>
    </row>
    <row r="52" spans="1:3" x14ac:dyDescent="0.15">
      <c r="A52" s="20" t="str">
        <f>IF(LEN(リレー!H53)=0,"00",IF(LEN(リレー!H53)=1,"0"&amp;リレー!H53,リレー!H53))</f>
        <v>00</v>
      </c>
      <c r="B52" s="20" t="str">
        <f>IF(LEN(リレー!I53)=0,"00",IF(LEN(リレー!I53)=1,"0"&amp;リレー!I53,リレー!I53))</f>
        <v>00</v>
      </c>
      <c r="C52" s="20" t="str">
        <f>IF(LEN(リレー!J53)=0,"00",IF(LEN(リレー!J53)=1,"0"&amp;リレー!J53,リレー!J53))</f>
        <v>00</v>
      </c>
    </row>
    <row r="53" spans="1:3" x14ac:dyDescent="0.15">
      <c r="A53" s="20" t="str">
        <f>IF(LEN(リレー!H54)=0,"00",IF(LEN(リレー!H54)=1,"0"&amp;リレー!H54,リレー!H54))</f>
        <v>00</v>
      </c>
      <c r="B53" s="20" t="str">
        <f>IF(LEN(リレー!I54)=0,"00",IF(LEN(リレー!I54)=1,"0"&amp;リレー!I54,リレー!I54))</f>
        <v>00</v>
      </c>
      <c r="C53" s="20" t="str">
        <f>IF(LEN(リレー!J54)=0,"00",IF(LEN(リレー!J54)=1,"0"&amp;リレー!J54,リレー!J54))</f>
        <v>00</v>
      </c>
    </row>
    <row r="54" spans="1:3" x14ac:dyDescent="0.15">
      <c r="A54" s="20" t="str">
        <f>IF(LEN(リレー!H55)=0,"00",IF(LEN(リレー!H55)=1,"0"&amp;リレー!H55,リレー!H55))</f>
        <v>00</v>
      </c>
      <c r="B54" s="20" t="str">
        <f>IF(LEN(リレー!I55)=0,"00",IF(LEN(リレー!I55)=1,"0"&amp;リレー!I55,リレー!I55))</f>
        <v>00</v>
      </c>
      <c r="C54" s="20" t="str">
        <f>IF(LEN(リレー!J55)=0,"00",IF(LEN(リレー!J55)=1,"0"&amp;リレー!J55,リレー!J55))</f>
        <v>00</v>
      </c>
    </row>
    <row r="55" spans="1:3" x14ac:dyDescent="0.15">
      <c r="A55" s="20" t="str">
        <f>IF(LEN(リレー!H56)=0,"00",IF(LEN(リレー!H56)=1,"0"&amp;リレー!H56,リレー!H56))</f>
        <v>00</v>
      </c>
      <c r="B55" s="20" t="str">
        <f>IF(LEN(リレー!I56)=0,"00",IF(LEN(リレー!I56)=1,"0"&amp;リレー!I56,リレー!I56))</f>
        <v>00</v>
      </c>
      <c r="C55" s="20" t="str">
        <f>IF(LEN(リレー!J56)=0,"00",IF(LEN(リレー!J56)=1,"0"&amp;リレー!J56,リレー!J56))</f>
        <v>00</v>
      </c>
    </row>
    <row r="56" spans="1:3" x14ac:dyDescent="0.15">
      <c r="A56" s="20" t="str">
        <f>IF(LEN(リレー!H57)=0,"00",IF(LEN(リレー!H57)=1,"0"&amp;リレー!H57,リレー!H57))</f>
        <v>00</v>
      </c>
      <c r="B56" s="20" t="str">
        <f>IF(LEN(リレー!I57)=0,"00",IF(LEN(リレー!I57)=1,"0"&amp;リレー!I57,リレー!I57))</f>
        <v>00</v>
      </c>
      <c r="C56" s="20" t="str">
        <f>IF(LEN(リレー!J57)=0,"00",IF(LEN(リレー!J57)=1,"0"&amp;リレー!J57,リレー!J57))</f>
        <v>00</v>
      </c>
    </row>
    <row r="57" spans="1:3" x14ac:dyDescent="0.15">
      <c r="A57" s="20" t="str">
        <f>IF(LEN(リレー!H58)=0,"00",IF(LEN(リレー!H58)=1,"0"&amp;リレー!H58,リレー!H58))</f>
        <v>00</v>
      </c>
      <c r="B57" s="20" t="str">
        <f>IF(LEN(リレー!I58)=0,"00",IF(LEN(リレー!I58)=1,"0"&amp;リレー!I58,リレー!I58))</f>
        <v>00</v>
      </c>
      <c r="C57" s="20" t="str">
        <f>IF(LEN(リレー!J58)=0,"00",IF(LEN(リレー!J58)=1,"0"&amp;リレー!J58,リレー!J58))</f>
        <v>00</v>
      </c>
    </row>
    <row r="58" spans="1:3" x14ac:dyDescent="0.15">
      <c r="A58" s="20" t="str">
        <f>IF(LEN(リレー!H59)=0,"00",IF(LEN(リレー!H59)=1,"0"&amp;リレー!H59,リレー!H59))</f>
        <v>00</v>
      </c>
      <c r="B58" s="20" t="str">
        <f>IF(LEN(リレー!I59)=0,"00",IF(LEN(リレー!I59)=1,"0"&amp;リレー!I59,リレー!I59))</f>
        <v>00</v>
      </c>
      <c r="C58" s="20" t="str">
        <f>IF(LEN(リレー!J59)=0,"00",IF(LEN(リレー!J59)=1,"0"&amp;リレー!J59,リレー!J59))</f>
        <v>00</v>
      </c>
    </row>
    <row r="59" spans="1:3" x14ac:dyDescent="0.15">
      <c r="A59" s="20" t="str">
        <f>IF(LEN(リレー!H60)=0,"00",IF(LEN(リレー!H60)=1,"0"&amp;リレー!H60,リレー!H60))</f>
        <v>00</v>
      </c>
      <c r="B59" s="20" t="str">
        <f>IF(LEN(リレー!I60)=0,"00",IF(LEN(リレー!I60)=1,"0"&amp;リレー!I60,リレー!I60))</f>
        <v>00</v>
      </c>
      <c r="C59" s="20" t="str">
        <f>IF(LEN(リレー!J60)=0,"00",IF(LEN(リレー!J60)=1,"0"&amp;リレー!J60,リレー!J60))</f>
        <v>00</v>
      </c>
    </row>
    <row r="60" spans="1:3" x14ac:dyDescent="0.15">
      <c r="A60" s="20" t="str">
        <f>IF(LEN(リレー!H61)=0,"00",IF(LEN(リレー!H61)=1,"0"&amp;リレー!H61,リレー!H61))</f>
        <v>00</v>
      </c>
      <c r="B60" s="20" t="str">
        <f>IF(LEN(リレー!I61)=0,"00",IF(LEN(リレー!I61)=1,"0"&amp;リレー!I61,リレー!I61))</f>
        <v>00</v>
      </c>
      <c r="C60" s="20" t="str">
        <f>IF(LEN(リレー!J61)=0,"00",IF(LEN(リレー!J61)=1,"0"&amp;リレー!J61,リレー!J61))</f>
        <v>00</v>
      </c>
    </row>
    <row r="61" spans="1:3" x14ac:dyDescent="0.15">
      <c r="A61" s="20" t="str">
        <f>IF(LEN(リレー!H62)=0,"00",IF(LEN(リレー!H62)=1,"0"&amp;リレー!H62,リレー!H62))</f>
        <v>00</v>
      </c>
      <c r="B61" s="20" t="str">
        <f>IF(LEN(リレー!I62)=0,"00",IF(LEN(リレー!I62)=1,"0"&amp;リレー!I62,リレー!I62))</f>
        <v>00</v>
      </c>
      <c r="C61" s="20" t="str">
        <f>IF(LEN(リレー!J62)=0,"00",IF(LEN(リレー!J62)=1,"0"&amp;リレー!J62,リレー!J62))</f>
        <v>00</v>
      </c>
    </row>
    <row r="62" spans="1:3" x14ac:dyDescent="0.15">
      <c r="A62" s="20" t="str">
        <f>IF(LEN(リレー!H63)=0,"00",IF(LEN(リレー!H63)=1,"0"&amp;リレー!H63,リレー!H63))</f>
        <v>00</v>
      </c>
      <c r="B62" s="20" t="str">
        <f>IF(LEN(リレー!I63)=0,"00",IF(LEN(リレー!I63)=1,"0"&amp;リレー!I63,リレー!I63))</f>
        <v>00</v>
      </c>
      <c r="C62" s="20" t="str">
        <f>IF(LEN(リレー!J63)=0,"00",IF(LEN(リレー!J63)=1,"0"&amp;リレー!J63,リレー!J63))</f>
        <v>00</v>
      </c>
    </row>
    <row r="63" spans="1:3" x14ac:dyDescent="0.15">
      <c r="A63" s="20" t="str">
        <f>IF(LEN(リレー!H64)=0,"00",IF(LEN(リレー!H64)=1,"0"&amp;リレー!H64,リレー!H64))</f>
        <v>00</v>
      </c>
      <c r="B63" s="20" t="str">
        <f>IF(LEN(リレー!I64)=0,"00",IF(LEN(リレー!I64)=1,"0"&amp;リレー!I64,リレー!I64))</f>
        <v>00</v>
      </c>
      <c r="C63" s="20" t="str">
        <f>IF(LEN(リレー!J64)=0,"00",IF(LEN(リレー!J64)=1,"0"&amp;リレー!J64,リレー!J64))</f>
        <v>00</v>
      </c>
    </row>
    <row r="64" spans="1:3" x14ac:dyDescent="0.15">
      <c r="A64" s="20" t="str">
        <f>IF(LEN(リレー!H65)=0,"00",IF(LEN(リレー!H65)=1,"0"&amp;リレー!H65,リレー!H65))</f>
        <v>00</v>
      </c>
      <c r="B64" s="20" t="str">
        <f>IF(LEN(リレー!I65)=0,"00",IF(LEN(リレー!I65)=1,"0"&amp;リレー!I65,リレー!I65))</f>
        <v>00</v>
      </c>
      <c r="C64" s="20" t="str">
        <f>IF(LEN(リレー!J65)=0,"00",IF(LEN(リレー!J65)=1,"0"&amp;リレー!J65,リレー!J65))</f>
        <v>00</v>
      </c>
    </row>
    <row r="65" spans="1:3" x14ac:dyDescent="0.15">
      <c r="A65" s="20" t="str">
        <f>IF(LEN(リレー!H66)=0,"00",IF(LEN(リレー!H66)=1,"0"&amp;リレー!H66,リレー!H66))</f>
        <v>00</v>
      </c>
      <c r="B65" s="20" t="str">
        <f>IF(LEN(リレー!I66)=0,"00",IF(LEN(リレー!I66)=1,"0"&amp;リレー!I66,リレー!I66))</f>
        <v>00</v>
      </c>
      <c r="C65" s="20" t="str">
        <f>IF(LEN(リレー!J66)=0,"00",IF(LEN(リレー!J66)=1,"0"&amp;リレー!J66,リレー!J66))</f>
        <v>00</v>
      </c>
    </row>
    <row r="66" spans="1:3" x14ac:dyDescent="0.15">
      <c r="A66" s="20" t="str">
        <f>IF(LEN(リレー!H67)=0,"00",IF(LEN(リレー!H67)=1,"0"&amp;リレー!H67,リレー!H67))</f>
        <v>00</v>
      </c>
      <c r="B66" s="20" t="str">
        <f>IF(LEN(リレー!I67)=0,"00",IF(LEN(リレー!I67)=1,"0"&amp;リレー!I67,リレー!I67))</f>
        <v>00</v>
      </c>
      <c r="C66" s="20" t="str">
        <f>IF(LEN(リレー!J67)=0,"00",IF(LEN(リレー!J67)=1,"0"&amp;リレー!J67,リレー!J67))</f>
        <v>00</v>
      </c>
    </row>
    <row r="67" spans="1:3" x14ac:dyDescent="0.15">
      <c r="A67" s="20" t="str">
        <f>IF(LEN(リレー!H68)=0,"00",IF(LEN(リレー!H68)=1,"0"&amp;リレー!H68,リレー!H68))</f>
        <v>00</v>
      </c>
      <c r="B67" s="20" t="str">
        <f>IF(LEN(リレー!I68)=0,"00",IF(LEN(リレー!I68)=1,"0"&amp;リレー!I68,リレー!I68))</f>
        <v>00</v>
      </c>
      <c r="C67" s="20" t="str">
        <f>IF(LEN(リレー!J68)=0,"00",IF(LEN(リレー!J68)=1,"0"&amp;リレー!J68,リレー!J68))</f>
        <v>00</v>
      </c>
    </row>
    <row r="68" spans="1:3" x14ac:dyDescent="0.15">
      <c r="A68" s="20" t="str">
        <f>IF(LEN(リレー!H69)=0,"00",IF(LEN(リレー!H69)=1,"0"&amp;リレー!H69,リレー!H69))</f>
        <v>00</v>
      </c>
      <c r="B68" s="20" t="str">
        <f>IF(LEN(リレー!I69)=0,"00",IF(LEN(リレー!I69)=1,"0"&amp;リレー!I69,リレー!I69))</f>
        <v>00</v>
      </c>
      <c r="C68" s="20" t="str">
        <f>IF(LEN(リレー!J69)=0,"00",IF(LEN(リレー!J69)=1,"0"&amp;リレー!J69,リレー!J69))</f>
        <v>00</v>
      </c>
    </row>
    <row r="69" spans="1:3" x14ac:dyDescent="0.15">
      <c r="A69" s="20" t="str">
        <f>IF(LEN(リレー!H70)=0,"00",IF(LEN(リレー!H70)=1,"0"&amp;リレー!H70,リレー!H70))</f>
        <v>00</v>
      </c>
      <c r="B69" s="20" t="str">
        <f>IF(LEN(リレー!I70)=0,"00",IF(LEN(リレー!I70)=1,"0"&amp;リレー!I70,リレー!I70))</f>
        <v>00</v>
      </c>
      <c r="C69" s="20" t="str">
        <f>IF(LEN(リレー!J70)=0,"00",IF(LEN(リレー!J70)=1,"0"&amp;リレー!J70,リレー!J70))</f>
        <v>00</v>
      </c>
    </row>
    <row r="70" spans="1:3" x14ac:dyDescent="0.15">
      <c r="A70" s="20" t="str">
        <f>IF(LEN(リレー!H71)=0,"00",IF(LEN(リレー!H71)=1,"0"&amp;リレー!H71,リレー!H71))</f>
        <v>00</v>
      </c>
      <c r="B70" s="20" t="str">
        <f>IF(LEN(リレー!I71)=0,"00",IF(LEN(リレー!I71)=1,"0"&amp;リレー!I71,リレー!I71))</f>
        <v>00</v>
      </c>
      <c r="C70" s="20" t="str">
        <f>IF(LEN(リレー!J71)=0,"00",IF(LEN(リレー!J71)=1,"0"&amp;リレー!J71,リレー!J71))</f>
        <v>00</v>
      </c>
    </row>
    <row r="71" spans="1:3" x14ac:dyDescent="0.15">
      <c r="A71" s="20" t="str">
        <f>IF(LEN(リレー!H72)=0,"00",IF(LEN(リレー!H72)=1,"0"&amp;リレー!H72,リレー!H72))</f>
        <v>00</v>
      </c>
      <c r="B71" s="20" t="str">
        <f>IF(LEN(リレー!I72)=0,"00",IF(LEN(リレー!I72)=1,"0"&amp;リレー!I72,リレー!I72))</f>
        <v>00</v>
      </c>
      <c r="C71" s="20" t="str">
        <f>IF(LEN(リレー!J72)=0,"00",IF(LEN(リレー!J72)=1,"0"&amp;リレー!J72,リレー!J72))</f>
        <v>00</v>
      </c>
    </row>
    <row r="72" spans="1:3" x14ac:dyDescent="0.15">
      <c r="A72" s="20" t="str">
        <f>IF(LEN(リレー!H73)=0,"00",IF(LEN(リレー!H73)=1,"0"&amp;リレー!H73,リレー!H73))</f>
        <v>00</v>
      </c>
      <c r="B72" s="20" t="str">
        <f>IF(LEN(リレー!I73)=0,"00",IF(LEN(リレー!I73)=1,"0"&amp;リレー!I73,リレー!I73))</f>
        <v>00</v>
      </c>
      <c r="C72" s="20" t="str">
        <f>IF(LEN(リレー!J73)=0,"00",IF(LEN(リレー!J73)=1,"0"&amp;リレー!J73,リレー!J73))</f>
        <v>00</v>
      </c>
    </row>
    <row r="73" spans="1:3" x14ac:dyDescent="0.15">
      <c r="A73" s="20" t="str">
        <f>IF(LEN(リレー!H74)=0,"00",IF(LEN(リレー!H74)=1,"0"&amp;リレー!H74,リレー!H74))</f>
        <v>00</v>
      </c>
      <c r="B73" s="20" t="str">
        <f>IF(LEN(リレー!I74)=0,"00",IF(LEN(リレー!I74)=1,"0"&amp;リレー!I74,リレー!I74))</f>
        <v>00</v>
      </c>
      <c r="C73" s="20" t="str">
        <f>IF(LEN(リレー!J74)=0,"00",IF(LEN(リレー!J74)=1,"0"&amp;リレー!J74,リレー!J74))</f>
        <v>00</v>
      </c>
    </row>
    <row r="74" spans="1:3" x14ac:dyDescent="0.15">
      <c r="A74" s="20" t="str">
        <f>IF(LEN(リレー!H75)=0,"00",IF(LEN(リレー!H75)=1,"0"&amp;リレー!H75,リレー!H75))</f>
        <v>00</v>
      </c>
      <c r="B74" s="20" t="str">
        <f>IF(LEN(リレー!I75)=0,"00",IF(LEN(リレー!I75)=1,"0"&amp;リレー!I75,リレー!I75))</f>
        <v>00</v>
      </c>
      <c r="C74" s="20" t="str">
        <f>IF(LEN(リレー!J75)=0,"00",IF(LEN(リレー!J75)=1,"0"&amp;リレー!J75,リレー!J75))</f>
        <v>00</v>
      </c>
    </row>
    <row r="75" spans="1:3" x14ac:dyDescent="0.15">
      <c r="A75" s="20" t="str">
        <f>IF(LEN(リレー!H76)=0,"00",IF(LEN(リレー!H76)=1,"0"&amp;リレー!H76,リレー!H76))</f>
        <v>00</v>
      </c>
      <c r="B75" s="20" t="str">
        <f>IF(LEN(リレー!I76)=0,"00",IF(LEN(リレー!I76)=1,"0"&amp;リレー!I76,リレー!I76))</f>
        <v>00</v>
      </c>
      <c r="C75" s="20" t="str">
        <f>IF(LEN(リレー!J76)=0,"00",IF(LEN(リレー!J76)=1,"0"&amp;リレー!J76,リレー!J76))</f>
        <v>00</v>
      </c>
    </row>
    <row r="76" spans="1:3" x14ac:dyDescent="0.15">
      <c r="A76" s="20" t="str">
        <f>IF(LEN(リレー!H77)=0,"00",IF(LEN(リレー!H77)=1,"0"&amp;リレー!H77,リレー!H77))</f>
        <v>00</v>
      </c>
      <c r="B76" s="20" t="str">
        <f>IF(LEN(リレー!I77)=0,"00",IF(LEN(リレー!I77)=1,"0"&amp;リレー!I77,リレー!I77))</f>
        <v>00</v>
      </c>
      <c r="C76" s="20" t="str">
        <f>IF(LEN(リレー!J77)=0,"00",IF(LEN(リレー!J77)=1,"0"&amp;リレー!J77,リレー!J77))</f>
        <v>00</v>
      </c>
    </row>
    <row r="77" spans="1:3" x14ac:dyDescent="0.15">
      <c r="A77" s="20" t="str">
        <f>IF(LEN(リレー!H78)=0,"00",IF(LEN(リレー!H78)=1,"0"&amp;リレー!H78,リレー!H78))</f>
        <v>00</v>
      </c>
      <c r="B77" s="20" t="str">
        <f>IF(LEN(リレー!I78)=0,"00",IF(LEN(リレー!I78)=1,"0"&amp;リレー!I78,リレー!I78))</f>
        <v>00</v>
      </c>
      <c r="C77" s="20" t="str">
        <f>IF(LEN(リレー!J78)=0,"00",IF(LEN(リレー!J78)=1,"0"&amp;リレー!J78,リレー!J78))</f>
        <v>00</v>
      </c>
    </row>
    <row r="78" spans="1:3" x14ac:dyDescent="0.15">
      <c r="A78" s="20" t="str">
        <f>IF(LEN(リレー!H79)=0,"00",IF(LEN(リレー!H79)=1,"0"&amp;リレー!H79,リレー!H79))</f>
        <v>00</v>
      </c>
      <c r="B78" s="20" t="str">
        <f>IF(LEN(リレー!I79)=0,"00",IF(LEN(リレー!I79)=1,"0"&amp;リレー!I79,リレー!I79))</f>
        <v>00</v>
      </c>
      <c r="C78" s="20" t="str">
        <f>IF(LEN(リレー!J79)=0,"00",IF(LEN(リレー!J79)=1,"0"&amp;リレー!J79,リレー!J79))</f>
        <v>00</v>
      </c>
    </row>
    <row r="79" spans="1:3" x14ac:dyDescent="0.15">
      <c r="A79" s="20" t="str">
        <f>IF(LEN(リレー!H80)=0,"00",IF(LEN(リレー!H80)=1,"0"&amp;リレー!H80,リレー!H80))</f>
        <v>00</v>
      </c>
      <c r="B79" s="20" t="str">
        <f>IF(LEN(リレー!I80)=0,"00",IF(LEN(リレー!I80)=1,"0"&amp;リレー!I80,リレー!I80))</f>
        <v>00</v>
      </c>
      <c r="C79" s="20" t="str">
        <f>IF(LEN(リレー!J80)=0,"00",IF(LEN(リレー!J80)=1,"0"&amp;リレー!J80,リレー!J80))</f>
        <v>00</v>
      </c>
    </row>
    <row r="80" spans="1:3" x14ac:dyDescent="0.15">
      <c r="A80" s="20" t="str">
        <f>IF(LEN(リレー!H81)=0,"00",IF(LEN(リレー!H81)=1,"0"&amp;リレー!H81,リレー!H81))</f>
        <v>00</v>
      </c>
      <c r="B80" s="20" t="str">
        <f>IF(LEN(リレー!I81)=0,"00",IF(LEN(リレー!I81)=1,"0"&amp;リレー!I81,リレー!I81))</f>
        <v>00</v>
      </c>
      <c r="C80" s="20" t="str">
        <f>IF(LEN(リレー!J81)=0,"00",IF(LEN(リレー!J81)=1,"0"&amp;リレー!J81,リレー!J81))</f>
        <v>00</v>
      </c>
    </row>
    <row r="81" spans="1:3" x14ac:dyDescent="0.15">
      <c r="A81" s="20" t="str">
        <f>IF(LEN(リレー!H82)=0,"00",IF(LEN(リレー!H82)=1,"0"&amp;リレー!H82,リレー!H82))</f>
        <v>00</v>
      </c>
      <c r="B81" s="20" t="str">
        <f>IF(LEN(リレー!I82)=0,"00",IF(LEN(リレー!I82)=1,"0"&amp;リレー!I82,リレー!I82))</f>
        <v>00</v>
      </c>
      <c r="C81" s="20" t="str">
        <f>IF(LEN(リレー!J82)=0,"00",IF(LEN(リレー!J82)=1,"0"&amp;リレー!J82,リレー!J82))</f>
        <v>00</v>
      </c>
    </row>
    <row r="82" spans="1:3" x14ac:dyDescent="0.15">
      <c r="A82" s="20" t="str">
        <f>IF(LEN(リレー!H83)=0,"00",IF(LEN(リレー!H83)=1,"0"&amp;リレー!H83,リレー!H83))</f>
        <v>00</v>
      </c>
      <c r="B82" s="20" t="str">
        <f>IF(LEN(リレー!I83)=0,"00",IF(LEN(リレー!I83)=1,"0"&amp;リレー!I83,リレー!I83))</f>
        <v>00</v>
      </c>
      <c r="C82" s="20" t="str">
        <f>IF(LEN(リレー!J83)=0,"00",IF(LEN(リレー!J83)=1,"0"&amp;リレー!J83,リレー!J83))</f>
        <v>00</v>
      </c>
    </row>
    <row r="83" spans="1:3" x14ac:dyDescent="0.15">
      <c r="A83" s="20" t="str">
        <f>IF(LEN(リレー!H84)=0,"00",IF(LEN(リレー!H84)=1,"0"&amp;リレー!H84,リレー!H84))</f>
        <v>00</v>
      </c>
      <c r="B83" s="20" t="str">
        <f>IF(LEN(リレー!I84)=0,"00",IF(LEN(リレー!I84)=1,"0"&amp;リレー!I84,リレー!I84))</f>
        <v>00</v>
      </c>
      <c r="C83" s="20" t="str">
        <f>IF(LEN(リレー!J84)=0,"00",IF(LEN(リレー!J84)=1,"0"&amp;リレー!J84,リレー!J84))</f>
        <v>00</v>
      </c>
    </row>
    <row r="84" spans="1:3" x14ac:dyDescent="0.15">
      <c r="A84" s="20" t="str">
        <f>IF(LEN(リレー!H85)=0,"00",IF(LEN(リレー!H85)=1,"0"&amp;リレー!H85,リレー!H85))</f>
        <v>00</v>
      </c>
      <c r="B84" s="20" t="str">
        <f>IF(LEN(リレー!I85)=0,"00",IF(LEN(リレー!I85)=1,"0"&amp;リレー!I85,リレー!I85))</f>
        <v>00</v>
      </c>
      <c r="C84" s="20" t="str">
        <f>IF(LEN(リレー!J85)=0,"00",IF(LEN(リレー!J85)=1,"0"&amp;リレー!J85,リレー!J85))</f>
        <v>00</v>
      </c>
    </row>
    <row r="85" spans="1:3" x14ac:dyDescent="0.15">
      <c r="A85" s="20" t="str">
        <f>IF(LEN(リレー!H86)=0,"00",IF(LEN(リレー!H86)=1,"0"&amp;リレー!H86,リレー!H86))</f>
        <v>00</v>
      </c>
      <c r="B85" s="20" t="str">
        <f>IF(LEN(リレー!I86)=0,"00",IF(LEN(リレー!I86)=1,"0"&amp;リレー!I86,リレー!I86))</f>
        <v>00</v>
      </c>
      <c r="C85" s="20" t="str">
        <f>IF(LEN(リレー!J86)=0,"00",IF(LEN(リレー!J86)=1,"0"&amp;リレー!J86,リレー!J86))</f>
        <v>00</v>
      </c>
    </row>
    <row r="86" spans="1:3" x14ac:dyDescent="0.15">
      <c r="A86" s="20" t="str">
        <f>IF(LEN(リレー!H87)=0,"00",IF(LEN(リレー!H87)=1,"0"&amp;リレー!H87,リレー!H87))</f>
        <v>00</v>
      </c>
      <c r="B86" s="20" t="str">
        <f>IF(LEN(リレー!I87)=0,"00",IF(LEN(リレー!I87)=1,"0"&amp;リレー!I87,リレー!I87))</f>
        <v>00</v>
      </c>
      <c r="C86" s="20" t="str">
        <f>IF(LEN(リレー!J87)=0,"00",IF(LEN(リレー!J87)=1,"0"&amp;リレー!J87,リレー!J87))</f>
        <v>00</v>
      </c>
    </row>
    <row r="87" spans="1:3" x14ac:dyDescent="0.15">
      <c r="A87" s="20" t="str">
        <f>IF(LEN(リレー!H88)=0,"00",IF(LEN(リレー!H88)=1,"0"&amp;リレー!H88,リレー!H88))</f>
        <v>00</v>
      </c>
      <c r="B87" s="20" t="str">
        <f>IF(LEN(リレー!I88)=0,"00",IF(LEN(リレー!I88)=1,"0"&amp;リレー!I88,リレー!I88))</f>
        <v>00</v>
      </c>
      <c r="C87" s="20" t="str">
        <f>IF(LEN(リレー!J88)=0,"00",IF(LEN(リレー!J88)=1,"0"&amp;リレー!J88,リレー!J88))</f>
        <v>00</v>
      </c>
    </row>
    <row r="88" spans="1:3" x14ac:dyDescent="0.15">
      <c r="A88" s="20" t="str">
        <f>IF(LEN(リレー!H89)=0,"00",IF(LEN(リレー!H89)=1,"0"&amp;リレー!H89,リレー!H89))</f>
        <v>00</v>
      </c>
      <c r="B88" s="20" t="str">
        <f>IF(LEN(リレー!I89)=0,"00",IF(LEN(リレー!I89)=1,"0"&amp;リレー!I89,リレー!I89))</f>
        <v>00</v>
      </c>
      <c r="C88" s="20" t="str">
        <f>IF(LEN(リレー!J89)=0,"00",IF(LEN(リレー!J89)=1,"0"&amp;リレー!J89,リレー!J89))</f>
        <v>00</v>
      </c>
    </row>
    <row r="89" spans="1:3" x14ac:dyDescent="0.15">
      <c r="A89" s="20" t="str">
        <f>IF(LEN(リレー!H90)=0,"00",IF(LEN(リレー!H90)=1,"0"&amp;リレー!H90,リレー!H90))</f>
        <v>00</v>
      </c>
      <c r="B89" s="20" t="str">
        <f>IF(LEN(リレー!I90)=0,"00",IF(LEN(リレー!I90)=1,"0"&amp;リレー!I90,リレー!I90))</f>
        <v>00</v>
      </c>
      <c r="C89" s="20" t="str">
        <f>IF(LEN(リレー!J90)=0,"00",IF(LEN(リレー!J90)=1,"0"&amp;リレー!J90,リレー!J90))</f>
        <v>00</v>
      </c>
    </row>
    <row r="90" spans="1:3" x14ac:dyDescent="0.15">
      <c r="A90" s="20" t="str">
        <f>IF(LEN(リレー!H91)=0,"00",IF(LEN(リレー!H91)=1,"0"&amp;リレー!H91,リレー!H91))</f>
        <v>00</v>
      </c>
      <c r="B90" s="20" t="str">
        <f>IF(LEN(リレー!I91)=0,"00",IF(LEN(リレー!I91)=1,"0"&amp;リレー!I91,リレー!I91))</f>
        <v>00</v>
      </c>
      <c r="C90" s="20" t="str">
        <f>IF(LEN(リレー!J91)=0,"00",IF(LEN(リレー!J91)=1,"0"&amp;リレー!J91,リレー!J91))</f>
        <v>00</v>
      </c>
    </row>
    <row r="91" spans="1:3" x14ac:dyDescent="0.15">
      <c r="A91" s="20" t="str">
        <f>IF(LEN(リレー!H92)=0,"00",IF(LEN(リレー!H92)=1,"0"&amp;リレー!H92,リレー!H92))</f>
        <v>00</v>
      </c>
      <c r="B91" s="20" t="str">
        <f>IF(LEN(リレー!I92)=0,"00",IF(LEN(リレー!I92)=1,"0"&amp;リレー!I92,リレー!I92))</f>
        <v>00</v>
      </c>
      <c r="C91" s="20" t="str">
        <f>IF(LEN(リレー!J92)=0,"00",IF(LEN(リレー!J92)=1,"0"&amp;リレー!J92,リレー!J92))</f>
        <v>00</v>
      </c>
    </row>
    <row r="92" spans="1:3" x14ac:dyDescent="0.15">
      <c r="A92" s="20" t="str">
        <f>IF(LEN(リレー!H93)=0,"00",IF(LEN(リレー!H93)=1,"0"&amp;リレー!H93,リレー!H93))</f>
        <v>00</v>
      </c>
      <c r="B92" s="20" t="str">
        <f>IF(LEN(リレー!I93)=0,"00",IF(LEN(リレー!I93)=1,"0"&amp;リレー!I93,リレー!I93))</f>
        <v>00</v>
      </c>
      <c r="C92" s="20" t="str">
        <f>IF(LEN(リレー!J93)=0,"00",IF(LEN(リレー!J93)=1,"0"&amp;リレー!J93,リレー!J93))</f>
        <v>00</v>
      </c>
    </row>
    <row r="93" spans="1:3" x14ac:dyDescent="0.15">
      <c r="A93" s="20" t="str">
        <f>IF(LEN(リレー!H94)=0,"00",IF(LEN(リレー!H94)=1,"0"&amp;リレー!H94,リレー!H94))</f>
        <v>00</v>
      </c>
      <c r="B93" s="20" t="str">
        <f>IF(LEN(リレー!I94)=0,"00",IF(LEN(リレー!I94)=1,"0"&amp;リレー!I94,リレー!I94))</f>
        <v>00</v>
      </c>
      <c r="C93" s="20" t="str">
        <f>IF(LEN(リレー!J94)=0,"00",IF(LEN(リレー!J94)=1,"0"&amp;リレー!J94,リレー!J94))</f>
        <v>00</v>
      </c>
    </row>
    <row r="94" spans="1:3" x14ac:dyDescent="0.15">
      <c r="A94" s="20" t="str">
        <f>IF(LEN(リレー!H95)=0,"00",IF(LEN(リレー!H95)=1,"0"&amp;リレー!H95,リレー!H95))</f>
        <v>00</v>
      </c>
      <c r="B94" s="20" t="str">
        <f>IF(LEN(リレー!I95)=0,"00",IF(LEN(リレー!I95)=1,"0"&amp;リレー!I95,リレー!I95))</f>
        <v>00</v>
      </c>
      <c r="C94" s="20" t="str">
        <f>IF(LEN(リレー!J95)=0,"00",IF(LEN(リレー!J95)=1,"0"&amp;リレー!J95,リレー!J95))</f>
        <v>00</v>
      </c>
    </row>
    <row r="95" spans="1:3" x14ac:dyDescent="0.15">
      <c r="A95" s="20" t="str">
        <f>IF(LEN(リレー!H96)=0,"00",IF(LEN(リレー!H96)=1,"0"&amp;リレー!H96,リレー!H96))</f>
        <v>00</v>
      </c>
      <c r="B95" s="20" t="str">
        <f>IF(LEN(リレー!I96)=0,"00",IF(LEN(リレー!I96)=1,"0"&amp;リレー!I96,リレー!I96))</f>
        <v>00</v>
      </c>
      <c r="C95" s="20" t="str">
        <f>IF(LEN(リレー!J96)=0,"00",IF(LEN(リレー!J96)=1,"0"&amp;リレー!J96,リレー!J96))</f>
        <v>00</v>
      </c>
    </row>
    <row r="96" spans="1:3" x14ac:dyDescent="0.15">
      <c r="A96" s="20" t="str">
        <f>IF(LEN(リレー!H97)=0,"00",IF(LEN(リレー!H97)=1,"0"&amp;リレー!H97,リレー!H97))</f>
        <v>00</v>
      </c>
      <c r="B96" s="20" t="str">
        <f>IF(LEN(リレー!I97)=0,"00",IF(LEN(リレー!I97)=1,"0"&amp;リレー!I97,リレー!I97))</f>
        <v>00</v>
      </c>
      <c r="C96" s="20" t="str">
        <f>IF(LEN(リレー!J97)=0,"00",IF(LEN(リレー!J97)=1,"0"&amp;リレー!J97,リレー!J97))</f>
        <v>00</v>
      </c>
    </row>
    <row r="97" spans="1:3" x14ac:dyDescent="0.15">
      <c r="A97" s="20" t="str">
        <f>IF(LEN(リレー!H98)=0,"00",IF(LEN(リレー!H98)=1,"0"&amp;リレー!H98,リレー!H98))</f>
        <v>00</v>
      </c>
      <c r="B97" s="20" t="str">
        <f>IF(LEN(リレー!I98)=0,"00",IF(LEN(リレー!I98)=1,"0"&amp;リレー!I98,リレー!I98))</f>
        <v>00</v>
      </c>
      <c r="C97" s="20" t="str">
        <f>IF(LEN(リレー!J98)=0,"00",IF(LEN(リレー!J98)=1,"0"&amp;リレー!J98,リレー!J98))</f>
        <v>00</v>
      </c>
    </row>
    <row r="98" spans="1:3" x14ac:dyDescent="0.15">
      <c r="A98" s="20" t="str">
        <f>IF(LEN(リレー!H99)=0,"00",IF(LEN(リレー!H99)=1,"0"&amp;リレー!H99,リレー!H99))</f>
        <v>00</v>
      </c>
      <c r="B98" s="20" t="str">
        <f>IF(LEN(リレー!I99)=0,"00",IF(LEN(リレー!I99)=1,"0"&amp;リレー!I99,リレー!I99))</f>
        <v>00</v>
      </c>
      <c r="C98" s="20" t="str">
        <f>IF(LEN(リレー!J99)=0,"00",IF(LEN(リレー!J99)=1,"0"&amp;リレー!J99,リレー!J99))</f>
        <v>00</v>
      </c>
    </row>
    <row r="99" spans="1:3" x14ac:dyDescent="0.15">
      <c r="A99" s="20" t="str">
        <f>IF(LEN(リレー!H100)=0,"00",IF(LEN(リレー!H100)=1,"0"&amp;リレー!H100,リレー!H100))</f>
        <v>00</v>
      </c>
      <c r="B99" s="20" t="str">
        <f>IF(LEN(リレー!I100)=0,"00",IF(LEN(リレー!I100)=1,"0"&amp;リレー!I100,リレー!I100))</f>
        <v>00</v>
      </c>
      <c r="C99" s="20" t="str">
        <f>IF(LEN(リレー!J100)=0,"00",IF(LEN(リレー!J100)=1,"0"&amp;リレー!J100,リレー!J100))</f>
        <v>00</v>
      </c>
    </row>
    <row r="100" spans="1:3" x14ac:dyDescent="0.15">
      <c r="A100" s="20" t="str">
        <f>IF(LEN(リレー!H101)=0,"00",IF(LEN(リレー!H101)=1,"0"&amp;リレー!H101,リレー!H101))</f>
        <v>00</v>
      </c>
      <c r="B100" s="20" t="str">
        <f>IF(LEN(リレー!I101)=0,"00",IF(LEN(リレー!I101)=1,"0"&amp;リレー!I101,リレー!I101))</f>
        <v>00</v>
      </c>
      <c r="C100" s="20" t="str">
        <f>IF(LEN(リレー!J101)=0,"00",IF(LEN(リレー!J101)=1,"0"&amp;リレー!J101,リレー!J101))</f>
        <v>00</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0FC82-F286-43BC-A46C-1B0EB9445BB9}">
  <sheetPr codeName="Sheet7"/>
  <dimension ref="A1:AK123"/>
  <sheetViews>
    <sheetView workbookViewId="0"/>
  </sheetViews>
  <sheetFormatPr defaultColWidth="9" defaultRowHeight="13.5" x14ac:dyDescent="0.15"/>
  <cols>
    <col min="1" max="1" width="9.125" style="20" bestFit="1" customWidth="1"/>
    <col min="2" max="2" width="9" style="20"/>
    <col min="3" max="3" width="9.125" style="20" bestFit="1" customWidth="1"/>
    <col min="4" max="5" width="9" style="20"/>
    <col min="6" max="6" width="9.5" style="20" bestFit="1" customWidth="1"/>
    <col min="7" max="8" width="9.125" style="20" bestFit="1" customWidth="1"/>
    <col min="9" max="16" width="9" style="20"/>
    <col min="17" max="18" width="9.125" style="20" bestFit="1" customWidth="1"/>
    <col min="19" max="19" width="9" style="20"/>
    <col min="20" max="20" width="9.125" style="20" bestFit="1" customWidth="1"/>
    <col min="21" max="21" width="9" style="20"/>
    <col min="22" max="22" width="9.125" style="20" bestFit="1" customWidth="1"/>
    <col min="23" max="23" width="9" style="20"/>
    <col min="24" max="24" width="9.125" style="20" bestFit="1" customWidth="1"/>
    <col min="25" max="25" width="9" style="20"/>
    <col min="26" max="26" width="9.125" style="20" bestFit="1" customWidth="1"/>
    <col min="27" max="27" width="9" style="20"/>
    <col min="28" max="28" width="9.125" style="20" bestFit="1" customWidth="1"/>
    <col min="29" max="29" width="9" style="20"/>
    <col min="30" max="30" width="9.125" style="20" bestFit="1" customWidth="1"/>
    <col min="31" max="31" width="9" style="20"/>
    <col min="32" max="32" width="9.125" style="20" bestFit="1" customWidth="1"/>
    <col min="33" max="33" width="9" style="20"/>
    <col min="34" max="34" width="9.125" style="20" bestFit="1" customWidth="1"/>
    <col min="35" max="35" width="9" style="20"/>
    <col min="36" max="36" width="9.125" style="20" bestFit="1" customWidth="1"/>
    <col min="37" max="16384" width="9" style="20"/>
  </cols>
  <sheetData>
    <row r="1" spans="1:37" s="25" customFormat="1" ht="15" customHeight="1" x14ac:dyDescent="0.15">
      <c r="A1" s="25" t="s">
        <v>106</v>
      </c>
      <c r="B1" s="25" t="s">
        <v>107</v>
      </c>
      <c r="C1" s="25" t="s">
        <v>108</v>
      </c>
      <c r="D1" s="25" t="s">
        <v>109</v>
      </c>
      <c r="E1" s="25" t="s">
        <v>110</v>
      </c>
      <c r="F1" s="25" t="s">
        <v>111</v>
      </c>
      <c r="G1" s="25" t="s">
        <v>112</v>
      </c>
      <c r="H1" s="25" t="s">
        <v>113</v>
      </c>
      <c r="I1" s="25" t="s">
        <v>114</v>
      </c>
      <c r="J1" s="25" t="s">
        <v>115</v>
      </c>
      <c r="K1" s="25" t="s">
        <v>116</v>
      </c>
      <c r="L1" s="25" t="s">
        <v>117</v>
      </c>
      <c r="M1" s="25" t="s">
        <v>118</v>
      </c>
      <c r="N1" s="25" t="s">
        <v>119</v>
      </c>
      <c r="O1" s="25" t="s">
        <v>120</v>
      </c>
      <c r="P1" s="25" t="s">
        <v>121</v>
      </c>
      <c r="Q1" s="25" t="s">
        <v>122</v>
      </c>
      <c r="R1" s="25" t="s">
        <v>123</v>
      </c>
      <c r="S1" s="25" t="s">
        <v>124</v>
      </c>
      <c r="T1" s="25" t="s">
        <v>125</v>
      </c>
      <c r="U1" s="25" t="s">
        <v>126</v>
      </c>
      <c r="V1" s="25" t="s">
        <v>127</v>
      </c>
      <c r="W1" s="25" t="s">
        <v>128</v>
      </c>
      <c r="X1" s="25" t="s">
        <v>129</v>
      </c>
      <c r="Y1" s="25" t="s">
        <v>130</v>
      </c>
      <c r="Z1" s="25" t="s">
        <v>131</v>
      </c>
      <c r="AA1" s="25" t="s">
        <v>132</v>
      </c>
      <c r="AB1" s="25" t="s">
        <v>133</v>
      </c>
      <c r="AC1" s="25" t="s">
        <v>134</v>
      </c>
      <c r="AD1" s="25" t="s">
        <v>135</v>
      </c>
      <c r="AE1" s="25" t="s">
        <v>136</v>
      </c>
      <c r="AF1" s="25" t="s">
        <v>137</v>
      </c>
      <c r="AG1" s="25" t="s">
        <v>138</v>
      </c>
      <c r="AH1" s="25" t="s">
        <v>139</v>
      </c>
      <c r="AI1" s="25" t="s">
        <v>140</v>
      </c>
      <c r="AJ1" s="25" t="s">
        <v>141</v>
      </c>
      <c r="AK1" s="25" t="s">
        <v>142</v>
      </c>
    </row>
    <row r="2" spans="1:37" s="25" customFormat="1" x14ac:dyDescent="0.15">
      <c r="A2" s="25">
        <v>29999</v>
      </c>
      <c r="B2" s="25" t="s">
        <v>143</v>
      </c>
      <c r="C2" s="25">
        <v>1</v>
      </c>
      <c r="D2" s="25" t="s">
        <v>144</v>
      </c>
      <c r="E2" s="25" t="s">
        <v>145</v>
      </c>
      <c r="F2" s="25">
        <v>19830101</v>
      </c>
      <c r="G2" s="25">
        <v>3</v>
      </c>
      <c r="H2" s="25">
        <v>1</v>
      </c>
      <c r="I2" s="25" t="s">
        <v>146</v>
      </c>
      <c r="J2" s="25" t="s">
        <v>147</v>
      </c>
      <c r="K2" s="25" t="s">
        <v>148</v>
      </c>
      <c r="L2" s="25" t="s">
        <v>149</v>
      </c>
      <c r="M2" s="25" t="s">
        <v>150</v>
      </c>
      <c r="N2" s="25" t="s">
        <v>151</v>
      </c>
      <c r="O2" s="25" t="s">
        <v>152</v>
      </c>
      <c r="P2" s="25" t="s">
        <v>153</v>
      </c>
      <c r="Q2" s="25" t="s">
        <v>154</v>
      </c>
      <c r="R2" s="25">
        <v>10050</v>
      </c>
      <c r="S2" s="25" t="s">
        <v>155</v>
      </c>
      <c r="T2" s="25">
        <v>10100</v>
      </c>
      <c r="U2" s="25" t="s">
        <v>156</v>
      </c>
      <c r="V2" s="25">
        <v>10200</v>
      </c>
      <c r="W2" s="25" t="s">
        <v>157</v>
      </c>
      <c r="X2" s="25">
        <v>20100</v>
      </c>
      <c r="Y2" s="25" t="s">
        <v>158</v>
      </c>
      <c r="Z2" s="25">
        <v>20200</v>
      </c>
      <c r="AA2" s="25" t="s">
        <v>159</v>
      </c>
      <c r="AB2" s="25">
        <v>30100</v>
      </c>
      <c r="AC2" s="25" t="s">
        <v>160</v>
      </c>
      <c r="AD2" s="25">
        <v>40100</v>
      </c>
      <c r="AE2" s="25" t="s">
        <v>161</v>
      </c>
      <c r="AF2" s="25">
        <v>50200</v>
      </c>
      <c r="AG2" s="25" t="s">
        <v>162</v>
      </c>
      <c r="AH2" s="25">
        <v>60400</v>
      </c>
      <c r="AJ2" s="25">
        <v>70400</v>
      </c>
    </row>
    <row r="3" spans="1:37" s="25" customFormat="1" x14ac:dyDescent="0.15">
      <c r="A3" s="25" t="s">
        <v>106</v>
      </c>
      <c r="B3" s="25" t="s">
        <v>107</v>
      </c>
      <c r="C3" s="25" t="s">
        <v>108</v>
      </c>
      <c r="D3" s="25" t="s">
        <v>109</v>
      </c>
      <c r="E3" s="25" t="s">
        <v>110</v>
      </c>
      <c r="F3" s="25" t="s">
        <v>111</v>
      </c>
      <c r="G3" s="25" t="s">
        <v>112</v>
      </c>
      <c r="H3" s="25" t="s">
        <v>113</v>
      </c>
      <c r="I3" s="25" t="s">
        <v>114</v>
      </c>
      <c r="J3" s="25" t="s">
        <v>115</v>
      </c>
      <c r="K3" s="25" t="s">
        <v>116</v>
      </c>
      <c r="L3" s="25" t="s">
        <v>117</v>
      </c>
      <c r="M3" s="25" t="s">
        <v>118</v>
      </c>
      <c r="N3" s="25" t="s">
        <v>119</v>
      </c>
      <c r="O3" s="25" t="s">
        <v>120</v>
      </c>
      <c r="P3" s="25" t="s">
        <v>121</v>
      </c>
      <c r="Q3" s="25" t="s">
        <v>122</v>
      </c>
      <c r="R3" s="25" t="s">
        <v>123</v>
      </c>
      <c r="S3" s="25" t="s">
        <v>124</v>
      </c>
      <c r="T3" s="25" t="s">
        <v>125</v>
      </c>
      <c r="U3" s="25" t="s">
        <v>126</v>
      </c>
      <c r="V3" s="25" t="s">
        <v>127</v>
      </c>
      <c r="W3" s="25" t="s">
        <v>128</v>
      </c>
      <c r="X3" s="25" t="s">
        <v>129</v>
      </c>
      <c r="Y3" s="25" t="s">
        <v>130</v>
      </c>
      <c r="Z3" s="25" t="s">
        <v>131</v>
      </c>
      <c r="AA3" s="25" t="s">
        <v>132</v>
      </c>
      <c r="AB3" s="25" t="s">
        <v>133</v>
      </c>
      <c r="AC3" s="25" t="s">
        <v>134</v>
      </c>
      <c r="AD3" s="25" t="s">
        <v>135</v>
      </c>
      <c r="AE3" s="25" t="s">
        <v>136</v>
      </c>
      <c r="AF3" s="25" t="s">
        <v>137</v>
      </c>
      <c r="AG3" s="25" t="s">
        <v>138</v>
      </c>
      <c r="AH3" s="25" t="s">
        <v>139</v>
      </c>
      <c r="AI3" s="25" t="s">
        <v>140</v>
      </c>
      <c r="AJ3" s="25" t="s">
        <v>141</v>
      </c>
      <c r="AK3" s="25" t="s">
        <v>142</v>
      </c>
    </row>
    <row r="4" spans="1:37" x14ac:dyDescent="0.15">
      <c r="A4" s="20">
        <v>1</v>
      </c>
      <c r="C4" s="20">
        <f>IF(INDEX(個人!$C$5:$AF$205,$A4,1)&lt;&gt;"",VLOOKUP(INDEX(個人!$C$5:$AF$205,$A4,3),コード一覧!$A$1:$B$3,2,FALSE),"")</f>
        <v>1</v>
      </c>
      <c r="D4" s="20" t="str">
        <f>IF(INDEX(個人!$C$5:$AF$205,$A4,1)&lt;&gt;"",DBCS(TRIM(INDEX(個人!$C$5:$AF$205,$A4,1))),"")</f>
        <v>鈴木　〇〇</v>
      </c>
      <c r="E4" s="20" t="str">
        <f>IF(INDEX(個人!$C$5:$AF$205,$A4,1)&lt;&gt;"",ASC(TRIM(INDEX(個人!$C$5:$AF$205,$A4,2))),"")</f>
        <v>ｽｽﾞｷ 〇〇</v>
      </c>
      <c r="F4" s="20" t="str">
        <f>IF(INDEX(個人!$C$5:$AF$205,$A4,1)&lt;&gt;"",TEXT(YEAR(INDEX(個人!$C$5:$AF$205,$A4,4)),"0000")&amp;TEXT(MONTH(INDEX(個人!$C$5:$AF$205,$A4,4)),"00")&amp;TEXT(DAY(INDEX(個人!$C$5:$AF$205,$A4,4)),"00"),"")</f>
        <v>19870123</v>
      </c>
      <c r="G4" s="20">
        <f>IF(INDEX(個人!$C$5:$AF$205,$A4,1)&lt;&gt;"",VLOOKUP(VLOOKUP(INDEX(個人!$C$5:$AF$205,$A4,7),コード一覧!$AA$1:$AC$18,3,FALSE),コード一覧!$C$1:$D$8,2,FALSE),"")</f>
        <v>5</v>
      </c>
      <c r="H4" s="20">
        <f>IF(INDEX(個人!$C$5:$AF$205,$A4,1)&lt;&gt;"",IF(ISNUMBER(VALUE(RIGHT(INDEX(個人!$C$5:$AF$205,$A4,7),1))),RIGHT(INDEX(個人!$C$5:$AF$205,$A4,7),1),0),"")</f>
        <v>0</v>
      </c>
      <c r="I4" s="20" t="e">
        <f>IF(INDEX(個人!$C$5:$AF$205,$A4,1)&lt;&gt;"",VLOOKUP(D4&amp;"@"&amp;1,'中間シート（個人）'!$F:$M,3,FALSE),"")</f>
        <v>#N/A</v>
      </c>
      <c r="K4" s="20" t="b">
        <f>IF(INDEX(個人!$C$5:$AF$205,$A4,1)&lt;&gt;"",個人!$B$2,"")</f>
        <v>0</v>
      </c>
      <c r="Q4" s="20">
        <f>IF(INDEX(個人!$C$5:$AF$205,$A4,1)&lt;&gt;"",4,"")</f>
        <v>4</v>
      </c>
      <c r="R4" s="20" t="str">
        <f>IF(INDEX(個人!$C$5:$AF$205,$A4,1)&lt;&gt;"",IF(ISERROR(VLOOKUP($D4&amp;"@"&amp;1,'中間シート（個人）'!$F:$M,4,FALSE)),"",VLOOKUP($D4&amp;"@"&amp;1,'中間シート（個人）'!$F:$M,4,FALSE)&amp;VLOOKUP($D4&amp;"@"&amp;1,'中間シート（個人）'!$F:$M,5,FALSE)),"")</f>
        <v/>
      </c>
      <c r="S4" s="20" t="str">
        <f>IF(INDEX(個人!$C$5:$AF$205,$A4,1)&lt;&gt;"",IF(ISERROR(VLOOKUP($D4&amp;"@"&amp;1,'中間シート（個人）'!$F:$M,4,FALSE)),"",VLOOKUP($D4&amp;"@"&amp;1,'中間シート（個人）'!$F:$M,6,FALSE)&amp;VLOOKUP($D4&amp;"@"&amp;1,'中間シート（個人）'!$F:$M,7,FALSE)&amp;"."&amp;VLOOKUP($D4&amp;"@"&amp;1,'中間シート（個人）'!$F:$M,8,FALSE)),"")</f>
        <v/>
      </c>
      <c r="T4" s="20" t="str">
        <f>IF(INDEX(個人!$C$5:$AF$205,$A4,1)&lt;&gt;"",IF(ISERROR(VLOOKUP($D4&amp;"@"&amp;2,'中間シート（個人）'!$F:$M,4,FALSE)),"",VLOOKUP($D4&amp;"@"&amp;2,'中間シート（個人）'!$F:$M,4,FALSE)&amp;VLOOKUP($D4&amp;"@"&amp;2,'中間シート（個人）'!$F:$M,5,FALSE)),"")</f>
        <v/>
      </c>
      <c r="U4" s="20" t="str">
        <f>IF(INDEX(個人!$C$5:$AF$205,$A4,1)&lt;&gt;"",IF(ISERROR(VLOOKUP($D4&amp;"@"&amp;2,'中間シート（個人）'!$F:$M,4,FALSE)),"",VLOOKUP($D4&amp;"@"&amp;2,'中間シート（個人）'!$F:$M,6,FALSE)&amp;VLOOKUP($D4&amp;"@"&amp;2,'中間シート（個人）'!$F:$M,7,FALSE)&amp;"."&amp;VLOOKUP($D4&amp;"@"&amp;2,'中間シート（個人）'!$F:$M,8,FALSE)),"")</f>
        <v/>
      </c>
      <c r="V4" s="20" t="str">
        <f>IF(INDEX(個人!$C$5:$AF$205,$A4,1)&lt;&gt;"",IF(ISERROR(VLOOKUP($D4&amp;"@"&amp;3,'中間シート（個人）'!$F:$M,4,FALSE)),"",VLOOKUP($D4&amp;"@"&amp;3,'中間シート（個人）'!$F:$M,4,FALSE)&amp;VLOOKUP($D4&amp;"@"&amp;3,'中間シート（個人）'!$F:$M,5,FALSE)),"")</f>
        <v/>
      </c>
      <c r="W4" s="20" t="str">
        <f>IF(INDEX(個人!$C$5:$AF$205,$A4,1)&lt;&gt;"",IF(ISERROR(VLOOKUP($D4&amp;"@"&amp;3,'中間シート（個人）'!$F:$M,4,FALSE)),"",VLOOKUP($D4&amp;"@"&amp;3,'中間シート（個人）'!$F:$M,6,FALSE)&amp;VLOOKUP($D4&amp;"@"&amp;3,'中間シート（個人）'!$F:$M,7,FALSE)&amp;"."&amp;VLOOKUP($D4&amp;"@"&amp;3,'中間シート（個人）'!$F:$M,8,FALSE)),"")</f>
        <v/>
      </c>
      <c r="X4" s="20" t="str">
        <f>IF(INDEX(個人!$C$5:$AF$205,$A4,1)&lt;&gt;"",IF(ISERROR(VLOOKUP($D4&amp;"@"&amp;4,'中間シート（個人）'!$F:$M,4,FALSE)),"",VLOOKUP($D4&amp;"@"&amp;4,'中間シート（個人）'!$F:$M,4,FALSE)&amp;VLOOKUP($D4&amp;"@"&amp;4,'中間シート（個人）'!$F:$M,5,FALSE)),"")</f>
        <v/>
      </c>
      <c r="Y4" s="20" t="str">
        <f>IF(INDEX(個人!$C$5:$AF$205,$A4,1)&lt;&gt;"",IF(ISERROR(VLOOKUP($D4&amp;"@"&amp;4,'中間シート（個人）'!$F:$M,4,FALSE)),"",VLOOKUP($D4&amp;"@"&amp;4,'中間シート（個人）'!$F:$M,6,FALSE)&amp;VLOOKUP($D4&amp;"@"&amp;4,'中間シート（個人）'!$F:$M,7,FALSE)&amp;"."&amp;VLOOKUP($D4&amp;"@"&amp;4,'中間シート（個人）'!$F:$M,8,FALSE)),"")</f>
        <v/>
      </c>
      <c r="Z4" s="20" t="str">
        <f>IF(INDEX(個人!$C$5:$AF$205,$A4,1)&lt;&gt;"",IF(ISERROR(VLOOKUP($D4&amp;"@"&amp;5,'中間シート（個人）'!$F:$M,4,FALSE)),"",VLOOKUP($D4&amp;"@"&amp;5,'中間シート（個人）'!$F:$M,4,FALSE)&amp;VLOOKUP($D4&amp;"@"&amp;5,'中間シート（個人）'!$F:$M,5,FALSE)),"")</f>
        <v/>
      </c>
      <c r="AA4" s="20" t="str">
        <f>IF(INDEX(個人!$C$5:$AF$205,$A4,1)&lt;&gt;"",IF(ISERROR(VLOOKUP($D4&amp;"@"&amp;5,'中間シート（個人）'!$F:$M,4,FALSE)),"",VLOOKUP($D4&amp;"@"&amp;5,'中間シート（個人）'!$F:$M,6,FALSE)&amp;VLOOKUP($D4&amp;"@"&amp;5,'中間シート（個人）'!$F:$M,7,FALSE)&amp;"."&amp;VLOOKUP($D4&amp;"@"&amp;5,'中間シート（個人）'!$F:$M,8,FALSE)),"")</f>
        <v/>
      </c>
      <c r="AB4" s="20" t="str">
        <f>IF(INDEX(個人!$C$5:$AF$205,$A4,1)&lt;&gt;"",IF(ISERROR(VLOOKUP($D4&amp;"@"&amp;6,'中間シート（個人）'!$F:$M,4,FALSE)),"",VLOOKUP($D4&amp;"@"&amp;6,'中間シート（個人）'!$F:$M,4,FALSE)&amp;VLOOKUP($D4&amp;"@"&amp;6,'中間シート（個人）'!$F:$M,5,FALSE)),"")</f>
        <v/>
      </c>
      <c r="AC4" s="20" t="str">
        <f>IF(INDEX(個人!$C$5:$AF$205,$A4,1)&lt;&gt;"",IF(ISERROR(VLOOKUP($D4&amp;"@"&amp;6,'中間シート（個人）'!$F:$M,4,FALSE)),"",VLOOKUP($D4&amp;"@"&amp;6,'中間シート（個人）'!$F:$M,6,FALSE)&amp;VLOOKUP($D4&amp;"@"&amp;6,'中間シート（個人）'!$F:$M,7,FALSE)&amp;"."&amp;VLOOKUP($D4&amp;"@"&amp;6,'中間シート（個人）'!$F:$M,8,FALSE)),"")</f>
        <v/>
      </c>
      <c r="AD4" s="20" t="str">
        <f>IF(INDEX(個人!$C$5:$AF$205,$A4,1)&lt;&gt;"",IF(ISERROR(VLOOKUP($D4&amp;"@"&amp;7,'中間シート（個人）'!$F:$M,4,FALSE)),"",VLOOKUP($D4&amp;"@"&amp;7,'中間シート（個人）'!$F:$M,4,FALSE)&amp;VLOOKUP($D4&amp;"@"&amp;7,'中間シート（個人）'!$F:$M,5,FALSE)),"")</f>
        <v/>
      </c>
      <c r="AE4" s="20" t="str">
        <f>IF(INDEX(個人!$C$5:$AF$205,$A4,1)&lt;&gt;"",IF(ISERROR(VLOOKUP($D4&amp;"@"&amp;7,'中間シート（個人）'!$F:$M,4,FALSE)),"",VLOOKUP($D4&amp;"@"&amp;7,'中間シート（個人）'!$F:$M,6,FALSE)&amp;VLOOKUP($D4&amp;"@"&amp;7,'中間シート（個人）'!$F:$M,7,FALSE)&amp;"."&amp;VLOOKUP($D4&amp;"@"&amp;7,'中間シート（個人）'!$F:$M,8,FALSE)),"")</f>
        <v/>
      </c>
      <c r="AF4" s="20" t="str">
        <f>IF(INDEX(個人!$C$5:$AF$205,$A4,1)&lt;&gt;"",IF(ISERROR(VLOOKUP($D4&amp;"@"&amp;8,'中間シート（個人）'!$F:$M,4,FALSE)),"",VLOOKUP($D4&amp;"@"&amp;8,'中間シート（個人）'!$F:$M,4,FALSE)&amp;VLOOKUP($D4&amp;"@"&amp;8,'中間シート（個人）'!$F:$M,5,FALSE)),"")</f>
        <v/>
      </c>
      <c r="AG4" s="20" t="str">
        <f>IF(INDEX(個人!$C$5:$AF$205,$A4,1)&lt;&gt;"",IF(ISERROR(VLOOKUP($D4&amp;"@"&amp;8,'中間シート（個人）'!$F:$M,4,FALSE)),"",VLOOKUP($D4&amp;"@"&amp;8,'中間シート（個人）'!$F:$M,6,FALSE)&amp;VLOOKUP($D4&amp;"@"&amp;8,'中間シート（個人）'!$F:$M,7,FALSE)&amp;"."&amp;VLOOKUP($D4&amp;"@"&amp;8,'中間シート（個人）'!$F:$M,8,FALSE)),"")</f>
        <v/>
      </c>
      <c r="AH4" s="20" t="str">
        <f>IF(INDEX(個人!$C$5:$AF$205,$A4,1)&lt;&gt;"",IF(ISERROR(VLOOKUP($D4&amp;"@"&amp;9,'中間シート（個人）'!$F:$M,4,FALSE)),"",VLOOKUP($D4&amp;"@"&amp;9,'中間シート（個人）'!$F:$M,4,FALSE)&amp;VLOOKUP($D4&amp;"@"&amp;9,'中間シート（個人）'!$F:$M,5,FALSE)),"")</f>
        <v/>
      </c>
      <c r="AI4" s="20" t="str">
        <f>IF(INDEX(個人!$C$5:$AF$205,$A4,1)&lt;&gt;"",IF(ISERROR(VLOOKUP($D4&amp;"@"&amp;9,'中間シート（個人）'!$F:$M,4,FALSE)),"",VLOOKUP($D4&amp;"@"&amp;9,'中間シート（個人）'!$F:$M,6,FALSE)&amp;VLOOKUP($D4&amp;"@"&amp;9,'中間シート（個人）'!$F:$M,7,FALSE)&amp;"."&amp;VLOOKUP($D4&amp;"@"&amp;9,'中間シート（個人）'!$F:$M,8,FALSE)),"")</f>
        <v/>
      </c>
      <c r="AJ4" s="20" t="str">
        <f>IF(INDEX(個人!$C$5:$AF$205,$A4,1)&lt;&gt;"",IF(ISERROR(VLOOKUP($D4&amp;"@"&amp;10,'中間シート（個人）'!$F:$M,4,FALSE)),"",VLOOKUP($D4&amp;"@"&amp;10,'中間シート（個人）'!$F:$M,4,FALSE)&amp;VLOOKUP($D4&amp;"@"&amp;10,'中間シート（個人）'!$F:$M,5,FALSE)),"")</f>
        <v/>
      </c>
      <c r="AK4" s="20" t="str">
        <f>IF(INDEX(個人!$C$5:$AF$205,$A4,1)&lt;&gt;"",IF(ISERROR(VLOOKUP($D4&amp;"@"&amp;10,'中間シート（個人）'!$F:$M,4,FALSE)),"",VLOOKUP($D4&amp;"@"&amp;10,'中間シート（個人）'!$F:$M,6,FALSE)&amp;VLOOKUP($D4&amp;"@"&amp;10,'中間シート（個人）'!$F:$M,7,FALSE)&amp;"."&amp;VLOOKUP($D4&amp;"@"&amp;10,'中間シート（個人）'!$F:$M,8,FALSE)),"")</f>
        <v/>
      </c>
    </row>
    <row r="5" spans="1:37" x14ac:dyDescent="0.15">
      <c r="A5" s="20">
        <v>2</v>
      </c>
      <c r="C5" s="20" t="str">
        <f>IF(INDEX(個人!$C$5:$AF$205,$A5,1)&lt;&gt;"",VLOOKUP(INDEX(個人!$C$5:$AF$205,$A5,3),コード一覧!$A$1:$B$3,2,FALSE),"")</f>
        <v/>
      </c>
      <c r="D5" s="20" t="str">
        <f>IF(INDEX(個人!$C$5:$AF$205,$A5,1)&lt;&gt;"",DBCS(TRIM(INDEX(個人!$C$5:$AF$205,$A5,1))),"")</f>
        <v/>
      </c>
      <c r="E5" s="20" t="str">
        <f>IF(INDEX(個人!$C$5:$AF$205,$A5,1)&lt;&gt;"",ASC(TRIM(INDEX(個人!$C$5:$AF$205,$A5,2))),"")</f>
        <v/>
      </c>
      <c r="F5" s="20" t="str">
        <f>IF(INDEX(個人!$C$5:$AF$205,$A5,1)&lt;&gt;"",TEXT(YEAR(INDEX(個人!$C$5:$AF$205,$A5,4)),"0000")&amp;TEXT(MONTH(INDEX(個人!$C$5:$AF$205,$A5,4)),"00")&amp;TEXT(DAY(INDEX(個人!$C$5:$AF$205,$A5,4)),"00"),"")</f>
        <v/>
      </c>
      <c r="G5" s="20" t="str">
        <f>IF(INDEX(個人!$C$5:$AF$205,$A5,1)&lt;&gt;"",VLOOKUP(VLOOKUP(INDEX(個人!$C$5:$AF$205,$A5,7),コード一覧!$AA$1:$AC$18,3,FALSE),コード一覧!$C$1:$D$8,2,FALSE),"")</f>
        <v/>
      </c>
      <c r="H5" s="20" t="str">
        <f>IF(INDEX(個人!$C$5:$AF$205,$A5,1)&lt;&gt;"",IF(ISNUMBER(VALUE(RIGHT(INDEX(個人!$C$5:$AF$205,$A5,7),1))),RIGHT(INDEX(個人!$C$5:$AF$205,$A5,7),1),0),"")</f>
        <v/>
      </c>
      <c r="I5" s="20" t="str">
        <f>IF(INDEX(個人!$C$5:$AF$205,$A5,1)&lt;&gt;"",VLOOKUP(D5&amp;"@"&amp;1,'中間シート（個人）'!$F:$M,3,FALSE),"")</f>
        <v/>
      </c>
      <c r="K5" s="20" t="str">
        <f>IF(INDEX(個人!$C$5:$AF$205,$A5,1)&lt;&gt;"",個人!$B$2,"")</f>
        <v/>
      </c>
      <c r="Q5" s="20" t="str">
        <f>IF(INDEX(個人!$C$5:$AF$205,$A5,1)&lt;&gt;"",4,"")</f>
        <v/>
      </c>
      <c r="R5" s="20" t="str">
        <f>IF(INDEX(個人!$C$5:$AF$205,$A5,1)&lt;&gt;"",IF(ISERROR(VLOOKUP($D5&amp;"@"&amp;1,'中間シート（個人）'!$F:$M,4,FALSE)),"",VLOOKUP($D5&amp;"@"&amp;1,'中間シート（個人）'!$F:$M,4,FALSE)&amp;VLOOKUP($D5&amp;"@"&amp;1,'中間シート（個人）'!$F:$M,5,FALSE)),"")</f>
        <v/>
      </c>
      <c r="S5" s="20" t="str">
        <f>IF(INDEX(個人!$C$5:$AF$205,$A5,1)&lt;&gt;"",IF(ISERROR(VLOOKUP($D5&amp;"@"&amp;1,'中間シート（個人）'!$F:$M,4,FALSE)),"",VLOOKUP($D5&amp;"@"&amp;1,'中間シート（個人）'!$F:$M,6,FALSE)&amp;VLOOKUP($D5&amp;"@"&amp;1,'中間シート（個人）'!$F:$M,7,FALSE)&amp;"."&amp;VLOOKUP($D5&amp;"@"&amp;1,'中間シート（個人）'!$F:$M,8,FALSE)),"")</f>
        <v/>
      </c>
      <c r="T5" s="20" t="str">
        <f>IF(INDEX(個人!$C$5:$AF$205,$A5,1)&lt;&gt;"",IF(ISERROR(VLOOKUP($D5&amp;"@"&amp;2,'中間シート（個人）'!$F:$M,4,FALSE)),"",VLOOKUP($D5&amp;"@"&amp;2,'中間シート（個人）'!$F:$M,4,FALSE)&amp;VLOOKUP($D5&amp;"@"&amp;2,'中間シート（個人）'!$F:$M,5,FALSE)),"")</f>
        <v/>
      </c>
      <c r="U5" s="20" t="str">
        <f>IF(INDEX(個人!$C$5:$AF$205,$A5,1)&lt;&gt;"",IF(ISERROR(VLOOKUP($D5&amp;"@"&amp;2,'中間シート（個人）'!$F:$M,4,FALSE)),"",VLOOKUP($D5&amp;"@"&amp;2,'中間シート（個人）'!$F:$M,6,FALSE)&amp;VLOOKUP($D5&amp;"@"&amp;2,'中間シート（個人）'!$F:$M,7,FALSE)&amp;"."&amp;VLOOKUP($D5&amp;"@"&amp;2,'中間シート（個人）'!$F:$M,8,FALSE)),"")</f>
        <v/>
      </c>
      <c r="V5" s="20" t="str">
        <f>IF(INDEX(個人!$C$5:$AF$205,$A5,1)&lt;&gt;"",IF(ISERROR(VLOOKUP($D5&amp;"@"&amp;3,'中間シート（個人）'!$F:$M,4,FALSE)),"",VLOOKUP($D5&amp;"@"&amp;3,'中間シート（個人）'!$F:$M,4,FALSE)&amp;VLOOKUP($D5&amp;"@"&amp;3,'中間シート（個人）'!$F:$M,5,FALSE)),"")</f>
        <v/>
      </c>
      <c r="W5" s="20" t="str">
        <f>IF(INDEX(個人!$C$5:$AF$205,$A5,1)&lt;&gt;"",IF(ISERROR(VLOOKUP($D5&amp;"@"&amp;3,'中間シート（個人）'!$F:$M,4,FALSE)),"",VLOOKUP($D5&amp;"@"&amp;3,'中間シート（個人）'!$F:$M,6,FALSE)&amp;VLOOKUP($D5&amp;"@"&amp;3,'中間シート（個人）'!$F:$M,7,FALSE)&amp;"."&amp;VLOOKUP($D5&amp;"@"&amp;3,'中間シート（個人）'!$F:$M,8,FALSE)),"")</f>
        <v/>
      </c>
      <c r="X5" s="20" t="str">
        <f>IF(INDEX(個人!$C$5:$AF$205,$A5,1)&lt;&gt;"",IF(ISERROR(VLOOKUP($D5&amp;"@"&amp;4,'中間シート（個人）'!$F:$M,4,FALSE)),"",VLOOKUP($D5&amp;"@"&amp;4,'中間シート（個人）'!$F:$M,4,FALSE)&amp;VLOOKUP($D5&amp;"@"&amp;4,'中間シート（個人）'!$F:$M,5,FALSE)),"")</f>
        <v/>
      </c>
      <c r="Y5" s="20" t="str">
        <f>IF(INDEX(個人!$C$5:$AF$205,$A5,1)&lt;&gt;"",IF(ISERROR(VLOOKUP($D5&amp;"@"&amp;4,'中間シート（個人）'!$F:$M,4,FALSE)),"",VLOOKUP($D5&amp;"@"&amp;4,'中間シート（個人）'!$F:$M,6,FALSE)&amp;VLOOKUP($D5&amp;"@"&amp;4,'中間シート（個人）'!$F:$M,7,FALSE)&amp;"."&amp;VLOOKUP($D5&amp;"@"&amp;4,'中間シート（個人）'!$F:$M,8,FALSE)),"")</f>
        <v/>
      </c>
      <c r="Z5" s="20" t="str">
        <f>IF(INDEX(個人!$C$5:$AF$205,$A5,1)&lt;&gt;"",IF(ISERROR(VLOOKUP($D5&amp;"@"&amp;5,'中間シート（個人）'!$F:$M,4,FALSE)),"",VLOOKUP($D5&amp;"@"&amp;5,'中間シート（個人）'!$F:$M,4,FALSE)&amp;VLOOKUP($D5&amp;"@"&amp;5,'中間シート（個人）'!$F:$M,5,FALSE)),"")</f>
        <v/>
      </c>
      <c r="AA5" s="20" t="str">
        <f>IF(INDEX(個人!$C$5:$AF$205,$A5,1)&lt;&gt;"",IF(ISERROR(VLOOKUP($D5&amp;"@"&amp;5,'中間シート（個人）'!$F:$M,4,FALSE)),"",VLOOKUP($D5&amp;"@"&amp;5,'中間シート（個人）'!$F:$M,6,FALSE)&amp;VLOOKUP($D5&amp;"@"&amp;5,'中間シート（個人）'!$F:$M,7,FALSE)&amp;"."&amp;VLOOKUP($D5&amp;"@"&amp;5,'中間シート（個人）'!$F:$M,8,FALSE)),"")</f>
        <v/>
      </c>
      <c r="AB5" s="20" t="str">
        <f>IF(INDEX(個人!$C$5:$AF$205,$A5,1)&lt;&gt;"",IF(ISERROR(VLOOKUP($D5&amp;"@"&amp;6,'中間シート（個人）'!$F:$M,4,FALSE)),"",VLOOKUP($D5&amp;"@"&amp;6,'中間シート（個人）'!$F:$M,4,FALSE)&amp;VLOOKUP($D5&amp;"@"&amp;6,'中間シート（個人）'!$F:$M,5,FALSE)),"")</f>
        <v/>
      </c>
      <c r="AC5" s="20" t="str">
        <f>IF(INDEX(個人!$C$5:$AF$205,$A5,1)&lt;&gt;"",IF(ISERROR(VLOOKUP($D5&amp;"@"&amp;6,'中間シート（個人）'!$F:$M,4,FALSE)),"",VLOOKUP($D5&amp;"@"&amp;6,'中間シート（個人）'!$F:$M,6,FALSE)&amp;VLOOKUP($D5&amp;"@"&amp;6,'中間シート（個人）'!$F:$M,7,FALSE)&amp;"."&amp;VLOOKUP($D5&amp;"@"&amp;6,'中間シート（個人）'!$F:$M,8,FALSE)),"")</f>
        <v/>
      </c>
      <c r="AD5" s="20" t="str">
        <f>IF(INDEX(個人!$C$5:$AF$205,$A5,1)&lt;&gt;"",IF(ISERROR(VLOOKUP($D5&amp;"@"&amp;7,'中間シート（個人）'!$F:$M,4,FALSE)),"",VLOOKUP($D5&amp;"@"&amp;7,'中間シート（個人）'!$F:$M,4,FALSE)&amp;VLOOKUP($D5&amp;"@"&amp;7,'中間シート（個人）'!$F:$M,5,FALSE)),"")</f>
        <v/>
      </c>
      <c r="AE5" s="20" t="str">
        <f>IF(INDEX(個人!$C$5:$AF$205,$A5,1)&lt;&gt;"",IF(ISERROR(VLOOKUP($D5&amp;"@"&amp;7,'中間シート（個人）'!$F:$M,4,FALSE)),"",VLOOKUP($D5&amp;"@"&amp;7,'中間シート（個人）'!$F:$M,6,FALSE)&amp;VLOOKUP($D5&amp;"@"&amp;7,'中間シート（個人）'!$F:$M,7,FALSE)&amp;"."&amp;VLOOKUP($D5&amp;"@"&amp;7,'中間シート（個人）'!$F:$M,8,FALSE)),"")</f>
        <v/>
      </c>
      <c r="AF5" s="20" t="str">
        <f>IF(INDEX(個人!$C$5:$AF$205,$A5,1)&lt;&gt;"",IF(ISERROR(VLOOKUP($D5&amp;"@"&amp;8,'中間シート（個人）'!$F:$M,4,FALSE)),"",VLOOKUP($D5&amp;"@"&amp;8,'中間シート（個人）'!$F:$M,4,FALSE)&amp;VLOOKUP($D5&amp;"@"&amp;8,'中間シート（個人）'!$F:$M,5,FALSE)),"")</f>
        <v/>
      </c>
      <c r="AG5" s="20" t="str">
        <f>IF(INDEX(個人!$C$5:$AF$205,$A5,1)&lt;&gt;"",IF(ISERROR(VLOOKUP($D5&amp;"@"&amp;8,'中間シート（個人）'!$F:$M,4,FALSE)),"",VLOOKUP($D5&amp;"@"&amp;8,'中間シート（個人）'!$F:$M,6,FALSE)&amp;VLOOKUP($D5&amp;"@"&amp;8,'中間シート（個人）'!$F:$M,7,FALSE)&amp;"."&amp;VLOOKUP($D5&amp;"@"&amp;8,'中間シート（個人）'!$F:$M,8,FALSE)),"")</f>
        <v/>
      </c>
      <c r="AH5" s="20" t="str">
        <f>IF(INDEX(個人!$C$5:$AF$205,$A5,1)&lt;&gt;"",IF(ISERROR(VLOOKUP($D5&amp;"@"&amp;9,'中間シート（個人）'!$F:$M,4,FALSE)),"",VLOOKUP($D5&amp;"@"&amp;9,'中間シート（個人）'!$F:$M,4,FALSE)&amp;VLOOKUP($D5&amp;"@"&amp;9,'中間シート（個人）'!$F:$M,5,FALSE)),"")</f>
        <v/>
      </c>
      <c r="AI5" s="20" t="str">
        <f>IF(INDEX(個人!$C$5:$AF$205,$A5,1)&lt;&gt;"",IF(ISERROR(VLOOKUP($D5&amp;"@"&amp;9,'中間シート（個人）'!$F:$M,4,FALSE)),"",VLOOKUP($D5&amp;"@"&amp;9,'中間シート（個人）'!$F:$M,6,FALSE)&amp;VLOOKUP($D5&amp;"@"&amp;9,'中間シート（個人）'!$F:$M,7,FALSE)&amp;"."&amp;VLOOKUP($D5&amp;"@"&amp;9,'中間シート（個人）'!$F:$M,8,FALSE)),"")</f>
        <v/>
      </c>
      <c r="AJ5" s="20" t="str">
        <f>IF(INDEX(個人!$C$5:$AF$205,$A5,1)&lt;&gt;"",IF(ISERROR(VLOOKUP($D5&amp;"@"&amp;10,'中間シート（個人）'!$F:$M,4,FALSE)),"",VLOOKUP($D5&amp;"@"&amp;10,'中間シート（個人）'!$F:$M,4,FALSE)&amp;VLOOKUP($D5&amp;"@"&amp;10,'中間シート（個人）'!$F:$M,5,FALSE)),"")</f>
        <v/>
      </c>
      <c r="AK5" s="20" t="str">
        <f>IF(INDEX(個人!$C$5:$AF$205,$A5,1)&lt;&gt;"",IF(ISERROR(VLOOKUP($D5&amp;"@"&amp;10,'中間シート（個人）'!$F:$M,4,FALSE)),"",VLOOKUP($D5&amp;"@"&amp;10,'中間シート（個人）'!$F:$M,6,FALSE)&amp;VLOOKUP($D5&amp;"@"&amp;10,'中間シート（個人）'!$F:$M,7,FALSE)&amp;"."&amp;VLOOKUP($D5&amp;"@"&amp;10,'中間シート（個人）'!$F:$M,8,FALSE)),"")</f>
        <v/>
      </c>
    </row>
    <row r="6" spans="1:37" x14ac:dyDescent="0.15">
      <c r="A6" s="20">
        <v>3</v>
      </c>
      <c r="C6" s="20" t="str">
        <f>IF(INDEX(個人!$C$5:$AF$205,$A6,1)&lt;&gt;"",VLOOKUP(INDEX(個人!$C$5:$AF$205,$A6,3),コード一覧!$A$1:$B$3,2,FALSE),"")</f>
        <v/>
      </c>
      <c r="D6" s="20" t="str">
        <f>IF(INDEX(個人!$C$5:$AF$205,$A6,1)&lt;&gt;"",DBCS(TRIM(INDEX(個人!$C$5:$AF$205,$A6,1))),"")</f>
        <v/>
      </c>
      <c r="E6" s="20" t="str">
        <f>IF(INDEX(個人!$C$5:$AF$205,$A6,1)&lt;&gt;"",ASC(TRIM(INDEX(個人!$C$5:$AF$205,$A6,2))),"")</f>
        <v/>
      </c>
      <c r="F6" s="20" t="str">
        <f>IF(INDEX(個人!$C$5:$AF$205,$A6,1)&lt;&gt;"",TEXT(YEAR(INDEX(個人!$C$5:$AF$205,$A6,4)),"0000")&amp;TEXT(MONTH(INDEX(個人!$C$5:$AF$205,$A6,4)),"00")&amp;TEXT(DAY(INDEX(個人!$C$5:$AF$205,$A6,4)),"00"),"")</f>
        <v/>
      </c>
      <c r="G6" s="20" t="str">
        <f>IF(INDEX(個人!$C$5:$AF$205,$A6,1)&lt;&gt;"",VLOOKUP(VLOOKUP(INDEX(個人!$C$5:$AF$205,$A6,7),コード一覧!$AA$1:$AC$18,3,FALSE),コード一覧!$C$1:$D$8,2,FALSE),"")</f>
        <v/>
      </c>
      <c r="H6" s="20" t="str">
        <f>IF(INDEX(個人!$C$5:$AF$205,$A6,1)&lt;&gt;"",IF(ISNUMBER(VALUE(RIGHT(INDEX(個人!$C$5:$AF$205,$A6,7),1))),RIGHT(INDEX(個人!$C$5:$AF$205,$A6,7),1),0),"")</f>
        <v/>
      </c>
      <c r="I6" s="20" t="str">
        <f>IF(INDEX(個人!$C$5:$AF$205,$A6,1)&lt;&gt;"",VLOOKUP(D6&amp;"@"&amp;1,'中間シート（個人）'!$F:$M,3,FALSE),"")</f>
        <v/>
      </c>
      <c r="K6" s="20" t="str">
        <f>IF(INDEX(個人!$C$5:$AF$205,$A6,1)&lt;&gt;"",個人!$B$2,"")</f>
        <v/>
      </c>
      <c r="Q6" s="20" t="str">
        <f>IF(INDEX(個人!$C$5:$AF$205,$A6,1)&lt;&gt;"",4,"")</f>
        <v/>
      </c>
      <c r="R6" s="20" t="str">
        <f>IF(INDEX(個人!$C$5:$AF$205,$A6,1)&lt;&gt;"",IF(ISERROR(VLOOKUP($D6&amp;"@"&amp;1,'中間シート（個人）'!$F:$M,4,FALSE)),"",VLOOKUP($D6&amp;"@"&amp;1,'中間シート（個人）'!$F:$M,4,FALSE)&amp;VLOOKUP($D6&amp;"@"&amp;1,'中間シート（個人）'!$F:$M,5,FALSE)),"")</f>
        <v/>
      </c>
      <c r="S6" s="20" t="str">
        <f>IF(INDEX(個人!$C$5:$AF$205,$A6,1)&lt;&gt;"",IF(ISERROR(VLOOKUP($D6&amp;"@"&amp;1,'中間シート（個人）'!$F:$M,4,FALSE)),"",VLOOKUP($D6&amp;"@"&amp;1,'中間シート（個人）'!$F:$M,6,FALSE)&amp;VLOOKUP($D6&amp;"@"&amp;1,'中間シート（個人）'!$F:$M,7,FALSE)&amp;"."&amp;VLOOKUP($D6&amp;"@"&amp;1,'中間シート（個人）'!$F:$M,8,FALSE)),"")</f>
        <v/>
      </c>
      <c r="T6" s="20" t="str">
        <f>IF(INDEX(個人!$C$5:$AF$205,$A6,1)&lt;&gt;"",IF(ISERROR(VLOOKUP($D6&amp;"@"&amp;2,'中間シート（個人）'!$F:$M,4,FALSE)),"",VLOOKUP($D6&amp;"@"&amp;2,'中間シート（個人）'!$F:$M,4,FALSE)&amp;VLOOKUP($D6&amp;"@"&amp;2,'中間シート（個人）'!$F:$M,5,FALSE)),"")</f>
        <v/>
      </c>
      <c r="U6" s="20" t="str">
        <f>IF(INDEX(個人!$C$5:$AF$205,$A6,1)&lt;&gt;"",IF(ISERROR(VLOOKUP($D6&amp;"@"&amp;2,'中間シート（個人）'!$F:$M,4,FALSE)),"",VLOOKUP($D6&amp;"@"&amp;2,'中間シート（個人）'!$F:$M,6,FALSE)&amp;VLOOKUP($D6&amp;"@"&amp;2,'中間シート（個人）'!$F:$M,7,FALSE)&amp;"."&amp;VLOOKUP($D6&amp;"@"&amp;2,'中間シート（個人）'!$F:$M,8,FALSE)),"")</f>
        <v/>
      </c>
      <c r="V6" s="20" t="str">
        <f>IF(INDEX(個人!$C$5:$AF$205,$A6,1)&lt;&gt;"",IF(ISERROR(VLOOKUP($D6&amp;"@"&amp;3,'中間シート（個人）'!$F:$M,4,FALSE)),"",VLOOKUP($D6&amp;"@"&amp;3,'中間シート（個人）'!$F:$M,4,FALSE)&amp;VLOOKUP($D6&amp;"@"&amp;3,'中間シート（個人）'!$F:$M,5,FALSE)),"")</f>
        <v/>
      </c>
      <c r="W6" s="20" t="str">
        <f>IF(INDEX(個人!$C$5:$AF$205,$A6,1)&lt;&gt;"",IF(ISERROR(VLOOKUP($D6&amp;"@"&amp;3,'中間シート（個人）'!$F:$M,4,FALSE)),"",VLOOKUP($D6&amp;"@"&amp;3,'中間シート（個人）'!$F:$M,6,FALSE)&amp;VLOOKUP($D6&amp;"@"&amp;3,'中間シート（個人）'!$F:$M,7,FALSE)&amp;"."&amp;VLOOKUP($D6&amp;"@"&amp;3,'中間シート（個人）'!$F:$M,8,FALSE)),"")</f>
        <v/>
      </c>
      <c r="X6" s="20" t="str">
        <f>IF(INDEX(個人!$C$5:$AF$205,$A6,1)&lt;&gt;"",IF(ISERROR(VLOOKUP($D6&amp;"@"&amp;4,'中間シート（個人）'!$F:$M,4,FALSE)),"",VLOOKUP($D6&amp;"@"&amp;4,'中間シート（個人）'!$F:$M,4,FALSE)&amp;VLOOKUP($D6&amp;"@"&amp;4,'中間シート（個人）'!$F:$M,5,FALSE)),"")</f>
        <v/>
      </c>
      <c r="Y6" s="20" t="str">
        <f>IF(INDEX(個人!$C$5:$AF$205,$A6,1)&lt;&gt;"",IF(ISERROR(VLOOKUP($D6&amp;"@"&amp;4,'中間シート（個人）'!$F:$M,4,FALSE)),"",VLOOKUP($D6&amp;"@"&amp;4,'中間シート（個人）'!$F:$M,6,FALSE)&amp;VLOOKUP($D6&amp;"@"&amp;4,'中間シート（個人）'!$F:$M,7,FALSE)&amp;"."&amp;VLOOKUP($D6&amp;"@"&amp;4,'中間シート（個人）'!$F:$M,8,FALSE)),"")</f>
        <v/>
      </c>
      <c r="Z6" s="20" t="str">
        <f>IF(INDEX(個人!$C$5:$AF$205,$A6,1)&lt;&gt;"",IF(ISERROR(VLOOKUP($D6&amp;"@"&amp;5,'中間シート（個人）'!$F:$M,4,FALSE)),"",VLOOKUP($D6&amp;"@"&amp;5,'中間シート（個人）'!$F:$M,4,FALSE)&amp;VLOOKUP($D6&amp;"@"&amp;5,'中間シート（個人）'!$F:$M,5,FALSE)),"")</f>
        <v/>
      </c>
      <c r="AA6" s="20" t="str">
        <f>IF(INDEX(個人!$C$5:$AF$205,$A6,1)&lt;&gt;"",IF(ISERROR(VLOOKUP($D6&amp;"@"&amp;5,'中間シート（個人）'!$F:$M,4,FALSE)),"",VLOOKUP($D6&amp;"@"&amp;5,'中間シート（個人）'!$F:$M,6,FALSE)&amp;VLOOKUP($D6&amp;"@"&amp;5,'中間シート（個人）'!$F:$M,7,FALSE)&amp;"."&amp;VLOOKUP($D6&amp;"@"&amp;5,'中間シート（個人）'!$F:$M,8,FALSE)),"")</f>
        <v/>
      </c>
      <c r="AB6" s="20" t="str">
        <f>IF(INDEX(個人!$C$5:$AF$205,$A6,1)&lt;&gt;"",IF(ISERROR(VLOOKUP($D6&amp;"@"&amp;6,'中間シート（個人）'!$F:$M,4,FALSE)),"",VLOOKUP($D6&amp;"@"&amp;6,'中間シート（個人）'!$F:$M,4,FALSE)&amp;VLOOKUP($D6&amp;"@"&amp;6,'中間シート（個人）'!$F:$M,5,FALSE)),"")</f>
        <v/>
      </c>
      <c r="AC6" s="20" t="str">
        <f>IF(INDEX(個人!$C$5:$AF$205,$A6,1)&lt;&gt;"",IF(ISERROR(VLOOKUP($D6&amp;"@"&amp;6,'中間シート（個人）'!$F:$M,4,FALSE)),"",VLOOKUP($D6&amp;"@"&amp;6,'中間シート（個人）'!$F:$M,6,FALSE)&amp;VLOOKUP($D6&amp;"@"&amp;6,'中間シート（個人）'!$F:$M,7,FALSE)&amp;"."&amp;VLOOKUP($D6&amp;"@"&amp;6,'中間シート（個人）'!$F:$M,8,FALSE)),"")</f>
        <v/>
      </c>
      <c r="AD6" s="20" t="str">
        <f>IF(INDEX(個人!$C$5:$AF$205,$A6,1)&lt;&gt;"",IF(ISERROR(VLOOKUP($D6&amp;"@"&amp;7,'中間シート（個人）'!$F:$M,4,FALSE)),"",VLOOKUP($D6&amp;"@"&amp;7,'中間シート（個人）'!$F:$M,4,FALSE)&amp;VLOOKUP($D6&amp;"@"&amp;7,'中間シート（個人）'!$F:$M,5,FALSE)),"")</f>
        <v/>
      </c>
      <c r="AE6" s="20" t="str">
        <f>IF(INDEX(個人!$C$5:$AF$205,$A6,1)&lt;&gt;"",IF(ISERROR(VLOOKUP($D6&amp;"@"&amp;7,'中間シート（個人）'!$F:$M,4,FALSE)),"",VLOOKUP($D6&amp;"@"&amp;7,'中間シート（個人）'!$F:$M,6,FALSE)&amp;VLOOKUP($D6&amp;"@"&amp;7,'中間シート（個人）'!$F:$M,7,FALSE)&amp;"."&amp;VLOOKUP($D6&amp;"@"&amp;7,'中間シート（個人）'!$F:$M,8,FALSE)),"")</f>
        <v/>
      </c>
      <c r="AF6" s="20" t="str">
        <f>IF(INDEX(個人!$C$5:$AF$205,$A6,1)&lt;&gt;"",IF(ISERROR(VLOOKUP($D6&amp;"@"&amp;8,'中間シート（個人）'!$F:$M,4,FALSE)),"",VLOOKUP($D6&amp;"@"&amp;8,'中間シート（個人）'!$F:$M,4,FALSE)&amp;VLOOKUP($D6&amp;"@"&amp;8,'中間シート（個人）'!$F:$M,5,FALSE)),"")</f>
        <v/>
      </c>
      <c r="AG6" s="20" t="str">
        <f>IF(INDEX(個人!$C$5:$AF$205,$A6,1)&lt;&gt;"",IF(ISERROR(VLOOKUP($D6&amp;"@"&amp;8,'中間シート（個人）'!$F:$M,4,FALSE)),"",VLOOKUP($D6&amp;"@"&amp;8,'中間シート（個人）'!$F:$M,6,FALSE)&amp;VLOOKUP($D6&amp;"@"&amp;8,'中間シート（個人）'!$F:$M,7,FALSE)&amp;"."&amp;VLOOKUP($D6&amp;"@"&amp;8,'中間シート（個人）'!$F:$M,8,FALSE)),"")</f>
        <v/>
      </c>
      <c r="AH6" s="20" t="str">
        <f>IF(INDEX(個人!$C$5:$AF$205,$A6,1)&lt;&gt;"",IF(ISERROR(VLOOKUP($D6&amp;"@"&amp;9,'中間シート（個人）'!$F:$M,4,FALSE)),"",VLOOKUP($D6&amp;"@"&amp;9,'中間シート（個人）'!$F:$M,4,FALSE)&amp;VLOOKUP($D6&amp;"@"&amp;9,'中間シート（個人）'!$F:$M,5,FALSE)),"")</f>
        <v/>
      </c>
      <c r="AI6" s="20" t="str">
        <f>IF(INDEX(個人!$C$5:$AF$205,$A6,1)&lt;&gt;"",IF(ISERROR(VLOOKUP($D6&amp;"@"&amp;9,'中間シート（個人）'!$F:$M,4,FALSE)),"",VLOOKUP($D6&amp;"@"&amp;9,'中間シート（個人）'!$F:$M,6,FALSE)&amp;VLOOKUP($D6&amp;"@"&amp;9,'中間シート（個人）'!$F:$M,7,FALSE)&amp;"."&amp;VLOOKUP($D6&amp;"@"&amp;9,'中間シート（個人）'!$F:$M,8,FALSE)),"")</f>
        <v/>
      </c>
      <c r="AJ6" s="20" t="str">
        <f>IF(INDEX(個人!$C$5:$AF$205,$A6,1)&lt;&gt;"",IF(ISERROR(VLOOKUP($D6&amp;"@"&amp;10,'中間シート（個人）'!$F:$M,4,FALSE)),"",VLOOKUP($D6&amp;"@"&amp;10,'中間シート（個人）'!$F:$M,4,FALSE)&amp;VLOOKUP($D6&amp;"@"&amp;10,'中間シート（個人）'!$F:$M,5,FALSE)),"")</f>
        <v/>
      </c>
      <c r="AK6" s="20" t="str">
        <f>IF(INDEX(個人!$C$5:$AF$205,$A6,1)&lt;&gt;"",IF(ISERROR(VLOOKUP($D6&amp;"@"&amp;10,'中間シート（個人）'!$F:$M,4,FALSE)),"",VLOOKUP($D6&amp;"@"&amp;10,'中間シート（個人）'!$F:$M,6,FALSE)&amp;VLOOKUP($D6&amp;"@"&amp;10,'中間シート（個人）'!$F:$M,7,FALSE)&amp;"."&amp;VLOOKUP($D6&amp;"@"&amp;10,'中間シート（個人）'!$F:$M,8,FALSE)),"")</f>
        <v/>
      </c>
    </row>
    <row r="7" spans="1:37" x14ac:dyDescent="0.15">
      <c r="A7" s="20">
        <v>4</v>
      </c>
      <c r="C7" s="20" t="str">
        <f>IF(INDEX(個人!$C$5:$AF$205,$A7,1)&lt;&gt;"",VLOOKUP(INDEX(個人!$C$5:$AF$205,$A7,3),コード一覧!$A$1:$B$3,2,FALSE),"")</f>
        <v/>
      </c>
      <c r="D7" s="20" t="str">
        <f>IF(INDEX(個人!$C$5:$AF$205,$A7,1)&lt;&gt;"",DBCS(TRIM(INDEX(個人!$C$5:$AF$205,$A7,1))),"")</f>
        <v/>
      </c>
      <c r="E7" s="20" t="str">
        <f>IF(INDEX(個人!$C$5:$AF$205,$A7,1)&lt;&gt;"",ASC(TRIM(INDEX(個人!$C$5:$AF$205,$A7,2))),"")</f>
        <v/>
      </c>
      <c r="F7" s="20" t="str">
        <f>IF(INDEX(個人!$C$5:$AF$205,$A7,1)&lt;&gt;"",TEXT(YEAR(INDEX(個人!$C$5:$AF$205,$A7,4)),"0000")&amp;TEXT(MONTH(INDEX(個人!$C$5:$AF$205,$A7,4)),"00")&amp;TEXT(DAY(INDEX(個人!$C$5:$AF$205,$A7,4)),"00"),"")</f>
        <v/>
      </c>
      <c r="G7" s="20" t="str">
        <f>IF(INDEX(個人!$C$5:$AF$205,$A7,1)&lt;&gt;"",VLOOKUP(VLOOKUP(INDEX(個人!$C$5:$AF$205,$A7,7),コード一覧!$AA$1:$AC$18,3,FALSE),コード一覧!$C$1:$D$8,2,FALSE),"")</f>
        <v/>
      </c>
      <c r="H7" s="20" t="str">
        <f>IF(INDEX(個人!$C$5:$AF$205,$A7,1)&lt;&gt;"",IF(ISNUMBER(VALUE(RIGHT(INDEX(個人!$C$5:$AF$205,$A7,7),1))),RIGHT(INDEX(個人!$C$5:$AF$205,$A7,7),1),0),"")</f>
        <v/>
      </c>
      <c r="I7" s="20" t="str">
        <f>IF(INDEX(個人!$C$5:$AF$205,$A7,1)&lt;&gt;"",VLOOKUP(D7&amp;"@"&amp;1,'中間シート（個人）'!$F:$M,3,FALSE),"")</f>
        <v/>
      </c>
      <c r="K7" s="20" t="str">
        <f>IF(INDEX(個人!$C$5:$AF$205,$A7,1)&lt;&gt;"",個人!$B$2,"")</f>
        <v/>
      </c>
      <c r="Q7" s="20" t="str">
        <f>IF(INDEX(個人!$C$5:$AF$205,$A7,1)&lt;&gt;"",4,"")</f>
        <v/>
      </c>
      <c r="R7" s="20" t="str">
        <f>IF(INDEX(個人!$C$5:$AF$205,$A7,1)&lt;&gt;"",IF(ISERROR(VLOOKUP($D7&amp;"@"&amp;1,'中間シート（個人）'!$F:$M,4,FALSE)),"",VLOOKUP($D7&amp;"@"&amp;1,'中間シート（個人）'!$F:$M,4,FALSE)&amp;VLOOKUP($D7&amp;"@"&amp;1,'中間シート（個人）'!$F:$M,5,FALSE)),"")</f>
        <v/>
      </c>
      <c r="S7" s="20" t="str">
        <f>IF(INDEX(個人!$C$5:$AF$205,$A7,1)&lt;&gt;"",IF(ISERROR(VLOOKUP($D7&amp;"@"&amp;1,'中間シート（個人）'!$F:$M,4,FALSE)),"",VLOOKUP($D7&amp;"@"&amp;1,'中間シート（個人）'!$F:$M,6,FALSE)&amp;VLOOKUP($D7&amp;"@"&amp;1,'中間シート（個人）'!$F:$M,7,FALSE)&amp;"."&amp;VLOOKUP($D7&amp;"@"&amp;1,'中間シート（個人）'!$F:$M,8,FALSE)),"")</f>
        <v/>
      </c>
      <c r="T7" s="20" t="str">
        <f>IF(INDEX(個人!$C$5:$AF$205,$A7,1)&lt;&gt;"",IF(ISERROR(VLOOKUP($D7&amp;"@"&amp;2,'中間シート（個人）'!$F:$M,4,FALSE)),"",VLOOKUP($D7&amp;"@"&amp;2,'中間シート（個人）'!$F:$M,4,FALSE)&amp;VLOOKUP($D7&amp;"@"&amp;2,'中間シート（個人）'!$F:$M,5,FALSE)),"")</f>
        <v/>
      </c>
      <c r="U7" s="20" t="str">
        <f>IF(INDEX(個人!$C$5:$AF$205,$A7,1)&lt;&gt;"",IF(ISERROR(VLOOKUP($D7&amp;"@"&amp;2,'中間シート（個人）'!$F:$M,4,FALSE)),"",VLOOKUP($D7&amp;"@"&amp;2,'中間シート（個人）'!$F:$M,6,FALSE)&amp;VLOOKUP($D7&amp;"@"&amp;2,'中間シート（個人）'!$F:$M,7,FALSE)&amp;"."&amp;VLOOKUP($D7&amp;"@"&amp;2,'中間シート（個人）'!$F:$M,8,FALSE)),"")</f>
        <v/>
      </c>
      <c r="V7" s="20" t="str">
        <f>IF(INDEX(個人!$C$5:$AF$205,$A7,1)&lt;&gt;"",IF(ISERROR(VLOOKUP($D7&amp;"@"&amp;3,'中間シート（個人）'!$F:$M,4,FALSE)),"",VLOOKUP($D7&amp;"@"&amp;3,'中間シート（個人）'!$F:$M,4,FALSE)&amp;VLOOKUP($D7&amp;"@"&amp;3,'中間シート（個人）'!$F:$M,5,FALSE)),"")</f>
        <v/>
      </c>
      <c r="W7" s="20" t="str">
        <f>IF(INDEX(個人!$C$5:$AF$205,$A7,1)&lt;&gt;"",IF(ISERROR(VLOOKUP($D7&amp;"@"&amp;3,'中間シート（個人）'!$F:$M,4,FALSE)),"",VLOOKUP($D7&amp;"@"&amp;3,'中間シート（個人）'!$F:$M,6,FALSE)&amp;VLOOKUP($D7&amp;"@"&amp;3,'中間シート（個人）'!$F:$M,7,FALSE)&amp;"."&amp;VLOOKUP($D7&amp;"@"&amp;3,'中間シート（個人）'!$F:$M,8,FALSE)),"")</f>
        <v/>
      </c>
      <c r="X7" s="20" t="str">
        <f>IF(INDEX(個人!$C$5:$AF$205,$A7,1)&lt;&gt;"",IF(ISERROR(VLOOKUP($D7&amp;"@"&amp;4,'中間シート（個人）'!$F:$M,4,FALSE)),"",VLOOKUP($D7&amp;"@"&amp;4,'中間シート（個人）'!$F:$M,4,FALSE)&amp;VLOOKUP($D7&amp;"@"&amp;4,'中間シート（個人）'!$F:$M,5,FALSE)),"")</f>
        <v/>
      </c>
      <c r="Y7" s="20" t="str">
        <f>IF(INDEX(個人!$C$5:$AF$205,$A7,1)&lt;&gt;"",IF(ISERROR(VLOOKUP($D7&amp;"@"&amp;4,'中間シート（個人）'!$F:$M,4,FALSE)),"",VLOOKUP($D7&amp;"@"&amp;4,'中間シート（個人）'!$F:$M,6,FALSE)&amp;VLOOKUP($D7&amp;"@"&amp;4,'中間シート（個人）'!$F:$M,7,FALSE)&amp;"."&amp;VLOOKUP($D7&amp;"@"&amp;4,'中間シート（個人）'!$F:$M,8,FALSE)),"")</f>
        <v/>
      </c>
      <c r="Z7" s="20" t="str">
        <f>IF(INDEX(個人!$C$5:$AF$205,$A7,1)&lt;&gt;"",IF(ISERROR(VLOOKUP($D7&amp;"@"&amp;5,'中間シート（個人）'!$F:$M,4,FALSE)),"",VLOOKUP($D7&amp;"@"&amp;5,'中間シート（個人）'!$F:$M,4,FALSE)&amp;VLOOKUP($D7&amp;"@"&amp;5,'中間シート（個人）'!$F:$M,5,FALSE)),"")</f>
        <v/>
      </c>
      <c r="AA7" s="20" t="str">
        <f>IF(INDEX(個人!$C$5:$AF$205,$A7,1)&lt;&gt;"",IF(ISERROR(VLOOKUP($D7&amp;"@"&amp;5,'中間シート（個人）'!$F:$M,4,FALSE)),"",VLOOKUP($D7&amp;"@"&amp;5,'中間シート（個人）'!$F:$M,6,FALSE)&amp;VLOOKUP($D7&amp;"@"&amp;5,'中間シート（個人）'!$F:$M,7,FALSE)&amp;"."&amp;VLOOKUP($D7&amp;"@"&amp;5,'中間シート（個人）'!$F:$M,8,FALSE)),"")</f>
        <v/>
      </c>
      <c r="AB7" s="20" t="str">
        <f>IF(INDEX(個人!$C$5:$AF$205,$A7,1)&lt;&gt;"",IF(ISERROR(VLOOKUP($D7&amp;"@"&amp;6,'中間シート（個人）'!$F:$M,4,FALSE)),"",VLOOKUP($D7&amp;"@"&amp;6,'中間シート（個人）'!$F:$M,4,FALSE)&amp;VLOOKUP($D7&amp;"@"&amp;6,'中間シート（個人）'!$F:$M,5,FALSE)),"")</f>
        <v/>
      </c>
      <c r="AC7" s="20" t="str">
        <f>IF(INDEX(個人!$C$5:$AF$205,$A7,1)&lt;&gt;"",IF(ISERROR(VLOOKUP($D7&amp;"@"&amp;6,'中間シート（個人）'!$F:$M,4,FALSE)),"",VLOOKUP($D7&amp;"@"&amp;6,'中間シート（個人）'!$F:$M,6,FALSE)&amp;VLOOKUP($D7&amp;"@"&amp;6,'中間シート（個人）'!$F:$M,7,FALSE)&amp;"."&amp;VLOOKUP($D7&amp;"@"&amp;6,'中間シート（個人）'!$F:$M,8,FALSE)),"")</f>
        <v/>
      </c>
      <c r="AD7" s="20" t="str">
        <f>IF(INDEX(個人!$C$5:$AF$205,$A7,1)&lt;&gt;"",IF(ISERROR(VLOOKUP($D7&amp;"@"&amp;7,'中間シート（個人）'!$F:$M,4,FALSE)),"",VLOOKUP($D7&amp;"@"&amp;7,'中間シート（個人）'!$F:$M,4,FALSE)&amp;VLOOKUP($D7&amp;"@"&amp;7,'中間シート（個人）'!$F:$M,5,FALSE)),"")</f>
        <v/>
      </c>
      <c r="AE7" s="20" t="str">
        <f>IF(INDEX(個人!$C$5:$AF$205,$A7,1)&lt;&gt;"",IF(ISERROR(VLOOKUP($D7&amp;"@"&amp;7,'中間シート（個人）'!$F:$M,4,FALSE)),"",VLOOKUP($D7&amp;"@"&amp;7,'中間シート（個人）'!$F:$M,6,FALSE)&amp;VLOOKUP($D7&amp;"@"&amp;7,'中間シート（個人）'!$F:$M,7,FALSE)&amp;"."&amp;VLOOKUP($D7&amp;"@"&amp;7,'中間シート（個人）'!$F:$M,8,FALSE)),"")</f>
        <v/>
      </c>
      <c r="AF7" s="20" t="str">
        <f>IF(INDEX(個人!$C$5:$AF$205,$A7,1)&lt;&gt;"",IF(ISERROR(VLOOKUP($D7&amp;"@"&amp;8,'中間シート（個人）'!$F:$M,4,FALSE)),"",VLOOKUP($D7&amp;"@"&amp;8,'中間シート（個人）'!$F:$M,4,FALSE)&amp;VLOOKUP($D7&amp;"@"&amp;8,'中間シート（個人）'!$F:$M,5,FALSE)),"")</f>
        <v/>
      </c>
      <c r="AG7" s="20" t="str">
        <f>IF(INDEX(個人!$C$5:$AF$205,$A7,1)&lt;&gt;"",IF(ISERROR(VLOOKUP($D7&amp;"@"&amp;8,'中間シート（個人）'!$F:$M,4,FALSE)),"",VLOOKUP($D7&amp;"@"&amp;8,'中間シート（個人）'!$F:$M,6,FALSE)&amp;VLOOKUP($D7&amp;"@"&amp;8,'中間シート（個人）'!$F:$M,7,FALSE)&amp;"."&amp;VLOOKUP($D7&amp;"@"&amp;8,'中間シート（個人）'!$F:$M,8,FALSE)),"")</f>
        <v/>
      </c>
      <c r="AH7" s="20" t="str">
        <f>IF(INDEX(個人!$C$5:$AF$205,$A7,1)&lt;&gt;"",IF(ISERROR(VLOOKUP($D7&amp;"@"&amp;9,'中間シート（個人）'!$F:$M,4,FALSE)),"",VLOOKUP($D7&amp;"@"&amp;9,'中間シート（個人）'!$F:$M,4,FALSE)&amp;VLOOKUP($D7&amp;"@"&amp;9,'中間シート（個人）'!$F:$M,5,FALSE)),"")</f>
        <v/>
      </c>
      <c r="AI7" s="20" t="str">
        <f>IF(INDEX(個人!$C$5:$AF$205,$A7,1)&lt;&gt;"",IF(ISERROR(VLOOKUP($D7&amp;"@"&amp;9,'中間シート（個人）'!$F:$M,4,FALSE)),"",VLOOKUP($D7&amp;"@"&amp;9,'中間シート（個人）'!$F:$M,6,FALSE)&amp;VLOOKUP($D7&amp;"@"&amp;9,'中間シート（個人）'!$F:$M,7,FALSE)&amp;"."&amp;VLOOKUP($D7&amp;"@"&amp;9,'中間シート（個人）'!$F:$M,8,FALSE)),"")</f>
        <v/>
      </c>
      <c r="AJ7" s="20" t="str">
        <f>IF(INDEX(個人!$C$5:$AF$205,$A7,1)&lt;&gt;"",IF(ISERROR(VLOOKUP($D7&amp;"@"&amp;10,'中間シート（個人）'!$F:$M,4,FALSE)),"",VLOOKUP($D7&amp;"@"&amp;10,'中間シート（個人）'!$F:$M,4,FALSE)&amp;VLOOKUP($D7&amp;"@"&amp;10,'中間シート（個人）'!$F:$M,5,FALSE)),"")</f>
        <v/>
      </c>
      <c r="AK7" s="20" t="str">
        <f>IF(INDEX(個人!$C$5:$AF$205,$A7,1)&lt;&gt;"",IF(ISERROR(VLOOKUP($D7&amp;"@"&amp;10,'中間シート（個人）'!$F:$M,4,FALSE)),"",VLOOKUP($D7&amp;"@"&amp;10,'中間シート（個人）'!$F:$M,6,FALSE)&amp;VLOOKUP($D7&amp;"@"&amp;10,'中間シート（個人）'!$F:$M,7,FALSE)&amp;"."&amp;VLOOKUP($D7&amp;"@"&amp;10,'中間シート（個人）'!$F:$M,8,FALSE)),"")</f>
        <v/>
      </c>
    </row>
    <row r="8" spans="1:37" x14ac:dyDescent="0.15">
      <c r="A8" s="20">
        <v>5</v>
      </c>
      <c r="C8" s="20" t="str">
        <f>IF(INDEX(個人!$C$5:$AF$205,$A8,1)&lt;&gt;"",VLOOKUP(INDEX(個人!$C$5:$AF$205,$A8,3),コード一覧!$A$1:$B$3,2,FALSE),"")</f>
        <v/>
      </c>
      <c r="D8" s="20" t="str">
        <f>IF(INDEX(個人!$C$5:$AF$205,$A8,1)&lt;&gt;"",DBCS(TRIM(INDEX(個人!$C$5:$AF$205,$A8,1))),"")</f>
        <v/>
      </c>
      <c r="E8" s="20" t="str">
        <f>IF(INDEX(個人!$C$5:$AF$205,$A8,1)&lt;&gt;"",ASC(TRIM(INDEX(個人!$C$5:$AF$205,$A8,2))),"")</f>
        <v/>
      </c>
      <c r="F8" s="20" t="str">
        <f>IF(INDEX(個人!$C$5:$AF$205,$A8,1)&lt;&gt;"",TEXT(YEAR(INDEX(個人!$C$5:$AF$205,$A8,4)),"0000")&amp;TEXT(MONTH(INDEX(個人!$C$5:$AF$205,$A8,4)),"00")&amp;TEXT(DAY(INDEX(個人!$C$5:$AF$205,$A8,4)),"00"),"")</f>
        <v/>
      </c>
      <c r="G8" s="20" t="str">
        <f>IF(INDEX(個人!$C$5:$AF$205,$A8,1)&lt;&gt;"",VLOOKUP(VLOOKUP(INDEX(個人!$C$5:$AF$205,$A8,7),コード一覧!$AA$1:$AC$18,3,FALSE),コード一覧!$C$1:$D$8,2,FALSE),"")</f>
        <v/>
      </c>
      <c r="H8" s="20" t="str">
        <f>IF(INDEX(個人!$C$5:$AF$205,$A8,1)&lt;&gt;"",IF(ISNUMBER(VALUE(RIGHT(INDEX(個人!$C$5:$AF$205,$A8,7),1))),RIGHT(INDEX(個人!$C$5:$AF$205,$A8,7),1),0),"")</f>
        <v/>
      </c>
      <c r="I8" s="20" t="str">
        <f>IF(INDEX(個人!$C$5:$AF$205,$A8,1)&lt;&gt;"",VLOOKUP(D8&amp;"@"&amp;1,'中間シート（個人）'!$F:$M,3,FALSE),"")</f>
        <v/>
      </c>
      <c r="K8" s="20" t="str">
        <f>IF(INDEX(個人!$C$5:$AF$205,$A8,1)&lt;&gt;"",個人!$B$2,"")</f>
        <v/>
      </c>
      <c r="Q8" s="20" t="str">
        <f>IF(INDEX(個人!$C$5:$AF$205,$A8,1)&lt;&gt;"",4,"")</f>
        <v/>
      </c>
      <c r="R8" s="20" t="str">
        <f>IF(INDEX(個人!$C$5:$AF$205,$A8,1)&lt;&gt;"",IF(ISERROR(VLOOKUP($D8&amp;"@"&amp;1,'中間シート（個人）'!$F:$M,4,FALSE)),"",VLOOKUP($D8&amp;"@"&amp;1,'中間シート（個人）'!$F:$M,4,FALSE)&amp;VLOOKUP($D8&amp;"@"&amp;1,'中間シート（個人）'!$F:$M,5,FALSE)),"")</f>
        <v/>
      </c>
      <c r="S8" s="20" t="str">
        <f>IF(INDEX(個人!$C$5:$AF$205,$A8,1)&lt;&gt;"",IF(ISERROR(VLOOKUP($D8&amp;"@"&amp;1,'中間シート（個人）'!$F:$M,4,FALSE)),"",VLOOKUP($D8&amp;"@"&amp;1,'中間シート（個人）'!$F:$M,6,FALSE)&amp;VLOOKUP($D8&amp;"@"&amp;1,'中間シート（個人）'!$F:$M,7,FALSE)&amp;"."&amp;VLOOKUP($D8&amp;"@"&amp;1,'中間シート（個人）'!$F:$M,8,FALSE)),"")</f>
        <v/>
      </c>
      <c r="T8" s="20" t="str">
        <f>IF(INDEX(個人!$C$5:$AF$205,$A8,1)&lt;&gt;"",IF(ISERROR(VLOOKUP($D8&amp;"@"&amp;2,'中間シート（個人）'!$F:$M,4,FALSE)),"",VLOOKUP($D8&amp;"@"&amp;2,'中間シート（個人）'!$F:$M,4,FALSE)&amp;VLOOKUP($D8&amp;"@"&amp;2,'中間シート（個人）'!$F:$M,5,FALSE)),"")</f>
        <v/>
      </c>
      <c r="U8" s="20" t="str">
        <f>IF(INDEX(個人!$C$5:$AF$205,$A8,1)&lt;&gt;"",IF(ISERROR(VLOOKUP($D8&amp;"@"&amp;2,'中間シート（個人）'!$F:$M,4,FALSE)),"",VLOOKUP($D8&amp;"@"&amp;2,'中間シート（個人）'!$F:$M,6,FALSE)&amp;VLOOKUP($D8&amp;"@"&amp;2,'中間シート（個人）'!$F:$M,7,FALSE)&amp;"."&amp;VLOOKUP($D8&amp;"@"&amp;2,'中間シート（個人）'!$F:$M,8,FALSE)),"")</f>
        <v/>
      </c>
      <c r="V8" s="20" t="str">
        <f>IF(INDEX(個人!$C$5:$AF$205,$A8,1)&lt;&gt;"",IF(ISERROR(VLOOKUP($D8&amp;"@"&amp;3,'中間シート（個人）'!$F:$M,4,FALSE)),"",VLOOKUP($D8&amp;"@"&amp;3,'中間シート（個人）'!$F:$M,4,FALSE)&amp;VLOOKUP($D8&amp;"@"&amp;3,'中間シート（個人）'!$F:$M,5,FALSE)),"")</f>
        <v/>
      </c>
      <c r="W8" s="20" t="str">
        <f>IF(INDEX(個人!$C$5:$AF$205,$A8,1)&lt;&gt;"",IF(ISERROR(VLOOKUP($D8&amp;"@"&amp;3,'中間シート（個人）'!$F:$M,4,FALSE)),"",VLOOKUP($D8&amp;"@"&amp;3,'中間シート（個人）'!$F:$M,6,FALSE)&amp;VLOOKUP($D8&amp;"@"&amp;3,'中間シート（個人）'!$F:$M,7,FALSE)&amp;"."&amp;VLOOKUP($D8&amp;"@"&amp;3,'中間シート（個人）'!$F:$M,8,FALSE)),"")</f>
        <v/>
      </c>
      <c r="X8" s="20" t="str">
        <f>IF(INDEX(個人!$C$5:$AF$205,$A8,1)&lt;&gt;"",IF(ISERROR(VLOOKUP($D8&amp;"@"&amp;4,'中間シート（個人）'!$F:$M,4,FALSE)),"",VLOOKUP($D8&amp;"@"&amp;4,'中間シート（個人）'!$F:$M,4,FALSE)&amp;VLOOKUP($D8&amp;"@"&amp;4,'中間シート（個人）'!$F:$M,5,FALSE)),"")</f>
        <v/>
      </c>
      <c r="Y8" s="20" t="str">
        <f>IF(INDEX(個人!$C$5:$AF$205,$A8,1)&lt;&gt;"",IF(ISERROR(VLOOKUP($D8&amp;"@"&amp;4,'中間シート（個人）'!$F:$M,4,FALSE)),"",VLOOKUP($D8&amp;"@"&amp;4,'中間シート（個人）'!$F:$M,6,FALSE)&amp;VLOOKUP($D8&amp;"@"&amp;4,'中間シート（個人）'!$F:$M,7,FALSE)&amp;"."&amp;VLOOKUP($D8&amp;"@"&amp;4,'中間シート（個人）'!$F:$M,8,FALSE)),"")</f>
        <v/>
      </c>
      <c r="Z8" s="20" t="str">
        <f>IF(INDEX(個人!$C$5:$AF$205,$A8,1)&lt;&gt;"",IF(ISERROR(VLOOKUP($D8&amp;"@"&amp;5,'中間シート（個人）'!$F:$M,4,FALSE)),"",VLOOKUP($D8&amp;"@"&amp;5,'中間シート（個人）'!$F:$M,4,FALSE)&amp;VLOOKUP($D8&amp;"@"&amp;5,'中間シート（個人）'!$F:$M,5,FALSE)),"")</f>
        <v/>
      </c>
      <c r="AA8" s="20" t="str">
        <f>IF(INDEX(個人!$C$5:$AF$205,$A8,1)&lt;&gt;"",IF(ISERROR(VLOOKUP($D8&amp;"@"&amp;5,'中間シート（個人）'!$F:$M,4,FALSE)),"",VLOOKUP($D8&amp;"@"&amp;5,'中間シート（個人）'!$F:$M,6,FALSE)&amp;VLOOKUP($D8&amp;"@"&amp;5,'中間シート（個人）'!$F:$M,7,FALSE)&amp;"."&amp;VLOOKUP($D8&amp;"@"&amp;5,'中間シート（個人）'!$F:$M,8,FALSE)),"")</f>
        <v/>
      </c>
      <c r="AB8" s="20" t="str">
        <f>IF(INDEX(個人!$C$5:$AF$205,$A8,1)&lt;&gt;"",IF(ISERROR(VLOOKUP($D8&amp;"@"&amp;6,'中間シート（個人）'!$F:$M,4,FALSE)),"",VLOOKUP($D8&amp;"@"&amp;6,'中間シート（個人）'!$F:$M,4,FALSE)&amp;VLOOKUP($D8&amp;"@"&amp;6,'中間シート（個人）'!$F:$M,5,FALSE)),"")</f>
        <v/>
      </c>
      <c r="AC8" s="20" t="str">
        <f>IF(INDEX(個人!$C$5:$AF$205,$A8,1)&lt;&gt;"",IF(ISERROR(VLOOKUP($D8&amp;"@"&amp;6,'中間シート（個人）'!$F:$M,4,FALSE)),"",VLOOKUP($D8&amp;"@"&amp;6,'中間シート（個人）'!$F:$M,6,FALSE)&amp;VLOOKUP($D8&amp;"@"&amp;6,'中間シート（個人）'!$F:$M,7,FALSE)&amp;"."&amp;VLOOKUP($D8&amp;"@"&amp;6,'中間シート（個人）'!$F:$M,8,FALSE)),"")</f>
        <v/>
      </c>
      <c r="AD8" s="20" t="str">
        <f>IF(INDEX(個人!$C$5:$AF$205,$A8,1)&lt;&gt;"",IF(ISERROR(VLOOKUP($D8&amp;"@"&amp;7,'中間シート（個人）'!$F:$M,4,FALSE)),"",VLOOKUP($D8&amp;"@"&amp;7,'中間シート（個人）'!$F:$M,4,FALSE)&amp;VLOOKUP($D8&amp;"@"&amp;7,'中間シート（個人）'!$F:$M,5,FALSE)),"")</f>
        <v/>
      </c>
      <c r="AE8" s="20" t="str">
        <f>IF(INDEX(個人!$C$5:$AF$205,$A8,1)&lt;&gt;"",IF(ISERROR(VLOOKUP($D8&amp;"@"&amp;7,'中間シート（個人）'!$F:$M,4,FALSE)),"",VLOOKUP($D8&amp;"@"&amp;7,'中間シート（個人）'!$F:$M,6,FALSE)&amp;VLOOKUP($D8&amp;"@"&amp;7,'中間シート（個人）'!$F:$M,7,FALSE)&amp;"."&amp;VLOOKUP($D8&amp;"@"&amp;7,'中間シート（個人）'!$F:$M,8,FALSE)),"")</f>
        <v/>
      </c>
      <c r="AF8" s="20" t="str">
        <f>IF(INDEX(個人!$C$5:$AF$205,$A8,1)&lt;&gt;"",IF(ISERROR(VLOOKUP($D8&amp;"@"&amp;8,'中間シート（個人）'!$F:$M,4,FALSE)),"",VLOOKUP($D8&amp;"@"&amp;8,'中間シート（個人）'!$F:$M,4,FALSE)&amp;VLOOKUP($D8&amp;"@"&amp;8,'中間シート（個人）'!$F:$M,5,FALSE)),"")</f>
        <v/>
      </c>
      <c r="AG8" s="20" t="str">
        <f>IF(INDEX(個人!$C$5:$AF$205,$A8,1)&lt;&gt;"",IF(ISERROR(VLOOKUP($D8&amp;"@"&amp;8,'中間シート（個人）'!$F:$M,4,FALSE)),"",VLOOKUP($D8&amp;"@"&amp;8,'中間シート（個人）'!$F:$M,6,FALSE)&amp;VLOOKUP($D8&amp;"@"&amp;8,'中間シート（個人）'!$F:$M,7,FALSE)&amp;"."&amp;VLOOKUP($D8&amp;"@"&amp;8,'中間シート（個人）'!$F:$M,8,FALSE)),"")</f>
        <v/>
      </c>
      <c r="AH8" s="20" t="str">
        <f>IF(INDEX(個人!$C$5:$AF$205,$A8,1)&lt;&gt;"",IF(ISERROR(VLOOKUP($D8&amp;"@"&amp;9,'中間シート（個人）'!$F:$M,4,FALSE)),"",VLOOKUP($D8&amp;"@"&amp;9,'中間シート（個人）'!$F:$M,4,FALSE)&amp;VLOOKUP($D8&amp;"@"&amp;9,'中間シート（個人）'!$F:$M,5,FALSE)),"")</f>
        <v/>
      </c>
      <c r="AI8" s="20" t="str">
        <f>IF(INDEX(個人!$C$5:$AF$205,$A8,1)&lt;&gt;"",IF(ISERROR(VLOOKUP($D8&amp;"@"&amp;9,'中間シート（個人）'!$F:$M,4,FALSE)),"",VLOOKUP($D8&amp;"@"&amp;9,'中間シート（個人）'!$F:$M,6,FALSE)&amp;VLOOKUP($D8&amp;"@"&amp;9,'中間シート（個人）'!$F:$M,7,FALSE)&amp;"."&amp;VLOOKUP($D8&amp;"@"&amp;9,'中間シート（個人）'!$F:$M,8,FALSE)),"")</f>
        <v/>
      </c>
      <c r="AJ8" s="20" t="str">
        <f>IF(INDEX(個人!$C$5:$AF$205,$A8,1)&lt;&gt;"",IF(ISERROR(VLOOKUP($D8&amp;"@"&amp;10,'中間シート（個人）'!$F:$M,4,FALSE)),"",VLOOKUP($D8&amp;"@"&amp;10,'中間シート（個人）'!$F:$M,4,FALSE)&amp;VLOOKUP($D8&amp;"@"&amp;10,'中間シート（個人）'!$F:$M,5,FALSE)),"")</f>
        <v/>
      </c>
      <c r="AK8" s="20" t="str">
        <f>IF(INDEX(個人!$C$5:$AF$205,$A8,1)&lt;&gt;"",IF(ISERROR(VLOOKUP($D8&amp;"@"&amp;10,'中間シート（個人）'!$F:$M,4,FALSE)),"",VLOOKUP($D8&amp;"@"&amp;10,'中間シート（個人）'!$F:$M,6,FALSE)&amp;VLOOKUP($D8&amp;"@"&amp;10,'中間シート（個人）'!$F:$M,7,FALSE)&amp;"."&amp;VLOOKUP($D8&amp;"@"&amp;10,'中間シート（個人）'!$F:$M,8,FALSE)),"")</f>
        <v/>
      </c>
    </row>
    <row r="9" spans="1:37" x14ac:dyDescent="0.15">
      <c r="A9" s="20">
        <v>6</v>
      </c>
      <c r="C9" s="20" t="str">
        <f>IF(INDEX(個人!$C$5:$AF$205,$A9,1)&lt;&gt;"",VLOOKUP(INDEX(個人!$C$5:$AF$205,$A9,3),コード一覧!$A$1:$B$3,2,FALSE),"")</f>
        <v/>
      </c>
      <c r="D9" s="20" t="str">
        <f>IF(INDEX(個人!$C$5:$AF$205,$A9,1)&lt;&gt;"",DBCS(TRIM(INDEX(個人!$C$5:$AF$205,$A9,1))),"")</f>
        <v/>
      </c>
      <c r="E9" s="20" t="str">
        <f>IF(INDEX(個人!$C$5:$AF$205,$A9,1)&lt;&gt;"",ASC(TRIM(INDEX(個人!$C$5:$AF$205,$A9,2))),"")</f>
        <v/>
      </c>
      <c r="F9" s="20" t="str">
        <f>IF(INDEX(個人!$C$5:$AF$205,$A9,1)&lt;&gt;"",TEXT(YEAR(INDEX(個人!$C$5:$AF$205,$A9,4)),"0000")&amp;TEXT(MONTH(INDEX(個人!$C$5:$AF$205,$A9,4)),"00")&amp;TEXT(DAY(INDEX(個人!$C$5:$AF$205,$A9,4)),"00"),"")</f>
        <v/>
      </c>
      <c r="G9" s="20" t="str">
        <f>IF(INDEX(個人!$C$5:$AF$205,$A9,1)&lt;&gt;"",VLOOKUP(VLOOKUP(INDEX(個人!$C$5:$AF$205,$A9,7),コード一覧!$AA$1:$AC$18,3,FALSE),コード一覧!$C$1:$D$8,2,FALSE),"")</f>
        <v/>
      </c>
      <c r="H9" s="20" t="str">
        <f>IF(INDEX(個人!$C$5:$AF$205,$A9,1)&lt;&gt;"",IF(ISNUMBER(VALUE(RIGHT(INDEX(個人!$C$5:$AF$205,$A9,7),1))),RIGHT(INDEX(個人!$C$5:$AF$205,$A9,7),1),0),"")</f>
        <v/>
      </c>
      <c r="I9" s="20" t="str">
        <f>IF(INDEX(個人!$C$5:$AF$205,$A9,1)&lt;&gt;"",VLOOKUP(D9&amp;"@"&amp;1,'中間シート（個人）'!$F:$M,3,FALSE),"")</f>
        <v/>
      </c>
      <c r="K9" s="20" t="str">
        <f>IF(INDEX(個人!$C$5:$AF$205,$A9,1)&lt;&gt;"",個人!$B$2,"")</f>
        <v/>
      </c>
      <c r="Q9" s="20" t="str">
        <f>IF(INDEX(個人!$C$5:$AF$205,$A9,1)&lt;&gt;"",4,"")</f>
        <v/>
      </c>
      <c r="R9" s="20" t="str">
        <f>IF(INDEX(個人!$C$5:$AF$205,$A9,1)&lt;&gt;"",IF(ISERROR(VLOOKUP($D9&amp;"@"&amp;1,'中間シート（個人）'!$F:$M,4,FALSE)),"",VLOOKUP($D9&amp;"@"&amp;1,'中間シート（個人）'!$F:$M,4,FALSE)&amp;VLOOKUP($D9&amp;"@"&amp;1,'中間シート（個人）'!$F:$M,5,FALSE)),"")</f>
        <v/>
      </c>
      <c r="S9" s="20" t="str">
        <f>IF(INDEX(個人!$C$5:$AF$205,$A9,1)&lt;&gt;"",IF(ISERROR(VLOOKUP($D9&amp;"@"&amp;1,'中間シート（個人）'!$F:$M,4,FALSE)),"",VLOOKUP($D9&amp;"@"&amp;1,'中間シート（個人）'!$F:$M,6,FALSE)&amp;VLOOKUP($D9&amp;"@"&amp;1,'中間シート（個人）'!$F:$M,7,FALSE)&amp;"."&amp;VLOOKUP($D9&amp;"@"&amp;1,'中間シート（個人）'!$F:$M,8,FALSE)),"")</f>
        <v/>
      </c>
      <c r="T9" s="20" t="str">
        <f>IF(INDEX(個人!$C$5:$AF$205,$A9,1)&lt;&gt;"",IF(ISERROR(VLOOKUP($D9&amp;"@"&amp;2,'中間シート（個人）'!$F:$M,4,FALSE)),"",VLOOKUP($D9&amp;"@"&amp;2,'中間シート（個人）'!$F:$M,4,FALSE)&amp;VLOOKUP($D9&amp;"@"&amp;2,'中間シート（個人）'!$F:$M,5,FALSE)),"")</f>
        <v/>
      </c>
      <c r="U9" s="20" t="str">
        <f>IF(INDEX(個人!$C$5:$AF$205,$A9,1)&lt;&gt;"",IF(ISERROR(VLOOKUP($D9&amp;"@"&amp;2,'中間シート（個人）'!$F:$M,4,FALSE)),"",VLOOKUP($D9&amp;"@"&amp;2,'中間シート（個人）'!$F:$M,6,FALSE)&amp;VLOOKUP($D9&amp;"@"&amp;2,'中間シート（個人）'!$F:$M,7,FALSE)&amp;"."&amp;VLOOKUP($D9&amp;"@"&amp;2,'中間シート（個人）'!$F:$M,8,FALSE)),"")</f>
        <v/>
      </c>
      <c r="V9" s="20" t="str">
        <f>IF(INDEX(個人!$C$5:$AF$205,$A9,1)&lt;&gt;"",IF(ISERROR(VLOOKUP($D9&amp;"@"&amp;3,'中間シート（個人）'!$F:$M,4,FALSE)),"",VLOOKUP($D9&amp;"@"&amp;3,'中間シート（個人）'!$F:$M,4,FALSE)&amp;VLOOKUP($D9&amp;"@"&amp;3,'中間シート（個人）'!$F:$M,5,FALSE)),"")</f>
        <v/>
      </c>
      <c r="W9" s="20" t="str">
        <f>IF(INDEX(個人!$C$5:$AF$205,$A9,1)&lt;&gt;"",IF(ISERROR(VLOOKUP($D9&amp;"@"&amp;3,'中間シート（個人）'!$F:$M,4,FALSE)),"",VLOOKUP($D9&amp;"@"&amp;3,'中間シート（個人）'!$F:$M,6,FALSE)&amp;VLOOKUP($D9&amp;"@"&amp;3,'中間シート（個人）'!$F:$M,7,FALSE)&amp;"."&amp;VLOOKUP($D9&amp;"@"&amp;3,'中間シート（個人）'!$F:$M,8,FALSE)),"")</f>
        <v/>
      </c>
      <c r="X9" s="20" t="str">
        <f>IF(INDEX(個人!$C$5:$AF$205,$A9,1)&lt;&gt;"",IF(ISERROR(VLOOKUP($D9&amp;"@"&amp;4,'中間シート（個人）'!$F:$M,4,FALSE)),"",VLOOKUP($D9&amp;"@"&amp;4,'中間シート（個人）'!$F:$M,4,FALSE)&amp;VLOOKUP($D9&amp;"@"&amp;4,'中間シート（個人）'!$F:$M,5,FALSE)),"")</f>
        <v/>
      </c>
      <c r="Y9" s="20" t="str">
        <f>IF(INDEX(個人!$C$5:$AF$205,$A9,1)&lt;&gt;"",IF(ISERROR(VLOOKUP($D9&amp;"@"&amp;4,'中間シート（個人）'!$F:$M,4,FALSE)),"",VLOOKUP($D9&amp;"@"&amp;4,'中間シート（個人）'!$F:$M,6,FALSE)&amp;VLOOKUP($D9&amp;"@"&amp;4,'中間シート（個人）'!$F:$M,7,FALSE)&amp;"."&amp;VLOOKUP($D9&amp;"@"&amp;4,'中間シート（個人）'!$F:$M,8,FALSE)),"")</f>
        <v/>
      </c>
      <c r="Z9" s="20" t="str">
        <f>IF(INDEX(個人!$C$5:$AF$205,$A9,1)&lt;&gt;"",IF(ISERROR(VLOOKUP($D9&amp;"@"&amp;5,'中間シート（個人）'!$F:$M,4,FALSE)),"",VLOOKUP($D9&amp;"@"&amp;5,'中間シート（個人）'!$F:$M,4,FALSE)&amp;VLOOKUP($D9&amp;"@"&amp;5,'中間シート（個人）'!$F:$M,5,FALSE)),"")</f>
        <v/>
      </c>
      <c r="AA9" s="20" t="str">
        <f>IF(INDEX(個人!$C$5:$AF$205,$A9,1)&lt;&gt;"",IF(ISERROR(VLOOKUP($D9&amp;"@"&amp;5,'中間シート（個人）'!$F:$M,4,FALSE)),"",VLOOKUP($D9&amp;"@"&amp;5,'中間シート（個人）'!$F:$M,6,FALSE)&amp;VLOOKUP($D9&amp;"@"&amp;5,'中間シート（個人）'!$F:$M,7,FALSE)&amp;"."&amp;VLOOKUP($D9&amp;"@"&amp;5,'中間シート（個人）'!$F:$M,8,FALSE)),"")</f>
        <v/>
      </c>
      <c r="AB9" s="20" t="str">
        <f>IF(INDEX(個人!$C$5:$AF$205,$A9,1)&lt;&gt;"",IF(ISERROR(VLOOKUP($D9&amp;"@"&amp;6,'中間シート（個人）'!$F:$M,4,FALSE)),"",VLOOKUP($D9&amp;"@"&amp;6,'中間シート（個人）'!$F:$M,4,FALSE)&amp;VLOOKUP($D9&amp;"@"&amp;6,'中間シート（個人）'!$F:$M,5,FALSE)),"")</f>
        <v/>
      </c>
      <c r="AC9" s="20" t="str">
        <f>IF(INDEX(個人!$C$5:$AF$205,$A9,1)&lt;&gt;"",IF(ISERROR(VLOOKUP($D9&amp;"@"&amp;6,'中間シート（個人）'!$F:$M,4,FALSE)),"",VLOOKUP($D9&amp;"@"&amp;6,'中間シート（個人）'!$F:$M,6,FALSE)&amp;VLOOKUP($D9&amp;"@"&amp;6,'中間シート（個人）'!$F:$M,7,FALSE)&amp;"."&amp;VLOOKUP($D9&amp;"@"&amp;6,'中間シート（個人）'!$F:$M,8,FALSE)),"")</f>
        <v/>
      </c>
      <c r="AD9" s="20" t="str">
        <f>IF(INDEX(個人!$C$5:$AF$205,$A9,1)&lt;&gt;"",IF(ISERROR(VLOOKUP($D9&amp;"@"&amp;7,'中間シート（個人）'!$F:$M,4,FALSE)),"",VLOOKUP($D9&amp;"@"&amp;7,'中間シート（個人）'!$F:$M,4,FALSE)&amp;VLOOKUP($D9&amp;"@"&amp;7,'中間シート（個人）'!$F:$M,5,FALSE)),"")</f>
        <v/>
      </c>
      <c r="AE9" s="20" t="str">
        <f>IF(INDEX(個人!$C$5:$AF$205,$A9,1)&lt;&gt;"",IF(ISERROR(VLOOKUP($D9&amp;"@"&amp;7,'中間シート（個人）'!$F:$M,4,FALSE)),"",VLOOKUP($D9&amp;"@"&amp;7,'中間シート（個人）'!$F:$M,6,FALSE)&amp;VLOOKUP($D9&amp;"@"&amp;7,'中間シート（個人）'!$F:$M,7,FALSE)&amp;"."&amp;VLOOKUP($D9&amp;"@"&amp;7,'中間シート（個人）'!$F:$M,8,FALSE)),"")</f>
        <v/>
      </c>
      <c r="AF9" s="20" t="str">
        <f>IF(INDEX(個人!$C$5:$AF$205,$A9,1)&lt;&gt;"",IF(ISERROR(VLOOKUP($D9&amp;"@"&amp;8,'中間シート（個人）'!$F:$M,4,FALSE)),"",VLOOKUP($D9&amp;"@"&amp;8,'中間シート（個人）'!$F:$M,4,FALSE)&amp;VLOOKUP($D9&amp;"@"&amp;8,'中間シート（個人）'!$F:$M,5,FALSE)),"")</f>
        <v/>
      </c>
      <c r="AG9" s="20" t="str">
        <f>IF(INDEX(個人!$C$5:$AF$205,$A9,1)&lt;&gt;"",IF(ISERROR(VLOOKUP($D9&amp;"@"&amp;8,'中間シート（個人）'!$F:$M,4,FALSE)),"",VLOOKUP($D9&amp;"@"&amp;8,'中間シート（個人）'!$F:$M,6,FALSE)&amp;VLOOKUP($D9&amp;"@"&amp;8,'中間シート（個人）'!$F:$M,7,FALSE)&amp;"."&amp;VLOOKUP($D9&amp;"@"&amp;8,'中間シート（個人）'!$F:$M,8,FALSE)),"")</f>
        <v/>
      </c>
      <c r="AH9" s="20" t="str">
        <f>IF(INDEX(個人!$C$5:$AF$205,$A9,1)&lt;&gt;"",IF(ISERROR(VLOOKUP($D9&amp;"@"&amp;9,'中間シート（個人）'!$F:$M,4,FALSE)),"",VLOOKUP($D9&amp;"@"&amp;9,'中間シート（個人）'!$F:$M,4,FALSE)&amp;VLOOKUP($D9&amp;"@"&amp;9,'中間シート（個人）'!$F:$M,5,FALSE)),"")</f>
        <v/>
      </c>
      <c r="AI9" s="20" t="str">
        <f>IF(INDEX(個人!$C$5:$AF$205,$A9,1)&lt;&gt;"",IF(ISERROR(VLOOKUP($D9&amp;"@"&amp;9,'中間シート（個人）'!$F:$M,4,FALSE)),"",VLOOKUP($D9&amp;"@"&amp;9,'中間シート（個人）'!$F:$M,6,FALSE)&amp;VLOOKUP($D9&amp;"@"&amp;9,'中間シート（個人）'!$F:$M,7,FALSE)&amp;"."&amp;VLOOKUP($D9&amp;"@"&amp;9,'中間シート（個人）'!$F:$M,8,FALSE)),"")</f>
        <v/>
      </c>
      <c r="AJ9" s="20" t="str">
        <f>IF(INDEX(個人!$C$5:$AF$205,$A9,1)&lt;&gt;"",IF(ISERROR(VLOOKUP($D9&amp;"@"&amp;10,'中間シート（個人）'!$F:$M,4,FALSE)),"",VLOOKUP($D9&amp;"@"&amp;10,'中間シート（個人）'!$F:$M,4,FALSE)&amp;VLOOKUP($D9&amp;"@"&amp;10,'中間シート（個人）'!$F:$M,5,FALSE)),"")</f>
        <v/>
      </c>
      <c r="AK9" s="20" t="str">
        <f>IF(INDEX(個人!$C$5:$AF$205,$A9,1)&lt;&gt;"",IF(ISERROR(VLOOKUP($D9&amp;"@"&amp;10,'中間シート（個人）'!$F:$M,4,FALSE)),"",VLOOKUP($D9&amp;"@"&amp;10,'中間シート（個人）'!$F:$M,6,FALSE)&amp;VLOOKUP($D9&amp;"@"&amp;10,'中間シート（個人）'!$F:$M,7,FALSE)&amp;"."&amp;VLOOKUP($D9&amp;"@"&amp;10,'中間シート（個人）'!$F:$M,8,FALSE)),"")</f>
        <v/>
      </c>
    </row>
    <row r="10" spans="1:37" x14ac:dyDescent="0.15">
      <c r="A10" s="20">
        <v>7</v>
      </c>
      <c r="C10" s="20" t="str">
        <f>IF(INDEX(個人!$C$5:$AF$205,$A10,1)&lt;&gt;"",VLOOKUP(INDEX(個人!$C$5:$AF$205,$A10,3),コード一覧!$A$1:$B$3,2,FALSE),"")</f>
        <v/>
      </c>
      <c r="D10" s="20" t="str">
        <f>IF(INDEX(個人!$C$5:$AF$205,$A10,1)&lt;&gt;"",DBCS(TRIM(INDEX(個人!$C$5:$AF$205,$A10,1))),"")</f>
        <v/>
      </c>
      <c r="E10" s="20" t="str">
        <f>IF(INDEX(個人!$C$5:$AF$205,$A10,1)&lt;&gt;"",ASC(TRIM(INDEX(個人!$C$5:$AF$205,$A10,2))),"")</f>
        <v/>
      </c>
      <c r="F10" s="20" t="str">
        <f>IF(INDEX(個人!$C$5:$AF$205,$A10,1)&lt;&gt;"",TEXT(YEAR(INDEX(個人!$C$5:$AF$205,$A10,4)),"0000")&amp;TEXT(MONTH(INDEX(個人!$C$5:$AF$205,$A10,4)),"00")&amp;TEXT(DAY(INDEX(個人!$C$5:$AF$205,$A10,4)),"00"),"")</f>
        <v/>
      </c>
      <c r="G10" s="20" t="str">
        <f>IF(INDEX(個人!$C$5:$AF$205,$A10,1)&lt;&gt;"",VLOOKUP(VLOOKUP(INDEX(個人!$C$5:$AF$205,$A10,7),コード一覧!$AA$1:$AC$18,3,FALSE),コード一覧!$C$1:$D$8,2,FALSE),"")</f>
        <v/>
      </c>
      <c r="H10" s="20" t="str">
        <f>IF(INDEX(個人!$C$5:$AF$205,$A10,1)&lt;&gt;"",IF(ISNUMBER(VALUE(RIGHT(INDEX(個人!$C$5:$AF$205,$A10,7),1))),RIGHT(INDEX(個人!$C$5:$AF$205,$A10,7),1),0),"")</f>
        <v/>
      </c>
      <c r="I10" s="20" t="str">
        <f>IF(INDEX(個人!$C$5:$AF$205,$A10,1)&lt;&gt;"",VLOOKUP(D10&amp;"@"&amp;1,'中間シート（個人）'!$F:$M,3,FALSE),"")</f>
        <v/>
      </c>
      <c r="K10" s="20" t="str">
        <f>IF(INDEX(個人!$C$5:$AF$205,$A10,1)&lt;&gt;"",個人!$B$2,"")</f>
        <v/>
      </c>
      <c r="Q10" s="20" t="str">
        <f>IF(INDEX(個人!$C$5:$AF$205,$A10,1)&lt;&gt;"",4,"")</f>
        <v/>
      </c>
      <c r="R10" s="20" t="str">
        <f>IF(INDEX(個人!$C$5:$AF$205,$A10,1)&lt;&gt;"",IF(ISERROR(VLOOKUP($D10&amp;"@"&amp;1,'中間シート（個人）'!$F:$M,4,FALSE)),"",VLOOKUP($D10&amp;"@"&amp;1,'中間シート（個人）'!$F:$M,4,FALSE)&amp;VLOOKUP($D10&amp;"@"&amp;1,'中間シート（個人）'!$F:$M,5,FALSE)),"")</f>
        <v/>
      </c>
      <c r="S10" s="20" t="str">
        <f>IF(INDEX(個人!$C$5:$AF$205,$A10,1)&lt;&gt;"",IF(ISERROR(VLOOKUP($D10&amp;"@"&amp;1,'中間シート（個人）'!$F:$M,4,FALSE)),"",VLOOKUP($D10&amp;"@"&amp;1,'中間シート（個人）'!$F:$M,6,FALSE)&amp;VLOOKUP($D10&amp;"@"&amp;1,'中間シート（個人）'!$F:$M,7,FALSE)&amp;"."&amp;VLOOKUP($D10&amp;"@"&amp;1,'中間シート（個人）'!$F:$M,8,FALSE)),"")</f>
        <v/>
      </c>
      <c r="T10" s="20" t="str">
        <f>IF(INDEX(個人!$C$5:$AF$205,$A10,1)&lt;&gt;"",IF(ISERROR(VLOOKUP($D10&amp;"@"&amp;2,'中間シート（個人）'!$F:$M,4,FALSE)),"",VLOOKUP($D10&amp;"@"&amp;2,'中間シート（個人）'!$F:$M,4,FALSE)&amp;VLOOKUP($D10&amp;"@"&amp;2,'中間シート（個人）'!$F:$M,5,FALSE)),"")</f>
        <v/>
      </c>
      <c r="U10" s="20" t="str">
        <f>IF(INDEX(個人!$C$5:$AF$205,$A10,1)&lt;&gt;"",IF(ISERROR(VLOOKUP($D10&amp;"@"&amp;2,'中間シート（個人）'!$F:$M,4,FALSE)),"",VLOOKUP($D10&amp;"@"&amp;2,'中間シート（個人）'!$F:$M,6,FALSE)&amp;VLOOKUP($D10&amp;"@"&amp;2,'中間シート（個人）'!$F:$M,7,FALSE)&amp;"."&amp;VLOOKUP($D10&amp;"@"&amp;2,'中間シート（個人）'!$F:$M,8,FALSE)),"")</f>
        <v/>
      </c>
      <c r="V10" s="20" t="str">
        <f>IF(INDEX(個人!$C$5:$AF$205,$A10,1)&lt;&gt;"",IF(ISERROR(VLOOKUP($D10&amp;"@"&amp;3,'中間シート（個人）'!$F:$M,4,FALSE)),"",VLOOKUP($D10&amp;"@"&amp;3,'中間シート（個人）'!$F:$M,4,FALSE)&amp;VLOOKUP($D10&amp;"@"&amp;3,'中間シート（個人）'!$F:$M,5,FALSE)),"")</f>
        <v/>
      </c>
      <c r="W10" s="20" t="str">
        <f>IF(INDEX(個人!$C$5:$AF$205,$A10,1)&lt;&gt;"",IF(ISERROR(VLOOKUP($D10&amp;"@"&amp;3,'中間シート（個人）'!$F:$M,4,FALSE)),"",VLOOKUP($D10&amp;"@"&amp;3,'中間シート（個人）'!$F:$M,6,FALSE)&amp;VLOOKUP($D10&amp;"@"&amp;3,'中間シート（個人）'!$F:$M,7,FALSE)&amp;"."&amp;VLOOKUP($D10&amp;"@"&amp;3,'中間シート（個人）'!$F:$M,8,FALSE)),"")</f>
        <v/>
      </c>
      <c r="X10" s="20" t="str">
        <f>IF(INDEX(個人!$C$5:$AF$205,$A10,1)&lt;&gt;"",IF(ISERROR(VLOOKUP($D10&amp;"@"&amp;4,'中間シート（個人）'!$F:$M,4,FALSE)),"",VLOOKUP($D10&amp;"@"&amp;4,'中間シート（個人）'!$F:$M,4,FALSE)&amp;VLOOKUP($D10&amp;"@"&amp;4,'中間シート（個人）'!$F:$M,5,FALSE)),"")</f>
        <v/>
      </c>
      <c r="Y10" s="20" t="str">
        <f>IF(INDEX(個人!$C$5:$AF$205,$A10,1)&lt;&gt;"",IF(ISERROR(VLOOKUP($D10&amp;"@"&amp;4,'中間シート（個人）'!$F:$M,4,FALSE)),"",VLOOKUP($D10&amp;"@"&amp;4,'中間シート（個人）'!$F:$M,6,FALSE)&amp;VLOOKUP($D10&amp;"@"&amp;4,'中間シート（個人）'!$F:$M,7,FALSE)&amp;"."&amp;VLOOKUP($D10&amp;"@"&amp;4,'中間シート（個人）'!$F:$M,8,FALSE)),"")</f>
        <v/>
      </c>
      <c r="Z10" s="20" t="str">
        <f>IF(INDEX(個人!$C$5:$AF$205,$A10,1)&lt;&gt;"",IF(ISERROR(VLOOKUP($D10&amp;"@"&amp;5,'中間シート（個人）'!$F:$M,4,FALSE)),"",VLOOKUP($D10&amp;"@"&amp;5,'中間シート（個人）'!$F:$M,4,FALSE)&amp;VLOOKUP($D10&amp;"@"&amp;5,'中間シート（個人）'!$F:$M,5,FALSE)),"")</f>
        <v/>
      </c>
      <c r="AA10" s="20" t="str">
        <f>IF(INDEX(個人!$C$5:$AF$205,$A10,1)&lt;&gt;"",IF(ISERROR(VLOOKUP($D10&amp;"@"&amp;5,'中間シート（個人）'!$F:$M,4,FALSE)),"",VLOOKUP($D10&amp;"@"&amp;5,'中間シート（個人）'!$F:$M,6,FALSE)&amp;VLOOKUP($D10&amp;"@"&amp;5,'中間シート（個人）'!$F:$M,7,FALSE)&amp;"."&amp;VLOOKUP($D10&amp;"@"&amp;5,'中間シート（個人）'!$F:$M,8,FALSE)),"")</f>
        <v/>
      </c>
      <c r="AB10" s="20" t="str">
        <f>IF(INDEX(個人!$C$5:$AF$205,$A10,1)&lt;&gt;"",IF(ISERROR(VLOOKUP($D10&amp;"@"&amp;6,'中間シート（個人）'!$F:$M,4,FALSE)),"",VLOOKUP($D10&amp;"@"&amp;6,'中間シート（個人）'!$F:$M,4,FALSE)&amp;VLOOKUP($D10&amp;"@"&amp;6,'中間シート（個人）'!$F:$M,5,FALSE)),"")</f>
        <v/>
      </c>
      <c r="AC10" s="20" t="str">
        <f>IF(INDEX(個人!$C$5:$AF$205,$A10,1)&lt;&gt;"",IF(ISERROR(VLOOKUP($D10&amp;"@"&amp;6,'中間シート（個人）'!$F:$M,4,FALSE)),"",VLOOKUP($D10&amp;"@"&amp;6,'中間シート（個人）'!$F:$M,6,FALSE)&amp;VLOOKUP($D10&amp;"@"&amp;6,'中間シート（個人）'!$F:$M,7,FALSE)&amp;"."&amp;VLOOKUP($D10&amp;"@"&amp;6,'中間シート（個人）'!$F:$M,8,FALSE)),"")</f>
        <v/>
      </c>
      <c r="AD10" s="20" t="str">
        <f>IF(INDEX(個人!$C$5:$AF$205,$A10,1)&lt;&gt;"",IF(ISERROR(VLOOKUP($D10&amp;"@"&amp;7,'中間シート（個人）'!$F:$M,4,FALSE)),"",VLOOKUP($D10&amp;"@"&amp;7,'中間シート（個人）'!$F:$M,4,FALSE)&amp;VLOOKUP($D10&amp;"@"&amp;7,'中間シート（個人）'!$F:$M,5,FALSE)),"")</f>
        <v/>
      </c>
      <c r="AE10" s="20" t="str">
        <f>IF(INDEX(個人!$C$5:$AF$205,$A10,1)&lt;&gt;"",IF(ISERROR(VLOOKUP($D10&amp;"@"&amp;7,'中間シート（個人）'!$F:$M,4,FALSE)),"",VLOOKUP($D10&amp;"@"&amp;7,'中間シート（個人）'!$F:$M,6,FALSE)&amp;VLOOKUP($D10&amp;"@"&amp;7,'中間シート（個人）'!$F:$M,7,FALSE)&amp;"."&amp;VLOOKUP($D10&amp;"@"&amp;7,'中間シート（個人）'!$F:$M,8,FALSE)),"")</f>
        <v/>
      </c>
      <c r="AF10" s="20" t="str">
        <f>IF(INDEX(個人!$C$5:$AF$205,$A10,1)&lt;&gt;"",IF(ISERROR(VLOOKUP($D10&amp;"@"&amp;8,'中間シート（個人）'!$F:$M,4,FALSE)),"",VLOOKUP($D10&amp;"@"&amp;8,'中間シート（個人）'!$F:$M,4,FALSE)&amp;VLOOKUP($D10&amp;"@"&amp;8,'中間シート（個人）'!$F:$M,5,FALSE)),"")</f>
        <v/>
      </c>
      <c r="AG10" s="20" t="str">
        <f>IF(INDEX(個人!$C$5:$AF$205,$A10,1)&lt;&gt;"",IF(ISERROR(VLOOKUP($D10&amp;"@"&amp;8,'中間シート（個人）'!$F:$M,4,FALSE)),"",VLOOKUP($D10&amp;"@"&amp;8,'中間シート（個人）'!$F:$M,6,FALSE)&amp;VLOOKUP($D10&amp;"@"&amp;8,'中間シート（個人）'!$F:$M,7,FALSE)&amp;"."&amp;VLOOKUP($D10&amp;"@"&amp;8,'中間シート（個人）'!$F:$M,8,FALSE)),"")</f>
        <v/>
      </c>
      <c r="AH10" s="20" t="str">
        <f>IF(INDEX(個人!$C$5:$AF$205,$A10,1)&lt;&gt;"",IF(ISERROR(VLOOKUP($D10&amp;"@"&amp;9,'中間シート（個人）'!$F:$M,4,FALSE)),"",VLOOKUP($D10&amp;"@"&amp;9,'中間シート（個人）'!$F:$M,4,FALSE)&amp;VLOOKUP($D10&amp;"@"&amp;9,'中間シート（個人）'!$F:$M,5,FALSE)),"")</f>
        <v/>
      </c>
      <c r="AI10" s="20" t="str">
        <f>IF(INDEX(個人!$C$5:$AF$205,$A10,1)&lt;&gt;"",IF(ISERROR(VLOOKUP($D10&amp;"@"&amp;9,'中間シート（個人）'!$F:$M,4,FALSE)),"",VLOOKUP($D10&amp;"@"&amp;9,'中間シート（個人）'!$F:$M,6,FALSE)&amp;VLOOKUP($D10&amp;"@"&amp;9,'中間シート（個人）'!$F:$M,7,FALSE)&amp;"."&amp;VLOOKUP($D10&amp;"@"&amp;9,'中間シート（個人）'!$F:$M,8,FALSE)),"")</f>
        <v/>
      </c>
      <c r="AJ10" s="20" t="str">
        <f>IF(INDEX(個人!$C$5:$AF$205,$A10,1)&lt;&gt;"",IF(ISERROR(VLOOKUP($D10&amp;"@"&amp;10,'中間シート（個人）'!$F:$M,4,FALSE)),"",VLOOKUP($D10&amp;"@"&amp;10,'中間シート（個人）'!$F:$M,4,FALSE)&amp;VLOOKUP($D10&amp;"@"&amp;10,'中間シート（個人）'!$F:$M,5,FALSE)),"")</f>
        <v/>
      </c>
      <c r="AK10" s="20" t="str">
        <f>IF(INDEX(個人!$C$5:$AF$205,$A10,1)&lt;&gt;"",IF(ISERROR(VLOOKUP($D10&amp;"@"&amp;10,'中間シート（個人）'!$F:$M,4,FALSE)),"",VLOOKUP($D10&amp;"@"&amp;10,'中間シート（個人）'!$F:$M,6,FALSE)&amp;VLOOKUP($D10&amp;"@"&amp;10,'中間シート（個人）'!$F:$M,7,FALSE)&amp;"."&amp;VLOOKUP($D10&amp;"@"&amp;10,'中間シート（個人）'!$F:$M,8,FALSE)),"")</f>
        <v/>
      </c>
    </row>
    <row r="11" spans="1:37" x14ac:dyDescent="0.15">
      <c r="A11" s="20">
        <v>8</v>
      </c>
      <c r="C11" s="20" t="str">
        <f>IF(INDEX(個人!$C$5:$AF$205,$A11,1)&lt;&gt;"",VLOOKUP(INDEX(個人!$C$5:$AF$205,$A11,3),コード一覧!$A$1:$B$3,2,FALSE),"")</f>
        <v/>
      </c>
      <c r="D11" s="20" t="str">
        <f>IF(INDEX(個人!$C$5:$AF$205,$A11,1)&lt;&gt;"",DBCS(TRIM(INDEX(個人!$C$5:$AF$205,$A11,1))),"")</f>
        <v/>
      </c>
      <c r="E11" s="20" t="str">
        <f>IF(INDEX(個人!$C$5:$AF$205,$A11,1)&lt;&gt;"",ASC(TRIM(INDEX(個人!$C$5:$AF$205,$A11,2))),"")</f>
        <v/>
      </c>
      <c r="F11" s="20" t="str">
        <f>IF(INDEX(個人!$C$5:$AF$205,$A11,1)&lt;&gt;"",TEXT(YEAR(INDEX(個人!$C$5:$AF$205,$A11,4)),"0000")&amp;TEXT(MONTH(INDEX(個人!$C$5:$AF$205,$A11,4)),"00")&amp;TEXT(DAY(INDEX(個人!$C$5:$AF$205,$A11,4)),"00"),"")</f>
        <v/>
      </c>
      <c r="G11" s="20" t="str">
        <f>IF(INDEX(個人!$C$5:$AF$205,$A11,1)&lt;&gt;"",VLOOKUP(VLOOKUP(INDEX(個人!$C$5:$AF$205,$A11,7),コード一覧!$AA$1:$AC$18,3,FALSE),コード一覧!$C$1:$D$8,2,FALSE),"")</f>
        <v/>
      </c>
      <c r="H11" s="20" t="str">
        <f>IF(INDEX(個人!$C$5:$AF$205,$A11,1)&lt;&gt;"",IF(ISNUMBER(VALUE(RIGHT(INDEX(個人!$C$5:$AF$205,$A11,7),1))),RIGHT(INDEX(個人!$C$5:$AF$205,$A11,7),1),0),"")</f>
        <v/>
      </c>
      <c r="I11" s="20" t="str">
        <f>IF(INDEX(個人!$C$5:$AF$205,$A11,1)&lt;&gt;"",VLOOKUP(D11&amp;"@"&amp;1,'中間シート（個人）'!$F:$M,3,FALSE),"")</f>
        <v/>
      </c>
      <c r="K11" s="20" t="str">
        <f>IF(INDEX(個人!$C$5:$AF$205,$A11,1)&lt;&gt;"",個人!$B$2,"")</f>
        <v/>
      </c>
      <c r="Q11" s="20" t="str">
        <f>IF(INDEX(個人!$C$5:$AF$205,$A11,1)&lt;&gt;"",4,"")</f>
        <v/>
      </c>
      <c r="R11" s="20" t="str">
        <f>IF(INDEX(個人!$C$5:$AF$205,$A11,1)&lt;&gt;"",IF(ISERROR(VLOOKUP($D11&amp;"@"&amp;1,'中間シート（個人）'!$F:$M,4,FALSE)),"",VLOOKUP($D11&amp;"@"&amp;1,'中間シート（個人）'!$F:$M,4,FALSE)&amp;VLOOKUP($D11&amp;"@"&amp;1,'中間シート（個人）'!$F:$M,5,FALSE)),"")</f>
        <v/>
      </c>
      <c r="S11" s="20" t="str">
        <f>IF(INDEX(個人!$C$5:$AF$205,$A11,1)&lt;&gt;"",IF(ISERROR(VLOOKUP($D11&amp;"@"&amp;1,'中間シート（個人）'!$F:$M,4,FALSE)),"",VLOOKUP($D11&amp;"@"&amp;1,'中間シート（個人）'!$F:$M,6,FALSE)&amp;VLOOKUP($D11&amp;"@"&amp;1,'中間シート（個人）'!$F:$M,7,FALSE)&amp;"."&amp;VLOOKUP($D11&amp;"@"&amp;1,'中間シート（個人）'!$F:$M,8,FALSE)),"")</f>
        <v/>
      </c>
      <c r="T11" s="20" t="str">
        <f>IF(INDEX(個人!$C$5:$AF$205,$A11,1)&lt;&gt;"",IF(ISERROR(VLOOKUP($D11&amp;"@"&amp;2,'中間シート（個人）'!$F:$M,4,FALSE)),"",VLOOKUP($D11&amp;"@"&amp;2,'中間シート（個人）'!$F:$M,4,FALSE)&amp;VLOOKUP($D11&amp;"@"&amp;2,'中間シート（個人）'!$F:$M,5,FALSE)),"")</f>
        <v/>
      </c>
      <c r="U11" s="20" t="str">
        <f>IF(INDEX(個人!$C$5:$AF$205,$A11,1)&lt;&gt;"",IF(ISERROR(VLOOKUP($D11&amp;"@"&amp;2,'中間シート（個人）'!$F:$M,4,FALSE)),"",VLOOKUP($D11&amp;"@"&amp;2,'中間シート（個人）'!$F:$M,6,FALSE)&amp;VLOOKUP($D11&amp;"@"&amp;2,'中間シート（個人）'!$F:$M,7,FALSE)&amp;"."&amp;VLOOKUP($D11&amp;"@"&amp;2,'中間シート（個人）'!$F:$M,8,FALSE)),"")</f>
        <v/>
      </c>
      <c r="V11" s="20" t="str">
        <f>IF(INDEX(個人!$C$5:$AF$205,$A11,1)&lt;&gt;"",IF(ISERROR(VLOOKUP($D11&amp;"@"&amp;3,'中間シート（個人）'!$F:$M,4,FALSE)),"",VLOOKUP($D11&amp;"@"&amp;3,'中間シート（個人）'!$F:$M,4,FALSE)&amp;VLOOKUP($D11&amp;"@"&amp;3,'中間シート（個人）'!$F:$M,5,FALSE)),"")</f>
        <v/>
      </c>
      <c r="W11" s="20" t="str">
        <f>IF(INDEX(個人!$C$5:$AF$205,$A11,1)&lt;&gt;"",IF(ISERROR(VLOOKUP($D11&amp;"@"&amp;3,'中間シート（個人）'!$F:$M,4,FALSE)),"",VLOOKUP($D11&amp;"@"&amp;3,'中間シート（個人）'!$F:$M,6,FALSE)&amp;VLOOKUP($D11&amp;"@"&amp;3,'中間シート（個人）'!$F:$M,7,FALSE)&amp;"."&amp;VLOOKUP($D11&amp;"@"&amp;3,'中間シート（個人）'!$F:$M,8,FALSE)),"")</f>
        <v/>
      </c>
      <c r="X11" s="20" t="str">
        <f>IF(INDEX(個人!$C$5:$AF$205,$A11,1)&lt;&gt;"",IF(ISERROR(VLOOKUP($D11&amp;"@"&amp;4,'中間シート（個人）'!$F:$M,4,FALSE)),"",VLOOKUP($D11&amp;"@"&amp;4,'中間シート（個人）'!$F:$M,4,FALSE)&amp;VLOOKUP($D11&amp;"@"&amp;4,'中間シート（個人）'!$F:$M,5,FALSE)),"")</f>
        <v/>
      </c>
      <c r="Y11" s="20" t="str">
        <f>IF(INDEX(個人!$C$5:$AF$205,$A11,1)&lt;&gt;"",IF(ISERROR(VLOOKUP($D11&amp;"@"&amp;4,'中間シート（個人）'!$F:$M,4,FALSE)),"",VLOOKUP($D11&amp;"@"&amp;4,'中間シート（個人）'!$F:$M,6,FALSE)&amp;VLOOKUP($D11&amp;"@"&amp;4,'中間シート（個人）'!$F:$M,7,FALSE)&amp;"."&amp;VLOOKUP($D11&amp;"@"&amp;4,'中間シート（個人）'!$F:$M,8,FALSE)),"")</f>
        <v/>
      </c>
      <c r="Z11" s="20" t="str">
        <f>IF(INDEX(個人!$C$5:$AF$205,$A11,1)&lt;&gt;"",IF(ISERROR(VLOOKUP($D11&amp;"@"&amp;5,'中間シート（個人）'!$F:$M,4,FALSE)),"",VLOOKUP($D11&amp;"@"&amp;5,'中間シート（個人）'!$F:$M,4,FALSE)&amp;VLOOKUP($D11&amp;"@"&amp;5,'中間シート（個人）'!$F:$M,5,FALSE)),"")</f>
        <v/>
      </c>
      <c r="AA11" s="20" t="str">
        <f>IF(INDEX(個人!$C$5:$AF$205,$A11,1)&lt;&gt;"",IF(ISERROR(VLOOKUP($D11&amp;"@"&amp;5,'中間シート（個人）'!$F:$M,4,FALSE)),"",VLOOKUP($D11&amp;"@"&amp;5,'中間シート（個人）'!$F:$M,6,FALSE)&amp;VLOOKUP($D11&amp;"@"&amp;5,'中間シート（個人）'!$F:$M,7,FALSE)&amp;"."&amp;VLOOKUP($D11&amp;"@"&amp;5,'中間シート（個人）'!$F:$M,8,FALSE)),"")</f>
        <v/>
      </c>
      <c r="AB11" s="20" t="str">
        <f>IF(INDEX(個人!$C$5:$AF$205,$A11,1)&lt;&gt;"",IF(ISERROR(VLOOKUP($D11&amp;"@"&amp;6,'中間シート（個人）'!$F:$M,4,FALSE)),"",VLOOKUP($D11&amp;"@"&amp;6,'中間シート（個人）'!$F:$M,4,FALSE)&amp;VLOOKUP($D11&amp;"@"&amp;6,'中間シート（個人）'!$F:$M,5,FALSE)),"")</f>
        <v/>
      </c>
      <c r="AC11" s="20" t="str">
        <f>IF(INDEX(個人!$C$5:$AF$205,$A11,1)&lt;&gt;"",IF(ISERROR(VLOOKUP($D11&amp;"@"&amp;6,'中間シート（個人）'!$F:$M,4,FALSE)),"",VLOOKUP($D11&amp;"@"&amp;6,'中間シート（個人）'!$F:$M,6,FALSE)&amp;VLOOKUP($D11&amp;"@"&amp;6,'中間シート（個人）'!$F:$M,7,FALSE)&amp;"."&amp;VLOOKUP($D11&amp;"@"&amp;6,'中間シート（個人）'!$F:$M,8,FALSE)),"")</f>
        <v/>
      </c>
      <c r="AD11" s="20" t="str">
        <f>IF(INDEX(個人!$C$5:$AF$205,$A11,1)&lt;&gt;"",IF(ISERROR(VLOOKUP($D11&amp;"@"&amp;7,'中間シート（個人）'!$F:$M,4,FALSE)),"",VLOOKUP($D11&amp;"@"&amp;7,'中間シート（個人）'!$F:$M,4,FALSE)&amp;VLOOKUP($D11&amp;"@"&amp;7,'中間シート（個人）'!$F:$M,5,FALSE)),"")</f>
        <v/>
      </c>
      <c r="AE11" s="20" t="str">
        <f>IF(INDEX(個人!$C$5:$AF$205,$A11,1)&lt;&gt;"",IF(ISERROR(VLOOKUP($D11&amp;"@"&amp;7,'中間シート（個人）'!$F:$M,4,FALSE)),"",VLOOKUP($D11&amp;"@"&amp;7,'中間シート（個人）'!$F:$M,6,FALSE)&amp;VLOOKUP($D11&amp;"@"&amp;7,'中間シート（個人）'!$F:$M,7,FALSE)&amp;"."&amp;VLOOKUP($D11&amp;"@"&amp;7,'中間シート（個人）'!$F:$M,8,FALSE)),"")</f>
        <v/>
      </c>
      <c r="AF11" s="20" t="str">
        <f>IF(INDEX(個人!$C$5:$AF$205,$A11,1)&lt;&gt;"",IF(ISERROR(VLOOKUP($D11&amp;"@"&amp;8,'中間シート（個人）'!$F:$M,4,FALSE)),"",VLOOKUP($D11&amp;"@"&amp;8,'中間シート（個人）'!$F:$M,4,FALSE)&amp;VLOOKUP($D11&amp;"@"&amp;8,'中間シート（個人）'!$F:$M,5,FALSE)),"")</f>
        <v/>
      </c>
      <c r="AG11" s="20" t="str">
        <f>IF(INDEX(個人!$C$5:$AF$205,$A11,1)&lt;&gt;"",IF(ISERROR(VLOOKUP($D11&amp;"@"&amp;8,'中間シート（個人）'!$F:$M,4,FALSE)),"",VLOOKUP($D11&amp;"@"&amp;8,'中間シート（個人）'!$F:$M,6,FALSE)&amp;VLOOKUP($D11&amp;"@"&amp;8,'中間シート（個人）'!$F:$M,7,FALSE)&amp;"."&amp;VLOOKUP($D11&amp;"@"&amp;8,'中間シート（個人）'!$F:$M,8,FALSE)),"")</f>
        <v/>
      </c>
      <c r="AH11" s="20" t="str">
        <f>IF(INDEX(個人!$C$5:$AF$205,$A11,1)&lt;&gt;"",IF(ISERROR(VLOOKUP($D11&amp;"@"&amp;9,'中間シート（個人）'!$F:$M,4,FALSE)),"",VLOOKUP($D11&amp;"@"&amp;9,'中間シート（個人）'!$F:$M,4,FALSE)&amp;VLOOKUP($D11&amp;"@"&amp;9,'中間シート（個人）'!$F:$M,5,FALSE)),"")</f>
        <v/>
      </c>
      <c r="AI11" s="20" t="str">
        <f>IF(INDEX(個人!$C$5:$AF$205,$A11,1)&lt;&gt;"",IF(ISERROR(VLOOKUP($D11&amp;"@"&amp;9,'中間シート（個人）'!$F:$M,4,FALSE)),"",VLOOKUP($D11&amp;"@"&amp;9,'中間シート（個人）'!$F:$M,6,FALSE)&amp;VLOOKUP($D11&amp;"@"&amp;9,'中間シート（個人）'!$F:$M,7,FALSE)&amp;"."&amp;VLOOKUP($D11&amp;"@"&amp;9,'中間シート（個人）'!$F:$M,8,FALSE)),"")</f>
        <v/>
      </c>
      <c r="AJ11" s="20" t="str">
        <f>IF(INDEX(個人!$C$5:$AF$205,$A11,1)&lt;&gt;"",IF(ISERROR(VLOOKUP($D11&amp;"@"&amp;10,'中間シート（個人）'!$F:$M,4,FALSE)),"",VLOOKUP($D11&amp;"@"&amp;10,'中間シート（個人）'!$F:$M,4,FALSE)&amp;VLOOKUP($D11&amp;"@"&amp;10,'中間シート（個人）'!$F:$M,5,FALSE)),"")</f>
        <v/>
      </c>
      <c r="AK11" s="20" t="str">
        <f>IF(INDEX(個人!$C$5:$AF$205,$A11,1)&lt;&gt;"",IF(ISERROR(VLOOKUP($D11&amp;"@"&amp;10,'中間シート（個人）'!$F:$M,4,FALSE)),"",VLOOKUP($D11&amp;"@"&amp;10,'中間シート（個人）'!$F:$M,6,FALSE)&amp;VLOOKUP($D11&amp;"@"&amp;10,'中間シート（個人）'!$F:$M,7,FALSE)&amp;"."&amp;VLOOKUP($D11&amp;"@"&amp;10,'中間シート（個人）'!$F:$M,8,FALSE)),"")</f>
        <v/>
      </c>
    </row>
    <row r="12" spans="1:37" x14ac:dyDescent="0.15">
      <c r="A12" s="20">
        <v>9</v>
      </c>
      <c r="C12" s="20" t="str">
        <f>IF(INDEX(個人!$C$5:$AF$205,$A12,1)&lt;&gt;"",VLOOKUP(INDEX(個人!$C$5:$AF$205,$A12,3),コード一覧!$A$1:$B$3,2,FALSE),"")</f>
        <v/>
      </c>
      <c r="D12" s="20" t="str">
        <f>IF(INDEX(個人!$C$5:$AF$205,$A12,1)&lt;&gt;"",DBCS(TRIM(INDEX(個人!$C$5:$AF$205,$A12,1))),"")</f>
        <v/>
      </c>
      <c r="E12" s="20" t="str">
        <f>IF(INDEX(個人!$C$5:$AF$205,$A12,1)&lt;&gt;"",ASC(TRIM(INDEX(個人!$C$5:$AF$205,$A12,2))),"")</f>
        <v/>
      </c>
      <c r="F12" s="20" t="str">
        <f>IF(INDEX(個人!$C$5:$AF$205,$A12,1)&lt;&gt;"",TEXT(YEAR(INDEX(個人!$C$5:$AF$205,$A12,4)),"0000")&amp;TEXT(MONTH(INDEX(個人!$C$5:$AF$205,$A12,4)),"00")&amp;TEXT(DAY(INDEX(個人!$C$5:$AF$205,$A12,4)),"00"),"")</f>
        <v/>
      </c>
      <c r="G12" s="20" t="str">
        <f>IF(INDEX(個人!$C$5:$AF$205,$A12,1)&lt;&gt;"",VLOOKUP(VLOOKUP(INDEX(個人!$C$5:$AF$205,$A12,7),コード一覧!$AA$1:$AC$18,3,FALSE),コード一覧!$C$1:$D$8,2,FALSE),"")</f>
        <v/>
      </c>
      <c r="H12" s="20" t="str">
        <f>IF(INDEX(個人!$C$5:$AF$205,$A12,1)&lt;&gt;"",IF(ISNUMBER(VALUE(RIGHT(INDEX(個人!$C$5:$AF$205,$A12,7),1))),RIGHT(INDEX(個人!$C$5:$AF$205,$A12,7),1),0),"")</f>
        <v/>
      </c>
      <c r="I12" s="20" t="str">
        <f>IF(INDEX(個人!$C$5:$AF$205,$A12,1)&lt;&gt;"",VLOOKUP(D12&amp;"@"&amp;1,'中間シート（個人）'!$F:$M,3,FALSE),"")</f>
        <v/>
      </c>
      <c r="K12" s="20" t="str">
        <f>IF(INDEX(個人!$C$5:$AF$205,$A12,1)&lt;&gt;"",個人!$B$2,"")</f>
        <v/>
      </c>
      <c r="Q12" s="20" t="str">
        <f>IF(INDEX(個人!$C$5:$AF$205,$A12,1)&lt;&gt;"",4,"")</f>
        <v/>
      </c>
      <c r="R12" s="20" t="str">
        <f>IF(INDEX(個人!$C$5:$AF$205,$A12,1)&lt;&gt;"",IF(ISERROR(VLOOKUP($D12&amp;"@"&amp;1,'中間シート（個人）'!$F:$M,4,FALSE)),"",VLOOKUP($D12&amp;"@"&amp;1,'中間シート（個人）'!$F:$M,4,FALSE)&amp;VLOOKUP($D12&amp;"@"&amp;1,'中間シート（個人）'!$F:$M,5,FALSE)),"")</f>
        <v/>
      </c>
      <c r="S12" s="20" t="str">
        <f>IF(INDEX(個人!$C$5:$AF$205,$A12,1)&lt;&gt;"",IF(ISERROR(VLOOKUP($D12&amp;"@"&amp;1,'中間シート（個人）'!$F:$M,4,FALSE)),"",VLOOKUP($D12&amp;"@"&amp;1,'中間シート（個人）'!$F:$M,6,FALSE)&amp;VLOOKUP($D12&amp;"@"&amp;1,'中間シート（個人）'!$F:$M,7,FALSE)&amp;"."&amp;VLOOKUP($D12&amp;"@"&amp;1,'中間シート（個人）'!$F:$M,8,FALSE)),"")</f>
        <v/>
      </c>
      <c r="T12" s="20" t="str">
        <f>IF(INDEX(個人!$C$5:$AF$205,$A12,1)&lt;&gt;"",IF(ISERROR(VLOOKUP($D12&amp;"@"&amp;2,'中間シート（個人）'!$F:$M,4,FALSE)),"",VLOOKUP($D12&amp;"@"&amp;2,'中間シート（個人）'!$F:$M,4,FALSE)&amp;VLOOKUP($D12&amp;"@"&amp;2,'中間シート（個人）'!$F:$M,5,FALSE)),"")</f>
        <v/>
      </c>
      <c r="U12" s="20" t="str">
        <f>IF(INDEX(個人!$C$5:$AF$205,$A12,1)&lt;&gt;"",IF(ISERROR(VLOOKUP($D12&amp;"@"&amp;2,'中間シート（個人）'!$F:$M,4,FALSE)),"",VLOOKUP($D12&amp;"@"&amp;2,'中間シート（個人）'!$F:$M,6,FALSE)&amp;VLOOKUP($D12&amp;"@"&amp;2,'中間シート（個人）'!$F:$M,7,FALSE)&amp;"."&amp;VLOOKUP($D12&amp;"@"&amp;2,'中間シート（個人）'!$F:$M,8,FALSE)),"")</f>
        <v/>
      </c>
      <c r="V12" s="20" t="str">
        <f>IF(INDEX(個人!$C$5:$AF$205,$A12,1)&lt;&gt;"",IF(ISERROR(VLOOKUP($D12&amp;"@"&amp;3,'中間シート（個人）'!$F:$M,4,FALSE)),"",VLOOKUP($D12&amp;"@"&amp;3,'中間シート（個人）'!$F:$M,4,FALSE)&amp;VLOOKUP($D12&amp;"@"&amp;3,'中間シート（個人）'!$F:$M,5,FALSE)),"")</f>
        <v/>
      </c>
      <c r="W12" s="20" t="str">
        <f>IF(INDEX(個人!$C$5:$AF$205,$A12,1)&lt;&gt;"",IF(ISERROR(VLOOKUP($D12&amp;"@"&amp;3,'中間シート（個人）'!$F:$M,4,FALSE)),"",VLOOKUP($D12&amp;"@"&amp;3,'中間シート（個人）'!$F:$M,6,FALSE)&amp;VLOOKUP($D12&amp;"@"&amp;3,'中間シート（個人）'!$F:$M,7,FALSE)&amp;"."&amp;VLOOKUP($D12&amp;"@"&amp;3,'中間シート（個人）'!$F:$M,8,FALSE)),"")</f>
        <v/>
      </c>
      <c r="X12" s="20" t="str">
        <f>IF(INDEX(個人!$C$5:$AF$205,$A12,1)&lt;&gt;"",IF(ISERROR(VLOOKUP($D12&amp;"@"&amp;4,'中間シート（個人）'!$F:$M,4,FALSE)),"",VLOOKUP($D12&amp;"@"&amp;4,'中間シート（個人）'!$F:$M,4,FALSE)&amp;VLOOKUP($D12&amp;"@"&amp;4,'中間シート（個人）'!$F:$M,5,FALSE)),"")</f>
        <v/>
      </c>
      <c r="Y12" s="20" t="str">
        <f>IF(INDEX(個人!$C$5:$AF$205,$A12,1)&lt;&gt;"",IF(ISERROR(VLOOKUP($D12&amp;"@"&amp;4,'中間シート（個人）'!$F:$M,4,FALSE)),"",VLOOKUP($D12&amp;"@"&amp;4,'中間シート（個人）'!$F:$M,6,FALSE)&amp;VLOOKUP($D12&amp;"@"&amp;4,'中間シート（個人）'!$F:$M,7,FALSE)&amp;"."&amp;VLOOKUP($D12&amp;"@"&amp;4,'中間シート（個人）'!$F:$M,8,FALSE)),"")</f>
        <v/>
      </c>
      <c r="Z12" s="20" t="str">
        <f>IF(INDEX(個人!$C$5:$AF$205,$A12,1)&lt;&gt;"",IF(ISERROR(VLOOKUP($D12&amp;"@"&amp;5,'中間シート（個人）'!$F:$M,4,FALSE)),"",VLOOKUP($D12&amp;"@"&amp;5,'中間シート（個人）'!$F:$M,4,FALSE)&amp;VLOOKUP($D12&amp;"@"&amp;5,'中間シート（個人）'!$F:$M,5,FALSE)),"")</f>
        <v/>
      </c>
      <c r="AA12" s="20" t="str">
        <f>IF(INDEX(個人!$C$5:$AF$205,$A12,1)&lt;&gt;"",IF(ISERROR(VLOOKUP($D12&amp;"@"&amp;5,'中間シート（個人）'!$F:$M,4,FALSE)),"",VLOOKUP($D12&amp;"@"&amp;5,'中間シート（個人）'!$F:$M,6,FALSE)&amp;VLOOKUP($D12&amp;"@"&amp;5,'中間シート（個人）'!$F:$M,7,FALSE)&amp;"."&amp;VLOOKUP($D12&amp;"@"&amp;5,'中間シート（個人）'!$F:$M,8,FALSE)),"")</f>
        <v/>
      </c>
      <c r="AB12" s="20" t="str">
        <f>IF(INDEX(個人!$C$5:$AF$205,$A12,1)&lt;&gt;"",IF(ISERROR(VLOOKUP($D12&amp;"@"&amp;6,'中間シート（個人）'!$F:$M,4,FALSE)),"",VLOOKUP($D12&amp;"@"&amp;6,'中間シート（個人）'!$F:$M,4,FALSE)&amp;VLOOKUP($D12&amp;"@"&amp;6,'中間シート（個人）'!$F:$M,5,FALSE)),"")</f>
        <v/>
      </c>
      <c r="AC12" s="20" t="str">
        <f>IF(INDEX(個人!$C$5:$AF$205,$A12,1)&lt;&gt;"",IF(ISERROR(VLOOKUP($D12&amp;"@"&amp;6,'中間シート（個人）'!$F:$M,4,FALSE)),"",VLOOKUP($D12&amp;"@"&amp;6,'中間シート（個人）'!$F:$M,6,FALSE)&amp;VLOOKUP($D12&amp;"@"&amp;6,'中間シート（個人）'!$F:$M,7,FALSE)&amp;"."&amp;VLOOKUP($D12&amp;"@"&amp;6,'中間シート（個人）'!$F:$M,8,FALSE)),"")</f>
        <v/>
      </c>
      <c r="AD12" s="20" t="str">
        <f>IF(INDEX(個人!$C$5:$AF$205,$A12,1)&lt;&gt;"",IF(ISERROR(VLOOKUP($D12&amp;"@"&amp;7,'中間シート（個人）'!$F:$M,4,FALSE)),"",VLOOKUP($D12&amp;"@"&amp;7,'中間シート（個人）'!$F:$M,4,FALSE)&amp;VLOOKUP($D12&amp;"@"&amp;7,'中間シート（個人）'!$F:$M,5,FALSE)),"")</f>
        <v/>
      </c>
      <c r="AE12" s="20" t="str">
        <f>IF(INDEX(個人!$C$5:$AF$205,$A12,1)&lt;&gt;"",IF(ISERROR(VLOOKUP($D12&amp;"@"&amp;7,'中間シート（個人）'!$F:$M,4,FALSE)),"",VLOOKUP($D12&amp;"@"&amp;7,'中間シート（個人）'!$F:$M,6,FALSE)&amp;VLOOKUP($D12&amp;"@"&amp;7,'中間シート（個人）'!$F:$M,7,FALSE)&amp;"."&amp;VLOOKUP($D12&amp;"@"&amp;7,'中間シート（個人）'!$F:$M,8,FALSE)),"")</f>
        <v/>
      </c>
      <c r="AF12" s="20" t="str">
        <f>IF(INDEX(個人!$C$5:$AF$205,$A12,1)&lt;&gt;"",IF(ISERROR(VLOOKUP($D12&amp;"@"&amp;8,'中間シート（個人）'!$F:$M,4,FALSE)),"",VLOOKUP($D12&amp;"@"&amp;8,'中間シート（個人）'!$F:$M,4,FALSE)&amp;VLOOKUP($D12&amp;"@"&amp;8,'中間シート（個人）'!$F:$M,5,FALSE)),"")</f>
        <v/>
      </c>
      <c r="AG12" s="20" t="str">
        <f>IF(INDEX(個人!$C$5:$AF$205,$A12,1)&lt;&gt;"",IF(ISERROR(VLOOKUP($D12&amp;"@"&amp;8,'中間シート（個人）'!$F:$M,4,FALSE)),"",VLOOKUP($D12&amp;"@"&amp;8,'中間シート（個人）'!$F:$M,6,FALSE)&amp;VLOOKUP($D12&amp;"@"&amp;8,'中間シート（個人）'!$F:$M,7,FALSE)&amp;"."&amp;VLOOKUP($D12&amp;"@"&amp;8,'中間シート（個人）'!$F:$M,8,FALSE)),"")</f>
        <v/>
      </c>
      <c r="AH12" s="20" t="str">
        <f>IF(INDEX(個人!$C$5:$AF$205,$A12,1)&lt;&gt;"",IF(ISERROR(VLOOKUP($D12&amp;"@"&amp;9,'中間シート（個人）'!$F:$M,4,FALSE)),"",VLOOKUP($D12&amp;"@"&amp;9,'中間シート（個人）'!$F:$M,4,FALSE)&amp;VLOOKUP($D12&amp;"@"&amp;9,'中間シート（個人）'!$F:$M,5,FALSE)),"")</f>
        <v/>
      </c>
      <c r="AI12" s="20" t="str">
        <f>IF(INDEX(個人!$C$5:$AF$205,$A12,1)&lt;&gt;"",IF(ISERROR(VLOOKUP($D12&amp;"@"&amp;9,'中間シート（個人）'!$F:$M,4,FALSE)),"",VLOOKUP($D12&amp;"@"&amp;9,'中間シート（個人）'!$F:$M,6,FALSE)&amp;VLOOKUP($D12&amp;"@"&amp;9,'中間シート（個人）'!$F:$M,7,FALSE)&amp;"."&amp;VLOOKUP($D12&amp;"@"&amp;9,'中間シート（個人）'!$F:$M,8,FALSE)),"")</f>
        <v/>
      </c>
      <c r="AJ12" s="20" t="str">
        <f>IF(INDEX(個人!$C$5:$AF$205,$A12,1)&lt;&gt;"",IF(ISERROR(VLOOKUP($D12&amp;"@"&amp;10,'中間シート（個人）'!$F:$M,4,FALSE)),"",VLOOKUP($D12&amp;"@"&amp;10,'中間シート（個人）'!$F:$M,4,FALSE)&amp;VLOOKUP($D12&amp;"@"&amp;10,'中間シート（個人）'!$F:$M,5,FALSE)),"")</f>
        <v/>
      </c>
      <c r="AK12" s="20" t="str">
        <f>IF(INDEX(個人!$C$5:$AF$205,$A12,1)&lt;&gt;"",IF(ISERROR(VLOOKUP($D12&amp;"@"&amp;10,'中間シート（個人）'!$F:$M,4,FALSE)),"",VLOOKUP($D12&amp;"@"&amp;10,'中間シート（個人）'!$F:$M,6,FALSE)&amp;VLOOKUP($D12&amp;"@"&amp;10,'中間シート（個人）'!$F:$M,7,FALSE)&amp;"."&amp;VLOOKUP($D12&amp;"@"&amp;10,'中間シート（個人）'!$F:$M,8,FALSE)),"")</f>
        <v/>
      </c>
    </row>
    <row r="13" spans="1:37" x14ac:dyDescent="0.15">
      <c r="A13" s="20">
        <v>10</v>
      </c>
      <c r="C13" s="20" t="str">
        <f>IF(INDEX(個人!$C$5:$AF$205,$A13,1)&lt;&gt;"",VLOOKUP(INDEX(個人!$C$5:$AF$205,$A13,3),コード一覧!$A$1:$B$3,2,FALSE),"")</f>
        <v/>
      </c>
      <c r="D13" s="20" t="str">
        <f>IF(INDEX(個人!$C$5:$AF$205,$A13,1)&lt;&gt;"",DBCS(TRIM(INDEX(個人!$C$5:$AF$205,$A13,1))),"")</f>
        <v/>
      </c>
      <c r="E13" s="20" t="str">
        <f>IF(INDEX(個人!$C$5:$AF$205,$A13,1)&lt;&gt;"",ASC(TRIM(INDEX(個人!$C$5:$AF$205,$A13,2))),"")</f>
        <v/>
      </c>
      <c r="F13" s="20" t="str">
        <f>IF(INDEX(個人!$C$5:$AF$205,$A13,1)&lt;&gt;"",TEXT(YEAR(INDEX(個人!$C$5:$AF$205,$A13,4)),"0000")&amp;TEXT(MONTH(INDEX(個人!$C$5:$AF$205,$A13,4)),"00")&amp;TEXT(DAY(INDEX(個人!$C$5:$AF$205,$A13,4)),"00"),"")</f>
        <v/>
      </c>
      <c r="G13" s="20" t="str">
        <f>IF(INDEX(個人!$C$5:$AF$205,$A13,1)&lt;&gt;"",VLOOKUP(VLOOKUP(INDEX(個人!$C$5:$AF$205,$A13,7),コード一覧!$AA$1:$AC$18,3,FALSE),コード一覧!$C$1:$D$8,2,FALSE),"")</f>
        <v/>
      </c>
      <c r="H13" s="20" t="str">
        <f>IF(INDEX(個人!$C$5:$AF$205,$A13,1)&lt;&gt;"",IF(ISNUMBER(VALUE(RIGHT(INDEX(個人!$C$5:$AF$205,$A13,7),1))),RIGHT(INDEX(個人!$C$5:$AF$205,$A13,7),1),0),"")</f>
        <v/>
      </c>
      <c r="I13" s="20" t="str">
        <f>IF(INDEX(個人!$C$5:$AF$205,$A13,1)&lt;&gt;"",VLOOKUP(D13&amp;"@"&amp;1,'中間シート（個人）'!$F:$M,3,FALSE),"")</f>
        <v/>
      </c>
      <c r="K13" s="20" t="str">
        <f>IF(INDEX(個人!$C$5:$AF$205,$A13,1)&lt;&gt;"",個人!$B$2,"")</f>
        <v/>
      </c>
      <c r="Q13" s="20" t="str">
        <f>IF(INDEX(個人!$C$5:$AF$205,$A13,1)&lt;&gt;"",4,"")</f>
        <v/>
      </c>
      <c r="R13" s="20" t="str">
        <f>IF(INDEX(個人!$C$5:$AF$205,$A13,1)&lt;&gt;"",IF(ISERROR(VLOOKUP($D13&amp;"@"&amp;1,'中間シート（個人）'!$F:$M,4,FALSE)),"",VLOOKUP($D13&amp;"@"&amp;1,'中間シート（個人）'!$F:$M,4,FALSE)&amp;VLOOKUP($D13&amp;"@"&amp;1,'中間シート（個人）'!$F:$M,5,FALSE)),"")</f>
        <v/>
      </c>
      <c r="S13" s="20" t="str">
        <f>IF(INDEX(個人!$C$5:$AF$205,$A13,1)&lt;&gt;"",IF(ISERROR(VLOOKUP($D13&amp;"@"&amp;1,'中間シート（個人）'!$F:$M,4,FALSE)),"",VLOOKUP($D13&amp;"@"&amp;1,'中間シート（個人）'!$F:$M,6,FALSE)&amp;VLOOKUP($D13&amp;"@"&amp;1,'中間シート（個人）'!$F:$M,7,FALSE)&amp;"."&amp;VLOOKUP($D13&amp;"@"&amp;1,'中間シート（個人）'!$F:$M,8,FALSE)),"")</f>
        <v/>
      </c>
      <c r="T13" s="20" t="str">
        <f>IF(INDEX(個人!$C$5:$AF$205,$A13,1)&lt;&gt;"",IF(ISERROR(VLOOKUP($D13&amp;"@"&amp;2,'中間シート（個人）'!$F:$M,4,FALSE)),"",VLOOKUP($D13&amp;"@"&amp;2,'中間シート（個人）'!$F:$M,4,FALSE)&amp;VLOOKUP($D13&amp;"@"&amp;2,'中間シート（個人）'!$F:$M,5,FALSE)),"")</f>
        <v/>
      </c>
      <c r="U13" s="20" t="str">
        <f>IF(INDEX(個人!$C$5:$AF$205,$A13,1)&lt;&gt;"",IF(ISERROR(VLOOKUP($D13&amp;"@"&amp;2,'中間シート（個人）'!$F:$M,4,FALSE)),"",VLOOKUP($D13&amp;"@"&amp;2,'中間シート（個人）'!$F:$M,6,FALSE)&amp;VLOOKUP($D13&amp;"@"&amp;2,'中間シート（個人）'!$F:$M,7,FALSE)&amp;"."&amp;VLOOKUP($D13&amp;"@"&amp;2,'中間シート（個人）'!$F:$M,8,FALSE)),"")</f>
        <v/>
      </c>
      <c r="V13" s="20" t="str">
        <f>IF(INDEX(個人!$C$5:$AF$205,$A13,1)&lt;&gt;"",IF(ISERROR(VLOOKUP($D13&amp;"@"&amp;3,'中間シート（個人）'!$F:$M,4,FALSE)),"",VLOOKUP($D13&amp;"@"&amp;3,'中間シート（個人）'!$F:$M,4,FALSE)&amp;VLOOKUP($D13&amp;"@"&amp;3,'中間シート（個人）'!$F:$M,5,FALSE)),"")</f>
        <v/>
      </c>
      <c r="W13" s="20" t="str">
        <f>IF(INDEX(個人!$C$5:$AF$205,$A13,1)&lt;&gt;"",IF(ISERROR(VLOOKUP($D13&amp;"@"&amp;3,'中間シート（個人）'!$F:$M,4,FALSE)),"",VLOOKUP($D13&amp;"@"&amp;3,'中間シート（個人）'!$F:$M,6,FALSE)&amp;VLOOKUP($D13&amp;"@"&amp;3,'中間シート（個人）'!$F:$M,7,FALSE)&amp;"."&amp;VLOOKUP($D13&amp;"@"&amp;3,'中間シート（個人）'!$F:$M,8,FALSE)),"")</f>
        <v/>
      </c>
      <c r="X13" s="20" t="str">
        <f>IF(INDEX(個人!$C$5:$AF$205,$A13,1)&lt;&gt;"",IF(ISERROR(VLOOKUP($D13&amp;"@"&amp;4,'中間シート（個人）'!$F:$M,4,FALSE)),"",VLOOKUP($D13&amp;"@"&amp;4,'中間シート（個人）'!$F:$M,4,FALSE)&amp;VLOOKUP($D13&amp;"@"&amp;4,'中間シート（個人）'!$F:$M,5,FALSE)),"")</f>
        <v/>
      </c>
      <c r="Y13" s="20" t="str">
        <f>IF(INDEX(個人!$C$5:$AF$205,$A13,1)&lt;&gt;"",IF(ISERROR(VLOOKUP($D13&amp;"@"&amp;4,'中間シート（個人）'!$F:$M,4,FALSE)),"",VLOOKUP($D13&amp;"@"&amp;4,'中間シート（個人）'!$F:$M,6,FALSE)&amp;VLOOKUP($D13&amp;"@"&amp;4,'中間シート（個人）'!$F:$M,7,FALSE)&amp;"."&amp;VLOOKUP($D13&amp;"@"&amp;4,'中間シート（個人）'!$F:$M,8,FALSE)),"")</f>
        <v/>
      </c>
      <c r="Z13" s="20" t="str">
        <f>IF(INDEX(個人!$C$5:$AF$205,$A13,1)&lt;&gt;"",IF(ISERROR(VLOOKUP($D13&amp;"@"&amp;5,'中間シート（個人）'!$F:$M,4,FALSE)),"",VLOOKUP($D13&amp;"@"&amp;5,'中間シート（個人）'!$F:$M,4,FALSE)&amp;VLOOKUP($D13&amp;"@"&amp;5,'中間シート（個人）'!$F:$M,5,FALSE)),"")</f>
        <v/>
      </c>
      <c r="AA13" s="20" t="str">
        <f>IF(INDEX(個人!$C$5:$AF$205,$A13,1)&lt;&gt;"",IF(ISERROR(VLOOKUP($D13&amp;"@"&amp;5,'中間シート（個人）'!$F:$M,4,FALSE)),"",VLOOKUP($D13&amp;"@"&amp;5,'中間シート（個人）'!$F:$M,6,FALSE)&amp;VLOOKUP($D13&amp;"@"&amp;5,'中間シート（個人）'!$F:$M,7,FALSE)&amp;"."&amp;VLOOKUP($D13&amp;"@"&amp;5,'中間シート（個人）'!$F:$M,8,FALSE)),"")</f>
        <v/>
      </c>
      <c r="AB13" s="20" t="str">
        <f>IF(INDEX(個人!$C$5:$AF$205,$A13,1)&lt;&gt;"",IF(ISERROR(VLOOKUP($D13&amp;"@"&amp;6,'中間シート（個人）'!$F:$M,4,FALSE)),"",VLOOKUP($D13&amp;"@"&amp;6,'中間シート（個人）'!$F:$M,4,FALSE)&amp;VLOOKUP($D13&amp;"@"&amp;6,'中間シート（個人）'!$F:$M,5,FALSE)),"")</f>
        <v/>
      </c>
      <c r="AC13" s="20" t="str">
        <f>IF(INDEX(個人!$C$5:$AF$205,$A13,1)&lt;&gt;"",IF(ISERROR(VLOOKUP($D13&amp;"@"&amp;6,'中間シート（個人）'!$F:$M,4,FALSE)),"",VLOOKUP($D13&amp;"@"&amp;6,'中間シート（個人）'!$F:$M,6,FALSE)&amp;VLOOKUP($D13&amp;"@"&amp;6,'中間シート（個人）'!$F:$M,7,FALSE)&amp;"."&amp;VLOOKUP($D13&amp;"@"&amp;6,'中間シート（個人）'!$F:$M,8,FALSE)),"")</f>
        <v/>
      </c>
      <c r="AD13" s="20" t="str">
        <f>IF(INDEX(個人!$C$5:$AF$205,$A13,1)&lt;&gt;"",IF(ISERROR(VLOOKUP($D13&amp;"@"&amp;7,'中間シート（個人）'!$F:$M,4,FALSE)),"",VLOOKUP($D13&amp;"@"&amp;7,'中間シート（個人）'!$F:$M,4,FALSE)&amp;VLOOKUP($D13&amp;"@"&amp;7,'中間シート（個人）'!$F:$M,5,FALSE)),"")</f>
        <v/>
      </c>
      <c r="AE13" s="20" t="str">
        <f>IF(INDEX(個人!$C$5:$AF$205,$A13,1)&lt;&gt;"",IF(ISERROR(VLOOKUP($D13&amp;"@"&amp;7,'中間シート（個人）'!$F:$M,4,FALSE)),"",VLOOKUP($D13&amp;"@"&amp;7,'中間シート（個人）'!$F:$M,6,FALSE)&amp;VLOOKUP($D13&amp;"@"&amp;7,'中間シート（個人）'!$F:$M,7,FALSE)&amp;"."&amp;VLOOKUP($D13&amp;"@"&amp;7,'中間シート（個人）'!$F:$M,8,FALSE)),"")</f>
        <v/>
      </c>
      <c r="AF13" s="20" t="str">
        <f>IF(INDEX(個人!$C$5:$AF$205,$A13,1)&lt;&gt;"",IF(ISERROR(VLOOKUP($D13&amp;"@"&amp;8,'中間シート（個人）'!$F:$M,4,FALSE)),"",VLOOKUP($D13&amp;"@"&amp;8,'中間シート（個人）'!$F:$M,4,FALSE)&amp;VLOOKUP($D13&amp;"@"&amp;8,'中間シート（個人）'!$F:$M,5,FALSE)),"")</f>
        <v/>
      </c>
      <c r="AG13" s="20" t="str">
        <f>IF(INDEX(個人!$C$5:$AF$205,$A13,1)&lt;&gt;"",IF(ISERROR(VLOOKUP($D13&amp;"@"&amp;8,'中間シート（個人）'!$F:$M,4,FALSE)),"",VLOOKUP($D13&amp;"@"&amp;8,'中間シート（個人）'!$F:$M,6,FALSE)&amp;VLOOKUP($D13&amp;"@"&amp;8,'中間シート（個人）'!$F:$M,7,FALSE)&amp;"."&amp;VLOOKUP($D13&amp;"@"&amp;8,'中間シート（個人）'!$F:$M,8,FALSE)),"")</f>
        <v/>
      </c>
      <c r="AH13" s="20" t="str">
        <f>IF(INDEX(個人!$C$5:$AF$205,$A13,1)&lt;&gt;"",IF(ISERROR(VLOOKUP($D13&amp;"@"&amp;9,'中間シート（個人）'!$F:$M,4,FALSE)),"",VLOOKUP($D13&amp;"@"&amp;9,'中間シート（個人）'!$F:$M,4,FALSE)&amp;VLOOKUP($D13&amp;"@"&amp;9,'中間シート（個人）'!$F:$M,5,FALSE)),"")</f>
        <v/>
      </c>
      <c r="AI13" s="20" t="str">
        <f>IF(INDEX(個人!$C$5:$AF$205,$A13,1)&lt;&gt;"",IF(ISERROR(VLOOKUP($D13&amp;"@"&amp;9,'中間シート（個人）'!$F:$M,4,FALSE)),"",VLOOKUP($D13&amp;"@"&amp;9,'中間シート（個人）'!$F:$M,6,FALSE)&amp;VLOOKUP($D13&amp;"@"&amp;9,'中間シート（個人）'!$F:$M,7,FALSE)&amp;"."&amp;VLOOKUP($D13&amp;"@"&amp;9,'中間シート（個人）'!$F:$M,8,FALSE)),"")</f>
        <v/>
      </c>
      <c r="AJ13" s="20" t="str">
        <f>IF(INDEX(個人!$C$5:$AF$205,$A13,1)&lt;&gt;"",IF(ISERROR(VLOOKUP($D13&amp;"@"&amp;10,'中間シート（個人）'!$F:$M,4,FALSE)),"",VLOOKUP($D13&amp;"@"&amp;10,'中間シート（個人）'!$F:$M,4,FALSE)&amp;VLOOKUP($D13&amp;"@"&amp;10,'中間シート（個人）'!$F:$M,5,FALSE)),"")</f>
        <v/>
      </c>
      <c r="AK13" s="20" t="str">
        <f>IF(INDEX(個人!$C$5:$AF$205,$A13,1)&lt;&gt;"",IF(ISERROR(VLOOKUP($D13&amp;"@"&amp;10,'中間シート（個人）'!$F:$M,4,FALSE)),"",VLOOKUP($D13&amp;"@"&amp;10,'中間シート（個人）'!$F:$M,6,FALSE)&amp;VLOOKUP($D13&amp;"@"&amp;10,'中間シート（個人）'!$F:$M,7,FALSE)&amp;"."&amp;VLOOKUP($D13&amp;"@"&amp;10,'中間シート（個人）'!$F:$M,8,FALSE)),"")</f>
        <v/>
      </c>
    </row>
    <row r="14" spans="1:37" x14ac:dyDescent="0.15">
      <c r="A14" s="20">
        <v>11</v>
      </c>
      <c r="C14" s="20" t="str">
        <f>IF(INDEX(個人!$C$5:$AF$205,$A14,1)&lt;&gt;"",VLOOKUP(INDEX(個人!$C$5:$AF$205,$A14,3),コード一覧!$A$1:$B$3,2,FALSE),"")</f>
        <v/>
      </c>
      <c r="D14" s="20" t="str">
        <f>IF(INDEX(個人!$C$5:$AF$205,$A14,1)&lt;&gt;"",DBCS(TRIM(INDEX(個人!$C$5:$AF$205,$A14,1))),"")</f>
        <v/>
      </c>
      <c r="E14" s="20" t="str">
        <f>IF(INDEX(個人!$C$5:$AF$205,$A14,1)&lt;&gt;"",ASC(TRIM(INDEX(個人!$C$5:$AF$205,$A14,2))),"")</f>
        <v/>
      </c>
      <c r="F14" s="20" t="str">
        <f>IF(INDEX(個人!$C$5:$AF$205,$A14,1)&lt;&gt;"",TEXT(YEAR(INDEX(個人!$C$5:$AF$205,$A14,4)),"0000")&amp;TEXT(MONTH(INDEX(個人!$C$5:$AF$205,$A14,4)),"00")&amp;TEXT(DAY(INDEX(個人!$C$5:$AF$205,$A14,4)),"00"),"")</f>
        <v/>
      </c>
      <c r="G14" s="20" t="str">
        <f>IF(INDEX(個人!$C$5:$AF$205,$A14,1)&lt;&gt;"",VLOOKUP(VLOOKUP(INDEX(個人!$C$5:$AF$205,$A14,7),コード一覧!$AA$1:$AC$18,3,FALSE),コード一覧!$C$1:$D$8,2,FALSE),"")</f>
        <v/>
      </c>
      <c r="H14" s="20" t="str">
        <f>IF(INDEX(個人!$C$5:$AF$205,$A14,1)&lt;&gt;"",IF(ISNUMBER(VALUE(RIGHT(INDEX(個人!$C$5:$AF$205,$A14,7),1))),RIGHT(INDEX(個人!$C$5:$AF$205,$A14,7),1),0),"")</f>
        <v/>
      </c>
      <c r="I14" s="20" t="str">
        <f>IF(INDEX(個人!$C$5:$AF$205,$A14,1)&lt;&gt;"",VLOOKUP(D14&amp;"@"&amp;1,'中間シート（個人）'!$F:$M,3,FALSE),"")</f>
        <v/>
      </c>
      <c r="K14" s="20" t="str">
        <f>IF(INDEX(個人!$C$5:$AF$205,$A14,1)&lt;&gt;"",個人!$B$2,"")</f>
        <v/>
      </c>
      <c r="Q14" s="20" t="str">
        <f>IF(INDEX(個人!$C$5:$AF$205,$A14,1)&lt;&gt;"",4,"")</f>
        <v/>
      </c>
      <c r="R14" s="20" t="str">
        <f>IF(INDEX(個人!$C$5:$AF$205,$A14,1)&lt;&gt;"",IF(ISERROR(VLOOKUP($D14&amp;"@"&amp;1,'中間シート（個人）'!$F:$M,4,FALSE)),"",VLOOKUP($D14&amp;"@"&amp;1,'中間シート（個人）'!$F:$M,4,FALSE)&amp;VLOOKUP($D14&amp;"@"&amp;1,'中間シート（個人）'!$F:$M,5,FALSE)),"")</f>
        <v/>
      </c>
      <c r="S14" s="20" t="str">
        <f>IF(INDEX(個人!$C$5:$AF$205,$A14,1)&lt;&gt;"",IF(ISERROR(VLOOKUP($D14&amp;"@"&amp;1,'中間シート（個人）'!$F:$M,4,FALSE)),"",VLOOKUP($D14&amp;"@"&amp;1,'中間シート（個人）'!$F:$M,6,FALSE)&amp;VLOOKUP($D14&amp;"@"&amp;1,'中間シート（個人）'!$F:$M,7,FALSE)&amp;"."&amp;VLOOKUP($D14&amp;"@"&amp;1,'中間シート（個人）'!$F:$M,8,FALSE)),"")</f>
        <v/>
      </c>
      <c r="T14" s="20" t="str">
        <f>IF(INDEX(個人!$C$5:$AF$205,$A14,1)&lt;&gt;"",IF(ISERROR(VLOOKUP($D14&amp;"@"&amp;2,'中間シート（個人）'!$F:$M,4,FALSE)),"",VLOOKUP($D14&amp;"@"&amp;2,'中間シート（個人）'!$F:$M,4,FALSE)&amp;VLOOKUP($D14&amp;"@"&amp;2,'中間シート（個人）'!$F:$M,5,FALSE)),"")</f>
        <v/>
      </c>
      <c r="U14" s="20" t="str">
        <f>IF(INDEX(個人!$C$5:$AF$205,$A14,1)&lt;&gt;"",IF(ISERROR(VLOOKUP($D14&amp;"@"&amp;2,'中間シート（個人）'!$F:$M,4,FALSE)),"",VLOOKUP($D14&amp;"@"&amp;2,'中間シート（個人）'!$F:$M,6,FALSE)&amp;VLOOKUP($D14&amp;"@"&amp;2,'中間シート（個人）'!$F:$M,7,FALSE)&amp;"."&amp;VLOOKUP($D14&amp;"@"&amp;2,'中間シート（個人）'!$F:$M,8,FALSE)),"")</f>
        <v/>
      </c>
      <c r="V14" s="20" t="str">
        <f>IF(INDEX(個人!$C$5:$AF$205,$A14,1)&lt;&gt;"",IF(ISERROR(VLOOKUP($D14&amp;"@"&amp;3,'中間シート（個人）'!$F:$M,4,FALSE)),"",VLOOKUP($D14&amp;"@"&amp;3,'中間シート（個人）'!$F:$M,4,FALSE)&amp;VLOOKUP($D14&amp;"@"&amp;3,'中間シート（個人）'!$F:$M,5,FALSE)),"")</f>
        <v/>
      </c>
      <c r="W14" s="20" t="str">
        <f>IF(INDEX(個人!$C$5:$AF$205,$A14,1)&lt;&gt;"",IF(ISERROR(VLOOKUP($D14&amp;"@"&amp;3,'中間シート（個人）'!$F:$M,4,FALSE)),"",VLOOKUP($D14&amp;"@"&amp;3,'中間シート（個人）'!$F:$M,6,FALSE)&amp;VLOOKUP($D14&amp;"@"&amp;3,'中間シート（個人）'!$F:$M,7,FALSE)&amp;"."&amp;VLOOKUP($D14&amp;"@"&amp;3,'中間シート（個人）'!$F:$M,8,FALSE)),"")</f>
        <v/>
      </c>
      <c r="X14" s="20" t="str">
        <f>IF(INDEX(個人!$C$5:$AF$205,$A14,1)&lt;&gt;"",IF(ISERROR(VLOOKUP($D14&amp;"@"&amp;4,'中間シート（個人）'!$F:$M,4,FALSE)),"",VLOOKUP($D14&amp;"@"&amp;4,'中間シート（個人）'!$F:$M,4,FALSE)&amp;VLOOKUP($D14&amp;"@"&amp;4,'中間シート（個人）'!$F:$M,5,FALSE)),"")</f>
        <v/>
      </c>
      <c r="Y14" s="20" t="str">
        <f>IF(INDEX(個人!$C$5:$AF$205,$A14,1)&lt;&gt;"",IF(ISERROR(VLOOKUP($D14&amp;"@"&amp;4,'中間シート（個人）'!$F:$M,4,FALSE)),"",VLOOKUP($D14&amp;"@"&amp;4,'中間シート（個人）'!$F:$M,6,FALSE)&amp;VLOOKUP($D14&amp;"@"&amp;4,'中間シート（個人）'!$F:$M,7,FALSE)&amp;"."&amp;VLOOKUP($D14&amp;"@"&amp;4,'中間シート（個人）'!$F:$M,8,FALSE)),"")</f>
        <v/>
      </c>
      <c r="Z14" s="20" t="str">
        <f>IF(INDEX(個人!$C$5:$AF$205,$A14,1)&lt;&gt;"",IF(ISERROR(VLOOKUP($D14&amp;"@"&amp;5,'中間シート（個人）'!$F:$M,4,FALSE)),"",VLOOKUP($D14&amp;"@"&amp;5,'中間シート（個人）'!$F:$M,4,FALSE)&amp;VLOOKUP($D14&amp;"@"&amp;5,'中間シート（個人）'!$F:$M,5,FALSE)),"")</f>
        <v/>
      </c>
      <c r="AA14" s="20" t="str">
        <f>IF(INDEX(個人!$C$5:$AF$205,$A14,1)&lt;&gt;"",IF(ISERROR(VLOOKUP($D14&amp;"@"&amp;5,'中間シート（個人）'!$F:$M,4,FALSE)),"",VLOOKUP($D14&amp;"@"&amp;5,'中間シート（個人）'!$F:$M,6,FALSE)&amp;VLOOKUP($D14&amp;"@"&amp;5,'中間シート（個人）'!$F:$M,7,FALSE)&amp;"."&amp;VLOOKUP($D14&amp;"@"&amp;5,'中間シート（個人）'!$F:$M,8,FALSE)),"")</f>
        <v/>
      </c>
      <c r="AB14" s="20" t="str">
        <f>IF(INDEX(個人!$C$5:$AF$205,$A14,1)&lt;&gt;"",IF(ISERROR(VLOOKUP($D14&amp;"@"&amp;6,'中間シート（個人）'!$F:$M,4,FALSE)),"",VLOOKUP($D14&amp;"@"&amp;6,'中間シート（個人）'!$F:$M,4,FALSE)&amp;VLOOKUP($D14&amp;"@"&amp;6,'中間シート（個人）'!$F:$M,5,FALSE)),"")</f>
        <v/>
      </c>
      <c r="AC14" s="20" t="str">
        <f>IF(INDEX(個人!$C$5:$AF$205,$A14,1)&lt;&gt;"",IF(ISERROR(VLOOKUP($D14&amp;"@"&amp;6,'中間シート（個人）'!$F:$M,4,FALSE)),"",VLOOKUP($D14&amp;"@"&amp;6,'中間シート（個人）'!$F:$M,6,FALSE)&amp;VLOOKUP($D14&amp;"@"&amp;6,'中間シート（個人）'!$F:$M,7,FALSE)&amp;"."&amp;VLOOKUP($D14&amp;"@"&amp;6,'中間シート（個人）'!$F:$M,8,FALSE)),"")</f>
        <v/>
      </c>
      <c r="AD14" s="20" t="str">
        <f>IF(INDEX(個人!$C$5:$AF$205,$A14,1)&lt;&gt;"",IF(ISERROR(VLOOKUP($D14&amp;"@"&amp;7,'中間シート（個人）'!$F:$M,4,FALSE)),"",VLOOKUP($D14&amp;"@"&amp;7,'中間シート（個人）'!$F:$M,4,FALSE)&amp;VLOOKUP($D14&amp;"@"&amp;7,'中間シート（個人）'!$F:$M,5,FALSE)),"")</f>
        <v/>
      </c>
      <c r="AE14" s="20" t="str">
        <f>IF(INDEX(個人!$C$5:$AF$205,$A14,1)&lt;&gt;"",IF(ISERROR(VLOOKUP($D14&amp;"@"&amp;7,'中間シート（個人）'!$F:$M,4,FALSE)),"",VLOOKUP($D14&amp;"@"&amp;7,'中間シート（個人）'!$F:$M,6,FALSE)&amp;VLOOKUP($D14&amp;"@"&amp;7,'中間シート（個人）'!$F:$M,7,FALSE)&amp;"."&amp;VLOOKUP($D14&amp;"@"&amp;7,'中間シート（個人）'!$F:$M,8,FALSE)),"")</f>
        <v/>
      </c>
      <c r="AF14" s="20" t="str">
        <f>IF(INDEX(個人!$C$5:$AF$205,$A14,1)&lt;&gt;"",IF(ISERROR(VLOOKUP($D14&amp;"@"&amp;8,'中間シート（個人）'!$F:$M,4,FALSE)),"",VLOOKUP($D14&amp;"@"&amp;8,'中間シート（個人）'!$F:$M,4,FALSE)&amp;VLOOKUP($D14&amp;"@"&amp;8,'中間シート（個人）'!$F:$M,5,FALSE)),"")</f>
        <v/>
      </c>
      <c r="AG14" s="20" t="str">
        <f>IF(INDEX(個人!$C$5:$AF$205,$A14,1)&lt;&gt;"",IF(ISERROR(VLOOKUP($D14&amp;"@"&amp;8,'中間シート（個人）'!$F:$M,4,FALSE)),"",VLOOKUP($D14&amp;"@"&amp;8,'中間シート（個人）'!$F:$M,6,FALSE)&amp;VLOOKUP($D14&amp;"@"&amp;8,'中間シート（個人）'!$F:$M,7,FALSE)&amp;"."&amp;VLOOKUP($D14&amp;"@"&amp;8,'中間シート（個人）'!$F:$M,8,FALSE)),"")</f>
        <v/>
      </c>
      <c r="AH14" s="20" t="str">
        <f>IF(INDEX(個人!$C$5:$AF$205,$A14,1)&lt;&gt;"",IF(ISERROR(VLOOKUP($D14&amp;"@"&amp;9,'中間シート（個人）'!$F:$M,4,FALSE)),"",VLOOKUP($D14&amp;"@"&amp;9,'中間シート（個人）'!$F:$M,4,FALSE)&amp;VLOOKUP($D14&amp;"@"&amp;9,'中間シート（個人）'!$F:$M,5,FALSE)),"")</f>
        <v/>
      </c>
      <c r="AI14" s="20" t="str">
        <f>IF(INDEX(個人!$C$5:$AF$205,$A14,1)&lt;&gt;"",IF(ISERROR(VLOOKUP($D14&amp;"@"&amp;9,'中間シート（個人）'!$F:$M,4,FALSE)),"",VLOOKUP($D14&amp;"@"&amp;9,'中間シート（個人）'!$F:$M,6,FALSE)&amp;VLOOKUP($D14&amp;"@"&amp;9,'中間シート（個人）'!$F:$M,7,FALSE)&amp;"."&amp;VLOOKUP($D14&amp;"@"&amp;9,'中間シート（個人）'!$F:$M,8,FALSE)),"")</f>
        <v/>
      </c>
      <c r="AJ14" s="20" t="str">
        <f>IF(INDEX(個人!$C$5:$AF$205,$A14,1)&lt;&gt;"",IF(ISERROR(VLOOKUP($D14&amp;"@"&amp;10,'中間シート（個人）'!$F:$M,4,FALSE)),"",VLOOKUP($D14&amp;"@"&amp;10,'中間シート（個人）'!$F:$M,4,FALSE)&amp;VLOOKUP($D14&amp;"@"&amp;10,'中間シート（個人）'!$F:$M,5,FALSE)),"")</f>
        <v/>
      </c>
      <c r="AK14" s="20" t="str">
        <f>IF(INDEX(個人!$C$5:$AF$205,$A14,1)&lt;&gt;"",IF(ISERROR(VLOOKUP($D14&amp;"@"&amp;10,'中間シート（個人）'!$F:$M,4,FALSE)),"",VLOOKUP($D14&amp;"@"&amp;10,'中間シート（個人）'!$F:$M,6,FALSE)&amp;VLOOKUP($D14&amp;"@"&amp;10,'中間シート（個人）'!$F:$M,7,FALSE)&amp;"."&amp;VLOOKUP($D14&amp;"@"&amp;10,'中間シート（個人）'!$F:$M,8,FALSE)),"")</f>
        <v/>
      </c>
    </row>
    <row r="15" spans="1:37" x14ac:dyDescent="0.15">
      <c r="A15" s="20">
        <v>12</v>
      </c>
      <c r="C15" s="20" t="str">
        <f>IF(INDEX(個人!$C$5:$AF$205,$A15,1)&lt;&gt;"",VLOOKUP(INDEX(個人!$C$5:$AF$205,$A15,3),コード一覧!$A$1:$B$3,2,FALSE),"")</f>
        <v/>
      </c>
      <c r="D15" s="20" t="str">
        <f>IF(INDEX(個人!$C$5:$AF$205,$A15,1)&lt;&gt;"",DBCS(TRIM(INDEX(個人!$C$5:$AF$205,$A15,1))),"")</f>
        <v/>
      </c>
      <c r="E15" s="20" t="str">
        <f>IF(INDEX(個人!$C$5:$AF$205,$A15,1)&lt;&gt;"",ASC(TRIM(INDEX(個人!$C$5:$AF$205,$A15,2))),"")</f>
        <v/>
      </c>
      <c r="F15" s="20" t="str">
        <f>IF(INDEX(個人!$C$5:$AF$205,$A15,1)&lt;&gt;"",TEXT(YEAR(INDEX(個人!$C$5:$AF$205,$A15,4)),"0000")&amp;TEXT(MONTH(INDEX(個人!$C$5:$AF$205,$A15,4)),"00")&amp;TEXT(DAY(INDEX(個人!$C$5:$AF$205,$A15,4)),"00"),"")</f>
        <v/>
      </c>
      <c r="G15" s="20" t="str">
        <f>IF(INDEX(個人!$C$5:$AF$205,$A15,1)&lt;&gt;"",VLOOKUP(VLOOKUP(INDEX(個人!$C$5:$AF$205,$A15,7),コード一覧!$AA$1:$AC$18,3,FALSE),コード一覧!$C$1:$D$8,2,FALSE),"")</f>
        <v/>
      </c>
      <c r="H15" s="20" t="str">
        <f>IF(INDEX(個人!$C$5:$AF$205,$A15,1)&lt;&gt;"",IF(ISNUMBER(VALUE(RIGHT(INDEX(個人!$C$5:$AF$205,$A15,7),1))),RIGHT(INDEX(個人!$C$5:$AF$205,$A15,7),1),0),"")</f>
        <v/>
      </c>
      <c r="I15" s="20" t="str">
        <f>IF(INDEX(個人!$C$5:$AF$205,$A15,1)&lt;&gt;"",VLOOKUP(D15&amp;"@"&amp;1,'中間シート（個人）'!$F:$M,3,FALSE),"")</f>
        <v/>
      </c>
      <c r="K15" s="20" t="str">
        <f>IF(INDEX(個人!$C$5:$AF$205,$A15,1)&lt;&gt;"",個人!$B$2,"")</f>
        <v/>
      </c>
      <c r="Q15" s="20" t="str">
        <f>IF(INDEX(個人!$C$5:$AF$205,$A15,1)&lt;&gt;"",4,"")</f>
        <v/>
      </c>
      <c r="R15" s="20" t="str">
        <f>IF(INDEX(個人!$C$5:$AF$205,$A15,1)&lt;&gt;"",IF(ISERROR(VLOOKUP($D15&amp;"@"&amp;1,'中間シート（個人）'!$F:$M,4,FALSE)),"",VLOOKUP($D15&amp;"@"&amp;1,'中間シート（個人）'!$F:$M,4,FALSE)&amp;VLOOKUP($D15&amp;"@"&amp;1,'中間シート（個人）'!$F:$M,5,FALSE)),"")</f>
        <v/>
      </c>
      <c r="S15" s="20" t="str">
        <f>IF(INDEX(個人!$C$5:$AF$205,$A15,1)&lt;&gt;"",IF(ISERROR(VLOOKUP($D15&amp;"@"&amp;1,'中間シート（個人）'!$F:$M,4,FALSE)),"",VLOOKUP($D15&amp;"@"&amp;1,'中間シート（個人）'!$F:$M,6,FALSE)&amp;VLOOKUP($D15&amp;"@"&amp;1,'中間シート（個人）'!$F:$M,7,FALSE)&amp;"."&amp;VLOOKUP($D15&amp;"@"&amp;1,'中間シート（個人）'!$F:$M,8,FALSE)),"")</f>
        <v/>
      </c>
      <c r="T15" s="20" t="str">
        <f>IF(INDEX(個人!$C$5:$AF$205,$A15,1)&lt;&gt;"",IF(ISERROR(VLOOKUP($D15&amp;"@"&amp;2,'中間シート（個人）'!$F:$M,4,FALSE)),"",VLOOKUP($D15&amp;"@"&amp;2,'中間シート（個人）'!$F:$M,4,FALSE)&amp;VLOOKUP($D15&amp;"@"&amp;2,'中間シート（個人）'!$F:$M,5,FALSE)),"")</f>
        <v/>
      </c>
      <c r="U15" s="20" t="str">
        <f>IF(INDEX(個人!$C$5:$AF$205,$A15,1)&lt;&gt;"",IF(ISERROR(VLOOKUP($D15&amp;"@"&amp;2,'中間シート（個人）'!$F:$M,4,FALSE)),"",VLOOKUP($D15&amp;"@"&amp;2,'中間シート（個人）'!$F:$M,6,FALSE)&amp;VLOOKUP($D15&amp;"@"&amp;2,'中間シート（個人）'!$F:$M,7,FALSE)&amp;"."&amp;VLOOKUP($D15&amp;"@"&amp;2,'中間シート（個人）'!$F:$M,8,FALSE)),"")</f>
        <v/>
      </c>
      <c r="V15" s="20" t="str">
        <f>IF(INDEX(個人!$C$5:$AF$205,$A15,1)&lt;&gt;"",IF(ISERROR(VLOOKUP($D15&amp;"@"&amp;3,'中間シート（個人）'!$F:$M,4,FALSE)),"",VLOOKUP($D15&amp;"@"&amp;3,'中間シート（個人）'!$F:$M,4,FALSE)&amp;VLOOKUP($D15&amp;"@"&amp;3,'中間シート（個人）'!$F:$M,5,FALSE)),"")</f>
        <v/>
      </c>
      <c r="W15" s="20" t="str">
        <f>IF(INDEX(個人!$C$5:$AF$205,$A15,1)&lt;&gt;"",IF(ISERROR(VLOOKUP($D15&amp;"@"&amp;3,'中間シート（個人）'!$F:$M,4,FALSE)),"",VLOOKUP($D15&amp;"@"&amp;3,'中間シート（個人）'!$F:$M,6,FALSE)&amp;VLOOKUP($D15&amp;"@"&amp;3,'中間シート（個人）'!$F:$M,7,FALSE)&amp;"."&amp;VLOOKUP($D15&amp;"@"&amp;3,'中間シート（個人）'!$F:$M,8,FALSE)),"")</f>
        <v/>
      </c>
      <c r="X15" s="20" t="str">
        <f>IF(INDEX(個人!$C$5:$AF$205,$A15,1)&lt;&gt;"",IF(ISERROR(VLOOKUP($D15&amp;"@"&amp;4,'中間シート（個人）'!$F:$M,4,FALSE)),"",VLOOKUP($D15&amp;"@"&amp;4,'中間シート（個人）'!$F:$M,4,FALSE)&amp;VLOOKUP($D15&amp;"@"&amp;4,'中間シート（個人）'!$F:$M,5,FALSE)),"")</f>
        <v/>
      </c>
      <c r="Y15" s="20" t="str">
        <f>IF(INDEX(個人!$C$5:$AF$205,$A15,1)&lt;&gt;"",IF(ISERROR(VLOOKUP($D15&amp;"@"&amp;4,'中間シート（個人）'!$F:$M,4,FALSE)),"",VLOOKUP($D15&amp;"@"&amp;4,'中間シート（個人）'!$F:$M,6,FALSE)&amp;VLOOKUP($D15&amp;"@"&amp;4,'中間シート（個人）'!$F:$M,7,FALSE)&amp;"."&amp;VLOOKUP($D15&amp;"@"&amp;4,'中間シート（個人）'!$F:$M,8,FALSE)),"")</f>
        <v/>
      </c>
      <c r="Z15" s="20" t="str">
        <f>IF(INDEX(個人!$C$5:$AF$205,$A15,1)&lt;&gt;"",IF(ISERROR(VLOOKUP($D15&amp;"@"&amp;5,'中間シート（個人）'!$F:$M,4,FALSE)),"",VLOOKUP($D15&amp;"@"&amp;5,'中間シート（個人）'!$F:$M,4,FALSE)&amp;VLOOKUP($D15&amp;"@"&amp;5,'中間シート（個人）'!$F:$M,5,FALSE)),"")</f>
        <v/>
      </c>
      <c r="AA15" s="20" t="str">
        <f>IF(INDEX(個人!$C$5:$AF$205,$A15,1)&lt;&gt;"",IF(ISERROR(VLOOKUP($D15&amp;"@"&amp;5,'中間シート（個人）'!$F:$M,4,FALSE)),"",VLOOKUP($D15&amp;"@"&amp;5,'中間シート（個人）'!$F:$M,6,FALSE)&amp;VLOOKUP($D15&amp;"@"&amp;5,'中間シート（個人）'!$F:$M,7,FALSE)&amp;"."&amp;VLOOKUP($D15&amp;"@"&amp;5,'中間シート（個人）'!$F:$M,8,FALSE)),"")</f>
        <v/>
      </c>
      <c r="AB15" s="20" t="str">
        <f>IF(INDEX(個人!$C$5:$AF$205,$A15,1)&lt;&gt;"",IF(ISERROR(VLOOKUP($D15&amp;"@"&amp;6,'中間シート（個人）'!$F:$M,4,FALSE)),"",VLOOKUP($D15&amp;"@"&amp;6,'中間シート（個人）'!$F:$M,4,FALSE)&amp;VLOOKUP($D15&amp;"@"&amp;6,'中間シート（個人）'!$F:$M,5,FALSE)),"")</f>
        <v/>
      </c>
      <c r="AC15" s="20" t="str">
        <f>IF(INDEX(個人!$C$5:$AF$205,$A15,1)&lt;&gt;"",IF(ISERROR(VLOOKUP($D15&amp;"@"&amp;6,'中間シート（個人）'!$F:$M,4,FALSE)),"",VLOOKUP($D15&amp;"@"&amp;6,'中間シート（個人）'!$F:$M,6,FALSE)&amp;VLOOKUP($D15&amp;"@"&amp;6,'中間シート（個人）'!$F:$M,7,FALSE)&amp;"."&amp;VLOOKUP($D15&amp;"@"&amp;6,'中間シート（個人）'!$F:$M,8,FALSE)),"")</f>
        <v/>
      </c>
      <c r="AD15" s="20" t="str">
        <f>IF(INDEX(個人!$C$5:$AF$205,$A15,1)&lt;&gt;"",IF(ISERROR(VLOOKUP($D15&amp;"@"&amp;7,'中間シート（個人）'!$F:$M,4,FALSE)),"",VLOOKUP($D15&amp;"@"&amp;7,'中間シート（個人）'!$F:$M,4,FALSE)&amp;VLOOKUP($D15&amp;"@"&amp;7,'中間シート（個人）'!$F:$M,5,FALSE)),"")</f>
        <v/>
      </c>
      <c r="AE15" s="20" t="str">
        <f>IF(INDEX(個人!$C$5:$AF$205,$A15,1)&lt;&gt;"",IF(ISERROR(VLOOKUP($D15&amp;"@"&amp;7,'中間シート（個人）'!$F:$M,4,FALSE)),"",VLOOKUP($D15&amp;"@"&amp;7,'中間シート（個人）'!$F:$M,6,FALSE)&amp;VLOOKUP($D15&amp;"@"&amp;7,'中間シート（個人）'!$F:$M,7,FALSE)&amp;"."&amp;VLOOKUP($D15&amp;"@"&amp;7,'中間シート（個人）'!$F:$M,8,FALSE)),"")</f>
        <v/>
      </c>
      <c r="AF15" s="20" t="str">
        <f>IF(INDEX(個人!$C$5:$AF$205,$A15,1)&lt;&gt;"",IF(ISERROR(VLOOKUP($D15&amp;"@"&amp;8,'中間シート（個人）'!$F:$M,4,FALSE)),"",VLOOKUP($D15&amp;"@"&amp;8,'中間シート（個人）'!$F:$M,4,FALSE)&amp;VLOOKUP($D15&amp;"@"&amp;8,'中間シート（個人）'!$F:$M,5,FALSE)),"")</f>
        <v/>
      </c>
      <c r="AG15" s="20" t="str">
        <f>IF(INDEX(個人!$C$5:$AF$205,$A15,1)&lt;&gt;"",IF(ISERROR(VLOOKUP($D15&amp;"@"&amp;8,'中間シート（個人）'!$F:$M,4,FALSE)),"",VLOOKUP($D15&amp;"@"&amp;8,'中間シート（個人）'!$F:$M,6,FALSE)&amp;VLOOKUP($D15&amp;"@"&amp;8,'中間シート（個人）'!$F:$M,7,FALSE)&amp;"."&amp;VLOOKUP($D15&amp;"@"&amp;8,'中間シート（個人）'!$F:$M,8,FALSE)),"")</f>
        <v/>
      </c>
      <c r="AH15" s="20" t="str">
        <f>IF(INDEX(個人!$C$5:$AF$205,$A15,1)&lt;&gt;"",IF(ISERROR(VLOOKUP($D15&amp;"@"&amp;9,'中間シート（個人）'!$F:$M,4,FALSE)),"",VLOOKUP($D15&amp;"@"&amp;9,'中間シート（個人）'!$F:$M,4,FALSE)&amp;VLOOKUP($D15&amp;"@"&amp;9,'中間シート（個人）'!$F:$M,5,FALSE)),"")</f>
        <v/>
      </c>
      <c r="AI15" s="20" t="str">
        <f>IF(INDEX(個人!$C$5:$AF$205,$A15,1)&lt;&gt;"",IF(ISERROR(VLOOKUP($D15&amp;"@"&amp;9,'中間シート（個人）'!$F:$M,4,FALSE)),"",VLOOKUP($D15&amp;"@"&amp;9,'中間シート（個人）'!$F:$M,6,FALSE)&amp;VLOOKUP($D15&amp;"@"&amp;9,'中間シート（個人）'!$F:$M,7,FALSE)&amp;"."&amp;VLOOKUP($D15&amp;"@"&amp;9,'中間シート（個人）'!$F:$M,8,FALSE)),"")</f>
        <v/>
      </c>
      <c r="AJ15" s="20" t="str">
        <f>IF(INDEX(個人!$C$5:$AF$205,$A15,1)&lt;&gt;"",IF(ISERROR(VLOOKUP($D15&amp;"@"&amp;10,'中間シート（個人）'!$F:$M,4,FALSE)),"",VLOOKUP($D15&amp;"@"&amp;10,'中間シート（個人）'!$F:$M,4,FALSE)&amp;VLOOKUP($D15&amp;"@"&amp;10,'中間シート（個人）'!$F:$M,5,FALSE)),"")</f>
        <v/>
      </c>
      <c r="AK15" s="20" t="str">
        <f>IF(INDEX(個人!$C$5:$AF$205,$A15,1)&lt;&gt;"",IF(ISERROR(VLOOKUP($D15&amp;"@"&amp;10,'中間シート（個人）'!$F:$M,4,FALSE)),"",VLOOKUP($D15&amp;"@"&amp;10,'中間シート（個人）'!$F:$M,6,FALSE)&amp;VLOOKUP($D15&amp;"@"&amp;10,'中間シート（個人）'!$F:$M,7,FALSE)&amp;"."&amp;VLOOKUP($D15&amp;"@"&amp;10,'中間シート（個人）'!$F:$M,8,FALSE)),"")</f>
        <v/>
      </c>
    </row>
    <row r="16" spans="1:37" x14ac:dyDescent="0.15">
      <c r="A16" s="20">
        <v>13</v>
      </c>
      <c r="C16" s="20" t="str">
        <f>IF(INDEX(個人!$C$5:$AF$205,$A16,1)&lt;&gt;"",VLOOKUP(INDEX(個人!$C$5:$AF$205,$A16,3),コード一覧!$A$1:$B$3,2,FALSE),"")</f>
        <v/>
      </c>
      <c r="D16" s="20" t="str">
        <f>IF(INDEX(個人!$C$5:$AF$205,$A16,1)&lt;&gt;"",DBCS(TRIM(INDEX(個人!$C$5:$AF$205,$A16,1))),"")</f>
        <v/>
      </c>
      <c r="E16" s="20" t="str">
        <f>IF(INDEX(個人!$C$5:$AF$205,$A16,1)&lt;&gt;"",ASC(TRIM(INDEX(個人!$C$5:$AF$205,$A16,2))),"")</f>
        <v/>
      </c>
      <c r="F16" s="20" t="str">
        <f>IF(INDEX(個人!$C$5:$AF$205,$A16,1)&lt;&gt;"",TEXT(YEAR(INDEX(個人!$C$5:$AF$205,$A16,4)),"0000")&amp;TEXT(MONTH(INDEX(個人!$C$5:$AF$205,$A16,4)),"00")&amp;TEXT(DAY(INDEX(個人!$C$5:$AF$205,$A16,4)),"00"),"")</f>
        <v/>
      </c>
      <c r="G16" s="20" t="str">
        <f>IF(INDEX(個人!$C$5:$AF$205,$A16,1)&lt;&gt;"",VLOOKUP(VLOOKUP(INDEX(個人!$C$5:$AF$205,$A16,7),コード一覧!$AA$1:$AC$18,3,FALSE),コード一覧!$C$1:$D$8,2,FALSE),"")</f>
        <v/>
      </c>
      <c r="H16" s="20" t="str">
        <f>IF(INDEX(個人!$C$5:$AF$205,$A16,1)&lt;&gt;"",IF(ISNUMBER(VALUE(RIGHT(INDEX(個人!$C$5:$AF$205,$A16,7),1))),RIGHT(INDEX(個人!$C$5:$AF$205,$A16,7),1),0),"")</f>
        <v/>
      </c>
      <c r="I16" s="20" t="str">
        <f>IF(INDEX(個人!$C$5:$AF$205,$A16,1)&lt;&gt;"",VLOOKUP(D16&amp;"@"&amp;1,'中間シート（個人）'!$F:$M,3,FALSE),"")</f>
        <v/>
      </c>
      <c r="K16" s="20" t="str">
        <f>IF(INDEX(個人!$C$5:$AF$205,$A16,1)&lt;&gt;"",個人!$B$2,"")</f>
        <v/>
      </c>
      <c r="Q16" s="20" t="str">
        <f>IF(INDEX(個人!$C$5:$AF$205,$A16,1)&lt;&gt;"",4,"")</f>
        <v/>
      </c>
      <c r="R16" s="20" t="str">
        <f>IF(INDEX(個人!$C$5:$AF$205,$A16,1)&lt;&gt;"",IF(ISERROR(VLOOKUP($D16&amp;"@"&amp;1,'中間シート（個人）'!$F:$M,4,FALSE)),"",VLOOKUP($D16&amp;"@"&amp;1,'中間シート（個人）'!$F:$M,4,FALSE)&amp;VLOOKUP($D16&amp;"@"&amp;1,'中間シート（個人）'!$F:$M,5,FALSE)),"")</f>
        <v/>
      </c>
      <c r="S16" s="20" t="str">
        <f>IF(INDEX(個人!$C$5:$AF$205,$A16,1)&lt;&gt;"",IF(ISERROR(VLOOKUP($D16&amp;"@"&amp;1,'中間シート（個人）'!$F:$M,4,FALSE)),"",VLOOKUP($D16&amp;"@"&amp;1,'中間シート（個人）'!$F:$M,6,FALSE)&amp;VLOOKUP($D16&amp;"@"&amp;1,'中間シート（個人）'!$F:$M,7,FALSE)&amp;"."&amp;VLOOKUP($D16&amp;"@"&amp;1,'中間シート（個人）'!$F:$M,8,FALSE)),"")</f>
        <v/>
      </c>
      <c r="T16" s="20" t="str">
        <f>IF(INDEX(個人!$C$5:$AF$205,$A16,1)&lt;&gt;"",IF(ISERROR(VLOOKUP($D16&amp;"@"&amp;2,'中間シート（個人）'!$F:$M,4,FALSE)),"",VLOOKUP($D16&amp;"@"&amp;2,'中間シート（個人）'!$F:$M,4,FALSE)&amp;VLOOKUP($D16&amp;"@"&amp;2,'中間シート（個人）'!$F:$M,5,FALSE)),"")</f>
        <v/>
      </c>
      <c r="U16" s="20" t="str">
        <f>IF(INDEX(個人!$C$5:$AF$205,$A16,1)&lt;&gt;"",IF(ISERROR(VLOOKUP($D16&amp;"@"&amp;2,'中間シート（個人）'!$F:$M,4,FALSE)),"",VLOOKUP($D16&amp;"@"&amp;2,'中間シート（個人）'!$F:$M,6,FALSE)&amp;VLOOKUP($D16&amp;"@"&amp;2,'中間シート（個人）'!$F:$M,7,FALSE)&amp;"."&amp;VLOOKUP($D16&amp;"@"&amp;2,'中間シート（個人）'!$F:$M,8,FALSE)),"")</f>
        <v/>
      </c>
      <c r="V16" s="20" t="str">
        <f>IF(INDEX(個人!$C$5:$AF$205,$A16,1)&lt;&gt;"",IF(ISERROR(VLOOKUP($D16&amp;"@"&amp;3,'中間シート（個人）'!$F:$M,4,FALSE)),"",VLOOKUP($D16&amp;"@"&amp;3,'中間シート（個人）'!$F:$M,4,FALSE)&amp;VLOOKUP($D16&amp;"@"&amp;3,'中間シート（個人）'!$F:$M,5,FALSE)),"")</f>
        <v/>
      </c>
      <c r="W16" s="20" t="str">
        <f>IF(INDEX(個人!$C$5:$AF$205,$A16,1)&lt;&gt;"",IF(ISERROR(VLOOKUP($D16&amp;"@"&amp;3,'中間シート（個人）'!$F:$M,4,FALSE)),"",VLOOKUP($D16&amp;"@"&amp;3,'中間シート（個人）'!$F:$M,6,FALSE)&amp;VLOOKUP($D16&amp;"@"&amp;3,'中間シート（個人）'!$F:$M,7,FALSE)&amp;"."&amp;VLOOKUP($D16&amp;"@"&amp;3,'中間シート（個人）'!$F:$M,8,FALSE)),"")</f>
        <v/>
      </c>
      <c r="X16" s="20" t="str">
        <f>IF(INDEX(個人!$C$5:$AF$205,$A16,1)&lt;&gt;"",IF(ISERROR(VLOOKUP($D16&amp;"@"&amp;4,'中間シート（個人）'!$F:$M,4,FALSE)),"",VLOOKUP($D16&amp;"@"&amp;4,'中間シート（個人）'!$F:$M,4,FALSE)&amp;VLOOKUP($D16&amp;"@"&amp;4,'中間シート（個人）'!$F:$M,5,FALSE)),"")</f>
        <v/>
      </c>
      <c r="Y16" s="20" t="str">
        <f>IF(INDEX(個人!$C$5:$AF$205,$A16,1)&lt;&gt;"",IF(ISERROR(VLOOKUP($D16&amp;"@"&amp;4,'中間シート（個人）'!$F:$M,4,FALSE)),"",VLOOKUP($D16&amp;"@"&amp;4,'中間シート（個人）'!$F:$M,6,FALSE)&amp;VLOOKUP($D16&amp;"@"&amp;4,'中間シート（個人）'!$F:$M,7,FALSE)&amp;"."&amp;VLOOKUP($D16&amp;"@"&amp;4,'中間シート（個人）'!$F:$M,8,FALSE)),"")</f>
        <v/>
      </c>
      <c r="Z16" s="20" t="str">
        <f>IF(INDEX(個人!$C$5:$AF$205,$A16,1)&lt;&gt;"",IF(ISERROR(VLOOKUP($D16&amp;"@"&amp;5,'中間シート（個人）'!$F:$M,4,FALSE)),"",VLOOKUP($D16&amp;"@"&amp;5,'中間シート（個人）'!$F:$M,4,FALSE)&amp;VLOOKUP($D16&amp;"@"&amp;5,'中間シート（個人）'!$F:$M,5,FALSE)),"")</f>
        <v/>
      </c>
      <c r="AA16" s="20" t="str">
        <f>IF(INDEX(個人!$C$5:$AF$205,$A16,1)&lt;&gt;"",IF(ISERROR(VLOOKUP($D16&amp;"@"&amp;5,'中間シート（個人）'!$F:$M,4,FALSE)),"",VLOOKUP($D16&amp;"@"&amp;5,'中間シート（個人）'!$F:$M,6,FALSE)&amp;VLOOKUP($D16&amp;"@"&amp;5,'中間シート（個人）'!$F:$M,7,FALSE)&amp;"."&amp;VLOOKUP($D16&amp;"@"&amp;5,'中間シート（個人）'!$F:$M,8,FALSE)),"")</f>
        <v/>
      </c>
      <c r="AB16" s="20" t="str">
        <f>IF(INDEX(個人!$C$5:$AF$205,$A16,1)&lt;&gt;"",IF(ISERROR(VLOOKUP($D16&amp;"@"&amp;6,'中間シート（個人）'!$F:$M,4,FALSE)),"",VLOOKUP($D16&amp;"@"&amp;6,'中間シート（個人）'!$F:$M,4,FALSE)&amp;VLOOKUP($D16&amp;"@"&amp;6,'中間シート（個人）'!$F:$M,5,FALSE)),"")</f>
        <v/>
      </c>
      <c r="AC16" s="20" t="str">
        <f>IF(INDEX(個人!$C$5:$AF$205,$A16,1)&lt;&gt;"",IF(ISERROR(VLOOKUP($D16&amp;"@"&amp;6,'中間シート（個人）'!$F:$M,4,FALSE)),"",VLOOKUP($D16&amp;"@"&amp;6,'中間シート（個人）'!$F:$M,6,FALSE)&amp;VLOOKUP($D16&amp;"@"&amp;6,'中間シート（個人）'!$F:$M,7,FALSE)&amp;"."&amp;VLOOKUP($D16&amp;"@"&amp;6,'中間シート（個人）'!$F:$M,8,FALSE)),"")</f>
        <v/>
      </c>
      <c r="AD16" s="20" t="str">
        <f>IF(INDEX(個人!$C$5:$AF$205,$A16,1)&lt;&gt;"",IF(ISERROR(VLOOKUP($D16&amp;"@"&amp;7,'中間シート（個人）'!$F:$M,4,FALSE)),"",VLOOKUP($D16&amp;"@"&amp;7,'中間シート（個人）'!$F:$M,4,FALSE)&amp;VLOOKUP($D16&amp;"@"&amp;7,'中間シート（個人）'!$F:$M,5,FALSE)),"")</f>
        <v/>
      </c>
      <c r="AE16" s="20" t="str">
        <f>IF(INDEX(個人!$C$5:$AF$205,$A16,1)&lt;&gt;"",IF(ISERROR(VLOOKUP($D16&amp;"@"&amp;7,'中間シート（個人）'!$F:$M,4,FALSE)),"",VLOOKUP($D16&amp;"@"&amp;7,'中間シート（個人）'!$F:$M,6,FALSE)&amp;VLOOKUP($D16&amp;"@"&amp;7,'中間シート（個人）'!$F:$M,7,FALSE)&amp;"."&amp;VLOOKUP($D16&amp;"@"&amp;7,'中間シート（個人）'!$F:$M,8,FALSE)),"")</f>
        <v/>
      </c>
      <c r="AF16" s="20" t="str">
        <f>IF(INDEX(個人!$C$5:$AF$205,$A16,1)&lt;&gt;"",IF(ISERROR(VLOOKUP($D16&amp;"@"&amp;8,'中間シート（個人）'!$F:$M,4,FALSE)),"",VLOOKUP($D16&amp;"@"&amp;8,'中間シート（個人）'!$F:$M,4,FALSE)&amp;VLOOKUP($D16&amp;"@"&amp;8,'中間シート（個人）'!$F:$M,5,FALSE)),"")</f>
        <v/>
      </c>
      <c r="AG16" s="20" t="str">
        <f>IF(INDEX(個人!$C$5:$AF$205,$A16,1)&lt;&gt;"",IF(ISERROR(VLOOKUP($D16&amp;"@"&amp;8,'中間シート（個人）'!$F:$M,4,FALSE)),"",VLOOKUP($D16&amp;"@"&amp;8,'中間シート（個人）'!$F:$M,6,FALSE)&amp;VLOOKUP($D16&amp;"@"&amp;8,'中間シート（個人）'!$F:$M,7,FALSE)&amp;"."&amp;VLOOKUP($D16&amp;"@"&amp;8,'中間シート（個人）'!$F:$M,8,FALSE)),"")</f>
        <v/>
      </c>
      <c r="AH16" s="20" t="str">
        <f>IF(INDEX(個人!$C$5:$AF$205,$A16,1)&lt;&gt;"",IF(ISERROR(VLOOKUP($D16&amp;"@"&amp;9,'中間シート（個人）'!$F:$M,4,FALSE)),"",VLOOKUP($D16&amp;"@"&amp;9,'中間シート（個人）'!$F:$M,4,FALSE)&amp;VLOOKUP($D16&amp;"@"&amp;9,'中間シート（個人）'!$F:$M,5,FALSE)),"")</f>
        <v/>
      </c>
      <c r="AI16" s="20" t="str">
        <f>IF(INDEX(個人!$C$5:$AF$205,$A16,1)&lt;&gt;"",IF(ISERROR(VLOOKUP($D16&amp;"@"&amp;9,'中間シート（個人）'!$F:$M,4,FALSE)),"",VLOOKUP($D16&amp;"@"&amp;9,'中間シート（個人）'!$F:$M,6,FALSE)&amp;VLOOKUP($D16&amp;"@"&amp;9,'中間シート（個人）'!$F:$M,7,FALSE)&amp;"."&amp;VLOOKUP($D16&amp;"@"&amp;9,'中間シート（個人）'!$F:$M,8,FALSE)),"")</f>
        <v/>
      </c>
      <c r="AJ16" s="20" t="str">
        <f>IF(INDEX(個人!$C$5:$AF$205,$A16,1)&lt;&gt;"",IF(ISERROR(VLOOKUP($D16&amp;"@"&amp;10,'中間シート（個人）'!$F:$M,4,FALSE)),"",VLOOKUP($D16&amp;"@"&amp;10,'中間シート（個人）'!$F:$M,4,FALSE)&amp;VLOOKUP($D16&amp;"@"&amp;10,'中間シート（個人）'!$F:$M,5,FALSE)),"")</f>
        <v/>
      </c>
      <c r="AK16" s="20" t="str">
        <f>IF(INDEX(個人!$C$5:$AF$205,$A16,1)&lt;&gt;"",IF(ISERROR(VLOOKUP($D16&amp;"@"&amp;10,'中間シート（個人）'!$F:$M,4,FALSE)),"",VLOOKUP($D16&amp;"@"&amp;10,'中間シート（個人）'!$F:$M,6,FALSE)&amp;VLOOKUP($D16&amp;"@"&amp;10,'中間シート（個人）'!$F:$M,7,FALSE)&amp;"."&amp;VLOOKUP($D16&amp;"@"&amp;10,'中間シート（個人）'!$F:$M,8,FALSE)),"")</f>
        <v/>
      </c>
    </row>
    <row r="17" spans="1:37" x14ac:dyDescent="0.15">
      <c r="A17" s="20">
        <v>14</v>
      </c>
      <c r="C17" s="20" t="str">
        <f>IF(INDEX(個人!$C$5:$AF$205,$A17,1)&lt;&gt;"",VLOOKUP(INDEX(個人!$C$5:$AF$205,$A17,3),コード一覧!$A$1:$B$3,2,FALSE),"")</f>
        <v/>
      </c>
      <c r="D17" s="20" t="str">
        <f>IF(INDEX(個人!$C$5:$AF$205,$A17,1)&lt;&gt;"",DBCS(TRIM(INDEX(個人!$C$5:$AF$205,$A17,1))),"")</f>
        <v/>
      </c>
      <c r="E17" s="20" t="str">
        <f>IF(INDEX(個人!$C$5:$AF$205,$A17,1)&lt;&gt;"",ASC(TRIM(INDEX(個人!$C$5:$AF$205,$A17,2))),"")</f>
        <v/>
      </c>
      <c r="F17" s="20" t="str">
        <f>IF(INDEX(個人!$C$5:$AF$205,$A17,1)&lt;&gt;"",TEXT(YEAR(INDEX(個人!$C$5:$AF$205,$A17,4)),"0000")&amp;TEXT(MONTH(INDEX(個人!$C$5:$AF$205,$A17,4)),"00")&amp;TEXT(DAY(INDEX(個人!$C$5:$AF$205,$A17,4)),"00"),"")</f>
        <v/>
      </c>
      <c r="G17" s="20" t="str">
        <f>IF(INDEX(個人!$C$5:$AF$205,$A17,1)&lt;&gt;"",VLOOKUP(VLOOKUP(INDEX(個人!$C$5:$AF$205,$A17,7),コード一覧!$AA$1:$AC$18,3,FALSE),コード一覧!$C$1:$D$8,2,FALSE),"")</f>
        <v/>
      </c>
      <c r="H17" s="20" t="str">
        <f>IF(INDEX(個人!$C$5:$AF$205,$A17,1)&lt;&gt;"",IF(ISNUMBER(VALUE(RIGHT(INDEX(個人!$C$5:$AF$205,$A17,7),1))),RIGHT(INDEX(個人!$C$5:$AF$205,$A17,7),1),0),"")</f>
        <v/>
      </c>
      <c r="I17" s="20" t="str">
        <f>IF(INDEX(個人!$C$5:$AF$205,$A17,1)&lt;&gt;"",VLOOKUP(D17&amp;"@"&amp;1,'中間シート（個人）'!$F:$M,3,FALSE),"")</f>
        <v/>
      </c>
      <c r="K17" s="20" t="str">
        <f>IF(INDEX(個人!$C$5:$AF$205,$A17,1)&lt;&gt;"",個人!$B$2,"")</f>
        <v/>
      </c>
      <c r="Q17" s="20" t="str">
        <f>IF(INDEX(個人!$C$5:$AF$205,$A17,1)&lt;&gt;"",4,"")</f>
        <v/>
      </c>
      <c r="R17" s="20" t="str">
        <f>IF(INDEX(個人!$C$5:$AF$205,$A17,1)&lt;&gt;"",IF(ISERROR(VLOOKUP($D17&amp;"@"&amp;1,'中間シート（個人）'!$F:$M,4,FALSE)),"",VLOOKUP($D17&amp;"@"&amp;1,'中間シート（個人）'!$F:$M,4,FALSE)&amp;VLOOKUP($D17&amp;"@"&amp;1,'中間シート（個人）'!$F:$M,5,FALSE)),"")</f>
        <v/>
      </c>
      <c r="S17" s="20" t="str">
        <f>IF(INDEX(個人!$C$5:$AF$205,$A17,1)&lt;&gt;"",IF(ISERROR(VLOOKUP($D17&amp;"@"&amp;1,'中間シート（個人）'!$F:$M,4,FALSE)),"",VLOOKUP($D17&amp;"@"&amp;1,'中間シート（個人）'!$F:$M,6,FALSE)&amp;VLOOKUP($D17&amp;"@"&amp;1,'中間シート（個人）'!$F:$M,7,FALSE)&amp;"."&amp;VLOOKUP($D17&amp;"@"&amp;1,'中間シート（個人）'!$F:$M,8,FALSE)),"")</f>
        <v/>
      </c>
      <c r="T17" s="20" t="str">
        <f>IF(INDEX(個人!$C$5:$AF$205,$A17,1)&lt;&gt;"",IF(ISERROR(VLOOKUP($D17&amp;"@"&amp;2,'中間シート（個人）'!$F:$M,4,FALSE)),"",VLOOKUP($D17&amp;"@"&amp;2,'中間シート（個人）'!$F:$M,4,FALSE)&amp;VLOOKUP($D17&amp;"@"&amp;2,'中間シート（個人）'!$F:$M,5,FALSE)),"")</f>
        <v/>
      </c>
      <c r="U17" s="20" t="str">
        <f>IF(INDEX(個人!$C$5:$AF$205,$A17,1)&lt;&gt;"",IF(ISERROR(VLOOKUP($D17&amp;"@"&amp;2,'中間シート（個人）'!$F:$M,4,FALSE)),"",VLOOKUP($D17&amp;"@"&amp;2,'中間シート（個人）'!$F:$M,6,FALSE)&amp;VLOOKUP($D17&amp;"@"&amp;2,'中間シート（個人）'!$F:$M,7,FALSE)&amp;"."&amp;VLOOKUP($D17&amp;"@"&amp;2,'中間シート（個人）'!$F:$M,8,FALSE)),"")</f>
        <v/>
      </c>
      <c r="V17" s="20" t="str">
        <f>IF(INDEX(個人!$C$5:$AF$205,$A17,1)&lt;&gt;"",IF(ISERROR(VLOOKUP($D17&amp;"@"&amp;3,'中間シート（個人）'!$F:$M,4,FALSE)),"",VLOOKUP($D17&amp;"@"&amp;3,'中間シート（個人）'!$F:$M,4,FALSE)&amp;VLOOKUP($D17&amp;"@"&amp;3,'中間シート（個人）'!$F:$M,5,FALSE)),"")</f>
        <v/>
      </c>
      <c r="W17" s="20" t="str">
        <f>IF(INDEX(個人!$C$5:$AF$205,$A17,1)&lt;&gt;"",IF(ISERROR(VLOOKUP($D17&amp;"@"&amp;3,'中間シート（個人）'!$F:$M,4,FALSE)),"",VLOOKUP($D17&amp;"@"&amp;3,'中間シート（個人）'!$F:$M,6,FALSE)&amp;VLOOKUP($D17&amp;"@"&amp;3,'中間シート（個人）'!$F:$M,7,FALSE)&amp;"."&amp;VLOOKUP($D17&amp;"@"&amp;3,'中間シート（個人）'!$F:$M,8,FALSE)),"")</f>
        <v/>
      </c>
      <c r="X17" s="20" t="str">
        <f>IF(INDEX(個人!$C$5:$AF$205,$A17,1)&lt;&gt;"",IF(ISERROR(VLOOKUP($D17&amp;"@"&amp;4,'中間シート（個人）'!$F:$M,4,FALSE)),"",VLOOKUP($D17&amp;"@"&amp;4,'中間シート（個人）'!$F:$M,4,FALSE)&amp;VLOOKUP($D17&amp;"@"&amp;4,'中間シート（個人）'!$F:$M,5,FALSE)),"")</f>
        <v/>
      </c>
      <c r="Y17" s="20" t="str">
        <f>IF(INDEX(個人!$C$5:$AF$205,$A17,1)&lt;&gt;"",IF(ISERROR(VLOOKUP($D17&amp;"@"&amp;4,'中間シート（個人）'!$F:$M,4,FALSE)),"",VLOOKUP($D17&amp;"@"&amp;4,'中間シート（個人）'!$F:$M,6,FALSE)&amp;VLOOKUP($D17&amp;"@"&amp;4,'中間シート（個人）'!$F:$M,7,FALSE)&amp;"."&amp;VLOOKUP($D17&amp;"@"&amp;4,'中間シート（個人）'!$F:$M,8,FALSE)),"")</f>
        <v/>
      </c>
      <c r="Z17" s="20" t="str">
        <f>IF(INDEX(個人!$C$5:$AF$205,$A17,1)&lt;&gt;"",IF(ISERROR(VLOOKUP($D17&amp;"@"&amp;5,'中間シート（個人）'!$F:$M,4,FALSE)),"",VLOOKUP($D17&amp;"@"&amp;5,'中間シート（個人）'!$F:$M,4,FALSE)&amp;VLOOKUP($D17&amp;"@"&amp;5,'中間シート（個人）'!$F:$M,5,FALSE)),"")</f>
        <v/>
      </c>
      <c r="AA17" s="20" t="str">
        <f>IF(INDEX(個人!$C$5:$AF$205,$A17,1)&lt;&gt;"",IF(ISERROR(VLOOKUP($D17&amp;"@"&amp;5,'中間シート（個人）'!$F:$M,4,FALSE)),"",VLOOKUP($D17&amp;"@"&amp;5,'中間シート（個人）'!$F:$M,6,FALSE)&amp;VLOOKUP($D17&amp;"@"&amp;5,'中間シート（個人）'!$F:$M,7,FALSE)&amp;"."&amp;VLOOKUP($D17&amp;"@"&amp;5,'中間シート（個人）'!$F:$M,8,FALSE)),"")</f>
        <v/>
      </c>
      <c r="AB17" s="20" t="str">
        <f>IF(INDEX(個人!$C$5:$AF$205,$A17,1)&lt;&gt;"",IF(ISERROR(VLOOKUP($D17&amp;"@"&amp;6,'中間シート（個人）'!$F:$M,4,FALSE)),"",VLOOKUP($D17&amp;"@"&amp;6,'中間シート（個人）'!$F:$M,4,FALSE)&amp;VLOOKUP($D17&amp;"@"&amp;6,'中間シート（個人）'!$F:$M,5,FALSE)),"")</f>
        <v/>
      </c>
      <c r="AC17" s="20" t="str">
        <f>IF(INDEX(個人!$C$5:$AF$205,$A17,1)&lt;&gt;"",IF(ISERROR(VLOOKUP($D17&amp;"@"&amp;6,'中間シート（個人）'!$F:$M,4,FALSE)),"",VLOOKUP($D17&amp;"@"&amp;6,'中間シート（個人）'!$F:$M,6,FALSE)&amp;VLOOKUP($D17&amp;"@"&amp;6,'中間シート（個人）'!$F:$M,7,FALSE)&amp;"."&amp;VLOOKUP($D17&amp;"@"&amp;6,'中間シート（個人）'!$F:$M,8,FALSE)),"")</f>
        <v/>
      </c>
      <c r="AD17" s="20" t="str">
        <f>IF(INDEX(個人!$C$5:$AF$205,$A17,1)&lt;&gt;"",IF(ISERROR(VLOOKUP($D17&amp;"@"&amp;7,'中間シート（個人）'!$F:$M,4,FALSE)),"",VLOOKUP($D17&amp;"@"&amp;7,'中間シート（個人）'!$F:$M,4,FALSE)&amp;VLOOKUP($D17&amp;"@"&amp;7,'中間シート（個人）'!$F:$M,5,FALSE)),"")</f>
        <v/>
      </c>
      <c r="AE17" s="20" t="str">
        <f>IF(INDEX(個人!$C$5:$AF$205,$A17,1)&lt;&gt;"",IF(ISERROR(VLOOKUP($D17&amp;"@"&amp;7,'中間シート（個人）'!$F:$M,4,FALSE)),"",VLOOKUP($D17&amp;"@"&amp;7,'中間シート（個人）'!$F:$M,6,FALSE)&amp;VLOOKUP($D17&amp;"@"&amp;7,'中間シート（個人）'!$F:$M,7,FALSE)&amp;"."&amp;VLOOKUP($D17&amp;"@"&amp;7,'中間シート（個人）'!$F:$M,8,FALSE)),"")</f>
        <v/>
      </c>
      <c r="AF17" s="20" t="str">
        <f>IF(INDEX(個人!$C$5:$AF$205,$A17,1)&lt;&gt;"",IF(ISERROR(VLOOKUP($D17&amp;"@"&amp;8,'中間シート（個人）'!$F:$M,4,FALSE)),"",VLOOKUP($D17&amp;"@"&amp;8,'中間シート（個人）'!$F:$M,4,FALSE)&amp;VLOOKUP($D17&amp;"@"&amp;8,'中間シート（個人）'!$F:$M,5,FALSE)),"")</f>
        <v/>
      </c>
      <c r="AG17" s="20" t="str">
        <f>IF(INDEX(個人!$C$5:$AF$205,$A17,1)&lt;&gt;"",IF(ISERROR(VLOOKUP($D17&amp;"@"&amp;8,'中間シート（個人）'!$F:$M,4,FALSE)),"",VLOOKUP($D17&amp;"@"&amp;8,'中間シート（個人）'!$F:$M,6,FALSE)&amp;VLOOKUP($D17&amp;"@"&amp;8,'中間シート（個人）'!$F:$M,7,FALSE)&amp;"."&amp;VLOOKUP($D17&amp;"@"&amp;8,'中間シート（個人）'!$F:$M,8,FALSE)),"")</f>
        <v/>
      </c>
      <c r="AH17" s="20" t="str">
        <f>IF(INDEX(個人!$C$5:$AF$205,$A17,1)&lt;&gt;"",IF(ISERROR(VLOOKUP($D17&amp;"@"&amp;9,'中間シート（個人）'!$F:$M,4,FALSE)),"",VLOOKUP($D17&amp;"@"&amp;9,'中間シート（個人）'!$F:$M,4,FALSE)&amp;VLOOKUP($D17&amp;"@"&amp;9,'中間シート（個人）'!$F:$M,5,FALSE)),"")</f>
        <v/>
      </c>
      <c r="AI17" s="20" t="str">
        <f>IF(INDEX(個人!$C$5:$AF$205,$A17,1)&lt;&gt;"",IF(ISERROR(VLOOKUP($D17&amp;"@"&amp;9,'中間シート（個人）'!$F:$M,4,FALSE)),"",VLOOKUP($D17&amp;"@"&amp;9,'中間シート（個人）'!$F:$M,6,FALSE)&amp;VLOOKUP($D17&amp;"@"&amp;9,'中間シート（個人）'!$F:$M,7,FALSE)&amp;"."&amp;VLOOKUP($D17&amp;"@"&amp;9,'中間シート（個人）'!$F:$M,8,FALSE)),"")</f>
        <v/>
      </c>
      <c r="AJ17" s="20" t="str">
        <f>IF(INDEX(個人!$C$5:$AF$205,$A17,1)&lt;&gt;"",IF(ISERROR(VLOOKUP($D17&amp;"@"&amp;10,'中間シート（個人）'!$F:$M,4,FALSE)),"",VLOOKUP($D17&amp;"@"&amp;10,'中間シート（個人）'!$F:$M,4,FALSE)&amp;VLOOKUP($D17&amp;"@"&amp;10,'中間シート（個人）'!$F:$M,5,FALSE)),"")</f>
        <v/>
      </c>
      <c r="AK17" s="20" t="str">
        <f>IF(INDEX(個人!$C$5:$AF$205,$A17,1)&lt;&gt;"",IF(ISERROR(VLOOKUP($D17&amp;"@"&amp;10,'中間シート（個人）'!$F:$M,4,FALSE)),"",VLOOKUP($D17&amp;"@"&amp;10,'中間シート（個人）'!$F:$M,6,FALSE)&amp;VLOOKUP($D17&amp;"@"&amp;10,'中間シート（個人）'!$F:$M,7,FALSE)&amp;"."&amp;VLOOKUP($D17&amp;"@"&amp;10,'中間シート（個人）'!$F:$M,8,FALSE)),"")</f>
        <v/>
      </c>
    </row>
    <row r="18" spans="1:37" x14ac:dyDescent="0.15">
      <c r="A18" s="20">
        <v>15</v>
      </c>
      <c r="C18" s="20" t="str">
        <f>IF(INDEX(個人!$C$5:$AF$205,$A18,1)&lt;&gt;"",VLOOKUP(INDEX(個人!$C$5:$AF$205,$A18,3),コード一覧!$A$1:$B$3,2,FALSE),"")</f>
        <v/>
      </c>
      <c r="D18" s="20" t="str">
        <f>IF(INDEX(個人!$C$5:$AF$205,$A18,1)&lt;&gt;"",DBCS(TRIM(INDEX(個人!$C$5:$AF$205,$A18,1))),"")</f>
        <v/>
      </c>
      <c r="E18" s="20" t="str">
        <f>IF(INDEX(個人!$C$5:$AF$205,$A18,1)&lt;&gt;"",ASC(TRIM(INDEX(個人!$C$5:$AF$205,$A18,2))),"")</f>
        <v/>
      </c>
      <c r="F18" s="20" t="str">
        <f>IF(INDEX(個人!$C$5:$AF$205,$A18,1)&lt;&gt;"",TEXT(YEAR(INDEX(個人!$C$5:$AF$205,$A18,4)),"0000")&amp;TEXT(MONTH(INDEX(個人!$C$5:$AF$205,$A18,4)),"00")&amp;TEXT(DAY(INDEX(個人!$C$5:$AF$205,$A18,4)),"00"),"")</f>
        <v/>
      </c>
      <c r="G18" s="20" t="str">
        <f>IF(INDEX(個人!$C$5:$AF$205,$A18,1)&lt;&gt;"",VLOOKUP(VLOOKUP(INDEX(個人!$C$5:$AF$205,$A18,7),コード一覧!$AA$1:$AC$18,3,FALSE),コード一覧!$C$1:$D$8,2,FALSE),"")</f>
        <v/>
      </c>
      <c r="H18" s="20" t="str">
        <f>IF(INDEX(個人!$C$5:$AF$205,$A18,1)&lt;&gt;"",IF(ISNUMBER(VALUE(RIGHT(INDEX(個人!$C$5:$AF$205,$A18,7),1))),RIGHT(INDEX(個人!$C$5:$AF$205,$A18,7),1),0),"")</f>
        <v/>
      </c>
      <c r="I18" s="20" t="str">
        <f>IF(INDEX(個人!$C$5:$AF$205,$A18,1)&lt;&gt;"",VLOOKUP(D18&amp;"@"&amp;1,'中間シート（個人）'!$F:$M,3,FALSE),"")</f>
        <v/>
      </c>
      <c r="K18" s="20" t="str">
        <f>IF(INDEX(個人!$C$5:$AF$205,$A18,1)&lt;&gt;"",個人!$B$2,"")</f>
        <v/>
      </c>
      <c r="Q18" s="20" t="str">
        <f>IF(INDEX(個人!$C$5:$AF$205,$A18,1)&lt;&gt;"",4,"")</f>
        <v/>
      </c>
      <c r="R18" s="20" t="str">
        <f>IF(INDEX(個人!$C$5:$AF$205,$A18,1)&lt;&gt;"",IF(ISERROR(VLOOKUP($D18&amp;"@"&amp;1,'中間シート（個人）'!$F:$M,4,FALSE)),"",VLOOKUP($D18&amp;"@"&amp;1,'中間シート（個人）'!$F:$M,4,FALSE)&amp;VLOOKUP($D18&amp;"@"&amp;1,'中間シート（個人）'!$F:$M,5,FALSE)),"")</f>
        <v/>
      </c>
      <c r="S18" s="20" t="str">
        <f>IF(INDEX(個人!$C$5:$AF$205,$A18,1)&lt;&gt;"",IF(ISERROR(VLOOKUP($D18&amp;"@"&amp;1,'中間シート（個人）'!$F:$M,4,FALSE)),"",VLOOKUP($D18&amp;"@"&amp;1,'中間シート（個人）'!$F:$M,6,FALSE)&amp;VLOOKUP($D18&amp;"@"&amp;1,'中間シート（個人）'!$F:$M,7,FALSE)&amp;"."&amp;VLOOKUP($D18&amp;"@"&amp;1,'中間シート（個人）'!$F:$M,8,FALSE)),"")</f>
        <v/>
      </c>
      <c r="T18" s="20" t="str">
        <f>IF(INDEX(個人!$C$5:$AF$205,$A18,1)&lt;&gt;"",IF(ISERROR(VLOOKUP($D18&amp;"@"&amp;2,'中間シート（個人）'!$F:$M,4,FALSE)),"",VLOOKUP($D18&amp;"@"&amp;2,'中間シート（個人）'!$F:$M,4,FALSE)&amp;VLOOKUP($D18&amp;"@"&amp;2,'中間シート（個人）'!$F:$M,5,FALSE)),"")</f>
        <v/>
      </c>
      <c r="U18" s="20" t="str">
        <f>IF(INDEX(個人!$C$5:$AF$205,$A18,1)&lt;&gt;"",IF(ISERROR(VLOOKUP($D18&amp;"@"&amp;2,'中間シート（個人）'!$F:$M,4,FALSE)),"",VLOOKUP($D18&amp;"@"&amp;2,'中間シート（個人）'!$F:$M,6,FALSE)&amp;VLOOKUP($D18&amp;"@"&amp;2,'中間シート（個人）'!$F:$M,7,FALSE)&amp;"."&amp;VLOOKUP($D18&amp;"@"&amp;2,'中間シート（個人）'!$F:$M,8,FALSE)),"")</f>
        <v/>
      </c>
      <c r="V18" s="20" t="str">
        <f>IF(INDEX(個人!$C$5:$AF$205,$A18,1)&lt;&gt;"",IF(ISERROR(VLOOKUP($D18&amp;"@"&amp;3,'中間シート（個人）'!$F:$M,4,FALSE)),"",VLOOKUP($D18&amp;"@"&amp;3,'中間シート（個人）'!$F:$M,4,FALSE)&amp;VLOOKUP($D18&amp;"@"&amp;3,'中間シート（個人）'!$F:$M,5,FALSE)),"")</f>
        <v/>
      </c>
      <c r="W18" s="20" t="str">
        <f>IF(INDEX(個人!$C$5:$AF$205,$A18,1)&lt;&gt;"",IF(ISERROR(VLOOKUP($D18&amp;"@"&amp;3,'中間シート（個人）'!$F:$M,4,FALSE)),"",VLOOKUP($D18&amp;"@"&amp;3,'中間シート（個人）'!$F:$M,6,FALSE)&amp;VLOOKUP($D18&amp;"@"&amp;3,'中間シート（個人）'!$F:$M,7,FALSE)&amp;"."&amp;VLOOKUP($D18&amp;"@"&amp;3,'中間シート（個人）'!$F:$M,8,FALSE)),"")</f>
        <v/>
      </c>
      <c r="X18" s="20" t="str">
        <f>IF(INDEX(個人!$C$5:$AF$205,$A18,1)&lt;&gt;"",IF(ISERROR(VLOOKUP($D18&amp;"@"&amp;4,'中間シート（個人）'!$F:$M,4,FALSE)),"",VLOOKUP($D18&amp;"@"&amp;4,'中間シート（個人）'!$F:$M,4,FALSE)&amp;VLOOKUP($D18&amp;"@"&amp;4,'中間シート（個人）'!$F:$M,5,FALSE)),"")</f>
        <v/>
      </c>
      <c r="Y18" s="20" t="str">
        <f>IF(INDEX(個人!$C$5:$AF$205,$A18,1)&lt;&gt;"",IF(ISERROR(VLOOKUP($D18&amp;"@"&amp;4,'中間シート（個人）'!$F:$M,4,FALSE)),"",VLOOKUP($D18&amp;"@"&amp;4,'中間シート（個人）'!$F:$M,6,FALSE)&amp;VLOOKUP($D18&amp;"@"&amp;4,'中間シート（個人）'!$F:$M,7,FALSE)&amp;"."&amp;VLOOKUP($D18&amp;"@"&amp;4,'中間シート（個人）'!$F:$M,8,FALSE)),"")</f>
        <v/>
      </c>
      <c r="Z18" s="20" t="str">
        <f>IF(INDEX(個人!$C$5:$AF$205,$A18,1)&lt;&gt;"",IF(ISERROR(VLOOKUP($D18&amp;"@"&amp;5,'中間シート（個人）'!$F:$M,4,FALSE)),"",VLOOKUP($D18&amp;"@"&amp;5,'中間シート（個人）'!$F:$M,4,FALSE)&amp;VLOOKUP($D18&amp;"@"&amp;5,'中間シート（個人）'!$F:$M,5,FALSE)),"")</f>
        <v/>
      </c>
      <c r="AA18" s="20" t="str">
        <f>IF(INDEX(個人!$C$5:$AF$205,$A18,1)&lt;&gt;"",IF(ISERROR(VLOOKUP($D18&amp;"@"&amp;5,'中間シート（個人）'!$F:$M,4,FALSE)),"",VLOOKUP($D18&amp;"@"&amp;5,'中間シート（個人）'!$F:$M,6,FALSE)&amp;VLOOKUP($D18&amp;"@"&amp;5,'中間シート（個人）'!$F:$M,7,FALSE)&amp;"."&amp;VLOOKUP($D18&amp;"@"&amp;5,'中間シート（個人）'!$F:$M,8,FALSE)),"")</f>
        <v/>
      </c>
      <c r="AB18" s="20" t="str">
        <f>IF(INDEX(個人!$C$5:$AF$205,$A18,1)&lt;&gt;"",IF(ISERROR(VLOOKUP($D18&amp;"@"&amp;6,'中間シート（個人）'!$F:$M,4,FALSE)),"",VLOOKUP($D18&amp;"@"&amp;6,'中間シート（個人）'!$F:$M,4,FALSE)&amp;VLOOKUP($D18&amp;"@"&amp;6,'中間シート（個人）'!$F:$M,5,FALSE)),"")</f>
        <v/>
      </c>
      <c r="AC18" s="20" t="str">
        <f>IF(INDEX(個人!$C$5:$AF$205,$A18,1)&lt;&gt;"",IF(ISERROR(VLOOKUP($D18&amp;"@"&amp;6,'中間シート（個人）'!$F:$M,4,FALSE)),"",VLOOKUP($D18&amp;"@"&amp;6,'中間シート（個人）'!$F:$M,6,FALSE)&amp;VLOOKUP($D18&amp;"@"&amp;6,'中間シート（個人）'!$F:$M,7,FALSE)&amp;"."&amp;VLOOKUP($D18&amp;"@"&amp;6,'中間シート（個人）'!$F:$M,8,FALSE)),"")</f>
        <v/>
      </c>
      <c r="AD18" s="20" t="str">
        <f>IF(INDEX(個人!$C$5:$AF$205,$A18,1)&lt;&gt;"",IF(ISERROR(VLOOKUP($D18&amp;"@"&amp;7,'中間シート（個人）'!$F:$M,4,FALSE)),"",VLOOKUP($D18&amp;"@"&amp;7,'中間シート（個人）'!$F:$M,4,FALSE)&amp;VLOOKUP($D18&amp;"@"&amp;7,'中間シート（個人）'!$F:$M,5,FALSE)),"")</f>
        <v/>
      </c>
      <c r="AE18" s="20" t="str">
        <f>IF(INDEX(個人!$C$5:$AF$205,$A18,1)&lt;&gt;"",IF(ISERROR(VLOOKUP($D18&amp;"@"&amp;7,'中間シート（個人）'!$F:$M,4,FALSE)),"",VLOOKUP($D18&amp;"@"&amp;7,'中間シート（個人）'!$F:$M,6,FALSE)&amp;VLOOKUP($D18&amp;"@"&amp;7,'中間シート（個人）'!$F:$M,7,FALSE)&amp;"."&amp;VLOOKUP($D18&amp;"@"&amp;7,'中間シート（個人）'!$F:$M,8,FALSE)),"")</f>
        <v/>
      </c>
      <c r="AF18" s="20" t="str">
        <f>IF(INDEX(個人!$C$5:$AF$205,$A18,1)&lt;&gt;"",IF(ISERROR(VLOOKUP($D18&amp;"@"&amp;8,'中間シート（個人）'!$F:$M,4,FALSE)),"",VLOOKUP($D18&amp;"@"&amp;8,'中間シート（個人）'!$F:$M,4,FALSE)&amp;VLOOKUP($D18&amp;"@"&amp;8,'中間シート（個人）'!$F:$M,5,FALSE)),"")</f>
        <v/>
      </c>
      <c r="AG18" s="20" t="str">
        <f>IF(INDEX(個人!$C$5:$AF$205,$A18,1)&lt;&gt;"",IF(ISERROR(VLOOKUP($D18&amp;"@"&amp;8,'中間シート（個人）'!$F:$M,4,FALSE)),"",VLOOKUP($D18&amp;"@"&amp;8,'中間シート（個人）'!$F:$M,6,FALSE)&amp;VLOOKUP($D18&amp;"@"&amp;8,'中間シート（個人）'!$F:$M,7,FALSE)&amp;"."&amp;VLOOKUP($D18&amp;"@"&amp;8,'中間シート（個人）'!$F:$M,8,FALSE)),"")</f>
        <v/>
      </c>
      <c r="AH18" s="20" t="str">
        <f>IF(INDEX(個人!$C$5:$AF$205,$A18,1)&lt;&gt;"",IF(ISERROR(VLOOKUP($D18&amp;"@"&amp;9,'中間シート（個人）'!$F:$M,4,FALSE)),"",VLOOKUP($D18&amp;"@"&amp;9,'中間シート（個人）'!$F:$M,4,FALSE)&amp;VLOOKUP($D18&amp;"@"&amp;9,'中間シート（個人）'!$F:$M,5,FALSE)),"")</f>
        <v/>
      </c>
      <c r="AI18" s="20" t="str">
        <f>IF(INDEX(個人!$C$5:$AF$205,$A18,1)&lt;&gt;"",IF(ISERROR(VLOOKUP($D18&amp;"@"&amp;9,'中間シート（個人）'!$F:$M,4,FALSE)),"",VLOOKUP($D18&amp;"@"&amp;9,'中間シート（個人）'!$F:$M,6,FALSE)&amp;VLOOKUP($D18&amp;"@"&amp;9,'中間シート（個人）'!$F:$M,7,FALSE)&amp;"."&amp;VLOOKUP($D18&amp;"@"&amp;9,'中間シート（個人）'!$F:$M,8,FALSE)),"")</f>
        <v/>
      </c>
      <c r="AJ18" s="20" t="str">
        <f>IF(INDEX(個人!$C$5:$AF$205,$A18,1)&lt;&gt;"",IF(ISERROR(VLOOKUP($D18&amp;"@"&amp;10,'中間シート（個人）'!$F:$M,4,FALSE)),"",VLOOKUP($D18&amp;"@"&amp;10,'中間シート（個人）'!$F:$M,4,FALSE)&amp;VLOOKUP($D18&amp;"@"&amp;10,'中間シート（個人）'!$F:$M,5,FALSE)),"")</f>
        <v/>
      </c>
      <c r="AK18" s="20" t="str">
        <f>IF(INDEX(個人!$C$5:$AF$205,$A18,1)&lt;&gt;"",IF(ISERROR(VLOOKUP($D18&amp;"@"&amp;10,'中間シート（個人）'!$F:$M,4,FALSE)),"",VLOOKUP($D18&amp;"@"&amp;10,'中間シート（個人）'!$F:$M,6,FALSE)&amp;VLOOKUP($D18&amp;"@"&amp;10,'中間シート（個人）'!$F:$M,7,FALSE)&amp;"."&amp;VLOOKUP($D18&amp;"@"&amp;10,'中間シート（個人）'!$F:$M,8,FALSE)),"")</f>
        <v/>
      </c>
    </row>
    <row r="19" spans="1:37" x14ac:dyDescent="0.15">
      <c r="A19" s="20">
        <v>16</v>
      </c>
      <c r="C19" s="20" t="str">
        <f>IF(INDEX(個人!$C$5:$AF$205,$A19,1)&lt;&gt;"",VLOOKUP(INDEX(個人!$C$5:$AF$205,$A19,3),コード一覧!$A$1:$B$3,2,FALSE),"")</f>
        <v/>
      </c>
      <c r="D19" s="20" t="str">
        <f>IF(INDEX(個人!$C$5:$AF$205,$A19,1)&lt;&gt;"",DBCS(TRIM(INDEX(個人!$C$5:$AF$205,$A19,1))),"")</f>
        <v/>
      </c>
      <c r="E19" s="20" t="str">
        <f>IF(INDEX(個人!$C$5:$AF$205,$A19,1)&lt;&gt;"",ASC(TRIM(INDEX(個人!$C$5:$AF$205,$A19,2))),"")</f>
        <v/>
      </c>
      <c r="F19" s="20" t="str">
        <f>IF(INDEX(個人!$C$5:$AF$205,$A19,1)&lt;&gt;"",TEXT(YEAR(INDEX(個人!$C$5:$AF$205,$A19,4)),"0000")&amp;TEXT(MONTH(INDEX(個人!$C$5:$AF$205,$A19,4)),"00")&amp;TEXT(DAY(INDEX(個人!$C$5:$AF$205,$A19,4)),"00"),"")</f>
        <v/>
      </c>
      <c r="G19" s="20" t="str">
        <f>IF(INDEX(個人!$C$5:$AF$205,$A19,1)&lt;&gt;"",VLOOKUP(VLOOKUP(INDEX(個人!$C$5:$AF$205,$A19,7),コード一覧!$AA$1:$AC$18,3,FALSE),コード一覧!$C$1:$D$8,2,FALSE),"")</f>
        <v/>
      </c>
      <c r="H19" s="20" t="str">
        <f>IF(INDEX(個人!$C$5:$AF$205,$A19,1)&lt;&gt;"",IF(ISNUMBER(VALUE(RIGHT(INDEX(個人!$C$5:$AF$205,$A19,7),1))),RIGHT(INDEX(個人!$C$5:$AF$205,$A19,7),1),0),"")</f>
        <v/>
      </c>
      <c r="I19" s="20" t="str">
        <f>IF(INDEX(個人!$C$5:$AF$205,$A19,1)&lt;&gt;"",VLOOKUP(D19&amp;"@"&amp;1,'中間シート（個人）'!$F:$M,3,FALSE),"")</f>
        <v/>
      </c>
      <c r="K19" s="20" t="str">
        <f>IF(INDEX(個人!$C$5:$AF$205,$A19,1)&lt;&gt;"",個人!$B$2,"")</f>
        <v/>
      </c>
      <c r="Q19" s="20" t="str">
        <f>IF(INDEX(個人!$C$5:$AF$205,$A19,1)&lt;&gt;"",4,"")</f>
        <v/>
      </c>
      <c r="R19" s="20" t="str">
        <f>IF(INDEX(個人!$C$5:$AF$205,$A19,1)&lt;&gt;"",IF(ISERROR(VLOOKUP($D19&amp;"@"&amp;1,'中間シート（個人）'!$F:$M,4,FALSE)),"",VLOOKUP($D19&amp;"@"&amp;1,'中間シート（個人）'!$F:$M,4,FALSE)&amp;VLOOKUP($D19&amp;"@"&amp;1,'中間シート（個人）'!$F:$M,5,FALSE)),"")</f>
        <v/>
      </c>
      <c r="S19" s="20" t="str">
        <f>IF(INDEX(個人!$C$5:$AF$205,$A19,1)&lt;&gt;"",IF(ISERROR(VLOOKUP($D19&amp;"@"&amp;1,'中間シート（個人）'!$F:$M,4,FALSE)),"",VLOOKUP($D19&amp;"@"&amp;1,'中間シート（個人）'!$F:$M,6,FALSE)&amp;VLOOKUP($D19&amp;"@"&amp;1,'中間シート（個人）'!$F:$M,7,FALSE)&amp;"."&amp;VLOOKUP($D19&amp;"@"&amp;1,'中間シート（個人）'!$F:$M,8,FALSE)),"")</f>
        <v/>
      </c>
      <c r="T19" s="20" t="str">
        <f>IF(INDEX(個人!$C$5:$AF$205,$A19,1)&lt;&gt;"",IF(ISERROR(VLOOKUP($D19&amp;"@"&amp;2,'中間シート（個人）'!$F:$M,4,FALSE)),"",VLOOKUP($D19&amp;"@"&amp;2,'中間シート（個人）'!$F:$M,4,FALSE)&amp;VLOOKUP($D19&amp;"@"&amp;2,'中間シート（個人）'!$F:$M,5,FALSE)),"")</f>
        <v/>
      </c>
      <c r="U19" s="20" t="str">
        <f>IF(INDEX(個人!$C$5:$AF$205,$A19,1)&lt;&gt;"",IF(ISERROR(VLOOKUP($D19&amp;"@"&amp;2,'中間シート（個人）'!$F:$M,4,FALSE)),"",VLOOKUP($D19&amp;"@"&amp;2,'中間シート（個人）'!$F:$M,6,FALSE)&amp;VLOOKUP($D19&amp;"@"&amp;2,'中間シート（個人）'!$F:$M,7,FALSE)&amp;"."&amp;VLOOKUP($D19&amp;"@"&amp;2,'中間シート（個人）'!$F:$M,8,FALSE)),"")</f>
        <v/>
      </c>
      <c r="V19" s="20" t="str">
        <f>IF(INDEX(個人!$C$5:$AF$205,$A19,1)&lt;&gt;"",IF(ISERROR(VLOOKUP($D19&amp;"@"&amp;3,'中間シート（個人）'!$F:$M,4,FALSE)),"",VLOOKUP($D19&amp;"@"&amp;3,'中間シート（個人）'!$F:$M,4,FALSE)&amp;VLOOKUP($D19&amp;"@"&amp;3,'中間シート（個人）'!$F:$M,5,FALSE)),"")</f>
        <v/>
      </c>
      <c r="W19" s="20" t="str">
        <f>IF(INDEX(個人!$C$5:$AF$205,$A19,1)&lt;&gt;"",IF(ISERROR(VLOOKUP($D19&amp;"@"&amp;3,'中間シート（個人）'!$F:$M,4,FALSE)),"",VLOOKUP($D19&amp;"@"&amp;3,'中間シート（個人）'!$F:$M,6,FALSE)&amp;VLOOKUP($D19&amp;"@"&amp;3,'中間シート（個人）'!$F:$M,7,FALSE)&amp;"."&amp;VLOOKUP($D19&amp;"@"&amp;3,'中間シート（個人）'!$F:$M,8,FALSE)),"")</f>
        <v/>
      </c>
      <c r="X19" s="20" t="str">
        <f>IF(INDEX(個人!$C$5:$AF$205,$A19,1)&lt;&gt;"",IF(ISERROR(VLOOKUP($D19&amp;"@"&amp;4,'中間シート（個人）'!$F:$M,4,FALSE)),"",VLOOKUP($D19&amp;"@"&amp;4,'中間シート（個人）'!$F:$M,4,FALSE)&amp;VLOOKUP($D19&amp;"@"&amp;4,'中間シート（個人）'!$F:$M,5,FALSE)),"")</f>
        <v/>
      </c>
      <c r="Y19" s="20" t="str">
        <f>IF(INDEX(個人!$C$5:$AF$205,$A19,1)&lt;&gt;"",IF(ISERROR(VLOOKUP($D19&amp;"@"&amp;4,'中間シート（個人）'!$F:$M,4,FALSE)),"",VLOOKUP($D19&amp;"@"&amp;4,'中間シート（個人）'!$F:$M,6,FALSE)&amp;VLOOKUP($D19&amp;"@"&amp;4,'中間シート（個人）'!$F:$M,7,FALSE)&amp;"."&amp;VLOOKUP($D19&amp;"@"&amp;4,'中間シート（個人）'!$F:$M,8,FALSE)),"")</f>
        <v/>
      </c>
      <c r="Z19" s="20" t="str">
        <f>IF(INDEX(個人!$C$5:$AF$205,$A19,1)&lt;&gt;"",IF(ISERROR(VLOOKUP($D19&amp;"@"&amp;5,'中間シート（個人）'!$F:$M,4,FALSE)),"",VLOOKUP($D19&amp;"@"&amp;5,'中間シート（個人）'!$F:$M,4,FALSE)&amp;VLOOKUP($D19&amp;"@"&amp;5,'中間シート（個人）'!$F:$M,5,FALSE)),"")</f>
        <v/>
      </c>
      <c r="AA19" s="20" t="str">
        <f>IF(INDEX(個人!$C$5:$AF$205,$A19,1)&lt;&gt;"",IF(ISERROR(VLOOKUP($D19&amp;"@"&amp;5,'中間シート（個人）'!$F:$M,4,FALSE)),"",VLOOKUP($D19&amp;"@"&amp;5,'中間シート（個人）'!$F:$M,6,FALSE)&amp;VLOOKUP($D19&amp;"@"&amp;5,'中間シート（個人）'!$F:$M,7,FALSE)&amp;"."&amp;VLOOKUP($D19&amp;"@"&amp;5,'中間シート（個人）'!$F:$M,8,FALSE)),"")</f>
        <v/>
      </c>
      <c r="AB19" s="20" t="str">
        <f>IF(INDEX(個人!$C$5:$AF$205,$A19,1)&lt;&gt;"",IF(ISERROR(VLOOKUP($D19&amp;"@"&amp;6,'中間シート（個人）'!$F:$M,4,FALSE)),"",VLOOKUP($D19&amp;"@"&amp;6,'中間シート（個人）'!$F:$M,4,FALSE)&amp;VLOOKUP($D19&amp;"@"&amp;6,'中間シート（個人）'!$F:$M,5,FALSE)),"")</f>
        <v/>
      </c>
      <c r="AC19" s="20" t="str">
        <f>IF(INDEX(個人!$C$5:$AF$205,$A19,1)&lt;&gt;"",IF(ISERROR(VLOOKUP($D19&amp;"@"&amp;6,'中間シート（個人）'!$F:$M,4,FALSE)),"",VLOOKUP($D19&amp;"@"&amp;6,'中間シート（個人）'!$F:$M,6,FALSE)&amp;VLOOKUP($D19&amp;"@"&amp;6,'中間シート（個人）'!$F:$M,7,FALSE)&amp;"."&amp;VLOOKUP($D19&amp;"@"&amp;6,'中間シート（個人）'!$F:$M,8,FALSE)),"")</f>
        <v/>
      </c>
      <c r="AD19" s="20" t="str">
        <f>IF(INDEX(個人!$C$5:$AF$205,$A19,1)&lt;&gt;"",IF(ISERROR(VLOOKUP($D19&amp;"@"&amp;7,'中間シート（個人）'!$F:$M,4,FALSE)),"",VLOOKUP($D19&amp;"@"&amp;7,'中間シート（個人）'!$F:$M,4,FALSE)&amp;VLOOKUP($D19&amp;"@"&amp;7,'中間シート（個人）'!$F:$M,5,FALSE)),"")</f>
        <v/>
      </c>
      <c r="AE19" s="20" t="str">
        <f>IF(INDEX(個人!$C$5:$AF$205,$A19,1)&lt;&gt;"",IF(ISERROR(VLOOKUP($D19&amp;"@"&amp;7,'中間シート（個人）'!$F:$M,4,FALSE)),"",VLOOKUP($D19&amp;"@"&amp;7,'中間シート（個人）'!$F:$M,6,FALSE)&amp;VLOOKUP($D19&amp;"@"&amp;7,'中間シート（個人）'!$F:$M,7,FALSE)&amp;"."&amp;VLOOKUP($D19&amp;"@"&amp;7,'中間シート（個人）'!$F:$M,8,FALSE)),"")</f>
        <v/>
      </c>
      <c r="AF19" s="20" t="str">
        <f>IF(INDEX(個人!$C$5:$AF$205,$A19,1)&lt;&gt;"",IF(ISERROR(VLOOKUP($D19&amp;"@"&amp;8,'中間シート（個人）'!$F:$M,4,FALSE)),"",VLOOKUP($D19&amp;"@"&amp;8,'中間シート（個人）'!$F:$M,4,FALSE)&amp;VLOOKUP($D19&amp;"@"&amp;8,'中間シート（個人）'!$F:$M,5,FALSE)),"")</f>
        <v/>
      </c>
      <c r="AG19" s="20" t="str">
        <f>IF(INDEX(個人!$C$5:$AF$205,$A19,1)&lt;&gt;"",IF(ISERROR(VLOOKUP($D19&amp;"@"&amp;8,'中間シート（個人）'!$F:$M,4,FALSE)),"",VLOOKUP($D19&amp;"@"&amp;8,'中間シート（個人）'!$F:$M,6,FALSE)&amp;VLOOKUP($D19&amp;"@"&amp;8,'中間シート（個人）'!$F:$M,7,FALSE)&amp;"."&amp;VLOOKUP($D19&amp;"@"&amp;8,'中間シート（個人）'!$F:$M,8,FALSE)),"")</f>
        <v/>
      </c>
      <c r="AH19" s="20" t="str">
        <f>IF(INDEX(個人!$C$5:$AF$205,$A19,1)&lt;&gt;"",IF(ISERROR(VLOOKUP($D19&amp;"@"&amp;9,'中間シート（個人）'!$F:$M,4,FALSE)),"",VLOOKUP($D19&amp;"@"&amp;9,'中間シート（個人）'!$F:$M,4,FALSE)&amp;VLOOKUP($D19&amp;"@"&amp;9,'中間シート（個人）'!$F:$M,5,FALSE)),"")</f>
        <v/>
      </c>
      <c r="AI19" s="20" t="str">
        <f>IF(INDEX(個人!$C$5:$AF$205,$A19,1)&lt;&gt;"",IF(ISERROR(VLOOKUP($D19&amp;"@"&amp;9,'中間シート（個人）'!$F:$M,4,FALSE)),"",VLOOKUP($D19&amp;"@"&amp;9,'中間シート（個人）'!$F:$M,6,FALSE)&amp;VLOOKUP($D19&amp;"@"&amp;9,'中間シート（個人）'!$F:$M,7,FALSE)&amp;"."&amp;VLOOKUP($D19&amp;"@"&amp;9,'中間シート（個人）'!$F:$M,8,FALSE)),"")</f>
        <v/>
      </c>
      <c r="AJ19" s="20" t="str">
        <f>IF(INDEX(個人!$C$5:$AF$205,$A19,1)&lt;&gt;"",IF(ISERROR(VLOOKUP($D19&amp;"@"&amp;10,'中間シート（個人）'!$F:$M,4,FALSE)),"",VLOOKUP($D19&amp;"@"&amp;10,'中間シート（個人）'!$F:$M,4,FALSE)&amp;VLOOKUP($D19&amp;"@"&amp;10,'中間シート（個人）'!$F:$M,5,FALSE)),"")</f>
        <v/>
      </c>
      <c r="AK19" s="20" t="str">
        <f>IF(INDEX(個人!$C$5:$AF$205,$A19,1)&lt;&gt;"",IF(ISERROR(VLOOKUP($D19&amp;"@"&amp;10,'中間シート（個人）'!$F:$M,4,FALSE)),"",VLOOKUP($D19&amp;"@"&amp;10,'中間シート（個人）'!$F:$M,6,FALSE)&amp;VLOOKUP($D19&amp;"@"&amp;10,'中間シート（個人）'!$F:$M,7,FALSE)&amp;"."&amp;VLOOKUP($D19&amp;"@"&amp;10,'中間シート（個人）'!$F:$M,8,FALSE)),"")</f>
        <v/>
      </c>
    </row>
    <row r="20" spans="1:37" x14ac:dyDescent="0.15">
      <c r="A20" s="20">
        <v>17</v>
      </c>
      <c r="C20" s="20" t="str">
        <f>IF(INDEX(個人!$C$5:$AF$205,$A20,1)&lt;&gt;"",VLOOKUP(INDEX(個人!$C$5:$AF$205,$A20,3),コード一覧!$A$1:$B$3,2,FALSE),"")</f>
        <v/>
      </c>
      <c r="D20" s="20" t="str">
        <f>IF(INDEX(個人!$C$5:$AF$205,$A20,1)&lt;&gt;"",DBCS(TRIM(INDEX(個人!$C$5:$AF$205,$A20,1))),"")</f>
        <v/>
      </c>
      <c r="E20" s="20" t="str">
        <f>IF(INDEX(個人!$C$5:$AF$205,$A20,1)&lt;&gt;"",ASC(TRIM(INDEX(個人!$C$5:$AF$205,$A20,2))),"")</f>
        <v/>
      </c>
      <c r="F20" s="20" t="str">
        <f>IF(INDEX(個人!$C$5:$AF$205,$A20,1)&lt;&gt;"",TEXT(YEAR(INDEX(個人!$C$5:$AF$205,$A20,4)),"0000")&amp;TEXT(MONTH(INDEX(個人!$C$5:$AF$205,$A20,4)),"00")&amp;TEXT(DAY(INDEX(個人!$C$5:$AF$205,$A20,4)),"00"),"")</f>
        <v/>
      </c>
      <c r="G20" s="20" t="str">
        <f>IF(INDEX(個人!$C$5:$AF$205,$A20,1)&lt;&gt;"",VLOOKUP(VLOOKUP(INDEX(個人!$C$5:$AF$205,$A20,7),コード一覧!$AA$1:$AC$18,3,FALSE),コード一覧!$C$1:$D$8,2,FALSE),"")</f>
        <v/>
      </c>
      <c r="H20" s="20" t="str">
        <f>IF(INDEX(個人!$C$5:$AF$205,$A20,1)&lt;&gt;"",IF(ISNUMBER(VALUE(RIGHT(INDEX(個人!$C$5:$AF$205,$A20,7),1))),RIGHT(INDEX(個人!$C$5:$AF$205,$A20,7),1),0),"")</f>
        <v/>
      </c>
      <c r="I20" s="20" t="str">
        <f>IF(INDEX(個人!$C$5:$AF$205,$A20,1)&lt;&gt;"",VLOOKUP(D20&amp;"@"&amp;1,'中間シート（個人）'!$F:$M,3,FALSE),"")</f>
        <v/>
      </c>
      <c r="K20" s="20" t="str">
        <f>IF(INDEX(個人!$C$5:$AF$205,$A20,1)&lt;&gt;"",個人!$B$2,"")</f>
        <v/>
      </c>
      <c r="Q20" s="20" t="str">
        <f>IF(INDEX(個人!$C$5:$AF$205,$A20,1)&lt;&gt;"",4,"")</f>
        <v/>
      </c>
      <c r="R20" s="20" t="str">
        <f>IF(INDEX(個人!$C$5:$AF$205,$A20,1)&lt;&gt;"",IF(ISERROR(VLOOKUP($D20&amp;"@"&amp;1,'中間シート（個人）'!$F:$M,4,FALSE)),"",VLOOKUP($D20&amp;"@"&amp;1,'中間シート（個人）'!$F:$M,4,FALSE)&amp;VLOOKUP($D20&amp;"@"&amp;1,'中間シート（個人）'!$F:$M,5,FALSE)),"")</f>
        <v/>
      </c>
      <c r="S20" s="20" t="str">
        <f>IF(INDEX(個人!$C$5:$AF$205,$A20,1)&lt;&gt;"",IF(ISERROR(VLOOKUP($D20&amp;"@"&amp;1,'中間シート（個人）'!$F:$M,4,FALSE)),"",VLOOKUP($D20&amp;"@"&amp;1,'中間シート（個人）'!$F:$M,6,FALSE)&amp;VLOOKUP($D20&amp;"@"&amp;1,'中間シート（個人）'!$F:$M,7,FALSE)&amp;"."&amp;VLOOKUP($D20&amp;"@"&amp;1,'中間シート（個人）'!$F:$M,8,FALSE)),"")</f>
        <v/>
      </c>
      <c r="T20" s="20" t="str">
        <f>IF(INDEX(個人!$C$5:$AF$205,$A20,1)&lt;&gt;"",IF(ISERROR(VLOOKUP($D20&amp;"@"&amp;2,'中間シート（個人）'!$F:$M,4,FALSE)),"",VLOOKUP($D20&amp;"@"&amp;2,'中間シート（個人）'!$F:$M,4,FALSE)&amp;VLOOKUP($D20&amp;"@"&amp;2,'中間シート（個人）'!$F:$M,5,FALSE)),"")</f>
        <v/>
      </c>
      <c r="U20" s="20" t="str">
        <f>IF(INDEX(個人!$C$5:$AF$205,$A20,1)&lt;&gt;"",IF(ISERROR(VLOOKUP($D20&amp;"@"&amp;2,'中間シート（個人）'!$F:$M,4,FALSE)),"",VLOOKUP($D20&amp;"@"&amp;2,'中間シート（個人）'!$F:$M,6,FALSE)&amp;VLOOKUP($D20&amp;"@"&amp;2,'中間シート（個人）'!$F:$M,7,FALSE)&amp;"."&amp;VLOOKUP($D20&amp;"@"&amp;2,'中間シート（個人）'!$F:$M,8,FALSE)),"")</f>
        <v/>
      </c>
      <c r="V20" s="20" t="str">
        <f>IF(INDEX(個人!$C$5:$AF$205,$A20,1)&lt;&gt;"",IF(ISERROR(VLOOKUP($D20&amp;"@"&amp;3,'中間シート（個人）'!$F:$M,4,FALSE)),"",VLOOKUP($D20&amp;"@"&amp;3,'中間シート（個人）'!$F:$M,4,FALSE)&amp;VLOOKUP($D20&amp;"@"&amp;3,'中間シート（個人）'!$F:$M,5,FALSE)),"")</f>
        <v/>
      </c>
      <c r="W20" s="20" t="str">
        <f>IF(INDEX(個人!$C$5:$AF$205,$A20,1)&lt;&gt;"",IF(ISERROR(VLOOKUP($D20&amp;"@"&amp;3,'中間シート（個人）'!$F:$M,4,FALSE)),"",VLOOKUP($D20&amp;"@"&amp;3,'中間シート（個人）'!$F:$M,6,FALSE)&amp;VLOOKUP($D20&amp;"@"&amp;3,'中間シート（個人）'!$F:$M,7,FALSE)&amp;"."&amp;VLOOKUP($D20&amp;"@"&amp;3,'中間シート（個人）'!$F:$M,8,FALSE)),"")</f>
        <v/>
      </c>
      <c r="X20" s="20" t="str">
        <f>IF(INDEX(個人!$C$5:$AF$205,$A20,1)&lt;&gt;"",IF(ISERROR(VLOOKUP($D20&amp;"@"&amp;4,'中間シート（個人）'!$F:$M,4,FALSE)),"",VLOOKUP($D20&amp;"@"&amp;4,'中間シート（個人）'!$F:$M,4,FALSE)&amp;VLOOKUP($D20&amp;"@"&amp;4,'中間シート（個人）'!$F:$M,5,FALSE)),"")</f>
        <v/>
      </c>
      <c r="Y20" s="20" t="str">
        <f>IF(INDEX(個人!$C$5:$AF$205,$A20,1)&lt;&gt;"",IF(ISERROR(VLOOKUP($D20&amp;"@"&amp;4,'中間シート（個人）'!$F:$M,4,FALSE)),"",VLOOKUP($D20&amp;"@"&amp;4,'中間シート（個人）'!$F:$M,6,FALSE)&amp;VLOOKUP($D20&amp;"@"&amp;4,'中間シート（個人）'!$F:$M,7,FALSE)&amp;"."&amp;VLOOKUP($D20&amp;"@"&amp;4,'中間シート（個人）'!$F:$M,8,FALSE)),"")</f>
        <v/>
      </c>
      <c r="Z20" s="20" t="str">
        <f>IF(INDEX(個人!$C$5:$AF$205,$A20,1)&lt;&gt;"",IF(ISERROR(VLOOKUP($D20&amp;"@"&amp;5,'中間シート（個人）'!$F:$M,4,FALSE)),"",VLOOKUP($D20&amp;"@"&amp;5,'中間シート（個人）'!$F:$M,4,FALSE)&amp;VLOOKUP($D20&amp;"@"&amp;5,'中間シート（個人）'!$F:$M,5,FALSE)),"")</f>
        <v/>
      </c>
      <c r="AA20" s="20" t="str">
        <f>IF(INDEX(個人!$C$5:$AF$205,$A20,1)&lt;&gt;"",IF(ISERROR(VLOOKUP($D20&amp;"@"&amp;5,'中間シート（個人）'!$F:$M,4,FALSE)),"",VLOOKUP($D20&amp;"@"&amp;5,'中間シート（個人）'!$F:$M,6,FALSE)&amp;VLOOKUP($D20&amp;"@"&amp;5,'中間シート（個人）'!$F:$M,7,FALSE)&amp;"."&amp;VLOOKUP($D20&amp;"@"&amp;5,'中間シート（個人）'!$F:$M,8,FALSE)),"")</f>
        <v/>
      </c>
      <c r="AB20" s="20" t="str">
        <f>IF(INDEX(個人!$C$5:$AF$205,$A20,1)&lt;&gt;"",IF(ISERROR(VLOOKUP($D20&amp;"@"&amp;6,'中間シート（個人）'!$F:$M,4,FALSE)),"",VLOOKUP($D20&amp;"@"&amp;6,'中間シート（個人）'!$F:$M,4,FALSE)&amp;VLOOKUP($D20&amp;"@"&amp;6,'中間シート（個人）'!$F:$M,5,FALSE)),"")</f>
        <v/>
      </c>
      <c r="AC20" s="20" t="str">
        <f>IF(INDEX(個人!$C$5:$AF$205,$A20,1)&lt;&gt;"",IF(ISERROR(VLOOKUP($D20&amp;"@"&amp;6,'中間シート（個人）'!$F:$M,4,FALSE)),"",VLOOKUP($D20&amp;"@"&amp;6,'中間シート（個人）'!$F:$M,6,FALSE)&amp;VLOOKUP($D20&amp;"@"&amp;6,'中間シート（個人）'!$F:$M,7,FALSE)&amp;"."&amp;VLOOKUP($D20&amp;"@"&amp;6,'中間シート（個人）'!$F:$M,8,FALSE)),"")</f>
        <v/>
      </c>
      <c r="AD20" s="20" t="str">
        <f>IF(INDEX(個人!$C$5:$AF$205,$A20,1)&lt;&gt;"",IF(ISERROR(VLOOKUP($D20&amp;"@"&amp;7,'中間シート（個人）'!$F:$M,4,FALSE)),"",VLOOKUP($D20&amp;"@"&amp;7,'中間シート（個人）'!$F:$M,4,FALSE)&amp;VLOOKUP($D20&amp;"@"&amp;7,'中間シート（個人）'!$F:$M,5,FALSE)),"")</f>
        <v/>
      </c>
      <c r="AE20" s="20" t="str">
        <f>IF(INDEX(個人!$C$5:$AF$205,$A20,1)&lt;&gt;"",IF(ISERROR(VLOOKUP($D20&amp;"@"&amp;7,'中間シート（個人）'!$F:$M,4,FALSE)),"",VLOOKUP($D20&amp;"@"&amp;7,'中間シート（個人）'!$F:$M,6,FALSE)&amp;VLOOKUP($D20&amp;"@"&amp;7,'中間シート（個人）'!$F:$M,7,FALSE)&amp;"."&amp;VLOOKUP($D20&amp;"@"&amp;7,'中間シート（個人）'!$F:$M,8,FALSE)),"")</f>
        <v/>
      </c>
      <c r="AF20" s="20" t="str">
        <f>IF(INDEX(個人!$C$5:$AF$205,$A20,1)&lt;&gt;"",IF(ISERROR(VLOOKUP($D20&amp;"@"&amp;8,'中間シート（個人）'!$F:$M,4,FALSE)),"",VLOOKUP($D20&amp;"@"&amp;8,'中間シート（個人）'!$F:$M,4,FALSE)&amp;VLOOKUP($D20&amp;"@"&amp;8,'中間シート（個人）'!$F:$M,5,FALSE)),"")</f>
        <v/>
      </c>
      <c r="AG20" s="20" t="str">
        <f>IF(INDEX(個人!$C$5:$AF$205,$A20,1)&lt;&gt;"",IF(ISERROR(VLOOKUP($D20&amp;"@"&amp;8,'中間シート（個人）'!$F:$M,4,FALSE)),"",VLOOKUP($D20&amp;"@"&amp;8,'中間シート（個人）'!$F:$M,6,FALSE)&amp;VLOOKUP($D20&amp;"@"&amp;8,'中間シート（個人）'!$F:$M,7,FALSE)&amp;"."&amp;VLOOKUP($D20&amp;"@"&amp;8,'中間シート（個人）'!$F:$M,8,FALSE)),"")</f>
        <v/>
      </c>
      <c r="AH20" s="20" t="str">
        <f>IF(INDEX(個人!$C$5:$AF$205,$A20,1)&lt;&gt;"",IF(ISERROR(VLOOKUP($D20&amp;"@"&amp;9,'中間シート（個人）'!$F:$M,4,FALSE)),"",VLOOKUP($D20&amp;"@"&amp;9,'中間シート（個人）'!$F:$M,4,FALSE)&amp;VLOOKUP($D20&amp;"@"&amp;9,'中間シート（個人）'!$F:$M,5,FALSE)),"")</f>
        <v/>
      </c>
      <c r="AI20" s="20" t="str">
        <f>IF(INDEX(個人!$C$5:$AF$205,$A20,1)&lt;&gt;"",IF(ISERROR(VLOOKUP($D20&amp;"@"&amp;9,'中間シート（個人）'!$F:$M,4,FALSE)),"",VLOOKUP($D20&amp;"@"&amp;9,'中間シート（個人）'!$F:$M,6,FALSE)&amp;VLOOKUP($D20&amp;"@"&amp;9,'中間シート（個人）'!$F:$M,7,FALSE)&amp;"."&amp;VLOOKUP($D20&amp;"@"&amp;9,'中間シート（個人）'!$F:$M,8,FALSE)),"")</f>
        <v/>
      </c>
      <c r="AJ20" s="20" t="str">
        <f>IF(INDEX(個人!$C$5:$AF$205,$A20,1)&lt;&gt;"",IF(ISERROR(VLOOKUP($D20&amp;"@"&amp;10,'中間シート（個人）'!$F:$M,4,FALSE)),"",VLOOKUP($D20&amp;"@"&amp;10,'中間シート（個人）'!$F:$M,4,FALSE)&amp;VLOOKUP($D20&amp;"@"&amp;10,'中間シート（個人）'!$F:$M,5,FALSE)),"")</f>
        <v/>
      </c>
      <c r="AK20" s="20" t="str">
        <f>IF(INDEX(個人!$C$5:$AF$205,$A20,1)&lt;&gt;"",IF(ISERROR(VLOOKUP($D20&amp;"@"&amp;10,'中間シート（個人）'!$F:$M,4,FALSE)),"",VLOOKUP($D20&amp;"@"&amp;10,'中間シート（個人）'!$F:$M,6,FALSE)&amp;VLOOKUP($D20&amp;"@"&amp;10,'中間シート（個人）'!$F:$M,7,FALSE)&amp;"."&amp;VLOOKUP($D20&amp;"@"&amp;10,'中間シート（個人）'!$F:$M,8,FALSE)),"")</f>
        <v/>
      </c>
    </row>
    <row r="21" spans="1:37" x14ac:dyDescent="0.15">
      <c r="A21" s="20">
        <v>18</v>
      </c>
      <c r="C21" s="20" t="str">
        <f>IF(INDEX(個人!$C$5:$AF$205,$A21,1)&lt;&gt;"",VLOOKUP(INDEX(個人!$C$5:$AF$205,$A21,3),コード一覧!$A$1:$B$3,2,FALSE),"")</f>
        <v/>
      </c>
      <c r="D21" s="20" t="str">
        <f>IF(INDEX(個人!$C$5:$AF$205,$A21,1)&lt;&gt;"",DBCS(TRIM(INDEX(個人!$C$5:$AF$205,$A21,1))),"")</f>
        <v/>
      </c>
      <c r="E21" s="20" t="str">
        <f>IF(INDEX(個人!$C$5:$AF$205,$A21,1)&lt;&gt;"",ASC(TRIM(INDEX(個人!$C$5:$AF$205,$A21,2))),"")</f>
        <v/>
      </c>
      <c r="F21" s="20" t="str">
        <f>IF(INDEX(個人!$C$5:$AF$205,$A21,1)&lt;&gt;"",TEXT(YEAR(INDEX(個人!$C$5:$AF$205,$A21,4)),"0000")&amp;TEXT(MONTH(INDEX(個人!$C$5:$AF$205,$A21,4)),"00")&amp;TEXT(DAY(INDEX(個人!$C$5:$AF$205,$A21,4)),"00"),"")</f>
        <v/>
      </c>
      <c r="G21" s="20" t="str">
        <f>IF(INDEX(個人!$C$5:$AF$205,$A21,1)&lt;&gt;"",VLOOKUP(VLOOKUP(INDEX(個人!$C$5:$AF$205,$A21,7),コード一覧!$AA$1:$AC$18,3,FALSE),コード一覧!$C$1:$D$8,2,FALSE),"")</f>
        <v/>
      </c>
      <c r="H21" s="20" t="str">
        <f>IF(INDEX(個人!$C$5:$AF$205,$A21,1)&lt;&gt;"",IF(ISNUMBER(VALUE(RIGHT(INDEX(個人!$C$5:$AF$205,$A21,7),1))),RIGHT(INDEX(個人!$C$5:$AF$205,$A21,7),1),0),"")</f>
        <v/>
      </c>
      <c r="I21" s="20" t="str">
        <f>IF(INDEX(個人!$C$5:$AF$205,$A21,1)&lt;&gt;"",VLOOKUP(D21&amp;"@"&amp;1,'中間シート（個人）'!$F:$M,3,FALSE),"")</f>
        <v/>
      </c>
      <c r="K21" s="20" t="str">
        <f>IF(INDEX(個人!$C$5:$AF$205,$A21,1)&lt;&gt;"",個人!$B$2,"")</f>
        <v/>
      </c>
      <c r="Q21" s="20" t="str">
        <f>IF(INDEX(個人!$C$5:$AF$205,$A21,1)&lt;&gt;"",4,"")</f>
        <v/>
      </c>
      <c r="R21" s="20" t="str">
        <f>IF(INDEX(個人!$C$5:$AF$205,$A21,1)&lt;&gt;"",IF(ISERROR(VLOOKUP($D21&amp;"@"&amp;1,'中間シート（個人）'!$F:$M,4,FALSE)),"",VLOOKUP($D21&amp;"@"&amp;1,'中間シート（個人）'!$F:$M,4,FALSE)&amp;VLOOKUP($D21&amp;"@"&amp;1,'中間シート（個人）'!$F:$M,5,FALSE)),"")</f>
        <v/>
      </c>
      <c r="S21" s="20" t="str">
        <f>IF(INDEX(個人!$C$5:$AF$205,$A21,1)&lt;&gt;"",IF(ISERROR(VLOOKUP($D21&amp;"@"&amp;1,'中間シート（個人）'!$F:$M,4,FALSE)),"",VLOOKUP($D21&amp;"@"&amp;1,'中間シート（個人）'!$F:$M,6,FALSE)&amp;VLOOKUP($D21&amp;"@"&amp;1,'中間シート（個人）'!$F:$M,7,FALSE)&amp;"."&amp;VLOOKUP($D21&amp;"@"&amp;1,'中間シート（個人）'!$F:$M,8,FALSE)),"")</f>
        <v/>
      </c>
      <c r="T21" s="20" t="str">
        <f>IF(INDEX(個人!$C$5:$AF$205,$A21,1)&lt;&gt;"",IF(ISERROR(VLOOKUP($D21&amp;"@"&amp;2,'中間シート（個人）'!$F:$M,4,FALSE)),"",VLOOKUP($D21&amp;"@"&amp;2,'中間シート（個人）'!$F:$M,4,FALSE)&amp;VLOOKUP($D21&amp;"@"&amp;2,'中間シート（個人）'!$F:$M,5,FALSE)),"")</f>
        <v/>
      </c>
      <c r="U21" s="20" t="str">
        <f>IF(INDEX(個人!$C$5:$AF$205,$A21,1)&lt;&gt;"",IF(ISERROR(VLOOKUP($D21&amp;"@"&amp;2,'中間シート（個人）'!$F:$M,4,FALSE)),"",VLOOKUP($D21&amp;"@"&amp;2,'中間シート（個人）'!$F:$M,6,FALSE)&amp;VLOOKUP($D21&amp;"@"&amp;2,'中間シート（個人）'!$F:$M,7,FALSE)&amp;"."&amp;VLOOKUP($D21&amp;"@"&amp;2,'中間シート（個人）'!$F:$M,8,FALSE)),"")</f>
        <v/>
      </c>
      <c r="V21" s="20" t="str">
        <f>IF(INDEX(個人!$C$5:$AF$205,$A21,1)&lt;&gt;"",IF(ISERROR(VLOOKUP($D21&amp;"@"&amp;3,'中間シート（個人）'!$F:$M,4,FALSE)),"",VLOOKUP($D21&amp;"@"&amp;3,'中間シート（個人）'!$F:$M,4,FALSE)&amp;VLOOKUP($D21&amp;"@"&amp;3,'中間シート（個人）'!$F:$M,5,FALSE)),"")</f>
        <v/>
      </c>
      <c r="W21" s="20" t="str">
        <f>IF(INDEX(個人!$C$5:$AF$205,$A21,1)&lt;&gt;"",IF(ISERROR(VLOOKUP($D21&amp;"@"&amp;3,'中間シート（個人）'!$F:$M,4,FALSE)),"",VLOOKUP($D21&amp;"@"&amp;3,'中間シート（個人）'!$F:$M,6,FALSE)&amp;VLOOKUP($D21&amp;"@"&amp;3,'中間シート（個人）'!$F:$M,7,FALSE)&amp;"."&amp;VLOOKUP($D21&amp;"@"&amp;3,'中間シート（個人）'!$F:$M,8,FALSE)),"")</f>
        <v/>
      </c>
      <c r="X21" s="20" t="str">
        <f>IF(INDEX(個人!$C$5:$AF$205,$A21,1)&lt;&gt;"",IF(ISERROR(VLOOKUP($D21&amp;"@"&amp;4,'中間シート（個人）'!$F:$M,4,FALSE)),"",VLOOKUP($D21&amp;"@"&amp;4,'中間シート（個人）'!$F:$M,4,FALSE)&amp;VLOOKUP($D21&amp;"@"&amp;4,'中間シート（個人）'!$F:$M,5,FALSE)),"")</f>
        <v/>
      </c>
      <c r="Y21" s="20" t="str">
        <f>IF(INDEX(個人!$C$5:$AF$205,$A21,1)&lt;&gt;"",IF(ISERROR(VLOOKUP($D21&amp;"@"&amp;4,'中間シート（個人）'!$F:$M,4,FALSE)),"",VLOOKUP($D21&amp;"@"&amp;4,'中間シート（個人）'!$F:$M,6,FALSE)&amp;VLOOKUP($D21&amp;"@"&amp;4,'中間シート（個人）'!$F:$M,7,FALSE)&amp;"."&amp;VLOOKUP($D21&amp;"@"&amp;4,'中間シート（個人）'!$F:$M,8,FALSE)),"")</f>
        <v/>
      </c>
      <c r="Z21" s="20" t="str">
        <f>IF(INDEX(個人!$C$5:$AF$205,$A21,1)&lt;&gt;"",IF(ISERROR(VLOOKUP($D21&amp;"@"&amp;5,'中間シート（個人）'!$F:$M,4,FALSE)),"",VLOOKUP($D21&amp;"@"&amp;5,'中間シート（個人）'!$F:$M,4,FALSE)&amp;VLOOKUP($D21&amp;"@"&amp;5,'中間シート（個人）'!$F:$M,5,FALSE)),"")</f>
        <v/>
      </c>
      <c r="AA21" s="20" t="str">
        <f>IF(INDEX(個人!$C$5:$AF$205,$A21,1)&lt;&gt;"",IF(ISERROR(VLOOKUP($D21&amp;"@"&amp;5,'中間シート（個人）'!$F:$M,4,FALSE)),"",VLOOKUP($D21&amp;"@"&amp;5,'中間シート（個人）'!$F:$M,6,FALSE)&amp;VLOOKUP($D21&amp;"@"&amp;5,'中間シート（個人）'!$F:$M,7,FALSE)&amp;"."&amp;VLOOKUP($D21&amp;"@"&amp;5,'中間シート（個人）'!$F:$M,8,FALSE)),"")</f>
        <v/>
      </c>
      <c r="AB21" s="20" t="str">
        <f>IF(INDEX(個人!$C$5:$AF$205,$A21,1)&lt;&gt;"",IF(ISERROR(VLOOKUP($D21&amp;"@"&amp;6,'中間シート（個人）'!$F:$M,4,FALSE)),"",VLOOKUP($D21&amp;"@"&amp;6,'中間シート（個人）'!$F:$M,4,FALSE)&amp;VLOOKUP($D21&amp;"@"&amp;6,'中間シート（個人）'!$F:$M,5,FALSE)),"")</f>
        <v/>
      </c>
      <c r="AC21" s="20" t="str">
        <f>IF(INDEX(個人!$C$5:$AF$205,$A21,1)&lt;&gt;"",IF(ISERROR(VLOOKUP($D21&amp;"@"&amp;6,'中間シート（個人）'!$F:$M,4,FALSE)),"",VLOOKUP($D21&amp;"@"&amp;6,'中間シート（個人）'!$F:$M,6,FALSE)&amp;VLOOKUP($D21&amp;"@"&amp;6,'中間シート（個人）'!$F:$M,7,FALSE)&amp;"."&amp;VLOOKUP($D21&amp;"@"&amp;6,'中間シート（個人）'!$F:$M,8,FALSE)),"")</f>
        <v/>
      </c>
      <c r="AD21" s="20" t="str">
        <f>IF(INDEX(個人!$C$5:$AF$205,$A21,1)&lt;&gt;"",IF(ISERROR(VLOOKUP($D21&amp;"@"&amp;7,'中間シート（個人）'!$F:$M,4,FALSE)),"",VLOOKUP($D21&amp;"@"&amp;7,'中間シート（個人）'!$F:$M,4,FALSE)&amp;VLOOKUP($D21&amp;"@"&amp;7,'中間シート（個人）'!$F:$M,5,FALSE)),"")</f>
        <v/>
      </c>
      <c r="AE21" s="20" t="str">
        <f>IF(INDEX(個人!$C$5:$AF$205,$A21,1)&lt;&gt;"",IF(ISERROR(VLOOKUP($D21&amp;"@"&amp;7,'中間シート（個人）'!$F:$M,4,FALSE)),"",VLOOKUP($D21&amp;"@"&amp;7,'中間シート（個人）'!$F:$M,6,FALSE)&amp;VLOOKUP($D21&amp;"@"&amp;7,'中間シート（個人）'!$F:$M,7,FALSE)&amp;"."&amp;VLOOKUP($D21&amp;"@"&amp;7,'中間シート（個人）'!$F:$M,8,FALSE)),"")</f>
        <v/>
      </c>
      <c r="AF21" s="20" t="str">
        <f>IF(INDEX(個人!$C$5:$AF$205,$A21,1)&lt;&gt;"",IF(ISERROR(VLOOKUP($D21&amp;"@"&amp;8,'中間シート（個人）'!$F:$M,4,FALSE)),"",VLOOKUP($D21&amp;"@"&amp;8,'中間シート（個人）'!$F:$M,4,FALSE)&amp;VLOOKUP($D21&amp;"@"&amp;8,'中間シート（個人）'!$F:$M,5,FALSE)),"")</f>
        <v/>
      </c>
      <c r="AG21" s="20" t="str">
        <f>IF(INDEX(個人!$C$5:$AF$205,$A21,1)&lt;&gt;"",IF(ISERROR(VLOOKUP($D21&amp;"@"&amp;8,'中間シート（個人）'!$F:$M,4,FALSE)),"",VLOOKUP($D21&amp;"@"&amp;8,'中間シート（個人）'!$F:$M,6,FALSE)&amp;VLOOKUP($D21&amp;"@"&amp;8,'中間シート（個人）'!$F:$M,7,FALSE)&amp;"."&amp;VLOOKUP($D21&amp;"@"&amp;8,'中間シート（個人）'!$F:$M,8,FALSE)),"")</f>
        <v/>
      </c>
      <c r="AH21" s="20" t="str">
        <f>IF(INDEX(個人!$C$5:$AF$205,$A21,1)&lt;&gt;"",IF(ISERROR(VLOOKUP($D21&amp;"@"&amp;9,'中間シート（個人）'!$F:$M,4,FALSE)),"",VLOOKUP($D21&amp;"@"&amp;9,'中間シート（個人）'!$F:$M,4,FALSE)&amp;VLOOKUP($D21&amp;"@"&amp;9,'中間シート（個人）'!$F:$M,5,FALSE)),"")</f>
        <v/>
      </c>
      <c r="AI21" s="20" t="str">
        <f>IF(INDEX(個人!$C$5:$AF$205,$A21,1)&lt;&gt;"",IF(ISERROR(VLOOKUP($D21&amp;"@"&amp;9,'中間シート（個人）'!$F:$M,4,FALSE)),"",VLOOKUP($D21&amp;"@"&amp;9,'中間シート（個人）'!$F:$M,6,FALSE)&amp;VLOOKUP($D21&amp;"@"&amp;9,'中間シート（個人）'!$F:$M,7,FALSE)&amp;"."&amp;VLOOKUP($D21&amp;"@"&amp;9,'中間シート（個人）'!$F:$M,8,FALSE)),"")</f>
        <v/>
      </c>
      <c r="AJ21" s="20" t="str">
        <f>IF(INDEX(個人!$C$5:$AF$205,$A21,1)&lt;&gt;"",IF(ISERROR(VLOOKUP($D21&amp;"@"&amp;10,'中間シート（個人）'!$F:$M,4,FALSE)),"",VLOOKUP($D21&amp;"@"&amp;10,'中間シート（個人）'!$F:$M,4,FALSE)&amp;VLOOKUP($D21&amp;"@"&amp;10,'中間シート（個人）'!$F:$M,5,FALSE)),"")</f>
        <v/>
      </c>
      <c r="AK21" s="20" t="str">
        <f>IF(INDEX(個人!$C$5:$AF$205,$A21,1)&lt;&gt;"",IF(ISERROR(VLOOKUP($D21&amp;"@"&amp;10,'中間シート（個人）'!$F:$M,4,FALSE)),"",VLOOKUP($D21&amp;"@"&amp;10,'中間シート（個人）'!$F:$M,6,FALSE)&amp;VLOOKUP($D21&amp;"@"&amp;10,'中間シート（個人）'!$F:$M,7,FALSE)&amp;"."&amp;VLOOKUP($D21&amp;"@"&amp;10,'中間シート（個人）'!$F:$M,8,FALSE)),"")</f>
        <v/>
      </c>
    </row>
    <row r="22" spans="1:37" x14ac:dyDescent="0.15">
      <c r="A22" s="20">
        <v>19</v>
      </c>
      <c r="C22" s="20" t="str">
        <f>IF(INDEX(個人!$C$5:$AF$205,$A22,1)&lt;&gt;"",VLOOKUP(INDEX(個人!$C$5:$AF$205,$A22,3),コード一覧!$A$1:$B$3,2,FALSE),"")</f>
        <v/>
      </c>
      <c r="D22" s="20" t="str">
        <f>IF(INDEX(個人!$C$5:$AF$205,$A22,1)&lt;&gt;"",DBCS(TRIM(INDEX(個人!$C$5:$AF$205,$A22,1))),"")</f>
        <v/>
      </c>
      <c r="E22" s="20" t="str">
        <f>IF(INDEX(個人!$C$5:$AF$205,$A22,1)&lt;&gt;"",ASC(TRIM(INDEX(個人!$C$5:$AF$205,$A22,2))),"")</f>
        <v/>
      </c>
      <c r="F22" s="20" t="str">
        <f>IF(INDEX(個人!$C$5:$AF$205,$A22,1)&lt;&gt;"",TEXT(YEAR(INDEX(個人!$C$5:$AF$205,$A22,4)),"0000")&amp;TEXT(MONTH(INDEX(個人!$C$5:$AF$205,$A22,4)),"00")&amp;TEXT(DAY(INDEX(個人!$C$5:$AF$205,$A22,4)),"00"),"")</f>
        <v/>
      </c>
      <c r="G22" s="20" t="str">
        <f>IF(INDEX(個人!$C$5:$AF$205,$A22,1)&lt;&gt;"",VLOOKUP(VLOOKUP(INDEX(個人!$C$5:$AF$205,$A22,7),コード一覧!$AA$1:$AC$18,3,FALSE),コード一覧!$C$1:$D$8,2,FALSE),"")</f>
        <v/>
      </c>
      <c r="H22" s="20" t="str">
        <f>IF(INDEX(個人!$C$5:$AF$205,$A22,1)&lt;&gt;"",IF(ISNUMBER(VALUE(RIGHT(INDEX(個人!$C$5:$AF$205,$A22,7),1))),RIGHT(INDEX(個人!$C$5:$AF$205,$A22,7),1),0),"")</f>
        <v/>
      </c>
      <c r="I22" s="20" t="str">
        <f>IF(INDEX(個人!$C$5:$AF$205,$A22,1)&lt;&gt;"",VLOOKUP(D22&amp;"@"&amp;1,'中間シート（個人）'!$F:$M,3,FALSE),"")</f>
        <v/>
      </c>
      <c r="K22" s="20" t="str">
        <f>IF(INDEX(個人!$C$5:$AF$205,$A22,1)&lt;&gt;"",個人!$B$2,"")</f>
        <v/>
      </c>
      <c r="Q22" s="20" t="str">
        <f>IF(INDEX(個人!$C$5:$AF$205,$A22,1)&lt;&gt;"",4,"")</f>
        <v/>
      </c>
      <c r="R22" s="20" t="str">
        <f>IF(INDEX(個人!$C$5:$AF$205,$A22,1)&lt;&gt;"",IF(ISERROR(VLOOKUP($D22&amp;"@"&amp;1,'中間シート（個人）'!$F:$M,4,FALSE)),"",VLOOKUP($D22&amp;"@"&amp;1,'中間シート（個人）'!$F:$M,4,FALSE)&amp;VLOOKUP($D22&amp;"@"&amp;1,'中間シート（個人）'!$F:$M,5,FALSE)),"")</f>
        <v/>
      </c>
      <c r="S22" s="20" t="str">
        <f>IF(INDEX(個人!$C$5:$AF$205,$A22,1)&lt;&gt;"",IF(ISERROR(VLOOKUP($D22&amp;"@"&amp;1,'中間シート（個人）'!$F:$M,4,FALSE)),"",VLOOKUP($D22&amp;"@"&amp;1,'中間シート（個人）'!$F:$M,6,FALSE)&amp;VLOOKUP($D22&amp;"@"&amp;1,'中間シート（個人）'!$F:$M,7,FALSE)&amp;"."&amp;VLOOKUP($D22&amp;"@"&amp;1,'中間シート（個人）'!$F:$M,8,FALSE)),"")</f>
        <v/>
      </c>
      <c r="T22" s="20" t="str">
        <f>IF(INDEX(個人!$C$5:$AF$205,$A22,1)&lt;&gt;"",IF(ISERROR(VLOOKUP($D22&amp;"@"&amp;2,'中間シート（個人）'!$F:$M,4,FALSE)),"",VLOOKUP($D22&amp;"@"&amp;2,'中間シート（個人）'!$F:$M,4,FALSE)&amp;VLOOKUP($D22&amp;"@"&amp;2,'中間シート（個人）'!$F:$M,5,FALSE)),"")</f>
        <v/>
      </c>
      <c r="U22" s="20" t="str">
        <f>IF(INDEX(個人!$C$5:$AF$205,$A22,1)&lt;&gt;"",IF(ISERROR(VLOOKUP($D22&amp;"@"&amp;2,'中間シート（個人）'!$F:$M,4,FALSE)),"",VLOOKUP($D22&amp;"@"&amp;2,'中間シート（個人）'!$F:$M,6,FALSE)&amp;VLOOKUP($D22&amp;"@"&amp;2,'中間シート（個人）'!$F:$M,7,FALSE)&amp;"."&amp;VLOOKUP($D22&amp;"@"&amp;2,'中間シート（個人）'!$F:$M,8,FALSE)),"")</f>
        <v/>
      </c>
      <c r="V22" s="20" t="str">
        <f>IF(INDEX(個人!$C$5:$AF$205,$A22,1)&lt;&gt;"",IF(ISERROR(VLOOKUP($D22&amp;"@"&amp;3,'中間シート（個人）'!$F:$M,4,FALSE)),"",VLOOKUP($D22&amp;"@"&amp;3,'中間シート（個人）'!$F:$M,4,FALSE)&amp;VLOOKUP($D22&amp;"@"&amp;3,'中間シート（個人）'!$F:$M,5,FALSE)),"")</f>
        <v/>
      </c>
      <c r="W22" s="20" t="str">
        <f>IF(INDEX(個人!$C$5:$AF$205,$A22,1)&lt;&gt;"",IF(ISERROR(VLOOKUP($D22&amp;"@"&amp;3,'中間シート（個人）'!$F:$M,4,FALSE)),"",VLOOKUP($D22&amp;"@"&amp;3,'中間シート（個人）'!$F:$M,6,FALSE)&amp;VLOOKUP($D22&amp;"@"&amp;3,'中間シート（個人）'!$F:$M,7,FALSE)&amp;"."&amp;VLOOKUP($D22&amp;"@"&amp;3,'中間シート（個人）'!$F:$M,8,FALSE)),"")</f>
        <v/>
      </c>
      <c r="X22" s="20" t="str">
        <f>IF(INDEX(個人!$C$5:$AF$205,$A22,1)&lt;&gt;"",IF(ISERROR(VLOOKUP($D22&amp;"@"&amp;4,'中間シート（個人）'!$F:$M,4,FALSE)),"",VLOOKUP($D22&amp;"@"&amp;4,'中間シート（個人）'!$F:$M,4,FALSE)&amp;VLOOKUP($D22&amp;"@"&amp;4,'中間シート（個人）'!$F:$M,5,FALSE)),"")</f>
        <v/>
      </c>
      <c r="Y22" s="20" t="str">
        <f>IF(INDEX(個人!$C$5:$AF$205,$A22,1)&lt;&gt;"",IF(ISERROR(VLOOKUP($D22&amp;"@"&amp;4,'中間シート（個人）'!$F:$M,4,FALSE)),"",VLOOKUP($D22&amp;"@"&amp;4,'中間シート（個人）'!$F:$M,6,FALSE)&amp;VLOOKUP($D22&amp;"@"&amp;4,'中間シート（個人）'!$F:$M,7,FALSE)&amp;"."&amp;VLOOKUP($D22&amp;"@"&amp;4,'中間シート（個人）'!$F:$M,8,FALSE)),"")</f>
        <v/>
      </c>
      <c r="Z22" s="20" t="str">
        <f>IF(INDEX(個人!$C$5:$AF$205,$A22,1)&lt;&gt;"",IF(ISERROR(VLOOKUP($D22&amp;"@"&amp;5,'中間シート（個人）'!$F:$M,4,FALSE)),"",VLOOKUP($D22&amp;"@"&amp;5,'中間シート（個人）'!$F:$M,4,FALSE)&amp;VLOOKUP($D22&amp;"@"&amp;5,'中間シート（個人）'!$F:$M,5,FALSE)),"")</f>
        <v/>
      </c>
      <c r="AA22" s="20" t="str">
        <f>IF(INDEX(個人!$C$5:$AF$205,$A22,1)&lt;&gt;"",IF(ISERROR(VLOOKUP($D22&amp;"@"&amp;5,'中間シート（個人）'!$F:$M,4,FALSE)),"",VLOOKUP($D22&amp;"@"&amp;5,'中間シート（個人）'!$F:$M,6,FALSE)&amp;VLOOKUP($D22&amp;"@"&amp;5,'中間シート（個人）'!$F:$M,7,FALSE)&amp;"."&amp;VLOOKUP($D22&amp;"@"&amp;5,'中間シート（個人）'!$F:$M,8,FALSE)),"")</f>
        <v/>
      </c>
      <c r="AB22" s="20" t="str">
        <f>IF(INDEX(個人!$C$5:$AF$205,$A22,1)&lt;&gt;"",IF(ISERROR(VLOOKUP($D22&amp;"@"&amp;6,'中間シート（個人）'!$F:$M,4,FALSE)),"",VLOOKUP($D22&amp;"@"&amp;6,'中間シート（個人）'!$F:$M,4,FALSE)&amp;VLOOKUP($D22&amp;"@"&amp;6,'中間シート（個人）'!$F:$M,5,FALSE)),"")</f>
        <v/>
      </c>
      <c r="AC22" s="20" t="str">
        <f>IF(INDEX(個人!$C$5:$AF$205,$A22,1)&lt;&gt;"",IF(ISERROR(VLOOKUP($D22&amp;"@"&amp;6,'中間シート（個人）'!$F:$M,4,FALSE)),"",VLOOKUP($D22&amp;"@"&amp;6,'中間シート（個人）'!$F:$M,6,FALSE)&amp;VLOOKUP($D22&amp;"@"&amp;6,'中間シート（個人）'!$F:$M,7,FALSE)&amp;"."&amp;VLOOKUP($D22&amp;"@"&amp;6,'中間シート（個人）'!$F:$M,8,FALSE)),"")</f>
        <v/>
      </c>
      <c r="AD22" s="20" t="str">
        <f>IF(INDEX(個人!$C$5:$AF$205,$A22,1)&lt;&gt;"",IF(ISERROR(VLOOKUP($D22&amp;"@"&amp;7,'中間シート（個人）'!$F:$M,4,FALSE)),"",VLOOKUP($D22&amp;"@"&amp;7,'中間シート（個人）'!$F:$M,4,FALSE)&amp;VLOOKUP($D22&amp;"@"&amp;7,'中間シート（個人）'!$F:$M,5,FALSE)),"")</f>
        <v/>
      </c>
      <c r="AE22" s="20" t="str">
        <f>IF(INDEX(個人!$C$5:$AF$205,$A22,1)&lt;&gt;"",IF(ISERROR(VLOOKUP($D22&amp;"@"&amp;7,'中間シート（個人）'!$F:$M,4,FALSE)),"",VLOOKUP($D22&amp;"@"&amp;7,'中間シート（個人）'!$F:$M,6,FALSE)&amp;VLOOKUP($D22&amp;"@"&amp;7,'中間シート（個人）'!$F:$M,7,FALSE)&amp;"."&amp;VLOOKUP($D22&amp;"@"&amp;7,'中間シート（個人）'!$F:$M,8,FALSE)),"")</f>
        <v/>
      </c>
      <c r="AF22" s="20" t="str">
        <f>IF(INDEX(個人!$C$5:$AF$205,$A22,1)&lt;&gt;"",IF(ISERROR(VLOOKUP($D22&amp;"@"&amp;8,'中間シート（個人）'!$F:$M,4,FALSE)),"",VLOOKUP($D22&amp;"@"&amp;8,'中間シート（個人）'!$F:$M,4,FALSE)&amp;VLOOKUP($D22&amp;"@"&amp;8,'中間シート（個人）'!$F:$M,5,FALSE)),"")</f>
        <v/>
      </c>
      <c r="AG22" s="20" t="str">
        <f>IF(INDEX(個人!$C$5:$AF$205,$A22,1)&lt;&gt;"",IF(ISERROR(VLOOKUP($D22&amp;"@"&amp;8,'中間シート（個人）'!$F:$M,4,FALSE)),"",VLOOKUP($D22&amp;"@"&amp;8,'中間シート（個人）'!$F:$M,6,FALSE)&amp;VLOOKUP($D22&amp;"@"&amp;8,'中間シート（個人）'!$F:$M,7,FALSE)&amp;"."&amp;VLOOKUP($D22&amp;"@"&amp;8,'中間シート（個人）'!$F:$M,8,FALSE)),"")</f>
        <v/>
      </c>
      <c r="AH22" s="20" t="str">
        <f>IF(INDEX(個人!$C$5:$AF$205,$A22,1)&lt;&gt;"",IF(ISERROR(VLOOKUP($D22&amp;"@"&amp;9,'中間シート（個人）'!$F:$M,4,FALSE)),"",VLOOKUP($D22&amp;"@"&amp;9,'中間シート（個人）'!$F:$M,4,FALSE)&amp;VLOOKUP($D22&amp;"@"&amp;9,'中間シート（個人）'!$F:$M,5,FALSE)),"")</f>
        <v/>
      </c>
      <c r="AI22" s="20" t="str">
        <f>IF(INDEX(個人!$C$5:$AF$205,$A22,1)&lt;&gt;"",IF(ISERROR(VLOOKUP($D22&amp;"@"&amp;9,'中間シート（個人）'!$F:$M,4,FALSE)),"",VLOOKUP($D22&amp;"@"&amp;9,'中間シート（個人）'!$F:$M,6,FALSE)&amp;VLOOKUP($D22&amp;"@"&amp;9,'中間シート（個人）'!$F:$M,7,FALSE)&amp;"."&amp;VLOOKUP($D22&amp;"@"&amp;9,'中間シート（個人）'!$F:$M,8,FALSE)),"")</f>
        <v/>
      </c>
      <c r="AJ22" s="20" t="str">
        <f>IF(INDEX(個人!$C$5:$AF$205,$A22,1)&lt;&gt;"",IF(ISERROR(VLOOKUP($D22&amp;"@"&amp;10,'中間シート（個人）'!$F:$M,4,FALSE)),"",VLOOKUP($D22&amp;"@"&amp;10,'中間シート（個人）'!$F:$M,4,FALSE)&amp;VLOOKUP($D22&amp;"@"&amp;10,'中間シート（個人）'!$F:$M,5,FALSE)),"")</f>
        <v/>
      </c>
      <c r="AK22" s="20" t="str">
        <f>IF(INDEX(個人!$C$5:$AF$205,$A22,1)&lt;&gt;"",IF(ISERROR(VLOOKUP($D22&amp;"@"&amp;10,'中間シート（個人）'!$F:$M,4,FALSE)),"",VLOOKUP($D22&amp;"@"&amp;10,'中間シート（個人）'!$F:$M,6,FALSE)&amp;VLOOKUP($D22&amp;"@"&amp;10,'中間シート（個人）'!$F:$M,7,FALSE)&amp;"."&amp;VLOOKUP($D22&amp;"@"&amp;10,'中間シート（個人）'!$F:$M,8,FALSE)),"")</f>
        <v/>
      </c>
    </row>
    <row r="23" spans="1:37" x14ac:dyDescent="0.15">
      <c r="A23" s="20">
        <v>20</v>
      </c>
      <c r="C23" s="20" t="str">
        <f>IF(INDEX(個人!$C$5:$AF$205,$A23,1)&lt;&gt;"",VLOOKUP(INDEX(個人!$C$5:$AF$205,$A23,3),コード一覧!$A$1:$B$3,2,FALSE),"")</f>
        <v/>
      </c>
      <c r="D23" s="20" t="str">
        <f>IF(INDEX(個人!$C$5:$AF$205,$A23,1)&lt;&gt;"",DBCS(TRIM(INDEX(個人!$C$5:$AF$205,$A23,1))),"")</f>
        <v/>
      </c>
      <c r="E23" s="20" t="str">
        <f>IF(INDEX(個人!$C$5:$AF$205,$A23,1)&lt;&gt;"",ASC(TRIM(INDEX(個人!$C$5:$AF$205,$A23,2))),"")</f>
        <v/>
      </c>
      <c r="F23" s="20" t="str">
        <f>IF(INDEX(個人!$C$5:$AF$205,$A23,1)&lt;&gt;"",TEXT(YEAR(INDEX(個人!$C$5:$AF$205,$A23,4)),"0000")&amp;TEXT(MONTH(INDEX(個人!$C$5:$AF$205,$A23,4)),"00")&amp;TEXT(DAY(INDEX(個人!$C$5:$AF$205,$A23,4)),"00"),"")</f>
        <v/>
      </c>
      <c r="G23" s="20" t="str">
        <f>IF(INDEX(個人!$C$5:$AF$205,$A23,1)&lt;&gt;"",VLOOKUP(VLOOKUP(INDEX(個人!$C$5:$AF$205,$A23,7),コード一覧!$AA$1:$AC$18,3,FALSE),コード一覧!$C$1:$D$8,2,FALSE),"")</f>
        <v/>
      </c>
      <c r="H23" s="20" t="str">
        <f>IF(INDEX(個人!$C$5:$AF$205,$A23,1)&lt;&gt;"",IF(ISNUMBER(VALUE(RIGHT(INDEX(個人!$C$5:$AF$205,$A23,7),1))),RIGHT(INDEX(個人!$C$5:$AF$205,$A23,7),1),0),"")</f>
        <v/>
      </c>
      <c r="I23" s="20" t="str">
        <f>IF(INDEX(個人!$C$5:$AF$205,$A23,1)&lt;&gt;"",VLOOKUP(D23&amp;"@"&amp;1,'中間シート（個人）'!$F:$M,3,FALSE),"")</f>
        <v/>
      </c>
      <c r="K23" s="20" t="str">
        <f>IF(INDEX(個人!$C$5:$AF$205,$A23,1)&lt;&gt;"",個人!$B$2,"")</f>
        <v/>
      </c>
      <c r="Q23" s="20" t="str">
        <f>IF(INDEX(個人!$C$5:$AF$205,$A23,1)&lt;&gt;"",4,"")</f>
        <v/>
      </c>
      <c r="R23" s="20" t="str">
        <f>IF(INDEX(個人!$C$5:$AF$205,$A23,1)&lt;&gt;"",IF(ISERROR(VLOOKUP($D23&amp;"@"&amp;1,'中間シート（個人）'!$F:$M,4,FALSE)),"",VLOOKUP($D23&amp;"@"&amp;1,'中間シート（個人）'!$F:$M,4,FALSE)&amp;VLOOKUP($D23&amp;"@"&amp;1,'中間シート（個人）'!$F:$M,5,FALSE)),"")</f>
        <v/>
      </c>
      <c r="S23" s="20" t="str">
        <f>IF(INDEX(個人!$C$5:$AF$205,$A23,1)&lt;&gt;"",IF(ISERROR(VLOOKUP($D23&amp;"@"&amp;1,'中間シート（個人）'!$F:$M,4,FALSE)),"",VLOOKUP($D23&amp;"@"&amp;1,'中間シート（個人）'!$F:$M,6,FALSE)&amp;VLOOKUP($D23&amp;"@"&amp;1,'中間シート（個人）'!$F:$M,7,FALSE)&amp;"."&amp;VLOOKUP($D23&amp;"@"&amp;1,'中間シート（個人）'!$F:$M,8,FALSE)),"")</f>
        <v/>
      </c>
      <c r="T23" s="20" t="str">
        <f>IF(INDEX(個人!$C$5:$AF$205,$A23,1)&lt;&gt;"",IF(ISERROR(VLOOKUP($D23&amp;"@"&amp;2,'中間シート（個人）'!$F:$M,4,FALSE)),"",VLOOKUP($D23&amp;"@"&amp;2,'中間シート（個人）'!$F:$M,4,FALSE)&amp;VLOOKUP($D23&amp;"@"&amp;2,'中間シート（個人）'!$F:$M,5,FALSE)),"")</f>
        <v/>
      </c>
      <c r="U23" s="20" t="str">
        <f>IF(INDEX(個人!$C$5:$AF$205,$A23,1)&lt;&gt;"",IF(ISERROR(VLOOKUP($D23&amp;"@"&amp;2,'中間シート（個人）'!$F:$M,4,FALSE)),"",VLOOKUP($D23&amp;"@"&amp;2,'中間シート（個人）'!$F:$M,6,FALSE)&amp;VLOOKUP($D23&amp;"@"&amp;2,'中間シート（個人）'!$F:$M,7,FALSE)&amp;"."&amp;VLOOKUP($D23&amp;"@"&amp;2,'中間シート（個人）'!$F:$M,8,FALSE)),"")</f>
        <v/>
      </c>
      <c r="V23" s="20" t="str">
        <f>IF(INDEX(個人!$C$5:$AF$205,$A23,1)&lt;&gt;"",IF(ISERROR(VLOOKUP($D23&amp;"@"&amp;3,'中間シート（個人）'!$F:$M,4,FALSE)),"",VLOOKUP($D23&amp;"@"&amp;3,'中間シート（個人）'!$F:$M,4,FALSE)&amp;VLOOKUP($D23&amp;"@"&amp;3,'中間シート（個人）'!$F:$M,5,FALSE)),"")</f>
        <v/>
      </c>
      <c r="W23" s="20" t="str">
        <f>IF(INDEX(個人!$C$5:$AF$205,$A23,1)&lt;&gt;"",IF(ISERROR(VLOOKUP($D23&amp;"@"&amp;3,'中間シート（個人）'!$F:$M,4,FALSE)),"",VLOOKUP($D23&amp;"@"&amp;3,'中間シート（個人）'!$F:$M,6,FALSE)&amp;VLOOKUP($D23&amp;"@"&amp;3,'中間シート（個人）'!$F:$M,7,FALSE)&amp;"."&amp;VLOOKUP($D23&amp;"@"&amp;3,'中間シート（個人）'!$F:$M,8,FALSE)),"")</f>
        <v/>
      </c>
      <c r="X23" s="20" t="str">
        <f>IF(INDEX(個人!$C$5:$AF$205,$A23,1)&lt;&gt;"",IF(ISERROR(VLOOKUP($D23&amp;"@"&amp;4,'中間シート（個人）'!$F:$M,4,FALSE)),"",VLOOKUP($D23&amp;"@"&amp;4,'中間シート（個人）'!$F:$M,4,FALSE)&amp;VLOOKUP($D23&amp;"@"&amp;4,'中間シート（個人）'!$F:$M,5,FALSE)),"")</f>
        <v/>
      </c>
      <c r="Y23" s="20" t="str">
        <f>IF(INDEX(個人!$C$5:$AF$205,$A23,1)&lt;&gt;"",IF(ISERROR(VLOOKUP($D23&amp;"@"&amp;4,'中間シート（個人）'!$F:$M,4,FALSE)),"",VLOOKUP($D23&amp;"@"&amp;4,'中間シート（個人）'!$F:$M,6,FALSE)&amp;VLOOKUP($D23&amp;"@"&amp;4,'中間シート（個人）'!$F:$M,7,FALSE)&amp;"."&amp;VLOOKUP($D23&amp;"@"&amp;4,'中間シート（個人）'!$F:$M,8,FALSE)),"")</f>
        <v/>
      </c>
      <c r="Z23" s="20" t="str">
        <f>IF(INDEX(個人!$C$5:$AF$205,$A23,1)&lt;&gt;"",IF(ISERROR(VLOOKUP($D23&amp;"@"&amp;5,'中間シート（個人）'!$F:$M,4,FALSE)),"",VLOOKUP($D23&amp;"@"&amp;5,'中間シート（個人）'!$F:$M,4,FALSE)&amp;VLOOKUP($D23&amp;"@"&amp;5,'中間シート（個人）'!$F:$M,5,FALSE)),"")</f>
        <v/>
      </c>
      <c r="AA23" s="20" t="str">
        <f>IF(INDEX(個人!$C$5:$AF$205,$A23,1)&lt;&gt;"",IF(ISERROR(VLOOKUP($D23&amp;"@"&amp;5,'中間シート（個人）'!$F:$M,4,FALSE)),"",VLOOKUP($D23&amp;"@"&amp;5,'中間シート（個人）'!$F:$M,6,FALSE)&amp;VLOOKUP($D23&amp;"@"&amp;5,'中間シート（個人）'!$F:$M,7,FALSE)&amp;"."&amp;VLOOKUP($D23&amp;"@"&amp;5,'中間シート（個人）'!$F:$M,8,FALSE)),"")</f>
        <v/>
      </c>
      <c r="AB23" s="20" t="str">
        <f>IF(INDEX(個人!$C$5:$AF$205,$A23,1)&lt;&gt;"",IF(ISERROR(VLOOKUP($D23&amp;"@"&amp;6,'中間シート（個人）'!$F:$M,4,FALSE)),"",VLOOKUP($D23&amp;"@"&amp;6,'中間シート（個人）'!$F:$M,4,FALSE)&amp;VLOOKUP($D23&amp;"@"&amp;6,'中間シート（個人）'!$F:$M,5,FALSE)),"")</f>
        <v/>
      </c>
      <c r="AC23" s="20" t="str">
        <f>IF(INDEX(個人!$C$5:$AF$205,$A23,1)&lt;&gt;"",IF(ISERROR(VLOOKUP($D23&amp;"@"&amp;6,'中間シート（個人）'!$F:$M,4,FALSE)),"",VLOOKUP($D23&amp;"@"&amp;6,'中間シート（個人）'!$F:$M,6,FALSE)&amp;VLOOKUP($D23&amp;"@"&amp;6,'中間シート（個人）'!$F:$M,7,FALSE)&amp;"."&amp;VLOOKUP($D23&amp;"@"&amp;6,'中間シート（個人）'!$F:$M,8,FALSE)),"")</f>
        <v/>
      </c>
      <c r="AD23" s="20" t="str">
        <f>IF(INDEX(個人!$C$5:$AF$205,$A23,1)&lt;&gt;"",IF(ISERROR(VLOOKUP($D23&amp;"@"&amp;7,'中間シート（個人）'!$F:$M,4,FALSE)),"",VLOOKUP($D23&amp;"@"&amp;7,'中間シート（個人）'!$F:$M,4,FALSE)&amp;VLOOKUP($D23&amp;"@"&amp;7,'中間シート（個人）'!$F:$M,5,FALSE)),"")</f>
        <v/>
      </c>
      <c r="AE23" s="20" t="str">
        <f>IF(INDEX(個人!$C$5:$AF$205,$A23,1)&lt;&gt;"",IF(ISERROR(VLOOKUP($D23&amp;"@"&amp;7,'中間シート（個人）'!$F:$M,4,FALSE)),"",VLOOKUP($D23&amp;"@"&amp;7,'中間シート（個人）'!$F:$M,6,FALSE)&amp;VLOOKUP($D23&amp;"@"&amp;7,'中間シート（個人）'!$F:$M,7,FALSE)&amp;"."&amp;VLOOKUP($D23&amp;"@"&amp;7,'中間シート（個人）'!$F:$M,8,FALSE)),"")</f>
        <v/>
      </c>
      <c r="AF23" s="20" t="str">
        <f>IF(INDEX(個人!$C$5:$AF$205,$A23,1)&lt;&gt;"",IF(ISERROR(VLOOKUP($D23&amp;"@"&amp;8,'中間シート（個人）'!$F:$M,4,FALSE)),"",VLOOKUP($D23&amp;"@"&amp;8,'中間シート（個人）'!$F:$M,4,FALSE)&amp;VLOOKUP($D23&amp;"@"&amp;8,'中間シート（個人）'!$F:$M,5,FALSE)),"")</f>
        <v/>
      </c>
      <c r="AG23" s="20" t="str">
        <f>IF(INDEX(個人!$C$5:$AF$205,$A23,1)&lt;&gt;"",IF(ISERROR(VLOOKUP($D23&amp;"@"&amp;8,'中間シート（個人）'!$F:$M,4,FALSE)),"",VLOOKUP($D23&amp;"@"&amp;8,'中間シート（個人）'!$F:$M,6,FALSE)&amp;VLOOKUP($D23&amp;"@"&amp;8,'中間シート（個人）'!$F:$M,7,FALSE)&amp;"."&amp;VLOOKUP($D23&amp;"@"&amp;8,'中間シート（個人）'!$F:$M,8,FALSE)),"")</f>
        <v/>
      </c>
      <c r="AH23" s="20" t="str">
        <f>IF(INDEX(個人!$C$5:$AF$205,$A23,1)&lt;&gt;"",IF(ISERROR(VLOOKUP($D23&amp;"@"&amp;9,'中間シート（個人）'!$F:$M,4,FALSE)),"",VLOOKUP($D23&amp;"@"&amp;9,'中間シート（個人）'!$F:$M,4,FALSE)&amp;VLOOKUP($D23&amp;"@"&amp;9,'中間シート（個人）'!$F:$M,5,FALSE)),"")</f>
        <v/>
      </c>
      <c r="AI23" s="20" t="str">
        <f>IF(INDEX(個人!$C$5:$AF$205,$A23,1)&lt;&gt;"",IF(ISERROR(VLOOKUP($D23&amp;"@"&amp;9,'中間シート（個人）'!$F:$M,4,FALSE)),"",VLOOKUP($D23&amp;"@"&amp;9,'中間シート（個人）'!$F:$M,6,FALSE)&amp;VLOOKUP($D23&amp;"@"&amp;9,'中間シート（個人）'!$F:$M,7,FALSE)&amp;"."&amp;VLOOKUP($D23&amp;"@"&amp;9,'中間シート（個人）'!$F:$M,8,FALSE)),"")</f>
        <v/>
      </c>
      <c r="AJ23" s="20" t="str">
        <f>IF(INDEX(個人!$C$5:$AF$205,$A23,1)&lt;&gt;"",IF(ISERROR(VLOOKUP($D23&amp;"@"&amp;10,'中間シート（個人）'!$F:$M,4,FALSE)),"",VLOOKUP($D23&amp;"@"&amp;10,'中間シート（個人）'!$F:$M,4,FALSE)&amp;VLOOKUP($D23&amp;"@"&amp;10,'中間シート（個人）'!$F:$M,5,FALSE)),"")</f>
        <v/>
      </c>
      <c r="AK23" s="20" t="str">
        <f>IF(INDEX(個人!$C$5:$AF$205,$A23,1)&lt;&gt;"",IF(ISERROR(VLOOKUP($D23&amp;"@"&amp;10,'中間シート（個人）'!$F:$M,4,FALSE)),"",VLOOKUP($D23&amp;"@"&amp;10,'中間シート（個人）'!$F:$M,6,FALSE)&amp;VLOOKUP($D23&amp;"@"&amp;10,'中間シート（個人）'!$F:$M,7,FALSE)&amp;"."&amp;VLOOKUP($D23&amp;"@"&amp;10,'中間シート（個人）'!$F:$M,8,FALSE)),"")</f>
        <v/>
      </c>
    </row>
    <row r="24" spans="1:37" x14ac:dyDescent="0.15">
      <c r="A24" s="20">
        <v>21</v>
      </c>
      <c r="C24" s="20" t="str">
        <f>IF(INDEX(個人!$C$5:$AF$205,$A24,1)&lt;&gt;"",VLOOKUP(INDEX(個人!$C$5:$AF$205,$A24,3),コード一覧!$A$1:$B$3,2,FALSE),"")</f>
        <v/>
      </c>
      <c r="D24" s="20" t="str">
        <f>IF(INDEX(個人!$C$5:$AF$205,$A24,1)&lt;&gt;"",DBCS(TRIM(INDEX(個人!$C$5:$AF$205,$A24,1))),"")</f>
        <v/>
      </c>
      <c r="E24" s="20" t="str">
        <f>IF(INDEX(個人!$C$5:$AF$205,$A24,1)&lt;&gt;"",ASC(TRIM(INDEX(個人!$C$5:$AF$205,$A24,2))),"")</f>
        <v/>
      </c>
      <c r="F24" s="20" t="str">
        <f>IF(INDEX(個人!$C$5:$AF$205,$A24,1)&lt;&gt;"",TEXT(YEAR(INDEX(個人!$C$5:$AF$205,$A24,4)),"0000")&amp;TEXT(MONTH(INDEX(個人!$C$5:$AF$205,$A24,4)),"00")&amp;TEXT(DAY(INDEX(個人!$C$5:$AF$205,$A24,4)),"00"),"")</f>
        <v/>
      </c>
      <c r="G24" s="20" t="str">
        <f>IF(INDEX(個人!$C$5:$AF$205,$A24,1)&lt;&gt;"",VLOOKUP(VLOOKUP(INDEX(個人!$C$5:$AF$205,$A24,7),コード一覧!$AA$1:$AC$18,3,FALSE),コード一覧!$C$1:$D$8,2,FALSE),"")</f>
        <v/>
      </c>
      <c r="H24" s="20" t="str">
        <f>IF(INDEX(個人!$C$5:$AF$205,$A24,1)&lt;&gt;"",IF(ISNUMBER(VALUE(RIGHT(INDEX(個人!$C$5:$AF$205,$A24,7),1))),RIGHT(INDEX(個人!$C$5:$AF$205,$A24,7),1),0),"")</f>
        <v/>
      </c>
      <c r="I24" s="20" t="str">
        <f>IF(INDEX(個人!$C$5:$AF$205,$A24,1)&lt;&gt;"",VLOOKUP(D24&amp;"@"&amp;1,'中間シート（個人）'!$F:$M,3,FALSE),"")</f>
        <v/>
      </c>
      <c r="K24" s="20" t="str">
        <f>IF(INDEX(個人!$C$5:$AF$205,$A24,1)&lt;&gt;"",個人!$B$2,"")</f>
        <v/>
      </c>
      <c r="Q24" s="20" t="str">
        <f>IF(INDEX(個人!$C$5:$AF$205,$A24,1)&lt;&gt;"",4,"")</f>
        <v/>
      </c>
      <c r="R24" s="20" t="str">
        <f>IF(INDEX(個人!$C$5:$AF$205,$A24,1)&lt;&gt;"",IF(ISERROR(VLOOKUP($D24&amp;"@"&amp;1,'中間シート（個人）'!$F:$M,4,FALSE)),"",VLOOKUP($D24&amp;"@"&amp;1,'中間シート（個人）'!$F:$M,4,FALSE)&amp;VLOOKUP($D24&amp;"@"&amp;1,'中間シート（個人）'!$F:$M,5,FALSE)),"")</f>
        <v/>
      </c>
      <c r="S24" s="20" t="str">
        <f>IF(INDEX(個人!$C$5:$AF$205,$A24,1)&lt;&gt;"",IF(ISERROR(VLOOKUP($D24&amp;"@"&amp;1,'中間シート（個人）'!$F:$M,4,FALSE)),"",VLOOKUP($D24&amp;"@"&amp;1,'中間シート（個人）'!$F:$M,6,FALSE)&amp;VLOOKUP($D24&amp;"@"&amp;1,'中間シート（個人）'!$F:$M,7,FALSE)&amp;"."&amp;VLOOKUP($D24&amp;"@"&amp;1,'中間シート（個人）'!$F:$M,8,FALSE)),"")</f>
        <v/>
      </c>
      <c r="T24" s="20" t="str">
        <f>IF(INDEX(個人!$C$5:$AF$205,$A24,1)&lt;&gt;"",IF(ISERROR(VLOOKUP($D24&amp;"@"&amp;2,'中間シート（個人）'!$F:$M,4,FALSE)),"",VLOOKUP($D24&amp;"@"&amp;2,'中間シート（個人）'!$F:$M,4,FALSE)&amp;VLOOKUP($D24&amp;"@"&amp;2,'中間シート（個人）'!$F:$M,5,FALSE)),"")</f>
        <v/>
      </c>
      <c r="U24" s="20" t="str">
        <f>IF(INDEX(個人!$C$5:$AF$205,$A24,1)&lt;&gt;"",IF(ISERROR(VLOOKUP($D24&amp;"@"&amp;2,'中間シート（個人）'!$F:$M,4,FALSE)),"",VLOOKUP($D24&amp;"@"&amp;2,'中間シート（個人）'!$F:$M,6,FALSE)&amp;VLOOKUP($D24&amp;"@"&amp;2,'中間シート（個人）'!$F:$M,7,FALSE)&amp;"."&amp;VLOOKUP($D24&amp;"@"&amp;2,'中間シート（個人）'!$F:$M,8,FALSE)),"")</f>
        <v/>
      </c>
      <c r="V24" s="20" t="str">
        <f>IF(INDEX(個人!$C$5:$AF$205,$A24,1)&lt;&gt;"",IF(ISERROR(VLOOKUP($D24&amp;"@"&amp;3,'中間シート（個人）'!$F:$M,4,FALSE)),"",VLOOKUP($D24&amp;"@"&amp;3,'中間シート（個人）'!$F:$M,4,FALSE)&amp;VLOOKUP($D24&amp;"@"&amp;3,'中間シート（個人）'!$F:$M,5,FALSE)),"")</f>
        <v/>
      </c>
      <c r="W24" s="20" t="str">
        <f>IF(INDEX(個人!$C$5:$AF$205,$A24,1)&lt;&gt;"",IF(ISERROR(VLOOKUP($D24&amp;"@"&amp;3,'中間シート（個人）'!$F:$M,4,FALSE)),"",VLOOKUP($D24&amp;"@"&amp;3,'中間シート（個人）'!$F:$M,6,FALSE)&amp;VLOOKUP($D24&amp;"@"&amp;3,'中間シート（個人）'!$F:$M,7,FALSE)&amp;"."&amp;VLOOKUP($D24&amp;"@"&amp;3,'中間シート（個人）'!$F:$M,8,FALSE)),"")</f>
        <v/>
      </c>
      <c r="X24" s="20" t="str">
        <f>IF(INDEX(個人!$C$5:$AF$205,$A24,1)&lt;&gt;"",IF(ISERROR(VLOOKUP($D24&amp;"@"&amp;4,'中間シート（個人）'!$F:$M,4,FALSE)),"",VLOOKUP($D24&amp;"@"&amp;4,'中間シート（個人）'!$F:$M,4,FALSE)&amp;VLOOKUP($D24&amp;"@"&amp;4,'中間シート（個人）'!$F:$M,5,FALSE)),"")</f>
        <v/>
      </c>
      <c r="Y24" s="20" t="str">
        <f>IF(INDEX(個人!$C$5:$AF$205,$A24,1)&lt;&gt;"",IF(ISERROR(VLOOKUP($D24&amp;"@"&amp;4,'中間シート（個人）'!$F:$M,4,FALSE)),"",VLOOKUP($D24&amp;"@"&amp;4,'中間シート（個人）'!$F:$M,6,FALSE)&amp;VLOOKUP($D24&amp;"@"&amp;4,'中間シート（個人）'!$F:$M,7,FALSE)&amp;"."&amp;VLOOKUP($D24&amp;"@"&amp;4,'中間シート（個人）'!$F:$M,8,FALSE)),"")</f>
        <v/>
      </c>
      <c r="Z24" s="20" t="str">
        <f>IF(INDEX(個人!$C$5:$AF$205,$A24,1)&lt;&gt;"",IF(ISERROR(VLOOKUP($D24&amp;"@"&amp;5,'中間シート（個人）'!$F:$M,4,FALSE)),"",VLOOKUP($D24&amp;"@"&amp;5,'中間シート（個人）'!$F:$M,4,FALSE)&amp;VLOOKUP($D24&amp;"@"&amp;5,'中間シート（個人）'!$F:$M,5,FALSE)),"")</f>
        <v/>
      </c>
      <c r="AA24" s="20" t="str">
        <f>IF(INDEX(個人!$C$5:$AF$205,$A24,1)&lt;&gt;"",IF(ISERROR(VLOOKUP($D24&amp;"@"&amp;5,'中間シート（個人）'!$F:$M,4,FALSE)),"",VLOOKUP($D24&amp;"@"&amp;5,'中間シート（個人）'!$F:$M,6,FALSE)&amp;VLOOKUP($D24&amp;"@"&amp;5,'中間シート（個人）'!$F:$M,7,FALSE)&amp;"."&amp;VLOOKUP($D24&amp;"@"&amp;5,'中間シート（個人）'!$F:$M,8,FALSE)),"")</f>
        <v/>
      </c>
      <c r="AB24" s="20" t="str">
        <f>IF(INDEX(個人!$C$5:$AF$205,$A24,1)&lt;&gt;"",IF(ISERROR(VLOOKUP($D24&amp;"@"&amp;6,'中間シート（個人）'!$F:$M,4,FALSE)),"",VLOOKUP($D24&amp;"@"&amp;6,'中間シート（個人）'!$F:$M,4,FALSE)&amp;VLOOKUP($D24&amp;"@"&amp;6,'中間シート（個人）'!$F:$M,5,FALSE)),"")</f>
        <v/>
      </c>
      <c r="AC24" s="20" t="str">
        <f>IF(INDEX(個人!$C$5:$AF$205,$A24,1)&lt;&gt;"",IF(ISERROR(VLOOKUP($D24&amp;"@"&amp;6,'中間シート（個人）'!$F:$M,4,FALSE)),"",VLOOKUP($D24&amp;"@"&amp;6,'中間シート（個人）'!$F:$M,6,FALSE)&amp;VLOOKUP($D24&amp;"@"&amp;6,'中間シート（個人）'!$F:$M,7,FALSE)&amp;"."&amp;VLOOKUP($D24&amp;"@"&amp;6,'中間シート（個人）'!$F:$M,8,FALSE)),"")</f>
        <v/>
      </c>
      <c r="AD24" s="20" t="str">
        <f>IF(INDEX(個人!$C$5:$AF$205,$A24,1)&lt;&gt;"",IF(ISERROR(VLOOKUP($D24&amp;"@"&amp;7,'中間シート（個人）'!$F:$M,4,FALSE)),"",VLOOKUP($D24&amp;"@"&amp;7,'中間シート（個人）'!$F:$M,4,FALSE)&amp;VLOOKUP($D24&amp;"@"&amp;7,'中間シート（個人）'!$F:$M,5,FALSE)),"")</f>
        <v/>
      </c>
      <c r="AE24" s="20" t="str">
        <f>IF(INDEX(個人!$C$5:$AF$205,$A24,1)&lt;&gt;"",IF(ISERROR(VLOOKUP($D24&amp;"@"&amp;7,'中間シート（個人）'!$F:$M,4,FALSE)),"",VLOOKUP($D24&amp;"@"&amp;7,'中間シート（個人）'!$F:$M,6,FALSE)&amp;VLOOKUP($D24&amp;"@"&amp;7,'中間シート（個人）'!$F:$M,7,FALSE)&amp;"."&amp;VLOOKUP($D24&amp;"@"&amp;7,'中間シート（個人）'!$F:$M,8,FALSE)),"")</f>
        <v/>
      </c>
      <c r="AF24" s="20" t="str">
        <f>IF(INDEX(個人!$C$5:$AF$205,$A24,1)&lt;&gt;"",IF(ISERROR(VLOOKUP($D24&amp;"@"&amp;8,'中間シート（個人）'!$F:$M,4,FALSE)),"",VLOOKUP($D24&amp;"@"&amp;8,'中間シート（個人）'!$F:$M,4,FALSE)&amp;VLOOKUP($D24&amp;"@"&amp;8,'中間シート（個人）'!$F:$M,5,FALSE)),"")</f>
        <v/>
      </c>
      <c r="AG24" s="20" t="str">
        <f>IF(INDEX(個人!$C$5:$AF$205,$A24,1)&lt;&gt;"",IF(ISERROR(VLOOKUP($D24&amp;"@"&amp;8,'中間シート（個人）'!$F:$M,4,FALSE)),"",VLOOKUP($D24&amp;"@"&amp;8,'中間シート（個人）'!$F:$M,6,FALSE)&amp;VLOOKUP($D24&amp;"@"&amp;8,'中間シート（個人）'!$F:$M,7,FALSE)&amp;"."&amp;VLOOKUP($D24&amp;"@"&amp;8,'中間シート（個人）'!$F:$M,8,FALSE)),"")</f>
        <v/>
      </c>
      <c r="AH24" s="20" t="str">
        <f>IF(INDEX(個人!$C$5:$AF$205,$A24,1)&lt;&gt;"",IF(ISERROR(VLOOKUP($D24&amp;"@"&amp;9,'中間シート（個人）'!$F:$M,4,FALSE)),"",VLOOKUP($D24&amp;"@"&amp;9,'中間シート（個人）'!$F:$M,4,FALSE)&amp;VLOOKUP($D24&amp;"@"&amp;9,'中間シート（個人）'!$F:$M,5,FALSE)),"")</f>
        <v/>
      </c>
      <c r="AI24" s="20" t="str">
        <f>IF(INDEX(個人!$C$5:$AF$205,$A24,1)&lt;&gt;"",IF(ISERROR(VLOOKUP($D24&amp;"@"&amp;9,'中間シート（個人）'!$F:$M,4,FALSE)),"",VLOOKUP($D24&amp;"@"&amp;9,'中間シート（個人）'!$F:$M,6,FALSE)&amp;VLOOKUP($D24&amp;"@"&amp;9,'中間シート（個人）'!$F:$M,7,FALSE)&amp;"."&amp;VLOOKUP($D24&amp;"@"&amp;9,'中間シート（個人）'!$F:$M,8,FALSE)),"")</f>
        <v/>
      </c>
      <c r="AJ24" s="20" t="str">
        <f>IF(INDEX(個人!$C$5:$AF$205,$A24,1)&lt;&gt;"",IF(ISERROR(VLOOKUP($D24&amp;"@"&amp;10,'中間シート（個人）'!$F:$M,4,FALSE)),"",VLOOKUP($D24&amp;"@"&amp;10,'中間シート（個人）'!$F:$M,4,FALSE)&amp;VLOOKUP($D24&amp;"@"&amp;10,'中間シート（個人）'!$F:$M,5,FALSE)),"")</f>
        <v/>
      </c>
      <c r="AK24" s="20" t="str">
        <f>IF(INDEX(個人!$C$5:$AF$205,$A24,1)&lt;&gt;"",IF(ISERROR(VLOOKUP($D24&amp;"@"&amp;10,'中間シート（個人）'!$F:$M,4,FALSE)),"",VLOOKUP($D24&amp;"@"&amp;10,'中間シート（個人）'!$F:$M,6,FALSE)&amp;VLOOKUP($D24&amp;"@"&amp;10,'中間シート（個人）'!$F:$M,7,FALSE)&amp;"."&amp;VLOOKUP($D24&amp;"@"&amp;10,'中間シート（個人）'!$F:$M,8,FALSE)),"")</f>
        <v/>
      </c>
    </row>
    <row r="25" spans="1:37" x14ac:dyDescent="0.15">
      <c r="A25" s="20">
        <v>22</v>
      </c>
      <c r="C25" s="20" t="str">
        <f>IF(INDEX(個人!$C$5:$AF$205,$A25,1)&lt;&gt;"",VLOOKUP(INDEX(個人!$C$5:$AF$205,$A25,3),コード一覧!$A$1:$B$3,2,FALSE),"")</f>
        <v/>
      </c>
      <c r="D25" s="20" t="str">
        <f>IF(INDEX(個人!$C$5:$AF$205,$A25,1)&lt;&gt;"",DBCS(TRIM(INDEX(個人!$C$5:$AF$205,$A25,1))),"")</f>
        <v/>
      </c>
      <c r="E25" s="20" t="str">
        <f>IF(INDEX(個人!$C$5:$AF$205,$A25,1)&lt;&gt;"",ASC(TRIM(INDEX(個人!$C$5:$AF$205,$A25,2))),"")</f>
        <v/>
      </c>
      <c r="F25" s="20" t="str">
        <f>IF(INDEX(個人!$C$5:$AF$205,$A25,1)&lt;&gt;"",TEXT(YEAR(INDEX(個人!$C$5:$AF$205,$A25,4)),"0000")&amp;TEXT(MONTH(INDEX(個人!$C$5:$AF$205,$A25,4)),"00")&amp;TEXT(DAY(INDEX(個人!$C$5:$AF$205,$A25,4)),"00"),"")</f>
        <v/>
      </c>
      <c r="G25" s="20" t="str">
        <f>IF(INDEX(個人!$C$5:$AF$205,$A25,1)&lt;&gt;"",VLOOKUP(VLOOKUP(INDEX(個人!$C$5:$AF$205,$A25,7),コード一覧!$AA$1:$AC$18,3,FALSE),コード一覧!$C$1:$D$8,2,FALSE),"")</f>
        <v/>
      </c>
      <c r="H25" s="20" t="str">
        <f>IF(INDEX(個人!$C$5:$AF$205,$A25,1)&lt;&gt;"",IF(ISNUMBER(VALUE(RIGHT(INDEX(個人!$C$5:$AF$205,$A25,7),1))),RIGHT(INDEX(個人!$C$5:$AF$205,$A25,7),1),0),"")</f>
        <v/>
      </c>
      <c r="I25" s="20" t="str">
        <f>IF(INDEX(個人!$C$5:$AF$205,$A25,1)&lt;&gt;"",VLOOKUP(D25&amp;"@"&amp;1,'中間シート（個人）'!$F:$M,3,FALSE),"")</f>
        <v/>
      </c>
      <c r="K25" s="20" t="str">
        <f>IF(INDEX(個人!$C$5:$AF$205,$A25,1)&lt;&gt;"",個人!$B$2,"")</f>
        <v/>
      </c>
      <c r="Q25" s="20" t="str">
        <f>IF(INDEX(個人!$C$5:$AF$205,$A25,1)&lt;&gt;"",4,"")</f>
        <v/>
      </c>
      <c r="R25" s="20" t="str">
        <f>IF(INDEX(個人!$C$5:$AF$205,$A25,1)&lt;&gt;"",IF(ISERROR(VLOOKUP($D25&amp;"@"&amp;1,'中間シート（個人）'!$F:$M,4,FALSE)),"",VLOOKUP($D25&amp;"@"&amp;1,'中間シート（個人）'!$F:$M,4,FALSE)&amp;VLOOKUP($D25&amp;"@"&amp;1,'中間シート（個人）'!$F:$M,5,FALSE)),"")</f>
        <v/>
      </c>
      <c r="S25" s="20" t="str">
        <f>IF(INDEX(個人!$C$5:$AF$205,$A25,1)&lt;&gt;"",IF(ISERROR(VLOOKUP($D25&amp;"@"&amp;1,'中間シート（個人）'!$F:$M,4,FALSE)),"",VLOOKUP($D25&amp;"@"&amp;1,'中間シート（個人）'!$F:$M,6,FALSE)&amp;VLOOKUP($D25&amp;"@"&amp;1,'中間シート（個人）'!$F:$M,7,FALSE)&amp;"."&amp;VLOOKUP($D25&amp;"@"&amp;1,'中間シート（個人）'!$F:$M,8,FALSE)),"")</f>
        <v/>
      </c>
      <c r="T25" s="20" t="str">
        <f>IF(INDEX(個人!$C$5:$AF$205,$A25,1)&lt;&gt;"",IF(ISERROR(VLOOKUP($D25&amp;"@"&amp;2,'中間シート（個人）'!$F:$M,4,FALSE)),"",VLOOKUP($D25&amp;"@"&amp;2,'中間シート（個人）'!$F:$M,4,FALSE)&amp;VLOOKUP($D25&amp;"@"&amp;2,'中間シート（個人）'!$F:$M,5,FALSE)),"")</f>
        <v/>
      </c>
      <c r="U25" s="20" t="str">
        <f>IF(INDEX(個人!$C$5:$AF$205,$A25,1)&lt;&gt;"",IF(ISERROR(VLOOKUP($D25&amp;"@"&amp;2,'中間シート（個人）'!$F:$M,4,FALSE)),"",VLOOKUP($D25&amp;"@"&amp;2,'中間シート（個人）'!$F:$M,6,FALSE)&amp;VLOOKUP($D25&amp;"@"&amp;2,'中間シート（個人）'!$F:$M,7,FALSE)&amp;"."&amp;VLOOKUP($D25&amp;"@"&amp;2,'中間シート（個人）'!$F:$M,8,FALSE)),"")</f>
        <v/>
      </c>
      <c r="V25" s="20" t="str">
        <f>IF(INDEX(個人!$C$5:$AF$205,$A25,1)&lt;&gt;"",IF(ISERROR(VLOOKUP($D25&amp;"@"&amp;3,'中間シート（個人）'!$F:$M,4,FALSE)),"",VLOOKUP($D25&amp;"@"&amp;3,'中間シート（個人）'!$F:$M,4,FALSE)&amp;VLOOKUP($D25&amp;"@"&amp;3,'中間シート（個人）'!$F:$M,5,FALSE)),"")</f>
        <v/>
      </c>
      <c r="W25" s="20" t="str">
        <f>IF(INDEX(個人!$C$5:$AF$205,$A25,1)&lt;&gt;"",IF(ISERROR(VLOOKUP($D25&amp;"@"&amp;3,'中間シート（個人）'!$F:$M,4,FALSE)),"",VLOOKUP($D25&amp;"@"&amp;3,'中間シート（個人）'!$F:$M,6,FALSE)&amp;VLOOKUP($D25&amp;"@"&amp;3,'中間シート（個人）'!$F:$M,7,FALSE)&amp;"."&amp;VLOOKUP($D25&amp;"@"&amp;3,'中間シート（個人）'!$F:$M,8,FALSE)),"")</f>
        <v/>
      </c>
      <c r="X25" s="20" t="str">
        <f>IF(INDEX(個人!$C$5:$AF$205,$A25,1)&lt;&gt;"",IF(ISERROR(VLOOKUP($D25&amp;"@"&amp;4,'中間シート（個人）'!$F:$M,4,FALSE)),"",VLOOKUP($D25&amp;"@"&amp;4,'中間シート（個人）'!$F:$M,4,FALSE)&amp;VLOOKUP($D25&amp;"@"&amp;4,'中間シート（個人）'!$F:$M,5,FALSE)),"")</f>
        <v/>
      </c>
      <c r="Y25" s="20" t="str">
        <f>IF(INDEX(個人!$C$5:$AF$205,$A25,1)&lt;&gt;"",IF(ISERROR(VLOOKUP($D25&amp;"@"&amp;4,'中間シート（個人）'!$F:$M,4,FALSE)),"",VLOOKUP($D25&amp;"@"&amp;4,'中間シート（個人）'!$F:$M,6,FALSE)&amp;VLOOKUP($D25&amp;"@"&amp;4,'中間シート（個人）'!$F:$M,7,FALSE)&amp;"."&amp;VLOOKUP($D25&amp;"@"&amp;4,'中間シート（個人）'!$F:$M,8,FALSE)),"")</f>
        <v/>
      </c>
      <c r="Z25" s="20" t="str">
        <f>IF(INDEX(個人!$C$5:$AF$205,$A25,1)&lt;&gt;"",IF(ISERROR(VLOOKUP($D25&amp;"@"&amp;5,'中間シート（個人）'!$F:$M,4,FALSE)),"",VLOOKUP($D25&amp;"@"&amp;5,'中間シート（個人）'!$F:$M,4,FALSE)&amp;VLOOKUP($D25&amp;"@"&amp;5,'中間シート（個人）'!$F:$M,5,FALSE)),"")</f>
        <v/>
      </c>
      <c r="AA25" s="20" t="str">
        <f>IF(INDEX(個人!$C$5:$AF$205,$A25,1)&lt;&gt;"",IF(ISERROR(VLOOKUP($D25&amp;"@"&amp;5,'中間シート（個人）'!$F:$M,4,FALSE)),"",VLOOKUP($D25&amp;"@"&amp;5,'中間シート（個人）'!$F:$M,6,FALSE)&amp;VLOOKUP($D25&amp;"@"&amp;5,'中間シート（個人）'!$F:$M,7,FALSE)&amp;"."&amp;VLOOKUP($D25&amp;"@"&amp;5,'中間シート（個人）'!$F:$M,8,FALSE)),"")</f>
        <v/>
      </c>
      <c r="AB25" s="20" t="str">
        <f>IF(INDEX(個人!$C$5:$AF$205,$A25,1)&lt;&gt;"",IF(ISERROR(VLOOKUP($D25&amp;"@"&amp;6,'中間シート（個人）'!$F:$M,4,FALSE)),"",VLOOKUP($D25&amp;"@"&amp;6,'中間シート（個人）'!$F:$M,4,FALSE)&amp;VLOOKUP($D25&amp;"@"&amp;6,'中間シート（個人）'!$F:$M,5,FALSE)),"")</f>
        <v/>
      </c>
      <c r="AC25" s="20" t="str">
        <f>IF(INDEX(個人!$C$5:$AF$205,$A25,1)&lt;&gt;"",IF(ISERROR(VLOOKUP($D25&amp;"@"&amp;6,'中間シート（個人）'!$F:$M,4,FALSE)),"",VLOOKUP($D25&amp;"@"&amp;6,'中間シート（個人）'!$F:$M,6,FALSE)&amp;VLOOKUP($D25&amp;"@"&amp;6,'中間シート（個人）'!$F:$M,7,FALSE)&amp;"."&amp;VLOOKUP($D25&amp;"@"&amp;6,'中間シート（個人）'!$F:$M,8,FALSE)),"")</f>
        <v/>
      </c>
      <c r="AD25" s="20" t="str">
        <f>IF(INDEX(個人!$C$5:$AF$205,$A25,1)&lt;&gt;"",IF(ISERROR(VLOOKUP($D25&amp;"@"&amp;7,'中間シート（個人）'!$F:$M,4,FALSE)),"",VLOOKUP($D25&amp;"@"&amp;7,'中間シート（個人）'!$F:$M,4,FALSE)&amp;VLOOKUP($D25&amp;"@"&amp;7,'中間シート（個人）'!$F:$M,5,FALSE)),"")</f>
        <v/>
      </c>
      <c r="AE25" s="20" t="str">
        <f>IF(INDEX(個人!$C$5:$AF$205,$A25,1)&lt;&gt;"",IF(ISERROR(VLOOKUP($D25&amp;"@"&amp;7,'中間シート（個人）'!$F:$M,4,FALSE)),"",VLOOKUP($D25&amp;"@"&amp;7,'中間シート（個人）'!$F:$M,6,FALSE)&amp;VLOOKUP($D25&amp;"@"&amp;7,'中間シート（個人）'!$F:$M,7,FALSE)&amp;"."&amp;VLOOKUP($D25&amp;"@"&amp;7,'中間シート（個人）'!$F:$M,8,FALSE)),"")</f>
        <v/>
      </c>
      <c r="AF25" s="20" t="str">
        <f>IF(INDEX(個人!$C$5:$AF$205,$A25,1)&lt;&gt;"",IF(ISERROR(VLOOKUP($D25&amp;"@"&amp;8,'中間シート（個人）'!$F:$M,4,FALSE)),"",VLOOKUP($D25&amp;"@"&amp;8,'中間シート（個人）'!$F:$M,4,FALSE)&amp;VLOOKUP($D25&amp;"@"&amp;8,'中間シート（個人）'!$F:$M,5,FALSE)),"")</f>
        <v/>
      </c>
      <c r="AG25" s="20" t="str">
        <f>IF(INDEX(個人!$C$5:$AF$205,$A25,1)&lt;&gt;"",IF(ISERROR(VLOOKUP($D25&amp;"@"&amp;8,'中間シート（個人）'!$F:$M,4,FALSE)),"",VLOOKUP($D25&amp;"@"&amp;8,'中間シート（個人）'!$F:$M,6,FALSE)&amp;VLOOKUP($D25&amp;"@"&amp;8,'中間シート（個人）'!$F:$M,7,FALSE)&amp;"."&amp;VLOOKUP($D25&amp;"@"&amp;8,'中間シート（個人）'!$F:$M,8,FALSE)),"")</f>
        <v/>
      </c>
      <c r="AH25" s="20" t="str">
        <f>IF(INDEX(個人!$C$5:$AF$205,$A25,1)&lt;&gt;"",IF(ISERROR(VLOOKUP($D25&amp;"@"&amp;9,'中間シート（個人）'!$F:$M,4,FALSE)),"",VLOOKUP($D25&amp;"@"&amp;9,'中間シート（個人）'!$F:$M,4,FALSE)&amp;VLOOKUP($D25&amp;"@"&amp;9,'中間シート（個人）'!$F:$M,5,FALSE)),"")</f>
        <v/>
      </c>
      <c r="AI25" s="20" t="str">
        <f>IF(INDEX(個人!$C$5:$AF$205,$A25,1)&lt;&gt;"",IF(ISERROR(VLOOKUP($D25&amp;"@"&amp;9,'中間シート（個人）'!$F:$M,4,FALSE)),"",VLOOKUP($D25&amp;"@"&amp;9,'中間シート（個人）'!$F:$M,6,FALSE)&amp;VLOOKUP($D25&amp;"@"&amp;9,'中間シート（個人）'!$F:$M,7,FALSE)&amp;"."&amp;VLOOKUP($D25&amp;"@"&amp;9,'中間シート（個人）'!$F:$M,8,FALSE)),"")</f>
        <v/>
      </c>
      <c r="AJ25" s="20" t="str">
        <f>IF(INDEX(個人!$C$5:$AF$205,$A25,1)&lt;&gt;"",IF(ISERROR(VLOOKUP($D25&amp;"@"&amp;10,'中間シート（個人）'!$F:$M,4,FALSE)),"",VLOOKUP($D25&amp;"@"&amp;10,'中間シート（個人）'!$F:$M,4,FALSE)&amp;VLOOKUP($D25&amp;"@"&amp;10,'中間シート（個人）'!$F:$M,5,FALSE)),"")</f>
        <v/>
      </c>
      <c r="AK25" s="20" t="str">
        <f>IF(INDEX(個人!$C$5:$AF$205,$A25,1)&lt;&gt;"",IF(ISERROR(VLOOKUP($D25&amp;"@"&amp;10,'中間シート（個人）'!$F:$M,4,FALSE)),"",VLOOKUP($D25&amp;"@"&amp;10,'中間シート（個人）'!$F:$M,6,FALSE)&amp;VLOOKUP($D25&amp;"@"&amp;10,'中間シート（個人）'!$F:$M,7,FALSE)&amp;"."&amp;VLOOKUP($D25&amp;"@"&amp;10,'中間シート（個人）'!$F:$M,8,FALSE)),"")</f>
        <v/>
      </c>
    </row>
    <row r="26" spans="1:37" x14ac:dyDescent="0.15">
      <c r="A26" s="20">
        <v>23</v>
      </c>
      <c r="C26" s="20" t="str">
        <f>IF(INDEX(個人!$C$5:$AF$205,$A26,1)&lt;&gt;"",VLOOKUP(INDEX(個人!$C$5:$AF$205,$A26,3),コード一覧!$A$1:$B$3,2,FALSE),"")</f>
        <v/>
      </c>
      <c r="D26" s="20" t="str">
        <f>IF(INDEX(個人!$C$5:$AF$205,$A26,1)&lt;&gt;"",DBCS(TRIM(INDEX(個人!$C$5:$AF$205,$A26,1))),"")</f>
        <v/>
      </c>
      <c r="E26" s="20" t="str">
        <f>IF(INDEX(個人!$C$5:$AF$205,$A26,1)&lt;&gt;"",ASC(TRIM(INDEX(個人!$C$5:$AF$205,$A26,2))),"")</f>
        <v/>
      </c>
      <c r="F26" s="20" t="str">
        <f>IF(INDEX(個人!$C$5:$AF$205,$A26,1)&lt;&gt;"",TEXT(YEAR(INDEX(個人!$C$5:$AF$205,$A26,4)),"0000")&amp;TEXT(MONTH(INDEX(個人!$C$5:$AF$205,$A26,4)),"00")&amp;TEXT(DAY(INDEX(個人!$C$5:$AF$205,$A26,4)),"00"),"")</f>
        <v/>
      </c>
      <c r="G26" s="20" t="str">
        <f>IF(INDEX(個人!$C$5:$AF$205,$A26,1)&lt;&gt;"",VLOOKUP(VLOOKUP(INDEX(個人!$C$5:$AF$205,$A26,7),コード一覧!$AA$1:$AC$18,3,FALSE),コード一覧!$C$1:$D$8,2,FALSE),"")</f>
        <v/>
      </c>
      <c r="H26" s="20" t="str">
        <f>IF(INDEX(個人!$C$5:$AF$205,$A26,1)&lt;&gt;"",IF(ISNUMBER(VALUE(RIGHT(INDEX(個人!$C$5:$AF$205,$A26,7),1))),RIGHT(INDEX(個人!$C$5:$AF$205,$A26,7),1),0),"")</f>
        <v/>
      </c>
      <c r="I26" s="20" t="str">
        <f>IF(INDEX(個人!$C$5:$AF$205,$A26,1)&lt;&gt;"",VLOOKUP(D26&amp;"@"&amp;1,'中間シート（個人）'!$F:$M,3,FALSE),"")</f>
        <v/>
      </c>
      <c r="K26" s="20" t="str">
        <f>IF(INDEX(個人!$C$5:$AF$205,$A26,1)&lt;&gt;"",個人!$B$2,"")</f>
        <v/>
      </c>
      <c r="Q26" s="20" t="str">
        <f>IF(INDEX(個人!$C$5:$AF$205,$A26,1)&lt;&gt;"",4,"")</f>
        <v/>
      </c>
      <c r="R26" s="20" t="str">
        <f>IF(INDEX(個人!$C$5:$AF$205,$A26,1)&lt;&gt;"",IF(ISERROR(VLOOKUP($D26&amp;"@"&amp;1,'中間シート（個人）'!$F:$M,4,FALSE)),"",VLOOKUP($D26&amp;"@"&amp;1,'中間シート（個人）'!$F:$M,4,FALSE)&amp;VLOOKUP($D26&amp;"@"&amp;1,'中間シート（個人）'!$F:$M,5,FALSE)),"")</f>
        <v/>
      </c>
      <c r="S26" s="20" t="str">
        <f>IF(INDEX(個人!$C$5:$AF$205,$A26,1)&lt;&gt;"",IF(ISERROR(VLOOKUP($D26&amp;"@"&amp;1,'中間シート（個人）'!$F:$M,4,FALSE)),"",VLOOKUP($D26&amp;"@"&amp;1,'中間シート（個人）'!$F:$M,6,FALSE)&amp;VLOOKUP($D26&amp;"@"&amp;1,'中間シート（個人）'!$F:$M,7,FALSE)&amp;"."&amp;VLOOKUP($D26&amp;"@"&amp;1,'中間シート（個人）'!$F:$M,8,FALSE)),"")</f>
        <v/>
      </c>
      <c r="T26" s="20" t="str">
        <f>IF(INDEX(個人!$C$5:$AF$205,$A26,1)&lt;&gt;"",IF(ISERROR(VLOOKUP($D26&amp;"@"&amp;2,'中間シート（個人）'!$F:$M,4,FALSE)),"",VLOOKUP($D26&amp;"@"&amp;2,'中間シート（個人）'!$F:$M,4,FALSE)&amp;VLOOKUP($D26&amp;"@"&amp;2,'中間シート（個人）'!$F:$M,5,FALSE)),"")</f>
        <v/>
      </c>
      <c r="U26" s="20" t="str">
        <f>IF(INDEX(個人!$C$5:$AF$205,$A26,1)&lt;&gt;"",IF(ISERROR(VLOOKUP($D26&amp;"@"&amp;2,'中間シート（個人）'!$F:$M,4,FALSE)),"",VLOOKUP($D26&amp;"@"&amp;2,'中間シート（個人）'!$F:$M,6,FALSE)&amp;VLOOKUP($D26&amp;"@"&amp;2,'中間シート（個人）'!$F:$M,7,FALSE)&amp;"."&amp;VLOOKUP($D26&amp;"@"&amp;2,'中間シート（個人）'!$F:$M,8,FALSE)),"")</f>
        <v/>
      </c>
      <c r="V26" s="20" t="str">
        <f>IF(INDEX(個人!$C$5:$AF$205,$A26,1)&lt;&gt;"",IF(ISERROR(VLOOKUP($D26&amp;"@"&amp;3,'中間シート（個人）'!$F:$M,4,FALSE)),"",VLOOKUP($D26&amp;"@"&amp;3,'中間シート（個人）'!$F:$M,4,FALSE)&amp;VLOOKUP($D26&amp;"@"&amp;3,'中間シート（個人）'!$F:$M,5,FALSE)),"")</f>
        <v/>
      </c>
      <c r="W26" s="20" t="str">
        <f>IF(INDEX(個人!$C$5:$AF$205,$A26,1)&lt;&gt;"",IF(ISERROR(VLOOKUP($D26&amp;"@"&amp;3,'中間シート（個人）'!$F:$M,4,FALSE)),"",VLOOKUP($D26&amp;"@"&amp;3,'中間シート（個人）'!$F:$M,6,FALSE)&amp;VLOOKUP($D26&amp;"@"&amp;3,'中間シート（個人）'!$F:$M,7,FALSE)&amp;"."&amp;VLOOKUP($D26&amp;"@"&amp;3,'中間シート（個人）'!$F:$M,8,FALSE)),"")</f>
        <v/>
      </c>
      <c r="X26" s="20" t="str">
        <f>IF(INDEX(個人!$C$5:$AF$205,$A26,1)&lt;&gt;"",IF(ISERROR(VLOOKUP($D26&amp;"@"&amp;4,'中間シート（個人）'!$F:$M,4,FALSE)),"",VLOOKUP($D26&amp;"@"&amp;4,'中間シート（個人）'!$F:$M,4,FALSE)&amp;VLOOKUP($D26&amp;"@"&amp;4,'中間シート（個人）'!$F:$M,5,FALSE)),"")</f>
        <v/>
      </c>
      <c r="Y26" s="20" t="str">
        <f>IF(INDEX(個人!$C$5:$AF$205,$A26,1)&lt;&gt;"",IF(ISERROR(VLOOKUP($D26&amp;"@"&amp;4,'中間シート（個人）'!$F:$M,4,FALSE)),"",VLOOKUP($D26&amp;"@"&amp;4,'中間シート（個人）'!$F:$M,6,FALSE)&amp;VLOOKUP($D26&amp;"@"&amp;4,'中間シート（個人）'!$F:$M,7,FALSE)&amp;"."&amp;VLOOKUP($D26&amp;"@"&amp;4,'中間シート（個人）'!$F:$M,8,FALSE)),"")</f>
        <v/>
      </c>
      <c r="Z26" s="20" t="str">
        <f>IF(INDEX(個人!$C$5:$AF$205,$A26,1)&lt;&gt;"",IF(ISERROR(VLOOKUP($D26&amp;"@"&amp;5,'中間シート（個人）'!$F:$M,4,FALSE)),"",VLOOKUP($D26&amp;"@"&amp;5,'中間シート（個人）'!$F:$M,4,FALSE)&amp;VLOOKUP($D26&amp;"@"&amp;5,'中間シート（個人）'!$F:$M,5,FALSE)),"")</f>
        <v/>
      </c>
      <c r="AA26" s="20" t="str">
        <f>IF(INDEX(個人!$C$5:$AF$205,$A26,1)&lt;&gt;"",IF(ISERROR(VLOOKUP($D26&amp;"@"&amp;5,'中間シート（個人）'!$F:$M,4,FALSE)),"",VLOOKUP($D26&amp;"@"&amp;5,'中間シート（個人）'!$F:$M,6,FALSE)&amp;VLOOKUP($D26&amp;"@"&amp;5,'中間シート（個人）'!$F:$M,7,FALSE)&amp;"."&amp;VLOOKUP($D26&amp;"@"&amp;5,'中間シート（個人）'!$F:$M,8,FALSE)),"")</f>
        <v/>
      </c>
      <c r="AB26" s="20" t="str">
        <f>IF(INDEX(個人!$C$5:$AF$205,$A26,1)&lt;&gt;"",IF(ISERROR(VLOOKUP($D26&amp;"@"&amp;6,'中間シート（個人）'!$F:$M,4,FALSE)),"",VLOOKUP($D26&amp;"@"&amp;6,'中間シート（個人）'!$F:$M,4,FALSE)&amp;VLOOKUP($D26&amp;"@"&amp;6,'中間シート（個人）'!$F:$M,5,FALSE)),"")</f>
        <v/>
      </c>
      <c r="AC26" s="20" t="str">
        <f>IF(INDEX(個人!$C$5:$AF$205,$A26,1)&lt;&gt;"",IF(ISERROR(VLOOKUP($D26&amp;"@"&amp;6,'中間シート（個人）'!$F:$M,4,FALSE)),"",VLOOKUP($D26&amp;"@"&amp;6,'中間シート（個人）'!$F:$M,6,FALSE)&amp;VLOOKUP($D26&amp;"@"&amp;6,'中間シート（個人）'!$F:$M,7,FALSE)&amp;"."&amp;VLOOKUP($D26&amp;"@"&amp;6,'中間シート（個人）'!$F:$M,8,FALSE)),"")</f>
        <v/>
      </c>
      <c r="AD26" s="20" t="str">
        <f>IF(INDEX(個人!$C$5:$AF$205,$A26,1)&lt;&gt;"",IF(ISERROR(VLOOKUP($D26&amp;"@"&amp;7,'中間シート（個人）'!$F:$M,4,FALSE)),"",VLOOKUP($D26&amp;"@"&amp;7,'中間シート（個人）'!$F:$M,4,FALSE)&amp;VLOOKUP($D26&amp;"@"&amp;7,'中間シート（個人）'!$F:$M,5,FALSE)),"")</f>
        <v/>
      </c>
      <c r="AE26" s="20" t="str">
        <f>IF(INDEX(個人!$C$5:$AF$205,$A26,1)&lt;&gt;"",IF(ISERROR(VLOOKUP($D26&amp;"@"&amp;7,'中間シート（個人）'!$F:$M,4,FALSE)),"",VLOOKUP($D26&amp;"@"&amp;7,'中間シート（個人）'!$F:$M,6,FALSE)&amp;VLOOKUP($D26&amp;"@"&amp;7,'中間シート（個人）'!$F:$M,7,FALSE)&amp;"."&amp;VLOOKUP($D26&amp;"@"&amp;7,'中間シート（個人）'!$F:$M,8,FALSE)),"")</f>
        <v/>
      </c>
      <c r="AF26" s="20" t="str">
        <f>IF(INDEX(個人!$C$5:$AF$205,$A26,1)&lt;&gt;"",IF(ISERROR(VLOOKUP($D26&amp;"@"&amp;8,'中間シート（個人）'!$F:$M,4,FALSE)),"",VLOOKUP($D26&amp;"@"&amp;8,'中間シート（個人）'!$F:$M,4,FALSE)&amp;VLOOKUP($D26&amp;"@"&amp;8,'中間シート（個人）'!$F:$M,5,FALSE)),"")</f>
        <v/>
      </c>
      <c r="AG26" s="20" t="str">
        <f>IF(INDEX(個人!$C$5:$AF$205,$A26,1)&lt;&gt;"",IF(ISERROR(VLOOKUP($D26&amp;"@"&amp;8,'中間シート（個人）'!$F:$M,4,FALSE)),"",VLOOKUP($D26&amp;"@"&amp;8,'中間シート（個人）'!$F:$M,6,FALSE)&amp;VLOOKUP($D26&amp;"@"&amp;8,'中間シート（個人）'!$F:$M,7,FALSE)&amp;"."&amp;VLOOKUP($D26&amp;"@"&amp;8,'中間シート（個人）'!$F:$M,8,FALSE)),"")</f>
        <v/>
      </c>
      <c r="AH26" s="20" t="str">
        <f>IF(INDEX(個人!$C$5:$AF$205,$A26,1)&lt;&gt;"",IF(ISERROR(VLOOKUP($D26&amp;"@"&amp;9,'中間シート（個人）'!$F:$M,4,FALSE)),"",VLOOKUP($D26&amp;"@"&amp;9,'中間シート（個人）'!$F:$M,4,FALSE)&amp;VLOOKUP($D26&amp;"@"&amp;9,'中間シート（個人）'!$F:$M,5,FALSE)),"")</f>
        <v/>
      </c>
      <c r="AI26" s="20" t="str">
        <f>IF(INDEX(個人!$C$5:$AF$205,$A26,1)&lt;&gt;"",IF(ISERROR(VLOOKUP($D26&amp;"@"&amp;9,'中間シート（個人）'!$F:$M,4,FALSE)),"",VLOOKUP($D26&amp;"@"&amp;9,'中間シート（個人）'!$F:$M,6,FALSE)&amp;VLOOKUP($D26&amp;"@"&amp;9,'中間シート（個人）'!$F:$M,7,FALSE)&amp;"."&amp;VLOOKUP($D26&amp;"@"&amp;9,'中間シート（個人）'!$F:$M,8,FALSE)),"")</f>
        <v/>
      </c>
      <c r="AJ26" s="20" t="str">
        <f>IF(INDEX(個人!$C$5:$AF$205,$A26,1)&lt;&gt;"",IF(ISERROR(VLOOKUP($D26&amp;"@"&amp;10,'中間シート（個人）'!$F:$M,4,FALSE)),"",VLOOKUP($D26&amp;"@"&amp;10,'中間シート（個人）'!$F:$M,4,FALSE)&amp;VLOOKUP($D26&amp;"@"&amp;10,'中間シート（個人）'!$F:$M,5,FALSE)),"")</f>
        <v/>
      </c>
      <c r="AK26" s="20" t="str">
        <f>IF(INDEX(個人!$C$5:$AF$205,$A26,1)&lt;&gt;"",IF(ISERROR(VLOOKUP($D26&amp;"@"&amp;10,'中間シート（個人）'!$F:$M,4,FALSE)),"",VLOOKUP($D26&amp;"@"&amp;10,'中間シート（個人）'!$F:$M,6,FALSE)&amp;VLOOKUP($D26&amp;"@"&amp;10,'中間シート（個人）'!$F:$M,7,FALSE)&amp;"."&amp;VLOOKUP($D26&amp;"@"&amp;10,'中間シート（個人）'!$F:$M,8,FALSE)),"")</f>
        <v/>
      </c>
    </row>
    <row r="27" spans="1:37" x14ac:dyDescent="0.15">
      <c r="A27" s="20">
        <v>24</v>
      </c>
      <c r="C27" s="20" t="str">
        <f>IF(INDEX(個人!$C$5:$AF$205,$A27,1)&lt;&gt;"",VLOOKUP(INDEX(個人!$C$5:$AF$205,$A27,3),コード一覧!$A$1:$B$3,2,FALSE),"")</f>
        <v/>
      </c>
      <c r="D27" s="20" t="str">
        <f>IF(INDEX(個人!$C$5:$AF$205,$A27,1)&lt;&gt;"",DBCS(TRIM(INDEX(個人!$C$5:$AF$205,$A27,1))),"")</f>
        <v/>
      </c>
      <c r="E27" s="20" t="str">
        <f>IF(INDEX(個人!$C$5:$AF$205,$A27,1)&lt;&gt;"",ASC(TRIM(INDEX(個人!$C$5:$AF$205,$A27,2))),"")</f>
        <v/>
      </c>
      <c r="F27" s="20" t="str">
        <f>IF(INDEX(個人!$C$5:$AF$205,$A27,1)&lt;&gt;"",TEXT(YEAR(INDEX(個人!$C$5:$AF$205,$A27,4)),"0000")&amp;TEXT(MONTH(INDEX(個人!$C$5:$AF$205,$A27,4)),"00")&amp;TEXT(DAY(INDEX(個人!$C$5:$AF$205,$A27,4)),"00"),"")</f>
        <v/>
      </c>
      <c r="G27" s="20" t="str">
        <f>IF(INDEX(個人!$C$5:$AF$205,$A27,1)&lt;&gt;"",VLOOKUP(VLOOKUP(INDEX(個人!$C$5:$AF$205,$A27,7),コード一覧!$AA$1:$AC$18,3,FALSE),コード一覧!$C$1:$D$8,2,FALSE),"")</f>
        <v/>
      </c>
      <c r="H27" s="20" t="str">
        <f>IF(INDEX(個人!$C$5:$AF$205,$A27,1)&lt;&gt;"",IF(ISNUMBER(VALUE(RIGHT(INDEX(個人!$C$5:$AF$205,$A27,7),1))),RIGHT(INDEX(個人!$C$5:$AF$205,$A27,7),1),0),"")</f>
        <v/>
      </c>
      <c r="I27" s="20" t="str">
        <f>IF(INDEX(個人!$C$5:$AF$205,$A27,1)&lt;&gt;"",VLOOKUP(D27&amp;"@"&amp;1,'中間シート（個人）'!$F:$M,3,FALSE),"")</f>
        <v/>
      </c>
      <c r="K27" s="20" t="str">
        <f>IF(INDEX(個人!$C$5:$AF$205,$A27,1)&lt;&gt;"",個人!$B$2,"")</f>
        <v/>
      </c>
      <c r="Q27" s="20" t="str">
        <f>IF(INDEX(個人!$C$5:$AF$205,$A27,1)&lt;&gt;"",4,"")</f>
        <v/>
      </c>
      <c r="R27" s="20" t="str">
        <f>IF(INDEX(個人!$C$5:$AF$205,$A27,1)&lt;&gt;"",IF(ISERROR(VLOOKUP($D27&amp;"@"&amp;1,'中間シート（個人）'!$F:$M,4,FALSE)),"",VLOOKUP($D27&amp;"@"&amp;1,'中間シート（個人）'!$F:$M,4,FALSE)&amp;VLOOKUP($D27&amp;"@"&amp;1,'中間シート（個人）'!$F:$M,5,FALSE)),"")</f>
        <v/>
      </c>
      <c r="S27" s="20" t="str">
        <f>IF(INDEX(個人!$C$5:$AF$205,$A27,1)&lt;&gt;"",IF(ISERROR(VLOOKUP($D27&amp;"@"&amp;1,'中間シート（個人）'!$F:$M,4,FALSE)),"",VLOOKUP($D27&amp;"@"&amp;1,'中間シート（個人）'!$F:$M,6,FALSE)&amp;VLOOKUP($D27&amp;"@"&amp;1,'中間シート（個人）'!$F:$M,7,FALSE)&amp;"."&amp;VLOOKUP($D27&amp;"@"&amp;1,'中間シート（個人）'!$F:$M,8,FALSE)),"")</f>
        <v/>
      </c>
      <c r="T27" s="20" t="str">
        <f>IF(INDEX(個人!$C$5:$AF$205,$A27,1)&lt;&gt;"",IF(ISERROR(VLOOKUP($D27&amp;"@"&amp;2,'中間シート（個人）'!$F:$M,4,FALSE)),"",VLOOKUP($D27&amp;"@"&amp;2,'中間シート（個人）'!$F:$M,4,FALSE)&amp;VLOOKUP($D27&amp;"@"&amp;2,'中間シート（個人）'!$F:$M,5,FALSE)),"")</f>
        <v/>
      </c>
      <c r="U27" s="20" t="str">
        <f>IF(INDEX(個人!$C$5:$AF$205,$A27,1)&lt;&gt;"",IF(ISERROR(VLOOKUP($D27&amp;"@"&amp;2,'中間シート（個人）'!$F:$M,4,FALSE)),"",VLOOKUP($D27&amp;"@"&amp;2,'中間シート（個人）'!$F:$M,6,FALSE)&amp;VLOOKUP($D27&amp;"@"&amp;2,'中間シート（個人）'!$F:$M,7,FALSE)&amp;"."&amp;VLOOKUP($D27&amp;"@"&amp;2,'中間シート（個人）'!$F:$M,8,FALSE)),"")</f>
        <v/>
      </c>
      <c r="V27" s="20" t="str">
        <f>IF(INDEX(個人!$C$5:$AF$205,$A27,1)&lt;&gt;"",IF(ISERROR(VLOOKUP($D27&amp;"@"&amp;3,'中間シート（個人）'!$F:$M,4,FALSE)),"",VLOOKUP($D27&amp;"@"&amp;3,'中間シート（個人）'!$F:$M,4,FALSE)&amp;VLOOKUP($D27&amp;"@"&amp;3,'中間シート（個人）'!$F:$M,5,FALSE)),"")</f>
        <v/>
      </c>
      <c r="W27" s="20" t="str">
        <f>IF(INDEX(個人!$C$5:$AF$205,$A27,1)&lt;&gt;"",IF(ISERROR(VLOOKUP($D27&amp;"@"&amp;3,'中間シート（個人）'!$F:$M,4,FALSE)),"",VLOOKUP($D27&amp;"@"&amp;3,'中間シート（個人）'!$F:$M,6,FALSE)&amp;VLOOKUP($D27&amp;"@"&amp;3,'中間シート（個人）'!$F:$M,7,FALSE)&amp;"."&amp;VLOOKUP($D27&amp;"@"&amp;3,'中間シート（個人）'!$F:$M,8,FALSE)),"")</f>
        <v/>
      </c>
      <c r="X27" s="20" t="str">
        <f>IF(INDEX(個人!$C$5:$AF$205,$A27,1)&lt;&gt;"",IF(ISERROR(VLOOKUP($D27&amp;"@"&amp;4,'中間シート（個人）'!$F:$M,4,FALSE)),"",VLOOKUP($D27&amp;"@"&amp;4,'中間シート（個人）'!$F:$M,4,FALSE)&amp;VLOOKUP($D27&amp;"@"&amp;4,'中間シート（個人）'!$F:$M,5,FALSE)),"")</f>
        <v/>
      </c>
      <c r="Y27" s="20" t="str">
        <f>IF(INDEX(個人!$C$5:$AF$205,$A27,1)&lt;&gt;"",IF(ISERROR(VLOOKUP($D27&amp;"@"&amp;4,'中間シート（個人）'!$F:$M,4,FALSE)),"",VLOOKUP($D27&amp;"@"&amp;4,'中間シート（個人）'!$F:$M,6,FALSE)&amp;VLOOKUP($D27&amp;"@"&amp;4,'中間シート（個人）'!$F:$M,7,FALSE)&amp;"."&amp;VLOOKUP($D27&amp;"@"&amp;4,'中間シート（個人）'!$F:$M,8,FALSE)),"")</f>
        <v/>
      </c>
      <c r="Z27" s="20" t="str">
        <f>IF(INDEX(個人!$C$5:$AF$205,$A27,1)&lt;&gt;"",IF(ISERROR(VLOOKUP($D27&amp;"@"&amp;5,'中間シート（個人）'!$F:$M,4,FALSE)),"",VLOOKUP($D27&amp;"@"&amp;5,'中間シート（個人）'!$F:$M,4,FALSE)&amp;VLOOKUP($D27&amp;"@"&amp;5,'中間シート（個人）'!$F:$M,5,FALSE)),"")</f>
        <v/>
      </c>
      <c r="AA27" s="20" t="str">
        <f>IF(INDEX(個人!$C$5:$AF$205,$A27,1)&lt;&gt;"",IF(ISERROR(VLOOKUP($D27&amp;"@"&amp;5,'中間シート（個人）'!$F:$M,4,FALSE)),"",VLOOKUP($D27&amp;"@"&amp;5,'中間シート（個人）'!$F:$M,6,FALSE)&amp;VLOOKUP($D27&amp;"@"&amp;5,'中間シート（個人）'!$F:$M,7,FALSE)&amp;"."&amp;VLOOKUP($D27&amp;"@"&amp;5,'中間シート（個人）'!$F:$M,8,FALSE)),"")</f>
        <v/>
      </c>
      <c r="AB27" s="20" t="str">
        <f>IF(INDEX(個人!$C$5:$AF$205,$A27,1)&lt;&gt;"",IF(ISERROR(VLOOKUP($D27&amp;"@"&amp;6,'中間シート（個人）'!$F:$M,4,FALSE)),"",VLOOKUP($D27&amp;"@"&amp;6,'中間シート（個人）'!$F:$M,4,FALSE)&amp;VLOOKUP($D27&amp;"@"&amp;6,'中間シート（個人）'!$F:$M,5,FALSE)),"")</f>
        <v/>
      </c>
      <c r="AC27" s="20" t="str">
        <f>IF(INDEX(個人!$C$5:$AF$205,$A27,1)&lt;&gt;"",IF(ISERROR(VLOOKUP($D27&amp;"@"&amp;6,'中間シート（個人）'!$F:$M,4,FALSE)),"",VLOOKUP($D27&amp;"@"&amp;6,'中間シート（個人）'!$F:$M,6,FALSE)&amp;VLOOKUP($D27&amp;"@"&amp;6,'中間シート（個人）'!$F:$M,7,FALSE)&amp;"."&amp;VLOOKUP($D27&amp;"@"&amp;6,'中間シート（個人）'!$F:$M,8,FALSE)),"")</f>
        <v/>
      </c>
      <c r="AD27" s="20" t="str">
        <f>IF(INDEX(個人!$C$5:$AF$205,$A27,1)&lt;&gt;"",IF(ISERROR(VLOOKUP($D27&amp;"@"&amp;7,'中間シート（個人）'!$F:$M,4,FALSE)),"",VLOOKUP($D27&amp;"@"&amp;7,'中間シート（個人）'!$F:$M,4,FALSE)&amp;VLOOKUP($D27&amp;"@"&amp;7,'中間シート（個人）'!$F:$M,5,FALSE)),"")</f>
        <v/>
      </c>
      <c r="AE27" s="20" t="str">
        <f>IF(INDEX(個人!$C$5:$AF$205,$A27,1)&lt;&gt;"",IF(ISERROR(VLOOKUP($D27&amp;"@"&amp;7,'中間シート（個人）'!$F:$M,4,FALSE)),"",VLOOKUP($D27&amp;"@"&amp;7,'中間シート（個人）'!$F:$M,6,FALSE)&amp;VLOOKUP($D27&amp;"@"&amp;7,'中間シート（個人）'!$F:$M,7,FALSE)&amp;"."&amp;VLOOKUP($D27&amp;"@"&amp;7,'中間シート（個人）'!$F:$M,8,FALSE)),"")</f>
        <v/>
      </c>
      <c r="AF27" s="20" t="str">
        <f>IF(INDEX(個人!$C$5:$AF$205,$A27,1)&lt;&gt;"",IF(ISERROR(VLOOKUP($D27&amp;"@"&amp;8,'中間シート（個人）'!$F:$M,4,FALSE)),"",VLOOKUP($D27&amp;"@"&amp;8,'中間シート（個人）'!$F:$M,4,FALSE)&amp;VLOOKUP($D27&amp;"@"&amp;8,'中間シート（個人）'!$F:$M,5,FALSE)),"")</f>
        <v/>
      </c>
      <c r="AG27" s="20" t="str">
        <f>IF(INDEX(個人!$C$5:$AF$205,$A27,1)&lt;&gt;"",IF(ISERROR(VLOOKUP($D27&amp;"@"&amp;8,'中間シート（個人）'!$F:$M,4,FALSE)),"",VLOOKUP($D27&amp;"@"&amp;8,'中間シート（個人）'!$F:$M,6,FALSE)&amp;VLOOKUP($D27&amp;"@"&amp;8,'中間シート（個人）'!$F:$M,7,FALSE)&amp;"."&amp;VLOOKUP($D27&amp;"@"&amp;8,'中間シート（個人）'!$F:$M,8,FALSE)),"")</f>
        <v/>
      </c>
      <c r="AH27" s="20" t="str">
        <f>IF(INDEX(個人!$C$5:$AF$205,$A27,1)&lt;&gt;"",IF(ISERROR(VLOOKUP($D27&amp;"@"&amp;9,'中間シート（個人）'!$F:$M,4,FALSE)),"",VLOOKUP($D27&amp;"@"&amp;9,'中間シート（個人）'!$F:$M,4,FALSE)&amp;VLOOKUP($D27&amp;"@"&amp;9,'中間シート（個人）'!$F:$M,5,FALSE)),"")</f>
        <v/>
      </c>
      <c r="AI27" s="20" t="str">
        <f>IF(INDEX(個人!$C$5:$AF$205,$A27,1)&lt;&gt;"",IF(ISERROR(VLOOKUP($D27&amp;"@"&amp;9,'中間シート（個人）'!$F:$M,4,FALSE)),"",VLOOKUP($D27&amp;"@"&amp;9,'中間シート（個人）'!$F:$M,6,FALSE)&amp;VLOOKUP($D27&amp;"@"&amp;9,'中間シート（個人）'!$F:$M,7,FALSE)&amp;"."&amp;VLOOKUP($D27&amp;"@"&amp;9,'中間シート（個人）'!$F:$M,8,FALSE)),"")</f>
        <v/>
      </c>
      <c r="AJ27" s="20" t="str">
        <f>IF(INDEX(個人!$C$5:$AF$205,$A27,1)&lt;&gt;"",IF(ISERROR(VLOOKUP($D27&amp;"@"&amp;10,'中間シート（個人）'!$F:$M,4,FALSE)),"",VLOOKUP($D27&amp;"@"&amp;10,'中間シート（個人）'!$F:$M,4,FALSE)&amp;VLOOKUP($D27&amp;"@"&amp;10,'中間シート（個人）'!$F:$M,5,FALSE)),"")</f>
        <v/>
      </c>
      <c r="AK27" s="20" t="str">
        <f>IF(INDEX(個人!$C$5:$AF$205,$A27,1)&lt;&gt;"",IF(ISERROR(VLOOKUP($D27&amp;"@"&amp;10,'中間シート（個人）'!$F:$M,4,FALSE)),"",VLOOKUP($D27&amp;"@"&amp;10,'中間シート（個人）'!$F:$M,6,FALSE)&amp;VLOOKUP($D27&amp;"@"&amp;10,'中間シート（個人）'!$F:$M,7,FALSE)&amp;"."&amp;VLOOKUP($D27&amp;"@"&amp;10,'中間シート（個人）'!$F:$M,8,FALSE)),"")</f>
        <v/>
      </c>
    </row>
    <row r="28" spans="1:37" x14ac:dyDescent="0.15">
      <c r="A28" s="20">
        <v>25</v>
      </c>
      <c r="C28" s="20" t="str">
        <f>IF(INDEX(個人!$C$5:$AF$205,$A28,1)&lt;&gt;"",VLOOKUP(INDEX(個人!$C$5:$AF$205,$A28,3),コード一覧!$A$1:$B$3,2,FALSE),"")</f>
        <v/>
      </c>
      <c r="D28" s="20" t="str">
        <f>IF(INDEX(個人!$C$5:$AF$205,$A28,1)&lt;&gt;"",DBCS(TRIM(INDEX(個人!$C$5:$AF$205,$A28,1))),"")</f>
        <v/>
      </c>
      <c r="E28" s="20" t="str">
        <f>IF(INDEX(個人!$C$5:$AF$205,$A28,1)&lt;&gt;"",ASC(TRIM(INDEX(個人!$C$5:$AF$205,$A28,2))),"")</f>
        <v/>
      </c>
      <c r="F28" s="20" t="str">
        <f>IF(INDEX(個人!$C$5:$AF$205,$A28,1)&lt;&gt;"",TEXT(YEAR(INDEX(個人!$C$5:$AF$205,$A28,4)),"0000")&amp;TEXT(MONTH(INDEX(個人!$C$5:$AF$205,$A28,4)),"00")&amp;TEXT(DAY(INDEX(個人!$C$5:$AF$205,$A28,4)),"00"),"")</f>
        <v/>
      </c>
      <c r="G28" s="20" t="str">
        <f>IF(INDEX(個人!$C$5:$AF$205,$A28,1)&lt;&gt;"",VLOOKUP(VLOOKUP(INDEX(個人!$C$5:$AF$205,$A28,7),コード一覧!$AA$1:$AC$18,3,FALSE),コード一覧!$C$1:$D$8,2,FALSE),"")</f>
        <v/>
      </c>
      <c r="H28" s="20" t="str">
        <f>IF(INDEX(個人!$C$5:$AF$205,$A28,1)&lt;&gt;"",IF(ISNUMBER(VALUE(RIGHT(INDEX(個人!$C$5:$AF$205,$A28,7),1))),RIGHT(INDEX(個人!$C$5:$AF$205,$A28,7),1),0),"")</f>
        <v/>
      </c>
      <c r="I28" s="20" t="str">
        <f>IF(INDEX(個人!$C$5:$AF$205,$A28,1)&lt;&gt;"",VLOOKUP(D28&amp;"@"&amp;1,'中間シート（個人）'!$F:$M,3,FALSE),"")</f>
        <v/>
      </c>
      <c r="K28" s="20" t="str">
        <f>IF(INDEX(個人!$C$5:$AF$205,$A28,1)&lt;&gt;"",個人!$B$2,"")</f>
        <v/>
      </c>
      <c r="Q28" s="20" t="str">
        <f>IF(INDEX(個人!$C$5:$AF$205,$A28,1)&lt;&gt;"",4,"")</f>
        <v/>
      </c>
      <c r="R28" s="20" t="str">
        <f>IF(INDEX(個人!$C$5:$AF$205,$A28,1)&lt;&gt;"",IF(ISERROR(VLOOKUP($D28&amp;"@"&amp;1,'中間シート（個人）'!$F:$M,4,FALSE)),"",VLOOKUP($D28&amp;"@"&amp;1,'中間シート（個人）'!$F:$M,4,FALSE)&amp;VLOOKUP($D28&amp;"@"&amp;1,'中間シート（個人）'!$F:$M,5,FALSE)),"")</f>
        <v/>
      </c>
      <c r="S28" s="20" t="str">
        <f>IF(INDEX(個人!$C$5:$AF$205,$A28,1)&lt;&gt;"",IF(ISERROR(VLOOKUP($D28&amp;"@"&amp;1,'中間シート（個人）'!$F:$M,4,FALSE)),"",VLOOKUP($D28&amp;"@"&amp;1,'中間シート（個人）'!$F:$M,6,FALSE)&amp;VLOOKUP($D28&amp;"@"&amp;1,'中間シート（個人）'!$F:$M,7,FALSE)&amp;"."&amp;VLOOKUP($D28&amp;"@"&amp;1,'中間シート（個人）'!$F:$M,8,FALSE)),"")</f>
        <v/>
      </c>
      <c r="T28" s="20" t="str">
        <f>IF(INDEX(個人!$C$5:$AF$205,$A28,1)&lt;&gt;"",IF(ISERROR(VLOOKUP($D28&amp;"@"&amp;2,'中間シート（個人）'!$F:$M,4,FALSE)),"",VLOOKUP($D28&amp;"@"&amp;2,'中間シート（個人）'!$F:$M,4,FALSE)&amp;VLOOKUP($D28&amp;"@"&amp;2,'中間シート（個人）'!$F:$M,5,FALSE)),"")</f>
        <v/>
      </c>
      <c r="U28" s="20" t="str">
        <f>IF(INDEX(個人!$C$5:$AF$205,$A28,1)&lt;&gt;"",IF(ISERROR(VLOOKUP($D28&amp;"@"&amp;2,'中間シート（個人）'!$F:$M,4,FALSE)),"",VLOOKUP($D28&amp;"@"&amp;2,'中間シート（個人）'!$F:$M,6,FALSE)&amp;VLOOKUP($D28&amp;"@"&amp;2,'中間シート（個人）'!$F:$M,7,FALSE)&amp;"."&amp;VLOOKUP($D28&amp;"@"&amp;2,'中間シート（個人）'!$F:$M,8,FALSE)),"")</f>
        <v/>
      </c>
      <c r="V28" s="20" t="str">
        <f>IF(INDEX(個人!$C$5:$AF$205,$A28,1)&lt;&gt;"",IF(ISERROR(VLOOKUP($D28&amp;"@"&amp;3,'中間シート（個人）'!$F:$M,4,FALSE)),"",VLOOKUP($D28&amp;"@"&amp;3,'中間シート（個人）'!$F:$M,4,FALSE)&amp;VLOOKUP($D28&amp;"@"&amp;3,'中間シート（個人）'!$F:$M,5,FALSE)),"")</f>
        <v/>
      </c>
      <c r="W28" s="20" t="str">
        <f>IF(INDEX(個人!$C$5:$AF$205,$A28,1)&lt;&gt;"",IF(ISERROR(VLOOKUP($D28&amp;"@"&amp;3,'中間シート（個人）'!$F:$M,4,FALSE)),"",VLOOKUP($D28&amp;"@"&amp;3,'中間シート（個人）'!$F:$M,6,FALSE)&amp;VLOOKUP($D28&amp;"@"&amp;3,'中間シート（個人）'!$F:$M,7,FALSE)&amp;"."&amp;VLOOKUP($D28&amp;"@"&amp;3,'中間シート（個人）'!$F:$M,8,FALSE)),"")</f>
        <v/>
      </c>
      <c r="X28" s="20" t="str">
        <f>IF(INDEX(個人!$C$5:$AF$205,$A28,1)&lt;&gt;"",IF(ISERROR(VLOOKUP($D28&amp;"@"&amp;4,'中間シート（個人）'!$F:$M,4,FALSE)),"",VLOOKUP($D28&amp;"@"&amp;4,'中間シート（個人）'!$F:$M,4,FALSE)&amp;VLOOKUP($D28&amp;"@"&amp;4,'中間シート（個人）'!$F:$M,5,FALSE)),"")</f>
        <v/>
      </c>
      <c r="Y28" s="20" t="str">
        <f>IF(INDEX(個人!$C$5:$AF$205,$A28,1)&lt;&gt;"",IF(ISERROR(VLOOKUP($D28&amp;"@"&amp;4,'中間シート（個人）'!$F:$M,4,FALSE)),"",VLOOKUP($D28&amp;"@"&amp;4,'中間シート（個人）'!$F:$M,6,FALSE)&amp;VLOOKUP($D28&amp;"@"&amp;4,'中間シート（個人）'!$F:$M,7,FALSE)&amp;"."&amp;VLOOKUP($D28&amp;"@"&amp;4,'中間シート（個人）'!$F:$M,8,FALSE)),"")</f>
        <v/>
      </c>
      <c r="Z28" s="20" t="str">
        <f>IF(INDEX(個人!$C$5:$AF$205,$A28,1)&lt;&gt;"",IF(ISERROR(VLOOKUP($D28&amp;"@"&amp;5,'中間シート（個人）'!$F:$M,4,FALSE)),"",VLOOKUP($D28&amp;"@"&amp;5,'中間シート（個人）'!$F:$M,4,FALSE)&amp;VLOOKUP($D28&amp;"@"&amp;5,'中間シート（個人）'!$F:$M,5,FALSE)),"")</f>
        <v/>
      </c>
      <c r="AA28" s="20" t="str">
        <f>IF(INDEX(個人!$C$5:$AF$205,$A28,1)&lt;&gt;"",IF(ISERROR(VLOOKUP($D28&amp;"@"&amp;5,'中間シート（個人）'!$F:$M,4,FALSE)),"",VLOOKUP($D28&amp;"@"&amp;5,'中間シート（個人）'!$F:$M,6,FALSE)&amp;VLOOKUP($D28&amp;"@"&amp;5,'中間シート（個人）'!$F:$M,7,FALSE)&amp;"."&amp;VLOOKUP($D28&amp;"@"&amp;5,'中間シート（個人）'!$F:$M,8,FALSE)),"")</f>
        <v/>
      </c>
      <c r="AB28" s="20" t="str">
        <f>IF(INDEX(個人!$C$5:$AF$205,$A28,1)&lt;&gt;"",IF(ISERROR(VLOOKUP($D28&amp;"@"&amp;6,'中間シート（個人）'!$F:$M,4,FALSE)),"",VLOOKUP($D28&amp;"@"&amp;6,'中間シート（個人）'!$F:$M,4,FALSE)&amp;VLOOKUP($D28&amp;"@"&amp;6,'中間シート（個人）'!$F:$M,5,FALSE)),"")</f>
        <v/>
      </c>
      <c r="AC28" s="20" t="str">
        <f>IF(INDEX(個人!$C$5:$AF$205,$A28,1)&lt;&gt;"",IF(ISERROR(VLOOKUP($D28&amp;"@"&amp;6,'中間シート（個人）'!$F:$M,4,FALSE)),"",VLOOKUP($D28&amp;"@"&amp;6,'中間シート（個人）'!$F:$M,6,FALSE)&amp;VLOOKUP($D28&amp;"@"&amp;6,'中間シート（個人）'!$F:$M,7,FALSE)&amp;"."&amp;VLOOKUP($D28&amp;"@"&amp;6,'中間シート（個人）'!$F:$M,8,FALSE)),"")</f>
        <v/>
      </c>
      <c r="AD28" s="20" t="str">
        <f>IF(INDEX(個人!$C$5:$AF$205,$A28,1)&lt;&gt;"",IF(ISERROR(VLOOKUP($D28&amp;"@"&amp;7,'中間シート（個人）'!$F:$M,4,FALSE)),"",VLOOKUP($D28&amp;"@"&amp;7,'中間シート（個人）'!$F:$M,4,FALSE)&amp;VLOOKUP($D28&amp;"@"&amp;7,'中間シート（個人）'!$F:$M,5,FALSE)),"")</f>
        <v/>
      </c>
      <c r="AE28" s="20" t="str">
        <f>IF(INDEX(個人!$C$5:$AF$205,$A28,1)&lt;&gt;"",IF(ISERROR(VLOOKUP($D28&amp;"@"&amp;7,'中間シート（個人）'!$F:$M,4,FALSE)),"",VLOOKUP($D28&amp;"@"&amp;7,'中間シート（個人）'!$F:$M,6,FALSE)&amp;VLOOKUP($D28&amp;"@"&amp;7,'中間シート（個人）'!$F:$M,7,FALSE)&amp;"."&amp;VLOOKUP($D28&amp;"@"&amp;7,'中間シート（個人）'!$F:$M,8,FALSE)),"")</f>
        <v/>
      </c>
      <c r="AF28" s="20" t="str">
        <f>IF(INDEX(個人!$C$5:$AF$205,$A28,1)&lt;&gt;"",IF(ISERROR(VLOOKUP($D28&amp;"@"&amp;8,'中間シート（個人）'!$F:$M,4,FALSE)),"",VLOOKUP($D28&amp;"@"&amp;8,'中間シート（個人）'!$F:$M,4,FALSE)&amp;VLOOKUP($D28&amp;"@"&amp;8,'中間シート（個人）'!$F:$M,5,FALSE)),"")</f>
        <v/>
      </c>
      <c r="AG28" s="20" t="str">
        <f>IF(INDEX(個人!$C$5:$AF$205,$A28,1)&lt;&gt;"",IF(ISERROR(VLOOKUP($D28&amp;"@"&amp;8,'中間シート（個人）'!$F:$M,4,FALSE)),"",VLOOKUP($D28&amp;"@"&amp;8,'中間シート（個人）'!$F:$M,6,FALSE)&amp;VLOOKUP($D28&amp;"@"&amp;8,'中間シート（個人）'!$F:$M,7,FALSE)&amp;"."&amp;VLOOKUP($D28&amp;"@"&amp;8,'中間シート（個人）'!$F:$M,8,FALSE)),"")</f>
        <v/>
      </c>
      <c r="AH28" s="20" t="str">
        <f>IF(INDEX(個人!$C$5:$AF$205,$A28,1)&lt;&gt;"",IF(ISERROR(VLOOKUP($D28&amp;"@"&amp;9,'中間シート（個人）'!$F:$M,4,FALSE)),"",VLOOKUP($D28&amp;"@"&amp;9,'中間シート（個人）'!$F:$M,4,FALSE)&amp;VLOOKUP($D28&amp;"@"&amp;9,'中間シート（個人）'!$F:$M,5,FALSE)),"")</f>
        <v/>
      </c>
      <c r="AI28" s="20" t="str">
        <f>IF(INDEX(個人!$C$5:$AF$205,$A28,1)&lt;&gt;"",IF(ISERROR(VLOOKUP($D28&amp;"@"&amp;9,'中間シート（個人）'!$F:$M,4,FALSE)),"",VLOOKUP($D28&amp;"@"&amp;9,'中間シート（個人）'!$F:$M,6,FALSE)&amp;VLOOKUP($D28&amp;"@"&amp;9,'中間シート（個人）'!$F:$M,7,FALSE)&amp;"."&amp;VLOOKUP($D28&amp;"@"&amp;9,'中間シート（個人）'!$F:$M,8,FALSE)),"")</f>
        <v/>
      </c>
      <c r="AJ28" s="20" t="str">
        <f>IF(INDEX(個人!$C$5:$AF$205,$A28,1)&lt;&gt;"",IF(ISERROR(VLOOKUP($D28&amp;"@"&amp;10,'中間シート（個人）'!$F:$M,4,FALSE)),"",VLOOKUP($D28&amp;"@"&amp;10,'中間シート（個人）'!$F:$M,4,FALSE)&amp;VLOOKUP($D28&amp;"@"&amp;10,'中間シート（個人）'!$F:$M,5,FALSE)),"")</f>
        <v/>
      </c>
      <c r="AK28" s="20" t="str">
        <f>IF(INDEX(個人!$C$5:$AF$205,$A28,1)&lt;&gt;"",IF(ISERROR(VLOOKUP($D28&amp;"@"&amp;10,'中間シート（個人）'!$F:$M,4,FALSE)),"",VLOOKUP($D28&amp;"@"&amp;10,'中間シート（個人）'!$F:$M,6,FALSE)&amp;VLOOKUP($D28&amp;"@"&amp;10,'中間シート（個人）'!$F:$M,7,FALSE)&amp;"."&amp;VLOOKUP($D28&amp;"@"&amp;10,'中間シート（個人）'!$F:$M,8,FALSE)),"")</f>
        <v/>
      </c>
    </row>
    <row r="29" spans="1:37" x14ac:dyDescent="0.15">
      <c r="A29" s="20">
        <v>26</v>
      </c>
      <c r="C29" s="20" t="str">
        <f>IF(INDEX(個人!$C$5:$AF$205,$A29,1)&lt;&gt;"",VLOOKUP(INDEX(個人!$C$5:$AF$205,$A29,3),コード一覧!$A$1:$B$3,2,FALSE),"")</f>
        <v/>
      </c>
      <c r="D29" s="20" t="str">
        <f>IF(INDEX(個人!$C$5:$AF$205,$A29,1)&lt;&gt;"",DBCS(TRIM(INDEX(個人!$C$5:$AF$205,$A29,1))),"")</f>
        <v/>
      </c>
      <c r="E29" s="20" t="str">
        <f>IF(INDEX(個人!$C$5:$AF$205,$A29,1)&lt;&gt;"",ASC(TRIM(INDEX(個人!$C$5:$AF$205,$A29,2))),"")</f>
        <v/>
      </c>
      <c r="F29" s="20" t="str">
        <f>IF(INDEX(個人!$C$5:$AF$205,$A29,1)&lt;&gt;"",TEXT(YEAR(INDEX(個人!$C$5:$AF$205,$A29,4)),"0000")&amp;TEXT(MONTH(INDEX(個人!$C$5:$AF$205,$A29,4)),"00")&amp;TEXT(DAY(INDEX(個人!$C$5:$AF$205,$A29,4)),"00"),"")</f>
        <v/>
      </c>
      <c r="G29" s="20" t="str">
        <f>IF(INDEX(個人!$C$5:$AF$205,$A29,1)&lt;&gt;"",VLOOKUP(VLOOKUP(INDEX(個人!$C$5:$AF$205,$A29,7),コード一覧!$AA$1:$AC$18,3,FALSE),コード一覧!$C$1:$D$8,2,FALSE),"")</f>
        <v/>
      </c>
      <c r="H29" s="20" t="str">
        <f>IF(INDEX(個人!$C$5:$AF$205,$A29,1)&lt;&gt;"",IF(ISNUMBER(VALUE(RIGHT(INDEX(個人!$C$5:$AF$205,$A29,7),1))),RIGHT(INDEX(個人!$C$5:$AF$205,$A29,7),1),0),"")</f>
        <v/>
      </c>
      <c r="I29" s="20" t="str">
        <f>IF(INDEX(個人!$C$5:$AF$205,$A29,1)&lt;&gt;"",VLOOKUP(D29&amp;"@"&amp;1,'中間シート（個人）'!$F:$M,3,FALSE),"")</f>
        <v/>
      </c>
      <c r="K29" s="20" t="str">
        <f>IF(INDEX(個人!$C$5:$AF$205,$A29,1)&lt;&gt;"",個人!$B$2,"")</f>
        <v/>
      </c>
      <c r="Q29" s="20" t="str">
        <f>IF(INDEX(個人!$C$5:$AF$205,$A29,1)&lt;&gt;"",4,"")</f>
        <v/>
      </c>
      <c r="R29" s="20" t="str">
        <f>IF(INDEX(個人!$C$5:$AF$205,$A29,1)&lt;&gt;"",IF(ISERROR(VLOOKUP($D29&amp;"@"&amp;1,'中間シート（個人）'!$F:$M,4,FALSE)),"",VLOOKUP($D29&amp;"@"&amp;1,'中間シート（個人）'!$F:$M,4,FALSE)&amp;VLOOKUP($D29&amp;"@"&amp;1,'中間シート（個人）'!$F:$M,5,FALSE)),"")</f>
        <v/>
      </c>
      <c r="S29" s="20" t="str">
        <f>IF(INDEX(個人!$C$5:$AF$205,$A29,1)&lt;&gt;"",IF(ISERROR(VLOOKUP($D29&amp;"@"&amp;1,'中間シート（個人）'!$F:$M,4,FALSE)),"",VLOOKUP($D29&amp;"@"&amp;1,'中間シート（個人）'!$F:$M,6,FALSE)&amp;VLOOKUP($D29&amp;"@"&amp;1,'中間シート（個人）'!$F:$M,7,FALSE)&amp;"."&amp;VLOOKUP($D29&amp;"@"&amp;1,'中間シート（個人）'!$F:$M,8,FALSE)),"")</f>
        <v/>
      </c>
      <c r="T29" s="20" t="str">
        <f>IF(INDEX(個人!$C$5:$AF$205,$A29,1)&lt;&gt;"",IF(ISERROR(VLOOKUP($D29&amp;"@"&amp;2,'中間シート（個人）'!$F:$M,4,FALSE)),"",VLOOKUP($D29&amp;"@"&amp;2,'中間シート（個人）'!$F:$M,4,FALSE)&amp;VLOOKUP($D29&amp;"@"&amp;2,'中間シート（個人）'!$F:$M,5,FALSE)),"")</f>
        <v/>
      </c>
      <c r="U29" s="20" t="str">
        <f>IF(INDEX(個人!$C$5:$AF$205,$A29,1)&lt;&gt;"",IF(ISERROR(VLOOKUP($D29&amp;"@"&amp;2,'中間シート（個人）'!$F:$M,4,FALSE)),"",VLOOKUP($D29&amp;"@"&amp;2,'中間シート（個人）'!$F:$M,6,FALSE)&amp;VLOOKUP($D29&amp;"@"&amp;2,'中間シート（個人）'!$F:$M,7,FALSE)&amp;"."&amp;VLOOKUP($D29&amp;"@"&amp;2,'中間シート（個人）'!$F:$M,8,FALSE)),"")</f>
        <v/>
      </c>
      <c r="V29" s="20" t="str">
        <f>IF(INDEX(個人!$C$5:$AF$205,$A29,1)&lt;&gt;"",IF(ISERROR(VLOOKUP($D29&amp;"@"&amp;3,'中間シート（個人）'!$F:$M,4,FALSE)),"",VLOOKUP($D29&amp;"@"&amp;3,'中間シート（個人）'!$F:$M,4,FALSE)&amp;VLOOKUP($D29&amp;"@"&amp;3,'中間シート（個人）'!$F:$M,5,FALSE)),"")</f>
        <v/>
      </c>
      <c r="W29" s="20" t="str">
        <f>IF(INDEX(個人!$C$5:$AF$205,$A29,1)&lt;&gt;"",IF(ISERROR(VLOOKUP($D29&amp;"@"&amp;3,'中間シート（個人）'!$F:$M,4,FALSE)),"",VLOOKUP($D29&amp;"@"&amp;3,'中間シート（個人）'!$F:$M,6,FALSE)&amp;VLOOKUP($D29&amp;"@"&amp;3,'中間シート（個人）'!$F:$M,7,FALSE)&amp;"."&amp;VLOOKUP($D29&amp;"@"&amp;3,'中間シート（個人）'!$F:$M,8,FALSE)),"")</f>
        <v/>
      </c>
      <c r="X29" s="20" t="str">
        <f>IF(INDEX(個人!$C$5:$AF$205,$A29,1)&lt;&gt;"",IF(ISERROR(VLOOKUP($D29&amp;"@"&amp;4,'中間シート（個人）'!$F:$M,4,FALSE)),"",VLOOKUP($D29&amp;"@"&amp;4,'中間シート（個人）'!$F:$M,4,FALSE)&amp;VLOOKUP($D29&amp;"@"&amp;4,'中間シート（個人）'!$F:$M,5,FALSE)),"")</f>
        <v/>
      </c>
      <c r="Y29" s="20" t="str">
        <f>IF(INDEX(個人!$C$5:$AF$205,$A29,1)&lt;&gt;"",IF(ISERROR(VLOOKUP($D29&amp;"@"&amp;4,'中間シート（個人）'!$F:$M,4,FALSE)),"",VLOOKUP($D29&amp;"@"&amp;4,'中間シート（個人）'!$F:$M,6,FALSE)&amp;VLOOKUP($D29&amp;"@"&amp;4,'中間シート（個人）'!$F:$M,7,FALSE)&amp;"."&amp;VLOOKUP($D29&amp;"@"&amp;4,'中間シート（個人）'!$F:$M,8,FALSE)),"")</f>
        <v/>
      </c>
      <c r="Z29" s="20" t="str">
        <f>IF(INDEX(個人!$C$5:$AF$205,$A29,1)&lt;&gt;"",IF(ISERROR(VLOOKUP($D29&amp;"@"&amp;5,'中間シート（個人）'!$F:$M,4,FALSE)),"",VLOOKUP($D29&amp;"@"&amp;5,'中間シート（個人）'!$F:$M,4,FALSE)&amp;VLOOKUP($D29&amp;"@"&amp;5,'中間シート（個人）'!$F:$M,5,FALSE)),"")</f>
        <v/>
      </c>
      <c r="AA29" s="20" t="str">
        <f>IF(INDEX(個人!$C$5:$AF$205,$A29,1)&lt;&gt;"",IF(ISERROR(VLOOKUP($D29&amp;"@"&amp;5,'中間シート（個人）'!$F:$M,4,FALSE)),"",VLOOKUP($D29&amp;"@"&amp;5,'中間シート（個人）'!$F:$M,6,FALSE)&amp;VLOOKUP($D29&amp;"@"&amp;5,'中間シート（個人）'!$F:$M,7,FALSE)&amp;"."&amp;VLOOKUP($D29&amp;"@"&amp;5,'中間シート（個人）'!$F:$M,8,FALSE)),"")</f>
        <v/>
      </c>
      <c r="AB29" s="20" t="str">
        <f>IF(INDEX(個人!$C$5:$AF$205,$A29,1)&lt;&gt;"",IF(ISERROR(VLOOKUP($D29&amp;"@"&amp;6,'中間シート（個人）'!$F:$M,4,FALSE)),"",VLOOKUP($D29&amp;"@"&amp;6,'中間シート（個人）'!$F:$M,4,FALSE)&amp;VLOOKUP($D29&amp;"@"&amp;6,'中間シート（個人）'!$F:$M,5,FALSE)),"")</f>
        <v/>
      </c>
      <c r="AC29" s="20" t="str">
        <f>IF(INDEX(個人!$C$5:$AF$205,$A29,1)&lt;&gt;"",IF(ISERROR(VLOOKUP($D29&amp;"@"&amp;6,'中間シート（個人）'!$F:$M,4,FALSE)),"",VLOOKUP($D29&amp;"@"&amp;6,'中間シート（個人）'!$F:$M,6,FALSE)&amp;VLOOKUP($D29&amp;"@"&amp;6,'中間シート（個人）'!$F:$M,7,FALSE)&amp;"."&amp;VLOOKUP($D29&amp;"@"&amp;6,'中間シート（個人）'!$F:$M,8,FALSE)),"")</f>
        <v/>
      </c>
      <c r="AD29" s="20" t="str">
        <f>IF(INDEX(個人!$C$5:$AF$205,$A29,1)&lt;&gt;"",IF(ISERROR(VLOOKUP($D29&amp;"@"&amp;7,'中間シート（個人）'!$F:$M,4,FALSE)),"",VLOOKUP($D29&amp;"@"&amp;7,'中間シート（個人）'!$F:$M,4,FALSE)&amp;VLOOKUP($D29&amp;"@"&amp;7,'中間シート（個人）'!$F:$M,5,FALSE)),"")</f>
        <v/>
      </c>
      <c r="AE29" s="20" t="str">
        <f>IF(INDEX(個人!$C$5:$AF$205,$A29,1)&lt;&gt;"",IF(ISERROR(VLOOKUP($D29&amp;"@"&amp;7,'中間シート（個人）'!$F:$M,4,FALSE)),"",VLOOKUP($D29&amp;"@"&amp;7,'中間シート（個人）'!$F:$M,6,FALSE)&amp;VLOOKUP($D29&amp;"@"&amp;7,'中間シート（個人）'!$F:$M,7,FALSE)&amp;"."&amp;VLOOKUP($D29&amp;"@"&amp;7,'中間シート（個人）'!$F:$M,8,FALSE)),"")</f>
        <v/>
      </c>
      <c r="AF29" s="20" t="str">
        <f>IF(INDEX(個人!$C$5:$AF$205,$A29,1)&lt;&gt;"",IF(ISERROR(VLOOKUP($D29&amp;"@"&amp;8,'中間シート（個人）'!$F:$M,4,FALSE)),"",VLOOKUP($D29&amp;"@"&amp;8,'中間シート（個人）'!$F:$M,4,FALSE)&amp;VLOOKUP($D29&amp;"@"&amp;8,'中間シート（個人）'!$F:$M,5,FALSE)),"")</f>
        <v/>
      </c>
      <c r="AG29" s="20" t="str">
        <f>IF(INDEX(個人!$C$5:$AF$205,$A29,1)&lt;&gt;"",IF(ISERROR(VLOOKUP($D29&amp;"@"&amp;8,'中間シート（個人）'!$F:$M,4,FALSE)),"",VLOOKUP($D29&amp;"@"&amp;8,'中間シート（個人）'!$F:$M,6,FALSE)&amp;VLOOKUP($D29&amp;"@"&amp;8,'中間シート（個人）'!$F:$M,7,FALSE)&amp;"."&amp;VLOOKUP($D29&amp;"@"&amp;8,'中間シート（個人）'!$F:$M,8,FALSE)),"")</f>
        <v/>
      </c>
      <c r="AH29" s="20" t="str">
        <f>IF(INDEX(個人!$C$5:$AF$205,$A29,1)&lt;&gt;"",IF(ISERROR(VLOOKUP($D29&amp;"@"&amp;9,'中間シート（個人）'!$F:$M,4,FALSE)),"",VLOOKUP($D29&amp;"@"&amp;9,'中間シート（個人）'!$F:$M,4,FALSE)&amp;VLOOKUP($D29&amp;"@"&amp;9,'中間シート（個人）'!$F:$M,5,FALSE)),"")</f>
        <v/>
      </c>
      <c r="AI29" s="20" t="str">
        <f>IF(INDEX(個人!$C$5:$AF$205,$A29,1)&lt;&gt;"",IF(ISERROR(VLOOKUP($D29&amp;"@"&amp;9,'中間シート（個人）'!$F:$M,4,FALSE)),"",VLOOKUP($D29&amp;"@"&amp;9,'中間シート（個人）'!$F:$M,6,FALSE)&amp;VLOOKUP($D29&amp;"@"&amp;9,'中間シート（個人）'!$F:$M,7,FALSE)&amp;"."&amp;VLOOKUP($D29&amp;"@"&amp;9,'中間シート（個人）'!$F:$M,8,FALSE)),"")</f>
        <v/>
      </c>
      <c r="AJ29" s="20" t="str">
        <f>IF(INDEX(個人!$C$5:$AF$205,$A29,1)&lt;&gt;"",IF(ISERROR(VLOOKUP($D29&amp;"@"&amp;10,'中間シート（個人）'!$F:$M,4,FALSE)),"",VLOOKUP($D29&amp;"@"&amp;10,'中間シート（個人）'!$F:$M,4,FALSE)&amp;VLOOKUP($D29&amp;"@"&amp;10,'中間シート（個人）'!$F:$M,5,FALSE)),"")</f>
        <v/>
      </c>
      <c r="AK29" s="20" t="str">
        <f>IF(INDEX(個人!$C$5:$AF$205,$A29,1)&lt;&gt;"",IF(ISERROR(VLOOKUP($D29&amp;"@"&amp;10,'中間シート（個人）'!$F:$M,4,FALSE)),"",VLOOKUP($D29&amp;"@"&amp;10,'中間シート（個人）'!$F:$M,6,FALSE)&amp;VLOOKUP($D29&amp;"@"&amp;10,'中間シート（個人）'!$F:$M,7,FALSE)&amp;"."&amp;VLOOKUP($D29&amp;"@"&amp;10,'中間シート（個人）'!$F:$M,8,FALSE)),"")</f>
        <v/>
      </c>
    </row>
    <row r="30" spans="1:37" x14ac:dyDescent="0.15">
      <c r="A30" s="20">
        <v>27</v>
      </c>
      <c r="C30" s="20" t="str">
        <f>IF(INDEX(個人!$C$5:$AF$205,$A30,1)&lt;&gt;"",VLOOKUP(INDEX(個人!$C$5:$AF$205,$A30,3),コード一覧!$A$1:$B$3,2,FALSE),"")</f>
        <v/>
      </c>
      <c r="D30" s="20" t="str">
        <f>IF(INDEX(個人!$C$5:$AF$205,$A30,1)&lt;&gt;"",DBCS(TRIM(INDEX(個人!$C$5:$AF$205,$A30,1))),"")</f>
        <v/>
      </c>
      <c r="E30" s="20" t="str">
        <f>IF(INDEX(個人!$C$5:$AF$205,$A30,1)&lt;&gt;"",ASC(TRIM(INDEX(個人!$C$5:$AF$205,$A30,2))),"")</f>
        <v/>
      </c>
      <c r="F30" s="20" t="str">
        <f>IF(INDEX(個人!$C$5:$AF$205,$A30,1)&lt;&gt;"",TEXT(YEAR(INDEX(個人!$C$5:$AF$205,$A30,4)),"0000")&amp;TEXT(MONTH(INDEX(個人!$C$5:$AF$205,$A30,4)),"00")&amp;TEXT(DAY(INDEX(個人!$C$5:$AF$205,$A30,4)),"00"),"")</f>
        <v/>
      </c>
      <c r="G30" s="20" t="str">
        <f>IF(INDEX(個人!$C$5:$AF$205,$A30,1)&lt;&gt;"",VLOOKUP(VLOOKUP(INDEX(個人!$C$5:$AF$205,$A30,7),コード一覧!$AA$1:$AC$18,3,FALSE),コード一覧!$C$1:$D$8,2,FALSE),"")</f>
        <v/>
      </c>
      <c r="H30" s="20" t="str">
        <f>IF(INDEX(個人!$C$5:$AF$205,$A30,1)&lt;&gt;"",IF(ISNUMBER(VALUE(RIGHT(INDEX(個人!$C$5:$AF$205,$A30,7),1))),RIGHT(INDEX(個人!$C$5:$AF$205,$A30,7),1),0),"")</f>
        <v/>
      </c>
      <c r="I30" s="20" t="str">
        <f>IF(INDEX(個人!$C$5:$AF$205,$A30,1)&lt;&gt;"",VLOOKUP(D30&amp;"@"&amp;1,'中間シート（個人）'!$F:$M,3,FALSE),"")</f>
        <v/>
      </c>
      <c r="K30" s="20" t="str">
        <f>IF(INDEX(個人!$C$5:$AF$205,$A30,1)&lt;&gt;"",個人!$B$2,"")</f>
        <v/>
      </c>
      <c r="Q30" s="20" t="str">
        <f>IF(INDEX(個人!$C$5:$AF$205,$A30,1)&lt;&gt;"",4,"")</f>
        <v/>
      </c>
      <c r="R30" s="20" t="str">
        <f>IF(INDEX(個人!$C$5:$AF$205,$A30,1)&lt;&gt;"",IF(ISERROR(VLOOKUP($D30&amp;"@"&amp;1,'中間シート（個人）'!$F:$M,4,FALSE)),"",VLOOKUP($D30&amp;"@"&amp;1,'中間シート（個人）'!$F:$M,4,FALSE)&amp;VLOOKUP($D30&amp;"@"&amp;1,'中間シート（個人）'!$F:$M,5,FALSE)),"")</f>
        <v/>
      </c>
      <c r="S30" s="20" t="str">
        <f>IF(INDEX(個人!$C$5:$AF$205,$A30,1)&lt;&gt;"",IF(ISERROR(VLOOKUP($D30&amp;"@"&amp;1,'中間シート（個人）'!$F:$M,4,FALSE)),"",VLOOKUP($D30&amp;"@"&amp;1,'中間シート（個人）'!$F:$M,6,FALSE)&amp;VLOOKUP($D30&amp;"@"&amp;1,'中間シート（個人）'!$F:$M,7,FALSE)&amp;"."&amp;VLOOKUP($D30&amp;"@"&amp;1,'中間シート（個人）'!$F:$M,8,FALSE)),"")</f>
        <v/>
      </c>
      <c r="T30" s="20" t="str">
        <f>IF(INDEX(個人!$C$5:$AF$205,$A30,1)&lt;&gt;"",IF(ISERROR(VLOOKUP($D30&amp;"@"&amp;2,'中間シート（個人）'!$F:$M,4,FALSE)),"",VLOOKUP($D30&amp;"@"&amp;2,'中間シート（個人）'!$F:$M,4,FALSE)&amp;VLOOKUP($D30&amp;"@"&amp;2,'中間シート（個人）'!$F:$M,5,FALSE)),"")</f>
        <v/>
      </c>
      <c r="U30" s="20" t="str">
        <f>IF(INDEX(個人!$C$5:$AF$205,$A30,1)&lt;&gt;"",IF(ISERROR(VLOOKUP($D30&amp;"@"&amp;2,'中間シート（個人）'!$F:$M,4,FALSE)),"",VLOOKUP($D30&amp;"@"&amp;2,'中間シート（個人）'!$F:$M,6,FALSE)&amp;VLOOKUP($D30&amp;"@"&amp;2,'中間シート（個人）'!$F:$M,7,FALSE)&amp;"."&amp;VLOOKUP($D30&amp;"@"&amp;2,'中間シート（個人）'!$F:$M,8,FALSE)),"")</f>
        <v/>
      </c>
      <c r="V30" s="20" t="str">
        <f>IF(INDEX(個人!$C$5:$AF$205,$A30,1)&lt;&gt;"",IF(ISERROR(VLOOKUP($D30&amp;"@"&amp;3,'中間シート（個人）'!$F:$M,4,FALSE)),"",VLOOKUP($D30&amp;"@"&amp;3,'中間シート（個人）'!$F:$M,4,FALSE)&amp;VLOOKUP($D30&amp;"@"&amp;3,'中間シート（個人）'!$F:$M,5,FALSE)),"")</f>
        <v/>
      </c>
      <c r="W30" s="20" t="str">
        <f>IF(INDEX(個人!$C$5:$AF$205,$A30,1)&lt;&gt;"",IF(ISERROR(VLOOKUP($D30&amp;"@"&amp;3,'中間シート（個人）'!$F:$M,4,FALSE)),"",VLOOKUP($D30&amp;"@"&amp;3,'中間シート（個人）'!$F:$M,6,FALSE)&amp;VLOOKUP($D30&amp;"@"&amp;3,'中間シート（個人）'!$F:$M,7,FALSE)&amp;"."&amp;VLOOKUP($D30&amp;"@"&amp;3,'中間シート（個人）'!$F:$M,8,FALSE)),"")</f>
        <v/>
      </c>
      <c r="X30" s="20" t="str">
        <f>IF(INDEX(個人!$C$5:$AF$205,$A30,1)&lt;&gt;"",IF(ISERROR(VLOOKUP($D30&amp;"@"&amp;4,'中間シート（個人）'!$F:$M,4,FALSE)),"",VLOOKUP($D30&amp;"@"&amp;4,'中間シート（個人）'!$F:$M,4,FALSE)&amp;VLOOKUP($D30&amp;"@"&amp;4,'中間シート（個人）'!$F:$M,5,FALSE)),"")</f>
        <v/>
      </c>
      <c r="Y30" s="20" t="str">
        <f>IF(INDEX(個人!$C$5:$AF$205,$A30,1)&lt;&gt;"",IF(ISERROR(VLOOKUP($D30&amp;"@"&amp;4,'中間シート（個人）'!$F:$M,4,FALSE)),"",VLOOKUP($D30&amp;"@"&amp;4,'中間シート（個人）'!$F:$M,6,FALSE)&amp;VLOOKUP($D30&amp;"@"&amp;4,'中間シート（個人）'!$F:$M,7,FALSE)&amp;"."&amp;VLOOKUP($D30&amp;"@"&amp;4,'中間シート（個人）'!$F:$M,8,FALSE)),"")</f>
        <v/>
      </c>
      <c r="Z30" s="20" t="str">
        <f>IF(INDEX(個人!$C$5:$AF$205,$A30,1)&lt;&gt;"",IF(ISERROR(VLOOKUP($D30&amp;"@"&amp;5,'中間シート（個人）'!$F:$M,4,FALSE)),"",VLOOKUP($D30&amp;"@"&amp;5,'中間シート（個人）'!$F:$M,4,FALSE)&amp;VLOOKUP($D30&amp;"@"&amp;5,'中間シート（個人）'!$F:$M,5,FALSE)),"")</f>
        <v/>
      </c>
      <c r="AA30" s="20" t="str">
        <f>IF(INDEX(個人!$C$5:$AF$205,$A30,1)&lt;&gt;"",IF(ISERROR(VLOOKUP($D30&amp;"@"&amp;5,'中間シート（個人）'!$F:$M,4,FALSE)),"",VLOOKUP($D30&amp;"@"&amp;5,'中間シート（個人）'!$F:$M,6,FALSE)&amp;VLOOKUP($D30&amp;"@"&amp;5,'中間シート（個人）'!$F:$M,7,FALSE)&amp;"."&amp;VLOOKUP($D30&amp;"@"&amp;5,'中間シート（個人）'!$F:$M,8,FALSE)),"")</f>
        <v/>
      </c>
      <c r="AB30" s="20" t="str">
        <f>IF(INDEX(個人!$C$5:$AF$205,$A30,1)&lt;&gt;"",IF(ISERROR(VLOOKUP($D30&amp;"@"&amp;6,'中間シート（個人）'!$F:$M,4,FALSE)),"",VLOOKUP($D30&amp;"@"&amp;6,'中間シート（個人）'!$F:$M,4,FALSE)&amp;VLOOKUP($D30&amp;"@"&amp;6,'中間シート（個人）'!$F:$M,5,FALSE)),"")</f>
        <v/>
      </c>
      <c r="AC30" s="20" t="str">
        <f>IF(INDEX(個人!$C$5:$AF$205,$A30,1)&lt;&gt;"",IF(ISERROR(VLOOKUP($D30&amp;"@"&amp;6,'中間シート（個人）'!$F:$M,4,FALSE)),"",VLOOKUP($D30&amp;"@"&amp;6,'中間シート（個人）'!$F:$M,6,FALSE)&amp;VLOOKUP($D30&amp;"@"&amp;6,'中間シート（個人）'!$F:$M,7,FALSE)&amp;"."&amp;VLOOKUP($D30&amp;"@"&amp;6,'中間シート（個人）'!$F:$M,8,FALSE)),"")</f>
        <v/>
      </c>
      <c r="AD30" s="20" t="str">
        <f>IF(INDEX(個人!$C$5:$AF$205,$A30,1)&lt;&gt;"",IF(ISERROR(VLOOKUP($D30&amp;"@"&amp;7,'中間シート（個人）'!$F:$M,4,FALSE)),"",VLOOKUP($D30&amp;"@"&amp;7,'中間シート（個人）'!$F:$M,4,FALSE)&amp;VLOOKUP($D30&amp;"@"&amp;7,'中間シート（個人）'!$F:$M,5,FALSE)),"")</f>
        <v/>
      </c>
      <c r="AE30" s="20" t="str">
        <f>IF(INDEX(個人!$C$5:$AF$205,$A30,1)&lt;&gt;"",IF(ISERROR(VLOOKUP($D30&amp;"@"&amp;7,'中間シート（個人）'!$F:$M,4,FALSE)),"",VLOOKUP($D30&amp;"@"&amp;7,'中間シート（個人）'!$F:$M,6,FALSE)&amp;VLOOKUP($D30&amp;"@"&amp;7,'中間シート（個人）'!$F:$M,7,FALSE)&amp;"."&amp;VLOOKUP($D30&amp;"@"&amp;7,'中間シート（個人）'!$F:$M,8,FALSE)),"")</f>
        <v/>
      </c>
      <c r="AF30" s="20" t="str">
        <f>IF(INDEX(個人!$C$5:$AF$205,$A30,1)&lt;&gt;"",IF(ISERROR(VLOOKUP($D30&amp;"@"&amp;8,'中間シート（個人）'!$F:$M,4,FALSE)),"",VLOOKUP($D30&amp;"@"&amp;8,'中間シート（個人）'!$F:$M,4,FALSE)&amp;VLOOKUP($D30&amp;"@"&amp;8,'中間シート（個人）'!$F:$M,5,FALSE)),"")</f>
        <v/>
      </c>
      <c r="AG30" s="20" t="str">
        <f>IF(INDEX(個人!$C$5:$AF$205,$A30,1)&lt;&gt;"",IF(ISERROR(VLOOKUP($D30&amp;"@"&amp;8,'中間シート（個人）'!$F:$M,4,FALSE)),"",VLOOKUP($D30&amp;"@"&amp;8,'中間シート（個人）'!$F:$M,6,FALSE)&amp;VLOOKUP($D30&amp;"@"&amp;8,'中間シート（個人）'!$F:$M,7,FALSE)&amp;"."&amp;VLOOKUP($D30&amp;"@"&amp;8,'中間シート（個人）'!$F:$M,8,FALSE)),"")</f>
        <v/>
      </c>
      <c r="AH30" s="20" t="str">
        <f>IF(INDEX(個人!$C$5:$AF$205,$A30,1)&lt;&gt;"",IF(ISERROR(VLOOKUP($D30&amp;"@"&amp;9,'中間シート（個人）'!$F:$M,4,FALSE)),"",VLOOKUP($D30&amp;"@"&amp;9,'中間シート（個人）'!$F:$M,4,FALSE)&amp;VLOOKUP($D30&amp;"@"&amp;9,'中間シート（個人）'!$F:$M,5,FALSE)),"")</f>
        <v/>
      </c>
      <c r="AI30" s="20" t="str">
        <f>IF(INDEX(個人!$C$5:$AF$205,$A30,1)&lt;&gt;"",IF(ISERROR(VLOOKUP($D30&amp;"@"&amp;9,'中間シート（個人）'!$F:$M,4,FALSE)),"",VLOOKUP($D30&amp;"@"&amp;9,'中間シート（個人）'!$F:$M,6,FALSE)&amp;VLOOKUP($D30&amp;"@"&amp;9,'中間シート（個人）'!$F:$M,7,FALSE)&amp;"."&amp;VLOOKUP($D30&amp;"@"&amp;9,'中間シート（個人）'!$F:$M,8,FALSE)),"")</f>
        <v/>
      </c>
      <c r="AJ30" s="20" t="str">
        <f>IF(INDEX(個人!$C$5:$AF$205,$A30,1)&lt;&gt;"",IF(ISERROR(VLOOKUP($D30&amp;"@"&amp;10,'中間シート（個人）'!$F:$M,4,FALSE)),"",VLOOKUP($D30&amp;"@"&amp;10,'中間シート（個人）'!$F:$M,4,FALSE)&amp;VLOOKUP($D30&amp;"@"&amp;10,'中間シート（個人）'!$F:$M,5,FALSE)),"")</f>
        <v/>
      </c>
      <c r="AK30" s="20" t="str">
        <f>IF(INDEX(個人!$C$5:$AF$205,$A30,1)&lt;&gt;"",IF(ISERROR(VLOOKUP($D30&amp;"@"&amp;10,'中間シート（個人）'!$F:$M,4,FALSE)),"",VLOOKUP($D30&amp;"@"&amp;10,'中間シート（個人）'!$F:$M,6,FALSE)&amp;VLOOKUP($D30&amp;"@"&amp;10,'中間シート（個人）'!$F:$M,7,FALSE)&amp;"."&amp;VLOOKUP($D30&amp;"@"&amp;10,'中間シート（個人）'!$F:$M,8,FALSE)),"")</f>
        <v/>
      </c>
    </row>
    <row r="31" spans="1:37" x14ac:dyDescent="0.15">
      <c r="A31" s="20">
        <v>28</v>
      </c>
      <c r="C31" s="20" t="str">
        <f>IF(INDEX(個人!$C$5:$AF$205,$A31,1)&lt;&gt;"",VLOOKUP(INDEX(個人!$C$5:$AF$205,$A31,3),コード一覧!$A$1:$B$3,2,FALSE),"")</f>
        <v/>
      </c>
      <c r="D31" s="20" t="str">
        <f>IF(INDEX(個人!$C$5:$AF$205,$A31,1)&lt;&gt;"",DBCS(TRIM(INDEX(個人!$C$5:$AF$205,$A31,1))),"")</f>
        <v/>
      </c>
      <c r="E31" s="20" t="str">
        <f>IF(INDEX(個人!$C$5:$AF$205,$A31,1)&lt;&gt;"",ASC(TRIM(INDEX(個人!$C$5:$AF$205,$A31,2))),"")</f>
        <v/>
      </c>
      <c r="F31" s="20" t="str">
        <f>IF(INDEX(個人!$C$5:$AF$205,$A31,1)&lt;&gt;"",TEXT(YEAR(INDEX(個人!$C$5:$AF$205,$A31,4)),"0000")&amp;TEXT(MONTH(INDEX(個人!$C$5:$AF$205,$A31,4)),"00")&amp;TEXT(DAY(INDEX(個人!$C$5:$AF$205,$A31,4)),"00"),"")</f>
        <v/>
      </c>
      <c r="G31" s="20" t="str">
        <f>IF(INDEX(個人!$C$5:$AF$205,$A31,1)&lt;&gt;"",VLOOKUP(VLOOKUP(INDEX(個人!$C$5:$AF$205,$A31,7),コード一覧!$AA$1:$AC$18,3,FALSE),コード一覧!$C$1:$D$8,2,FALSE),"")</f>
        <v/>
      </c>
      <c r="H31" s="20" t="str">
        <f>IF(INDEX(個人!$C$5:$AF$205,$A31,1)&lt;&gt;"",IF(ISNUMBER(VALUE(RIGHT(INDEX(個人!$C$5:$AF$205,$A31,7),1))),RIGHT(INDEX(個人!$C$5:$AF$205,$A31,7),1),0),"")</f>
        <v/>
      </c>
      <c r="I31" s="20" t="str">
        <f>IF(INDEX(個人!$C$5:$AF$205,$A31,1)&lt;&gt;"",VLOOKUP(D31&amp;"@"&amp;1,'中間シート（個人）'!$F:$M,3,FALSE),"")</f>
        <v/>
      </c>
      <c r="K31" s="20" t="str">
        <f>IF(INDEX(個人!$C$5:$AF$205,$A31,1)&lt;&gt;"",個人!$B$2,"")</f>
        <v/>
      </c>
      <c r="Q31" s="20" t="str">
        <f>IF(INDEX(個人!$C$5:$AF$205,$A31,1)&lt;&gt;"",4,"")</f>
        <v/>
      </c>
      <c r="R31" s="20" t="str">
        <f>IF(INDEX(個人!$C$5:$AF$205,$A31,1)&lt;&gt;"",IF(ISERROR(VLOOKUP($D31&amp;"@"&amp;1,'中間シート（個人）'!$F:$M,4,FALSE)),"",VLOOKUP($D31&amp;"@"&amp;1,'中間シート（個人）'!$F:$M,4,FALSE)&amp;VLOOKUP($D31&amp;"@"&amp;1,'中間シート（個人）'!$F:$M,5,FALSE)),"")</f>
        <v/>
      </c>
      <c r="S31" s="20" t="str">
        <f>IF(INDEX(個人!$C$5:$AF$205,$A31,1)&lt;&gt;"",IF(ISERROR(VLOOKUP($D31&amp;"@"&amp;1,'中間シート（個人）'!$F:$M,4,FALSE)),"",VLOOKUP($D31&amp;"@"&amp;1,'中間シート（個人）'!$F:$M,6,FALSE)&amp;VLOOKUP($D31&amp;"@"&amp;1,'中間シート（個人）'!$F:$M,7,FALSE)&amp;"."&amp;VLOOKUP($D31&amp;"@"&amp;1,'中間シート（個人）'!$F:$M,8,FALSE)),"")</f>
        <v/>
      </c>
      <c r="T31" s="20" t="str">
        <f>IF(INDEX(個人!$C$5:$AF$205,$A31,1)&lt;&gt;"",IF(ISERROR(VLOOKUP($D31&amp;"@"&amp;2,'中間シート（個人）'!$F:$M,4,FALSE)),"",VLOOKUP($D31&amp;"@"&amp;2,'中間シート（個人）'!$F:$M,4,FALSE)&amp;VLOOKUP($D31&amp;"@"&amp;2,'中間シート（個人）'!$F:$M,5,FALSE)),"")</f>
        <v/>
      </c>
      <c r="U31" s="20" t="str">
        <f>IF(INDEX(個人!$C$5:$AF$205,$A31,1)&lt;&gt;"",IF(ISERROR(VLOOKUP($D31&amp;"@"&amp;2,'中間シート（個人）'!$F:$M,4,FALSE)),"",VLOOKUP($D31&amp;"@"&amp;2,'中間シート（個人）'!$F:$M,6,FALSE)&amp;VLOOKUP($D31&amp;"@"&amp;2,'中間シート（個人）'!$F:$M,7,FALSE)&amp;"."&amp;VLOOKUP($D31&amp;"@"&amp;2,'中間シート（個人）'!$F:$M,8,FALSE)),"")</f>
        <v/>
      </c>
      <c r="V31" s="20" t="str">
        <f>IF(INDEX(個人!$C$5:$AF$205,$A31,1)&lt;&gt;"",IF(ISERROR(VLOOKUP($D31&amp;"@"&amp;3,'中間シート（個人）'!$F:$M,4,FALSE)),"",VLOOKUP($D31&amp;"@"&amp;3,'中間シート（個人）'!$F:$M,4,FALSE)&amp;VLOOKUP($D31&amp;"@"&amp;3,'中間シート（個人）'!$F:$M,5,FALSE)),"")</f>
        <v/>
      </c>
      <c r="W31" s="20" t="str">
        <f>IF(INDEX(個人!$C$5:$AF$205,$A31,1)&lt;&gt;"",IF(ISERROR(VLOOKUP($D31&amp;"@"&amp;3,'中間シート（個人）'!$F:$M,4,FALSE)),"",VLOOKUP($D31&amp;"@"&amp;3,'中間シート（個人）'!$F:$M,6,FALSE)&amp;VLOOKUP($D31&amp;"@"&amp;3,'中間シート（個人）'!$F:$M,7,FALSE)&amp;"."&amp;VLOOKUP($D31&amp;"@"&amp;3,'中間シート（個人）'!$F:$M,8,FALSE)),"")</f>
        <v/>
      </c>
      <c r="X31" s="20" t="str">
        <f>IF(INDEX(個人!$C$5:$AF$205,$A31,1)&lt;&gt;"",IF(ISERROR(VLOOKUP($D31&amp;"@"&amp;4,'中間シート（個人）'!$F:$M,4,FALSE)),"",VLOOKUP($D31&amp;"@"&amp;4,'中間シート（個人）'!$F:$M,4,FALSE)&amp;VLOOKUP($D31&amp;"@"&amp;4,'中間シート（個人）'!$F:$M,5,FALSE)),"")</f>
        <v/>
      </c>
      <c r="Y31" s="20" t="str">
        <f>IF(INDEX(個人!$C$5:$AF$205,$A31,1)&lt;&gt;"",IF(ISERROR(VLOOKUP($D31&amp;"@"&amp;4,'中間シート（個人）'!$F:$M,4,FALSE)),"",VLOOKUP($D31&amp;"@"&amp;4,'中間シート（個人）'!$F:$M,6,FALSE)&amp;VLOOKUP($D31&amp;"@"&amp;4,'中間シート（個人）'!$F:$M,7,FALSE)&amp;"."&amp;VLOOKUP($D31&amp;"@"&amp;4,'中間シート（個人）'!$F:$M,8,FALSE)),"")</f>
        <v/>
      </c>
      <c r="Z31" s="20" t="str">
        <f>IF(INDEX(個人!$C$5:$AF$205,$A31,1)&lt;&gt;"",IF(ISERROR(VLOOKUP($D31&amp;"@"&amp;5,'中間シート（個人）'!$F:$M,4,FALSE)),"",VLOOKUP($D31&amp;"@"&amp;5,'中間シート（個人）'!$F:$M,4,FALSE)&amp;VLOOKUP($D31&amp;"@"&amp;5,'中間シート（個人）'!$F:$M,5,FALSE)),"")</f>
        <v/>
      </c>
      <c r="AA31" s="20" t="str">
        <f>IF(INDEX(個人!$C$5:$AF$205,$A31,1)&lt;&gt;"",IF(ISERROR(VLOOKUP($D31&amp;"@"&amp;5,'中間シート（個人）'!$F:$M,4,FALSE)),"",VLOOKUP($D31&amp;"@"&amp;5,'中間シート（個人）'!$F:$M,6,FALSE)&amp;VLOOKUP($D31&amp;"@"&amp;5,'中間シート（個人）'!$F:$M,7,FALSE)&amp;"."&amp;VLOOKUP($D31&amp;"@"&amp;5,'中間シート（個人）'!$F:$M,8,FALSE)),"")</f>
        <v/>
      </c>
      <c r="AB31" s="20" t="str">
        <f>IF(INDEX(個人!$C$5:$AF$205,$A31,1)&lt;&gt;"",IF(ISERROR(VLOOKUP($D31&amp;"@"&amp;6,'中間シート（個人）'!$F:$M,4,FALSE)),"",VLOOKUP($D31&amp;"@"&amp;6,'中間シート（個人）'!$F:$M,4,FALSE)&amp;VLOOKUP($D31&amp;"@"&amp;6,'中間シート（個人）'!$F:$M,5,FALSE)),"")</f>
        <v/>
      </c>
      <c r="AC31" s="20" t="str">
        <f>IF(INDEX(個人!$C$5:$AF$205,$A31,1)&lt;&gt;"",IF(ISERROR(VLOOKUP($D31&amp;"@"&amp;6,'中間シート（個人）'!$F:$M,4,FALSE)),"",VLOOKUP($D31&amp;"@"&amp;6,'中間シート（個人）'!$F:$M,6,FALSE)&amp;VLOOKUP($D31&amp;"@"&amp;6,'中間シート（個人）'!$F:$M,7,FALSE)&amp;"."&amp;VLOOKUP($D31&amp;"@"&amp;6,'中間シート（個人）'!$F:$M,8,FALSE)),"")</f>
        <v/>
      </c>
      <c r="AD31" s="20" t="str">
        <f>IF(INDEX(個人!$C$5:$AF$205,$A31,1)&lt;&gt;"",IF(ISERROR(VLOOKUP($D31&amp;"@"&amp;7,'中間シート（個人）'!$F:$M,4,FALSE)),"",VLOOKUP($D31&amp;"@"&amp;7,'中間シート（個人）'!$F:$M,4,FALSE)&amp;VLOOKUP($D31&amp;"@"&amp;7,'中間シート（個人）'!$F:$M,5,FALSE)),"")</f>
        <v/>
      </c>
      <c r="AE31" s="20" t="str">
        <f>IF(INDEX(個人!$C$5:$AF$205,$A31,1)&lt;&gt;"",IF(ISERROR(VLOOKUP($D31&amp;"@"&amp;7,'中間シート（個人）'!$F:$M,4,FALSE)),"",VLOOKUP($D31&amp;"@"&amp;7,'中間シート（個人）'!$F:$M,6,FALSE)&amp;VLOOKUP($D31&amp;"@"&amp;7,'中間シート（個人）'!$F:$M,7,FALSE)&amp;"."&amp;VLOOKUP($D31&amp;"@"&amp;7,'中間シート（個人）'!$F:$M,8,FALSE)),"")</f>
        <v/>
      </c>
      <c r="AF31" s="20" t="str">
        <f>IF(INDEX(個人!$C$5:$AF$205,$A31,1)&lt;&gt;"",IF(ISERROR(VLOOKUP($D31&amp;"@"&amp;8,'中間シート（個人）'!$F:$M,4,FALSE)),"",VLOOKUP($D31&amp;"@"&amp;8,'中間シート（個人）'!$F:$M,4,FALSE)&amp;VLOOKUP($D31&amp;"@"&amp;8,'中間シート（個人）'!$F:$M,5,FALSE)),"")</f>
        <v/>
      </c>
      <c r="AG31" s="20" t="str">
        <f>IF(INDEX(個人!$C$5:$AF$205,$A31,1)&lt;&gt;"",IF(ISERROR(VLOOKUP($D31&amp;"@"&amp;8,'中間シート（個人）'!$F:$M,4,FALSE)),"",VLOOKUP($D31&amp;"@"&amp;8,'中間シート（個人）'!$F:$M,6,FALSE)&amp;VLOOKUP($D31&amp;"@"&amp;8,'中間シート（個人）'!$F:$M,7,FALSE)&amp;"."&amp;VLOOKUP($D31&amp;"@"&amp;8,'中間シート（個人）'!$F:$M,8,FALSE)),"")</f>
        <v/>
      </c>
      <c r="AH31" s="20" t="str">
        <f>IF(INDEX(個人!$C$5:$AF$205,$A31,1)&lt;&gt;"",IF(ISERROR(VLOOKUP($D31&amp;"@"&amp;9,'中間シート（個人）'!$F:$M,4,FALSE)),"",VLOOKUP($D31&amp;"@"&amp;9,'中間シート（個人）'!$F:$M,4,FALSE)&amp;VLOOKUP($D31&amp;"@"&amp;9,'中間シート（個人）'!$F:$M,5,FALSE)),"")</f>
        <v/>
      </c>
      <c r="AI31" s="20" t="str">
        <f>IF(INDEX(個人!$C$5:$AF$205,$A31,1)&lt;&gt;"",IF(ISERROR(VLOOKUP($D31&amp;"@"&amp;9,'中間シート（個人）'!$F:$M,4,FALSE)),"",VLOOKUP($D31&amp;"@"&amp;9,'中間シート（個人）'!$F:$M,6,FALSE)&amp;VLOOKUP($D31&amp;"@"&amp;9,'中間シート（個人）'!$F:$M,7,FALSE)&amp;"."&amp;VLOOKUP($D31&amp;"@"&amp;9,'中間シート（個人）'!$F:$M,8,FALSE)),"")</f>
        <v/>
      </c>
      <c r="AJ31" s="20" t="str">
        <f>IF(INDEX(個人!$C$5:$AF$205,$A31,1)&lt;&gt;"",IF(ISERROR(VLOOKUP($D31&amp;"@"&amp;10,'中間シート（個人）'!$F:$M,4,FALSE)),"",VLOOKUP($D31&amp;"@"&amp;10,'中間シート（個人）'!$F:$M,4,FALSE)&amp;VLOOKUP($D31&amp;"@"&amp;10,'中間シート（個人）'!$F:$M,5,FALSE)),"")</f>
        <v/>
      </c>
      <c r="AK31" s="20" t="str">
        <f>IF(INDEX(個人!$C$5:$AF$205,$A31,1)&lt;&gt;"",IF(ISERROR(VLOOKUP($D31&amp;"@"&amp;10,'中間シート（個人）'!$F:$M,4,FALSE)),"",VLOOKUP($D31&amp;"@"&amp;10,'中間シート（個人）'!$F:$M,6,FALSE)&amp;VLOOKUP($D31&amp;"@"&amp;10,'中間シート（個人）'!$F:$M,7,FALSE)&amp;"."&amp;VLOOKUP($D31&amp;"@"&amp;10,'中間シート（個人）'!$F:$M,8,FALSE)),"")</f>
        <v/>
      </c>
    </row>
    <row r="32" spans="1:37" x14ac:dyDescent="0.15">
      <c r="A32" s="20">
        <v>29</v>
      </c>
      <c r="C32" s="20" t="str">
        <f>IF(INDEX(個人!$C$5:$AF$205,$A32,1)&lt;&gt;"",VLOOKUP(INDEX(個人!$C$5:$AF$205,$A32,3),コード一覧!$A$1:$B$3,2,FALSE),"")</f>
        <v/>
      </c>
      <c r="D32" s="20" t="str">
        <f>IF(INDEX(個人!$C$5:$AF$205,$A32,1)&lt;&gt;"",DBCS(TRIM(INDEX(個人!$C$5:$AF$205,$A32,1))),"")</f>
        <v/>
      </c>
      <c r="E32" s="20" t="str">
        <f>IF(INDEX(個人!$C$5:$AF$205,$A32,1)&lt;&gt;"",ASC(TRIM(INDEX(個人!$C$5:$AF$205,$A32,2))),"")</f>
        <v/>
      </c>
      <c r="F32" s="20" t="str">
        <f>IF(INDEX(個人!$C$5:$AF$205,$A32,1)&lt;&gt;"",TEXT(YEAR(INDEX(個人!$C$5:$AF$205,$A32,4)),"0000")&amp;TEXT(MONTH(INDEX(個人!$C$5:$AF$205,$A32,4)),"00")&amp;TEXT(DAY(INDEX(個人!$C$5:$AF$205,$A32,4)),"00"),"")</f>
        <v/>
      </c>
      <c r="G32" s="20" t="str">
        <f>IF(INDEX(個人!$C$5:$AF$205,$A32,1)&lt;&gt;"",VLOOKUP(VLOOKUP(INDEX(個人!$C$5:$AF$205,$A32,7),コード一覧!$AA$1:$AC$18,3,FALSE),コード一覧!$C$1:$D$8,2,FALSE),"")</f>
        <v/>
      </c>
      <c r="H32" s="20" t="str">
        <f>IF(INDEX(個人!$C$5:$AF$205,$A32,1)&lt;&gt;"",IF(ISNUMBER(VALUE(RIGHT(INDEX(個人!$C$5:$AF$205,$A32,7),1))),RIGHT(INDEX(個人!$C$5:$AF$205,$A32,7),1),0),"")</f>
        <v/>
      </c>
      <c r="I32" s="20" t="str">
        <f>IF(INDEX(個人!$C$5:$AF$205,$A32,1)&lt;&gt;"",VLOOKUP(D32&amp;"@"&amp;1,'中間シート（個人）'!$F:$M,3,FALSE),"")</f>
        <v/>
      </c>
      <c r="K32" s="20" t="str">
        <f>IF(INDEX(個人!$C$5:$AF$205,$A32,1)&lt;&gt;"",個人!$B$2,"")</f>
        <v/>
      </c>
      <c r="Q32" s="20" t="str">
        <f>IF(INDEX(個人!$C$5:$AF$205,$A32,1)&lt;&gt;"",4,"")</f>
        <v/>
      </c>
      <c r="R32" s="20" t="str">
        <f>IF(INDEX(個人!$C$5:$AF$205,$A32,1)&lt;&gt;"",IF(ISERROR(VLOOKUP($D32&amp;"@"&amp;1,'中間シート（個人）'!$F:$M,4,FALSE)),"",VLOOKUP($D32&amp;"@"&amp;1,'中間シート（個人）'!$F:$M,4,FALSE)&amp;VLOOKUP($D32&amp;"@"&amp;1,'中間シート（個人）'!$F:$M,5,FALSE)),"")</f>
        <v/>
      </c>
      <c r="S32" s="20" t="str">
        <f>IF(INDEX(個人!$C$5:$AF$205,$A32,1)&lt;&gt;"",IF(ISERROR(VLOOKUP($D32&amp;"@"&amp;1,'中間シート（個人）'!$F:$M,4,FALSE)),"",VLOOKUP($D32&amp;"@"&amp;1,'中間シート（個人）'!$F:$M,6,FALSE)&amp;VLOOKUP($D32&amp;"@"&amp;1,'中間シート（個人）'!$F:$M,7,FALSE)&amp;"."&amp;VLOOKUP($D32&amp;"@"&amp;1,'中間シート（個人）'!$F:$M,8,FALSE)),"")</f>
        <v/>
      </c>
      <c r="T32" s="20" t="str">
        <f>IF(INDEX(個人!$C$5:$AF$205,$A32,1)&lt;&gt;"",IF(ISERROR(VLOOKUP($D32&amp;"@"&amp;2,'中間シート（個人）'!$F:$M,4,FALSE)),"",VLOOKUP($D32&amp;"@"&amp;2,'中間シート（個人）'!$F:$M,4,FALSE)&amp;VLOOKUP($D32&amp;"@"&amp;2,'中間シート（個人）'!$F:$M,5,FALSE)),"")</f>
        <v/>
      </c>
      <c r="U32" s="20" t="str">
        <f>IF(INDEX(個人!$C$5:$AF$205,$A32,1)&lt;&gt;"",IF(ISERROR(VLOOKUP($D32&amp;"@"&amp;2,'中間シート（個人）'!$F:$M,4,FALSE)),"",VLOOKUP($D32&amp;"@"&amp;2,'中間シート（個人）'!$F:$M,6,FALSE)&amp;VLOOKUP($D32&amp;"@"&amp;2,'中間シート（個人）'!$F:$M,7,FALSE)&amp;"."&amp;VLOOKUP($D32&amp;"@"&amp;2,'中間シート（個人）'!$F:$M,8,FALSE)),"")</f>
        <v/>
      </c>
      <c r="V32" s="20" t="str">
        <f>IF(INDEX(個人!$C$5:$AF$205,$A32,1)&lt;&gt;"",IF(ISERROR(VLOOKUP($D32&amp;"@"&amp;3,'中間シート（個人）'!$F:$M,4,FALSE)),"",VLOOKUP($D32&amp;"@"&amp;3,'中間シート（個人）'!$F:$M,4,FALSE)&amp;VLOOKUP($D32&amp;"@"&amp;3,'中間シート（個人）'!$F:$M,5,FALSE)),"")</f>
        <v/>
      </c>
      <c r="W32" s="20" t="str">
        <f>IF(INDEX(個人!$C$5:$AF$205,$A32,1)&lt;&gt;"",IF(ISERROR(VLOOKUP($D32&amp;"@"&amp;3,'中間シート（個人）'!$F:$M,4,FALSE)),"",VLOOKUP($D32&amp;"@"&amp;3,'中間シート（個人）'!$F:$M,6,FALSE)&amp;VLOOKUP($D32&amp;"@"&amp;3,'中間シート（個人）'!$F:$M,7,FALSE)&amp;"."&amp;VLOOKUP($D32&amp;"@"&amp;3,'中間シート（個人）'!$F:$M,8,FALSE)),"")</f>
        <v/>
      </c>
      <c r="X32" s="20" t="str">
        <f>IF(INDEX(個人!$C$5:$AF$205,$A32,1)&lt;&gt;"",IF(ISERROR(VLOOKUP($D32&amp;"@"&amp;4,'中間シート（個人）'!$F:$M,4,FALSE)),"",VLOOKUP($D32&amp;"@"&amp;4,'中間シート（個人）'!$F:$M,4,FALSE)&amp;VLOOKUP($D32&amp;"@"&amp;4,'中間シート（個人）'!$F:$M,5,FALSE)),"")</f>
        <v/>
      </c>
      <c r="Y32" s="20" t="str">
        <f>IF(INDEX(個人!$C$5:$AF$205,$A32,1)&lt;&gt;"",IF(ISERROR(VLOOKUP($D32&amp;"@"&amp;4,'中間シート（個人）'!$F:$M,4,FALSE)),"",VLOOKUP($D32&amp;"@"&amp;4,'中間シート（個人）'!$F:$M,6,FALSE)&amp;VLOOKUP($D32&amp;"@"&amp;4,'中間シート（個人）'!$F:$M,7,FALSE)&amp;"."&amp;VLOOKUP($D32&amp;"@"&amp;4,'中間シート（個人）'!$F:$M,8,FALSE)),"")</f>
        <v/>
      </c>
      <c r="Z32" s="20" t="str">
        <f>IF(INDEX(個人!$C$5:$AF$205,$A32,1)&lt;&gt;"",IF(ISERROR(VLOOKUP($D32&amp;"@"&amp;5,'中間シート（個人）'!$F:$M,4,FALSE)),"",VLOOKUP($D32&amp;"@"&amp;5,'中間シート（個人）'!$F:$M,4,FALSE)&amp;VLOOKUP($D32&amp;"@"&amp;5,'中間シート（個人）'!$F:$M,5,FALSE)),"")</f>
        <v/>
      </c>
      <c r="AA32" s="20" t="str">
        <f>IF(INDEX(個人!$C$5:$AF$205,$A32,1)&lt;&gt;"",IF(ISERROR(VLOOKUP($D32&amp;"@"&amp;5,'中間シート（個人）'!$F:$M,4,FALSE)),"",VLOOKUP($D32&amp;"@"&amp;5,'中間シート（個人）'!$F:$M,6,FALSE)&amp;VLOOKUP($D32&amp;"@"&amp;5,'中間シート（個人）'!$F:$M,7,FALSE)&amp;"."&amp;VLOOKUP($D32&amp;"@"&amp;5,'中間シート（個人）'!$F:$M,8,FALSE)),"")</f>
        <v/>
      </c>
      <c r="AB32" s="20" t="str">
        <f>IF(INDEX(個人!$C$5:$AF$205,$A32,1)&lt;&gt;"",IF(ISERROR(VLOOKUP($D32&amp;"@"&amp;6,'中間シート（個人）'!$F:$M,4,FALSE)),"",VLOOKUP($D32&amp;"@"&amp;6,'中間シート（個人）'!$F:$M,4,FALSE)&amp;VLOOKUP($D32&amp;"@"&amp;6,'中間シート（個人）'!$F:$M,5,FALSE)),"")</f>
        <v/>
      </c>
      <c r="AC32" s="20" t="str">
        <f>IF(INDEX(個人!$C$5:$AF$205,$A32,1)&lt;&gt;"",IF(ISERROR(VLOOKUP($D32&amp;"@"&amp;6,'中間シート（個人）'!$F:$M,4,FALSE)),"",VLOOKUP($D32&amp;"@"&amp;6,'中間シート（個人）'!$F:$M,6,FALSE)&amp;VLOOKUP($D32&amp;"@"&amp;6,'中間シート（個人）'!$F:$M,7,FALSE)&amp;"."&amp;VLOOKUP($D32&amp;"@"&amp;6,'中間シート（個人）'!$F:$M,8,FALSE)),"")</f>
        <v/>
      </c>
      <c r="AD32" s="20" t="str">
        <f>IF(INDEX(個人!$C$5:$AF$205,$A32,1)&lt;&gt;"",IF(ISERROR(VLOOKUP($D32&amp;"@"&amp;7,'中間シート（個人）'!$F:$M,4,FALSE)),"",VLOOKUP($D32&amp;"@"&amp;7,'中間シート（個人）'!$F:$M,4,FALSE)&amp;VLOOKUP($D32&amp;"@"&amp;7,'中間シート（個人）'!$F:$M,5,FALSE)),"")</f>
        <v/>
      </c>
      <c r="AE32" s="20" t="str">
        <f>IF(INDEX(個人!$C$5:$AF$205,$A32,1)&lt;&gt;"",IF(ISERROR(VLOOKUP($D32&amp;"@"&amp;7,'中間シート（個人）'!$F:$M,4,FALSE)),"",VLOOKUP($D32&amp;"@"&amp;7,'中間シート（個人）'!$F:$M,6,FALSE)&amp;VLOOKUP($D32&amp;"@"&amp;7,'中間シート（個人）'!$F:$M,7,FALSE)&amp;"."&amp;VLOOKUP($D32&amp;"@"&amp;7,'中間シート（個人）'!$F:$M,8,FALSE)),"")</f>
        <v/>
      </c>
      <c r="AF32" s="20" t="str">
        <f>IF(INDEX(個人!$C$5:$AF$205,$A32,1)&lt;&gt;"",IF(ISERROR(VLOOKUP($D32&amp;"@"&amp;8,'中間シート（個人）'!$F:$M,4,FALSE)),"",VLOOKUP($D32&amp;"@"&amp;8,'中間シート（個人）'!$F:$M,4,FALSE)&amp;VLOOKUP($D32&amp;"@"&amp;8,'中間シート（個人）'!$F:$M,5,FALSE)),"")</f>
        <v/>
      </c>
      <c r="AG32" s="20" t="str">
        <f>IF(INDEX(個人!$C$5:$AF$205,$A32,1)&lt;&gt;"",IF(ISERROR(VLOOKUP($D32&amp;"@"&amp;8,'中間シート（個人）'!$F:$M,4,FALSE)),"",VLOOKUP($D32&amp;"@"&amp;8,'中間シート（個人）'!$F:$M,6,FALSE)&amp;VLOOKUP($D32&amp;"@"&amp;8,'中間シート（個人）'!$F:$M,7,FALSE)&amp;"."&amp;VLOOKUP($D32&amp;"@"&amp;8,'中間シート（個人）'!$F:$M,8,FALSE)),"")</f>
        <v/>
      </c>
      <c r="AH32" s="20" t="str">
        <f>IF(INDEX(個人!$C$5:$AF$205,$A32,1)&lt;&gt;"",IF(ISERROR(VLOOKUP($D32&amp;"@"&amp;9,'中間シート（個人）'!$F:$M,4,FALSE)),"",VLOOKUP($D32&amp;"@"&amp;9,'中間シート（個人）'!$F:$M,4,FALSE)&amp;VLOOKUP($D32&amp;"@"&amp;9,'中間シート（個人）'!$F:$M,5,FALSE)),"")</f>
        <v/>
      </c>
      <c r="AI32" s="20" t="str">
        <f>IF(INDEX(個人!$C$5:$AF$205,$A32,1)&lt;&gt;"",IF(ISERROR(VLOOKUP($D32&amp;"@"&amp;9,'中間シート（個人）'!$F:$M,4,FALSE)),"",VLOOKUP($D32&amp;"@"&amp;9,'中間シート（個人）'!$F:$M,6,FALSE)&amp;VLOOKUP($D32&amp;"@"&amp;9,'中間シート（個人）'!$F:$M,7,FALSE)&amp;"."&amp;VLOOKUP($D32&amp;"@"&amp;9,'中間シート（個人）'!$F:$M,8,FALSE)),"")</f>
        <v/>
      </c>
      <c r="AJ32" s="20" t="str">
        <f>IF(INDEX(個人!$C$5:$AF$205,$A32,1)&lt;&gt;"",IF(ISERROR(VLOOKUP($D32&amp;"@"&amp;10,'中間シート（個人）'!$F:$M,4,FALSE)),"",VLOOKUP($D32&amp;"@"&amp;10,'中間シート（個人）'!$F:$M,4,FALSE)&amp;VLOOKUP($D32&amp;"@"&amp;10,'中間シート（個人）'!$F:$M,5,FALSE)),"")</f>
        <v/>
      </c>
      <c r="AK32" s="20" t="str">
        <f>IF(INDEX(個人!$C$5:$AF$205,$A32,1)&lt;&gt;"",IF(ISERROR(VLOOKUP($D32&amp;"@"&amp;10,'中間シート（個人）'!$F:$M,4,FALSE)),"",VLOOKUP($D32&amp;"@"&amp;10,'中間シート（個人）'!$F:$M,6,FALSE)&amp;VLOOKUP($D32&amp;"@"&amp;10,'中間シート（個人）'!$F:$M,7,FALSE)&amp;"."&amp;VLOOKUP($D32&amp;"@"&amp;10,'中間シート（個人）'!$F:$M,8,FALSE)),"")</f>
        <v/>
      </c>
    </row>
    <row r="33" spans="1:37" x14ac:dyDescent="0.15">
      <c r="A33" s="20">
        <v>30</v>
      </c>
      <c r="C33" s="20" t="str">
        <f>IF(INDEX(個人!$C$5:$AF$205,$A33,1)&lt;&gt;"",VLOOKUP(INDEX(個人!$C$5:$AF$205,$A33,3),コード一覧!$A$1:$B$3,2,FALSE),"")</f>
        <v/>
      </c>
      <c r="D33" s="20" t="str">
        <f>IF(INDEX(個人!$C$5:$AF$205,$A33,1)&lt;&gt;"",DBCS(TRIM(INDEX(個人!$C$5:$AF$205,$A33,1))),"")</f>
        <v/>
      </c>
      <c r="E33" s="20" t="str">
        <f>IF(INDEX(個人!$C$5:$AF$205,$A33,1)&lt;&gt;"",ASC(TRIM(INDEX(個人!$C$5:$AF$205,$A33,2))),"")</f>
        <v/>
      </c>
      <c r="F33" s="20" t="str">
        <f>IF(INDEX(個人!$C$5:$AF$205,$A33,1)&lt;&gt;"",TEXT(YEAR(INDEX(個人!$C$5:$AF$205,$A33,4)),"0000")&amp;TEXT(MONTH(INDEX(個人!$C$5:$AF$205,$A33,4)),"00")&amp;TEXT(DAY(INDEX(個人!$C$5:$AF$205,$A33,4)),"00"),"")</f>
        <v/>
      </c>
      <c r="G33" s="20" t="str">
        <f>IF(INDEX(個人!$C$5:$AF$205,$A33,1)&lt;&gt;"",VLOOKUP(VLOOKUP(INDEX(個人!$C$5:$AF$205,$A33,7),コード一覧!$AA$1:$AC$18,3,FALSE),コード一覧!$C$1:$D$8,2,FALSE),"")</f>
        <v/>
      </c>
      <c r="H33" s="20" t="str">
        <f>IF(INDEX(個人!$C$5:$AF$205,$A33,1)&lt;&gt;"",IF(ISNUMBER(VALUE(RIGHT(INDEX(個人!$C$5:$AF$205,$A33,7),1))),RIGHT(INDEX(個人!$C$5:$AF$205,$A33,7),1),0),"")</f>
        <v/>
      </c>
      <c r="I33" s="20" t="str">
        <f>IF(INDEX(個人!$C$5:$AF$205,$A33,1)&lt;&gt;"",VLOOKUP(D33&amp;"@"&amp;1,'中間シート（個人）'!$F:$M,3,FALSE),"")</f>
        <v/>
      </c>
      <c r="K33" s="20" t="str">
        <f>IF(INDEX(個人!$C$5:$AF$205,$A33,1)&lt;&gt;"",個人!$B$2,"")</f>
        <v/>
      </c>
      <c r="Q33" s="20" t="str">
        <f>IF(INDEX(個人!$C$5:$AF$205,$A33,1)&lt;&gt;"",4,"")</f>
        <v/>
      </c>
      <c r="R33" s="20" t="str">
        <f>IF(INDEX(個人!$C$5:$AF$205,$A33,1)&lt;&gt;"",IF(ISERROR(VLOOKUP($D33&amp;"@"&amp;1,'中間シート（個人）'!$F:$M,4,FALSE)),"",VLOOKUP($D33&amp;"@"&amp;1,'中間シート（個人）'!$F:$M,4,FALSE)&amp;VLOOKUP($D33&amp;"@"&amp;1,'中間シート（個人）'!$F:$M,5,FALSE)),"")</f>
        <v/>
      </c>
      <c r="S33" s="20" t="str">
        <f>IF(INDEX(個人!$C$5:$AF$205,$A33,1)&lt;&gt;"",IF(ISERROR(VLOOKUP($D33&amp;"@"&amp;1,'中間シート（個人）'!$F:$M,4,FALSE)),"",VLOOKUP($D33&amp;"@"&amp;1,'中間シート（個人）'!$F:$M,6,FALSE)&amp;VLOOKUP($D33&amp;"@"&amp;1,'中間シート（個人）'!$F:$M,7,FALSE)&amp;"."&amp;VLOOKUP($D33&amp;"@"&amp;1,'中間シート（個人）'!$F:$M,8,FALSE)),"")</f>
        <v/>
      </c>
      <c r="T33" s="20" t="str">
        <f>IF(INDEX(個人!$C$5:$AF$205,$A33,1)&lt;&gt;"",IF(ISERROR(VLOOKUP($D33&amp;"@"&amp;2,'中間シート（個人）'!$F:$M,4,FALSE)),"",VLOOKUP($D33&amp;"@"&amp;2,'中間シート（個人）'!$F:$M,4,FALSE)&amp;VLOOKUP($D33&amp;"@"&amp;2,'中間シート（個人）'!$F:$M,5,FALSE)),"")</f>
        <v/>
      </c>
      <c r="U33" s="20" t="str">
        <f>IF(INDEX(個人!$C$5:$AF$205,$A33,1)&lt;&gt;"",IF(ISERROR(VLOOKUP($D33&amp;"@"&amp;2,'中間シート（個人）'!$F:$M,4,FALSE)),"",VLOOKUP($D33&amp;"@"&amp;2,'中間シート（個人）'!$F:$M,6,FALSE)&amp;VLOOKUP($D33&amp;"@"&amp;2,'中間シート（個人）'!$F:$M,7,FALSE)&amp;"."&amp;VLOOKUP($D33&amp;"@"&amp;2,'中間シート（個人）'!$F:$M,8,FALSE)),"")</f>
        <v/>
      </c>
      <c r="V33" s="20" t="str">
        <f>IF(INDEX(個人!$C$5:$AF$205,$A33,1)&lt;&gt;"",IF(ISERROR(VLOOKUP($D33&amp;"@"&amp;3,'中間シート（個人）'!$F:$M,4,FALSE)),"",VLOOKUP($D33&amp;"@"&amp;3,'中間シート（個人）'!$F:$M,4,FALSE)&amp;VLOOKUP($D33&amp;"@"&amp;3,'中間シート（個人）'!$F:$M,5,FALSE)),"")</f>
        <v/>
      </c>
      <c r="W33" s="20" t="str">
        <f>IF(INDEX(個人!$C$5:$AF$205,$A33,1)&lt;&gt;"",IF(ISERROR(VLOOKUP($D33&amp;"@"&amp;3,'中間シート（個人）'!$F:$M,4,FALSE)),"",VLOOKUP($D33&amp;"@"&amp;3,'中間シート（個人）'!$F:$M,6,FALSE)&amp;VLOOKUP($D33&amp;"@"&amp;3,'中間シート（個人）'!$F:$M,7,FALSE)&amp;"."&amp;VLOOKUP($D33&amp;"@"&amp;3,'中間シート（個人）'!$F:$M,8,FALSE)),"")</f>
        <v/>
      </c>
      <c r="X33" s="20" t="str">
        <f>IF(INDEX(個人!$C$5:$AF$205,$A33,1)&lt;&gt;"",IF(ISERROR(VLOOKUP($D33&amp;"@"&amp;4,'中間シート（個人）'!$F:$M,4,FALSE)),"",VLOOKUP($D33&amp;"@"&amp;4,'中間シート（個人）'!$F:$M,4,FALSE)&amp;VLOOKUP($D33&amp;"@"&amp;4,'中間シート（個人）'!$F:$M,5,FALSE)),"")</f>
        <v/>
      </c>
      <c r="Y33" s="20" t="str">
        <f>IF(INDEX(個人!$C$5:$AF$205,$A33,1)&lt;&gt;"",IF(ISERROR(VLOOKUP($D33&amp;"@"&amp;4,'中間シート（個人）'!$F:$M,4,FALSE)),"",VLOOKUP($D33&amp;"@"&amp;4,'中間シート（個人）'!$F:$M,6,FALSE)&amp;VLOOKUP($D33&amp;"@"&amp;4,'中間シート（個人）'!$F:$M,7,FALSE)&amp;"."&amp;VLOOKUP($D33&amp;"@"&amp;4,'中間シート（個人）'!$F:$M,8,FALSE)),"")</f>
        <v/>
      </c>
      <c r="Z33" s="20" t="str">
        <f>IF(INDEX(個人!$C$5:$AF$205,$A33,1)&lt;&gt;"",IF(ISERROR(VLOOKUP($D33&amp;"@"&amp;5,'中間シート（個人）'!$F:$M,4,FALSE)),"",VLOOKUP($D33&amp;"@"&amp;5,'中間シート（個人）'!$F:$M,4,FALSE)&amp;VLOOKUP($D33&amp;"@"&amp;5,'中間シート（個人）'!$F:$M,5,FALSE)),"")</f>
        <v/>
      </c>
      <c r="AA33" s="20" t="str">
        <f>IF(INDEX(個人!$C$5:$AF$205,$A33,1)&lt;&gt;"",IF(ISERROR(VLOOKUP($D33&amp;"@"&amp;5,'中間シート（個人）'!$F:$M,4,FALSE)),"",VLOOKUP($D33&amp;"@"&amp;5,'中間シート（個人）'!$F:$M,6,FALSE)&amp;VLOOKUP($D33&amp;"@"&amp;5,'中間シート（個人）'!$F:$M,7,FALSE)&amp;"."&amp;VLOOKUP($D33&amp;"@"&amp;5,'中間シート（個人）'!$F:$M,8,FALSE)),"")</f>
        <v/>
      </c>
      <c r="AB33" s="20" t="str">
        <f>IF(INDEX(個人!$C$5:$AF$205,$A33,1)&lt;&gt;"",IF(ISERROR(VLOOKUP($D33&amp;"@"&amp;6,'中間シート（個人）'!$F:$M,4,FALSE)),"",VLOOKUP($D33&amp;"@"&amp;6,'中間シート（個人）'!$F:$M,4,FALSE)&amp;VLOOKUP($D33&amp;"@"&amp;6,'中間シート（個人）'!$F:$M,5,FALSE)),"")</f>
        <v/>
      </c>
      <c r="AC33" s="20" t="str">
        <f>IF(INDEX(個人!$C$5:$AF$205,$A33,1)&lt;&gt;"",IF(ISERROR(VLOOKUP($D33&amp;"@"&amp;6,'中間シート（個人）'!$F:$M,4,FALSE)),"",VLOOKUP($D33&amp;"@"&amp;6,'中間シート（個人）'!$F:$M,6,FALSE)&amp;VLOOKUP($D33&amp;"@"&amp;6,'中間シート（個人）'!$F:$M,7,FALSE)&amp;"."&amp;VLOOKUP($D33&amp;"@"&amp;6,'中間シート（個人）'!$F:$M,8,FALSE)),"")</f>
        <v/>
      </c>
      <c r="AD33" s="20" t="str">
        <f>IF(INDEX(個人!$C$5:$AF$205,$A33,1)&lt;&gt;"",IF(ISERROR(VLOOKUP($D33&amp;"@"&amp;7,'中間シート（個人）'!$F:$M,4,FALSE)),"",VLOOKUP($D33&amp;"@"&amp;7,'中間シート（個人）'!$F:$M,4,FALSE)&amp;VLOOKUP($D33&amp;"@"&amp;7,'中間シート（個人）'!$F:$M,5,FALSE)),"")</f>
        <v/>
      </c>
      <c r="AE33" s="20" t="str">
        <f>IF(INDEX(個人!$C$5:$AF$205,$A33,1)&lt;&gt;"",IF(ISERROR(VLOOKUP($D33&amp;"@"&amp;7,'中間シート（個人）'!$F:$M,4,FALSE)),"",VLOOKUP($D33&amp;"@"&amp;7,'中間シート（個人）'!$F:$M,6,FALSE)&amp;VLOOKUP($D33&amp;"@"&amp;7,'中間シート（個人）'!$F:$M,7,FALSE)&amp;"."&amp;VLOOKUP($D33&amp;"@"&amp;7,'中間シート（個人）'!$F:$M,8,FALSE)),"")</f>
        <v/>
      </c>
      <c r="AF33" s="20" t="str">
        <f>IF(INDEX(個人!$C$5:$AF$205,$A33,1)&lt;&gt;"",IF(ISERROR(VLOOKUP($D33&amp;"@"&amp;8,'中間シート（個人）'!$F:$M,4,FALSE)),"",VLOOKUP($D33&amp;"@"&amp;8,'中間シート（個人）'!$F:$M,4,FALSE)&amp;VLOOKUP($D33&amp;"@"&amp;8,'中間シート（個人）'!$F:$M,5,FALSE)),"")</f>
        <v/>
      </c>
      <c r="AG33" s="20" t="str">
        <f>IF(INDEX(個人!$C$5:$AF$205,$A33,1)&lt;&gt;"",IF(ISERROR(VLOOKUP($D33&amp;"@"&amp;8,'中間シート（個人）'!$F:$M,4,FALSE)),"",VLOOKUP($D33&amp;"@"&amp;8,'中間シート（個人）'!$F:$M,6,FALSE)&amp;VLOOKUP($D33&amp;"@"&amp;8,'中間シート（個人）'!$F:$M,7,FALSE)&amp;"."&amp;VLOOKUP($D33&amp;"@"&amp;8,'中間シート（個人）'!$F:$M,8,FALSE)),"")</f>
        <v/>
      </c>
      <c r="AH33" s="20" t="str">
        <f>IF(INDEX(個人!$C$5:$AF$205,$A33,1)&lt;&gt;"",IF(ISERROR(VLOOKUP($D33&amp;"@"&amp;9,'中間シート（個人）'!$F:$M,4,FALSE)),"",VLOOKUP($D33&amp;"@"&amp;9,'中間シート（個人）'!$F:$M,4,FALSE)&amp;VLOOKUP($D33&amp;"@"&amp;9,'中間シート（個人）'!$F:$M,5,FALSE)),"")</f>
        <v/>
      </c>
      <c r="AI33" s="20" t="str">
        <f>IF(INDEX(個人!$C$5:$AF$205,$A33,1)&lt;&gt;"",IF(ISERROR(VLOOKUP($D33&amp;"@"&amp;9,'中間シート（個人）'!$F:$M,4,FALSE)),"",VLOOKUP($D33&amp;"@"&amp;9,'中間シート（個人）'!$F:$M,6,FALSE)&amp;VLOOKUP($D33&amp;"@"&amp;9,'中間シート（個人）'!$F:$M,7,FALSE)&amp;"."&amp;VLOOKUP($D33&amp;"@"&amp;9,'中間シート（個人）'!$F:$M,8,FALSE)),"")</f>
        <v/>
      </c>
      <c r="AJ33" s="20" t="str">
        <f>IF(INDEX(個人!$C$5:$AF$205,$A33,1)&lt;&gt;"",IF(ISERROR(VLOOKUP($D33&amp;"@"&amp;10,'中間シート（個人）'!$F:$M,4,FALSE)),"",VLOOKUP($D33&amp;"@"&amp;10,'中間シート（個人）'!$F:$M,4,FALSE)&amp;VLOOKUP($D33&amp;"@"&amp;10,'中間シート（個人）'!$F:$M,5,FALSE)),"")</f>
        <v/>
      </c>
      <c r="AK33" s="20" t="str">
        <f>IF(INDEX(個人!$C$5:$AF$205,$A33,1)&lt;&gt;"",IF(ISERROR(VLOOKUP($D33&amp;"@"&amp;10,'中間シート（個人）'!$F:$M,4,FALSE)),"",VLOOKUP($D33&amp;"@"&amp;10,'中間シート（個人）'!$F:$M,6,FALSE)&amp;VLOOKUP($D33&amp;"@"&amp;10,'中間シート（個人）'!$F:$M,7,FALSE)&amp;"."&amp;VLOOKUP($D33&amp;"@"&amp;10,'中間シート（個人）'!$F:$M,8,FALSE)),"")</f>
        <v/>
      </c>
    </row>
    <row r="34" spans="1:37" x14ac:dyDescent="0.15">
      <c r="A34" s="20">
        <v>31</v>
      </c>
      <c r="C34" s="20" t="str">
        <f>IF(INDEX(個人!$C$5:$AF$205,$A34,1)&lt;&gt;"",VLOOKUP(INDEX(個人!$C$5:$AF$205,$A34,3),コード一覧!$A$1:$B$3,2,FALSE),"")</f>
        <v/>
      </c>
      <c r="D34" s="20" t="str">
        <f>IF(INDEX(個人!$C$5:$AF$205,$A34,1)&lt;&gt;"",DBCS(TRIM(INDEX(個人!$C$5:$AF$205,$A34,1))),"")</f>
        <v/>
      </c>
      <c r="E34" s="20" t="str">
        <f>IF(INDEX(個人!$C$5:$AF$205,$A34,1)&lt;&gt;"",ASC(TRIM(INDEX(個人!$C$5:$AF$205,$A34,2))),"")</f>
        <v/>
      </c>
      <c r="F34" s="20" t="str">
        <f>IF(INDEX(個人!$C$5:$AF$205,$A34,1)&lt;&gt;"",TEXT(YEAR(INDEX(個人!$C$5:$AF$205,$A34,4)),"0000")&amp;TEXT(MONTH(INDEX(個人!$C$5:$AF$205,$A34,4)),"00")&amp;TEXT(DAY(INDEX(個人!$C$5:$AF$205,$A34,4)),"00"),"")</f>
        <v/>
      </c>
      <c r="G34" s="20" t="str">
        <f>IF(INDEX(個人!$C$5:$AF$205,$A34,1)&lt;&gt;"",VLOOKUP(VLOOKUP(INDEX(個人!$C$5:$AF$205,$A34,7),コード一覧!$AA$1:$AC$18,3,FALSE),コード一覧!$C$1:$D$8,2,FALSE),"")</f>
        <v/>
      </c>
      <c r="H34" s="20" t="str">
        <f>IF(INDEX(個人!$C$5:$AF$205,$A34,1)&lt;&gt;"",IF(ISNUMBER(VALUE(RIGHT(INDEX(個人!$C$5:$AF$205,$A34,7),1))),RIGHT(INDEX(個人!$C$5:$AF$205,$A34,7),1),0),"")</f>
        <v/>
      </c>
      <c r="I34" s="20" t="str">
        <f>IF(INDEX(個人!$C$5:$AF$205,$A34,1)&lt;&gt;"",VLOOKUP(D34&amp;"@"&amp;1,'中間シート（個人）'!$F:$M,3,FALSE),"")</f>
        <v/>
      </c>
      <c r="K34" s="20" t="str">
        <f>IF(INDEX(個人!$C$5:$AF$205,$A34,1)&lt;&gt;"",個人!$B$2,"")</f>
        <v/>
      </c>
      <c r="Q34" s="20" t="str">
        <f>IF(INDEX(個人!$C$5:$AF$205,$A34,1)&lt;&gt;"",4,"")</f>
        <v/>
      </c>
      <c r="R34" s="20" t="str">
        <f>IF(INDEX(個人!$C$5:$AF$205,$A34,1)&lt;&gt;"",IF(ISERROR(VLOOKUP($D34&amp;"@"&amp;1,'中間シート（個人）'!$F:$M,4,FALSE)),"",VLOOKUP($D34&amp;"@"&amp;1,'中間シート（個人）'!$F:$M,4,FALSE)&amp;VLOOKUP($D34&amp;"@"&amp;1,'中間シート（個人）'!$F:$M,5,FALSE)),"")</f>
        <v/>
      </c>
      <c r="S34" s="20" t="str">
        <f>IF(INDEX(個人!$C$5:$AF$205,$A34,1)&lt;&gt;"",IF(ISERROR(VLOOKUP($D34&amp;"@"&amp;1,'中間シート（個人）'!$F:$M,4,FALSE)),"",VLOOKUP($D34&amp;"@"&amp;1,'中間シート（個人）'!$F:$M,6,FALSE)&amp;VLOOKUP($D34&amp;"@"&amp;1,'中間シート（個人）'!$F:$M,7,FALSE)&amp;"."&amp;VLOOKUP($D34&amp;"@"&amp;1,'中間シート（個人）'!$F:$M,8,FALSE)),"")</f>
        <v/>
      </c>
      <c r="T34" s="20" t="str">
        <f>IF(INDEX(個人!$C$5:$AF$205,$A34,1)&lt;&gt;"",IF(ISERROR(VLOOKUP($D34&amp;"@"&amp;2,'中間シート（個人）'!$F:$M,4,FALSE)),"",VLOOKUP($D34&amp;"@"&amp;2,'中間シート（個人）'!$F:$M,4,FALSE)&amp;VLOOKUP($D34&amp;"@"&amp;2,'中間シート（個人）'!$F:$M,5,FALSE)),"")</f>
        <v/>
      </c>
      <c r="U34" s="20" t="str">
        <f>IF(INDEX(個人!$C$5:$AF$205,$A34,1)&lt;&gt;"",IF(ISERROR(VLOOKUP($D34&amp;"@"&amp;2,'中間シート（個人）'!$F:$M,4,FALSE)),"",VLOOKUP($D34&amp;"@"&amp;2,'中間シート（個人）'!$F:$M,6,FALSE)&amp;VLOOKUP($D34&amp;"@"&amp;2,'中間シート（個人）'!$F:$M,7,FALSE)&amp;"."&amp;VLOOKUP($D34&amp;"@"&amp;2,'中間シート（個人）'!$F:$M,8,FALSE)),"")</f>
        <v/>
      </c>
      <c r="V34" s="20" t="str">
        <f>IF(INDEX(個人!$C$5:$AF$205,$A34,1)&lt;&gt;"",IF(ISERROR(VLOOKUP($D34&amp;"@"&amp;3,'中間シート（個人）'!$F:$M,4,FALSE)),"",VLOOKUP($D34&amp;"@"&amp;3,'中間シート（個人）'!$F:$M,4,FALSE)&amp;VLOOKUP($D34&amp;"@"&amp;3,'中間シート（個人）'!$F:$M,5,FALSE)),"")</f>
        <v/>
      </c>
      <c r="W34" s="20" t="str">
        <f>IF(INDEX(個人!$C$5:$AF$205,$A34,1)&lt;&gt;"",IF(ISERROR(VLOOKUP($D34&amp;"@"&amp;3,'中間シート（個人）'!$F:$M,4,FALSE)),"",VLOOKUP($D34&amp;"@"&amp;3,'中間シート（個人）'!$F:$M,6,FALSE)&amp;VLOOKUP($D34&amp;"@"&amp;3,'中間シート（個人）'!$F:$M,7,FALSE)&amp;"."&amp;VLOOKUP($D34&amp;"@"&amp;3,'中間シート（個人）'!$F:$M,8,FALSE)),"")</f>
        <v/>
      </c>
      <c r="X34" s="20" t="str">
        <f>IF(INDEX(個人!$C$5:$AF$205,$A34,1)&lt;&gt;"",IF(ISERROR(VLOOKUP($D34&amp;"@"&amp;4,'中間シート（個人）'!$F:$M,4,FALSE)),"",VLOOKUP($D34&amp;"@"&amp;4,'中間シート（個人）'!$F:$M,4,FALSE)&amp;VLOOKUP($D34&amp;"@"&amp;4,'中間シート（個人）'!$F:$M,5,FALSE)),"")</f>
        <v/>
      </c>
      <c r="Y34" s="20" t="str">
        <f>IF(INDEX(個人!$C$5:$AF$205,$A34,1)&lt;&gt;"",IF(ISERROR(VLOOKUP($D34&amp;"@"&amp;4,'中間シート（個人）'!$F:$M,4,FALSE)),"",VLOOKUP($D34&amp;"@"&amp;4,'中間シート（個人）'!$F:$M,6,FALSE)&amp;VLOOKUP($D34&amp;"@"&amp;4,'中間シート（個人）'!$F:$M,7,FALSE)&amp;"."&amp;VLOOKUP($D34&amp;"@"&amp;4,'中間シート（個人）'!$F:$M,8,FALSE)),"")</f>
        <v/>
      </c>
      <c r="Z34" s="20" t="str">
        <f>IF(INDEX(個人!$C$5:$AF$205,$A34,1)&lt;&gt;"",IF(ISERROR(VLOOKUP($D34&amp;"@"&amp;5,'中間シート（個人）'!$F:$M,4,FALSE)),"",VLOOKUP($D34&amp;"@"&amp;5,'中間シート（個人）'!$F:$M,4,FALSE)&amp;VLOOKUP($D34&amp;"@"&amp;5,'中間シート（個人）'!$F:$M,5,FALSE)),"")</f>
        <v/>
      </c>
      <c r="AA34" s="20" t="str">
        <f>IF(INDEX(個人!$C$5:$AF$205,$A34,1)&lt;&gt;"",IF(ISERROR(VLOOKUP($D34&amp;"@"&amp;5,'中間シート（個人）'!$F:$M,4,FALSE)),"",VLOOKUP($D34&amp;"@"&amp;5,'中間シート（個人）'!$F:$M,6,FALSE)&amp;VLOOKUP($D34&amp;"@"&amp;5,'中間シート（個人）'!$F:$M,7,FALSE)&amp;"."&amp;VLOOKUP($D34&amp;"@"&amp;5,'中間シート（個人）'!$F:$M,8,FALSE)),"")</f>
        <v/>
      </c>
      <c r="AB34" s="20" t="str">
        <f>IF(INDEX(個人!$C$5:$AF$205,$A34,1)&lt;&gt;"",IF(ISERROR(VLOOKUP($D34&amp;"@"&amp;6,'中間シート（個人）'!$F:$M,4,FALSE)),"",VLOOKUP($D34&amp;"@"&amp;6,'中間シート（個人）'!$F:$M,4,FALSE)&amp;VLOOKUP($D34&amp;"@"&amp;6,'中間シート（個人）'!$F:$M,5,FALSE)),"")</f>
        <v/>
      </c>
      <c r="AC34" s="20" t="str">
        <f>IF(INDEX(個人!$C$5:$AF$205,$A34,1)&lt;&gt;"",IF(ISERROR(VLOOKUP($D34&amp;"@"&amp;6,'中間シート（個人）'!$F:$M,4,FALSE)),"",VLOOKUP($D34&amp;"@"&amp;6,'中間シート（個人）'!$F:$M,6,FALSE)&amp;VLOOKUP($D34&amp;"@"&amp;6,'中間シート（個人）'!$F:$M,7,FALSE)&amp;"."&amp;VLOOKUP($D34&amp;"@"&amp;6,'中間シート（個人）'!$F:$M,8,FALSE)),"")</f>
        <v/>
      </c>
      <c r="AD34" s="20" t="str">
        <f>IF(INDEX(個人!$C$5:$AF$205,$A34,1)&lt;&gt;"",IF(ISERROR(VLOOKUP($D34&amp;"@"&amp;7,'中間シート（個人）'!$F:$M,4,FALSE)),"",VLOOKUP($D34&amp;"@"&amp;7,'中間シート（個人）'!$F:$M,4,FALSE)&amp;VLOOKUP($D34&amp;"@"&amp;7,'中間シート（個人）'!$F:$M,5,FALSE)),"")</f>
        <v/>
      </c>
      <c r="AE34" s="20" t="str">
        <f>IF(INDEX(個人!$C$5:$AF$205,$A34,1)&lt;&gt;"",IF(ISERROR(VLOOKUP($D34&amp;"@"&amp;7,'中間シート（個人）'!$F:$M,4,FALSE)),"",VLOOKUP($D34&amp;"@"&amp;7,'中間シート（個人）'!$F:$M,6,FALSE)&amp;VLOOKUP($D34&amp;"@"&amp;7,'中間シート（個人）'!$F:$M,7,FALSE)&amp;"."&amp;VLOOKUP($D34&amp;"@"&amp;7,'中間シート（個人）'!$F:$M,8,FALSE)),"")</f>
        <v/>
      </c>
      <c r="AF34" s="20" t="str">
        <f>IF(INDEX(個人!$C$5:$AF$205,$A34,1)&lt;&gt;"",IF(ISERROR(VLOOKUP($D34&amp;"@"&amp;8,'中間シート（個人）'!$F:$M,4,FALSE)),"",VLOOKUP($D34&amp;"@"&amp;8,'中間シート（個人）'!$F:$M,4,FALSE)&amp;VLOOKUP($D34&amp;"@"&amp;8,'中間シート（個人）'!$F:$M,5,FALSE)),"")</f>
        <v/>
      </c>
      <c r="AG34" s="20" t="str">
        <f>IF(INDEX(個人!$C$5:$AF$205,$A34,1)&lt;&gt;"",IF(ISERROR(VLOOKUP($D34&amp;"@"&amp;8,'中間シート（個人）'!$F:$M,4,FALSE)),"",VLOOKUP($D34&amp;"@"&amp;8,'中間シート（個人）'!$F:$M,6,FALSE)&amp;VLOOKUP($D34&amp;"@"&amp;8,'中間シート（個人）'!$F:$M,7,FALSE)&amp;"."&amp;VLOOKUP($D34&amp;"@"&amp;8,'中間シート（個人）'!$F:$M,8,FALSE)),"")</f>
        <v/>
      </c>
      <c r="AH34" s="20" t="str">
        <f>IF(INDEX(個人!$C$5:$AF$205,$A34,1)&lt;&gt;"",IF(ISERROR(VLOOKUP($D34&amp;"@"&amp;9,'中間シート（個人）'!$F:$M,4,FALSE)),"",VLOOKUP($D34&amp;"@"&amp;9,'中間シート（個人）'!$F:$M,4,FALSE)&amp;VLOOKUP($D34&amp;"@"&amp;9,'中間シート（個人）'!$F:$M,5,FALSE)),"")</f>
        <v/>
      </c>
      <c r="AI34" s="20" t="str">
        <f>IF(INDEX(個人!$C$5:$AF$205,$A34,1)&lt;&gt;"",IF(ISERROR(VLOOKUP($D34&amp;"@"&amp;9,'中間シート（個人）'!$F:$M,4,FALSE)),"",VLOOKUP($D34&amp;"@"&amp;9,'中間シート（個人）'!$F:$M,6,FALSE)&amp;VLOOKUP($D34&amp;"@"&amp;9,'中間シート（個人）'!$F:$M,7,FALSE)&amp;"."&amp;VLOOKUP($D34&amp;"@"&amp;9,'中間シート（個人）'!$F:$M,8,FALSE)),"")</f>
        <v/>
      </c>
      <c r="AJ34" s="20" t="str">
        <f>IF(INDEX(個人!$C$5:$AF$205,$A34,1)&lt;&gt;"",IF(ISERROR(VLOOKUP($D34&amp;"@"&amp;10,'中間シート（個人）'!$F:$M,4,FALSE)),"",VLOOKUP($D34&amp;"@"&amp;10,'中間シート（個人）'!$F:$M,4,FALSE)&amp;VLOOKUP($D34&amp;"@"&amp;10,'中間シート（個人）'!$F:$M,5,FALSE)),"")</f>
        <v/>
      </c>
      <c r="AK34" s="20" t="str">
        <f>IF(INDEX(個人!$C$5:$AF$205,$A34,1)&lt;&gt;"",IF(ISERROR(VLOOKUP($D34&amp;"@"&amp;10,'中間シート（個人）'!$F:$M,4,FALSE)),"",VLOOKUP($D34&amp;"@"&amp;10,'中間シート（個人）'!$F:$M,6,FALSE)&amp;VLOOKUP($D34&amp;"@"&amp;10,'中間シート（個人）'!$F:$M,7,FALSE)&amp;"."&amp;VLOOKUP($D34&amp;"@"&amp;10,'中間シート（個人）'!$F:$M,8,FALSE)),"")</f>
        <v/>
      </c>
    </row>
    <row r="35" spans="1:37" x14ac:dyDescent="0.15">
      <c r="A35" s="20">
        <v>32</v>
      </c>
      <c r="C35" s="20" t="str">
        <f>IF(INDEX(個人!$C$5:$AF$205,$A35,1)&lt;&gt;"",VLOOKUP(INDEX(個人!$C$5:$AF$205,$A35,3),コード一覧!$A$1:$B$3,2,FALSE),"")</f>
        <v/>
      </c>
      <c r="D35" s="20" t="str">
        <f>IF(INDEX(個人!$C$5:$AF$205,$A35,1)&lt;&gt;"",DBCS(TRIM(INDEX(個人!$C$5:$AF$205,$A35,1))),"")</f>
        <v/>
      </c>
      <c r="E35" s="20" t="str">
        <f>IF(INDEX(個人!$C$5:$AF$205,$A35,1)&lt;&gt;"",ASC(TRIM(INDEX(個人!$C$5:$AF$205,$A35,2))),"")</f>
        <v/>
      </c>
      <c r="F35" s="20" t="str">
        <f>IF(INDEX(個人!$C$5:$AF$205,$A35,1)&lt;&gt;"",TEXT(YEAR(INDEX(個人!$C$5:$AF$205,$A35,4)),"0000")&amp;TEXT(MONTH(INDEX(個人!$C$5:$AF$205,$A35,4)),"00")&amp;TEXT(DAY(INDEX(個人!$C$5:$AF$205,$A35,4)),"00"),"")</f>
        <v/>
      </c>
      <c r="G35" s="20" t="str">
        <f>IF(INDEX(個人!$C$5:$AF$205,$A35,1)&lt;&gt;"",VLOOKUP(VLOOKUP(INDEX(個人!$C$5:$AF$205,$A35,7),コード一覧!$AA$1:$AC$18,3,FALSE),コード一覧!$C$1:$D$8,2,FALSE),"")</f>
        <v/>
      </c>
      <c r="H35" s="20" t="str">
        <f>IF(INDEX(個人!$C$5:$AF$205,$A35,1)&lt;&gt;"",IF(ISNUMBER(VALUE(RIGHT(INDEX(個人!$C$5:$AF$205,$A35,7),1))),RIGHT(INDEX(個人!$C$5:$AF$205,$A35,7),1),0),"")</f>
        <v/>
      </c>
      <c r="I35" s="20" t="str">
        <f>IF(INDEX(個人!$C$5:$AF$205,$A35,1)&lt;&gt;"",VLOOKUP(D35&amp;"@"&amp;1,'中間シート（個人）'!$F:$M,3,FALSE),"")</f>
        <v/>
      </c>
      <c r="K35" s="20" t="str">
        <f>IF(INDEX(個人!$C$5:$AF$205,$A35,1)&lt;&gt;"",個人!$B$2,"")</f>
        <v/>
      </c>
      <c r="Q35" s="20" t="str">
        <f>IF(INDEX(個人!$C$5:$AF$205,$A35,1)&lt;&gt;"",4,"")</f>
        <v/>
      </c>
      <c r="R35" s="20" t="str">
        <f>IF(INDEX(個人!$C$5:$AF$205,$A35,1)&lt;&gt;"",IF(ISERROR(VLOOKUP($D35&amp;"@"&amp;1,'中間シート（個人）'!$F:$M,4,FALSE)),"",VLOOKUP($D35&amp;"@"&amp;1,'中間シート（個人）'!$F:$M,4,FALSE)&amp;VLOOKUP($D35&amp;"@"&amp;1,'中間シート（個人）'!$F:$M,5,FALSE)),"")</f>
        <v/>
      </c>
      <c r="S35" s="20" t="str">
        <f>IF(INDEX(個人!$C$5:$AF$205,$A35,1)&lt;&gt;"",IF(ISERROR(VLOOKUP($D35&amp;"@"&amp;1,'中間シート（個人）'!$F:$M,4,FALSE)),"",VLOOKUP($D35&amp;"@"&amp;1,'中間シート（個人）'!$F:$M,6,FALSE)&amp;VLOOKUP($D35&amp;"@"&amp;1,'中間シート（個人）'!$F:$M,7,FALSE)&amp;"."&amp;VLOOKUP($D35&amp;"@"&amp;1,'中間シート（個人）'!$F:$M,8,FALSE)),"")</f>
        <v/>
      </c>
      <c r="T35" s="20" t="str">
        <f>IF(INDEX(個人!$C$5:$AF$205,$A35,1)&lt;&gt;"",IF(ISERROR(VLOOKUP($D35&amp;"@"&amp;2,'中間シート（個人）'!$F:$M,4,FALSE)),"",VLOOKUP($D35&amp;"@"&amp;2,'中間シート（個人）'!$F:$M,4,FALSE)&amp;VLOOKUP($D35&amp;"@"&amp;2,'中間シート（個人）'!$F:$M,5,FALSE)),"")</f>
        <v/>
      </c>
      <c r="U35" s="20" t="str">
        <f>IF(INDEX(個人!$C$5:$AF$205,$A35,1)&lt;&gt;"",IF(ISERROR(VLOOKUP($D35&amp;"@"&amp;2,'中間シート（個人）'!$F:$M,4,FALSE)),"",VLOOKUP($D35&amp;"@"&amp;2,'中間シート（個人）'!$F:$M,6,FALSE)&amp;VLOOKUP($D35&amp;"@"&amp;2,'中間シート（個人）'!$F:$M,7,FALSE)&amp;"."&amp;VLOOKUP($D35&amp;"@"&amp;2,'中間シート（個人）'!$F:$M,8,FALSE)),"")</f>
        <v/>
      </c>
      <c r="V35" s="20" t="str">
        <f>IF(INDEX(個人!$C$5:$AF$205,$A35,1)&lt;&gt;"",IF(ISERROR(VLOOKUP($D35&amp;"@"&amp;3,'中間シート（個人）'!$F:$M,4,FALSE)),"",VLOOKUP($D35&amp;"@"&amp;3,'中間シート（個人）'!$F:$M,4,FALSE)&amp;VLOOKUP($D35&amp;"@"&amp;3,'中間シート（個人）'!$F:$M,5,FALSE)),"")</f>
        <v/>
      </c>
      <c r="W35" s="20" t="str">
        <f>IF(INDEX(個人!$C$5:$AF$205,$A35,1)&lt;&gt;"",IF(ISERROR(VLOOKUP($D35&amp;"@"&amp;3,'中間シート（個人）'!$F:$M,4,FALSE)),"",VLOOKUP($D35&amp;"@"&amp;3,'中間シート（個人）'!$F:$M,6,FALSE)&amp;VLOOKUP($D35&amp;"@"&amp;3,'中間シート（個人）'!$F:$M,7,FALSE)&amp;"."&amp;VLOOKUP($D35&amp;"@"&amp;3,'中間シート（個人）'!$F:$M,8,FALSE)),"")</f>
        <v/>
      </c>
      <c r="X35" s="20" t="str">
        <f>IF(INDEX(個人!$C$5:$AF$205,$A35,1)&lt;&gt;"",IF(ISERROR(VLOOKUP($D35&amp;"@"&amp;4,'中間シート（個人）'!$F:$M,4,FALSE)),"",VLOOKUP($D35&amp;"@"&amp;4,'中間シート（個人）'!$F:$M,4,FALSE)&amp;VLOOKUP($D35&amp;"@"&amp;4,'中間シート（個人）'!$F:$M,5,FALSE)),"")</f>
        <v/>
      </c>
      <c r="Y35" s="20" t="str">
        <f>IF(INDEX(個人!$C$5:$AF$205,$A35,1)&lt;&gt;"",IF(ISERROR(VLOOKUP($D35&amp;"@"&amp;4,'中間シート（個人）'!$F:$M,4,FALSE)),"",VLOOKUP($D35&amp;"@"&amp;4,'中間シート（個人）'!$F:$M,6,FALSE)&amp;VLOOKUP($D35&amp;"@"&amp;4,'中間シート（個人）'!$F:$M,7,FALSE)&amp;"."&amp;VLOOKUP($D35&amp;"@"&amp;4,'中間シート（個人）'!$F:$M,8,FALSE)),"")</f>
        <v/>
      </c>
      <c r="Z35" s="20" t="str">
        <f>IF(INDEX(個人!$C$5:$AF$205,$A35,1)&lt;&gt;"",IF(ISERROR(VLOOKUP($D35&amp;"@"&amp;5,'中間シート（個人）'!$F:$M,4,FALSE)),"",VLOOKUP($D35&amp;"@"&amp;5,'中間シート（個人）'!$F:$M,4,FALSE)&amp;VLOOKUP($D35&amp;"@"&amp;5,'中間シート（個人）'!$F:$M,5,FALSE)),"")</f>
        <v/>
      </c>
      <c r="AA35" s="20" t="str">
        <f>IF(INDEX(個人!$C$5:$AF$205,$A35,1)&lt;&gt;"",IF(ISERROR(VLOOKUP($D35&amp;"@"&amp;5,'中間シート（個人）'!$F:$M,4,FALSE)),"",VLOOKUP($D35&amp;"@"&amp;5,'中間シート（個人）'!$F:$M,6,FALSE)&amp;VLOOKUP($D35&amp;"@"&amp;5,'中間シート（個人）'!$F:$M,7,FALSE)&amp;"."&amp;VLOOKUP($D35&amp;"@"&amp;5,'中間シート（個人）'!$F:$M,8,FALSE)),"")</f>
        <v/>
      </c>
      <c r="AB35" s="20" t="str">
        <f>IF(INDEX(個人!$C$5:$AF$205,$A35,1)&lt;&gt;"",IF(ISERROR(VLOOKUP($D35&amp;"@"&amp;6,'中間シート（個人）'!$F:$M,4,FALSE)),"",VLOOKUP($D35&amp;"@"&amp;6,'中間シート（個人）'!$F:$M,4,FALSE)&amp;VLOOKUP($D35&amp;"@"&amp;6,'中間シート（個人）'!$F:$M,5,FALSE)),"")</f>
        <v/>
      </c>
      <c r="AC35" s="20" t="str">
        <f>IF(INDEX(個人!$C$5:$AF$205,$A35,1)&lt;&gt;"",IF(ISERROR(VLOOKUP($D35&amp;"@"&amp;6,'中間シート（個人）'!$F:$M,4,FALSE)),"",VLOOKUP($D35&amp;"@"&amp;6,'中間シート（個人）'!$F:$M,6,FALSE)&amp;VLOOKUP($D35&amp;"@"&amp;6,'中間シート（個人）'!$F:$M,7,FALSE)&amp;"."&amp;VLOOKUP($D35&amp;"@"&amp;6,'中間シート（個人）'!$F:$M,8,FALSE)),"")</f>
        <v/>
      </c>
      <c r="AD35" s="20" t="str">
        <f>IF(INDEX(個人!$C$5:$AF$205,$A35,1)&lt;&gt;"",IF(ISERROR(VLOOKUP($D35&amp;"@"&amp;7,'中間シート（個人）'!$F:$M,4,FALSE)),"",VLOOKUP($D35&amp;"@"&amp;7,'中間シート（個人）'!$F:$M,4,FALSE)&amp;VLOOKUP($D35&amp;"@"&amp;7,'中間シート（個人）'!$F:$M,5,FALSE)),"")</f>
        <v/>
      </c>
      <c r="AE35" s="20" t="str">
        <f>IF(INDEX(個人!$C$5:$AF$205,$A35,1)&lt;&gt;"",IF(ISERROR(VLOOKUP($D35&amp;"@"&amp;7,'中間シート（個人）'!$F:$M,4,FALSE)),"",VLOOKUP($D35&amp;"@"&amp;7,'中間シート（個人）'!$F:$M,6,FALSE)&amp;VLOOKUP($D35&amp;"@"&amp;7,'中間シート（個人）'!$F:$M,7,FALSE)&amp;"."&amp;VLOOKUP($D35&amp;"@"&amp;7,'中間シート（個人）'!$F:$M,8,FALSE)),"")</f>
        <v/>
      </c>
      <c r="AF35" s="20" t="str">
        <f>IF(INDEX(個人!$C$5:$AF$205,$A35,1)&lt;&gt;"",IF(ISERROR(VLOOKUP($D35&amp;"@"&amp;8,'中間シート（個人）'!$F:$M,4,FALSE)),"",VLOOKUP($D35&amp;"@"&amp;8,'中間シート（個人）'!$F:$M,4,FALSE)&amp;VLOOKUP($D35&amp;"@"&amp;8,'中間シート（個人）'!$F:$M,5,FALSE)),"")</f>
        <v/>
      </c>
      <c r="AG35" s="20" t="str">
        <f>IF(INDEX(個人!$C$5:$AF$205,$A35,1)&lt;&gt;"",IF(ISERROR(VLOOKUP($D35&amp;"@"&amp;8,'中間シート（個人）'!$F:$M,4,FALSE)),"",VLOOKUP($D35&amp;"@"&amp;8,'中間シート（個人）'!$F:$M,6,FALSE)&amp;VLOOKUP($D35&amp;"@"&amp;8,'中間シート（個人）'!$F:$M,7,FALSE)&amp;"."&amp;VLOOKUP($D35&amp;"@"&amp;8,'中間シート（個人）'!$F:$M,8,FALSE)),"")</f>
        <v/>
      </c>
      <c r="AH35" s="20" t="str">
        <f>IF(INDEX(個人!$C$5:$AF$205,$A35,1)&lt;&gt;"",IF(ISERROR(VLOOKUP($D35&amp;"@"&amp;9,'中間シート（個人）'!$F:$M,4,FALSE)),"",VLOOKUP($D35&amp;"@"&amp;9,'中間シート（個人）'!$F:$M,4,FALSE)&amp;VLOOKUP($D35&amp;"@"&amp;9,'中間シート（個人）'!$F:$M,5,FALSE)),"")</f>
        <v/>
      </c>
      <c r="AI35" s="20" t="str">
        <f>IF(INDEX(個人!$C$5:$AF$205,$A35,1)&lt;&gt;"",IF(ISERROR(VLOOKUP($D35&amp;"@"&amp;9,'中間シート（個人）'!$F:$M,4,FALSE)),"",VLOOKUP($D35&amp;"@"&amp;9,'中間シート（個人）'!$F:$M,6,FALSE)&amp;VLOOKUP($D35&amp;"@"&amp;9,'中間シート（個人）'!$F:$M,7,FALSE)&amp;"."&amp;VLOOKUP($D35&amp;"@"&amp;9,'中間シート（個人）'!$F:$M,8,FALSE)),"")</f>
        <v/>
      </c>
      <c r="AJ35" s="20" t="str">
        <f>IF(INDEX(個人!$C$5:$AF$205,$A35,1)&lt;&gt;"",IF(ISERROR(VLOOKUP($D35&amp;"@"&amp;10,'中間シート（個人）'!$F:$M,4,FALSE)),"",VLOOKUP($D35&amp;"@"&amp;10,'中間シート（個人）'!$F:$M,4,FALSE)&amp;VLOOKUP($D35&amp;"@"&amp;10,'中間シート（個人）'!$F:$M,5,FALSE)),"")</f>
        <v/>
      </c>
      <c r="AK35" s="20" t="str">
        <f>IF(INDEX(個人!$C$5:$AF$205,$A35,1)&lt;&gt;"",IF(ISERROR(VLOOKUP($D35&amp;"@"&amp;10,'中間シート（個人）'!$F:$M,4,FALSE)),"",VLOOKUP($D35&amp;"@"&amp;10,'中間シート（個人）'!$F:$M,6,FALSE)&amp;VLOOKUP($D35&amp;"@"&amp;10,'中間シート（個人）'!$F:$M,7,FALSE)&amp;"."&amp;VLOOKUP($D35&amp;"@"&amp;10,'中間シート（個人）'!$F:$M,8,FALSE)),"")</f>
        <v/>
      </c>
    </row>
    <row r="36" spans="1:37" x14ac:dyDescent="0.15">
      <c r="A36" s="20">
        <v>33</v>
      </c>
      <c r="C36" s="20" t="str">
        <f>IF(INDEX(個人!$C$5:$AF$205,$A36,1)&lt;&gt;"",VLOOKUP(INDEX(個人!$C$5:$AF$205,$A36,3),コード一覧!$A$1:$B$3,2,FALSE),"")</f>
        <v/>
      </c>
      <c r="D36" s="20" t="str">
        <f>IF(INDEX(個人!$C$5:$AF$205,$A36,1)&lt;&gt;"",DBCS(TRIM(INDEX(個人!$C$5:$AF$205,$A36,1))),"")</f>
        <v/>
      </c>
      <c r="E36" s="20" t="str">
        <f>IF(INDEX(個人!$C$5:$AF$205,$A36,1)&lt;&gt;"",ASC(TRIM(INDEX(個人!$C$5:$AF$205,$A36,2))),"")</f>
        <v/>
      </c>
      <c r="F36" s="20" t="str">
        <f>IF(INDEX(個人!$C$5:$AF$205,$A36,1)&lt;&gt;"",TEXT(YEAR(INDEX(個人!$C$5:$AF$205,$A36,4)),"0000")&amp;TEXT(MONTH(INDEX(個人!$C$5:$AF$205,$A36,4)),"00")&amp;TEXT(DAY(INDEX(個人!$C$5:$AF$205,$A36,4)),"00"),"")</f>
        <v/>
      </c>
      <c r="G36" s="20" t="str">
        <f>IF(INDEX(個人!$C$5:$AF$205,$A36,1)&lt;&gt;"",VLOOKUP(VLOOKUP(INDEX(個人!$C$5:$AF$205,$A36,7),コード一覧!$AA$1:$AC$18,3,FALSE),コード一覧!$C$1:$D$8,2,FALSE),"")</f>
        <v/>
      </c>
      <c r="H36" s="20" t="str">
        <f>IF(INDEX(個人!$C$5:$AF$205,$A36,1)&lt;&gt;"",IF(ISNUMBER(VALUE(RIGHT(INDEX(個人!$C$5:$AF$205,$A36,7),1))),RIGHT(INDEX(個人!$C$5:$AF$205,$A36,7),1),0),"")</f>
        <v/>
      </c>
      <c r="I36" s="20" t="str">
        <f>IF(INDEX(個人!$C$5:$AF$205,$A36,1)&lt;&gt;"",VLOOKUP(D36&amp;"@"&amp;1,'中間シート（個人）'!$F:$M,3,FALSE),"")</f>
        <v/>
      </c>
      <c r="K36" s="20" t="str">
        <f>IF(INDEX(個人!$C$5:$AF$205,$A36,1)&lt;&gt;"",個人!$B$2,"")</f>
        <v/>
      </c>
      <c r="Q36" s="20" t="str">
        <f>IF(INDEX(個人!$C$5:$AF$205,$A36,1)&lt;&gt;"",4,"")</f>
        <v/>
      </c>
      <c r="R36" s="20" t="str">
        <f>IF(INDEX(個人!$C$5:$AF$205,$A36,1)&lt;&gt;"",IF(ISERROR(VLOOKUP($D36&amp;"@"&amp;1,'中間シート（個人）'!$F:$M,4,FALSE)),"",VLOOKUP($D36&amp;"@"&amp;1,'中間シート（個人）'!$F:$M,4,FALSE)&amp;VLOOKUP($D36&amp;"@"&amp;1,'中間シート（個人）'!$F:$M,5,FALSE)),"")</f>
        <v/>
      </c>
      <c r="S36" s="20" t="str">
        <f>IF(INDEX(個人!$C$5:$AF$205,$A36,1)&lt;&gt;"",IF(ISERROR(VLOOKUP($D36&amp;"@"&amp;1,'中間シート（個人）'!$F:$M,4,FALSE)),"",VLOOKUP($D36&amp;"@"&amp;1,'中間シート（個人）'!$F:$M,6,FALSE)&amp;VLOOKUP($D36&amp;"@"&amp;1,'中間シート（個人）'!$F:$M,7,FALSE)&amp;"."&amp;VLOOKUP($D36&amp;"@"&amp;1,'中間シート（個人）'!$F:$M,8,FALSE)),"")</f>
        <v/>
      </c>
      <c r="T36" s="20" t="str">
        <f>IF(INDEX(個人!$C$5:$AF$205,$A36,1)&lt;&gt;"",IF(ISERROR(VLOOKUP($D36&amp;"@"&amp;2,'中間シート（個人）'!$F:$M,4,FALSE)),"",VLOOKUP($D36&amp;"@"&amp;2,'中間シート（個人）'!$F:$M,4,FALSE)&amp;VLOOKUP($D36&amp;"@"&amp;2,'中間シート（個人）'!$F:$M,5,FALSE)),"")</f>
        <v/>
      </c>
      <c r="U36" s="20" t="str">
        <f>IF(INDEX(個人!$C$5:$AF$205,$A36,1)&lt;&gt;"",IF(ISERROR(VLOOKUP($D36&amp;"@"&amp;2,'中間シート（個人）'!$F:$M,4,FALSE)),"",VLOOKUP($D36&amp;"@"&amp;2,'中間シート（個人）'!$F:$M,6,FALSE)&amp;VLOOKUP($D36&amp;"@"&amp;2,'中間シート（個人）'!$F:$M,7,FALSE)&amp;"."&amp;VLOOKUP($D36&amp;"@"&amp;2,'中間シート（個人）'!$F:$M,8,FALSE)),"")</f>
        <v/>
      </c>
      <c r="V36" s="20" t="str">
        <f>IF(INDEX(個人!$C$5:$AF$205,$A36,1)&lt;&gt;"",IF(ISERROR(VLOOKUP($D36&amp;"@"&amp;3,'中間シート（個人）'!$F:$M,4,FALSE)),"",VLOOKUP($D36&amp;"@"&amp;3,'中間シート（個人）'!$F:$M,4,FALSE)&amp;VLOOKUP($D36&amp;"@"&amp;3,'中間シート（個人）'!$F:$M,5,FALSE)),"")</f>
        <v/>
      </c>
      <c r="W36" s="20" t="str">
        <f>IF(INDEX(個人!$C$5:$AF$205,$A36,1)&lt;&gt;"",IF(ISERROR(VLOOKUP($D36&amp;"@"&amp;3,'中間シート（個人）'!$F:$M,4,FALSE)),"",VLOOKUP($D36&amp;"@"&amp;3,'中間シート（個人）'!$F:$M,6,FALSE)&amp;VLOOKUP($D36&amp;"@"&amp;3,'中間シート（個人）'!$F:$M,7,FALSE)&amp;"."&amp;VLOOKUP($D36&amp;"@"&amp;3,'中間シート（個人）'!$F:$M,8,FALSE)),"")</f>
        <v/>
      </c>
      <c r="X36" s="20" t="str">
        <f>IF(INDEX(個人!$C$5:$AF$205,$A36,1)&lt;&gt;"",IF(ISERROR(VLOOKUP($D36&amp;"@"&amp;4,'中間シート（個人）'!$F:$M,4,FALSE)),"",VLOOKUP($D36&amp;"@"&amp;4,'中間シート（個人）'!$F:$M,4,FALSE)&amp;VLOOKUP($D36&amp;"@"&amp;4,'中間シート（個人）'!$F:$M,5,FALSE)),"")</f>
        <v/>
      </c>
      <c r="Y36" s="20" t="str">
        <f>IF(INDEX(個人!$C$5:$AF$205,$A36,1)&lt;&gt;"",IF(ISERROR(VLOOKUP($D36&amp;"@"&amp;4,'中間シート（個人）'!$F:$M,4,FALSE)),"",VLOOKUP($D36&amp;"@"&amp;4,'中間シート（個人）'!$F:$M,6,FALSE)&amp;VLOOKUP($D36&amp;"@"&amp;4,'中間シート（個人）'!$F:$M,7,FALSE)&amp;"."&amp;VLOOKUP($D36&amp;"@"&amp;4,'中間シート（個人）'!$F:$M,8,FALSE)),"")</f>
        <v/>
      </c>
      <c r="Z36" s="20" t="str">
        <f>IF(INDEX(個人!$C$5:$AF$205,$A36,1)&lt;&gt;"",IF(ISERROR(VLOOKUP($D36&amp;"@"&amp;5,'中間シート（個人）'!$F:$M,4,FALSE)),"",VLOOKUP($D36&amp;"@"&amp;5,'中間シート（個人）'!$F:$M,4,FALSE)&amp;VLOOKUP($D36&amp;"@"&amp;5,'中間シート（個人）'!$F:$M,5,FALSE)),"")</f>
        <v/>
      </c>
      <c r="AA36" s="20" t="str">
        <f>IF(INDEX(個人!$C$5:$AF$205,$A36,1)&lt;&gt;"",IF(ISERROR(VLOOKUP($D36&amp;"@"&amp;5,'中間シート（個人）'!$F:$M,4,FALSE)),"",VLOOKUP($D36&amp;"@"&amp;5,'中間シート（個人）'!$F:$M,6,FALSE)&amp;VLOOKUP($D36&amp;"@"&amp;5,'中間シート（個人）'!$F:$M,7,FALSE)&amp;"."&amp;VLOOKUP($D36&amp;"@"&amp;5,'中間シート（個人）'!$F:$M,8,FALSE)),"")</f>
        <v/>
      </c>
      <c r="AB36" s="20" t="str">
        <f>IF(INDEX(個人!$C$5:$AF$205,$A36,1)&lt;&gt;"",IF(ISERROR(VLOOKUP($D36&amp;"@"&amp;6,'中間シート（個人）'!$F:$M,4,FALSE)),"",VLOOKUP($D36&amp;"@"&amp;6,'中間シート（個人）'!$F:$M,4,FALSE)&amp;VLOOKUP($D36&amp;"@"&amp;6,'中間シート（個人）'!$F:$M,5,FALSE)),"")</f>
        <v/>
      </c>
      <c r="AC36" s="20" t="str">
        <f>IF(INDEX(個人!$C$5:$AF$205,$A36,1)&lt;&gt;"",IF(ISERROR(VLOOKUP($D36&amp;"@"&amp;6,'中間シート（個人）'!$F:$M,4,FALSE)),"",VLOOKUP($D36&amp;"@"&amp;6,'中間シート（個人）'!$F:$M,6,FALSE)&amp;VLOOKUP($D36&amp;"@"&amp;6,'中間シート（個人）'!$F:$M,7,FALSE)&amp;"."&amp;VLOOKUP($D36&amp;"@"&amp;6,'中間シート（個人）'!$F:$M,8,FALSE)),"")</f>
        <v/>
      </c>
      <c r="AD36" s="20" t="str">
        <f>IF(INDEX(個人!$C$5:$AF$205,$A36,1)&lt;&gt;"",IF(ISERROR(VLOOKUP($D36&amp;"@"&amp;7,'中間シート（個人）'!$F:$M,4,FALSE)),"",VLOOKUP($D36&amp;"@"&amp;7,'中間シート（個人）'!$F:$M,4,FALSE)&amp;VLOOKUP($D36&amp;"@"&amp;7,'中間シート（個人）'!$F:$M,5,FALSE)),"")</f>
        <v/>
      </c>
      <c r="AE36" s="20" t="str">
        <f>IF(INDEX(個人!$C$5:$AF$205,$A36,1)&lt;&gt;"",IF(ISERROR(VLOOKUP($D36&amp;"@"&amp;7,'中間シート（個人）'!$F:$M,4,FALSE)),"",VLOOKUP($D36&amp;"@"&amp;7,'中間シート（個人）'!$F:$M,6,FALSE)&amp;VLOOKUP($D36&amp;"@"&amp;7,'中間シート（個人）'!$F:$M,7,FALSE)&amp;"."&amp;VLOOKUP($D36&amp;"@"&amp;7,'中間シート（個人）'!$F:$M,8,FALSE)),"")</f>
        <v/>
      </c>
      <c r="AF36" s="20" t="str">
        <f>IF(INDEX(個人!$C$5:$AF$205,$A36,1)&lt;&gt;"",IF(ISERROR(VLOOKUP($D36&amp;"@"&amp;8,'中間シート（個人）'!$F:$M,4,FALSE)),"",VLOOKUP($D36&amp;"@"&amp;8,'中間シート（個人）'!$F:$M,4,FALSE)&amp;VLOOKUP($D36&amp;"@"&amp;8,'中間シート（個人）'!$F:$M,5,FALSE)),"")</f>
        <v/>
      </c>
      <c r="AG36" s="20" t="str">
        <f>IF(INDEX(個人!$C$5:$AF$205,$A36,1)&lt;&gt;"",IF(ISERROR(VLOOKUP($D36&amp;"@"&amp;8,'中間シート（個人）'!$F:$M,4,FALSE)),"",VLOOKUP($D36&amp;"@"&amp;8,'中間シート（個人）'!$F:$M,6,FALSE)&amp;VLOOKUP($D36&amp;"@"&amp;8,'中間シート（個人）'!$F:$M,7,FALSE)&amp;"."&amp;VLOOKUP($D36&amp;"@"&amp;8,'中間シート（個人）'!$F:$M,8,FALSE)),"")</f>
        <v/>
      </c>
      <c r="AH36" s="20" t="str">
        <f>IF(INDEX(個人!$C$5:$AF$205,$A36,1)&lt;&gt;"",IF(ISERROR(VLOOKUP($D36&amp;"@"&amp;9,'中間シート（個人）'!$F:$M,4,FALSE)),"",VLOOKUP($D36&amp;"@"&amp;9,'中間シート（個人）'!$F:$M,4,FALSE)&amp;VLOOKUP($D36&amp;"@"&amp;9,'中間シート（個人）'!$F:$M,5,FALSE)),"")</f>
        <v/>
      </c>
      <c r="AI36" s="20" t="str">
        <f>IF(INDEX(個人!$C$5:$AF$205,$A36,1)&lt;&gt;"",IF(ISERROR(VLOOKUP($D36&amp;"@"&amp;9,'中間シート（個人）'!$F:$M,4,FALSE)),"",VLOOKUP($D36&amp;"@"&amp;9,'中間シート（個人）'!$F:$M,6,FALSE)&amp;VLOOKUP($D36&amp;"@"&amp;9,'中間シート（個人）'!$F:$M,7,FALSE)&amp;"."&amp;VLOOKUP($D36&amp;"@"&amp;9,'中間シート（個人）'!$F:$M,8,FALSE)),"")</f>
        <v/>
      </c>
      <c r="AJ36" s="20" t="str">
        <f>IF(INDEX(個人!$C$5:$AF$205,$A36,1)&lt;&gt;"",IF(ISERROR(VLOOKUP($D36&amp;"@"&amp;10,'中間シート（個人）'!$F:$M,4,FALSE)),"",VLOOKUP($D36&amp;"@"&amp;10,'中間シート（個人）'!$F:$M,4,FALSE)&amp;VLOOKUP($D36&amp;"@"&amp;10,'中間シート（個人）'!$F:$M,5,FALSE)),"")</f>
        <v/>
      </c>
      <c r="AK36" s="20" t="str">
        <f>IF(INDEX(個人!$C$5:$AF$205,$A36,1)&lt;&gt;"",IF(ISERROR(VLOOKUP($D36&amp;"@"&amp;10,'中間シート（個人）'!$F:$M,4,FALSE)),"",VLOOKUP($D36&amp;"@"&amp;10,'中間シート（個人）'!$F:$M,6,FALSE)&amp;VLOOKUP($D36&amp;"@"&amp;10,'中間シート（個人）'!$F:$M,7,FALSE)&amp;"."&amp;VLOOKUP($D36&amp;"@"&amp;10,'中間シート（個人）'!$F:$M,8,FALSE)),"")</f>
        <v/>
      </c>
    </row>
    <row r="37" spans="1:37" x14ac:dyDescent="0.15">
      <c r="A37" s="20">
        <v>34</v>
      </c>
      <c r="C37" s="20" t="str">
        <f>IF(INDEX(個人!$C$5:$AF$205,$A37,1)&lt;&gt;"",VLOOKUP(INDEX(個人!$C$5:$AF$205,$A37,3),コード一覧!$A$1:$B$3,2,FALSE),"")</f>
        <v/>
      </c>
      <c r="D37" s="20" t="str">
        <f>IF(INDEX(個人!$C$5:$AF$205,$A37,1)&lt;&gt;"",DBCS(TRIM(INDEX(個人!$C$5:$AF$205,$A37,1))),"")</f>
        <v/>
      </c>
      <c r="E37" s="20" t="str">
        <f>IF(INDEX(個人!$C$5:$AF$205,$A37,1)&lt;&gt;"",ASC(TRIM(INDEX(個人!$C$5:$AF$205,$A37,2))),"")</f>
        <v/>
      </c>
      <c r="F37" s="20" t="str">
        <f>IF(INDEX(個人!$C$5:$AF$205,$A37,1)&lt;&gt;"",TEXT(YEAR(INDEX(個人!$C$5:$AF$205,$A37,4)),"0000")&amp;TEXT(MONTH(INDEX(個人!$C$5:$AF$205,$A37,4)),"00")&amp;TEXT(DAY(INDEX(個人!$C$5:$AF$205,$A37,4)),"00"),"")</f>
        <v/>
      </c>
      <c r="G37" s="20" t="str">
        <f>IF(INDEX(個人!$C$5:$AF$205,$A37,1)&lt;&gt;"",VLOOKUP(VLOOKUP(INDEX(個人!$C$5:$AF$205,$A37,7),コード一覧!$AA$1:$AC$18,3,FALSE),コード一覧!$C$1:$D$8,2,FALSE),"")</f>
        <v/>
      </c>
      <c r="H37" s="20" t="str">
        <f>IF(INDEX(個人!$C$5:$AF$205,$A37,1)&lt;&gt;"",IF(ISNUMBER(VALUE(RIGHT(INDEX(個人!$C$5:$AF$205,$A37,7),1))),RIGHT(INDEX(個人!$C$5:$AF$205,$A37,7),1),0),"")</f>
        <v/>
      </c>
      <c r="I37" s="20" t="str">
        <f>IF(INDEX(個人!$C$5:$AF$205,$A37,1)&lt;&gt;"",VLOOKUP(D37&amp;"@"&amp;1,'中間シート（個人）'!$F:$M,3,FALSE),"")</f>
        <v/>
      </c>
      <c r="K37" s="20" t="str">
        <f>IF(INDEX(個人!$C$5:$AF$205,$A37,1)&lt;&gt;"",個人!$B$2,"")</f>
        <v/>
      </c>
      <c r="Q37" s="20" t="str">
        <f>IF(INDEX(個人!$C$5:$AF$205,$A37,1)&lt;&gt;"",4,"")</f>
        <v/>
      </c>
      <c r="R37" s="20" t="str">
        <f>IF(INDEX(個人!$C$5:$AF$205,$A37,1)&lt;&gt;"",IF(ISERROR(VLOOKUP($D37&amp;"@"&amp;1,'中間シート（個人）'!$F:$M,4,FALSE)),"",VLOOKUP($D37&amp;"@"&amp;1,'中間シート（個人）'!$F:$M,4,FALSE)&amp;VLOOKUP($D37&amp;"@"&amp;1,'中間シート（個人）'!$F:$M,5,FALSE)),"")</f>
        <v/>
      </c>
      <c r="S37" s="20" t="str">
        <f>IF(INDEX(個人!$C$5:$AF$205,$A37,1)&lt;&gt;"",IF(ISERROR(VLOOKUP($D37&amp;"@"&amp;1,'中間シート（個人）'!$F:$M,4,FALSE)),"",VLOOKUP($D37&amp;"@"&amp;1,'中間シート（個人）'!$F:$M,6,FALSE)&amp;VLOOKUP($D37&amp;"@"&amp;1,'中間シート（個人）'!$F:$M,7,FALSE)&amp;"."&amp;VLOOKUP($D37&amp;"@"&amp;1,'中間シート（個人）'!$F:$M,8,FALSE)),"")</f>
        <v/>
      </c>
      <c r="T37" s="20" t="str">
        <f>IF(INDEX(個人!$C$5:$AF$205,$A37,1)&lt;&gt;"",IF(ISERROR(VLOOKUP($D37&amp;"@"&amp;2,'中間シート（個人）'!$F:$M,4,FALSE)),"",VLOOKUP($D37&amp;"@"&amp;2,'中間シート（個人）'!$F:$M,4,FALSE)&amp;VLOOKUP($D37&amp;"@"&amp;2,'中間シート（個人）'!$F:$M,5,FALSE)),"")</f>
        <v/>
      </c>
      <c r="U37" s="20" t="str">
        <f>IF(INDEX(個人!$C$5:$AF$205,$A37,1)&lt;&gt;"",IF(ISERROR(VLOOKUP($D37&amp;"@"&amp;2,'中間シート（個人）'!$F:$M,4,FALSE)),"",VLOOKUP($D37&amp;"@"&amp;2,'中間シート（個人）'!$F:$M,6,FALSE)&amp;VLOOKUP($D37&amp;"@"&amp;2,'中間シート（個人）'!$F:$M,7,FALSE)&amp;"."&amp;VLOOKUP($D37&amp;"@"&amp;2,'中間シート（個人）'!$F:$M,8,FALSE)),"")</f>
        <v/>
      </c>
      <c r="V37" s="20" t="str">
        <f>IF(INDEX(個人!$C$5:$AF$205,$A37,1)&lt;&gt;"",IF(ISERROR(VLOOKUP($D37&amp;"@"&amp;3,'中間シート（個人）'!$F:$M,4,FALSE)),"",VLOOKUP($D37&amp;"@"&amp;3,'中間シート（個人）'!$F:$M,4,FALSE)&amp;VLOOKUP($D37&amp;"@"&amp;3,'中間シート（個人）'!$F:$M,5,FALSE)),"")</f>
        <v/>
      </c>
      <c r="W37" s="20" t="str">
        <f>IF(INDEX(個人!$C$5:$AF$205,$A37,1)&lt;&gt;"",IF(ISERROR(VLOOKUP($D37&amp;"@"&amp;3,'中間シート（個人）'!$F:$M,4,FALSE)),"",VLOOKUP($D37&amp;"@"&amp;3,'中間シート（個人）'!$F:$M,6,FALSE)&amp;VLOOKUP($D37&amp;"@"&amp;3,'中間シート（個人）'!$F:$M,7,FALSE)&amp;"."&amp;VLOOKUP($D37&amp;"@"&amp;3,'中間シート（個人）'!$F:$M,8,FALSE)),"")</f>
        <v/>
      </c>
      <c r="X37" s="20" t="str">
        <f>IF(INDEX(個人!$C$5:$AF$205,$A37,1)&lt;&gt;"",IF(ISERROR(VLOOKUP($D37&amp;"@"&amp;4,'中間シート（個人）'!$F:$M,4,FALSE)),"",VLOOKUP($D37&amp;"@"&amp;4,'中間シート（個人）'!$F:$M,4,FALSE)&amp;VLOOKUP($D37&amp;"@"&amp;4,'中間シート（個人）'!$F:$M,5,FALSE)),"")</f>
        <v/>
      </c>
      <c r="Y37" s="20" t="str">
        <f>IF(INDEX(個人!$C$5:$AF$205,$A37,1)&lt;&gt;"",IF(ISERROR(VLOOKUP($D37&amp;"@"&amp;4,'中間シート（個人）'!$F:$M,4,FALSE)),"",VLOOKUP($D37&amp;"@"&amp;4,'中間シート（個人）'!$F:$M,6,FALSE)&amp;VLOOKUP($D37&amp;"@"&amp;4,'中間シート（個人）'!$F:$M,7,FALSE)&amp;"."&amp;VLOOKUP($D37&amp;"@"&amp;4,'中間シート（個人）'!$F:$M,8,FALSE)),"")</f>
        <v/>
      </c>
      <c r="Z37" s="20" t="str">
        <f>IF(INDEX(個人!$C$5:$AF$205,$A37,1)&lt;&gt;"",IF(ISERROR(VLOOKUP($D37&amp;"@"&amp;5,'中間シート（個人）'!$F:$M,4,FALSE)),"",VLOOKUP($D37&amp;"@"&amp;5,'中間シート（個人）'!$F:$M,4,FALSE)&amp;VLOOKUP($D37&amp;"@"&amp;5,'中間シート（個人）'!$F:$M,5,FALSE)),"")</f>
        <v/>
      </c>
      <c r="AA37" s="20" t="str">
        <f>IF(INDEX(個人!$C$5:$AF$205,$A37,1)&lt;&gt;"",IF(ISERROR(VLOOKUP($D37&amp;"@"&amp;5,'中間シート（個人）'!$F:$M,4,FALSE)),"",VLOOKUP($D37&amp;"@"&amp;5,'中間シート（個人）'!$F:$M,6,FALSE)&amp;VLOOKUP($D37&amp;"@"&amp;5,'中間シート（個人）'!$F:$M,7,FALSE)&amp;"."&amp;VLOOKUP($D37&amp;"@"&amp;5,'中間シート（個人）'!$F:$M,8,FALSE)),"")</f>
        <v/>
      </c>
      <c r="AB37" s="20" t="str">
        <f>IF(INDEX(個人!$C$5:$AF$205,$A37,1)&lt;&gt;"",IF(ISERROR(VLOOKUP($D37&amp;"@"&amp;6,'中間シート（個人）'!$F:$M,4,FALSE)),"",VLOOKUP($D37&amp;"@"&amp;6,'中間シート（個人）'!$F:$M,4,FALSE)&amp;VLOOKUP($D37&amp;"@"&amp;6,'中間シート（個人）'!$F:$M,5,FALSE)),"")</f>
        <v/>
      </c>
      <c r="AC37" s="20" t="str">
        <f>IF(INDEX(個人!$C$5:$AF$205,$A37,1)&lt;&gt;"",IF(ISERROR(VLOOKUP($D37&amp;"@"&amp;6,'中間シート（個人）'!$F:$M,4,FALSE)),"",VLOOKUP($D37&amp;"@"&amp;6,'中間シート（個人）'!$F:$M,6,FALSE)&amp;VLOOKUP($D37&amp;"@"&amp;6,'中間シート（個人）'!$F:$M,7,FALSE)&amp;"."&amp;VLOOKUP($D37&amp;"@"&amp;6,'中間シート（個人）'!$F:$M,8,FALSE)),"")</f>
        <v/>
      </c>
      <c r="AD37" s="20" t="str">
        <f>IF(INDEX(個人!$C$5:$AF$205,$A37,1)&lt;&gt;"",IF(ISERROR(VLOOKUP($D37&amp;"@"&amp;7,'中間シート（個人）'!$F:$M,4,FALSE)),"",VLOOKUP($D37&amp;"@"&amp;7,'中間シート（個人）'!$F:$M,4,FALSE)&amp;VLOOKUP($D37&amp;"@"&amp;7,'中間シート（個人）'!$F:$M,5,FALSE)),"")</f>
        <v/>
      </c>
      <c r="AE37" s="20" t="str">
        <f>IF(INDEX(個人!$C$5:$AF$205,$A37,1)&lt;&gt;"",IF(ISERROR(VLOOKUP($D37&amp;"@"&amp;7,'中間シート（個人）'!$F:$M,4,FALSE)),"",VLOOKUP($D37&amp;"@"&amp;7,'中間シート（個人）'!$F:$M,6,FALSE)&amp;VLOOKUP($D37&amp;"@"&amp;7,'中間シート（個人）'!$F:$M,7,FALSE)&amp;"."&amp;VLOOKUP($D37&amp;"@"&amp;7,'中間シート（個人）'!$F:$M,8,FALSE)),"")</f>
        <v/>
      </c>
      <c r="AF37" s="20" t="str">
        <f>IF(INDEX(個人!$C$5:$AF$205,$A37,1)&lt;&gt;"",IF(ISERROR(VLOOKUP($D37&amp;"@"&amp;8,'中間シート（個人）'!$F:$M,4,FALSE)),"",VLOOKUP($D37&amp;"@"&amp;8,'中間シート（個人）'!$F:$M,4,FALSE)&amp;VLOOKUP($D37&amp;"@"&amp;8,'中間シート（個人）'!$F:$M,5,FALSE)),"")</f>
        <v/>
      </c>
      <c r="AG37" s="20" t="str">
        <f>IF(INDEX(個人!$C$5:$AF$205,$A37,1)&lt;&gt;"",IF(ISERROR(VLOOKUP($D37&amp;"@"&amp;8,'中間シート（個人）'!$F:$M,4,FALSE)),"",VLOOKUP($D37&amp;"@"&amp;8,'中間シート（個人）'!$F:$M,6,FALSE)&amp;VLOOKUP($D37&amp;"@"&amp;8,'中間シート（個人）'!$F:$M,7,FALSE)&amp;"."&amp;VLOOKUP($D37&amp;"@"&amp;8,'中間シート（個人）'!$F:$M,8,FALSE)),"")</f>
        <v/>
      </c>
      <c r="AH37" s="20" t="str">
        <f>IF(INDEX(個人!$C$5:$AF$205,$A37,1)&lt;&gt;"",IF(ISERROR(VLOOKUP($D37&amp;"@"&amp;9,'中間シート（個人）'!$F:$M,4,FALSE)),"",VLOOKUP($D37&amp;"@"&amp;9,'中間シート（個人）'!$F:$M,4,FALSE)&amp;VLOOKUP($D37&amp;"@"&amp;9,'中間シート（個人）'!$F:$M,5,FALSE)),"")</f>
        <v/>
      </c>
      <c r="AI37" s="20" t="str">
        <f>IF(INDEX(個人!$C$5:$AF$205,$A37,1)&lt;&gt;"",IF(ISERROR(VLOOKUP($D37&amp;"@"&amp;9,'中間シート（個人）'!$F:$M,4,FALSE)),"",VLOOKUP($D37&amp;"@"&amp;9,'中間シート（個人）'!$F:$M,6,FALSE)&amp;VLOOKUP($D37&amp;"@"&amp;9,'中間シート（個人）'!$F:$M,7,FALSE)&amp;"."&amp;VLOOKUP($D37&amp;"@"&amp;9,'中間シート（個人）'!$F:$M,8,FALSE)),"")</f>
        <v/>
      </c>
      <c r="AJ37" s="20" t="str">
        <f>IF(INDEX(個人!$C$5:$AF$205,$A37,1)&lt;&gt;"",IF(ISERROR(VLOOKUP($D37&amp;"@"&amp;10,'中間シート（個人）'!$F:$M,4,FALSE)),"",VLOOKUP($D37&amp;"@"&amp;10,'中間シート（個人）'!$F:$M,4,FALSE)&amp;VLOOKUP($D37&amp;"@"&amp;10,'中間シート（個人）'!$F:$M,5,FALSE)),"")</f>
        <v/>
      </c>
      <c r="AK37" s="20" t="str">
        <f>IF(INDEX(個人!$C$5:$AF$205,$A37,1)&lt;&gt;"",IF(ISERROR(VLOOKUP($D37&amp;"@"&amp;10,'中間シート（個人）'!$F:$M,4,FALSE)),"",VLOOKUP($D37&amp;"@"&amp;10,'中間シート（個人）'!$F:$M,6,FALSE)&amp;VLOOKUP($D37&amp;"@"&amp;10,'中間シート（個人）'!$F:$M,7,FALSE)&amp;"."&amp;VLOOKUP($D37&amp;"@"&amp;10,'中間シート（個人）'!$F:$M,8,FALSE)),"")</f>
        <v/>
      </c>
    </row>
    <row r="38" spans="1:37" x14ac:dyDescent="0.15">
      <c r="A38" s="20">
        <v>35</v>
      </c>
      <c r="C38" s="20" t="str">
        <f>IF(INDEX(個人!$C$5:$AF$205,$A38,1)&lt;&gt;"",VLOOKUP(INDEX(個人!$C$5:$AF$205,$A38,3),コード一覧!$A$1:$B$3,2,FALSE),"")</f>
        <v/>
      </c>
      <c r="D38" s="20" t="str">
        <f>IF(INDEX(個人!$C$5:$AF$205,$A38,1)&lt;&gt;"",DBCS(TRIM(INDEX(個人!$C$5:$AF$205,$A38,1))),"")</f>
        <v/>
      </c>
      <c r="E38" s="20" t="str">
        <f>IF(INDEX(個人!$C$5:$AF$205,$A38,1)&lt;&gt;"",ASC(TRIM(INDEX(個人!$C$5:$AF$205,$A38,2))),"")</f>
        <v/>
      </c>
      <c r="F38" s="20" t="str">
        <f>IF(INDEX(個人!$C$5:$AF$205,$A38,1)&lt;&gt;"",TEXT(YEAR(INDEX(個人!$C$5:$AF$205,$A38,4)),"0000")&amp;TEXT(MONTH(INDEX(個人!$C$5:$AF$205,$A38,4)),"00")&amp;TEXT(DAY(INDEX(個人!$C$5:$AF$205,$A38,4)),"00"),"")</f>
        <v/>
      </c>
      <c r="G38" s="20" t="str">
        <f>IF(INDEX(個人!$C$5:$AF$205,$A38,1)&lt;&gt;"",VLOOKUP(VLOOKUP(INDEX(個人!$C$5:$AF$205,$A38,7),コード一覧!$AA$1:$AC$18,3,FALSE),コード一覧!$C$1:$D$8,2,FALSE),"")</f>
        <v/>
      </c>
      <c r="H38" s="20" t="str">
        <f>IF(INDEX(個人!$C$5:$AF$205,$A38,1)&lt;&gt;"",IF(ISNUMBER(VALUE(RIGHT(INDEX(個人!$C$5:$AF$205,$A38,7),1))),RIGHT(INDEX(個人!$C$5:$AF$205,$A38,7),1),0),"")</f>
        <v/>
      </c>
      <c r="I38" s="20" t="str">
        <f>IF(INDEX(個人!$C$5:$AF$205,$A38,1)&lt;&gt;"",VLOOKUP(D38&amp;"@"&amp;1,'中間シート（個人）'!$F:$M,3,FALSE),"")</f>
        <v/>
      </c>
      <c r="K38" s="20" t="str">
        <f>IF(INDEX(個人!$C$5:$AF$205,$A38,1)&lt;&gt;"",個人!$B$2,"")</f>
        <v/>
      </c>
      <c r="Q38" s="20" t="str">
        <f>IF(INDEX(個人!$C$5:$AF$205,$A38,1)&lt;&gt;"",4,"")</f>
        <v/>
      </c>
      <c r="R38" s="20" t="str">
        <f>IF(INDEX(個人!$C$5:$AF$205,$A38,1)&lt;&gt;"",IF(ISERROR(VLOOKUP($D38&amp;"@"&amp;1,'中間シート（個人）'!$F:$M,4,FALSE)),"",VLOOKUP($D38&amp;"@"&amp;1,'中間シート（個人）'!$F:$M,4,FALSE)&amp;VLOOKUP($D38&amp;"@"&amp;1,'中間シート（個人）'!$F:$M,5,FALSE)),"")</f>
        <v/>
      </c>
      <c r="S38" s="20" t="str">
        <f>IF(INDEX(個人!$C$5:$AF$205,$A38,1)&lt;&gt;"",IF(ISERROR(VLOOKUP($D38&amp;"@"&amp;1,'中間シート（個人）'!$F:$M,4,FALSE)),"",VLOOKUP($D38&amp;"@"&amp;1,'中間シート（個人）'!$F:$M,6,FALSE)&amp;VLOOKUP($D38&amp;"@"&amp;1,'中間シート（個人）'!$F:$M,7,FALSE)&amp;"."&amp;VLOOKUP($D38&amp;"@"&amp;1,'中間シート（個人）'!$F:$M,8,FALSE)),"")</f>
        <v/>
      </c>
      <c r="T38" s="20" t="str">
        <f>IF(INDEX(個人!$C$5:$AF$205,$A38,1)&lt;&gt;"",IF(ISERROR(VLOOKUP($D38&amp;"@"&amp;2,'中間シート（個人）'!$F:$M,4,FALSE)),"",VLOOKUP($D38&amp;"@"&amp;2,'中間シート（個人）'!$F:$M,4,FALSE)&amp;VLOOKUP($D38&amp;"@"&amp;2,'中間シート（個人）'!$F:$M,5,FALSE)),"")</f>
        <v/>
      </c>
      <c r="U38" s="20" t="str">
        <f>IF(INDEX(個人!$C$5:$AF$205,$A38,1)&lt;&gt;"",IF(ISERROR(VLOOKUP($D38&amp;"@"&amp;2,'中間シート（個人）'!$F:$M,4,FALSE)),"",VLOOKUP($D38&amp;"@"&amp;2,'中間シート（個人）'!$F:$M,6,FALSE)&amp;VLOOKUP($D38&amp;"@"&amp;2,'中間シート（個人）'!$F:$M,7,FALSE)&amp;"."&amp;VLOOKUP($D38&amp;"@"&amp;2,'中間シート（個人）'!$F:$M,8,FALSE)),"")</f>
        <v/>
      </c>
      <c r="V38" s="20" t="str">
        <f>IF(INDEX(個人!$C$5:$AF$205,$A38,1)&lt;&gt;"",IF(ISERROR(VLOOKUP($D38&amp;"@"&amp;3,'中間シート（個人）'!$F:$M,4,FALSE)),"",VLOOKUP($D38&amp;"@"&amp;3,'中間シート（個人）'!$F:$M,4,FALSE)&amp;VLOOKUP($D38&amp;"@"&amp;3,'中間シート（個人）'!$F:$M,5,FALSE)),"")</f>
        <v/>
      </c>
      <c r="W38" s="20" t="str">
        <f>IF(INDEX(個人!$C$5:$AF$205,$A38,1)&lt;&gt;"",IF(ISERROR(VLOOKUP($D38&amp;"@"&amp;3,'中間シート（個人）'!$F:$M,4,FALSE)),"",VLOOKUP($D38&amp;"@"&amp;3,'中間シート（個人）'!$F:$M,6,FALSE)&amp;VLOOKUP($D38&amp;"@"&amp;3,'中間シート（個人）'!$F:$M,7,FALSE)&amp;"."&amp;VLOOKUP($D38&amp;"@"&amp;3,'中間シート（個人）'!$F:$M,8,FALSE)),"")</f>
        <v/>
      </c>
      <c r="X38" s="20" t="str">
        <f>IF(INDEX(個人!$C$5:$AF$205,$A38,1)&lt;&gt;"",IF(ISERROR(VLOOKUP($D38&amp;"@"&amp;4,'中間シート（個人）'!$F:$M,4,FALSE)),"",VLOOKUP($D38&amp;"@"&amp;4,'中間シート（個人）'!$F:$M,4,FALSE)&amp;VLOOKUP($D38&amp;"@"&amp;4,'中間シート（個人）'!$F:$M,5,FALSE)),"")</f>
        <v/>
      </c>
      <c r="Y38" s="20" t="str">
        <f>IF(INDEX(個人!$C$5:$AF$205,$A38,1)&lt;&gt;"",IF(ISERROR(VLOOKUP($D38&amp;"@"&amp;4,'中間シート（個人）'!$F:$M,4,FALSE)),"",VLOOKUP($D38&amp;"@"&amp;4,'中間シート（個人）'!$F:$M,6,FALSE)&amp;VLOOKUP($D38&amp;"@"&amp;4,'中間シート（個人）'!$F:$M,7,FALSE)&amp;"."&amp;VLOOKUP($D38&amp;"@"&amp;4,'中間シート（個人）'!$F:$M,8,FALSE)),"")</f>
        <v/>
      </c>
      <c r="Z38" s="20" t="str">
        <f>IF(INDEX(個人!$C$5:$AF$205,$A38,1)&lt;&gt;"",IF(ISERROR(VLOOKUP($D38&amp;"@"&amp;5,'中間シート（個人）'!$F:$M,4,FALSE)),"",VLOOKUP($D38&amp;"@"&amp;5,'中間シート（個人）'!$F:$M,4,FALSE)&amp;VLOOKUP($D38&amp;"@"&amp;5,'中間シート（個人）'!$F:$M,5,FALSE)),"")</f>
        <v/>
      </c>
      <c r="AA38" s="20" t="str">
        <f>IF(INDEX(個人!$C$5:$AF$205,$A38,1)&lt;&gt;"",IF(ISERROR(VLOOKUP($D38&amp;"@"&amp;5,'中間シート（個人）'!$F:$M,4,FALSE)),"",VLOOKUP($D38&amp;"@"&amp;5,'中間シート（個人）'!$F:$M,6,FALSE)&amp;VLOOKUP($D38&amp;"@"&amp;5,'中間シート（個人）'!$F:$M,7,FALSE)&amp;"."&amp;VLOOKUP($D38&amp;"@"&amp;5,'中間シート（個人）'!$F:$M,8,FALSE)),"")</f>
        <v/>
      </c>
      <c r="AB38" s="20" t="str">
        <f>IF(INDEX(個人!$C$5:$AF$205,$A38,1)&lt;&gt;"",IF(ISERROR(VLOOKUP($D38&amp;"@"&amp;6,'中間シート（個人）'!$F:$M,4,FALSE)),"",VLOOKUP($D38&amp;"@"&amp;6,'中間シート（個人）'!$F:$M,4,FALSE)&amp;VLOOKUP($D38&amp;"@"&amp;6,'中間シート（個人）'!$F:$M,5,FALSE)),"")</f>
        <v/>
      </c>
      <c r="AC38" s="20" t="str">
        <f>IF(INDEX(個人!$C$5:$AF$205,$A38,1)&lt;&gt;"",IF(ISERROR(VLOOKUP($D38&amp;"@"&amp;6,'中間シート（個人）'!$F:$M,4,FALSE)),"",VLOOKUP($D38&amp;"@"&amp;6,'中間シート（個人）'!$F:$M,6,FALSE)&amp;VLOOKUP($D38&amp;"@"&amp;6,'中間シート（個人）'!$F:$M,7,FALSE)&amp;"."&amp;VLOOKUP($D38&amp;"@"&amp;6,'中間シート（個人）'!$F:$M,8,FALSE)),"")</f>
        <v/>
      </c>
      <c r="AD38" s="20" t="str">
        <f>IF(INDEX(個人!$C$5:$AF$205,$A38,1)&lt;&gt;"",IF(ISERROR(VLOOKUP($D38&amp;"@"&amp;7,'中間シート（個人）'!$F:$M,4,FALSE)),"",VLOOKUP($D38&amp;"@"&amp;7,'中間シート（個人）'!$F:$M,4,FALSE)&amp;VLOOKUP($D38&amp;"@"&amp;7,'中間シート（個人）'!$F:$M,5,FALSE)),"")</f>
        <v/>
      </c>
      <c r="AE38" s="20" t="str">
        <f>IF(INDEX(個人!$C$5:$AF$205,$A38,1)&lt;&gt;"",IF(ISERROR(VLOOKUP($D38&amp;"@"&amp;7,'中間シート（個人）'!$F:$M,4,FALSE)),"",VLOOKUP($D38&amp;"@"&amp;7,'中間シート（個人）'!$F:$M,6,FALSE)&amp;VLOOKUP($D38&amp;"@"&amp;7,'中間シート（個人）'!$F:$M,7,FALSE)&amp;"."&amp;VLOOKUP($D38&amp;"@"&amp;7,'中間シート（個人）'!$F:$M,8,FALSE)),"")</f>
        <v/>
      </c>
      <c r="AF38" s="20" t="str">
        <f>IF(INDEX(個人!$C$5:$AF$205,$A38,1)&lt;&gt;"",IF(ISERROR(VLOOKUP($D38&amp;"@"&amp;8,'中間シート（個人）'!$F:$M,4,FALSE)),"",VLOOKUP($D38&amp;"@"&amp;8,'中間シート（個人）'!$F:$M,4,FALSE)&amp;VLOOKUP($D38&amp;"@"&amp;8,'中間シート（個人）'!$F:$M,5,FALSE)),"")</f>
        <v/>
      </c>
      <c r="AG38" s="20" t="str">
        <f>IF(INDEX(個人!$C$5:$AF$205,$A38,1)&lt;&gt;"",IF(ISERROR(VLOOKUP($D38&amp;"@"&amp;8,'中間シート（個人）'!$F:$M,4,FALSE)),"",VLOOKUP($D38&amp;"@"&amp;8,'中間シート（個人）'!$F:$M,6,FALSE)&amp;VLOOKUP($D38&amp;"@"&amp;8,'中間シート（個人）'!$F:$M,7,FALSE)&amp;"."&amp;VLOOKUP($D38&amp;"@"&amp;8,'中間シート（個人）'!$F:$M,8,FALSE)),"")</f>
        <v/>
      </c>
      <c r="AH38" s="20" t="str">
        <f>IF(INDEX(個人!$C$5:$AF$205,$A38,1)&lt;&gt;"",IF(ISERROR(VLOOKUP($D38&amp;"@"&amp;9,'中間シート（個人）'!$F:$M,4,FALSE)),"",VLOOKUP($D38&amp;"@"&amp;9,'中間シート（個人）'!$F:$M,4,FALSE)&amp;VLOOKUP($D38&amp;"@"&amp;9,'中間シート（個人）'!$F:$M,5,FALSE)),"")</f>
        <v/>
      </c>
      <c r="AI38" s="20" t="str">
        <f>IF(INDEX(個人!$C$5:$AF$205,$A38,1)&lt;&gt;"",IF(ISERROR(VLOOKUP($D38&amp;"@"&amp;9,'中間シート（個人）'!$F:$M,4,FALSE)),"",VLOOKUP($D38&amp;"@"&amp;9,'中間シート（個人）'!$F:$M,6,FALSE)&amp;VLOOKUP($D38&amp;"@"&amp;9,'中間シート（個人）'!$F:$M,7,FALSE)&amp;"."&amp;VLOOKUP($D38&amp;"@"&amp;9,'中間シート（個人）'!$F:$M,8,FALSE)),"")</f>
        <v/>
      </c>
      <c r="AJ38" s="20" t="str">
        <f>IF(INDEX(個人!$C$5:$AF$205,$A38,1)&lt;&gt;"",IF(ISERROR(VLOOKUP($D38&amp;"@"&amp;10,'中間シート（個人）'!$F:$M,4,FALSE)),"",VLOOKUP($D38&amp;"@"&amp;10,'中間シート（個人）'!$F:$M,4,FALSE)&amp;VLOOKUP($D38&amp;"@"&amp;10,'中間シート（個人）'!$F:$M,5,FALSE)),"")</f>
        <v/>
      </c>
      <c r="AK38" s="20" t="str">
        <f>IF(INDEX(個人!$C$5:$AF$205,$A38,1)&lt;&gt;"",IF(ISERROR(VLOOKUP($D38&amp;"@"&amp;10,'中間シート（個人）'!$F:$M,4,FALSE)),"",VLOOKUP($D38&amp;"@"&amp;10,'中間シート（個人）'!$F:$M,6,FALSE)&amp;VLOOKUP($D38&amp;"@"&amp;10,'中間シート（個人）'!$F:$M,7,FALSE)&amp;"."&amp;VLOOKUP($D38&amp;"@"&amp;10,'中間シート（個人）'!$F:$M,8,FALSE)),"")</f>
        <v/>
      </c>
    </row>
    <row r="39" spans="1:37" x14ac:dyDescent="0.15">
      <c r="A39" s="20">
        <v>36</v>
      </c>
      <c r="C39" s="20" t="str">
        <f>IF(INDEX(個人!$C$5:$AF$205,$A39,1)&lt;&gt;"",VLOOKUP(INDEX(個人!$C$5:$AF$205,$A39,3),コード一覧!$A$1:$B$3,2,FALSE),"")</f>
        <v/>
      </c>
      <c r="D39" s="20" t="str">
        <f>IF(INDEX(個人!$C$5:$AF$205,$A39,1)&lt;&gt;"",DBCS(TRIM(INDEX(個人!$C$5:$AF$205,$A39,1))),"")</f>
        <v/>
      </c>
      <c r="E39" s="20" t="str">
        <f>IF(INDEX(個人!$C$5:$AF$205,$A39,1)&lt;&gt;"",ASC(TRIM(INDEX(個人!$C$5:$AF$205,$A39,2))),"")</f>
        <v/>
      </c>
      <c r="F39" s="20" t="str">
        <f>IF(INDEX(個人!$C$5:$AF$205,$A39,1)&lt;&gt;"",TEXT(YEAR(INDEX(個人!$C$5:$AF$205,$A39,4)),"0000")&amp;TEXT(MONTH(INDEX(個人!$C$5:$AF$205,$A39,4)),"00")&amp;TEXT(DAY(INDEX(個人!$C$5:$AF$205,$A39,4)),"00"),"")</f>
        <v/>
      </c>
      <c r="G39" s="20" t="str">
        <f>IF(INDEX(個人!$C$5:$AF$205,$A39,1)&lt;&gt;"",VLOOKUP(VLOOKUP(INDEX(個人!$C$5:$AF$205,$A39,7),コード一覧!$AA$1:$AC$18,3,FALSE),コード一覧!$C$1:$D$8,2,FALSE),"")</f>
        <v/>
      </c>
      <c r="H39" s="20" t="str">
        <f>IF(INDEX(個人!$C$5:$AF$205,$A39,1)&lt;&gt;"",IF(ISNUMBER(VALUE(RIGHT(INDEX(個人!$C$5:$AF$205,$A39,7),1))),RIGHT(INDEX(個人!$C$5:$AF$205,$A39,7),1),0),"")</f>
        <v/>
      </c>
      <c r="I39" s="20" t="str">
        <f>IF(INDEX(個人!$C$5:$AF$205,$A39,1)&lt;&gt;"",VLOOKUP(D39&amp;"@"&amp;1,'中間シート（個人）'!$F:$M,3,FALSE),"")</f>
        <v/>
      </c>
      <c r="K39" s="20" t="str">
        <f>IF(INDEX(個人!$C$5:$AF$205,$A39,1)&lt;&gt;"",個人!$B$2,"")</f>
        <v/>
      </c>
      <c r="Q39" s="20" t="str">
        <f>IF(INDEX(個人!$C$5:$AF$205,$A39,1)&lt;&gt;"",4,"")</f>
        <v/>
      </c>
      <c r="R39" s="20" t="str">
        <f>IF(INDEX(個人!$C$5:$AF$205,$A39,1)&lt;&gt;"",IF(ISERROR(VLOOKUP($D39&amp;"@"&amp;1,'中間シート（個人）'!$F:$M,4,FALSE)),"",VLOOKUP($D39&amp;"@"&amp;1,'中間シート（個人）'!$F:$M,4,FALSE)&amp;VLOOKUP($D39&amp;"@"&amp;1,'中間シート（個人）'!$F:$M,5,FALSE)),"")</f>
        <v/>
      </c>
      <c r="S39" s="20" t="str">
        <f>IF(INDEX(個人!$C$5:$AF$205,$A39,1)&lt;&gt;"",IF(ISERROR(VLOOKUP($D39&amp;"@"&amp;1,'中間シート（個人）'!$F:$M,4,FALSE)),"",VLOOKUP($D39&amp;"@"&amp;1,'中間シート（個人）'!$F:$M,6,FALSE)&amp;VLOOKUP($D39&amp;"@"&amp;1,'中間シート（個人）'!$F:$M,7,FALSE)&amp;"."&amp;VLOOKUP($D39&amp;"@"&amp;1,'中間シート（個人）'!$F:$M,8,FALSE)),"")</f>
        <v/>
      </c>
      <c r="T39" s="20" t="str">
        <f>IF(INDEX(個人!$C$5:$AF$205,$A39,1)&lt;&gt;"",IF(ISERROR(VLOOKUP($D39&amp;"@"&amp;2,'中間シート（個人）'!$F:$M,4,FALSE)),"",VLOOKUP($D39&amp;"@"&amp;2,'中間シート（個人）'!$F:$M,4,FALSE)&amp;VLOOKUP($D39&amp;"@"&amp;2,'中間シート（個人）'!$F:$M,5,FALSE)),"")</f>
        <v/>
      </c>
      <c r="U39" s="20" t="str">
        <f>IF(INDEX(個人!$C$5:$AF$205,$A39,1)&lt;&gt;"",IF(ISERROR(VLOOKUP($D39&amp;"@"&amp;2,'中間シート（個人）'!$F:$M,4,FALSE)),"",VLOOKUP($D39&amp;"@"&amp;2,'中間シート（個人）'!$F:$M,6,FALSE)&amp;VLOOKUP($D39&amp;"@"&amp;2,'中間シート（個人）'!$F:$M,7,FALSE)&amp;"."&amp;VLOOKUP($D39&amp;"@"&amp;2,'中間シート（個人）'!$F:$M,8,FALSE)),"")</f>
        <v/>
      </c>
      <c r="V39" s="20" t="str">
        <f>IF(INDEX(個人!$C$5:$AF$205,$A39,1)&lt;&gt;"",IF(ISERROR(VLOOKUP($D39&amp;"@"&amp;3,'中間シート（個人）'!$F:$M,4,FALSE)),"",VLOOKUP($D39&amp;"@"&amp;3,'中間シート（個人）'!$F:$M,4,FALSE)&amp;VLOOKUP($D39&amp;"@"&amp;3,'中間シート（個人）'!$F:$M,5,FALSE)),"")</f>
        <v/>
      </c>
      <c r="W39" s="20" t="str">
        <f>IF(INDEX(個人!$C$5:$AF$205,$A39,1)&lt;&gt;"",IF(ISERROR(VLOOKUP($D39&amp;"@"&amp;3,'中間シート（個人）'!$F:$M,4,FALSE)),"",VLOOKUP($D39&amp;"@"&amp;3,'中間シート（個人）'!$F:$M,6,FALSE)&amp;VLOOKUP($D39&amp;"@"&amp;3,'中間シート（個人）'!$F:$M,7,FALSE)&amp;"."&amp;VLOOKUP($D39&amp;"@"&amp;3,'中間シート（個人）'!$F:$M,8,FALSE)),"")</f>
        <v/>
      </c>
      <c r="X39" s="20" t="str">
        <f>IF(INDEX(個人!$C$5:$AF$205,$A39,1)&lt;&gt;"",IF(ISERROR(VLOOKUP($D39&amp;"@"&amp;4,'中間シート（個人）'!$F:$M,4,FALSE)),"",VLOOKUP($D39&amp;"@"&amp;4,'中間シート（個人）'!$F:$M,4,FALSE)&amp;VLOOKUP($D39&amp;"@"&amp;4,'中間シート（個人）'!$F:$M,5,FALSE)),"")</f>
        <v/>
      </c>
      <c r="Y39" s="20" t="str">
        <f>IF(INDEX(個人!$C$5:$AF$205,$A39,1)&lt;&gt;"",IF(ISERROR(VLOOKUP($D39&amp;"@"&amp;4,'中間シート（個人）'!$F:$M,4,FALSE)),"",VLOOKUP($D39&amp;"@"&amp;4,'中間シート（個人）'!$F:$M,6,FALSE)&amp;VLOOKUP($D39&amp;"@"&amp;4,'中間シート（個人）'!$F:$M,7,FALSE)&amp;"."&amp;VLOOKUP($D39&amp;"@"&amp;4,'中間シート（個人）'!$F:$M,8,FALSE)),"")</f>
        <v/>
      </c>
      <c r="Z39" s="20" t="str">
        <f>IF(INDEX(個人!$C$5:$AF$205,$A39,1)&lt;&gt;"",IF(ISERROR(VLOOKUP($D39&amp;"@"&amp;5,'中間シート（個人）'!$F:$M,4,FALSE)),"",VLOOKUP($D39&amp;"@"&amp;5,'中間シート（個人）'!$F:$M,4,FALSE)&amp;VLOOKUP($D39&amp;"@"&amp;5,'中間シート（個人）'!$F:$M,5,FALSE)),"")</f>
        <v/>
      </c>
      <c r="AA39" s="20" t="str">
        <f>IF(INDEX(個人!$C$5:$AF$205,$A39,1)&lt;&gt;"",IF(ISERROR(VLOOKUP($D39&amp;"@"&amp;5,'中間シート（個人）'!$F:$M,4,FALSE)),"",VLOOKUP($D39&amp;"@"&amp;5,'中間シート（個人）'!$F:$M,6,FALSE)&amp;VLOOKUP($D39&amp;"@"&amp;5,'中間シート（個人）'!$F:$M,7,FALSE)&amp;"."&amp;VLOOKUP($D39&amp;"@"&amp;5,'中間シート（個人）'!$F:$M,8,FALSE)),"")</f>
        <v/>
      </c>
      <c r="AB39" s="20" t="str">
        <f>IF(INDEX(個人!$C$5:$AF$205,$A39,1)&lt;&gt;"",IF(ISERROR(VLOOKUP($D39&amp;"@"&amp;6,'中間シート（個人）'!$F:$M,4,FALSE)),"",VLOOKUP($D39&amp;"@"&amp;6,'中間シート（個人）'!$F:$M,4,FALSE)&amp;VLOOKUP($D39&amp;"@"&amp;6,'中間シート（個人）'!$F:$M,5,FALSE)),"")</f>
        <v/>
      </c>
      <c r="AC39" s="20" t="str">
        <f>IF(INDEX(個人!$C$5:$AF$205,$A39,1)&lt;&gt;"",IF(ISERROR(VLOOKUP($D39&amp;"@"&amp;6,'中間シート（個人）'!$F:$M,4,FALSE)),"",VLOOKUP($D39&amp;"@"&amp;6,'中間シート（個人）'!$F:$M,6,FALSE)&amp;VLOOKUP($D39&amp;"@"&amp;6,'中間シート（個人）'!$F:$M,7,FALSE)&amp;"."&amp;VLOOKUP($D39&amp;"@"&amp;6,'中間シート（個人）'!$F:$M,8,FALSE)),"")</f>
        <v/>
      </c>
      <c r="AD39" s="20" t="str">
        <f>IF(INDEX(個人!$C$5:$AF$205,$A39,1)&lt;&gt;"",IF(ISERROR(VLOOKUP($D39&amp;"@"&amp;7,'中間シート（個人）'!$F:$M,4,FALSE)),"",VLOOKUP($D39&amp;"@"&amp;7,'中間シート（個人）'!$F:$M,4,FALSE)&amp;VLOOKUP($D39&amp;"@"&amp;7,'中間シート（個人）'!$F:$M,5,FALSE)),"")</f>
        <v/>
      </c>
      <c r="AE39" s="20" t="str">
        <f>IF(INDEX(個人!$C$5:$AF$205,$A39,1)&lt;&gt;"",IF(ISERROR(VLOOKUP($D39&amp;"@"&amp;7,'中間シート（個人）'!$F:$M,4,FALSE)),"",VLOOKUP($D39&amp;"@"&amp;7,'中間シート（個人）'!$F:$M,6,FALSE)&amp;VLOOKUP($D39&amp;"@"&amp;7,'中間シート（個人）'!$F:$M,7,FALSE)&amp;"."&amp;VLOOKUP($D39&amp;"@"&amp;7,'中間シート（個人）'!$F:$M,8,FALSE)),"")</f>
        <v/>
      </c>
      <c r="AF39" s="20" t="str">
        <f>IF(INDEX(個人!$C$5:$AF$205,$A39,1)&lt;&gt;"",IF(ISERROR(VLOOKUP($D39&amp;"@"&amp;8,'中間シート（個人）'!$F:$M,4,FALSE)),"",VLOOKUP($D39&amp;"@"&amp;8,'中間シート（個人）'!$F:$M,4,FALSE)&amp;VLOOKUP($D39&amp;"@"&amp;8,'中間シート（個人）'!$F:$M,5,FALSE)),"")</f>
        <v/>
      </c>
      <c r="AG39" s="20" t="str">
        <f>IF(INDEX(個人!$C$5:$AF$205,$A39,1)&lt;&gt;"",IF(ISERROR(VLOOKUP($D39&amp;"@"&amp;8,'中間シート（個人）'!$F:$M,4,FALSE)),"",VLOOKUP($D39&amp;"@"&amp;8,'中間シート（個人）'!$F:$M,6,FALSE)&amp;VLOOKUP($D39&amp;"@"&amp;8,'中間シート（個人）'!$F:$M,7,FALSE)&amp;"."&amp;VLOOKUP($D39&amp;"@"&amp;8,'中間シート（個人）'!$F:$M,8,FALSE)),"")</f>
        <v/>
      </c>
      <c r="AH39" s="20" t="str">
        <f>IF(INDEX(個人!$C$5:$AF$205,$A39,1)&lt;&gt;"",IF(ISERROR(VLOOKUP($D39&amp;"@"&amp;9,'中間シート（個人）'!$F:$M,4,FALSE)),"",VLOOKUP($D39&amp;"@"&amp;9,'中間シート（個人）'!$F:$M,4,FALSE)&amp;VLOOKUP($D39&amp;"@"&amp;9,'中間シート（個人）'!$F:$M,5,FALSE)),"")</f>
        <v/>
      </c>
      <c r="AI39" s="20" t="str">
        <f>IF(INDEX(個人!$C$5:$AF$205,$A39,1)&lt;&gt;"",IF(ISERROR(VLOOKUP($D39&amp;"@"&amp;9,'中間シート（個人）'!$F:$M,4,FALSE)),"",VLOOKUP($D39&amp;"@"&amp;9,'中間シート（個人）'!$F:$M,6,FALSE)&amp;VLOOKUP($D39&amp;"@"&amp;9,'中間シート（個人）'!$F:$M,7,FALSE)&amp;"."&amp;VLOOKUP($D39&amp;"@"&amp;9,'中間シート（個人）'!$F:$M,8,FALSE)),"")</f>
        <v/>
      </c>
      <c r="AJ39" s="20" t="str">
        <f>IF(INDEX(個人!$C$5:$AF$205,$A39,1)&lt;&gt;"",IF(ISERROR(VLOOKUP($D39&amp;"@"&amp;10,'中間シート（個人）'!$F:$M,4,FALSE)),"",VLOOKUP($D39&amp;"@"&amp;10,'中間シート（個人）'!$F:$M,4,FALSE)&amp;VLOOKUP($D39&amp;"@"&amp;10,'中間シート（個人）'!$F:$M,5,FALSE)),"")</f>
        <v/>
      </c>
      <c r="AK39" s="20" t="str">
        <f>IF(INDEX(個人!$C$5:$AF$205,$A39,1)&lt;&gt;"",IF(ISERROR(VLOOKUP($D39&amp;"@"&amp;10,'中間シート（個人）'!$F:$M,4,FALSE)),"",VLOOKUP($D39&amp;"@"&amp;10,'中間シート（個人）'!$F:$M,6,FALSE)&amp;VLOOKUP($D39&amp;"@"&amp;10,'中間シート（個人）'!$F:$M,7,FALSE)&amp;"."&amp;VLOOKUP($D39&amp;"@"&amp;10,'中間シート（個人）'!$F:$M,8,FALSE)),"")</f>
        <v/>
      </c>
    </row>
    <row r="40" spans="1:37" x14ac:dyDescent="0.15">
      <c r="A40" s="20">
        <v>37</v>
      </c>
      <c r="C40" s="20" t="str">
        <f>IF(INDEX(個人!$C$5:$AF$205,$A40,1)&lt;&gt;"",VLOOKUP(INDEX(個人!$C$5:$AF$205,$A40,3),コード一覧!$A$1:$B$3,2,FALSE),"")</f>
        <v/>
      </c>
      <c r="D40" s="20" t="str">
        <f>IF(INDEX(個人!$C$5:$AF$205,$A40,1)&lt;&gt;"",DBCS(TRIM(INDEX(個人!$C$5:$AF$205,$A40,1))),"")</f>
        <v/>
      </c>
      <c r="E40" s="20" t="str">
        <f>IF(INDEX(個人!$C$5:$AF$205,$A40,1)&lt;&gt;"",ASC(TRIM(INDEX(個人!$C$5:$AF$205,$A40,2))),"")</f>
        <v/>
      </c>
      <c r="F40" s="20" t="str">
        <f>IF(INDEX(個人!$C$5:$AF$205,$A40,1)&lt;&gt;"",TEXT(YEAR(INDEX(個人!$C$5:$AF$205,$A40,4)),"0000")&amp;TEXT(MONTH(INDEX(個人!$C$5:$AF$205,$A40,4)),"00")&amp;TEXT(DAY(INDEX(個人!$C$5:$AF$205,$A40,4)),"00"),"")</f>
        <v/>
      </c>
      <c r="G40" s="20" t="str">
        <f>IF(INDEX(個人!$C$5:$AF$205,$A40,1)&lt;&gt;"",VLOOKUP(VLOOKUP(INDEX(個人!$C$5:$AF$205,$A40,7),コード一覧!$AA$1:$AC$18,3,FALSE),コード一覧!$C$1:$D$8,2,FALSE),"")</f>
        <v/>
      </c>
      <c r="H40" s="20" t="str">
        <f>IF(INDEX(個人!$C$5:$AF$205,$A40,1)&lt;&gt;"",IF(ISNUMBER(VALUE(RIGHT(INDEX(個人!$C$5:$AF$205,$A40,7),1))),RIGHT(INDEX(個人!$C$5:$AF$205,$A40,7),1),0),"")</f>
        <v/>
      </c>
      <c r="I40" s="20" t="str">
        <f>IF(INDEX(個人!$C$5:$AF$205,$A40,1)&lt;&gt;"",VLOOKUP(D40&amp;"@"&amp;1,'中間シート（個人）'!$F:$M,3,FALSE),"")</f>
        <v/>
      </c>
      <c r="K40" s="20" t="str">
        <f>IF(INDEX(個人!$C$5:$AF$205,$A40,1)&lt;&gt;"",個人!$B$2,"")</f>
        <v/>
      </c>
      <c r="Q40" s="20" t="str">
        <f>IF(INDEX(個人!$C$5:$AF$205,$A40,1)&lt;&gt;"",4,"")</f>
        <v/>
      </c>
      <c r="R40" s="20" t="str">
        <f>IF(INDEX(個人!$C$5:$AF$205,$A40,1)&lt;&gt;"",IF(ISERROR(VLOOKUP($D40&amp;"@"&amp;1,'中間シート（個人）'!$F:$M,4,FALSE)),"",VLOOKUP($D40&amp;"@"&amp;1,'中間シート（個人）'!$F:$M,4,FALSE)&amp;VLOOKUP($D40&amp;"@"&amp;1,'中間シート（個人）'!$F:$M,5,FALSE)),"")</f>
        <v/>
      </c>
      <c r="S40" s="20" t="str">
        <f>IF(INDEX(個人!$C$5:$AF$205,$A40,1)&lt;&gt;"",IF(ISERROR(VLOOKUP($D40&amp;"@"&amp;1,'中間シート（個人）'!$F:$M,4,FALSE)),"",VLOOKUP($D40&amp;"@"&amp;1,'中間シート（個人）'!$F:$M,6,FALSE)&amp;VLOOKUP($D40&amp;"@"&amp;1,'中間シート（個人）'!$F:$M,7,FALSE)&amp;"."&amp;VLOOKUP($D40&amp;"@"&amp;1,'中間シート（個人）'!$F:$M,8,FALSE)),"")</f>
        <v/>
      </c>
      <c r="T40" s="20" t="str">
        <f>IF(INDEX(個人!$C$5:$AF$205,$A40,1)&lt;&gt;"",IF(ISERROR(VLOOKUP($D40&amp;"@"&amp;2,'中間シート（個人）'!$F:$M,4,FALSE)),"",VLOOKUP($D40&amp;"@"&amp;2,'中間シート（個人）'!$F:$M,4,FALSE)&amp;VLOOKUP($D40&amp;"@"&amp;2,'中間シート（個人）'!$F:$M,5,FALSE)),"")</f>
        <v/>
      </c>
      <c r="U40" s="20" t="str">
        <f>IF(INDEX(個人!$C$5:$AF$205,$A40,1)&lt;&gt;"",IF(ISERROR(VLOOKUP($D40&amp;"@"&amp;2,'中間シート（個人）'!$F:$M,4,FALSE)),"",VLOOKUP($D40&amp;"@"&amp;2,'中間シート（個人）'!$F:$M,6,FALSE)&amp;VLOOKUP($D40&amp;"@"&amp;2,'中間シート（個人）'!$F:$M,7,FALSE)&amp;"."&amp;VLOOKUP($D40&amp;"@"&amp;2,'中間シート（個人）'!$F:$M,8,FALSE)),"")</f>
        <v/>
      </c>
      <c r="V40" s="20" t="str">
        <f>IF(INDEX(個人!$C$5:$AF$205,$A40,1)&lt;&gt;"",IF(ISERROR(VLOOKUP($D40&amp;"@"&amp;3,'中間シート（個人）'!$F:$M,4,FALSE)),"",VLOOKUP($D40&amp;"@"&amp;3,'中間シート（個人）'!$F:$M,4,FALSE)&amp;VLOOKUP($D40&amp;"@"&amp;3,'中間シート（個人）'!$F:$M,5,FALSE)),"")</f>
        <v/>
      </c>
      <c r="W40" s="20" t="str">
        <f>IF(INDEX(個人!$C$5:$AF$205,$A40,1)&lt;&gt;"",IF(ISERROR(VLOOKUP($D40&amp;"@"&amp;3,'中間シート（個人）'!$F:$M,4,FALSE)),"",VLOOKUP($D40&amp;"@"&amp;3,'中間シート（個人）'!$F:$M,6,FALSE)&amp;VLOOKUP($D40&amp;"@"&amp;3,'中間シート（個人）'!$F:$M,7,FALSE)&amp;"."&amp;VLOOKUP($D40&amp;"@"&amp;3,'中間シート（個人）'!$F:$M,8,FALSE)),"")</f>
        <v/>
      </c>
      <c r="X40" s="20" t="str">
        <f>IF(INDEX(個人!$C$5:$AF$205,$A40,1)&lt;&gt;"",IF(ISERROR(VLOOKUP($D40&amp;"@"&amp;4,'中間シート（個人）'!$F:$M,4,FALSE)),"",VLOOKUP($D40&amp;"@"&amp;4,'中間シート（個人）'!$F:$M,4,FALSE)&amp;VLOOKUP($D40&amp;"@"&amp;4,'中間シート（個人）'!$F:$M,5,FALSE)),"")</f>
        <v/>
      </c>
      <c r="Y40" s="20" t="str">
        <f>IF(INDEX(個人!$C$5:$AF$205,$A40,1)&lt;&gt;"",IF(ISERROR(VLOOKUP($D40&amp;"@"&amp;4,'中間シート（個人）'!$F:$M,4,FALSE)),"",VLOOKUP($D40&amp;"@"&amp;4,'中間シート（個人）'!$F:$M,6,FALSE)&amp;VLOOKUP($D40&amp;"@"&amp;4,'中間シート（個人）'!$F:$M,7,FALSE)&amp;"."&amp;VLOOKUP($D40&amp;"@"&amp;4,'中間シート（個人）'!$F:$M,8,FALSE)),"")</f>
        <v/>
      </c>
      <c r="Z40" s="20" t="str">
        <f>IF(INDEX(個人!$C$5:$AF$205,$A40,1)&lt;&gt;"",IF(ISERROR(VLOOKUP($D40&amp;"@"&amp;5,'中間シート（個人）'!$F:$M,4,FALSE)),"",VLOOKUP($D40&amp;"@"&amp;5,'中間シート（個人）'!$F:$M,4,FALSE)&amp;VLOOKUP($D40&amp;"@"&amp;5,'中間シート（個人）'!$F:$M,5,FALSE)),"")</f>
        <v/>
      </c>
      <c r="AA40" s="20" t="str">
        <f>IF(INDEX(個人!$C$5:$AF$205,$A40,1)&lt;&gt;"",IF(ISERROR(VLOOKUP($D40&amp;"@"&amp;5,'中間シート（個人）'!$F:$M,4,FALSE)),"",VLOOKUP($D40&amp;"@"&amp;5,'中間シート（個人）'!$F:$M,6,FALSE)&amp;VLOOKUP($D40&amp;"@"&amp;5,'中間シート（個人）'!$F:$M,7,FALSE)&amp;"."&amp;VLOOKUP($D40&amp;"@"&amp;5,'中間シート（個人）'!$F:$M,8,FALSE)),"")</f>
        <v/>
      </c>
      <c r="AB40" s="20" t="str">
        <f>IF(INDEX(個人!$C$5:$AF$205,$A40,1)&lt;&gt;"",IF(ISERROR(VLOOKUP($D40&amp;"@"&amp;6,'中間シート（個人）'!$F:$M,4,FALSE)),"",VLOOKUP($D40&amp;"@"&amp;6,'中間シート（個人）'!$F:$M,4,FALSE)&amp;VLOOKUP($D40&amp;"@"&amp;6,'中間シート（個人）'!$F:$M,5,FALSE)),"")</f>
        <v/>
      </c>
      <c r="AC40" s="20" t="str">
        <f>IF(INDEX(個人!$C$5:$AF$205,$A40,1)&lt;&gt;"",IF(ISERROR(VLOOKUP($D40&amp;"@"&amp;6,'中間シート（個人）'!$F:$M,4,FALSE)),"",VLOOKUP($D40&amp;"@"&amp;6,'中間シート（個人）'!$F:$M,6,FALSE)&amp;VLOOKUP($D40&amp;"@"&amp;6,'中間シート（個人）'!$F:$M,7,FALSE)&amp;"."&amp;VLOOKUP($D40&amp;"@"&amp;6,'中間シート（個人）'!$F:$M,8,FALSE)),"")</f>
        <v/>
      </c>
      <c r="AD40" s="20" t="str">
        <f>IF(INDEX(個人!$C$5:$AF$205,$A40,1)&lt;&gt;"",IF(ISERROR(VLOOKUP($D40&amp;"@"&amp;7,'中間シート（個人）'!$F:$M,4,FALSE)),"",VLOOKUP($D40&amp;"@"&amp;7,'中間シート（個人）'!$F:$M,4,FALSE)&amp;VLOOKUP($D40&amp;"@"&amp;7,'中間シート（個人）'!$F:$M,5,FALSE)),"")</f>
        <v/>
      </c>
      <c r="AE40" s="20" t="str">
        <f>IF(INDEX(個人!$C$5:$AF$205,$A40,1)&lt;&gt;"",IF(ISERROR(VLOOKUP($D40&amp;"@"&amp;7,'中間シート（個人）'!$F:$M,4,FALSE)),"",VLOOKUP($D40&amp;"@"&amp;7,'中間シート（個人）'!$F:$M,6,FALSE)&amp;VLOOKUP($D40&amp;"@"&amp;7,'中間シート（個人）'!$F:$M,7,FALSE)&amp;"."&amp;VLOOKUP($D40&amp;"@"&amp;7,'中間シート（個人）'!$F:$M,8,FALSE)),"")</f>
        <v/>
      </c>
      <c r="AF40" s="20" t="str">
        <f>IF(INDEX(個人!$C$5:$AF$205,$A40,1)&lt;&gt;"",IF(ISERROR(VLOOKUP($D40&amp;"@"&amp;8,'中間シート（個人）'!$F:$M,4,FALSE)),"",VLOOKUP($D40&amp;"@"&amp;8,'中間シート（個人）'!$F:$M,4,FALSE)&amp;VLOOKUP($D40&amp;"@"&amp;8,'中間シート（個人）'!$F:$M,5,FALSE)),"")</f>
        <v/>
      </c>
      <c r="AG40" s="20" t="str">
        <f>IF(INDEX(個人!$C$5:$AF$205,$A40,1)&lt;&gt;"",IF(ISERROR(VLOOKUP($D40&amp;"@"&amp;8,'中間シート（個人）'!$F:$M,4,FALSE)),"",VLOOKUP($D40&amp;"@"&amp;8,'中間シート（個人）'!$F:$M,6,FALSE)&amp;VLOOKUP($D40&amp;"@"&amp;8,'中間シート（個人）'!$F:$M,7,FALSE)&amp;"."&amp;VLOOKUP($D40&amp;"@"&amp;8,'中間シート（個人）'!$F:$M,8,FALSE)),"")</f>
        <v/>
      </c>
      <c r="AH40" s="20" t="str">
        <f>IF(INDEX(個人!$C$5:$AF$205,$A40,1)&lt;&gt;"",IF(ISERROR(VLOOKUP($D40&amp;"@"&amp;9,'中間シート（個人）'!$F:$M,4,FALSE)),"",VLOOKUP($D40&amp;"@"&amp;9,'中間シート（個人）'!$F:$M,4,FALSE)&amp;VLOOKUP($D40&amp;"@"&amp;9,'中間シート（個人）'!$F:$M,5,FALSE)),"")</f>
        <v/>
      </c>
      <c r="AI40" s="20" t="str">
        <f>IF(INDEX(個人!$C$5:$AF$205,$A40,1)&lt;&gt;"",IF(ISERROR(VLOOKUP($D40&amp;"@"&amp;9,'中間シート（個人）'!$F:$M,4,FALSE)),"",VLOOKUP($D40&amp;"@"&amp;9,'中間シート（個人）'!$F:$M,6,FALSE)&amp;VLOOKUP($D40&amp;"@"&amp;9,'中間シート（個人）'!$F:$M,7,FALSE)&amp;"."&amp;VLOOKUP($D40&amp;"@"&amp;9,'中間シート（個人）'!$F:$M,8,FALSE)),"")</f>
        <v/>
      </c>
      <c r="AJ40" s="20" t="str">
        <f>IF(INDEX(個人!$C$5:$AF$205,$A40,1)&lt;&gt;"",IF(ISERROR(VLOOKUP($D40&amp;"@"&amp;10,'中間シート（個人）'!$F:$M,4,FALSE)),"",VLOOKUP($D40&amp;"@"&amp;10,'中間シート（個人）'!$F:$M,4,FALSE)&amp;VLOOKUP($D40&amp;"@"&amp;10,'中間シート（個人）'!$F:$M,5,FALSE)),"")</f>
        <v/>
      </c>
      <c r="AK40" s="20" t="str">
        <f>IF(INDEX(個人!$C$5:$AF$205,$A40,1)&lt;&gt;"",IF(ISERROR(VLOOKUP($D40&amp;"@"&amp;10,'中間シート（個人）'!$F:$M,4,FALSE)),"",VLOOKUP($D40&amp;"@"&amp;10,'中間シート（個人）'!$F:$M,6,FALSE)&amp;VLOOKUP($D40&amp;"@"&amp;10,'中間シート（個人）'!$F:$M,7,FALSE)&amp;"."&amp;VLOOKUP($D40&amp;"@"&amp;10,'中間シート（個人）'!$F:$M,8,FALSE)),"")</f>
        <v/>
      </c>
    </row>
    <row r="41" spans="1:37" x14ac:dyDescent="0.15">
      <c r="A41" s="20">
        <v>38</v>
      </c>
      <c r="C41" s="20" t="str">
        <f>IF(INDEX(個人!$C$5:$AF$205,$A41,1)&lt;&gt;"",VLOOKUP(INDEX(個人!$C$5:$AF$205,$A41,3),コード一覧!$A$1:$B$3,2,FALSE),"")</f>
        <v/>
      </c>
      <c r="D41" s="20" t="str">
        <f>IF(INDEX(個人!$C$5:$AF$205,$A41,1)&lt;&gt;"",DBCS(TRIM(INDEX(個人!$C$5:$AF$205,$A41,1))),"")</f>
        <v/>
      </c>
      <c r="E41" s="20" t="str">
        <f>IF(INDEX(個人!$C$5:$AF$205,$A41,1)&lt;&gt;"",ASC(TRIM(INDEX(個人!$C$5:$AF$205,$A41,2))),"")</f>
        <v/>
      </c>
      <c r="F41" s="20" t="str">
        <f>IF(INDEX(個人!$C$5:$AF$205,$A41,1)&lt;&gt;"",TEXT(YEAR(INDEX(個人!$C$5:$AF$205,$A41,4)),"0000")&amp;TEXT(MONTH(INDEX(個人!$C$5:$AF$205,$A41,4)),"00")&amp;TEXT(DAY(INDEX(個人!$C$5:$AF$205,$A41,4)),"00"),"")</f>
        <v/>
      </c>
      <c r="G41" s="20" t="str">
        <f>IF(INDEX(個人!$C$5:$AF$205,$A41,1)&lt;&gt;"",VLOOKUP(VLOOKUP(INDEX(個人!$C$5:$AF$205,$A41,7),コード一覧!$AA$1:$AC$18,3,FALSE),コード一覧!$C$1:$D$8,2,FALSE),"")</f>
        <v/>
      </c>
      <c r="H41" s="20" t="str">
        <f>IF(INDEX(個人!$C$5:$AF$205,$A41,1)&lt;&gt;"",IF(ISNUMBER(VALUE(RIGHT(INDEX(個人!$C$5:$AF$205,$A41,7),1))),RIGHT(INDEX(個人!$C$5:$AF$205,$A41,7),1),0),"")</f>
        <v/>
      </c>
      <c r="I41" s="20" t="str">
        <f>IF(INDEX(個人!$C$5:$AF$205,$A41,1)&lt;&gt;"",VLOOKUP(D41&amp;"@"&amp;1,'中間シート（個人）'!$F:$M,3,FALSE),"")</f>
        <v/>
      </c>
      <c r="K41" s="20" t="str">
        <f>IF(INDEX(個人!$C$5:$AF$205,$A41,1)&lt;&gt;"",個人!$B$2,"")</f>
        <v/>
      </c>
      <c r="Q41" s="20" t="str">
        <f>IF(INDEX(個人!$C$5:$AF$205,$A41,1)&lt;&gt;"",4,"")</f>
        <v/>
      </c>
      <c r="R41" s="20" t="str">
        <f>IF(INDEX(個人!$C$5:$AF$205,$A41,1)&lt;&gt;"",IF(ISERROR(VLOOKUP($D41&amp;"@"&amp;1,'中間シート（個人）'!$F:$M,4,FALSE)),"",VLOOKUP($D41&amp;"@"&amp;1,'中間シート（個人）'!$F:$M,4,FALSE)&amp;VLOOKUP($D41&amp;"@"&amp;1,'中間シート（個人）'!$F:$M,5,FALSE)),"")</f>
        <v/>
      </c>
      <c r="S41" s="20" t="str">
        <f>IF(INDEX(個人!$C$5:$AF$205,$A41,1)&lt;&gt;"",IF(ISERROR(VLOOKUP($D41&amp;"@"&amp;1,'中間シート（個人）'!$F:$M,4,FALSE)),"",VLOOKUP($D41&amp;"@"&amp;1,'中間シート（個人）'!$F:$M,6,FALSE)&amp;VLOOKUP($D41&amp;"@"&amp;1,'中間シート（個人）'!$F:$M,7,FALSE)&amp;"."&amp;VLOOKUP($D41&amp;"@"&amp;1,'中間シート（個人）'!$F:$M,8,FALSE)),"")</f>
        <v/>
      </c>
      <c r="T41" s="20" t="str">
        <f>IF(INDEX(個人!$C$5:$AF$205,$A41,1)&lt;&gt;"",IF(ISERROR(VLOOKUP($D41&amp;"@"&amp;2,'中間シート（個人）'!$F:$M,4,FALSE)),"",VLOOKUP($D41&amp;"@"&amp;2,'中間シート（個人）'!$F:$M,4,FALSE)&amp;VLOOKUP($D41&amp;"@"&amp;2,'中間シート（個人）'!$F:$M,5,FALSE)),"")</f>
        <v/>
      </c>
      <c r="U41" s="20" t="str">
        <f>IF(INDEX(個人!$C$5:$AF$205,$A41,1)&lt;&gt;"",IF(ISERROR(VLOOKUP($D41&amp;"@"&amp;2,'中間シート（個人）'!$F:$M,4,FALSE)),"",VLOOKUP($D41&amp;"@"&amp;2,'中間シート（個人）'!$F:$M,6,FALSE)&amp;VLOOKUP($D41&amp;"@"&amp;2,'中間シート（個人）'!$F:$M,7,FALSE)&amp;"."&amp;VLOOKUP($D41&amp;"@"&amp;2,'中間シート（個人）'!$F:$M,8,FALSE)),"")</f>
        <v/>
      </c>
      <c r="V41" s="20" t="str">
        <f>IF(INDEX(個人!$C$5:$AF$205,$A41,1)&lt;&gt;"",IF(ISERROR(VLOOKUP($D41&amp;"@"&amp;3,'中間シート（個人）'!$F:$M,4,FALSE)),"",VLOOKUP($D41&amp;"@"&amp;3,'中間シート（個人）'!$F:$M,4,FALSE)&amp;VLOOKUP($D41&amp;"@"&amp;3,'中間シート（個人）'!$F:$M,5,FALSE)),"")</f>
        <v/>
      </c>
      <c r="W41" s="20" t="str">
        <f>IF(INDEX(個人!$C$5:$AF$205,$A41,1)&lt;&gt;"",IF(ISERROR(VLOOKUP($D41&amp;"@"&amp;3,'中間シート（個人）'!$F:$M,4,FALSE)),"",VLOOKUP($D41&amp;"@"&amp;3,'中間シート（個人）'!$F:$M,6,FALSE)&amp;VLOOKUP($D41&amp;"@"&amp;3,'中間シート（個人）'!$F:$M,7,FALSE)&amp;"."&amp;VLOOKUP($D41&amp;"@"&amp;3,'中間シート（個人）'!$F:$M,8,FALSE)),"")</f>
        <v/>
      </c>
      <c r="X41" s="20" t="str">
        <f>IF(INDEX(個人!$C$5:$AF$205,$A41,1)&lt;&gt;"",IF(ISERROR(VLOOKUP($D41&amp;"@"&amp;4,'中間シート（個人）'!$F:$M,4,FALSE)),"",VLOOKUP($D41&amp;"@"&amp;4,'中間シート（個人）'!$F:$M,4,FALSE)&amp;VLOOKUP($D41&amp;"@"&amp;4,'中間シート（個人）'!$F:$M,5,FALSE)),"")</f>
        <v/>
      </c>
      <c r="Y41" s="20" t="str">
        <f>IF(INDEX(個人!$C$5:$AF$205,$A41,1)&lt;&gt;"",IF(ISERROR(VLOOKUP($D41&amp;"@"&amp;4,'中間シート（個人）'!$F:$M,4,FALSE)),"",VLOOKUP($D41&amp;"@"&amp;4,'中間シート（個人）'!$F:$M,6,FALSE)&amp;VLOOKUP($D41&amp;"@"&amp;4,'中間シート（個人）'!$F:$M,7,FALSE)&amp;"."&amp;VLOOKUP($D41&amp;"@"&amp;4,'中間シート（個人）'!$F:$M,8,FALSE)),"")</f>
        <v/>
      </c>
      <c r="Z41" s="20" t="str">
        <f>IF(INDEX(個人!$C$5:$AF$205,$A41,1)&lt;&gt;"",IF(ISERROR(VLOOKUP($D41&amp;"@"&amp;5,'中間シート（個人）'!$F:$M,4,FALSE)),"",VLOOKUP($D41&amp;"@"&amp;5,'中間シート（個人）'!$F:$M,4,FALSE)&amp;VLOOKUP($D41&amp;"@"&amp;5,'中間シート（個人）'!$F:$M,5,FALSE)),"")</f>
        <v/>
      </c>
      <c r="AA41" s="20" t="str">
        <f>IF(INDEX(個人!$C$5:$AF$205,$A41,1)&lt;&gt;"",IF(ISERROR(VLOOKUP($D41&amp;"@"&amp;5,'中間シート（個人）'!$F:$M,4,FALSE)),"",VLOOKUP($D41&amp;"@"&amp;5,'中間シート（個人）'!$F:$M,6,FALSE)&amp;VLOOKUP($D41&amp;"@"&amp;5,'中間シート（個人）'!$F:$M,7,FALSE)&amp;"."&amp;VLOOKUP($D41&amp;"@"&amp;5,'中間シート（個人）'!$F:$M,8,FALSE)),"")</f>
        <v/>
      </c>
      <c r="AB41" s="20" t="str">
        <f>IF(INDEX(個人!$C$5:$AF$205,$A41,1)&lt;&gt;"",IF(ISERROR(VLOOKUP($D41&amp;"@"&amp;6,'中間シート（個人）'!$F:$M,4,FALSE)),"",VLOOKUP($D41&amp;"@"&amp;6,'中間シート（個人）'!$F:$M,4,FALSE)&amp;VLOOKUP($D41&amp;"@"&amp;6,'中間シート（個人）'!$F:$M,5,FALSE)),"")</f>
        <v/>
      </c>
      <c r="AC41" s="20" t="str">
        <f>IF(INDEX(個人!$C$5:$AF$205,$A41,1)&lt;&gt;"",IF(ISERROR(VLOOKUP($D41&amp;"@"&amp;6,'中間シート（個人）'!$F:$M,4,FALSE)),"",VLOOKUP($D41&amp;"@"&amp;6,'中間シート（個人）'!$F:$M,6,FALSE)&amp;VLOOKUP($D41&amp;"@"&amp;6,'中間シート（個人）'!$F:$M,7,FALSE)&amp;"."&amp;VLOOKUP($D41&amp;"@"&amp;6,'中間シート（個人）'!$F:$M,8,FALSE)),"")</f>
        <v/>
      </c>
      <c r="AD41" s="20" t="str">
        <f>IF(INDEX(個人!$C$5:$AF$205,$A41,1)&lt;&gt;"",IF(ISERROR(VLOOKUP($D41&amp;"@"&amp;7,'中間シート（個人）'!$F:$M,4,FALSE)),"",VLOOKUP($D41&amp;"@"&amp;7,'中間シート（個人）'!$F:$M,4,FALSE)&amp;VLOOKUP($D41&amp;"@"&amp;7,'中間シート（個人）'!$F:$M,5,FALSE)),"")</f>
        <v/>
      </c>
      <c r="AE41" s="20" t="str">
        <f>IF(INDEX(個人!$C$5:$AF$205,$A41,1)&lt;&gt;"",IF(ISERROR(VLOOKUP($D41&amp;"@"&amp;7,'中間シート（個人）'!$F:$M,4,FALSE)),"",VLOOKUP($D41&amp;"@"&amp;7,'中間シート（個人）'!$F:$M,6,FALSE)&amp;VLOOKUP($D41&amp;"@"&amp;7,'中間シート（個人）'!$F:$M,7,FALSE)&amp;"."&amp;VLOOKUP($D41&amp;"@"&amp;7,'中間シート（個人）'!$F:$M,8,FALSE)),"")</f>
        <v/>
      </c>
      <c r="AF41" s="20" t="str">
        <f>IF(INDEX(個人!$C$5:$AF$205,$A41,1)&lt;&gt;"",IF(ISERROR(VLOOKUP($D41&amp;"@"&amp;8,'中間シート（個人）'!$F:$M,4,FALSE)),"",VLOOKUP($D41&amp;"@"&amp;8,'中間シート（個人）'!$F:$M,4,FALSE)&amp;VLOOKUP($D41&amp;"@"&amp;8,'中間シート（個人）'!$F:$M,5,FALSE)),"")</f>
        <v/>
      </c>
      <c r="AG41" s="20" t="str">
        <f>IF(INDEX(個人!$C$5:$AF$205,$A41,1)&lt;&gt;"",IF(ISERROR(VLOOKUP($D41&amp;"@"&amp;8,'中間シート（個人）'!$F:$M,4,FALSE)),"",VLOOKUP($D41&amp;"@"&amp;8,'中間シート（個人）'!$F:$M,6,FALSE)&amp;VLOOKUP($D41&amp;"@"&amp;8,'中間シート（個人）'!$F:$M,7,FALSE)&amp;"."&amp;VLOOKUP($D41&amp;"@"&amp;8,'中間シート（個人）'!$F:$M,8,FALSE)),"")</f>
        <v/>
      </c>
      <c r="AH41" s="20" t="str">
        <f>IF(INDEX(個人!$C$5:$AF$205,$A41,1)&lt;&gt;"",IF(ISERROR(VLOOKUP($D41&amp;"@"&amp;9,'中間シート（個人）'!$F:$M,4,FALSE)),"",VLOOKUP($D41&amp;"@"&amp;9,'中間シート（個人）'!$F:$M,4,FALSE)&amp;VLOOKUP($D41&amp;"@"&amp;9,'中間シート（個人）'!$F:$M,5,FALSE)),"")</f>
        <v/>
      </c>
      <c r="AI41" s="20" t="str">
        <f>IF(INDEX(個人!$C$5:$AF$205,$A41,1)&lt;&gt;"",IF(ISERROR(VLOOKUP($D41&amp;"@"&amp;9,'中間シート（個人）'!$F:$M,4,FALSE)),"",VLOOKUP($D41&amp;"@"&amp;9,'中間シート（個人）'!$F:$M,6,FALSE)&amp;VLOOKUP($D41&amp;"@"&amp;9,'中間シート（個人）'!$F:$M,7,FALSE)&amp;"."&amp;VLOOKUP($D41&amp;"@"&amp;9,'中間シート（個人）'!$F:$M,8,FALSE)),"")</f>
        <v/>
      </c>
      <c r="AJ41" s="20" t="str">
        <f>IF(INDEX(個人!$C$5:$AF$205,$A41,1)&lt;&gt;"",IF(ISERROR(VLOOKUP($D41&amp;"@"&amp;10,'中間シート（個人）'!$F:$M,4,FALSE)),"",VLOOKUP($D41&amp;"@"&amp;10,'中間シート（個人）'!$F:$M,4,FALSE)&amp;VLOOKUP($D41&amp;"@"&amp;10,'中間シート（個人）'!$F:$M,5,FALSE)),"")</f>
        <v/>
      </c>
      <c r="AK41" s="20" t="str">
        <f>IF(INDEX(個人!$C$5:$AF$205,$A41,1)&lt;&gt;"",IF(ISERROR(VLOOKUP($D41&amp;"@"&amp;10,'中間シート（個人）'!$F:$M,4,FALSE)),"",VLOOKUP($D41&amp;"@"&amp;10,'中間シート（個人）'!$F:$M,6,FALSE)&amp;VLOOKUP($D41&amp;"@"&amp;10,'中間シート（個人）'!$F:$M,7,FALSE)&amp;"."&amp;VLOOKUP($D41&amp;"@"&amp;10,'中間シート（個人）'!$F:$M,8,FALSE)),"")</f>
        <v/>
      </c>
    </row>
    <row r="42" spans="1:37" x14ac:dyDescent="0.15">
      <c r="A42" s="20">
        <v>39</v>
      </c>
      <c r="C42" s="20" t="str">
        <f>IF(INDEX(個人!$C$5:$AF$205,$A42,1)&lt;&gt;"",VLOOKUP(INDEX(個人!$C$5:$AF$205,$A42,3),コード一覧!$A$1:$B$3,2,FALSE),"")</f>
        <v/>
      </c>
      <c r="D42" s="20" t="str">
        <f>IF(INDEX(個人!$C$5:$AF$205,$A42,1)&lt;&gt;"",DBCS(TRIM(INDEX(個人!$C$5:$AF$205,$A42,1))),"")</f>
        <v/>
      </c>
      <c r="E42" s="20" t="str">
        <f>IF(INDEX(個人!$C$5:$AF$205,$A42,1)&lt;&gt;"",ASC(TRIM(INDEX(個人!$C$5:$AF$205,$A42,2))),"")</f>
        <v/>
      </c>
      <c r="F42" s="20" t="str">
        <f>IF(INDEX(個人!$C$5:$AF$205,$A42,1)&lt;&gt;"",TEXT(YEAR(INDEX(個人!$C$5:$AF$205,$A42,4)),"0000")&amp;TEXT(MONTH(INDEX(個人!$C$5:$AF$205,$A42,4)),"00")&amp;TEXT(DAY(INDEX(個人!$C$5:$AF$205,$A42,4)),"00"),"")</f>
        <v/>
      </c>
      <c r="G42" s="20" t="str">
        <f>IF(INDEX(個人!$C$5:$AF$205,$A42,1)&lt;&gt;"",VLOOKUP(VLOOKUP(INDEX(個人!$C$5:$AF$205,$A42,7),コード一覧!$AA$1:$AC$18,3,FALSE),コード一覧!$C$1:$D$8,2,FALSE),"")</f>
        <v/>
      </c>
      <c r="H42" s="20" t="str">
        <f>IF(INDEX(個人!$C$5:$AF$205,$A42,1)&lt;&gt;"",IF(ISNUMBER(VALUE(RIGHT(INDEX(個人!$C$5:$AF$205,$A42,7),1))),RIGHT(INDEX(個人!$C$5:$AF$205,$A42,7),1),0),"")</f>
        <v/>
      </c>
      <c r="I42" s="20" t="str">
        <f>IF(INDEX(個人!$C$5:$AF$205,$A42,1)&lt;&gt;"",VLOOKUP(D42&amp;"@"&amp;1,'中間シート（個人）'!$F:$M,3,FALSE),"")</f>
        <v/>
      </c>
      <c r="K42" s="20" t="str">
        <f>IF(INDEX(個人!$C$5:$AF$205,$A42,1)&lt;&gt;"",個人!$B$2,"")</f>
        <v/>
      </c>
      <c r="Q42" s="20" t="str">
        <f>IF(INDEX(個人!$C$5:$AF$205,$A42,1)&lt;&gt;"",4,"")</f>
        <v/>
      </c>
      <c r="R42" s="20" t="str">
        <f>IF(INDEX(個人!$C$5:$AF$205,$A42,1)&lt;&gt;"",IF(ISERROR(VLOOKUP($D42&amp;"@"&amp;1,'中間シート（個人）'!$F:$M,4,FALSE)),"",VLOOKUP($D42&amp;"@"&amp;1,'中間シート（個人）'!$F:$M,4,FALSE)&amp;VLOOKUP($D42&amp;"@"&amp;1,'中間シート（個人）'!$F:$M,5,FALSE)),"")</f>
        <v/>
      </c>
      <c r="S42" s="20" t="str">
        <f>IF(INDEX(個人!$C$5:$AF$205,$A42,1)&lt;&gt;"",IF(ISERROR(VLOOKUP($D42&amp;"@"&amp;1,'中間シート（個人）'!$F:$M,4,FALSE)),"",VLOOKUP($D42&amp;"@"&amp;1,'中間シート（個人）'!$F:$M,6,FALSE)&amp;VLOOKUP($D42&amp;"@"&amp;1,'中間シート（個人）'!$F:$M,7,FALSE)&amp;"."&amp;VLOOKUP($D42&amp;"@"&amp;1,'中間シート（個人）'!$F:$M,8,FALSE)),"")</f>
        <v/>
      </c>
      <c r="T42" s="20" t="str">
        <f>IF(INDEX(個人!$C$5:$AF$205,$A42,1)&lt;&gt;"",IF(ISERROR(VLOOKUP($D42&amp;"@"&amp;2,'中間シート（個人）'!$F:$M,4,FALSE)),"",VLOOKUP($D42&amp;"@"&amp;2,'中間シート（個人）'!$F:$M,4,FALSE)&amp;VLOOKUP($D42&amp;"@"&amp;2,'中間シート（個人）'!$F:$M,5,FALSE)),"")</f>
        <v/>
      </c>
      <c r="U42" s="20" t="str">
        <f>IF(INDEX(個人!$C$5:$AF$205,$A42,1)&lt;&gt;"",IF(ISERROR(VLOOKUP($D42&amp;"@"&amp;2,'中間シート（個人）'!$F:$M,4,FALSE)),"",VLOOKUP($D42&amp;"@"&amp;2,'中間シート（個人）'!$F:$M,6,FALSE)&amp;VLOOKUP($D42&amp;"@"&amp;2,'中間シート（個人）'!$F:$M,7,FALSE)&amp;"."&amp;VLOOKUP($D42&amp;"@"&amp;2,'中間シート（個人）'!$F:$M,8,FALSE)),"")</f>
        <v/>
      </c>
      <c r="V42" s="20" t="str">
        <f>IF(INDEX(個人!$C$5:$AF$205,$A42,1)&lt;&gt;"",IF(ISERROR(VLOOKUP($D42&amp;"@"&amp;3,'中間シート（個人）'!$F:$M,4,FALSE)),"",VLOOKUP($D42&amp;"@"&amp;3,'中間シート（個人）'!$F:$M,4,FALSE)&amp;VLOOKUP($D42&amp;"@"&amp;3,'中間シート（個人）'!$F:$M,5,FALSE)),"")</f>
        <v/>
      </c>
      <c r="W42" s="20" t="str">
        <f>IF(INDEX(個人!$C$5:$AF$205,$A42,1)&lt;&gt;"",IF(ISERROR(VLOOKUP($D42&amp;"@"&amp;3,'中間シート（個人）'!$F:$M,4,FALSE)),"",VLOOKUP($D42&amp;"@"&amp;3,'中間シート（個人）'!$F:$M,6,FALSE)&amp;VLOOKUP($D42&amp;"@"&amp;3,'中間シート（個人）'!$F:$M,7,FALSE)&amp;"."&amp;VLOOKUP($D42&amp;"@"&amp;3,'中間シート（個人）'!$F:$M,8,FALSE)),"")</f>
        <v/>
      </c>
      <c r="X42" s="20" t="str">
        <f>IF(INDEX(個人!$C$5:$AF$205,$A42,1)&lt;&gt;"",IF(ISERROR(VLOOKUP($D42&amp;"@"&amp;4,'中間シート（個人）'!$F:$M,4,FALSE)),"",VLOOKUP($D42&amp;"@"&amp;4,'中間シート（個人）'!$F:$M,4,FALSE)&amp;VLOOKUP($D42&amp;"@"&amp;4,'中間シート（個人）'!$F:$M,5,FALSE)),"")</f>
        <v/>
      </c>
      <c r="Y42" s="20" t="str">
        <f>IF(INDEX(個人!$C$5:$AF$205,$A42,1)&lt;&gt;"",IF(ISERROR(VLOOKUP($D42&amp;"@"&amp;4,'中間シート（個人）'!$F:$M,4,FALSE)),"",VLOOKUP($D42&amp;"@"&amp;4,'中間シート（個人）'!$F:$M,6,FALSE)&amp;VLOOKUP($D42&amp;"@"&amp;4,'中間シート（個人）'!$F:$M,7,FALSE)&amp;"."&amp;VLOOKUP($D42&amp;"@"&amp;4,'中間シート（個人）'!$F:$M,8,FALSE)),"")</f>
        <v/>
      </c>
      <c r="Z42" s="20" t="str">
        <f>IF(INDEX(個人!$C$5:$AF$205,$A42,1)&lt;&gt;"",IF(ISERROR(VLOOKUP($D42&amp;"@"&amp;5,'中間シート（個人）'!$F:$M,4,FALSE)),"",VLOOKUP($D42&amp;"@"&amp;5,'中間シート（個人）'!$F:$M,4,FALSE)&amp;VLOOKUP($D42&amp;"@"&amp;5,'中間シート（個人）'!$F:$M,5,FALSE)),"")</f>
        <v/>
      </c>
      <c r="AA42" s="20" t="str">
        <f>IF(INDEX(個人!$C$5:$AF$205,$A42,1)&lt;&gt;"",IF(ISERROR(VLOOKUP($D42&amp;"@"&amp;5,'中間シート（個人）'!$F:$M,4,FALSE)),"",VLOOKUP($D42&amp;"@"&amp;5,'中間シート（個人）'!$F:$M,6,FALSE)&amp;VLOOKUP($D42&amp;"@"&amp;5,'中間シート（個人）'!$F:$M,7,FALSE)&amp;"."&amp;VLOOKUP($D42&amp;"@"&amp;5,'中間シート（個人）'!$F:$M,8,FALSE)),"")</f>
        <v/>
      </c>
      <c r="AB42" s="20" t="str">
        <f>IF(INDEX(個人!$C$5:$AF$205,$A42,1)&lt;&gt;"",IF(ISERROR(VLOOKUP($D42&amp;"@"&amp;6,'中間シート（個人）'!$F:$M,4,FALSE)),"",VLOOKUP($D42&amp;"@"&amp;6,'中間シート（個人）'!$F:$M,4,FALSE)&amp;VLOOKUP($D42&amp;"@"&amp;6,'中間シート（個人）'!$F:$M,5,FALSE)),"")</f>
        <v/>
      </c>
      <c r="AC42" s="20" t="str">
        <f>IF(INDEX(個人!$C$5:$AF$205,$A42,1)&lt;&gt;"",IF(ISERROR(VLOOKUP($D42&amp;"@"&amp;6,'中間シート（個人）'!$F:$M,4,FALSE)),"",VLOOKUP($D42&amp;"@"&amp;6,'中間シート（個人）'!$F:$M,6,FALSE)&amp;VLOOKUP($D42&amp;"@"&amp;6,'中間シート（個人）'!$F:$M,7,FALSE)&amp;"."&amp;VLOOKUP($D42&amp;"@"&amp;6,'中間シート（個人）'!$F:$M,8,FALSE)),"")</f>
        <v/>
      </c>
      <c r="AD42" s="20" t="str">
        <f>IF(INDEX(個人!$C$5:$AF$205,$A42,1)&lt;&gt;"",IF(ISERROR(VLOOKUP($D42&amp;"@"&amp;7,'中間シート（個人）'!$F:$M,4,FALSE)),"",VLOOKUP($D42&amp;"@"&amp;7,'中間シート（個人）'!$F:$M,4,FALSE)&amp;VLOOKUP($D42&amp;"@"&amp;7,'中間シート（個人）'!$F:$M,5,FALSE)),"")</f>
        <v/>
      </c>
      <c r="AE42" s="20" t="str">
        <f>IF(INDEX(個人!$C$5:$AF$205,$A42,1)&lt;&gt;"",IF(ISERROR(VLOOKUP($D42&amp;"@"&amp;7,'中間シート（個人）'!$F:$M,4,FALSE)),"",VLOOKUP($D42&amp;"@"&amp;7,'中間シート（個人）'!$F:$M,6,FALSE)&amp;VLOOKUP($D42&amp;"@"&amp;7,'中間シート（個人）'!$F:$M,7,FALSE)&amp;"."&amp;VLOOKUP($D42&amp;"@"&amp;7,'中間シート（個人）'!$F:$M,8,FALSE)),"")</f>
        <v/>
      </c>
      <c r="AF42" s="20" t="str">
        <f>IF(INDEX(個人!$C$5:$AF$205,$A42,1)&lt;&gt;"",IF(ISERROR(VLOOKUP($D42&amp;"@"&amp;8,'中間シート（個人）'!$F:$M,4,FALSE)),"",VLOOKUP($D42&amp;"@"&amp;8,'中間シート（個人）'!$F:$M,4,FALSE)&amp;VLOOKUP($D42&amp;"@"&amp;8,'中間シート（個人）'!$F:$M,5,FALSE)),"")</f>
        <v/>
      </c>
      <c r="AG42" s="20" t="str">
        <f>IF(INDEX(個人!$C$5:$AF$205,$A42,1)&lt;&gt;"",IF(ISERROR(VLOOKUP($D42&amp;"@"&amp;8,'中間シート（個人）'!$F:$M,4,FALSE)),"",VLOOKUP($D42&amp;"@"&amp;8,'中間シート（個人）'!$F:$M,6,FALSE)&amp;VLOOKUP($D42&amp;"@"&amp;8,'中間シート（個人）'!$F:$M,7,FALSE)&amp;"."&amp;VLOOKUP($D42&amp;"@"&amp;8,'中間シート（個人）'!$F:$M,8,FALSE)),"")</f>
        <v/>
      </c>
      <c r="AH42" s="20" t="str">
        <f>IF(INDEX(個人!$C$5:$AF$205,$A42,1)&lt;&gt;"",IF(ISERROR(VLOOKUP($D42&amp;"@"&amp;9,'中間シート（個人）'!$F:$M,4,FALSE)),"",VLOOKUP($D42&amp;"@"&amp;9,'中間シート（個人）'!$F:$M,4,FALSE)&amp;VLOOKUP($D42&amp;"@"&amp;9,'中間シート（個人）'!$F:$M,5,FALSE)),"")</f>
        <v/>
      </c>
      <c r="AI42" s="20" t="str">
        <f>IF(INDEX(個人!$C$5:$AF$205,$A42,1)&lt;&gt;"",IF(ISERROR(VLOOKUP($D42&amp;"@"&amp;9,'中間シート（個人）'!$F:$M,4,FALSE)),"",VLOOKUP($D42&amp;"@"&amp;9,'中間シート（個人）'!$F:$M,6,FALSE)&amp;VLOOKUP($D42&amp;"@"&amp;9,'中間シート（個人）'!$F:$M,7,FALSE)&amp;"."&amp;VLOOKUP($D42&amp;"@"&amp;9,'中間シート（個人）'!$F:$M,8,FALSE)),"")</f>
        <v/>
      </c>
      <c r="AJ42" s="20" t="str">
        <f>IF(INDEX(個人!$C$5:$AF$205,$A42,1)&lt;&gt;"",IF(ISERROR(VLOOKUP($D42&amp;"@"&amp;10,'中間シート（個人）'!$F:$M,4,FALSE)),"",VLOOKUP($D42&amp;"@"&amp;10,'中間シート（個人）'!$F:$M,4,FALSE)&amp;VLOOKUP($D42&amp;"@"&amp;10,'中間シート（個人）'!$F:$M,5,FALSE)),"")</f>
        <v/>
      </c>
      <c r="AK42" s="20" t="str">
        <f>IF(INDEX(個人!$C$5:$AF$205,$A42,1)&lt;&gt;"",IF(ISERROR(VLOOKUP($D42&amp;"@"&amp;10,'中間シート（個人）'!$F:$M,4,FALSE)),"",VLOOKUP($D42&amp;"@"&amp;10,'中間シート（個人）'!$F:$M,6,FALSE)&amp;VLOOKUP($D42&amp;"@"&amp;10,'中間シート（個人）'!$F:$M,7,FALSE)&amp;"."&amp;VLOOKUP($D42&amp;"@"&amp;10,'中間シート（個人）'!$F:$M,8,FALSE)),"")</f>
        <v/>
      </c>
    </row>
    <row r="43" spans="1:37" x14ac:dyDescent="0.15">
      <c r="A43" s="20">
        <v>40</v>
      </c>
      <c r="C43" s="20" t="str">
        <f>IF(INDEX(個人!$C$5:$AF$205,$A43,1)&lt;&gt;"",VLOOKUP(INDEX(個人!$C$5:$AF$205,$A43,3),コード一覧!$A$1:$B$3,2,FALSE),"")</f>
        <v/>
      </c>
      <c r="D43" s="20" t="str">
        <f>IF(INDEX(個人!$C$5:$AF$205,$A43,1)&lt;&gt;"",DBCS(TRIM(INDEX(個人!$C$5:$AF$205,$A43,1))),"")</f>
        <v/>
      </c>
      <c r="E43" s="20" t="str">
        <f>IF(INDEX(個人!$C$5:$AF$205,$A43,1)&lt;&gt;"",ASC(TRIM(INDEX(個人!$C$5:$AF$205,$A43,2))),"")</f>
        <v/>
      </c>
      <c r="F43" s="20" t="str">
        <f>IF(INDEX(個人!$C$5:$AF$205,$A43,1)&lt;&gt;"",TEXT(YEAR(INDEX(個人!$C$5:$AF$205,$A43,4)),"0000")&amp;TEXT(MONTH(INDEX(個人!$C$5:$AF$205,$A43,4)),"00")&amp;TEXT(DAY(INDEX(個人!$C$5:$AF$205,$A43,4)),"00"),"")</f>
        <v/>
      </c>
      <c r="G43" s="20" t="str">
        <f>IF(INDEX(個人!$C$5:$AF$205,$A43,1)&lt;&gt;"",VLOOKUP(VLOOKUP(INDEX(個人!$C$5:$AF$205,$A43,7),コード一覧!$AA$1:$AC$18,3,FALSE),コード一覧!$C$1:$D$8,2,FALSE),"")</f>
        <v/>
      </c>
      <c r="H43" s="20" t="str">
        <f>IF(INDEX(個人!$C$5:$AF$205,$A43,1)&lt;&gt;"",IF(ISNUMBER(VALUE(RIGHT(INDEX(個人!$C$5:$AF$205,$A43,7),1))),RIGHT(INDEX(個人!$C$5:$AF$205,$A43,7),1),0),"")</f>
        <v/>
      </c>
      <c r="I43" s="20" t="str">
        <f>IF(INDEX(個人!$C$5:$AF$205,$A43,1)&lt;&gt;"",VLOOKUP(D43&amp;"@"&amp;1,'中間シート（個人）'!$F:$M,3,FALSE),"")</f>
        <v/>
      </c>
      <c r="K43" s="20" t="str">
        <f>IF(INDEX(個人!$C$5:$AF$205,$A43,1)&lt;&gt;"",個人!$B$2,"")</f>
        <v/>
      </c>
      <c r="Q43" s="20" t="str">
        <f>IF(INDEX(個人!$C$5:$AF$205,$A43,1)&lt;&gt;"",4,"")</f>
        <v/>
      </c>
      <c r="R43" s="20" t="str">
        <f>IF(INDEX(個人!$C$5:$AF$205,$A43,1)&lt;&gt;"",IF(ISERROR(VLOOKUP($D43&amp;"@"&amp;1,'中間シート（個人）'!$F:$M,4,FALSE)),"",VLOOKUP($D43&amp;"@"&amp;1,'中間シート（個人）'!$F:$M,4,FALSE)&amp;VLOOKUP($D43&amp;"@"&amp;1,'中間シート（個人）'!$F:$M,5,FALSE)),"")</f>
        <v/>
      </c>
      <c r="S43" s="20" t="str">
        <f>IF(INDEX(個人!$C$5:$AF$205,$A43,1)&lt;&gt;"",IF(ISERROR(VLOOKUP($D43&amp;"@"&amp;1,'中間シート（個人）'!$F:$M,4,FALSE)),"",VLOOKUP($D43&amp;"@"&amp;1,'中間シート（個人）'!$F:$M,6,FALSE)&amp;VLOOKUP($D43&amp;"@"&amp;1,'中間シート（個人）'!$F:$M,7,FALSE)&amp;"."&amp;VLOOKUP($D43&amp;"@"&amp;1,'中間シート（個人）'!$F:$M,8,FALSE)),"")</f>
        <v/>
      </c>
      <c r="T43" s="20" t="str">
        <f>IF(INDEX(個人!$C$5:$AF$205,$A43,1)&lt;&gt;"",IF(ISERROR(VLOOKUP($D43&amp;"@"&amp;2,'中間シート（個人）'!$F:$M,4,FALSE)),"",VLOOKUP($D43&amp;"@"&amp;2,'中間シート（個人）'!$F:$M,4,FALSE)&amp;VLOOKUP($D43&amp;"@"&amp;2,'中間シート（個人）'!$F:$M,5,FALSE)),"")</f>
        <v/>
      </c>
      <c r="U43" s="20" t="str">
        <f>IF(INDEX(個人!$C$5:$AF$205,$A43,1)&lt;&gt;"",IF(ISERROR(VLOOKUP($D43&amp;"@"&amp;2,'中間シート（個人）'!$F:$M,4,FALSE)),"",VLOOKUP($D43&amp;"@"&amp;2,'中間シート（個人）'!$F:$M,6,FALSE)&amp;VLOOKUP($D43&amp;"@"&amp;2,'中間シート（個人）'!$F:$M,7,FALSE)&amp;"."&amp;VLOOKUP($D43&amp;"@"&amp;2,'中間シート（個人）'!$F:$M,8,FALSE)),"")</f>
        <v/>
      </c>
      <c r="V43" s="20" t="str">
        <f>IF(INDEX(個人!$C$5:$AF$205,$A43,1)&lt;&gt;"",IF(ISERROR(VLOOKUP($D43&amp;"@"&amp;3,'中間シート（個人）'!$F:$M,4,FALSE)),"",VLOOKUP($D43&amp;"@"&amp;3,'中間シート（個人）'!$F:$M,4,FALSE)&amp;VLOOKUP($D43&amp;"@"&amp;3,'中間シート（個人）'!$F:$M,5,FALSE)),"")</f>
        <v/>
      </c>
      <c r="W43" s="20" t="str">
        <f>IF(INDEX(個人!$C$5:$AF$205,$A43,1)&lt;&gt;"",IF(ISERROR(VLOOKUP($D43&amp;"@"&amp;3,'中間シート（個人）'!$F:$M,4,FALSE)),"",VLOOKUP($D43&amp;"@"&amp;3,'中間シート（個人）'!$F:$M,6,FALSE)&amp;VLOOKUP($D43&amp;"@"&amp;3,'中間シート（個人）'!$F:$M,7,FALSE)&amp;"."&amp;VLOOKUP($D43&amp;"@"&amp;3,'中間シート（個人）'!$F:$M,8,FALSE)),"")</f>
        <v/>
      </c>
      <c r="X43" s="20" t="str">
        <f>IF(INDEX(個人!$C$5:$AF$205,$A43,1)&lt;&gt;"",IF(ISERROR(VLOOKUP($D43&amp;"@"&amp;4,'中間シート（個人）'!$F:$M,4,FALSE)),"",VLOOKUP($D43&amp;"@"&amp;4,'中間シート（個人）'!$F:$M,4,FALSE)&amp;VLOOKUP($D43&amp;"@"&amp;4,'中間シート（個人）'!$F:$M,5,FALSE)),"")</f>
        <v/>
      </c>
      <c r="Y43" s="20" t="str">
        <f>IF(INDEX(個人!$C$5:$AF$205,$A43,1)&lt;&gt;"",IF(ISERROR(VLOOKUP($D43&amp;"@"&amp;4,'中間シート（個人）'!$F:$M,4,FALSE)),"",VLOOKUP($D43&amp;"@"&amp;4,'中間シート（個人）'!$F:$M,6,FALSE)&amp;VLOOKUP($D43&amp;"@"&amp;4,'中間シート（個人）'!$F:$M,7,FALSE)&amp;"."&amp;VLOOKUP($D43&amp;"@"&amp;4,'中間シート（個人）'!$F:$M,8,FALSE)),"")</f>
        <v/>
      </c>
      <c r="Z43" s="20" t="str">
        <f>IF(INDEX(個人!$C$5:$AF$205,$A43,1)&lt;&gt;"",IF(ISERROR(VLOOKUP($D43&amp;"@"&amp;5,'中間シート（個人）'!$F:$M,4,FALSE)),"",VLOOKUP($D43&amp;"@"&amp;5,'中間シート（個人）'!$F:$M,4,FALSE)&amp;VLOOKUP($D43&amp;"@"&amp;5,'中間シート（個人）'!$F:$M,5,FALSE)),"")</f>
        <v/>
      </c>
      <c r="AA43" s="20" t="str">
        <f>IF(INDEX(個人!$C$5:$AF$205,$A43,1)&lt;&gt;"",IF(ISERROR(VLOOKUP($D43&amp;"@"&amp;5,'中間シート（個人）'!$F:$M,4,FALSE)),"",VLOOKUP($D43&amp;"@"&amp;5,'中間シート（個人）'!$F:$M,6,FALSE)&amp;VLOOKUP($D43&amp;"@"&amp;5,'中間シート（個人）'!$F:$M,7,FALSE)&amp;"."&amp;VLOOKUP($D43&amp;"@"&amp;5,'中間シート（個人）'!$F:$M,8,FALSE)),"")</f>
        <v/>
      </c>
      <c r="AB43" s="20" t="str">
        <f>IF(INDEX(個人!$C$5:$AF$205,$A43,1)&lt;&gt;"",IF(ISERROR(VLOOKUP($D43&amp;"@"&amp;6,'中間シート（個人）'!$F:$M,4,FALSE)),"",VLOOKUP($D43&amp;"@"&amp;6,'中間シート（個人）'!$F:$M,4,FALSE)&amp;VLOOKUP($D43&amp;"@"&amp;6,'中間シート（個人）'!$F:$M,5,FALSE)),"")</f>
        <v/>
      </c>
      <c r="AC43" s="20" t="str">
        <f>IF(INDEX(個人!$C$5:$AF$205,$A43,1)&lt;&gt;"",IF(ISERROR(VLOOKUP($D43&amp;"@"&amp;6,'中間シート（個人）'!$F:$M,4,FALSE)),"",VLOOKUP($D43&amp;"@"&amp;6,'中間シート（個人）'!$F:$M,6,FALSE)&amp;VLOOKUP($D43&amp;"@"&amp;6,'中間シート（個人）'!$F:$M,7,FALSE)&amp;"."&amp;VLOOKUP($D43&amp;"@"&amp;6,'中間シート（個人）'!$F:$M,8,FALSE)),"")</f>
        <v/>
      </c>
      <c r="AD43" s="20" t="str">
        <f>IF(INDEX(個人!$C$5:$AF$205,$A43,1)&lt;&gt;"",IF(ISERROR(VLOOKUP($D43&amp;"@"&amp;7,'中間シート（個人）'!$F:$M,4,FALSE)),"",VLOOKUP($D43&amp;"@"&amp;7,'中間シート（個人）'!$F:$M,4,FALSE)&amp;VLOOKUP($D43&amp;"@"&amp;7,'中間シート（個人）'!$F:$M,5,FALSE)),"")</f>
        <v/>
      </c>
      <c r="AE43" s="20" t="str">
        <f>IF(INDEX(個人!$C$5:$AF$205,$A43,1)&lt;&gt;"",IF(ISERROR(VLOOKUP($D43&amp;"@"&amp;7,'中間シート（個人）'!$F:$M,4,FALSE)),"",VLOOKUP($D43&amp;"@"&amp;7,'中間シート（個人）'!$F:$M,6,FALSE)&amp;VLOOKUP($D43&amp;"@"&amp;7,'中間シート（個人）'!$F:$M,7,FALSE)&amp;"."&amp;VLOOKUP($D43&amp;"@"&amp;7,'中間シート（個人）'!$F:$M,8,FALSE)),"")</f>
        <v/>
      </c>
      <c r="AF43" s="20" t="str">
        <f>IF(INDEX(個人!$C$5:$AF$205,$A43,1)&lt;&gt;"",IF(ISERROR(VLOOKUP($D43&amp;"@"&amp;8,'中間シート（個人）'!$F:$M,4,FALSE)),"",VLOOKUP($D43&amp;"@"&amp;8,'中間シート（個人）'!$F:$M,4,FALSE)&amp;VLOOKUP($D43&amp;"@"&amp;8,'中間シート（個人）'!$F:$M,5,FALSE)),"")</f>
        <v/>
      </c>
      <c r="AG43" s="20" t="str">
        <f>IF(INDEX(個人!$C$5:$AF$205,$A43,1)&lt;&gt;"",IF(ISERROR(VLOOKUP($D43&amp;"@"&amp;8,'中間シート（個人）'!$F:$M,4,FALSE)),"",VLOOKUP($D43&amp;"@"&amp;8,'中間シート（個人）'!$F:$M,6,FALSE)&amp;VLOOKUP($D43&amp;"@"&amp;8,'中間シート（個人）'!$F:$M,7,FALSE)&amp;"."&amp;VLOOKUP($D43&amp;"@"&amp;8,'中間シート（個人）'!$F:$M,8,FALSE)),"")</f>
        <v/>
      </c>
      <c r="AH43" s="20" t="str">
        <f>IF(INDEX(個人!$C$5:$AF$205,$A43,1)&lt;&gt;"",IF(ISERROR(VLOOKUP($D43&amp;"@"&amp;9,'中間シート（個人）'!$F:$M,4,FALSE)),"",VLOOKUP($D43&amp;"@"&amp;9,'中間シート（個人）'!$F:$M,4,FALSE)&amp;VLOOKUP($D43&amp;"@"&amp;9,'中間シート（個人）'!$F:$M,5,FALSE)),"")</f>
        <v/>
      </c>
      <c r="AI43" s="20" t="str">
        <f>IF(INDEX(個人!$C$5:$AF$205,$A43,1)&lt;&gt;"",IF(ISERROR(VLOOKUP($D43&amp;"@"&amp;9,'中間シート（個人）'!$F:$M,4,FALSE)),"",VLOOKUP($D43&amp;"@"&amp;9,'中間シート（個人）'!$F:$M,6,FALSE)&amp;VLOOKUP($D43&amp;"@"&amp;9,'中間シート（個人）'!$F:$M,7,FALSE)&amp;"."&amp;VLOOKUP($D43&amp;"@"&amp;9,'中間シート（個人）'!$F:$M,8,FALSE)),"")</f>
        <v/>
      </c>
      <c r="AJ43" s="20" t="str">
        <f>IF(INDEX(個人!$C$5:$AF$205,$A43,1)&lt;&gt;"",IF(ISERROR(VLOOKUP($D43&amp;"@"&amp;10,'中間シート（個人）'!$F:$M,4,FALSE)),"",VLOOKUP($D43&amp;"@"&amp;10,'中間シート（個人）'!$F:$M,4,FALSE)&amp;VLOOKUP($D43&amp;"@"&amp;10,'中間シート（個人）'!$F:$M,5,FALSE)),"")</f>
        <v/>
      </c>
      <c r="AK43" s="20" t="str">
        <f>IF(INDEX(個人!$C$5:$AF$205,$A43,1)&lt;&gt;"",IF(ISERROR(VLOOKUP($D43&amp;"@"&amp;10,'中間シート（個人）'!$F:$M,4,FALSE)),"",VLOOKUP($D43&amp;"@"&amp;10,'中間シート（個人）'!$F:$M,6,FALSE)&amp;VLOOKUP($D43&amp;"@"&amp;10,'中間シート（個人）'!$F:$M,7,FALSE)&amp;"."&amp;VLOOKUP($D43&amp;"@"&amp;10,'中間シート（個人）'!$F:$M,8,FALSE)),"")</f>
        <v/>
      </c>
    </row>
    <row r="44" spans="1:37" x14ac:dyDescent="0.15">
      <c r="A44" s="20">
        <v>41</v>
      </c>
      <c r="C44" s="20" t="str">
        <f>IF(INDEX(個人!$C$5:$AF$205,$A44,1)&lt;&gt;"",VLOOKUP(INDEX(個人!$C$5:$AF$205,$A44,3),コード一覧!$A$1:$B$3,2,FALSE),"")</f>
        <v/>
      </c>
      <c r="D44" s="20" t="str">
        <f>IF(INDEX(個人!$C$5:$AF$205,$A44,1)&lt;&gt;"",DBCS(TRIM(INDEX(個人!$C$5:$AF$205,$A44,1))),"")</f>
        <v/>
      </c>
      <c r="E44" s="20" t="str">
        <f>IF(INDEX(個人!$C$5:$AF$205,$A44,1)&lt;&gt;"",ASC(TRIM(INDEX(個人!$C$5:$AF$205,$A44,2))),"")</f>
        <v/>
      </c>
      <c r="F44" s="20" t="str">
        <f>IF(INDEX(個人!$C$5:$AF$205,$A44,1)&lt;&gt;"",TEXT(YEAR(INDEX(個人!$C$5:$AF$205,$A44,4)),"0000")&amp;TEXT(MONTH(INDEX(個人!$C$5:$AF$205,$A44,4)),"00")&amp;TEXT(DAY(INDEX(個人!$C$5:$AF$205,$A44,4)),"00"),"")</f>
        <v/>
      </c>
      <c r="G44" s="20" t="str">
        <f>IF(INDEX(個人!$C$5:$AF$205,$A44,1)&lt;&gt;"",VLOOKUP(VLOOKUP(INDEX(個人!$C$5:$AF$205,$A44,7),コード一覧!$AA$1:$AC$18,3,FALSE),コード一覧!$C$1:$D$8,2,FALSE),"")</f>
        <v/>
      </c>
      <c r="H44" s="20" t="str">
        <f>IF(INDEX(個人!$C$5:$AF$205,$A44,1)&lt;&gt;"",IF(ISNUMBER(VALUE(RIGHT(INDEX(個人!$C$5:$AF$205,$A44,7),1))),RIGHT(INDEX(個人!$C$5:$AF$205,$A44,7),1),0),"")</f>
        <v/>
      </c>
      <c r="I44" s="20" t="str">
        <f>IF(INDEX(個人!$C$5:$AF$205,$A44,1)&lt;&gt;"",VLOOKUP(D44&amp;"@"&amp;1,'中間シート（個人）'!$F:$M,3,FALSE),"")</f>
        <v/>
      </c>
      <c r="K44" s="20" t="str">
        <f>IF(INDEX(個人!$C$5:$AF$205,$A44,1)&lt;&gt;"",個人!$B$2,"")</f>
        <v/>
      </c>
      <c r="Q44" s="20" t="str">
        <f>IF(INDEX(個人!$C$5:$AF$205,$A44,1)&lt;&gt;"",4,"")</f>
        <v/>
      </c>
      <c r="R44" s="20" t="str">
        <f>IF(INDEX(個人!$C$5:$AF$205,$A44,1)&lt;&gt;"",IF(ISERROR(VLOOKUP($D44&amp;"@"&amp;1,'中間シート（個人）'!$F:$M,4,FALSE)),"",VLOOKUP($D44&amp;"@"&amp;1,'中間シート（個人）'!$F:$M,4,FALSE)&amp;VLOOKUP($D44&amp;"@"&amp;1,'中間シート（個人）'!$F:$M,5,FALSE)),"")</f>
        <v/>
      </c>
      <c r="S44" s="20" t="str">
        <f>IF(INDEX(個人!$C$5:$AF$205,$A44,1)&lt;&gt;"",IF(ISERROR(VLOOKUP($D44&amp;"@"&amp;1,'中間シート（個人）'!$F:$M,4,FALSE)),"",VLOOKUP($D44&amp;"@"&amp;1,'中間シート（個人）'!$F:$M,6,FALSE)&amp;VLOOKUP($D44&amp;"@"&amp;1,'中間シート（個人）'!$F:$M,7,FALSE)&amp;"."&amp;VLOOKUP($D44&amp;"@"&amp;1,'中間シート（個人）'!$F:$M,8,FALSE)),"")</f>
        <v/>
      </c>
      <c r="T44" s="20" t="str">
        <f>IF(INDEX(個人!$C$5:$AF$205,$A44,1)&lt;&gt;"",IF(ISERROR(VLOOKUP($D44&amp;"@"&amp;2,'中間シート（個人）'!$F:$M,4,FALSE)),"",VLOOKUP($D44&amp;"@"&amp;2,'中間シート（個人）'!$F:$M,4,FALSE)&amp;VLOOKUP($D44&amp;"@"&amp;2,'中間シート（個人）'!$F:$M,5,FALSE)),"")</f>
        <v/>
      </c>
      <c r="U44" s="20" t="str">
        <f>IF(INDEX(個人!$C$5:$AF$205,$A44,1)&lt;&gt;"",IF(ISERROR(VLOOKUP($D44&amp;"@"&amp;2,'中間シート（個人）'!$F:$M,4,FALSE)),"",VLOOKUP($D44&amp;"@"&amp;2,'中間シート（個人）'!$F:$M,6,FALSE)&amp;VLOOKUP($D44&amp;"@"&amp;2,'中間シート（個人）'!$F:$M,7,FALSE)&amp;"."&amp;VLOOKUP($D44&amp;"@"&amp;2,'中間シート（個人）'!$F:$M,8,FALSE)),"")</f>
        <v/>
      </c>
      <c r="V44" s="20" t="str">
        <f>IF(INDEX(個人!$C$5:$AF$205,$A44,1)&lt;&gt;"",IF(ISERROR(VLOOKUP($D44&amp;"@"&amp;3,'中間シート（個人）'!$F:$M,4,FALSE)),"",VLOOKUP($D44&amp;"@"&amp;3,'中間シート（個人）'!$F:$M,4,FALSE)&amp;VLOOKUP($D44&amp;"@"&amp;3,'中間シート（個人）'!$F:$M,5,FALSE)),"")</f>
        <v/>
      </c>
      <c r="W44" s="20" t="str">
        <f>IF(INDEX(個人!$C$5:$AF$205,$A44,1)&lt;&gt;"",IF(ISERROR(VLOOKUP($D44&amp;"@"&amp;3,'中間シート（個人）'!$F:$M,4,FALSE)),"",VLOOKUP($D44&amp;"@"&amp;3,'中間シート（個人）'!$F:$M,6,FALSE)&amp;VLOOKUP($D44&amp;"@"&amp;3,'中間シート（個人）'!$F:$M,7,FALSE)&amp;"."&amp;VLOOKUP($D44&amp;"@"&amp;3,'中間シート（個人）'!$F:$M,8,FALSE)),"")</f>
        <v/>
      </c>
      <c r="X44" s="20" t="str">
        <f>IF(INDEX(個人!$C$5:$AF$205,$A44,1)&lt;&gt;"",IF(ISERROR(VLOOKUP($D44&amp;"@"&amp;4,'中間シート（個人）'!$F:$M,4,FALSE)),"",VLOOKUP($D44&amp;"@"&amp;4,'中間シート（個人）'!$F:$M,4,FALSE)&amp;VLOOKUP($D44&amp;"@"&amp;4,'中間シート（個人）'!$F:$M,5,FALSE)),"")</f>
        <v/>
      </c>
      <c r="Y44" s="20" t="str">
        <f>IF(INDEX(個人!$C$5:$AF$205,$A44,1)&lt;&gt;"",IF(ISERROR(VLOOKUP($D44&amp;"@"&amp;4,'中間シート（個人）'!$F:$M,4,FALSE)),"",VLOOKUP($D44&amp;"@"&amp;4,'中間シート（個人）'!$F:$M,6,FALSE)&amp;VLOOKUP($D44&amp;"@"&amp;4,'中間シート（個人）'!$F:$M,7,FALSE)&amp;"."&amp;VLOOKUP($D44&amp;"@"&amp;4,'中間シート（個人）'!$F:$M,8,FALSE)),"")</f>
        <v/>
      </c>
      <c r="Z44" s="20" t="str">
        <f>IF(INDEX(個人!$C$5:$AF$205,$A44,1)&lt;&gt;"",IF(ISERROR(VLOOKUP($D44&amp;"@"&amp;5,'中間シート（個人）'!$F:$M,4,FALSE)),"",VLOOKUP($D44&amp;"@"&amp;5,'中間シート（個人）'!$F:$M,4,FALSE)&amp;VLOOKUP($D44&amp;"@"&amp;5,'中間シート（個人）'!$F:$M,5,FALSE)),"")</f>
        <v/>
      </c>
      <c r="AA44" s="20" t="str">
        <f>IF(INDEX(個人!$C$5:$AF$205,$A44,1)&lt;&gt;"",IF(ISERROR(VLOOKUP($D44&amp;"@"&amp;5,'中間シート（個人）'!$F:$M,4,FALSE)),"",VLOOKUP($D44&amp;"@"&amp;5,'中間シート（個人）'!$F:$M,6,FALSE)&amp;VLOOKUP($D44&amp;"@"&amp;5,'中間シート（個人）'!$F:$M,7,FALSE)&amp;"."&amp;VLOOKUP($D44&amp;"@"&amp;5,'中間シート（個人）'!$F:$M,8,FALSE)),"")</f>
        <v/>
      </c>
      <c r="AB44" s="20" t="str">
        <f>IF(INDEX(個人!$C$5:$AF$205,$A44,1)&lt;&gt;"",IF(ISERROR(VLOOKUP($D44&amp;"@"&amp;6,'中間シート（個人）'!$F:$M,4,FALSE)),"",VLOOKUP($D44&amp;"@"&amp;6,'中間シート（個人）'!$F:$M,4,FALSE)&amp;VLOOKUP($D44&amp;"@"&amp;6,'中間シート（個人）'!$F:$M,5,FALSE)),"")</f>
        <v/>
      </c>
      <c r="AC44" s="20" t="str">
        <f>IF(INDEX(個人!$C$5:$AF$205,$A44,1)&lt;&gt;"",IF(ISERROR(VLOOKUP($D44&amp;"@"&amp;6,'中間シート（個人）'!$F:$M,4,FALSE)),"",VLOOKUP($D44&amp;"@"&amp;6,'中間シート（個人）'!$F:$M,6,FALSE)&amp;VLOOKUP($D44&amp;"@"&amp;6,'中間シート（個人）'!$F:$M,7,FALSE)&amp;"."&amp;VLOOKUP($D44&amp;"@"&amp;6,'中間シート（個人）'!$F:$M,8,FALSE)),"")</f>
        <v/>
      </c>
      <c r="AD44" s="20" t="str">
        <f>IF(INDEX(個人!$C$5:$AF$205,$A44,1)&lt;&gt;"",IF(ISERROR(VLOOKUP($D44&amp;"@"&amp;7,'中間シート（個人）'!$F:$M,4,FALSE)),"",VLOOKUP($D44&amp;"@"&amp;7,'中間シート（個人）'!$F:$M,4,FALSE)&amp;VLOOKUP($D44&amp;"@"&amp;7,'中間シート（個人）'!$F:$M,5,FALSE)),"")</f>
        <v/>
      </c>
      <c r="AE44" s="20" t="str">
        <f>IF(INDEX(個人!$C$5:$AF$205,$A44,1)&lt;&gt;"",IF(ISERROR(VLOOKUP($D44&amp;"@"&amp;7,'中間シート（個人）'!$F:$M,4,FALSE)),"",VLOOKUP($D44&amp;"@"&amp;7,'中間シート（個人）'!$F:$M,6,FALSE)&amp;VLOOKUP($D44&amp;"@"&amp;7,'中間シート（個人）'!$F:$M,7,FALSE)&amp;"."&amp;VLOOKUP($D44&amp;"@"&amp;7,'中間シート（個人）'!$F:$M,8,FALSE)),"")</f>
        <v/>
      </c>
      <c r="AF44" s="20" t="str">
        <f>IF(INDEX(個人!$C$5:$AF$205,$A44,1)&lt;&gt;"",IF(ISERROR(VLOOKUP($D44&amp;"@"&amp;8,'中間シート（個人）'!$F:$M,4,FALSE)),"",VLOOKUP($D44&amp;"@"&amp;8,'中間シート（個人）'!$F:$M,4,FALSE)&amp;VLOOKUP($D44&amp;"@"&amp;8,'中間シート（個人）'!$F:$M,5,FALSE)),"")</f>
        <v/>
      </c>
      <c r="AG44" s="20" t="str">
        <f>IF(INDEX(個人!$C$5:$AF$205,$A44,1)&lt;&gt;"",IF(ISERROR(VLOOKUP($D44&amp;"@"&amp;8,'中間シート（個人）'!$F:$M,4,FALSE)),"",VLOOKUP($D44&amp;"@"&amp;8,'中間シート（個人）'!$F:$M,6,FALSE)&amp;VLOOKUP($D44&amp;"@"&amp;8,'中間シート（個人）'!$F:$M,7,FALSE)&amp;"."&amp;VLOOKUP($D44&amp;"@"&amp;8,'中間シート（個人）'!$F:$M,8,FALSE)),"")</f>
        <v/>
      </c>
      <c r="AH44" s="20" t="str">
        <f>IF(INDEX(個人!$C$5:$AF$205,$A44,1)&lt;&gt;"",IF(ISERROR(VLOOKUP($D44&amp;"@"&amp;9,'中間シート（個人）'!$F:$M,4,FALSE)),"",VLOOKUP($D44&amp;"@"&amp;9,'中間シート（個人）'!$F:$M,4,FALSE)&amp;VLOOKUP($D44&amp;"@"&amp;9,'中間シート（個人）'!$F:$M,5,FALSE)),"")</f>
        <v/>
      </c>
      <c r="AI44" s="20" t="str">
        <f>IF(INDEX(個人!$C$5:$AF$205,$A44,1)&lt;&gt;"",IF(ISERROR(VLOOKUP($D44&amp;"@"&amp;9,'中間シート（個人）'!$F:$M,4,FALSE)),"",VLOOKUP($D44&amp;"@"&amp;9,'中間シート（個人）'!$F:$M,6,FALSE)&amp;VLOOKUP($D44&amp;"@"&amp;9,'中間シート（個人）'!$F:$M,7,FALSE)&amp;"."&amp;VLOOKUP($D44&amp;"@"&amp;9,'中間シート（個人）'!$F:$M,8,FALSE)),"")</f>
        <v/>
      </c>
      <c r="AJ44" s="20" t="str">
        <f>IF(INDEX(個人!$C$5:$AF$205,$A44,1)&lt;&gt;"",IF(ISERROR(VLOOKUP($D44&amp;"@"&amp;10,'中間シート（個人）'!$F:$M,4,FALSE)),"",VLOOKUP($D44&amp;"@"&amp;10,'中間シート（個人）'!$F:$M,4,FALSE)&amp;VLOOKUP($D44&amp;"@"&amp;10,'中間シート（個人）'!$F:$M,5,FALSE)),"")</f>
        <v/>
      </c>
      <c r="AK44" s="20" t="str">
        <f>IF(INDEX(個人!$C$5:$AF$205,$A44,1)&lt;&gt;"",IF(ISERROR(VLOOKUP($D44&amp;"@"&amp;10,'中間シート（個人）'!$F:$M,4,FALSE)),"",VLOOKUP($D44&amp;"@"&amp;10,'中間シート（個人）'!$F:$M,6,FALSE)&amp;VLOOKUP($D44&amp;"@"&amp;10,'中間シート（個人）'!$F:$M,7,FALSE)&amp;"."&amp;VLOOKUP($D44&amp;"@"&amp;10,'中間シート（個人）'!$F:$M,8,FALSE)),"")</f>
        <v/>
      </c>
    </row>
    <row r="45" spans="1:37" x14ac:dyDescent="0.15">
      <c r="A45" s="20">
        <v>42</v>
      </c>
      <c r="C45" s="20" t="str">
        <f>IF(INDEX(個人!$C$5:$AF$205,$A45,1)&lt;&gt;"",VLOOKUP(INDEX(個人!$C$5:$AF$205,$A45,3),コード一覧!$A$1:$B$3,2,FALSE),"")</f>
        <v/>
      </c>
      <c r="D45" s="20" t="str">
        <f>IF(INDEX(個人!$C$5:$AF$205,$A45,1)&lt;&gt;"",DBCS(TRIM(INDEX(個人!$C$5:$AF$205,$A45,1))),"")</f>
        <v/>
      </c>
      <c r="E45" s="20" t="str">
        <f>IF(INDEX(個人!$C$5:$AF$205,$A45,1)&lt;&gt;"",ASC(TRIM(INDEX(個人!$C$5:$AF$205,$A45,2))),"")</f>
        <v/>
      </c>
      <c r="F45" s="20" t="str">
        <f>IF(INDEX(個人!$C$5:$AF$205,$A45,1)&lt;&gt;"",TEXT(YEAR(INDEX(個人!$C$5:$AF$205,$A45,4)),"0000")&amp;TEXT(MONTH(INDEX(個人!$C$5:$AF$205,$A45,4)),"00")&amp;TEXT(DAY(INDEX(個人!$C$5:$AF$205,$A45,4)),"00"),"")</f>
        <v/>
      </c>
      <c r="G45" s="20" t="str">
        <f>IF(INDEX(個人!$C$5:$AF$205,$A45,1)&lt;&gt;"",VLOOKUP(VLOOKUP(INDEX(個人!$C$5:$AF$205,$A45,7),コード一覧!$AA$1:$AC$18,3,FALSE),コード一覧!$C$1:$D$8,2,FALSE),"")</f>
        <v/>
      </c>
      <c r="H45" s="20" t="str">
        <f>IF(INDEX(個人!$C$5:$AF$205,$A45,1)&lt;&gt;"",IF(ISNUMBER(VALUE(RIGHT(INDEX(個人!$C$5:$AF$205,$A45,7),1))),RIGHT(INDEX(個人!$C$5:$AF$205,$A45,7),1),0),"")</f>
        <v/>
      </c>
      <c r="I45" s="20" t="str">
        <f>IF(INDEX(個人!$C$5:$AF$205,$A45,1)&lt;&gt;"",VLOOKUP(D45&amp;"@"&amp;1,'中間シート（個人）'!$F:$M,3,FALSE),"")</f>
        <v/>
      </c>
      <c r="K45" s="20" t="str">
        <f>IF(INDEX(個人!$C$5:$AF$205,$A45,1)&lt;&gt;"",個人!$B$2,"")</f>
        <v/>
      </c>
      <c r="Q45" s="20" t="str">
        <f>IF(INDEX(個人!$C$5:$AF$205,$A45,1)&lt;&gt;"",4,"")</f>
        <v/>
      </c>
      <c r="R45" s="20" t="str">
        <f>IF(INDEX(個人!$C$5:$AF$205,$A45,1)&lt;&gt;"",IF(ISERROR(VLOOKUP($D45&amp;"@"&amp;1,'中間シート（個人）'!$F:$M,4,FALSE)),"",VLOOKUP($D45&amp;"@"&amp;1,'中間シート（個人）'!$F:$M,4,FALSE)&amp;VLOOKUP($D45&amp;"@"&amp;1,'中間シート（個人）'!$F:$M,5,FALSE)),"")</f>
        <v/>
      </c>
      <c r="S45" s="20" t="str">
        <f>IF(INDEX(個人!$C$5:$AF$205,$A45,1)&lt;&gt;"",IF(ISERROR(VLOOKUP($D45&amp;"@"&amp;1,'中間シート（個人）'!$F:$M,4,FALSE)),"",VLOOKUP($D45&amp;"@"&amp;1,'中間シート（個人）'!$F:$M,6,FALSE)&amp;VLOOKUP($D45&amp;"@"&amp;1,'中間シート（個人）'!$F:$M,7,FALSE)&amp;"."&amp;VLOOKUP($D45&amp;"@"&amp;1,'中間シート（個人）'!$F:$M,8,FALSE)),"")</f>
        <v/>
      </c>
      <c r="T45" s="20" t="str">
        <f>IF(INDEX(個人!$C$5:$AF$205,$A45,1)&lt;&gt;"",IF(ISERROR(VLOOKUP($D45&amp;"@"&amp;2,'中間シート（個人）'!$F:$M,4,FALSE)),"",VLOOKUP($D45&amp;"@"&amp;2,'中間シート（個人）'!$F:$M,4,FALSE)&amp;VLOOKUP($D45&amp;"@"&amp;2,'中間シート（個人）'!$F:$M,5,FALSE)),"")</f>
        <v/>
      </c>
      <c r="U45" s="20" t="str">
        <f>IF(INDEX(個人!$C$5:$AF$205,$A45,1)&lt;&gt;"",IF(ISERROR(VLOOKUP($D45&amp;"@"&amp;2,'中間シート（個人）'!$F:$M,4,FALSE)),"",VLOOKUP($D45&amp;"@"&amp;2,'中間シート（個人）'!$F:$M,6,FALSE)&amp;VLOOKUP($D45&amp;"@"&amp;2,'中間シート（個人）'!$F:$M,7,FALSE)&amp;"."&amp;VLOOKUP($D45&amp;"@"&amp;2,'中間シート（個人）'!$F:$M,8,FALSE)),"")</f>
        <v/>
      </c>
      <c r="V45" s="20" t="str">
        <f>IF(INDEX(個人!$C$5:$AF$205,$A45,1)&lt;&gt;"",IF(ISERROR(VLOOKUP($D45&amp;"@"&amp;3,'中間シート（個人）'!$F:$M,4,FALSE)),"",VLOOKUP($D45&amp;"@"&amp;3,'中間シート（個人）'!$F:$M,4,FALSE)&amp;VLOOKUP($D45&amp;"@"&amp;3,'中間シート（個人）'!$F:$M,5,FALSE)),"")</f>
        <v/>
      </c>
      <c r="W45" s="20" t="str">
        <f>IF(INDEX(個人!$C$5:$AF$205,$A45,1)&lt;&gt;"",IF(ISERROR(VLOOKUP($D45&amp;"@"&amp;3,'中間シート（個人）'!$F:$M,4,FALSE)),"",VLOOKUP($D45&amp;"@"&amp;3,'中間シート（個人）'!$F:$M,6,FALSE)&amp;VLOOKUP($D45&amp;"@"&amp;3,'中間シート（個人）'!$F:$M,7,FALSE)&amp;"."&amp;VLOOKUP($D45&amp;"@"&amp;3,'中間シート（個人）'!$F:$M,8,FALSE)),"")</f>
        <v/>
      </c>
      <c r="X45" s="20" t="str">
        <f>IF(INDEX(個人!$C$5:$AF$205,$A45,1)&lt;&gt;"",IF(ISERROR(VLOOKUP($D45&amp;"@"&amp;4,'中間シート（個人）'!$F:$M,4,FALSE)),"",VLOOKUP($D45&amp;"@"&amp;4,'中間シート（個人）'!$F:$M,4,FALSE)&amp;VLOOKUP($D45&amp;"@"&amp;4,'中間シート（個人）'!$F:$M,5,FALSE)),"")</f>
        <v/>
      </c>
      <c r="Y45" s="20" t="str">
        <f>IF(INDEX(個人!$C$5:$AF$205,$A45,1)&lt;&gt;"",IF(ISERROR(VLOOKUP($D45&amp;"@"&amp;4,'中間シート（個人）'!$F:$M,4,FALSE)),"",VLOOKUP($D45&amp;"@"&amp;4,'中間シート（個人）'!$F:$M,6,FALSE)&amp;VLOOKUP($D45&amp;"@"&amp;4,'中間シート（個人）'!$F:$M,7,FALSE)&amp;"."&amp;VLOOKUP($D45&amp;"@"&amp;4,'中間シート（個人）'!$F:$M,8,FALSE)),"")</f>
        <v/>
      </c>
      <c r="Z45" s="20" t="str">
        <f>IF(INDEX(個人!$C$5:$AF$205,$A45,1)&lt;&gt;"",IF(ISERROR(VLOOKUP($D45&amp;"@"&amp;5,'中間シート（個人）'!$F:$M,4,FALSE)),"",VLOOKUP($D45&amp;"@"&amp;5,'中間シート（個人）'!$F:$M,4,FALSE)&amp;VLOOKUP($D45&amp;"@"&amp;5,'中間シート（個人）'!$F:$M,5,FALSE)),"")</f>
        <v/>
      </c>
      <c r="AA45" s="20" t="str">
        <f>IF(INDEX(個人!$C$5:$AF$205,$A45,1)&lt;&gt;"",IF(ISERROR(VLOOKUP($D45&amp;"@"&amp;5,'中間シート（個人）'!$F:$M,4,FALSE)),"",VLOOKUP($D45&amp;"@"&amp;5,'中間シート（個人）'!$F:$M,6,FALSE)&amp;VLOOKUP($D45&amp;"@"&amp;5,'中間シート（個人）'!$F:$M,7,FALSE)&amp;"."&amp;VLOOKUP($D45&amp;"@"&amp;5,'中間シート（個人）'!$F:$M,8,FALSE)),"")</f>
        <v/>
      </c>
      <c r="AB45" s="20" t="str">
        <f>IF(INDEX(個人!$C$5:$AF$205,$A45,1)&lt;&gt;"",IF(ISERROR(VLOOKUP($D45&amp;"@"&amp;6,'中間シート（個人）'!$F:$M,4,FALSE)),"",VLOOKUP($D45&amp;"@"&amp;6,'中間シート（個人）'!$F:$M,4,FALSE)&amp;VLOOKUP($D45&amp;"@"&amp;6,'中間シート（個人）'!$F:$M,5,FALSE)),"")</f>
        <v/>
      </c>
      <c r="AC45" s="20" t="str">
        <f>IF(INDEX(個人!$C$5:$AF$205,$A45,1)&lt;&gt;"",IF(ISERROR(VLOOKUP($D45&amp;"@"&amp;6,'中間シート（個人）'!$F:$M,4,FALSE)),"",VLOOKUP($D45&amp;"@"&amp;6,'中間シート（個人）'!$F:$M,6,FALSE)&amp;VLOOKUP($D45&amp;"@"&amp;6,'中間シート（個人）'!$F:$M,7,FALSE)&amp;"."&amp;VLOOKUP($D45&amp;"@"&amp;6,'中間シート（個人）'!$F:$M,8,FALSE)),"")</f>
        <v/>
      </c>
      <c r="AD45" s="20" t="str">
        <f>IF(INDEX(個人!$C$5:$AF$205,$A45,1)&lt;&gt;"",IF(ISERROR(VLOOKUP($D45&amp;"@"&amp;7,'中間シート（個人）'!$F:$M,4,FALSE)),"",VLOOKUP($D45&amp;"@"&amp;7,'中間シート（個人）'!$F:$M,4,FALSE)&amp;VLOOKUP($D45&amp;"@"&amp;7,'中間シート（個人）'!$F:$M,5,FALSE)),"")</f>
        <v/>
      </c>
      <c r="AE45" s="20" t="str">
        <f>IF(INDEX(個人!$C$5:$AF$205,$A45,1)&lt;&gt;"",IF(ISERROR(VLOOKUP($D45&amp;"@"&amp;7,'中間シート（個人）'!$F:$M,4,FALSE)),"",VLOOKUP($D45&amp;"@"&amp;7,'中間シート（個人）'!$F:$M,6,FALSE)&amp;VLOOKUP($D45&amp;"@"&amp;7,'中間シート（個人）'!$F:$M,7,FALSE)&amp;"."&amp;VLOOKUP($D45&amp;"@"&amp;7,'中間シート（個人）'!$F:$M,8,FALSE)),"")</f>
        <v/>
      </c>
      <c r="AF45" s="20" t="str">
        <f>IF(INDEX(個人!$C$5:$AF$205,$A45,1)&lt;&gt;"",IF(ISERROR(VLOOKUP($D45&amp;"@"&amp;8,'中間シート（個人）'!$F:$M,4,FALSE)),"",VLOOKUP($D45&amp;"@"&amp;8,'中間シート（個人）'!$F:$M,4,FALSE)&amp;VLOOKUP($D45&amp;"@"&amp;8,'中間シート（個人）'!$F:$M,5,FALSE)),"")</f>
        <v/>
      </c>
      <c r="AG45" s="20" t="str">
        <f>IF(INDEX(個人!$C$5:$AF$205,$A45,1)&lt;&gt;"",IF(ISERROR(VLOOKUP($D45&amp;"@"&amp;8,'中間シート（個人）'!$F:$M,4,FALSE)),"",VLOOKUP($D45&amp;"@"&amp;8,'中間シート（個人）'!$F:$M,6,FALSE)&amp;VLOOKUP($D45&amp;"@"&amp;8,'中間シート（個人）'!$F:$M,7,FALSE)&amp;"."&amp;VLOOKUP($D45&amp;"@"&amp;8,'中間シート（個人）'!$F:$M,8,FALSE)),"")</f>
        <v/>
      </c>
      <c r="AH45" s="20" t="str">
        <f>IF(INDEX(個人!$C$5:$AF$205,$A45,1)&lt;&gt;"",IF(ISERROR(VLOOKUP($D45&amp;"@"&amp;9,'中間シート（個人）'!$F:$M,4,FALSE)),"",VLOOKUP($D45&amp;"@"&amp;9,'中間シート（個人）'!$F:$M,4,FALSE)&amp;VLOOKUP($D45&amp;"@"&amp;9,'中間シート（個人）'!$F:$M,5,FALSE)),"")</f>
        <v/>
      </c>
      <c r="AI45" s="20" t="str">
        <f>IF(INDEX(個人!$C$5:$AF$205,$A45,1)&lt;&gt;"",IF(ISERROR(VLOOKUP($D45&amp;"@"&amp;9,'中間シート（個人）'!$F:$M,4,FALSE)),"",VLOOKUP($D45&amp;"@"&amp;9,'中間シート（個人）'!$F:$M,6,FALSE)&amp;VLOOKUP($D45&amp;"@"&amp;9,'中間シート（個人）'!$F:$M,7,FALSE)&amp;"."&amp;VLOOKUP($D45&amp;"@"&amp;9,'中間シート（個人）'!$F:$M,8,FALSE)),"")</f>
        <v/>
      </c>
      <c r="AJ45" s="20" t="str">
        <f>IF(INDEX(個人!$C$5:$AF$205,$A45,1)&lt;&gt;"",IF(ISERROR(VLOOKUP($D45&amp;"@"&amp;10,'中間シート（個人）'!$F:$M,4,FALSE)),"",VLOOKUP($D45&amp;"@"&amp;10,'中間シート（個人）'!$F:$M,4,FALSE)&amp;VLOOKUP($D45&amp;"@"&amp;10,'中間シート（個人）'!$F:$M,5,FALSE)),"")</f>
        <v/>
      </c>
      <c r="AK45" s="20" t="str">
        <f>IF(INDEX(個人!$C$5:$AF$205,$A45,1)&lt;&gt;"",IF(ISERROR(VLOOKUP($D45&amp;"@"&amp;10,'中間シート（個人）'!$F:$M,4,FALSE)),"",VLOOKUP($D45&amp;"@"&amp;10,'中間シート（個人）'!$F:$M,6,FALSE)&amp;VLOOKUP($D45&amp;"@"&amp;10,'中間シート（個人）'!$F:$M,7,FALSE)&amp;"."&amp;VLOOKUP($D45&amp;"@"&amp;10,'中間シート（個人）'!$F:$M,8,FALSE)),"")</f>
        <v/>
      </c>
    </row>
    <row r="46" spans="1:37" x14ac:dyDescent="0.15">
      <c r="A46" s="20">
        <v>43</v>
      </c>
      <c r="C46" s="20" t="str">
        <f>IF(INDEX(個人!$C$5:$AF$205,$A46,1)&lt;&gt;"",VLOOKUP(INDEX(個人!$C$5:$AF$205,$A46,3),コード一覧!$A$1:$B$3,2,FALSE),"")</f>
        <v/>
      </c>
      <c r="D46" s="20" t="str">
        <f>IF(INDEX(個人!$C$5:$AF$205,$A46,1)&lt;&gt;"",DBCS(TRIM(INDEX(個人!$C$5:$AF$205,$A46,1))),"")</f>
        <v/>
      </c>
      <c r="E46" s="20" t="str">
        <f>IF(INDEX(個人!$C$5:$AF$205,$A46,1)&lt;&gt;"",ASC(TRIM(INDEX(個人!$C$5:$AF$205,$A46,2))),"")</f>
        <v/>
      </c>
      <c r="F46" s="20" t="str">
        <f>IF(INDEX(個人!$C$5:$AF$205,$A46,1)&lt;&gt;"",TEXT(YEAR(INDEX(個人!$C$5:$AF$205,$A46,4)),"0000")&amp;TEXT(MONTH(INDEX(個人!$C$5:$AF$205,$A46,4)),"00")&amp;TEXT(DAY(INDEX(個人!$C$5:$AF$205,$A46,4)),"00"),"")</f>
        <v/>
      </c>
      <c r="G46" s="20" t="str">
        <f>IF(INDEX(個人!$C$5:$AF$205,$A46,1)&lt;&gt;"",VLOOKUP(VLOOKUP(INDEX(個人!$C$5:$AF$205,$A46,7),コード一覧!$AA$1:$AC$18,3,FALSE),コード一覧!$C$1:$D$8,2,FALSE),"")</f>
        <v/>
      </c>
      <c r="H46" s="20" t="str">
        <f>IF(INDEX(個人!$C$5:$AF$205,$A46,1)&lt;&gt;"",IF(ISNUMBER(VALUE(RIGHT(INDEX(個人!$C$5:$AF$205,$A46,7),1))),RIGHT(INDEX(個人!$C$5:$AF$205,$A46,7),1),0),"")</f>
        <v/>
      </c>
      <c r="I46" s="20" t="str">
        <f>IF(INDEX(個人!$C$5:$AF$205,$A46,1)&lt;&gt;"",VLOOKUP(D46&amp;"@"&amp;1,'中間シート（個人）'!$F:$M,3,FALSE),"")</f>
        <v/>
      </c>
      <c r="K46" s="20" t="str">
        <f>IF(INDEX(個人!$C$5:$AF$205,$A46,1)&lt;&gt;"",個人!$B$2,"")</f>
        <v/>
      </c>
      <c r="Q46" s="20" t="str">
        <f>IF(INDEX(個人!$C$5:$AF$205,$A46,1)&lt;&gt;"",4,"")</f>
        <v/>
      </c>
      <c r="R46" s="20" t="str">
        <f>IF(INDEX(個人!$C$5:$AF$205,$A46,1)&lt;&gt;"",IF(ISERROR(VLOOKUP($D46&amp;"@"&amp;1,'中間シート（個人）'!$F:$M,4,FALSE)),"",VLOOKUP($D46&amp;"@"&amp;1,'中間シート（個人）'!$F:$M,4,FALSE)&amp;VLOOKUP($D46&amp;"@"&amp;1,'中間シート（個人）'!$F:$M,5,FALSE)),"")</f>
        <v/>
      </c>
      <c r="S46" s="20" t="str">
        <f>IF(INDEX(個人!$C$5:$AF$205,$A46,1)&lt;&gt;"",IF(ISERROR(VLOOKUP($D46&amp;"@"&amp;1,'中間シート（個人）'!$F:$M,4,FALSE)),"",VLOOKUP($D46&amp;"@"&amp;1,'中間シート（個人）'!$F:$M,6,FALSE)&amp;VLOOKUP($D46&amp;"@"&amp;1,'中間シート（個人）'!$F:$M,7,FALSE)&amp;"."&amp;VLOOKUP($D46&amp;"@"&amp;1,'中間シート（個人）'!$F:$M,8,FALSE)),"")</f>
        <v/>
      </c>
      <c r="T46" s="20" t="str">
        <f>IF(INDEX(個人!$C$5:$AF$205,$A46,1)&lt;&gt;"",IF(ISERROR(VLOOKUP($D46&amp;"@"&amp;2,'中間シート（個人）'!$F:$M,4,FALSE)),"",VLOOKUP($D46&amp;"@"&amp;2,'中間シート（個人）'!$F:$M,4,FALSE)&amp;VLOOKUP($D46&amp;"@"&amp;2,'中間シート（個人）'!$F:$M,5,FALSE)),"")</f>
        <v/>
      </c>
      <c r="U46" s="20" t="str">
        <f>IF(INDEX(個人!$C$5:$AF$205,$A46,1)&lt;&gt;"",IF(ISERROR(VLOOKUP($D46&amp;"@"&amp;2,'中間シート（個人）'!$F:$M,4,FALSE)),"",VLOOKUP($D46&amp;"@"&amp;2,'中間シート（個人）'!$F:$M,6,FALSE)&amp;VLOOKUP($D46&amp;"@"&amp;2,'中間シート（個人）'!$F:$M,7,FALSE)&amp;"."&amp;VLOOKUP($D46&amp;"@"&amp;2,'中間シート（個人）'!$F:$M,8,FALSE)),"")</f>
        <v/>
      </c>
      <c r="V46" s="20" t="str">
        <f>IF(INDEX(個人!$C$5:$AF$205,$A46,1)&lt;&gt;"",IF(ISERROR(VLOOKUP($D46&amp;"@"&amp;3,'中間シート（個人）'!$F:$M,4,FALSE)),"",VLOOKUP($D46&amp;"@"&amp;3,'中間シート（個人）'!$F:$M,4,FALSE)&amp;VLOOKUP($D46&amp;"@"&amp;3,'中間シート（個人）'!$F:$M,5,FALSE)),"")</f>
        <v/>
      </c>
      <c r="W46" s="20" t="str">
        <f>IF(INDEX(個人!$C$5:$AF$205,$A46,1)&lt;&gt;"",IF(ISERROR(VLOOKUP($D46&amp;"@"&amp;3,'中間シート（個人）'!$F:$M,4,FALSE)),"",VLOOKUP($D46&amp;"@"&amp;3,'中間シート（個人）'!$F:$M,6,FALSE)&amp;VLOOKUP($D46&amp;"@"&amp;3,'中間シート（個人）'!$F:$M,7,FALSE)&amp;"."&amp;VLOOKUP($D46&amp;"@"&amp;3,'中間シート（個人）'!$F:$M,8,FALSE)),"")</f>
        <v/>
      </c>
      <c r="X46" s="20" t="str">
        <f>IF(INDEX(個人!$C$5:$AF$205,$A46,1)&lt;&gt;"",IF(ISERROR(VLOOKUP($D46&amp;"@"&amp;4,'中間シート（個人）'!$F:$M,4,FALSE)),"",VLOOKUP($D46&amp;"@"&amp;4,'中間シート（個人）'!$F:$M,4,FALSE)&amp;VLOOKUP($D46&amp;"@"&amp;4,'中間シート（個人）'!$F:$M,5,FALSE)),"")</f>
        <v/>
      </c>
      <c r="Y46" s="20" t="str">
        <f>IF(INDEX(個人!$C$5:$AF$205,$A46,1)&lt;&gt;"",IF(ISERROR(VLOOKUP($D46&amp;"@"&amp;4,'中間シート（個人）'!$F:$M,4,FALSE)),"",VLOOKUP($D46&amp;"@"&amp;4,'中間シート（個人）'!$F:$M,6,FALSE)&amp;VLOOKUP($D46&amp;"@"&amp;4,'中間シート（個人）'!$F:$M,7,FALSE)&amp;"."&amp;VLOOKUP($D46&amp;"@"&amp;4,'中間シート（個人）'!$F:$M,8,FALSE)),"")</f>
        <v/>
      </c>
      <c r="Z46" s="20" t="str">
        <f>IF(INDEX(個人!$C$5:$AF$205,$A46,1)&lt;&gt;"",IF(ISERROR(VLOOKUP($D46&amp;"@"&amp;5,'中間シート（個人）'!$F:$M,4,FALSE)),"",VLOOKUP($D46&amp;"@"&amp;5,'中間シート（個人）'!$F:$M,4,FALSE)&amp;VLOOKUP($D46&amp;"@"&amp;5,'中間シート（個人）'!$F:$M,5,FALSE)),"")</f>
        <v/>
      </c>
      <c r="AA46" s="20" t="str">
        <f>IF(INDEX(個人!$C$5:$AF$205,$A46,1)&lt;&gt;"",IF(ISERROR(VLOOKUP($D46&amp;"@"&amp;5,'中間シート（個人）'!$F:$M,4,FALSE)),"",VLOOKUP($D46&amp;"@"&amp;5,'中間シート（個人）'!$F:$M,6,FALSE)&amp;VLOOKUP($D46&amp;"@"&amp;5,'中間シート（個人）'!$F:$M,7,FALSE)&amp;"."&amp;VLOOKUP($D46&amp;"@"&amp;5,'中間シート（個人）'!$F:$M,8,FALSE)),"")</f>
        <v/>
      </c>
      <c r="AB46" s="20" t="str">
        <f>IF(INDEX(個人!$C$5:$AF$205,$A46,1)&lt;&gt;"",IF(ISERROR(VLOOKUP($D46&amp;"@"&amp;6,'中間シート（個人）'!$F:$M,4,FALSE)),"",VLOOKUP($D46&amp;"@"&amp;6,'中間シート（個人）'!$F:$M,4,FALSE)&amp;VLOOKUP($D46&amp;"@"&amp;6,'中間シート（個人）'!$F:$M,5,FALSE)),"")</f>
        <v/>
      </c>
      <c r="AC46" s="20" t="str">
        <f>IF(INDEX(個人!$C$5:$AF$205,$A46,1)&lt;&gt;"",IF(ISERROR(VLOOKUP($D46&amp;"@"&amp;6,'中間シート（個人）'!$F:$M,4,FALSE)),"",VLOOKUP($D46&amp;"@"&amp;6,'中間シート（個人）'!$F:$M,6,FALSE)&amp;VLOOKUP($D46&amp;"@"&amp;6,'中間シート（個人）'!$F:$M,7,FALSE)&amp;"."&amp;VLOOKUP($D46&amp;"@"&amp;6,'中間シート（個人）'!$F:$M,8,FALSE)),"")</f>
        <v/>
      </c>
      <c r="AD46" s="20" t="str">
        <f>IF(INDEX(個人!$C$5:$AF$205,$A46,1)&lt;&gt;"",IF(ISERROR(VLOOKUP($D46&amp;"@"&amp;7,'中間シート（個人）'!$F:$M,4,FALSE)),"",VLOOKUP($D46&amp;"@"&amp;7,'中間シート（個人）'!$F:$M,4,FALSE)&amp;VLOOKUP($D46&amp;"@"&amp;7,'中間シート（個人）'!$F:$M,5,FALSE)),"")</f>
        <v/>
      </c>
      <c r="AE46" s="20" t="str">
        <f>IF(INDEX(個人!$C$5:$AF$205,$A46,1)&lt;&gt;"",IF(ISERROR(VLOOKUP($D46&amp;"@"&amp;7,'中間シート（個人）'!$F:$M,4,FALSE)),"",VLOOKUP($D46&amp;"@"&amp;7,'中間シート（個人）'!$F:$M,6,FALSE)&amp;VLOOKUP($D46&amp;"@"&amp;7,'中間シート（個人）'!$F:$M,7,FALSE)&amp;"."&amp;VLOOKUP($D46&amp;"@"&amp;7,'中間シート（個人）'!$F:$M,8,FALSE)),"")</f>
        <v/>
      </c>
      <c r="AF46" s="20" t="str">
        <f>IF(INDEX(個人!$C$5:$AF$205,$A46,1)&lt;&gt;"",IF(ISERROR(VLOOKUP($D46&amp;"@"&amp;8,'中間シート（個人）'!$F:$M,4,FALSE)),"",VLOOKUP($D46&amp;"@"&amp;8,'中間シート（個人）'!$F:$M,4,FALSE)&amp;VLOOKUP($D46&amp;"@"&amp;8,'中間シート（個人）'!$F:$M,5,FALSE)),"")</f>
        <v/>
      </c>
      <c r="AG46" s="20" t="str">
        <f>IF(INDEX(個人!$C$5:$AF$205,$A46,1)&lt;&gt;"",IF(ISERROR(VLOOKUP($D46&amp;"@"&amp;8,'中間シート（個人）'!$F:$M,4,FALSE)),"",VLOOKUP($D46&amp;"@"&amp;8,'中間シート（個人）'!$F:$M,6,FALSE)&amp;VLOOKUP($D46&amp;"@"&amp;8,'中間シート（個人）'!$F:$M,7,FALSE)&amp;"."&amp;VLOOKUP($D46&amp;"@"&amp;8,'中間シート（個人）'!$F:$M,8,FALSE)),"")</f>
        <v/>
      </c>
      <c r="AH46" s="20" t="str">
        <f>IF(INDEX(個人!$C$5:$AF$205,$A46,1)&lt;&gt;"",IF(ISERROR(VLOOKUP($D46&amp;"@"&amp;9,'中間シート（個人）'!$F:$M,4,FALSE)),"",VLOOKUP($D46&amp;"@"&amp;9,'中間シート（個人）'!$F:$M,4,FALSE)&amp;VLOOKUP($D46&amp;"@"&amp;9,'中間シート（個人）'!$F:$M,5,FALSE)),"")</f>
        <v/>
      </c>
      <c r="AI46" s="20" t="str">
        <f>IF(INDEX(個人!$C$5:$AF$205,$A46,1)&lt;&gt;"",IF(ISERROR(VLOOKUP($D46&amp;"@"&amp;9,'中間シート（個人）'!$F:$M,4,FALSE)),"",VLOOKUP($D46&amp;"@"&amp;9,'中間シート（個人）'!$F:$M,6,FALSE)&amp;VLOOKUP($D46&amp;"@"&amp;9,'中間シート（個人）'!$F:$M,7,FALSE)&amp;"."&amp;VLOOKUP($D46&amp;"@"&amp;9,'中間シート（個人）'!$F:$M,8,FALSE)),"")</f>
        <v/>
      </c>
      <c r="AJ46" s="20" t="str">
        <f>IF(INDEX(個人!$C$5:$AF$205,$A46,1)&lt;&gt;"",IF(ISERROR(VLOOKUP($D46&amp;"@"&amp;10,'中間シート（個人）'!$F:$M,4,FALSE)),"",VLOOKUP($D46&amp;"@"&amp;10,'中間シート（個人）'!$F:$M,4,FALSE)&amp;VLOOKUP($D46&amp;"@"&amp;10,'中間シート（個人）'!$F:$M,5,FALSE)),"")</f>
        <v/>
      </c>
      <c r="AK46" s="20" t="str">
        <f>IF(INDEX(個人!$C$5:$AF$205,$A46,1)&lt;&gt;"",IF(ISERROR(VLOOKUP($D46&amp;"@"&amp;10,'中間シート（個人）'!$F:$M,4,FALSE)),"",VLOOKUP($D46&amp;"@"&amp;10,'中間シート（個人）'!$F:$M,6,FALSE)&amp;VLOOKUP($D46&amp;"@"&amp;10,'中間シート（個人）'!$F:$M,7,FALSE)&amp;"."&amp;VLOOKUP($D46&amp;"@"&amp;10,'中間シート（個人）'!$F:$M,8,FALSE)),"")</f>
        <v/>
      </c>
    </row>
    <row r="47" spans="1:37" x14ac:dyDescent="0.15">
      <c r="A47" s="20">
        <v>44</v>
      </c>
      <c r="C47" s="20" t="str">
        <f>IF(INDEX(個人!$C$5:$AF$205,$A47,1)&lt;&gt;"",VLOOKUP(INDEX(個人!$C$5:$AF$205,$A47,3),コード一覧!$A$1:$B$3,2,FALSE),"")</f>
        <v/>
      </c>
      <c r="D47" s="20" t="str">
        <f>IF(INDEX(個人!$C$5:$AF$205,$A47,1)&lt;&gt;"",DBCS(TRIM(INDEX(個人!$C$5:$AF$205,$A47,1))),"")</f>
        <v/>
      </c>
      <c r="E47" s="20" t="str">
        <f>IF(INDEX(個人!$C$5:$AF$205,$A47,1)&lt;&gt;"",ASC(TRIM(INDEX(個人!$C$5:$AF$205,$A47,2))),"")</f>
        <v/>
      </c>
      <c r="F47" s="20" t="str">
        <f>IF(INDEX(個人!$C$5:$AF$205,$A47,1)&lt;&gt;"",TEXT(YEAR(INDEX(個人!$C$5:$AF$205,$A47,4)),"0000")&amp;TEXT(MONTH(INDEX(個人!$C$5:$AF$205,$A47,4)),"00")&amp;TEXT(DAY(INDEX(個人!$C$5:$AF$205,$A47,4)),"00"),"")</f>
        <v/>
      </c>
      <c r="G47" s="20" t="str">
        <f>IF(INDEX(個人!$C$5:$AF$205,$A47,1)&lt;&gt;"",VLOOKUP(VLOOKUP(INDEX(個人!$C$5:$AF$205,$A47,7),コード一覧!$AA$1:$AC$18,3,FALSE),コード一覧!$C$1:$D$8,2,FALSE),"")</f>
        <v/>
      </c>
      <c r="H47" s="20" t="str">
        <f>IF(INDEX(個人!$C$5:$AF$205,$A47,1)&lt;&gt;"",IF(ISNUMBER(VALUE(RIGHT(INDEX(個人!$C$5:$AF$205,$A47,7),1))),RIGHT(INDEX(個人!$C$5:$AF$205,$A47,7),1),0),"")</f>
        <v/>
      </c>
      <c r="I47" s="20" t="str">
        <f>IF(INDEX(個人!$C$5:$AF$205,$A47,1)&lt;&gt;"",VLOOKUP(D47&amp;"@"&amp;1,'中間シート（個人）'!$F:$M,3,FALSE),"")</f>
        <v/>
      </c>
      <c r="K47" s="20" t="str">
        <f>IF(INDEX(個人!$C$5:$AF$205,$A47,1)&lt;&gt;"",個人!$B$2,"")</f>
        <v/>
      </c>
      <c r="Q47" s="20" t="str">
        <f>IF(INDEX(個人!$C$5:$AF$205,$A47,1)&lt;&gt;"",4,"")</f>
        <v/>
      </c>
      <c r="R47" s="20" t="str">
        <f>IF(INDEX(個人!$C$5:$AF$205,$A47,1)&lt;&gt;"",IF(ISERROR(VLOOKUP($D47&amp;"@"&amp;1,'中間シート（個人）'!$F:$M,4,FALSE)),"",VLOOKUP($D47&amp;"@"&amp;1,'中間シート（個人）'!$F:$M,4,FALSE)&amp;VLOOKUP($D47&amp;"@"&amp;1,'中間シート（個人）'!$F:$M,5,FALSE)),"")</f>
        <v/>
      </c>
      <c r="S47" s="20" t="str">
        <f>IF(INDEX(個人!$C$5:$AF$205,$A47,1)&lt;&gt;"",IF(ISERROR(VLOOKUP($D47&amp;"@"&amp;1,'中間シート（個人）'!$F:$M,4,FALSE)),"",VLOOKUP($D47&amp;"@"&amp;1,'中間シート（個人）'!$F:$M,6,FALSE)&amp;VLOOKUP($D47&amp;"@"&amp;1,'中間シート（個人）'!$F:$M,7,FALSE)&amp;"."&amp;VLOOKUP($D47&amp;"@"&amp;1,'中間シート（個人）'!$F:$M,8,FALSE)),"")</f>
        <v/>
      </c>
      <c r="T47" s="20" t="str">
        <f>IF(INDEX(個人!$C$5:$AF$205,$A47,1)&lt;&gt;"",IF(ISERROR(VLOOKUP($D47&amp;"@"&amp;2,'中間シート（個人）'!$F:$M,4,FALSE)),"",VLOOKUP($D47&amp;"@"&amp;2,'中間シート（個人）'!$F:$M,4,FALSE)&amp;VLOOKUP($D47&amp;"@"&amp;2,'中間シート（個人）'!$F:$M,5,FALSE)),"")</f>
        <v/>
      </c>
      <c r="U47" s="20" t="str">
        <f>IF(INDEX(個人!$C$5:$AF$205,$A47,1)&lt;&gt;"",IF(ISERROR(VLOOKUP($D47&amp;"@"&amp;2,'中間シート（個人）'!$F:$M,4,FALSE)),"",VLOOKUP($D47&amp;"@"&amp;2,'中間シート（個人）'!$F:$M,6,FALSE)&amp;VLOOKUP($D47&amp;"@"&amp;2,'中間シート（個人）'!$F:$M,7,FALSE)&amp;"."&amp;VLOOKUP($D47&amp;"@"&amp;2,'中間シート（個人）'!$F:$M,8,FALSE)),"")</f>
        <v/>
      </c>
      <c r="V47" s="20" t="str">
        <f>IF(INDEX(個人!$C$5:$AF$205,$A47,1)&lt;&gt;"",IF(ISERROR(VLOOKUP($D47&amp;"@"&amp;3,'中間シート（個人）'!$F:$M,4,FALSE)),"",VLOOKUP($D47&amp;"@"&amp;3,'中間シート（個人）'!$F:$M,4,FALSE)&amp;VLOOKUP($D47&amp;"@"&amp;3,'中間シート（個人）'!$F:$M,5,FALSE)),"")</f>
        <v/>
      </c>
      <c r="W47" s="20" t="str">
        <f>IF(INDEX(個人!$C$5:$AF$205,$A47,1)&lt;&gt;"",IF(ISERROR(VLOOKUP($D47&amp;"@"&amp;3,'中間シート（個人）'!$F:$M,4,FALSE)),"",VLOOKUP($D47&amp;"@"&amp;3,'中間シート（個人）'!$F:$M,6,FALSE)&amp;VLOOKUP($D47&amp;"@"&amp;3,'中間シート（個人）'!$F:$M,7,FALSE)&amp;"."&amp;VLOOKUP($D47&amp;"@"&amp;3,'中間シート（個人）'!$F:$M,8,FALSE)),"")</f>
        <v/>
      </c>
      <c r="X47" s="20" t="str">
        <f>IF(INDEX(個人!$C$5:$AF$205,$A47,1)&lt;&gt;"",IF(ISERROR(VLOOKUP($D47&amp;"@"&amp;4,'中間シート（個人）'!$F:$M,4,FALSE)),"",VLOOKUP($D47&amp;"@"&amp;4,'中間シート（個人）'!$F:$M,4,FALSE)&amp;VLOOKUP($D47&amp;"@"&amp;4,'中間シート（個人）'!$F:$M,5,FALSE)),"")</f>
        <v/>
      </c>
      <c r="Y47" s="20" t="str">
        <f>IF(INDEX(個人!$C$5:$AF$205,$A47,1)&lt;&gt;"",IF(ISERROR(VLOOKUP($D47&amp;"@"&amp;4,'中間シート（個人）'!$F:$M,4,FALSE)),"",VLOOKUP($D47&amp;"@"&amp;4,'中間シート（個人）'!$F:$M,6,FALSE)&amp;VLOOKUP($D47&amp;"@"&amp;4,'中間シート（個人）'!$F:$M,7,FALSE)&amp;"."&amp;VLOOKUP($D47&amp;"@"&amp;4,'中間シート（個人）'!$F:$M,8,FALSE)),"")</f>
        <v/>
      </c>
      <c r="Z47" s="20" t="str">
        <f>IF(INDEX(個人!$C$5:$AF$205,$A47,1)&lt;&gt;"",IF(ISERROR(VLOOKUP($D47&amp;"@"&amp;5,'中間シート（個人）'!$F:$M,4,FALSE)),"",VLOOKUP($D47&amp;"@"&amp;5,'中間シート（個人）'!$F:$M,4,FALSE)&amp;VLOOKUP($D47&amp;"@"&amp;5,'中間シート（個人）'!$F:$M,5,FALSE)),"")</f>
        <v/>
      </c>
      <c r="AA47" s="20" t="str">
        <f>IF(INDEX(個人!$C$5:$AF$205,$A47,1)&lt;&gt;"",IF(ISERROR(VLOOKUP($D47&amp;"@"&amp;5,'中間シート（個人）'!$F:$M,4,FALSE)),"",VLOOKUP($D47&amp;"@"&amp;5,'中間シート（個人）'!$F:$M,6,FALSE)&amp;VLOOKUP($D47&amp;"@"&amp;5,'中間シート（個人）'!$F:$M,7,FALSE)&amp;"."&amp;VLOOKUP($D47&amp;"@"&amp;5,'中間シート（個人）'!$F:$M,8,FALSE)),"")</f>
        <v/>
      </c>
      <c r="AB47" s="20" t="str">
        <f>IF(INDEX(個人!$C$5:$AF$205,$A47,1)&lt;&gt;"",IF(ISERROR(VLOOKUP($D47&amp;"@"&amp;6,'中間シート（個人）'!$F:$M,4,FALSE)),"",VLOOKUP($D47&amp;"@"&amp;6,'中間シート（個人）'!$F:$M,4,FALSE)&amp;VLOOKUP($D47&amp;"@"&amp;6,'中間シート（個人）'!$F:$M,5,FALSE)),"")</f>
        <v/>
      </c>
      <c r="AC47" s="20" t="str">
        <f>IF(INDEX(個人!$C$5:$AF$205,$A47,1)&lt;&gt;"",IF(ISERROR(VLOOKUP($D47&amp;"@"&amp;6,'中間シート（個人）'!$F:$M,4,FALSE)),"",VLOOKUP($D47&amp;"@"&amp;6,'中間シート（個人）'!$F:$M,6,FALSE)&amp;VLOOKUP($D47&amp;"@"&amp;6,'中間シート（個人）'!$F:$M,7,FALSE)&amp;"."&amp;VLOOKUP($D47&amp;"@"&amp;6,'中間シート（個人）'!$F:$M,8,FALSE)),"")</f>
        <v/>
      </c>
      <c r="AD47" s="20" t="str">
        <f>IF(INDEX(個人!$C$5:$AF$205,$A47,1)&lt;&gt;"",IF(ISERROR(VLOOKUP($D47&amp;"@"&amp;7,'中間シート（個人）'!$F:$M,4,FALSE)),"",VLOOKUP($D47&amp;"@"&amp;7,'中間シート（個人）'!$F:$M,4,FALSE)&amp;VLOOKUP($D47&amp;"@"&amp;7,'中間シート（個人）'!$F:$M,5,FALSE)),"")</f>
        <v/>
      </c>
      <c r="AE47" s="20" t="str">
        <f>IF(INDEX(個人!$C$5:$AF$205,$A47,1)&lt;&gt;"",IF(ISERROR(VLOOKUP($D47&amp;"@"&amp;7,'中間シート（個人）'!$F:$M,4,FALSE)),"",VLOOKUP($D47&amp;"@"&amp;7,'中間シート（個人）'!$F:$M,6,FALSE)&amp;VLOOKUP($D47&amp;"@"&amp;7,'中間シート（個人）'!$F:$M,7,FALSE)&amp;"."&amp;VLOOKUP($D47&amp;"@"&amp;7,'中間シート（個人）'!$F:$M,8,FALSE)),"")</f>
        <v/>
      </c>
      <c r="AF47" s="20" t="str">
        <f>IF(INDEX(個人!$C$5:$AF$205,$A47,1)&lt;&gt;"",IF(ISERROR(VLOOKUP($D47&amp;"@"&amp;8,'中間シート（個人）'!$F:$M,4,FALSE)),"",VLOOKUP($D47&amp;"@"&amp;8,'中間シート（個人）'!$F:$M,4,FALSE)&amp;VLOOKUP($D47&amp;"@"&amp;8,'中間シート（個人）'!$F:$M,5,FALSE)),"")</f>
        <v/>
      </c>
      <c r="AG47" s="20" t="str">
        <f>IF(INDEX(個人!$C$5:$AF$205,$A47,1)&lt;&gt;"",IF(ISERROR(VLOOKUP($D47&amp;"@"&amp;8,'中間シート（個人）'!$F:$M,4,FALSE)),"",VLOOKUP($D47&amp;"@"&amp;8,'中間シート（個人）'!$F:$M,6,FALSE)&amp;VLOOKUP($D47&amp;"@"&amp;8,'中間シート（個人）'!$F:$M,7,FALSE)&amp;"."&amp;VLOOKUP($D47&amp;"@"&amp;8,'中間シート（個人）'!$F:$M,8,FALSE)),"")</f>
        <v/>
      </c>
      <c r="AH47" s="20" t="str">
        <f>IF(INDEX(個人!$C$5:$AF$205,$A47,1)&lt;&gt;"",IF(ISERROR(VLOOKUP($D47&amp;"@"&amp;9,'中間シート（個人）'!$F:$M,4,FALSE)),"",VLOOKUP($D47&amp;"@"&amp;9,'中間シート（個人）'!$F:$M,4,FALSE)&amp;VLOOKUP($D47&amp;"@"&amp;9,'中間シート（個人）'!$F:$M,5,FALSE)),"")</f>
        <v/>
      </c>
      <c r="AI47" s="20" t="str">
        <f>IF(INDEX(個人!$C$5:$AF$205,$A47,1)&lt;&gt;"",IF(ISERROR(VLOOKUP($D47&amp;"@"&amp;9,'中間シート（個人）'!$F:$M,4,FALSE)),"",VLOOKUP($D47&amp;"@"&amp;9,'中間シート（個人）'!$F:$M,6,FALSE)&amp;VLOOKUP($D47&amp;"@"&amp;9,'中間シート（個人）'!$F:$M,7,FALSE)&amp;"."&amp;VLOOKUP($D47&amp;"@"&amp;9,'中間シート（個人）'!$F:$M,8,FALSE)),"")</f>
        <v/>
      </c>
      <c r="AJ47" s="20" t="str">
        <f>IF(INDEX(個人!$C$5:$AF$205,$A47,1)&lt;&gt;"",IF(ISERROR(VLOOKUP($D47&amp;"@"&amp;10,'中間シート（個人）'!$F:$M,4,FALSE)),"",VLOOKUP($D47&amp;"@"&amp;10,'中間シート（個人）'!$F:$M,4,FALSE)&amp;VLOOKUP($D47&amp;"@"&amp;10,'中間シート（個人）'!$F:$M,5,FALSE)),"")</f>
        <v/>
      </c>
      <c r="AK47" s="20" t="str">
        <f>IF(INDEX(個人!$C$5:$AF$205,$A47,1)&lt;&gt;"",IF(ISERROR(VLOOKUP($D47&amp;"@"&amp;10,'中間シート（個人）'!$F:$M,4,FALSE)),"",VLOOKUP($D47&amp;"@"&amp;10,'中間シート（個人）'!$F:$M,6,FALSE)&amp;VLOOKUP($D47&amp;"@"&amp;10,'中間シート（個人）'!$F:$M,7,FALSE)&amp;"."&amp;VLOOKUP($D47&amp;"@"&amp;10,'中間シート（個人）'!$F:$M,8,FALSE)),"")</f>
        <v/>
      </c>
    </row>
    <row r="48" spans="1:37" x14ac:dyDescent="0.15">
      <c r="A48" s="20">
        <v>45</v>
      </c>
      <c r="C48" s="20" t="str">
        <f>IF(INDEX(個人!$C$5:$AF$205,$A48,1)&lt;&gt;"",VLOOKUP(INDEX(個人!$C$5:$AF$205,$A48,3),コード一覧!$A$1:$B$3,2,FALSE),"")</f>
        <v/>
      </c>
      <c r="D48" s="20" t="str">
        <f>IF(INDEX(個人!$C$5:$AF$205,$A48,1)&lt;&gt;"",DBCS(TRIM(INDEX(個人!$C$5:$AF$205,$A48,1))),"")</f>
        <v/>
      </c>
      <c r="E48" s="20" t="str">
        <f>IF(INDEX(個人!$C$5:$AF$205,$A48,1)&lt;&gt;"",ASC(TRIM(INDEX(個人!$C$5:$AF$205,$A48,2))),"")</f>
        <v/>
      </c>
      <c r="F48" s="20" t="str">
        <f>IF(INDEX(個人!$C$5:$AF$205,$A48,1)&lt;&gt;"",TEXT(YEAR(INDEX(個人!$C$5:$AF$205,$A48,4)),"0000")&amp;TEXT(MONTH(INDEX(個人!$C$5:$AF$205,$A48,4)),"00")&amp;TEXT(DAY(INDEX(個人!$C$5:$AF$205,$A48,4)),"00"),"")</f>
        <v/>
      </c>
      <c r="G48" s="20" t="str">
        <f>IF(INDEX(個人!$C$5:$AF$205,$A48,1)&lt;&gt;"",VLOOKUP(VLOOKUP(INDEX(個人!$C$5:$AF$205,$A48,7),コード一覧!$AA$1:$AC$18,3,FALSE),コード一覧!$C$1:$D$8,2,FALSE),"")</f>
        <v/>
      </c>
      <c r="H48" s="20" t="str">
        <f>IF(INDEX(個人!$C$5:$AF$205,$A48,1)&lt;&gt;"",IF(ISNUMBER(VALUE(RIGHT(INDEX(個人!$C$5:$AF$205,$A48,7),1))),RIGHT(INDEX(個人!$C$5:$AF$205,$A48,7),1),0),"")</f>
        <v/>
      </c>
      <c r="I48" s="20" t="str">
        <f>IF(INDEX(個人!$C$5:$AF$205,$A48,1)&lt;&gt;"",VLOOKUP(D48&amp;"@"&amp;1,'中間シート（個人）'!$F:$M,3,FALSE),"")</f>
        <v/>
      </c>
      <c r="K48" s="20" t="str">
        <f>IF(INDEX(個人!$C$5:$AF$205,$A48,1)&lt;&gt;"",個人!$B$2,"")</f>
        <v/>
      </c>
      <c r="Q48" s="20" t="str">
        <f>IF(INDEX(個人!$C$5:$AF$205,$A48,1)&lt;&gt;"",4,"")</f>
        <v/>
      </c>
      <c r="R48" s="20" t="str">
        <f>IF(INDEX(個人!$C$5:$AF$205,$A48,1)&lt;&gt;"",IF(ISERROR(VLOOKUP($D48&amp;"@"&amp;1,'中間シート（個人）'!$F:$M,4,FALSE)),"",VLOOKUP($D48&amp;"@"&amp;1,'中間シート（個人）'!$F:$M,4,FALSE)&amp;VLOOKUP($D48&amp;"@"&amp;1,'中間シート（個人）'!$F:$M,5,FALSE)),"")</f>
        <v/>
      </c>
      <c r="S48" s="20" t="str">
        <f>IF(INDEX(個人!$C$5:$AF$205,$A48,1)&lt;&gt;"",IF(ISERROR(VLOOKUP($D48&amp;"@"&amp;1,'中間シート（個人）'!$F:$M,4,FALSE)),"",VLOOKUP($D48&amp;"@"&amp;1,'中間シート（個人）'!$F:$M,6,FALSE)&amp;VLOOKUP($D48&amp;"@"&amp;1,'中間シート（個人）'!$F:$M,7,FALSE)&amp;"."&amp;VLOOKUP($D48&amp;"@"&amp;1,'中間シート（個人）'!$F:$M,8,FALSE)),"")</f>
        <v/>
      </c>
      <c r="T48" s="20" t="str">
        <f>IF(INDEX(個人!$C$5:$AF$205,$A48,1)&lt;&gt;"",IF(ISERROR(VLOOKUP($D48&amp;"@"&amp;2,'中間シート（個人）'!$F:$M,4,FALSE)),"",VLOOKUP($D48&amp;"@"&amp;2,'中間シート（個人）'!$F:$M,4,FALSE)&amp;VLOOKUP($D48&amp;"@"&amp;2,'中間シート（個人）'!$F:$M,5,FALSE)),"")</f>
        <v/>
      </c>
      <c r="U48" s="20" t="str">
        <f>IF(INDEX(個人!$C$5:$AF$205,$A48,1)&lt;&gt;"",IF(ISERROR(VLOOKUP($D48&amp;"@"&amp;2,'中間シート（個人）'!$F:$M,4,FALSE)),"",VLOOKUP($D48&amp;"@"&amp;2,'中間シート（個人）'!$F:$M,6,FALSE)&amp;VLOOKUP($D48&amp;"@"&amp;2,'中間シート（個人）'!$F:$M,7,FALSE)&amp;"."&amp;VLOOKUP($D48&amp;"@"&amp;2,'中間シート（個人）'!$F:$M,8,FALSE)),"")</f>
        <v/>
      </c>
      <c r="V48" s="20" t="str">
        <f>IF(INDEX(個人!$C$5:$AF$205,$A48,1)&lt;&gt;"",IF(ISERROR(VLOOKUP($D48&amp;"@"&amp;3,'中間シート（個人）'!$F:$M,4,FALSE)),"",VLOOKUP($D48&amp;"@"&amp;3,'中間シート（個人）'!$F:$M,4,FALSE)&amp;VLOOKUP($D48&amp;"@"&amp;3,'中間シート（個人）'!$F:$M,5,FALSE)),"")</f>
        <v/>
      </c>
      <c r="W48" s="20" t="str">
        <f>IF(INDEX(個人!$C$5:$AF$205,$A48,1)&lt;&gt;"",IF(ISERROR(VLOOKUP($D48&amp;"@"&amp;3,'中間シート（個人）'!$F:$M,4,FALSE)),"",VLOOKUP($D48&amp;"@"&amp;3,'中間シート（個人）'!$F:$M,6,FALSE)&amp;VLOOKUP($D48&amp;"@"&amp;3,'中間シート（個人）'!$F:$M,7,FALSE)&amp;"."&amp;VLOOKUP($D48&amp;"@"&amp;3,'中間シート（個人）'!$F:$M,8,FALSE)),"")</f>
        <v/>
      </c>
      <c r="X48" s="20" t="str">
        <f>IF(INDEX(個人!$C$5:$AF$205,$A48,1)&lt;&gt;"",IF(ISERROR(VLOOKUP($D48&amp;"@"&amp;4,'中間シート（個人）'!$F:$M,4,FALSE)),"",VLOOKUP($D48&amp;"@"&amp;4,'中間シート（個人）'!$F:$M,4,FALSE)&amp;VLOOKUP($D48&amp;"@"&amp;4,'中間シート（個人）'!$F:$M,5,FALSE)),"")</f>
        <v/>
      </c>
      <c r="Y48" s="20" t="str">
        <f>IF(INDEX(個人!$C$5:$AF$205,$A48,1)&lt;&gt;"",IF(ISERROR(VLOOKUP($D48&amp;"@"&amp;4,'中間シート（個人）'!$F:$M,4,FALSE)),"",VLOOKUP($D48&amp;"@"&amp;4,'中間シート（個人）'!$F:$M,6,FALSE)&amp;VLOOKUP($D48&amp;"@"&amp;4,'中間シート（個人）'!$F:$M,7,FALSE)&amp;"."&amp;VLOOKUP($D48&amp;"@"&amp;4,'中間シート（個人）'!$F:$M,8,FALSE)),"")</f>
        <v/>
      </c>
      <c r="Z48" s="20" t="str">
        <f>IF(INDEX(個人!$C$5:$AF$205,$A48,1)&lt;&gt;"",IF(ISERROR(VLOOKUP($D48&amp;"@"&amp;5,'中間シート（個人）'!$F:$M,4,FALSE)),"",VLOOKUP($D48&amp;"@"&amp;5,'中間シート（個人）'!$F:$M,4,FALSE)&amp;VLOOKUP($D48&amp;"@"&amp;5,'中間シート（個人）'!$F:$M,5,FALSE)),"")</f>
        <v/>
      </c>
      <c r="AA48" s="20" t="str">
        <f>IF(INDEX(個人!$C$5:$AF$205,$A48,1)&lt;&gt;"",IF(ISERROR(VLOOKUP($D48&amp;"@"&amp;5,'中間シート（個人）'!$F:$M,4,FALSE)),"",VLOOKUP($D48&amp;"@"&amp;5,'中間シート（個人）'!$F:$M,6,FALSE)&amp;VLOOKUP($D48&amp;"@"&amp;5,'中間シート（個人）'!$F:$M,7,FALSE)&amp;"."&amp;VLOOKUP($D48&amp;"@"&amp;5,'中間シート（個人）'!$F:$M,8,FALSE)),"")</f>
        <v/>
      </c>
      <c r="AB48" s="20" t="str">
        <f>IF(INDEX(個人!$C$5:$AF$205,$A48,1)&lt;&gt;"",IF(ISERROR(VLOOKUP($D48&amp;"@"&amp;6,'中間シート（個人）'!$F:$M,4,FALSE)),"",VLOOKUP($D48&amp;"@"&amp;6,'中間シート（個人）'!$F:$M,4,FALSE)&amp;VLOOKUP($D48&amp;"@"&amp;6,'中間シート（個人）'!$F:$M,5,FALSE)),"")</f>
        <v/>
      </c>
      <c r="AC48" s="20" t="str">
        <f>IF(INDEX(個人!$C$5:$AF$205,$A48,1)&lt;&gt;"",IF(ISERROR(VLOOKUP($D48&amp;"@"&amp;6,'中間シート（個人）'!$F:$M,4,FALSE)),"",VLOOKUP($D48&amp;"@"&amp;6,'中間シート（個人）'!$F:$M,6,FALSE)&amp;VLOOKUP($D48&amp;"@"&amp;6,'中間シート（個人）'!$F:$M,7,FALSE)&amp;"."&amp;VLOOKUP($D48&amp;"@"&amp;6,'中間シート（個人）'!$F:$M,8,FALSE)),"")</f>
        <v/>
      </c>
      <c r="AD48" s="20" t="str">
        <f>IF(INDEX(個人!$C$5:$AF$205,$A48,1)&lt;&gt;"",IF(ISERROR(VLOOKUP($D48&amp;"@"&amp;7,'中間シート（個人）'!$F:$M,4,FALSE)),"",VLOOKUP($D48&amp;"@"&amp;7,'中間シート（個人）'!$F:$M,4,FALSE)&amp;VLOOKUP($D48&amp;"@"&amp;7,'中間シート（個人）'!$F:$M,5,FALSE)),"")</f>
        <v/>
      </c>
      <c r="AE48" s="20" t="str">
        <f>IF(INDEX(個人!$C$5:$AF$205,$A48,1)&lt;&gt;"",IF(ISERROR(VLOOKUP($D48&amp;"@"&amp;7,'中間シート（個人）'!$F:$M,4,FALSE)),"",VLOOKUP($D48&amp;"@"&amp;7,'中間シート（個人）'!$F:$M,6,FALSE)&amp;VLOOKUP($D48&amp;"@"&amp;7,'中間シート（個人）'!$F:$M,7,FALSE)&amp;"."&amp;VLOOKUP($D48&amp;"@"&amp;7,'中間シート（個人）'!$F:$M,8,FALSE)),"")</f>
        <v/>
      </c>
      <c r="AF48" s="20" t="str">
        <f>IF(INDEX(個人!$C$5:$AF$205,$A48,1)&lt;&gt;"",IF(ISERROR(VLOOKUP($D48&amp;"@"&amp;8,'中間シート（個人）'!$F:$M,4,FALSE)),"",VLOOKUP($D48&amp;"@"&amp;8,'中間シート（個人）'!$F:$M,4,FALSE)&amp;VLOOKUP($D48&amp;"@"&amp;8,'中間シート（個人）'!$F:$M,5,FALSE)),"")</f>
        <v/>
      </c>
      <c r="AG48" s="20" t="str">
        <f>IF(INDEX(個人!$C$5:$AF$205,$A48,1)&lt;&gt;"",IF(ISERROR(VLOOKUP($D48&amp;"@"&amp;8,'中間シート（個人）'!$F:$M,4,FALSE)),"",VLOOKUP($D48&amp;"@"&amp;8,'中間シート（個人）'!$F:$M,6,FALSE)&amp;VLOOKUP($D48&amp;"@"&amp;8,'中間シート（個人）'!$F:$M,7,FALSE)&amp;"."&amp;VLOOKUP($D48&amp;"@"&amp;8,'中間シート（個人）'!$F:$M,8,FALSE)),"")</f>
        <v/>
      </c>
      <c r="AH48" s="20" t="str">
        <f>IF(INDEX(個人!$C$5:$AF$205,$A48,1)&lt;&gt;"",IF(ISERROR(VLOOKUP($D48&amp;"@"&amp;9,'中間シート（個人）'!$F:$M,4,FALSE)),"",VLOOKUP($D48&amp;"@"&amp;9,'中間シート（個人）'!$F:$M,4,FALSE)&amp;VLOOKUP($D48&amp;"@"&amp;9,'中間シート（個人）'!$F:$M,5,FALSE)),"")</f>
        <v/>
      </c>
      <c r="AI48" s="20" t="str">
        <f>IF(INDEX(個人!$C$5:$AF$205,$A48,1)&lt;&gt;"",IF(ISERROR(VLOOKUP($D48&amp;"@"&amp;9,'中間シート（個人）'!$F:$M,4,FALSE)),"",VLOOKUP($D48&amp;"@"&amp;9,'中間シート（個人）'!$F:$M,6,FALSE)&amp;VLOOKUP($D48&amp;"@"&amp;9,'中間シート（個人）'!$F:$M,7,FALSE)&amp;"."&amp;VLOOKUP($D48&amp;"@"&amp;9,'中間シート（個人）'!$F:$M,8,FALSE)),"")</f>
        <v/>
      </c>
      <c r="AJ48" s="20" t="str">
        <f>IF(INDEX(個人!$C$5:$AF$205,$A48,1)&lt;&gt;"",IF(ISERROR(VLOOKUP($D48&amp;"@"&amp;10,'中間シート（個人）'!$F:$M,4,FALSE)),"",VLOOKUP($D48&amp;"@"&amp;10,'中間シート（個人）'!$F:$M,4,FALSE)&amp;VLOOKUP($D48&amp;"@"&amp;10,'中間シート（個人）'!$F:$M,5,FALSE)),"")</f>
        <v/>
      </c>
      <c r="AK48" s="20" t="str">
        <f>IF(INDEX(個人!$C$5:$AF$205,$A48,1)&lt;&gt;"",IF(ISERROR(VLOOKUP($D48&amp;"@"&amp;10,'中間シート（個人）'!$F:$M,4,FALSE)),"",VLOOKUP($D48&amp;"@"&amp;10,'中間シート（個人）'!$F:$M,6,FALSE)&amp;VLOOKUP($D48&amp;"@"&amp;10,'中間シート（個人）'!$F:$M,7,FALSE)&amp;"."&amp;VLOOKUP($D48&amp;"@"&amp;10,'中間シート（個人）'!$F:$M,8,FALSE)),"")</f>
        <v/>
      </c>
    </row>
    <row r="49" spans="1:37" x14ac:dyDescent="0.15">
      <c r="A49" s="20">
        <v>46</v>
      </c>
      <c r="C49" s="20" t="str">
        <f>IF(INDEX(個人!$C$5:$AF$205,$A49,1)&lt;&gt;"",VLOOKUP(INDEX(個人!$C$5:$AF$205,$A49,3),コード一覧!$A$1:$B$3,2,FALSE),"")</f>
        <v/>
      </c>
      <c r="D49" s="20" t="str">
        <f>IF(INDEX(個人!$C$5:$AF$205,$A49,1)&lt;&gt;"",DBCS(TRIM(INDEX(個人!$C$5:$AF$205,$A49,1))),"")</f>
        <v/>
      </c>
      <c r="E49" s="20" t="str">
        <f>IF(INDEX(個人!$C$5:$AF$205,$A49,1)&lt;&gt;"",ASC(TRIM(INDEX(個人!$C$5:$AF$205,$A49,2))),"")</f>
        <v/>
      </c>
      <c r="F49" s="20" t="str">
        <f>IF(INDEX(個人!$C$5:$AF$205,$A49,1)&lt;&gt;"",TEXT(YEAR(INDEX(個人!$C$5:$AF$205,$A49,4)),"0000")&amp;TEXT(MONTH(INDEX(個人!$C$5:$AF$205,$A49,4)),"00")&amp;TEXT(DAY(INDEX(個人!$C$5:$AF$205,$A49,4)),"00"),"")</f>
        <v/>
      </c>
      <c r="G49" s="20" t="str">
        <f>IF(INDEX(個人!$C$5:$AF$205,$A49,1)&lt;&gt;"",VLOOKUP(VLOOKUP(INDEX(個人!$C$5:$AF$205,$A49,7),コード一覧!$AA$1:$AC$18,3,FALSE),コード一覧!$C$1:$D$8,2,FALSE),"")</f>
        <v/>
      </c>
      <c r="H49" s="20" t="str">
        <f>IF(INDEX(個人!$C$5:$AF$205,$A49,1)&lt;&gt;"",IF(ISNUMBER(VALUE(RIGHT(INDEX(個人!$C$5:$AF$205,$A49,7),1))),RIGHT(INDEX(個人!$C$5:$AF$205,$A49,7),1),0),"")</f>
        <v/>
      </c>
      <c r="I49" s="20" t="str">
        <f>IF(INDEX(個人!$C$5:$AF$205,$A49,1)&lt;&gt;"",VLOOKUP(D49&amp;"@"&amp;1,'中間シート（個人）'!$F:$M,3,FALSE),"")</f>
        <v/>
      </c>
      <c r="K49" s="20" t="str">
        <f>IF(INDEX(個人!$C$5:$AF$205,$A49,1)&lt;&gt;"",個人!$B$2,"")</f>
        <v/>
      </c>
      <c r="Q49" s="20" t="str">
        <f>IF(INDEX(個人!$C$5:$AF$205,$A49,1)&lt;&gt;"",4,"")</f>
        <v/>
      </c>
      <c r="R49" s="20" t="str">
        <f>IF(INDEX(個人!$C$5:$AF$205,$A49,1)&lt;&gt;"",IF(ISERROR(VLOOKUP($D49&amp;"@"&amp;1,'中間シート（個人）'!$F:$M,4,FALSE)),"",VLOOKUP($D49&amp;"@"&amp;1,'中間シート（個人）'!$F:$M,4,FALSE)&amp;VLOOKUP($D49&amp;"@"&amp;1,'中間シート（個人）'!$F:$M,5,FALSE)),"")</f>
        <v/>
      </c>
      <c r="S49" s="20" t="str">
        <f>IF(INDEX(個人!$C$5:$AF$205,$A49,1)&lt;&gt;"",IF(ISERROR(VLOOKUP($D49&amp;"@"&amp;1,'中間シート（個人）'!$F:$M,4,FALSE)),"",VLOOKUP($D49&amp;"@"&amp;1,'中間シート（個人）'!$F:$M,6,FALSE)&amp;VLOOKUP($D49&amp;"@"&amp;1,'中間シート（個人）'!$F:$M,7,FALSE)&amp;"."&amp;VLOOKUP($D49&amp;"@"&amp;1,'中間シート（個人）'!$F:$M,8,FALSE)),"")</f>
        <v/>
      </c>
      <c r="T49" s="20" t="str">
        <f>IF(INDEX(個人!$C$5:$AF$205,$A49,1)&lt;&gt;"",IF(ISERROR(VLOOKUP($D49&amp;"@"&amp;2,'中間シート（個人）'!$F:$M,4,FALSE)),"",VLOOKUP($D49&amp;"@"&amp;2,'中間シート（個人）'!$F:$M,4,FALSE)&amp;VLOOKUP($D49&amp;"@"&amp;2,'中間シート（個人）'!$F:$M,5,FALSE)),"")</f>
        <v/>
      </c>
      <c r="U49" s="20" t="str">
        <f>IF(INDEX(個人!$C$5:$AF$205,$A49,1)&lt;&gt;"",IF(ISERROR(VLOOKUP($D49&amp;"@"&amp;2,'中間シート（個人）'!$F:$M,4,FALSE)),"",VLOOKUP($D49&amp;"@"&amp;2,'中間シート（個人）'!$F:$M,6,FALSE)&amp;VLOOKUP($D49&amp;"@"&amp;2,'中間シート（個人）'!$F:$M,7,FALSE)&amp;"."&amp;VLOOKUP($D49&amp;"@"&amp;2,'中間シート（個人）'!$F:$M,8,FALSE)),"")</f>
        <v/>
      </c>
      <c r="V49" s="20" t="str">
        <f>IF(INDEX(個人!$C$5:$AF$205,$A49,1)&lt;&gt;"",IF(ISERROR(VLOOKUP($D49&amp;"@"&amp;3,'中間シート（個人）'!$F:$M,4,FALSE)),"",VLOOKUP($D49&amp;"@"&amp;3,'中間シート（個人）'!$F:$M,4,FALSE)&amp;VLOOKUP($D49&amp;"@"&amp;3,'中間シート（個人）'!$F:$M,5,FALSE)),"")</f>
        <v/>
      </c>
      <c r="W49" s="20" t="str">
        <f>IF(INDEX(個人!$C$5:$AF$205,$A49,1)&lt;&gt;"",IF(ISERROR(VLOOKUP($D49&amp;"@"&amp;3,'中間シート（個人）'!$F:$M,4,FALSE)),"",VLOOKUP($D49&amp;"@"&amp;3,'中間シート（個人）'!$F:$M,6,FALSE)&amp;VLOOKUP($D49&amp;"@"&amp;3,'中間シート（個人）'!$F:$M,7,FALSE)&amp;"."&amp;VLOOKUP($D49&amp;"@"&amp;3,'中間シート（個人）'!$F:$M,8,FALSE)),"")</f>
        <v/>
      </c>
      <c r="X49" s="20" t="str">
        <f>IF(INDEX(個人!$C$5:$AF$205,$A49,1)&lt;&gt;"",IF(ISERROR(VLOOKUP($D49&amp;"@"&amp;4,'中間シート（個人）'!$F:$M,4,FALSE)),"",VLOOKUP($D49&amp;"@"&amp;4,'中間シート（個人）'!$F:$M,4,FALSE)&amp;VLOOKUP($D49&amp;"@"&amp;4,'中間シート（個人）'!$F:$M,5,FALSE)),"")</f>
        <v/>
      </c>
      <c r="Y49" s="20" t="str">
        <f>IF(INDEX(個人!$C$5:$AF$205,$A49,1)&lt;&gt;"",IF(ISERROR(VLOOKUP($D49&amp;"@"&amp;4,'中間シート（個人）'!$F:$M,4,FALSE)),"",VLOOKUP($D49&amp;"@"&amp;4,'中間シート（個人）'!$F:$M,6,FALSE)&amp;VLOOKUP($D49&amp;"@"&amp;4,'中間シート（個人）'!$F:$M,7,FALSE)&amp;"."&amp;VLOOKUP($D49&amp;"@"&amp;4,'中間シート（個人）'!$F:$M,8,FALSE)),"")</f>
        <v/>
      </c>
      <c r="Z49" s="20" t="str">
        <f>IF(INDEX(個人!$C$5:$AF$205,$A49,1)&lt;&gt;"",IF(ISERROR(VLOOKUP($D49&amp;"@"&amp;5,'中間シート（個人）'!$F:$M,4,FALSE)),"",VLOOKUP($D49&amp;"@"&amp;5,'中間シート（個人）'!$F:$M,4,FALSE)&amp;VLOOKUP($D49&amp;"@"&amp;5,'中間シート（個人）'!$F:$M,5,FALSE)),"")</f>
        <v/>
      </c>
      <c r="AA49" s="20" t="str">
        <f>IF(INDEX(個人!$C$5:$AF$205,$A49,1)&lt;&gt;"",IF(ISERROR(VLOOKUP($D49&amp;"@"&amp;5,'中間シート（個人）'!$F:$M,4,FALSE)),"",VLOOKUP($D49&amp;"@"&amp;5,'中間シート（個人）'!$F:$M,6,FALSE)&amp;VLOOKUP($D49&amp;"@"&amp;5,'中間シート（個人）'!$F:$M,7,FALSE)&amp;"."&amp;VLOOKUP($D49&amp;"@"&amp;5,'中間シート（個人）'!$F:$M,8,FALSE)),"")</f>
        <v/>
      </c>
      <c r="AB49" s="20" t="str">
        <f>IF(INDEX(個人!$C$5:$AF$205,$A49,1)&lt;&gt;"",IF(ISERROR(VLOOKUP($D49&amp;"@"&amp;6,'中間シート（個人）'!$F:$M,4,FALSE)),"",VLOOKUP($D49&amp;"@"&amp;6,'中間シート（個人）'!$F:$M,4,FALSE)&amp;VLOOKUP($D49&amp;"@"&amp;6,'中間シート（個人）'!$F:$M,5,FALSE)),"")</f>
        <v/>
      </c>
      <c r="AC49" s="20" t="str">
        <f>IF(INDEX(個人!$C$5:$AF$205,$A49,1)&lt;&gt;"",IF(ISERROR(VLOOKUP($D49&amp;"@"&amp;6,'中間シート（個人）'!$F:$M,4,FALSE)),"",VLOOKUP($D49&amp;"@"&amp;6,'中間シート（個人）'!$F:$M,6,FALSE)&amp;VLOOKUP($D49&amp;"@"&amp;6,'中間シート（個人）'!$F:$M,7,FALSE)&amp;"."&amp;VLOOKUP($D49&amp;"@"&amp;6,'中間シート（個人）'!$F:$M,8,FALSE)),"")</f>
        <v/>
      </c>
      <c r="AD49" s="20" t="str">
        <f>IF(INDEX(個人!$C$5:$AF$205,$A49,1)&lt;&gt;"",IF(ISERROR(VLOOKUP($D49&amp;"@"&amp;7,'中間シート（個人）'!$F:$M,4,FALSE)),"",VLOOKUP($D49&amp;"@"&amp;7,'中間シート（個人）'!$F:$M,4,FALSE)&amp;VLOOKUP($D49&amp;"@"&amp;7,'中間シート（個人）'!$F:$M,5,FALSE)),"")</f>
        <v/>
      </c>
      <c r="AE49" s="20" t="str">
        <f>IF(INDEX(個人!$C$5:$AF$205,$A49,1)&lt;&gt;"",IF(ISERROR(VLOOKUP($D49&amp;"@"&amp;7,'中間シート（個人）'!$F:$M,4,FALSE)),"",VLOOKUP($D49&amp;"@"&amp;7,'中間シート（個人）'!$F:$M,6,FALSE)&amp;VLOOKUP($D49&amp;"@"&amp;7,'中間シート（個人）'!$F:$M,7,FALSE)&amp;"."&amp;VLOOKUP($D49&amp;"@"&amp;7,'中間シート（個人）'!$F:$M,8,FALSE)),"")</f>
        <v/>
      </c>
      <c r="AF49" s="20" t="str">
        <f>IF(INDEX(個人!$C$5:$AF$205,$A49,1)&lt;&gt;"",IF(ISERROR(VLOOKUP($D49&amp;"@"&amp;8,'中間シート（個人）'!$F:$M,4,FALSE)),"",VLOOKUP($D49&amp;"@"&amp;8,'中間シート（個人）'!$F:$M,4,FALSE)&amp;VLOOKUP($D49&amp;"@"&amp;8,'中間シート（個人）'!$F:$M,5,FALSE)),"")</f>
        <v/>
      </c>
      <c r="AG49" s="20" t="str">
        <f>IF(INDEX(個人!$C$5:$AF$205,$A49,1)&lt;&gt;"",IF(ISERROR(VLOOKUP($D49&amp;"@"&amp;8,'中間シート（個人）'!$F:$M,4,FALSE)),"",VLOOKUP($D49&amp;"@"&amp;8,'中間シート（個人）'!$F:$M,6,FALSE)&amp;VLOOKUP($D49&amp;"@"&amp;8,'中間シート（個人）'!$F:$M,7,FALSE)&amp;"."&amp;VLOOKUP($D49&amp;"@"&amp;8,'中間シート（個人）'!$F:$M,8,FALSE)),"")</f>
        <v/>
      </c>
      <c r="AH49" s="20" t="str">
        <f>IF(INDEX(個人!$C$5:$AF$205,$A49,1)&lt;&gt;"",IF(ISERROR(VLOOKUP($D49&amp;"@"&amp;9,'中間シート（個人）'!$F:$M,4,FALSE)),"",VLOOKUP($D49&amp;"@"&amp;9,'中間シート（個人）'!$F:$M,4,FALSE)&amp;VLOOKUP($D49&amp;"@"&amp;9,'中間シート（個人）'!$F:$M,5,FALSE)),"")</f>
        <v/>
      </c>
      <c r="AI49" s="20" t="str">
        <f>IF(INDEX(個人!$C$5:$AF$205,$A49,1)&lt;&gt;"",IF(ISERROR(VLOOKUP($D49&amp;"@"&amp;9,'中間シート（個人）'!$F:$M,4,FALSE)),"",VLOOKUP($D49&amp;"@"&amp;9,'中間シート（個人）'!$F:$M,6,FALSE)&amp;VLOOKUP($D49&amp;"@"&amp;9,'中間シート（個人）'!$F:$M,7,FALSE)&amp;"."&amp;VLOOKUP($D49&amp;"@"&amp;9,'中間シート（個人）'!$F:$M,8,FALSE)),"")</f>
        <v/>
      </c>
      <c r="AJ49" s="20" t="str">
        <f>IF(INDEX(個人!$C$5:$AF$205,$A49,1)&lt;&gt;"",IF(ISERROR(VLOOKUP($D49&amp;"@"&amp;10,'中間シート（個人）'!$F:$M,4,FALSE)),"",VLOOKUP($D49&amp;"@"&amp;10,'中間シート（個人）'!$F:$M,4,FALSE)&amp;VLOOKUP($D49&amp;"@"&amp;10,'中間シート（個人）'!$F:$M,5,FALSE)),"")</f>
        <v/>
      </c>
      <c r="AK49" s="20" t="str">
        <f>IF(INDEX(個人!$C$5:$AF$205,$A49,1)&lt;&gt;"",IF(ISERROR(VLOOKUP($D49&amp;"@"&amp;10,'中間シート（個人）'!$F:$M,4,FALSE)),"",VLOOKUP($D49&amp;"@"&amp;10,'中間シート（個人）'!$F:$M,6,FALSE)&amp;VLOOKUP($D49&amp;"@"&amp;10,'中間シート（個人）'!$F:$M,7,FALSE)&amp;"."&amp;VLOOKUP($D49&amp;"@"&amp;10,'中間シート（個人）'!$F:$M,8,FALSE)),"")</f>
        <v/>
      </c>
    </row>
    <row r="50" spans="1:37" x14ac:dyDescent="0.15">
      <c r="A50" s="20">
        <v>47</v>
      </c>
      <c r="C50" s="20" t="str">
        <f>IF(INDEX(個人!$C$5:$AF$205,$A50,1)&lt;&gt;"",VLOOKUP(INDEX(個人!$C$5:$AF$205,$A50,3),コード一覧!$A$1:$B$3,2,FALSE),"")</f>
        <v/>
      </c>
      <c r="D50" s="20" t="str">
        <f>IF(INDEX(個人!$C$5:$AF$205,$A50,1)&lt;&gt;"",DBCS(TRIM(INDEX(個人!$C$5:$AF$205,$A50,1))),"")</f>
        <v/>
      </c>
      <c r="E50" s="20" t="str">
        <f>IF(INDEX(個人!$C$5:$AF$205,$A50,1)&lt;&gt;"",ASC(TRIM(INDEX(個人!$C$5:$AF$205,$A50,2))),"")</f>
        <v/>
      </c>
      <c r="F50" s="20" t="str">
        <f>IF(INDEX(個人!$C$5:$AF$205,$A50,1)&lt;&gt;"",TEXT(YEAR(INDEX(個人!$C$5:$AF$205,$A50,4)),"0000")&amp;TEXT(MONTH(INDEX(個人!$C$5:$AF$205,$A50,4)),"00")&amp;TEXT(DAY(INDEX(個人!$C$5:$AF$205,$A50,4)),"00"),"")</f>
        <v/>
      </c>
      <c r="G50" s="20" t="str">
        <f>IF(INDEX(個人!$C$5:$AF$205,$A50,1)&lt;&gt;"",VLOOKUP(VLOOKUP(INDEX(個人!$C$5:$AF$205,$A50,7),コード一覧!$AA$1:$AC$18,3,FALSE),コード一覧!$C$1:$D$8,2,FALSE),"")</f>
        <v/>
      </c>
      <c r="H50" s="20" t="str">
        <f>IF(INDEX(個人!$C$5:$AF$205,$A50,1)&lt;&gt;"",IF(ISNUMBER(VALUE(RIGHT(INDEX(個人!$C$5:$AF$205,$A50,7),1))),RIGHT(INDEX(個人!$C$5:$AF$205,$A50,7),1),0),"")</f>
        <v/>
      </c>
      <c r="I50" s="20" t="str">
        <f>IF(INDEX(個人!$C$5:$AF$205,$A50,1)&lt;&gt;"",VLOOKUP(D50&amp;"@"&amp;1,'中間シート（個人）'!$F:$M,3,FALSE),"")</f>
        <v/>
      </c>
      <c r="K50" s="20" t="str">
        <f>IF(INDEX(個人!$C$5:$AF$205,$A50,1)&lt;&gt;"",個人!$B$2,"")</f>
        <v/>
      </c>
      <c r="Q50" s="20" t="str">
        <f>IF(INDEX(個人!$C$5:$AF$205,$A50,1)&lt;&gt;"",4,"")</f>
        <v/>
      </c>
      <c r="R50" s="20" t="str">
        <f>IF(INDEX(個人!$C$5:$AF$205,$A50,1)&lt;&gt;"",IF(ISERROR(VLOOKUP($D50&amp;"@"&amp;1,'中間シート（個人）'!$F:$M,4,FALSE)),"",VLOOKUP($D50&amp;"@"&amp;1,'中間シート（個人）'!$F:$M,4,FALSE)&amp;VLOOKUP($D50&amp;"@"&amp;1,'中間シート（個人）'!$F:$M,5,FALSE)),"")</f>
        <v/>
      </c>
      <c r="S50" s="20" t="str">
        <f>IF(INDEX(個人!$C$5:$AF$205,$A50,1)&lt;&gt;"",IF(ISERROR(VLOOKUP($D50&amp;"@"&amp;1,'中間シート（個人）'!$F:$M,4,FALSE)),"",VLOOKUP($D50&amp;"@"&amp;1,'中間シート（個人）'!$F:$M,6,FALSE)&amp;VLOOKUP($D50&amp;"@"&amp;1,'中間シート（個人）'!$F:$M,7,FALSE)&amp;"."&amp;VLOOKUP($D50&amp;"@"&amp;1,'中間シート（個人）'!$F:$M,8,FALSE)),"")</f>
        <v/>
      </c>
      <c r="T50" s="20" t="str">
        <f>IF(INDEX(個人!$C$5:$AF$205,$A50,1)&lt;&gt;"",IF(ISERROR(VLOOKUP($D50&amp;"@"&amp;2,'中間シート（個人）'!$F:$M,4,FALSE)),"",VLOOKUP($D50&amp;"@"&amp;2,'中間シート（個人）'!$F:$M,4,FALSE)&amp;VLOOKUP($D50&amp;"@"&amp;2,'中間シート（個人）'!$F:$M,5,FALSE)),"")</f>
        <v/>
      </c>
      <c r="U50" s="20" t="str">
        <f>IF(INDEX(個人!$C$5:$AF$205,$A50,1)&lt;&gt;"",IF(ISERROR(VLOOKUP($D50&amp;"@"&amp;2,'中間シート（個人）'!$F:$M,4,FALSE)),"",VLOOKUP($D50&amp;"@"&amp;2,'中間シート（個人）'!$F:$M,6,FALSE)&amp;VLOOKUP($D50&amp;"@"&amp;2,'中間シート（個人）'!$F:$M,7,FALSE)&amp;"."&amp;VLOOKUP($D50&amp;"@"&amp;2,'中間シート（個人）'!$F:$M,8,FALSE)),"")</f>
        <v/>
      </c>
      <c r="V50" s="20" t="str">
        <f>IF(INDEX(個人!$C$5:$AF$205,$A50,1)&lt;&gt;"",IF(ISERROR(VLOOKUP($D50&amp;"@"&amp;3,'中間シート（個人）'!$F:$M,4,FALSE)),"",VLOOKUP($D50&amp;"@"&amp;3,'中間シート（個人）'!$F:$M,4,FALSE)&amp;VLOOKUP($D50&amp;"@"&amp;3,'中間シート（個人）'!$F:$M,5,FALSE)),"")</f>
        <v/>
      </c>
      <c r="W50" s="20" t="str">
        <f>IF(INDEX(個人!$C$5:$AF$205,$A50,1)&lt;&gt;"",IF(ISERROR(VLOOKUP($D50&amp;"@"&amp;3,'中間シート（個人）'!$F:$M,4,FALSE)),"",VLOOKUP($D50&amp;"@"&amp;3,'中間シート（個人）'!$F:$M,6,FALSE)&amp;VLOOKUP($D50&amp;"@"&amp;3,'中間シート（個人）'!$F:$M,7,FALSE)&amp;"."&amp;VLOOKUP($D50&amp;"@"&amp;3,'中間シート（個人）'!$F:$M,8,FALSE)),"")</f>
        <v/>
      </c>
      <c r="X50" s="20" t="str">
        <f>IF(INDEX(個人!$C$5:$AF$205,$A50,1)&lt;&gt;"",IF(ISERROR(VLOOKUP($D50&amp;"@"&amp;4,'中間シート（個人）'!$F:$M,4,FALSE)),"",VLOOKUP($D50&amp;"@"&amp;4,'中間シート（個人）'!$F:$M,4,FALSE)&amp;VLOOKUP($D50&amp;"@"&amp;4,'中間シート（個人）'!$F:$M,5,FALSE)),"")</f>
        <v/>
      </c>
      <c r="Y50" s="20" t="str">
        <f>IF(INDEX(個人!$C$5:$AF$205,$A50,1)&lt;&gt;"",IF(ISERROR(VLOOKUP($D50&amp;"@"&amp;4,'中間シート（個人）'!$F:$M,4,FALSE)),"",VLOOKUP($D50&amp;"@"&amp;4,'中間シート（個人）'!$F:$M,6,FALSE)&amp;VLOOKUP($D50&amp;"@"&amp;4,'中間シート（個人）'!$F:$M,7,FALSE)&amp;"."&amp;VLOOKUP($D50&amp;"@"&amp;4,'中間シート（個人）'!$F:$M,8,FALSE)),"")</f>
        <v/>
      </c>
      <c r="Z50" s="20" t="str">
        <f>IF(INDEX(個人!$C$5:$AF$205,$A50,1)&lt;&gt;"",IF(ISERROR(VLOOKUP($D50&amp;"@"&amp;5,'中間シート（個人）'!$F:$M,4,FALSE)),"",VLOOKUP($D50&amp;"@"&amp;5,'中間シート（個人）'!$F:$M,4,FALSE)&amp;VLOOKUP($D50&amp;"@"&amp;5,'中間シート（個人）'!$F:$M,5,FALSE)),"")</f>
        <v/>
      </c>
      <c r="AA50" s="20" t="str">
        <f>IF(INDEX(個人!$C$5:$AF$205,$A50,1)&lt;&gt;"",IF(ISERROR(VLOOKUP($D50&amp;"@"&amp;5,'中間シート（個人）'!$F:$M,4,FALSE)),"",VLOOKUP($D50&amp;"@"&amp;5,'中間シート（個人）'!$F:$M,6,FALSE)&amp;VLOOKUP($D50&amp;"@"&amp;5,'中間シート（個人）'!$F:$M,7,FALSE)&amp;"."&amp;VLOOKUP($D50&amp;"@"&amp;5,'中間シート（個人）'!$F:$M,8,FALSE)),"")</f>
        <v/>
      </c>
      <c r="AB50" s="20" t="str">
        <f>IF(INDEX(個人!$C$5:$AF$205,$A50,1)&lt;&gt;"",IF(ISERROR(VLOOKUP($D50&amp;"@"&amp;6,'中間シート（個人）'!$F:$M,4,FALSE)),"",VLOOKUP($D50&amp;"@"&amp;6,'中間シート（個人）'!$F:$M,4,FALSE)&amp;VLOOKUP($D50&amp;"@"&amp;6,'中間シート（個人）'!$F:$M,5,FALSE)),"")</f>
        <v/>
      </c>
      <c r="AC50" s="20" t="str">
        <f>IF(INDEX(個人!$C$5:$AF$205,$A50,1)&lt;&gt;"",IF(ISERROR(VLOOKUP($D50&amp;"@"&amp;6,'中間シート（個人）'!$F:$M,4,FALSE)),"",VLOOKUP($D50&amp;"@"&amp;6,'中間シート（個人）'!$F:$M,6,FALSE)&amp;VLOOKUP($D50&amp;"@"&amp;6,'中間シート（個人）'!$F:$M,7,FALSE)&amp;"."&amp;VLOOKUP($D50&amp;"@"&amp;6,'中間シート（個人）'!$F:$M,8,FALSE)),"")</f>
        <v/>
      </c>
      <c r="AD50" s="20" t="str">
        <f>IF(INDEX(個人!$C$5:$AF$205,$A50,1)&lt;&gt;"",IF(ISERROR(VLOOKUP($D50&amp;"@"&amp;7,'中間シート（個人）'!$F:$M,4,FALSE)),"",VLOOKUP($D50&amp;"@"&amp;7,'中間シート（個人）'!$F:$M,4,FALSE)&amp;VLOOKUP($D50&amp;"@"&amp;7,'中間シート（個人）'!$F:$M,5,FALSE)),"")</f>
        <v/>
      </c>
      <c r="AE50" s="20" t="str">
        <f>IF(INDEX(個人!$C$5:$AF$205,$A50,1)&lt;&gt;"",IF(ISERROR(VLOOKUP($D50&amp;"@"&amp;7,'中間シート（個人）'!$F:$M,4,FALSE)),"",VLOOKUP($D50&amp;"@"&amp;7,'中間シート（個人）'!$F:$M,6,FALSE)&amp;VLOOKUP($D50&amp;"@"&amp;7,'中間シート（個人）'!$F:$M,7,FALSE)&amp;"."&amp;VLOOKUP($D50&amp;"@"&amp;7,'中間シート（個人）'!$F:$M,8,FALSE)),"")</f>
        <v/>
      </c>
      <c r="AF50" s="20" t="str">
        <f>IF(INDEX(個人!$C$5:$AF$205,$A50,1)&lt;&gt;"",IF(ISERROR(VLOOKUP($D50&amp;"@"&amp;8,'中間シート（個人）'!$F:$M,4,FALSE)),"",VLOOKUP($D50&amp;"@"&amp;8,'中間シート（個人）'!$F:$M,4,FALSE)&amp;VLOOKUP($D50&amp;"@"&amp;8,'中間シート（個人）'!$F:$M,5,FALSE)),"")</f>
        <v/>
      </c>
      <c r="AG50" s="20" t="str">
        <f>IF(INDEX(個人!$C$5:$AF$205,$A50,1)&lt;&gt;"",IF(ISERROR(VLOOKUP($D50&amp;"@"&amp;8,'中間シート（個人）'!$F:$M,4,FALSE)),"",VLOOKUP($D50&amp;"@"&amp;8,'中間シート（個人）'!$F:$M,6,FALSE)&amp;VLOOKUP($D50&amp;"@"&amp;8,'中間シート（個人）'!$F:$M,7,FALSE)&amp;"."&amp;VLOOKUP($D50&amp;"@"&amp;8,'中間シート（個人）'!$F:$M,8,FALSE)),"")</f>
        <v/>
      </c>
      <c r="AH50" s="20" t="str">
        <f>IF(INDEX(個人!$C$5:$AF$205,$A50,1)&lt;&gt;"",IF(ISERROR(VLOOKUP($D50&amp;"@"&amp;9,'中間シート（個人）'!$F:$M,4,FALSE)),"",VLOOKUP($D50&amp;"@"&amp;9,'中間シート（個人）'!$F:$M,4,FALSE)&amp;VLOOKUP($D50&amp;"@"&amp;9,'中間シート（個人）'!$F:$M,5,FALSE)),"")</f>
        <v/>
      </c>
      <c r="AI50" s="20" t="str">
        <f>IF(INDEX(個人!$C$5:$AF$205,$A50,1)&lt;&gt;"",IF(ISERROR(VLOOKUP($D50&amp;"@"&amp;9,'中間シート（個人）'!$F:$M,4,FALSE)),"",VLOOKUP($D50&amp;"@"&amp;9,'中間シート（個人）'!$F:$M,6,FALSE)&amp;VLOOKUP($D50&amp;"@"&amp;9,'中間シート（個人）'!$F:$M,7,FALSE)&amp;"."&amp;VLOOKUP($D50&amp;"@"&amp;9,'中間シート（個人）'!$F:$M,8,FALSE)),"")</f>
        <v/>
      </c>
      <c r="AJ50" s="20" t="str">
        <f>IF(INDEX(個人!$C$5:$AF$205,$A50,1)&lt;&gt;"",IF(ISERROR(VLOOKUP($D50&amp;"@"&amp;10,'中間シート（個人）'!$F:$M,4,FALSE)),"",VLOOKUP($D50&amp;"@"&amp;10,'中間シート（個人）'!$F:$M,4,FALSE)&amp;VLOOKUP($D50&amp;"@"&amp;10,'中間シート（個人）'!$F:$M,5,FALSE)),"")</f>
        <v/>
      </c>
      <c r="AK50" s="20" t="str">
        <f>IF(INDEX(個人!$C$5:$AF$205,$A50,1)&lt;&gt;"",IF(ISERROR(VLOOKUP($D50&amp;"@"&amp;10,'中間シート（個人）'!$F:$M,4,FALSE)),"",VLOOKUP($D50&amp;"@"&amp;10,'中間シート（個人）'!$F:$M,6,FALSE)&amp;VLOOKUP($D50&amp;"@"&amp;10,'中間シート（個人）'!$F:$M,7,FALSE)&amp;"."&amp;VLOOKUP($D50&amp;"@"&amp;10,'中間シート（個人）'!$F:$M,8,FALSE)),"")</f>
        <v/>
      </c>
    </row>
    <row r="51" spans="1:37" x14ac:dyDescent="0.15">
      <c r="A51" s="20">
        <v>48</v>
      </c>
      <c r="C51" s="20" t="str">
        <f>IF(INDEX(個人!$C$5:$AF$205,$A51,1)&lt;&gt;"",VLOOKUP(INDEX(個人!$C$5:$AF$205,$A51,3),コード一覧!$A$1:$B$3,2,FALSE),"")</f>
        <v/>
      </c>
      <c r="D51" s="20" t="str">
        <f>IF(INDEX(個人!$C$5:$AF$205,$A51,1)&lt;&gt;"",DBCS(TRIM(INDEX(個人!$C$5:$AF$205,$A51,1))),"")</f>
        <v/>
      </c>
      <c r="E51" s="20" t="str">
        <f>IF(INDEX(個人!$C$5:$AF$205,$A51,1)&lt;&gt;"",ASC(TRIM(INDEX(個人!$C$5:$AF$205,$A51,2))),"")</f>
        <v/>
      </c>
      <c r="F51" s="20" t="str">
        <f>IF(INDEX(個人!$C$5:$AF$205,$A51,1)&lt;&gt;"",TEXT(YEAR(INDEX(個人!$C$5:$AF$205,$A51,4)),"0000")&amp;TEXT(MONTH(INDEX(個人!$C$5:$AF$205,$A51,4)),"00")&amp;TEXT(DAY(INDEX(個人!$C$5:$AF$205,$A51,4)),"00"),"")</f>
        <v/>
      </c>
      <c r="G51" s="20" t="str">
        <f>IF(INDEX(個人!$C$5:$AF$205,$A51,1)&lt;&gt;"",VLOOKUP(VLOOKUP(INDEX(個人!$C$5:$AF$205,$A51,7),コード一覧!$AA$1:$AC$18,3,FALSE),コード一覧!$C$1:$D$8,2,FALSE),"")</f>
        <v/>
      </c>
      <c r="H51" s="20" t="str">
        <f>IF(INDEX(個人!$C$5:$AF$205,$A51,1)&lt;&gt;"",IF(ISNUMBER(VALUE(RIGHT(INDEX(個人!$C$5:$AF$205,$A51,7),1))),RIGHT(INDEX(個人!$C$5:$AF$205,$A51,7),1),0),"")</f>
        <v/>
      </c>
      <c r="I51" s="20" t="str">
        <f>IF(INDEX(個人!$C$5:$AF$205,$A51,1)&lt;&gt;"",VLOOKUP(D51&amp;"@"&amp;1,'中間シート（個人）'!$F:$M,3,FALSE),"")</f>
        <v/>
      </c>
      <c r="K51" s="20" t="str">
        <f>IF(INDEX(個人!$C$5:$AF$205,$A51,1)&lt;&gt;"",個人!$B$2,"")</f>
        <v/>
      </c>
      <c r="Q51" s="20" t="str">
        <f>IF(INDEX(個人!$C$5:$AF$205,$A51,1)&lt;&gt;"",4,"")</f>
        <v/>
      </c>
      <c r="R51" s="20" t="str">
        <f>IF(INDEX(個人!$C$5:$AF$205,$A51,1)&lt;&gt;"",IF(ISERROR(VLOOKUP($D51&amp;"@"&amp;1,'中間シート（個人）'!$F:$M,4,FALSE)),"",VLOOKUP($D51&amp;"@"&amp;1,'中間シート（個人）'!$F:$M,4,FALSE)&amp;VLOOKUP($D51&amp;"@"&amp;1,'中間シート（個人）'!$F:$M,5,FALSE)),"")</f>
        <v/>
      </c>
      <c r="S51" s="20" t="str">
        <f>IF(INDEX(個人!$C$5:$AF$205,$A51,1)&lt;&gt;"",IF(ISERROR(VLOOKUP($D51&amp;"@"&amp;1,'中間シート（個人）'!$F:$M,4,FALSE)),"",VLOOKUP($D51&amp;"@"&amp;1,'中間シート（個人）'!$F:$M,6,FALSE)&amp;VLOOKUP($D51&amp;"@"&amp;1,'中間シート（個人）'!$F:$M,7,FALSE)&amp;"."&amp;VLOOKUP($D51&amp;"@"&amp;1,'中間シート（個人）'!$F:$M,8,FALSE)),"")</f>
        <v/>
      </c>
      <c r="T51" s="20" t="str">
        <f>IF(INDEX(個人!$C$5:$AF$205,$A51,1)&lt;&gt;"",IF(ISERROR(VLOOKUP($D51&amp;"@"&amp;2,'中間シート（個人）'!$F:$M,4,FALSE)),"",VLOOKUP($D51&amp;"@"&amp;2,'中間シート（個人）'!$F:$M,4,FALSE)&amp;VLOOKUP($D51&amp;"@"&amp;2,'中間シート（個人）'!$F:$M,5,FALSE)),"")</f>
        <v/>
      </c>
      <c r="U51" s="20" t="str">
        <f>IF(INDEX(個人!$C$5:$AF$205,$A51,1)&lt;&gt;"",IF(ISERROR(VLOOKUP($D51&amp;"@"&amp;2,'中間シート（個人）'!$F:$M,4,FALSE)),"",VLOOKUP($D51&amp;"@"&amp;2,'中間シート（個人）'!$F:$M,6,FALSE)&amp;VLOOKUP($D51&amp;"@"&amp;2,'中間シート（個人）'!$F:$M,7,FALSE)&amp;"."&amp;VLOOKUP($D51&amp;"@"&amp;2,'中間シート（個人）'!$F:$M,8,FALSE)),"")</f>
        <v/>
      </c>
      <c r="V51" s="20" t="str">
        <f>IF(INDEX(個人!$C$5:$AF$205,$A51,1)&lt;&gt;"",IF(ISERROR(VLOOKUP($D51&amp;"@"&amp;3,'中間シート（個人）'!$F:$M,4,FALSE)),"",VLOOKUP($D51&amp;"@"&amp;3,'中間シート（個人）'!$F:$M,4,FALSE)&amp;VLOOKUP($D51&amp;"@"&amp;3,'中間シート（個人）'!$F:$M,5,FALSE)),"")</f>
        <v/>
      </c>
      <c r="W51" s="20" t="str">
        <f>IF(INDEX(個人!$C$5:$AF$205,$A51,1)&lt;&gt;"",IF(ISERROR(VLOOKUP($D51&amp;"@"&amp;3,'中間シート（個人）'!$F:$M,4,FALSE)),"",VLOOKUP($D51&amp;"@"&amp;3,'中間シート（個人）'!$F:$M,6,FALSE)&amp;VLOOKUP($D51&amp;"@"&amp;3,'中間シート（個人）'!$F:$M,7,FALSE)&amp;"."&amp;VLOOKUP($D51&amp;"@"&amp;3,'中間シート（個人）'!$F:$M,8,FALSE)),"")</f>
        <v/>
      </c>
      <c r="X51" s="20" t="str">
        <f>IF(INDEX(個人!$C$5:$AF$205,$A51,1)&lt;&gt;"",IF(ISERROR(VLOOKUP($D51&amp;"@"&amp;4,'中間シート（個人）'!$F:$M,4,FALSE)),"",VLOOKUP($D51&amp;"@"&amp;4,'中間シート（個人）'!$F:$M,4,FALSE)&amp;VLOOKUP($D51&amp;"@"&amp;4,'中間シート（個人）'!$F:$M,5,FALSE)),"")</f>
        <v/>
      </c>
      <c r="Y51" s="20" t="str">
        <f>IF(INDEX(個人!$C$5:$AF$205,$A51,1)&lt;&gt;"",IF(ISERROR(VLOOKUP($D51&amp;"@"&amp;4,'中間シート（個人）'!$F:$M,4,FALSE)),"",VLOOKUP($D51&amp;"@"&amp;4,'中間シート（個人）'!$F:$M,6,FALSE)&amp;VLOOKUP($D51&amp;"@"&amp;4,'中間シート（個人）'!$F:$M,7,FALSE)&amp;"."&amp;VLOOKUP($D51&amp;"@"&amp;4,'中間シート（個人）'!$F:$M,8,FALSE)),"")</f>
        <v/>
      </c>
      <c r="Z51" s="20" t="str">
        <f>IF(INDEX(個人!$C$5:$AF$205,$A51,1)&lt;&gt;"",IF(ISERROR(VLOOKUP($D51&amp;"@"&amp;5,'中間シート（個人）'!$F:$M,4,FALSE)),"",VLOOKUP($D51&amp;"@"&amp;5,'中間シート（個人）'!$F:$M,4,FALSE)&amp;VLOOKUP($D51&amp;"@"&amp;5,'中間シート（個人）'!$F:$M,5,FALSE)),"")</f>
        <v/>
      </c>
      <c r="AA51" s="20" t="str">
        <f>IF(INDEX(個人!$C$5:$AF$205,$A51,1)&lt;&gt;"",IF(ISERROR(VLOOKUP($D51&amp;"@"&amp;5,'中間シート（個人）'!$F:$M,4,FALSE)),"",VLOOKUP($D51&amp;"@"&amp;5,'中間シート（個人）'!$F:$M,6,FALSE)&amp;VLOOKUP($D51&amp;"@"&amp;5,'中間シート（個人）'!$F:$M,7,FALSE)&amp;"."&amp;VLOOKUP($D51&amp;"@"&amp;5,'中間シート（個人）'!$F:$M,8,FALSE)),"")</f>
        <v/>
      </c>
      <c r="AB51" s="20" t="str">
        <f>IF(INDEX(個人!$C$5:$AF$205,$A51,1)&lt;&gt;"",IF(ISERROR(VLOOKUP($D51&amp;"@"&amp;6,'中間シート（個人）'!$F:$M,4,FALSE)),"",VLOOKUP($D51&amp;"@"&amp;6,'中間シート（個人）'!$F:$M,4,FALSE)&amp;VLOOKUP($D51&amp;"@"&amp;6,'中間シート（個人）'!$F:$M,5,FALSE)),"")</f>
        <v/>
      </c>
      <c r="AC51" s="20" t="str">
        <f>IF(INDEX(個人!$C$5:$AF$205,$A51,1)&lt;&gt;"",IF(ISERROR(VLOOKUP($D51&amp;"@"&amp;6,'中間シート（個人）'!$F:$M,4,FALSE)),"",VLOOKUP($D51&amp;"@"&amp;6,'中間シート（個人）'!$F:$M,6,FALSE)&amp;VLOOKUP($D51&amp;"@"&amp;6,'中間シート（個人）'!$F:$M,7,FALSE)&amp;"."&amp;VLOOKUP($D51&amp;"@"&amp;6,'中間シート（個人）'!$F:$M,8,FALSE)),"")</f>
        <v/>
      </c>
      <c r="AD51" s="20" t="str">
        <f>IF(INDEX(個人!$C$5:$AF$205,$A51,1)&lt;&gt;"",IF(ISERROR(VLOOKUP($D51&amp;"@"&amp;7,'中間シート（個人）'!$F:$M,4,FALSE)),"",VLOOKUP($D51&amp;"@"&amp;7,'中間シート（個人）'!$F:$M,4,FALSE)&amp;VLOOKUP($D51&amp;"@"&amp;7,'中間シート（個人）'!$F:$M,5,FALSE)),"")</f>
        <v/>
      </c>
      <c r="AE51" s="20" t="str">
        <f>IF(INDEX(個人!$C$5:$AF$205,$A51,1)&lt;&gt;"",IF(ISERROR(VLOOKUP($D51&amp;"@"&amp;7,'中間シート（個人）'!$F:$M,4,FALSE)),"",VLOOKUP($D51&amp;"@"&amp;7,'中間シート（個人）'!$F:$M,6,FALSE)&amp;VLOOKUP($D51&amp;"@"&amp;7,'中間シート（個人）'!$F:$M,7,FALSE)&amp;"."&amp;VLOOKUP($D51&amp;"@"&amp;7,'中間シート（個人）'!$F:$M,8,FALSE)),"")</f>
        <v/>
      </c>
      <c r="AF51" s="20" t="str">
        <f>IF(INDEX(個人!$C$5:$AF$205,$A51,1)&lt;&gt;"",IF(ISERROR(VLOOKUP($D51&amp;"@"&amp;8,'中間シート（個人）'!$F:$M,4,FALSE)),"",VLOOKUP($D51&amp;"@"&amp;8,'中間シート（個人）'!$F:$M,4,FALSE)&amp;VLOOKUP($D51&amp;"@"&amp;8,'中間シート（個人）'!$F:$M,5,FALSE)),"")</f>
        <v/>
      </c>
      <c r="AG51" s="20" t="str">
        <f>IF(INDEX(個人!$C$5:$AF$205,$A51,1)&lt;&gt;"",IF(ISERROR(VLOOKUP($D51&amp;"@"&amp;8,'中間シート（個人）'!$F:$M,4,FALSE)),"",VLOOKUP($D51&amp;"@"&amp;8,'中間シート（個人）'!$F:$M,6,FALSE)&amp;VLOOKUP($D51&amp;"@"&amp;8,'中間シート（個人）'!$F:$M,7,FALSE)&amp;"."&amp;VLOOKUP($D51&amp;"@"&amp;8,'中間シート（個人）'!$F:$M,8,FALSE)),"")</f>
        <v/>
      </c>
      <c r="AH51" s="20" t="str">
        <f>IF(INDEX(個人!$C$5:$AF$205,$A51,1)&lt;&gt;"",IF(ISERROR(VLOOKUP($D51&amp;"@"&amp;9,'中間シート（個人）'!$F:$M,4,FALSE)),"",VLOOKUP($D51&amp;"@"&amp;9,'中間シート（個人）'!$F:$M,4,FALSE)&amp;VLOOKUP($D51&amp;"@"&amp;9,'中間シート（個人）'!$F:$M,5,FALSE)),"")</f>
        <v/>
      </c>
      <c r="AI51" s="20" t="str">
        <f>IF(INDEX(個人!$C$5:$AF$205,$A51,1)&lt;&gt;"",IF(ISERROR(VLOOKUP($D51&amp;"@"&amp;9,'中間シート（個人）'!$F:$M,4,FALSE)),"",VLOOKUP($D51&amp;"@"&amp;9,'中間シート（個人）'!$F:$M,6,FALSE)&amp;VLOOKUP($D51&amp;"@"&amp;9,'中間シート（個人）'!$F:$M,7,FALSE)&amp;"."&amp;VLOOKUP($D51&amp;"@"&amp;9,'中間シート（個人）'!$F:$M,8,FALSE)),"")</f>
        <v/>
      </c>
      <c r="AJ51" s="20" t="str">
        <f>IF(INDEX(個人!$C$5:$AF$205,$A51,1)&lt;&gt;"",IF(ISERROR(VLOOKUP($D51&amp;"@"&amp;10,'中間シート（個人）'!$F:$M,4,FALSE)),"",VLOOKUP($D51&amp;"@"&amp;10,'中間シート（個人）'!$F:$M,4,FALSE)&amp;VLOOKUP($D51&amp;"@"&amp;10,'中間シート（個人）'!$F:$M,5,FALSE)),"")</f>
        <v/>
      </c>
      <c r="AK51" s="20" t="str">
        <f>IF(INDEX(個人!$C$5:$AF$205,$A51,1)&lt;&gt;"",IF(ISERROR(VLOOKUP($D51&amp;"@"&amp;10,'中間シート（個人）'!$F:$M,4,FALSE)),"",VLOOKUP($D51&amp;"@"&amp;10,'中間シート（個人）'!$F:$M,6,FALSE)&amp;VLOOKUP($D51&amp;"@"&amp;10,'中間シート（個人）'!$F:$M,7,FALSE)&amp;"."&amp;VLOOKUP($D51&amp;"@"&amp;10,'中間シート（個人）'!$F:$M,8,FALSE)),"")</f>
        <v/>
      </c>
    </row>
    <row r="52" spans="1:37" x14ac:dyDescent="0.15">
      <c r="A52" s="20">
        <v>49</v>
      </c>
      <c r="C52" s="20" t="str">
        <f>IF(INDEX(個人!$C$5:$AF$205,$A52,1)&lt;&gt;"",VLOOKUP(INDEX(個人!$C$5:$AF$205,$A52,3),コード一覧!$A$1:$B$3,2,FALSE),"")</f>
        <v/>
      </c>
      <c r="D52" s="20" t="str">
        <f>IF(INDEX(個人!$C$5:$AF$205,$A52,1)&lt;&gt;"",DBCS(TRIM(INDEX(個人!$C$5:$AF$205,$A52,1))),"")</f>
        <v/>
      </c>
      <c r="E52" s="20" t="str">
        <f>IF(INDEX(個人!$C$5:$AF$205,$A52,1)&lt;&gt;"",ASC(TRIM(INDEX(個人!$C$5:$AF$205,$A52,2))),"")</f>
        <v/>
      </c>
      <c r="F52" s="20" t="str">
        <f>IF(INDEX(個人!$C$5:$AF$205,$A52,1)&lt;&gt;"",TEXT(YEAR(INDEX(個人!$C$5:$AF$205,$A52,4)),"0000")&amp;TEXT(MONTH(INDEX(個人!$C$5:$AF$205,$A52,4)),"00")&amp;TEXT(DAY(INDEX(個人!$C$5:$AF$205,$A52,4)),"00"),"")</f>
        <v/>
      </c>
      <c r="G52" s="20" t="str">
        <f>IF(INDEX(個人!$C$5:$AF$205,$A52,1)&lt;&gt;"",VLOOKUP(VLOOKUP(INDEX(個人!$C$5:$AF$205,$A52,7),コード一覧!$AA$1:$AC$18,3,FALSE),コード一覧!$C$1:$D$8,2,FALSE),"")</f>
        <v/>
      </c>
      <c r="H52" s="20" t="str">
        <f>IF(INDEX(個人!$C$5:$AF$205,$A52,1)&lt;&gt;"",IF(ISNUMBER(VALUE(RIGHT(INDEX(個人!$C$5:$AF$205,$A52,7),1))),RIGHT(INDEX(個人!$C$5:$AF$205,$A52,7),1),0),"")</f>
        <v/>
      </c>
      <c r="I52" s="20" t="str">
        <f>IF(INDEX(個人!$C$5:$AF$205,$A52,1)&lt;&gt;"",VLOOKUP(D52&amp;"@"&amp;1,'中間シート（個人）'!$F:$M,3,FALSE),"")</f>
        <v/>
      </c>
      <c r="K52" s="20" t="str">
        <f>IF(INDEX(個人!$C$5:$AF$205,$A52,1)&lt;&gt;"",個人!$B$2,"")</f>
        <v/>
      </c>
      <c r="Q52" s="20" t="str">
        <f>IF(INDEX(個人!$C$5:$AF$205,$A52,1)&lt;&gt;"",4,"")</f>
        <v/>
      </c>
      <c r="R52" s="20" t="str">
        <f>IF(INDEX(個人!$C$5:$AF$205,$A52,1)&lt;&gt;"",IF(ISERROR(VLOOKUP($D52&amp;"@"&amp;1,'中間シート（個人）'!$F:$M,4,FALSE)),"",VLOOKUP($D52&amp;"@"&amp;1,'中間シート（個人）'!$F:$M,4,FALSE)&amp;VLOOKUP($D52&amp;"@"&amp;1,'中間シート（個人）'!$F:$M,5,FALSE)),"")</f>
        <v/>
      </c>
      <c r="S52" s="20" t="str">
        <f>IF(INDEX(個人!$C$5:$AF$205,$A52,1)&lt;&gt;"",IF(ISERROR(VLOOKUP($D52&amp;"@"&amp;1,'中間シート（個人）'!$F:$M,4,FALSE)),"",VLOOKUP($D52&amp;"@"&amp;1,'中間シート（個人）'!$F:$M,6,FALSE)&amp;VLOOKUP($D52&amp;"@"&amp;1,'中間シート（個人）'!$F:$M,7,FALSE)&amp;"."&amp;VLOOKUP($D52&amp;"@"&amp;1,'中間シート（個人）'!$F:$M,8,FALSE)),"")</f>
        <v/>
      </c>
      <c r="T52" s="20" t="str">
        <f>IF(INDEX(個人!$C$5:$AF$205,$A52,1)&lt;&gt;"",IF(ISERROR(VLOOKUP($D52&amp;"@"&amp;2,'中間シート（個人）'!$F:$M,4,FALSE)),"",VLOOKUP($D52&amp;"@"&amp;2,'中間シート（個人）'!$F:$M,4,FALSE)&amp;VLOOKUP($D52&amp;"@"&amp;2,'中間シート（個人）'!$F:$M,5,FALSE)),"")</f>
        <v/>
      </c>
      <c r="U52" s="20" t="str">
        <f>IF(INDEX(個人!$C$5:$AF$205,$A52,1)&lt;&gt;"",IF(ISERROR(VLOOKUP($D52&amp;"@"&amp;2,'中間シート（個人）'!$F:$M,4,FALSE)),"",VLOOKUP($D52&amp;"@"&amp;2,'中間シート（個人）'!$F:$M,6,FALSE)&amp;VLOOKUP($D52&amp;"@"&amp;2,'中間シート（個人）'!$F:$M,7,FALSE)&amp;"."&amp;VLOOKUP($D52&amp;"@"&amp;2,'中間シート（個人）'!$F:$M,8,FALSE)),"")</f>
        <v/>
      </c>
      <c r="V52" s="20" t="str">
        <f>IF(INDEX(個人!$C$5:$AF$205,$A52,1)&lt;&gt;"",IF(ISERROR(VLOOKUP($D52&amp;"@"&amp;3,'中間シート（個人）'!$F:$M,4,FALSE)),"",VLOOKUP($D52&amp;"@"&amp;3,'中間シート（個人）'!$F:$M,4,FALSE)&amp;VLOOKUP($D52&amp;"@"&amp;3,'中間シート（個人）'!$F:$M,5,FALSE)),"")</f>
        <v/>
      </c>
      <c r="W52" s="20" t="str">
        <f>IF(INDEX(個人!$C$5:$AF$205,$A52,1)&lt;&gt;"",IF(ISERROR(VLOOKUP($D52&amp;"@"&amp;3,'中間シート（個人）'!$F:$M,4,FALSE)),"",VLOOKUP($D52&amp;"@"&amp;3,'中間シート（個人）'!$F:$M,6,FALSE)&amp;VLOOKUP($D52&amp;"@"&amp;3,'中間シート（個人）'!$F:$M,7,FALSE)&amp;"."&amp;VLOOKUP($D52&amp;"@"&amp;3,'中間シート（個人）'!$F:$M,8,FALSE)),"")</f>
        <v/>
      </c>
      <c r="X52" s="20" t="str">
        <f>IF(INDEX(個人!$C$5:$AF$205,$A52,1)&lt;&gt;"",IF(ISERROR(VLOOKUP($D52&amp;"@"&amp;4,'中間シート（個人）'!$F:$M,4,FALSE)),"",VLOOKUP($D52&amp;"@"&amp;4,'中間シート（個人）'!$F:$M,4,FALSE)&amp;VLOOKUP($D52&amp;"@"&amp;4,'中間シート（個人）'!$F:$M,5,FALSE)),"")</f>
        <v/>
      </c>
      <c r="Y52" s="20" t="str">
        <f>IF(INDEX(個人!$C$5:$AF$205,$A52,1)&lt;&gt;"",IF(ISERROR(VLOOKUP($D52&amp;"@"&amp;4,'中間シート（個人）'!$F:$M,4,FALSE)),"",VLOOKUP($D52&amp;"@"&amp;4,'中間シート（個人）'!$F:$M,6,FALSE)&amp;VLOOKUP($D52&amp;"@"&amp;4,'中間シート（個人）'!$F:$M,7,FALSE)&amp;"."&amp;VLOOKUP($D52&amp;"@"&amp;4,'中間シート（個人）'!$F:$M,8,FALSE)),"")</f>
        <v/>
      </c>
      <c r="Z52" s="20" t="str">
        <f>IF(INDEX(個人!$C$5:$AF$205,$A52,1)&lt;&gt;"",IF(ISERROR(VLOOKUP($D52&amp;"@"&amp;5,'中間シート（個人）'!$F:$M,4,FALSE)),"",VLOOKUP($D52&amp;"@"&amp;5,'中間シート（個人）'!$F:$M,4,FALSE)&amp;VLOOKUP($D52&amp;"@"&amp;5,'中間シート（個人）'!$F:$M,5,FALSE)),"")</f>
        <v/>
      </c>
      <c r="AA52" s="20" t="str">
        <f>IF(INDEX(個人!$C$5:$AF$205,$A52,1)&lt;&gt;"",IF(ISERROR(VLOOKUP($D52&amp;"@"&amp;5,'中間シート（個人）'!$F:$M,4,FALSE)),"",VLOOKUP($D52&amp;"@"&amp;5,'中間シート（個人）'!$F:$M,6,FALSE)&amp;VLOOKUP($D52&amp;"@"&amp;5,'中間シート（個人）'!$F:$M,7,FALSE)&amp;"."&amp;VLOOKUP($D52&amp;"@"&amp;5,'中間シート（個人）'!$F:$M,8,FALSE)),"")</f>
        <v/>
      </c>
      <c r="AB52" s="20" t="str">
        <f>IF(INDEX(個人!$C$5:$AF$205,$A52,1)&lt;&gt;"",IF(ISERROR(VLOOKUP($D52&amp;"@"&amp;6,'中間シート（個人）'!$F:$M,4,FALSE)),"",VLOOKUP($D52&amp;"@"&amp;6,'中間シート（個人）'!$F:$M,4,FALSE)&amp;VLOOKUP($D52&amp;"@"&amp;6,'中間シート（個人）'!$F:$M,5,FALSE)),"")</f>
        <v/>
      </c>
      <c r="AC52" s="20" t="str">
        <f>IF(INDEX(個人!$C$5:$AF$205,$A52,1)&lt;&gt;"",IF(ISERROR(VLOOKUP($D52&amp;"@"&amp;6,'中間シート（個人）'!$F:$M,4,FALSE)),"",VLOOKUP($D52&amp;"@"&amp;6,'中間シート（個人）'!$F:$M,6,FALSE)&amp;VLOOKUP($D52&amp;"@"&amp;6,'中間シート（個人）'!$F:$M,7,FALSE)&amp;"."&amp;VLOOKUP($D52&amp;"@"&amp;6,'中間シート（個人）'!$F:$M,8,FALSE)),"")</f>
        <v/>
      </c>
      <c r="AD52" s="20" t="str">
        <f>IF(INDEX(個人!$C$5:$AF$205,$A52,1)&lt;&gt;"",IF(ISERROR(VLOOKUP($D52&amp;"@"&amp;7,'中間シート（個人）'!$F:$M,4,FALSE)),"",VLOOKUP($D52&amp;"@"&amp;7,'中間シート（個人）'!$F:$M,4,FALSE)&amp;VLOOKUP($D52&amp;"@"&amp;7,'中間シート（個人）'!$F:$M,5,FALSE)),"")</f>
        <v/>
      </c>
      <c r="AE52" s="20" t="str">
        <f>IF(INDEX(個人!$C$5:$AF$205,$A52,1)&lt;&gt;"",IF(ISERROR(VLOOKUP($D52&amp;"@"&amp;7,'中間シート（個人）'!$F:$M,4,FALSE)),"",VLOOKUP($D52&amp;"@"&amp;7,'中間シート（個人）'!$F:$M,6,FALSE)&amp;VLOOKUP($D52&amp;"@"&amp;7,'中間シート（個人）'!$F:$M,7,FALSE)&amp;"."&amp;VLOOKUP($D52&amp;"@"&amp;7,'中間シート（個人）'!$F:$M,8,FALSE)),"")</f>
        <v/>
      </c>
      <c r="AF52" s="20" t="str">
        <f>IF(INDEX(個人!$C$5:$AF$205,$A52,1)&lt;&gt;"",IF(ISERROR(VLOOKUP($D52&amp;"@"&amp;8,'中間シート（個人）'!$F:$M,4,FALSE)),"",VLOOKUP($D52&amp;"@"&amp;8,'中間シート（個人）'!$F:$M,4,FALSE)&amp;VLOOKUP($D52&amp;"@"&amp;8,'中間シート（個人）'!$F:$M,5,FALSE)),"")</f>
        <v/>
      </c>
      <c r="AG52" s="20" t="str">
        <f>IF(INDEX(個人!$C$5:$AF$205,$A52,1)&lt;&gt;"",IF(ISERROR(VLOOKUP($D52&amp;"@"&amp;8,'中間シート（個人）'!$F:$M,4,FALSE)),"",VLOOKUP($D52&amp;"@"&amp;8,'中間シート（個人）'!$F:$M,6,FALSE)&amp;VLOOKUP($D52&amp;"@"&amp;8,'中間シート（個人）'!$F:$M,7,FALSE)&amp;"."&amp;VLOOKUP($D52&amp;"@"&amp;8,'中間シート（個人）'!$F:$M,8,FALSE)),"")</f>
        <v/>
      </c>
      <c r="AH52" s="20" t="str">
        <f>IF(INDEX(個人!$C$5:$AF$205,$A52,1)&lt;&gt;"",IF(ISERROR(VLOOKUP($D52&amp;"@"&amp;9,'中間シート（個人）'!$F:$M,4,FALSE)),"",VLOOKUP($D52&amp;"@"&amp;9,'中間シート（個人）'!$F:$M,4,FALSE)&amp;VLOOKUP($D52&amp;"@"&amp;9,'中間シート（個人）'!$F:$M,5,FALSE)),"")</f>
        <v/>
      </c>
      <c r="AI52" s="20" t="str">
        <f>IF(INDEX(個人!$C$5:$AF$205,$A52,1)&lt;&gt;"",IF(ISERROR(VLOOKUP($D52&amp;"@"&amp;9,'中間シート（個人）'!$F:$M,4,FALSE)),"",VLOOKUP($D52&amp;"@"&amp;9,'中間シート（個人）'!$F:$M,6,FALSE)&amp;VLOOKUP($D52&amp;"@"&amp;9,'中間シート（個人）'!$F:$M,7,FALSE)&amp;"."&amp;VLOOKUP($D52&amp;"@"&amp;9,'中間シート（個人）'!$F:$M,8,FALSE)),"")</f>
        <v/>
      </c>
      <c r="AJ52" s="20" t="str">
        <f>IF(INDEX(個人!$C$5:$AF$205,$A52,1)&lt;&gt;"",IF(ISERROR(VLOOKUP($D52&amp;"@"&amp;10,'中間シート（個人）'!$F:$M,4,FALSE)),"",VLOOKUP($D52&amp;"@"&amp;10,'中間シート（個人）'!$F:$M,4,FALSE)&amp;VLOOKUP($D52&amp;"@"&amp;10,'中間シート（個人）'!$F:$M,5,FALSE)),"")</f>
        <v/>
      </c>
      <c r="AK52" s="20" t="str">
        <f>IF(INDEX(個人!$C$5:$AF$205,$A52,1)&lt;&gt;"",IF(ISERROR(VLOOKUP($D52&amp;"@"&amp;10,'中間シート（個人）'!$F:$M,4,FALSE)),"",VLOOKUP($D52&amp;"@"&amp;10,'中間シート（個人）'!$F:$M,6,FALSE)&amp;VLOOKUP($D52&amp;"@"&amp;10,'中間シート（個人）'!$F:$M,7,FALSE)&amp;"."&amp;VLOOKUP($D52&amp;"@"&amp;10,'中間シート（個人）'!$F:$M,8,FALSE)),"")</f>
        <v/>
      </c>
    </row>
    <row r="53" spans="1:37" x14ac:dyDescent="0.15">
      <c r="A53" s="20">
        <v>50</v>
      </c>
      <c r="C53" s="20" t="str">
        <f>IF(INDEX(個人!$C$5:$AF$205,$A53,1)&lt;&gt;"",VLOOKUP(INDEX(個人!$C$5:$AF$205,$A53,3),コード一覧!$A$1:$B$3,2,FALSE),"")</f>
        <v/>
      </c>
      <c r="D53" s="20" t="str">
        <f>IF(INDEX(個人!$C$5:$AF$205,$A53,1)&lt;&gt;"",DBCS(TRIM(INDEX(個人!$C$5:$AF$205,$A53,1))),"")</f>
        <v/>
      </c>
      <c r="E53" s="20" t="str">
        <f>IF(INDEX(個人!$C$5:$AF$205,$A53,1)&lt;&gt;"",ASC(TRIM(INDEX(個人!$C$5:$AF$205,$A53,2))),"")</f>
        <v/>
      </c>
      <c r="F53" s="20" t="str">
        <f>IF(INDEX(個人!$C$5:$AF$205,$A53,1)&lt;&gt;"",TEXT(YEAR(INDEX(個人!$C$5:$AF$205,$A53,4)),"0000")&amp;TEXT(MONTH(INDEX(個人!$C$5:$AF$205,$A53,4)),"00")&amp;TEXT(DAY(INDEX(個人!$C$5:$AF$205,$A53,4)),"00"),"")</f>
        <v/>
      </c>
      <c r="G53" s="20" t="str">
        <f>IF(INDEX(個人!$C$5:$AF$205,$A53,1)&lt;&gt;"",VLOOKUP(VLOOKUP(INDEX(個人!$C$5:$AF$205,$A53,7),コード一覧!$AA$1:$AC$18,3,FALSE),コード一覧!$C$1:$D$8,2,FALSE),"")</f>
        <v/>
      </c>
      <c r="H53" s="20" t="str">
        <f>IF(INDEX(個人!$C$5:$AF$205,$A53,1)&lt;&gt;"",IF(ISNUMBER(VALUE(RIGHT(INDEX(個人!$C$5:$AF$205,$A53,7),1))),RIGHT(INDEX(個人!$C$5:$AF$205,$A53,7),1),0),"")</f>
        <v/>
      </c>
      <c r="I53" s="20" t="str">
        <f>IF(INDEX(個人!$C$5:$AF$205,$A53,1)&lt;&gt;"",VLOOKUP(D53&amp;"@"&amp;1,'中間シート（個人）'!$F:$M,3,FALSE),"")</f>
        <v/>
      </c>
      <c r="K53" s="20" t="str">
        <f>IF(INDEX(個人!$C$5:$AF$205,$A53,1)&lt;&gt;"",個人!$B$2,"")</f>
        <v/>
      </c>
      <c r="Q53" s="20" t="str">
        <f>IF(INDEX(個人!$C$5:$AF$205,$A53,1)&lt;&gt;"",4,"")</f>
        <v/>
      </c>
      <c r="R53" s="20" t="str">
        <f>IF(INDEX(個人!$C$5:$AF$205,$A53,1)&lt;&gt;"",IF(ISERROR(VLOOKUP($D53&amp;"@"&amp;1,'中間シート（個人）'!$F:$M,4,FALSE)),"",VLOOKUP($D53&amp;"@"&amp;1,'中間シート（個人）'!$F:$M,4,FALSE)&amp;VLOOKUP($D53&amp;"@"&amp;1,'中間シート（個人）'!$F:$M,5,FALSE)),"")</f>
        <v/>
      </c>
      <c r="S53" s="20" t="str">
        <f>IF(INDEX(個人!$C$5:$AF$205,$A53,1)&lt;&gt;"",IF(ISERROR(VLOOKUP($D53&amp;"@"&amp;1,'中間シート（個人）'!$F:$M,4,FALSE)),"",VLOOKUP($D53&amp;"@"&amp;1,'中間シート（個人）'!$F:$M,6,FALSE)&amp;VLOOKUP($D53&amp;"@"&amp;1,'中間シート（個人）'!$F:$M,7,FALSE)&amp;"."&amp;VLOOKUP($D53&amp;"@"&amp;1,'中間シート（個人）'!$F:$M,8,FALSE)),"")</f>
        <v/>
      </c>
      <c r="T53" s="20" t="str">
        <f>IF(INDEX(個人!$C$5:$AF$205,$A53,1)&lt;&gt;"",IF(ISERROR(VLOOKUP($D53&amp;"@"&amp;2,'中間シート（個人）'!$F:$M,4,FALSE)),"",VLOOKUP($D53&amp;"@"&amp;2,'中間シート（個人）'!$F:$M,4,FALSE)&amp;VLOOKUP($D53&amp;"@"&amp;2,'中間シート（個人）'!$F:$M,5,FALSE)),"")</f>
        <v/>
      </c>
      <c r="U53" s="20" t="str">
        <f>IF(INDEX(個人!$C$5:$AF$205,$A53,1)&lt;&gt;"",IF(ISERROR(VLOOKUP($D53&amp;"@"&amp;2,'中間シート（個人）'!$F:$M,4,FALSE)),"",VLOOKUP($D53&amp;"@"&amp;2,'中間シート（個人）'!$F:$M,6,FALSE)&amp;VLOOKUP($D53&amp;"@"&amp;2,'中間シート（個人）'!$F:$M,7,FALSE)&amp;"."&amp;VLOOKUP($D53&amp;"@"&amp;2,'中間シート（個人）'!$F:$M,8,FALSE)),"")</f>
        <v/>
      </c>
      <c r="V53" s="20" t="str">
        <f>IF(INDEX(個人!$C$5:$AF$205,$A53,1)&lt;&gt;"",IF(ISERROR(VLOOKUP($D53&amp;"@"&amp;3,'中間シート（個人）'!$F:$M,4,FALSE)),"",VLOOKUP($D53&amp;"@"&amp;3,'中間シート（個人）'!$F:$M,4,FALSE)&amp;VLOOKUP($D53&amp;"@"&amp;3,'中間シート（個人）'!$F:$M,5,FALSE)),"")</f>
        <v/>
      </c>
      <c r="W53" s="20" t="str">
        <f>IF(INDEX(個人!$C$5:$AF$205,$A53,1)&lt;&gt;"",IF(ISERROR(VLOOKUP($D53&amp;"@"&amp;3,'中間シート（個人）'!$F:$M,4,FALSE)),"",VLOOKUP($D53&amp;"@"&amp;3,'中間シート（個人）'!$F:$M,6,FALSE)&amp;VLOOKUP($D53&amp;"@"&amp;3,'中間シート（個人）'!$F:$M,7,FALSE)&amp;"."&amp;VLOOKUP($D53&amp;"@"&amp;3,'中間シート（個人）'!$F:$M,8,FALSE)),"")</f>
        <v/>
      </c>
      <c r="X53" s="20" t="str">
        <f>IF(INDEX(個人!$C$5:$AF$205,$A53,1)&lt;&gt;"",IF(ISERROR(VLOOKUP($D53&amp;"@"&amp;4,'中間シート（個人）'!$F:$M,4,FALSE)),"",VLOOKUP($D53&amp;"@"&amp;4,'中間シート（個人）'!$F:$M,4,FALSE)&amp;VLOOKUP($D53&amp;"@"&amp;4,'中間シート（個人）'!$F:$M,5,FALSE)),"")</f>
        <v/>
      </c>
      <c r="Y53" s="20" t="str">
        <f>IF(INDEX(個人!$C$5:$AF$205,$A53,1)&lt;&gt;"",IF(ISERROR(VLOOKUP($D53&amp;"@"&amp;4,'中間シート（個人）'!$F:$M,4,FALSE)),"",VLOOKUP($D53&amp;"@"&amp;4,'中間シート（個人）'!$F:$M,6,FALSE)&amp;VLOOKUP($D53&amp;"@"&amp;4,'中間シート（個人）'!$F:$M,7,FALSE)&amp;"."&amp;VLOOKUP($D53&amp;"@"&amp;4,'中間シート（個人）'!$F:$M,8,FALSE)),"")</f>
        <v/>
      </c>
      <c r="Z53" s="20" t="str">
        <f>IF(INDEX(個人!$C$5:$AF$205,$A53,1)&lt;&gt;"",IF(ISERROR(VLOOKUP($D53&amp;"@"&amp;5,'中間シート（個人）'!$F:$M,4,FALSE)),"",VLOOKUP($D53&amp;"@"&amp;5,'中間シート（個人）'!$F:$M,4,FALSE)&amp;VLOOKUP($D53&amp;"@"&amp;5,'中間シート（個人）'!$F:$M,5,FALSE)),"")</f>
        <v/>
      </c>
      <c r="AA53" s="20" t="str">
        <f>IF(INDEX(個人!$C$5:$AF$205,$A53,1)&lt;&gt;"",IF(ISERROR(VLOOKUP($D53&amp;"@"&amp;5,'中間シート（個人）'!$F:$M,4,FALSE)),"",VLOOKUP($D53&amp;"@"&amp;5,'中間シート（個人）'!$F:$M,6,FALSE)&amp;VLOOKUP($D53&amp;"@"&amp;5,'中間シート（個人）'!$F:$M,7,FALSE)&amp;"."&amp;VLOOKUP($D53&amp;"@"&amp;5,'中間シート（個人）'!$F:$M,8,FALSE)),"")</f>
        <v/>
      </c>
      <c r="AB53" s="20" t="str">
        <f>IF(INDEX(個人!$C$5:$AF$205,$A53,1)&lt;&gt;"",IF(ISERROR(VLOOKUP($D53&amp;"@"&amp;6,'中間シート（個人）'!$F:$M,4,FALSE)),"",VLOOKUP($D53&amp;"@"&amp;6,'中間シート（個人）'!$F:$M,4,FALSE)&amp;VLOOKUP($D53&amp;"@"&amp;6,'中間シート（個人）'!$F:$M,5,FALSE)),"")</f>
        <v/>
      </c>
      <c r="AC53" s="20" t="str">
        <f>IF(INDEX(個人!$C$5:$AF$205,$A53,1)&lt;&gt;"",IF(ISERROR(VLOOKUP($D53&amp;"@"&amp;6,'中間シート（個人）'!$F:$M,4,FALSE)),"",VLOOKUP($D53&amp;"@"&amp;6,'中間シート（個人）'!$F:$M,6,FALSE)&amp;VLOOKUP($D53&amp;"@"&amp;6,'中間シート（個人）'!$F:$M,7,FALSE)&amp;"."&amp;VLOOKUP($D53&amp;"@"&amp;6,'中間シート（個人）'!$F:$M,8,FALSE)),"")</f>
        <v/>
      </c>
      <c r="AD53" s="20" t="str">
        <f>IF(INDEX(個人!$C$5:$AF$205,$A53,1)&lt;&gt;"",IF(ISERROR(VLOOKUP($D53&amp;"@"&amp;7,'中間シート（個人）'!$F:$M,4,FALSE)),"",VLOOKUP($D53&amp;"@"&amp;7,'中間シート（個人）'!$F:$M,4,FALSE)&amp;VLOOKUP($D53&amp;"@"&amp;7,'中間シート（個人）'!$F:$M,5,FALSE)),"")</f>
        <v/>
      </c>
      <c r="AE53" s="20" t="str">
        <f>IF(INDEX(個人!$C$5:$AF$205,$A53,1)&lt;&gt;"",IF(ISERROR(VLOOKUP($D53&amp;"@"&amp;7,'中間シート（個人）'!$F:$M,4,FALSE)),"",VLOOKUP($D53&amp;"@"&amp;7,'中間シート（個人）'!$F:$M,6,FALSE)&amp;VLOOKUP($D53&amp;"@"&amp;7,'中間シート（個人）'!$F:$M,7,FALSE)&amp;"."&amp;VLOOKUP($D53&amp;"@"&amp;7,'中間シート（個人）'!$F:$M,8,FALSE)),"")</f>
        <v/>
      </c>
      <c r="AF53" s="20" t="str">
        <f>IF(INDEX(個人!$C$5:$AF$205,$A53,1)&lt;&gt;"",IF(ISERROR(VLOOKUP($D53&amp;"@"&amp;8,'中間シート（個人）'!$F:$M,4,FALSE)),"",VLOOKUP($D53&amp;"@"&amp;8,'中間シート（個人）'!$F:$M,4,FALSE)&amp;VLOOKUP($D53&amp;"@"&amp;8,'中間シート（個人）'!$F:$M,5,FALSE)),"")</f>
        <v/>
      </c>
      <c r="AG53" s="20" t="str">
        <f>IF(INDEX(個人!$C$5:$AF$205,$A53,1)&lt;&gt;"",IF(ISERROR(VLOOKUP($D53&amp;"@"&amp;8,'中間シート（個人）'!$F:$M,4,FALSE)),"",VLOOKUP($D53&amp;"@"&amp;8,'中間シート（個人）'!$F:$M,6,FALSE)&amp;VLOOKUP($D53&amp;"@"&amp;8,'中間シート（個人）'!$F:$M,7,FALSE)&amp;"."&amp;VLOOKUP($D53&amp;"@"&amp;8,'中間シート（個人）'!$F:$M,8,FALSE)),"")</f>
        <v/>
      </c>
      <c r="AH53" s="20" t="str">
        <f>IF(INDEX(個人!$C$5:$AF$205,$A53,1)&lt;&gt;"",IF(ISERROR(VLOOKUP($D53&amp;"@"&amp;9,'中間シート（個人）'!$F:$M,4,FALSE)),"",VLOOKUP($D53&amp;"@"&amp;9,'中間シート（個人）'!$F:$M,4,FALSE)&amp;VLOOKUP($D53&amp;"@"&amp;9,'中間シート（個人）'!$F:$M,5,FALSE)),"")</f>
        <v/>
      </c>
      <c r="AI53" s="20" t="str">
        <f>IF(INDEX(個人!$C$5:$AF$205,$A53,1)&lt;&gt;"",IF(ISERROR(VLOOKUP($D53&amp;"@"&amp;9,'中間シート（個人）'!$F:$M,4,FALSE)),"",VLOOKUP($D53&amp;"@"&amp;9,'中間シート（個人）'!$F:$M,6,FALSE)&amp;VLOOKUP($D53&amp;"@"&amp;9,'中間シート（個人）'!$F:$M,7,FALSE)&amp;"."&amp;VLOOKUP($D53&amp;"@"&amp;9,'中間シート（個人）'!$F:$M,8,FALSE)),"")</f>
        <v/>
      </c>
      <c r="AJ53" s="20" t="str">
        <f>IF(INDEX(個人!$C$5:$AF$205,$A53,1)&lt;&gt;"",IF(ISERROR(VLOOKUP($D53&amp;"@"&amp;10,'中間シート（個人）'!$F:$M,4,FALSE)),"",VLOOKUP($D53&amp;"@"&amp;10,'中間シート（個人）'!$F:$M,4,FALSE)&amp;VLOOKUP($D53&amp;"@"&amp;10,'中間シート（個人）'!$F:$M,5,FALSE)),"")</f>
        <v/>
      </c>
      <c r="AK53" s="20" t="str">
        <f>IF(INDEX(個人!$C$5:$AF$205,$A53,1)&lt;&gt;"",IF(ISERROR(VLOOKUP($D53&amp;"@"&amp;10,'中間シート（個人）'!$F:$M,4,FALSE)),"",VLOOKUP($D53&amp;"@"&amp;10,'中間シート（個人）'!$F:$M,6,FALSE)&amp;VLOOKUP($D53&amp;"@"&amp;10,'中間シート（個人）'!$F:$M,7,FALSE)&amp;"."&amp;VLOOKUP($D53&amp;"@"&amp;10,'中間シート（個人）'!$F:$M,8,FALSE)),"")</f>
        <v/>
      </c>
    </row>
    <row r="54" spans="1:37" x14ac:dyDescent="0.15">
      <c r="A54" s="20">
        <v>51</v>
      </c>
      <c r="C54" s="20" t="str">
        <f>IF(INDEX(個人!$C$5:$AF$205,$A54,1)&lt;&gt;"",VLOOKUP(INDEX(個人!$C$5:$AF$205,$A54,3),コード一覧!$A$1:$B$3,2,FALSE),"")</f>
        <v/>
      </c>
      <c r="D54" s="20" t="str">
        <f>IF(INDEX(個人!$C$5:$AF$205,$A54,1)&lt;&gt;"",DBCS(TRIM(INDEX(個人!$C$5:$AF$205,$A54,1))),"")</f>
        <v/>
      </c>
      <c r="E54" s="20" t="str">
        <f>IF(INDEX(個人!$C$5:$AF$205,$A54,1)&lt;&gt;"",ASC(TRIM(INDEX(個人!$C$5:$AF$205,$A54,2))),"")</f>
        <v/>
      </c>
      <c r="F54" s="20" t="str">
        <f>IF(INDEX(個人!$C$5:$AF$205,$A54,1)&lt;&gt;"",TEXT(YEAR(INDEX(個人!$C$5:$AF$205,$A54,4)),"0000")&amp;TEXT(MONTH(INDEX(個人!$C$5:$AF$205,$A54,4)),"00")&amp;TEXT(DAY(INDEX(個人!$C$5:$AF$205,$A54,4)),"00"),"")</f>
        <v/>
      </c>
      <c r="G54" s="20" t="str">
        <f>IF(INDEX(個人!$C$5:$AF$205,$A54,1)&lt;&gt;"",VLOOKUP(VLOOKUP(INDEX(個人!$C$5:$AF$205,$A54,7),コード一覧!$AA$1:$AC$18,3,FALSE),コード一覧!$C$1:$D$8,2,FALSE),"")</f>
        <v/>
      </c>
      <c r="H54" s="20" t="str">
        <f>IF(INDEX(個人!$C$5:$AF$205,$A54,1)&lt;&gt;"",IF(ISNUMBER(VALUE(RIGHT(INDEX(個人!$C$5:$AF$205,$A54,7),1))),RIGHT(INDEX(個人!$C$5:$AF$205,$A54,7),1),0),"")</f>
        <v/>
      </c>
      <c r="I54" s="20" t="str">
        <f>IF(INDEX(個人!$C$5:$AF$205,$A54,1)&lt;&gt;"",VLOOKUP(D54&amp;"@"&amp;1,'中間シート（個人）'!$F:$M,3,FALSE),"")</f>
        <v/>
      </c>
      <c r="K54" s="20" t="str">
        <f>IF(INDEX(個人!$C$5:$AF$205,$A54,1)&lt;&gt;"",個人!$B$2,"")</f>
        <v/>
      </c>
      <c r="Q54" s="20" t="str">
        <f>IF(INDEX(個人!$C$5:$AF$205,$A54,1)&lt;&gt;"",4,"")</f>
        <v/>
      </c>
      <c r="R54" s="20" t="str">
        <f>IF(INDEX(個人!$C$5:$AF$205,$A54,1)&lt;&gt;"",IF(ISERROR(VLOOKUP($D54&amp;"@"&amp;1,'中間シート（個人）'!$F:$M,4,FALSE)),"",VLOOKUP($D54&amp;"@"&amp;1,'中間シート（個人）'!$F:$M,4,FALSE)&amp;VLOOKUP($D54&amp;"@"&amp;1,'中間シート（個人）'!$F:$M,5,FALSE)),"")</f>
        <v/>
      </c>
      <c r="S54" s="20" t="str">
        <f>IF(INDEX(個人!$C$5:$AF$205,$A54,1)&lt;&gt;"",IF(ISERROR(VLOOKUP($D54&amp;"@"&amp;1,'中間シート（個人）'!$F:$M,4,FALSE)),"",VLOOKUP($D54&amp;"@"&amp;1,'中間シート（個人）'!$F:$M,6,FALSE)&amp;VLOOKUP($D54&amp;"@"&amp;1,'中間シート（個人）'!$F:$M,7,FALSE)&amp;"."&amp;VLOOKUP($D54&amp;"@"&amp;1,'中間シート（個人）'!$F:$M,8,FALSE)),"")</f>
        <v/>
      </c>
      <c r="T54" s="20" t="str">
        <f>IF(INDEX(個人!$C$5:$AF$205,$A54,1)&lt;&gt;"",IF(ISERROR(VLOOKUP($D54&amp;"@"&amp;2,'中間シート（個人）'!$F:$M,4,FALSE)),"",VLOOKUP($D54&amp;"@"&amp;2,'中間シート（個人）'!$F:$M,4,FALSE)&amp;VLOOKUP($D54&amp;"@"&amp;2,'中間シート（個人）'!$F:$M,5,FALSE)),"")</f>
        <v/>
      </c>
      <c r="U54" s="20" t="str">
        <f>IF(INDEX(個人!$C$5:$AF$205,$A54,1)&lt;&gt;"",IF(ISERROR(VLOOKUP($D54&amp;"@"&amp;2,'中間シート（個人）'!$F:$M,4,FALSE)),"",VLOOKUP($D54&amp;"@"&amp;2,'中間シート（個人）'!$F:$M,6,FALSE)&amp;VLOOKUP($D54&amp;"@"&amp;2,'中間シート（個人）'!$F:$M,7,FALSE)&amp;"."&amp;VLOOKUP($D54&amp;"@"&amp;2,'中間シート（個人）'!$F:$M,8,FALSE)),"")</f>
        <v/>
      </c>
      <c r="V54" s="20" t="str">
        <f>IF(INDEX(個人!$C$5:$AF$205,$A54,1)&lt;&gt;"",IF(ISERROR(VLOOKUP($D54&amp;"@"&amp;3,'中間シート（個人）'!$F:$M,4,FALSE)),"",VLOOKUP($D54&amp;"@"&amp;3,'中間シート（個人）'!$F:$M,4,FALSE)&amp;VLOOKUP($D54&amp;"@"&amp;3,'中間シート（個人）'!$F:$M,5,FALSE)),"")</f>
        <v/>
      </c>
      <c r="W54" s="20" t="str">
        <f>IF(INDEX(個人!$C$5:$AF$205,$A54,1)&lt;&gt;"",IF(ISERROR(VLOOKUP($D54&amp;"@"&amp;3,'中間シート（個人）'!$F:$M,4,FALSE)),"",VLOOKUP($D54&amp;"@"&amp;3,'中間シート（個人）'!$F:$M,6,FALSE)&amp;VLOOKUP($D54&amp;"@"&amp;3,'中間シート（個人）'!$F:$M,7,FALSE)&amp;"."&amp;VLOOKUP($D54&amp;"@"&amp;3,'中間シート（個人）'!$F:$M,8,FALSE)),"")</f>
        <v/>
      </c>
      <c r="X54" s="20" t="str">
        <f>IF(INDEX(個人!$C$5:$AF$205,$A54,1)&lt;&gt;"",IF(ISERROR(VLOOKUP($D54&amp;"@"&amp;4,'中間シート（個人）'!$F:$M,4,FALSE)),"",VLOOKUP($D54&amp;"@"&amp;4,'中間シート（個人）'!$F:$M,4,FALSE)&amp;VLOOKUP($D54&amp;"@"&amp;4,'中間シート（個人）'!$F:$M,5,FALSE)),"")</f>
        <v/>
      </c>
      <c r="Y54" s="20" t="str">
        <f>IF(INDEX(個人!$C$5:$AF$205,$A54,1)&lt;&gt;"",IF(ISERROR(VLOOKUP($D54&amp;"@"&amp;4,'中間シート（個人）'!$F:$M,4,FALSE)),"",VLOOKUP($D54&amp;"@"&amp;4,'中間シート（個人）'!$F:$M,6,FALSE)&amp;VLOOKUP($D54&amp;"@"&amp;4,'中間シート（個人）'!$F:$M,7,FALSE)&amp;"."&amp;VLOOKUP($D54&amp;"@"&amp;4,'中間シート（個人）'!$F:$M,8,FALSE)),"")</f>
        <v/>
      </c>
      <c r="Z54" s="20" t="str">
        <f>IF(INDEX(個人!$C$5:$AF$205,$A54,1)&lt;&gt;"",IF(ISERROR(VLOOKUP($D54&amp;"@"&amp;5,'中間シート（個人）'!$F:$M,4,FALSE)),"",VLOOKUP($D54&amp;"@"&amp;5,'中間シート（個人）'!$F:$M,4,FALSE)&amp;VLOOKUP($D54&amp;"@"&amp;5,'中間シート（個人）'!$F:$M,5,FALSE)),"")</f>
        <v/>
      </c>
      <c r="AA54" s="20" t="str">
        <f>IF(INDEX(個人!$C$5:$AF$205,$A54,1)&lt;&gt;"",IF(ISERROR(VLOOKUP($D54&amp;"@"&amp;5,'中間シート（個人）'!$F:$M,4,FALSE)),"",VLOOKUP($D54&amp;"@"&amp;5,'中間シート（個人）'!$F:$M,6,FALSE)&amp;VLOOKUP($D54&amp;"@"&amp;5,'中間シート（個人）'!$F:$M,7,FALSE)&amp;"."&amp;VLOOKUP($D54&amp;"@"&amp;5,'中間シート（個人）'!$F:$M,8,FALSE)),"")</f>
        <v/>
      </c>
      <c r="AB54" s="20" t="str">
        <f>IF(INDEX(個人!$C$5:$AF$205,$A54,1)&lt;&gt;"",IF(ISERROR(VLOOKUP($D54&amp;"@"&amp;6,'中間シート（個人）'!$F:$M,4,FALSE)),"",VLOOKUP($D54&amp;"@"&amp;6,'中間シート（個人）'!$F:$M,4,FALSE)&amp;VLOOKUP($D54&amp;"@"&amp;6,'中間シート（個人）'!$F:$M,5,FALSE)),"")</f>
        <v/>
      </c>
      <c r="AC54" s="20" t="str">
        <f>IF(INDEX(個人!$C$5:$AF$205,$A54,1)&lt;&gt;"",IF(ISERROR(VLOOKUP($D54&amp;"@"&amp;6,'中間シート（個人）'!$F:$M,4,FALSE)),"",VLOOKUP($D54&amp;"@"&amp;6,'中間シート（個人）'!$F:$M,6,FALSE)&amp;VLOOKUP($D54&amp;"@"&amp;6,'中間シート（個人）'!$F:$M,7,FALSE)&amp;"."&amp;VLOOKUP($D54&amp;"@"&amp;6,'中間シート（個人）'!$F:$M,8,FALSE)),"")</f>
        <v/>
      </c>
      <c r="AD54" s="20" t="str">
        <f>IF(INDEX(個人!$C$5:$AF$205,$A54,1)&lt;&gt;"",IF(ISERROR(VLOOKUP($D54&amp;"@"&amp;7,'中間シート（個人）'!$F:$M,4,FALSE)),"",VLOOKUP($D54&amp;"@"&amp;7,'中間シート（個人）'!$F:$M,4,FALSE)&amp;VLOOKUP($D54&amp;"@"&amp;7,'中間シート（個人）'!$F:$M,5,FALSE)),"")</f>
        <v/>
      </c>
      <c r="AE54" s="20" t="str">
        <f>IF(INDEX(個人!$C$5:$AF$205,$A54,1)&lt;&gt;"",IF(ISERROR(VLOOKUP($D54&amp;"@"&amp;7,'中間シート（個人）'!$F:$M,4,FALSE)),"",VLOOKUP($D54&amp;"@"&amp;7,'中間シート（個人）'!$F:$M,6,FALSE)&amp;VLOOKUP($D54&amp;"@"&amp;7,'中間シート（個人）'!$F:$M,7,FALSE)&amp;"."&amp;VLOOKUP($D54&amp;"@"&amp;7,'中間シート（個人）'!$F:$M,8,FALSE)),"")</f>
        <v/>
      </c>
      <c r="AF54" s="20" t="str">
        <f>IF(INDEX(個人!$C$5:$AF$205,$A54,1)&lt;&gt;"",IF(ISERROR(VLOOKUP($D54&amp;"@"&amp;8,'中間シート（個人）'!$F:$M,4,FALSE)),"",VLOOKUP($D54&amp;"@"&amp;8,'中間シート（個人）'!$F:$M,4,FALSE)&amp;VLOOKUP($D54&amp;"@"&amp;8,'中間シート（個人）'!$F:$M,5,FALSE)),"")</f>
        <v/>
      </c>
      <c r="AG54" s="20" t="str">
        <f>IF(INDEX(個人!$C$5:$AF$205,$A54,1)&lt;&gt;"",IF(ISERROR(VLOOKUP($D54&amp;"@"&amp;8,'中間シート（個人）'!$F:$M,4,FALSE)),"",VLOOKUP($D54&amp;"@"&amp;8,'中間シート（個人）'!$F:$M,6,FALSE)&amp;VLOOKUP($D54&amp;"@"&amp;8,'中間シート（個人）'!$F:$M,7,FALSE)&amp;"."&amp;VLOOKUP($D54&amp;"@"&amp;8,'中間シート（個人）'!$F:$M,8,FALSE)),"")</f>
        <v/>
      </c>
      <c r="AH54" s="20" t="str">
        <f>IF(INDEX(個人!$C$5:$AF$205,$A54,1)&lt;&gt;"",IF(ISERROR(VLOOKUP($D54&amp;"@"&amp;9,'中間シート（個人）'!$F:$M,4,FALSE)),"",VLOOKUP($D54&amp;"@"&amp;9,'中間シート（個人）'!$F:$M,4,FALSE)&amp;VLOOKUP($D54&amp;"@"&amp;9,'中間シート（個人）'!$F:$M,5,FALSE)),"")</f>
        <v/>
      </c>
      <c r="AI54" s="20" t="str">
        <f>IF(INDEX(個人!$C$5:$AF$205,$A54,1)&lt;&gt;"",IF(ISERROR(VLOOKUP($D54&amp;"@"&amp;9,'中間シート（個人）'!$F:$M,4,FALSE)),"",VLOOKUP($D54&amp;"@"&amp;9,'中間シート（個人）'!$F:$M,6,FALSE)&amp;VLOOKUP($D54&amp;"@"&amp;9,'中間シート（個人）'!$F:$M,7,FALSE)&amp;"."&amp;VLOOKUP($D54&amp;"@"&amp;9,'中間シート（個人）'!$F:$M,8,FALSE)),"")</f>
        <v/>
      </c>
      <c r="AJ54" s="20" t="str">
        <f>IF(INDEX(個人!$C$5:$AF$205,$A54,1)&lt;&gt;"",IF(ISERROR(VLOOKUP($D54&amp;"@"&amp;10,'中間シート（個人）'!$F:$M,4,FALSE)),"",VLOOKUP($D54&amp;"@"&amp;10,'中間シート（個人）'!$F:$M,4,FALSE)&amp;VLOOKUP($D54&amp;"@"&amp;10,'中間シート（個人）'!$F:$M,5,FALSE)),"")</f>
        <v/>
      </c>
      <c r="AK54" s="20" t="str">
        <f>IF(INDEX(個人!$C$5:$AF$205,$A54,1)&lt;&gt;"",IF(ISERROR(VLOOKUP($D54&amp;"@"&amp;10,'中間シート（個人）'!$F:$M,4,FALSE)),"",VLOOKUP($D54&amp;"@"&amp;10,'中間シート（個人）'!$F:$M,6,FALSE)&amp;VLOOKUP($D54&amp;"@"&amp;10,'中間シート（個人）'!$F:$M,7,FALSE)&amp;"."&amp;VLOOKUP($D54&amp;"@"&amp;10,'中間シート（個人）'!$F:$M,8,FALSE)),"")</f>
        <v/>
      </c>
    </row>
    <row r="55" spans="1:37" x14ac:dyDescent="0.15">
      <c r="A55" s="20">
        <v>52</v>
      </c>
      <c r="C55" s="20" t="str">
        <f>IF(INDEX(個人!$C$5:$AF$205,$A55,1)&lt;&gt;"",VLOOKUP(INDEX(個人!$C$5:$AF$205,$A55,3),コード一覧!$A$1:$B$3,2,FALSE),"")</f>
        <v/>
      </c>
      <c r="D55" s="20" t="str">
        <f>IF(INDEX(個人!$C$5:$AF$205,$A55,1)&lt;&gt;"",DBCS(TRIM(INDEX(個人!$C$5:$AF$205,$A55,1))),"")</f>
        <v/>
      </c>
      <c r="E55" s="20" t="str">
        <f>IF(INDEX(個人!$C$5:$AF$205,$A55,1)&lt;&gt;"",ASC(TRIM(INDEX(個人!$C$5:$AF$205,$A55,2))),"")</f>
        <v/>
      </c>
      <c r="F55" s="20" t="str">
        <f>IF(INDEX(個人!$C$5:$AF$205,$A55,1)&lt;&gt;"",TEXT(YEAR(INDEX(個人!$C$5:$AF$205,$A55,4)),"0000")&amp;TEXT(MONTH(INDEX(個人!$C$5:$AF$205,$A55,4)),"00")&amp;TEXT(DAY(INDEX(個人!$C$5:$AF$205,$A55,4)),"00"),"")</f>
        <v/>
      </c>
      <c r="G55" s="20" t="str">
        <f>IF(INDEX(個人!$C$5:$AF$205,$A55,1)&lt;&gt;"",VLOOKUP(VLOOKUP(INDEX(個人!$C$5:$AF$205,$A55,7),コード一覧!$AA$1:$AC$18,3,FALSE),コード一覧!$C$1:$D$8,2,FALSE),"")</f>
        <v/>
      </c>
      <c r="H55" s="20" t="str">
        <f>IF(INDEX(個人!$C$5:$AF$205,$A55,1)&lt;&gt;"",IF(ISNUMBER(VALUE(RIGHT(INDEX(個人!$C$5:$AF$205,$A55,7),1))),RIGHT(INDEX(個人!$C$5:$AF$205,$A55,7),1),0),"")</f>
        <v/>
      </c>
      <c r="I55" s="20" t="str">
        <f>IF(INDEX(個人!$C$5:$AF$205,$A55,1)&lt;&gt;"",VLOOKUP(D55&amp;"@"&amp;1,'中間シート（個人）'!$F:$M,3,FALSE),"")</f>
        <v/>
      </c>
      <c r="K55" s="20" t="str">
        <f>IF(INDEX(個人!$C$5:$AF$205,$A55,1)&lt;&gt;"",個人!$B$2,"")</f>
        <v/>
      </c>
      <c r="Q55" s="20" t="str">
        <f>IF(INDEX(個人!$C$5:$AF$205,$A55,1)&lt;&gt;"",4,"")</f>
        <v/>
      </c>
      <c r="R55" s="20" t="str">
        <f>IF(INDEX(個人!$C$5:$AF$205,$A55,1)&lt;&gt;"",IF(ISERROR(VLOOKUP($D55&amp;"@"&amp;1,'中間シート（個人）'!$F:$M,4,FALSE)),"",VLOOKUP($D55&amp;"@"&amp;1,'中間シート（個人）'!$F:$M,4,FALSE)&amp;VLOOKUP($D55&amp;"@"&amp;1,'中間シート（個人）'!$F:$M,5,FALSE)),"")</f>
        <v/>
      </c>
      <c r="S55" s="20" t="str">
        <f>IF(INDEX(個人!$C$5:$AF$205,$A55,1)&lt;&gt;"",IF(ISERROR(VLOOKUP($D55&amp;"@"&amp;1,'中間シート（個人）'!$F:$M,4,FALSE)),"",VLOOKUP($D55&amp;"@"&amp;1,'中間シート（個人）'!$F:$M,6,FALSE)&amp;VLOOKUP($D55&amp;"@"&amp;1,'中間シート（個人）'!$F:$M,7,FALSE)&amp;"."&amp;VLOOKUP($D55&amp;"@"&amp;1,'中間シート（個人）'!$F:$M,8,FALSE)),"")</f>
        <v/>
      </c>
      <c r="T55" s="20" t="str">
        <f>IF(INDEX(個人!$C$5:$AF$205,$A55,1)&lt;&gt;"",IF(ISERROR(VLOOKUP($D55&amp;"@"&amp;2,'中間シート（個人）'!$F:$M,4,FALSE)),"",VLOOKUP($D55&amp;"@"&amp;2,'中間シート（個人）'!$F:$M,4,FALSE)&amp;VLOOKUP($D55&amp;"@"&amp;2,'中間シート（個人）'!$F:$M,5,FALSE)),"")</f>
        <v/>
      </c>
      <c r="U55" s="20" t="str">
        <f>IF(INDEX(個人!$C$5:$AF$205,$A55,1)&lt;&gt;"",IF(ISERROR(VLOOKUP($D55&amp;"@"&amp;2,'中間シート（個人）'!$F:$M,4,FALSE)),"",VLOOKUP($D55&amp;"@"&amp;2,'中間シート（個人）'!$F:$M,6,FALSE)&amp;VLOOKUP($D55&amp;"@"&amp;2,'中間シート（個人）'!$F:$M,7,FALSE)&amp;"."&amp;VLOOKUP($D55&amp;"@"&amp;2,'中間シート（個人）'!$F:$M,8,FALSE)),"")</f>
        <v/>
      </c>
      <c r="V55" s="20" t="str">
        <f>IF(INDEX(個人!$C$5:$AF$205,$A55,1)&lt;&gt;"",IF(ISERROR(VLOOKUP($D55&amp;"@"&amp;3,'中間シート（個人）'!$F:$M,4,FALSE)),"",VLOOKUP($D55&amp;"@"&amp;3,'中間シート（個人）'!$F:$M,4,FALSE)&amp;VLOOKUP($D55&amp;"@"&amp;3,'中間シート（個人）'!$F:$M,5,FALSE)),"")</f>
        <v/>
      </c>
      <c r="W55" s="20" t="str">
        <f>IF(INDEX(個人!$C$5:$AF$205,$A55,1)&lt;&gt;"",IF(ISERROR(VLOOKUP($D55&amp;"@"&amp;3,'中間シート（個人）'!$F:$M,4,FALSE)),"",VLOOKUP($D55&amp;"@"&amp;3,'中間シート（個人）'!$F:$M,6,FALSE)&amp;VLOOKUP($D55&amp;"@"&amp;3,'中間シート（個人）'!$F:$M,7,FALSE)&amp;"."&amp;VLOOKUP($D55&amp;"@"&amp;3,'中間シート（個人）'!$F:$M,8,FALSE)),"")</f>
        <v/>
      </c>
      <c r="X55" s="20" t="str">
        <f>IF(INDEX(個人!$C$5:$AF$205,$A55,1)&lt;&gt;"",IF(ISERROR(VLOOKUP($D55&amp;"@"&amp;4,'中間シート（個人）'!$F:$M,4,FALSE)),"",VLOOKUP($D55&amp;"@"&amp;4,'中間シート（個人）'!$F:$M,4,FALSE)&amp;VLOOKUP($D55&amp;"@"&amp;4,'中間シート（個人）'!$F:$M,5,FALSE)),"")</f>
        <v/>
      </c>
      <c r="Y55" s="20" t="str">
        <f>IF(INDEX(個人!$C$5:$AF$205,$A55,1)&lt;&gt;"",IF(ISERROR(VLOOKUP($D55&amp;"@"&amp;4,'中間シート（個人）'!$F:$M,4,FALSE)),"",VLOOKUP($D55&amp;"@"&amp;4,'中間シート（個人）'!$F:$M,6,FALSE)&amp;VLOOKUP($D55&amp;"@"&amp;4,'中間シート（個人）'!$F:$M,7,FALSE)&amp;"."&amp;VLOOKUP($D55&amp;"@"&amp;4,'中間シート（個人）'!$F:$M,8,FALSE)),"")</f>
        <v/>
      </c>
      <c r="Z55" s="20" t="str">
        <f>IF(INDEX(個人!$C$5:$AF$205,$A55,1)&lt;&gt;"",IF(ISERROR(VLOOKUP($D55&amp;"@"&amp;5,'中間シート（個人）'!$F:$M,4,FALSE)),"",VLOOKUP($D55&amp;"@"&amp;5,'中間シート（個人）'!$F:$M,4,FALSE)&amp;VLOOKUP($D55&amp;"@"&amp;5,'中間シート（個人）'!$F:$M,5,FALSE)),"")</f>
        <v/>
      </c>
      <c r="AA55" s="20" t="str">
        <f>IF(INDEX(個人!$C$5:$AF$205,$A55,1)&lt;&gt;"",IF(ISERROR(VLOOKUP($D55&amp;"@"&amp;5,'中間シート（個人）'!$F:$M,4,FALSE)),"",VLOOKUP($D55&amp;"@"&amp;5,'中間シート（個人）'!$F:$M,6,FALSE)&amp;VLOOKUP($D55&amp;"@"&amp;5,'中間シート（個人）'!$F:$M,7,FALSE)&amp;"."&amp;VLOOKUP($D55&amp;"@"&amp;5,'中間シート（個人）'!$F:$M,8,FALSE)),"")</f>
        <v/>
      </c>
      <c r="AB55" s="20" t="str">
        <f>IF(INDEX(個人!$C$5:$AF$205,$A55,1)&lt;&gt;"",IF(ISERROR(VLOOKUP($D55&amp;"@"&amp;6,'中間シート（個人）'!$F:$M,4,FALSE)),"",VLOOKUP($D55&amp;"@"&amp;6,'中間シート（個人）'!$F:$M,4,FALSE)&amp;VLOOKUP($D55&amp;"@"&amp;6,'中間シート（個人）'!$F:$M,5,FALSE)),"")</f>
        <v/>
      </c>
      <c r="AC55" s="20" t="str">
        <f>IF(INDEX(個人!$C$5:$AF$205,$A55,1)&lt;&gt;"",IF(ISERROR(VLOOKUP($D55&amp;"@"&amp;6,'中間シート（個人）'!$F:$M,4,FALSE)),"",VLOOKUP($D55&amp;"@"&amp;6,'中間シート（個人）'!$F:$M,6,FALSE)&amp;VLOOKUP($D55&amp;"@"&amp;6,'中間シート（個人）'!$F:$M,7,FALSE)&amp;"."&amp;VLOOKUP($D55&amp;"@"&amp;6,'中間シート（個人）'!$F:$M,8,FALSE)),"")</f>
        <v/>
      </c>
      <c r="AD55" s="20" t="str">
        <f>IF(INDEX(個人!$C$5:$AF$205,$A55,1)&lt;&gt;"",IF(ISERROR(VLOOKUP($D55&amp;"@"&amp;7,'中間シート（個人）'!$F:$M,4,FALSE)),"",VLOOKUP($D55&amp;"@"&amp;7,'中間シート（個人）'!$F:$M,4,FALSE)&amp;VLOOKUP($D55&amp;"@"&amp;7,'中間シート（個人）'!$F:$M,5,FALSE)),"")</f>
        <v/>
      </c>
      <c r="AE55" s="20" t="str">
        <f>IF(INDEX(個人!$C$5:$AF$205,$A55,1)&lt;&gt;"",IF(ISERROR(VLOOKUP($D55&amp;"@"&amp;7,'中間シート（個人）'!$F:$M,4,FALSE)),"",VLOOKUP($D55&amp;"@"&amp;7,'中間シート（個人）'!$F:$M,6,FALSE)&amp;VLOOKUP($D55&amp;"@"&amp;7,'中間シート（個人）'!$F:$M,7,FALSE)&amp;"."&amp;VLOOKUP($D55&amp;"@"&amp;7,'中間シート（個人）'!$F:$M,8,FALSE)),"")</f>
        <v/>
      </c>
      <c r="AF55" s="20" t="str">
        <f>IF(INDEX(個人!$C$5:$AF$205,$A55,1)&lt;&gt;"",IF(ISERROR(VLOOKUP($D55&amp;"@"&amp;8,'中間シート（個人）'!$F:$M,4,FALSE)),"",VLOOKUP($D55&amp;"@"&amp;8,'中間シート（個人）'!$F:$M,4,FALSE)&amp;VLOOKUP($D55&amp;"@"&amp;8,'中間シート（個人）'!$F:$M,5,FALSE)),"")</f>
        <v/>
      </c>
      <c r="AG55" s="20" t="str">
        <f>IF(INDEX(個人!$C$5:$AF$205,$A55,1)&lt;&gt;"",IF(ISERROR(VLOOKUP($D55&amp;"@"&amp;8,'中間シート（個人）'!$F:$M,4,FALSE)),"",VLOOKUP($D55&amp;"@"&amp;8,'中間シート（個人）'!$F:$M,6,FALSE)&amp;VLOOKUP($D55&amp;"@"&amp;8,'中間シート（個人）'!$F:$M,7,FALSE)&amp;"."&amp;VLOOKUP($D55&amp;"@"&amp;8,'中間シート（個人）'!$F:$M,8,FALSE)),"")</f>
        <v/>
      </c>
      <c r="AH55" s="20" t="str">
        <f>IF(INDEX(個人!$C$5:$AF$205,$A55,1)&lt;&gt;"",IF(ISERROR(VLOOKUP($D55&amp;"@"&amp;9,'中間シート（個人）'!$F:$M,4,FALSE)),"",VLOOKUP($D55&amp;"@"&amp;9,'中間シート（個人）'!$F:$M,4,FALSE)&amp;VLOOKUP($D55&amp;"@"&amp;9,'中間シート（個人）'!$F:$M,5,FALSE)),"")</f>
        <v/>
      </c>
      <c r="AI55" s="20" t="str">
        <f>IF(INDEX(個人!$C$5:$AF$205,$A55,1)&lt;&gt;"",IF(ISERROR(VLOOKUP($D55&amp;"@"&amp;9,'中間シート（個人）'!$F:$M,4,FALSE)),"",VLOOKUP($D55&amp;"@"&amp;9,'中間シート（個人）'!$F:$M,6,FALSE)&amp;VLOOKUP($D55&amp;"@"&amp;9,'中間シート（個人）'!$F:$M,7,FALSE)&amp;"."&amp;VLOOKUP($D55&amp;"@"&amp;9,'中間シート（個人）'!$F:$M,8,FALSE)),"")</f>
        <v/>
      </c>
      <c r="AJ55" s="20" t="str">
        <f>IF(INDEX(個人!$C$5:$AF$205,$A55,1)&lt;&gt;"",IF(ISERROR(VLOOKUP($D55&amp;"@"&amp;10,'中間シート（個人）'!$F:$M,4,FALSE)),"",VLOOKUP($D55&amp;"@"&amp;10,'中間シート（個人）'!$F:$M,4,FALSE)&amp;VLOOKUP($D55&amp;"@"&amp;10,'中間シート（個人）'!$F:$M,5,FALSE)),"")</f>
        <v/>
      </c>
      <c r="AK55" s="20" t="str">
        <f>IF(INDEX(個人!$C$5:$AF$205,$A55,1)&lt;&gt;"",IF(ISERROR(VLOOKUP($D55&amp;"@"&amp;10,'中間シート（個人）'!$F:$M,4,FALSE)),"",VLOOKUP($D55&amp;"@"&amp;10,'中間シート（個人）'!$F:$M,6,FALSE)&amp;VLOOKUP($D55&amp;"@"&amp;10,'中間シート（個人）'!$F:$M,7,FALSE)&amp;"."&amp;VLOOKUP($D55&amp;"@"&amp;10,'中間シート（個人）'!$F:$M,8,FALSE)),"")</f>
        <v/>
      </c>
    </row>
    <row r="56" spans="1:37" x14ac:dyDescent="0.15">
      <c r="A56" s="20">
        <v>53</v>
      </c>
      <c r="C56" s="20" t="str">
        <f>IF(INDEX(個人!$C$5:$AF$205,$A56,1)&lt;&gt;"",VLOOKUP(INDEX(個人!$C$5:$AF$205,$A56,3),コード一覧!$A$1:$B$3,2,FALSE),"")</f>
        <v/>
      </c>
      <c r="D56" s="20" t="str">
        <f>IF(INDEX(個人!$C$5:$AF$205,$A56,1)&lt;&gt;"",DBCS(TRIM(INDEX(個人!$C$5:$AF$205,$A56,1))),"")</f>
        <v/>
      </c>
      <c r="E56" s="20" t="str">
        <f>IF(INDEX(個人!$C$5:$AF$205,$A56,1)&lt;&gt;"",ASC(TRIM(INDEX(個人!$C$5:$AF$205,$A56,2))),"")</f>
        <v/>
      </c>
      <c r="F56" s="20" t="str">
        <f>IF(INDEX(個人!$C$5:$AF$205,$A56,1)&lt;&gt;"",TEXT(YEAR(INDEX(個人!$C$5:$AF$205,$A56,4)),"0000")&amp;TEXT(MONTH(INDEX(個人!$C$5:$AF$205,$A56,4)),"00")&amp;TEXT(DAY(INDEX(個人!$C$5:$AF$205,$A56,4)),"00"),"")</f>
        <v/>
      </c>
      <c r="G56" s="20" t="str">
        <f>IF(INDEX(個人!$C$5:$AF$205,$A56,1)&lt;&gt;"",VLOOKUP(VLOOKUP(INDEX(個人!$C$5:$AF$205,$A56,7),コード一覧!$AA$1:$AC$18,3,FALSE),コード一覧!$C$1:$D$8,2,FALSE),"")</f>
        <v/>
      </c>
      <c r="H56" s="20" t="str">
        <f>IF(INDEX(個人!$C$5:$AF$205,$A56,1)&lt;&gt;"",IF(ISNUMBER(VALUE(RIGHT(INDEX(個人!$C$5:$AF$205,$A56,7),1))),RIGHT(INDEX(個人!$C$5:$AF$205,$A56,7),1),0),"")</f>
        <v/>
      </c>
      <c r="I56" s="20" t="str">
        <f>IF(INDEX(個人!$C$5:$AF$205,$A56,1)&lt;&gt;"",VLOOKUP(D56&amp;"@"&amp;1,'中間シート（個人）'!$F:$M,3,FALSE),"")</f>
        <v/>
      </c>
      <c r="K56" s="20" t="str">
        <f>IF(INDEX(個人!$C$5:$AF$205,$A56,1)&lt;&gt;"",個人!$B$2,"")</f>
        <v/>
      </c>
      <c r="Q56" s="20" t="str">
        <f>IF(INDEX(個人!$C$5:$AF$205,$A56,1)&lt;&gt;"",4,"")</f>
        <v/>
      </c>
      <c r="R56" s="20" t="str">
        <f>IF(INDEX(個人!$C$5:$AF$205,$A56,1)&lt;&gt;"",IF(ISERROR(VLOOKUP($D56&amp;"@"&amp;1,'中間シート（個人）'!$F:$M,4,FALSE)),"",VLOOKUP($D56&amp;"@"&amp;1,'中間シート（個人）'!$F:$M,4,FALSE)&amp;VLOOKUP($D56&amp;"@"&amp;1,'中間シート（個人）'!$F:$M,5,FALSE)),"")</f>
        <v/>
      </c>
      <c r="S56" s="20" t="str">
        <f>IF(INDEX(個人!$C$5:$AF$205,$A56,1)&lt;&gt;"",IF(ISERROR(VLOOKUP($D56&amp;"@"&amp;1,'中間シート（個人）'!$F:$M,4,FALSE)),"",VLOOKUP($D56&amp;"@"&amp;1,'中間シート（個人）'!$F:$M,6,FALSE)&amp;VLOOKUP($D56&amp;"@"&amp;1,'中間シート（個人）'!$F:$M,7,FALSE)&amp;"."&amp;VLOOKUP($D56&amp;"@"&amp;1,'中間シート（個人）'!$F:$M,8,FALSE)),"")</f>
        <v/>
      </c>
      <c r="T56" s="20" t="str">
        <f>IF(INDEX(個人!$C$5:$AF$205,$A56,1)&lt;&gt;"",IF(ISERROR(VLOOKUP($D56&amp;"@"&amp;2,'中間シート（個人）'!$F:$M,4,FALSE)),"",VLOOKUP($D56&amp;"@"&amp;2,'中間シート（個人）'!$F:$M,4,FALSE)&amp;VLOOKUP($D56&amp;"@"&amp;2,'中間シート（個人）'!$F:$M,5,FALSE)),"")</f>
        <v/>
      </c>
      <c r="U56" s="20" t="str">
        <f>IF(INDEX(個人!$C$5:$AF$205,$A56,1)&lt;&gt;"",IF(ISERROR(VLOOKUP($D56&amp;"@"&amp;2,'中間シート（個人）'!$F:$M,4,FALSE)),"",VLOOKUP($D56&amp;"@"&amp;2,'中間シート（個人）'!$F:$M,6,FALSE)&amp;VLOOKUP($D56&amp;"@"&amp;2,'中間シート（個人）'!$F:$M,7,FALSE)&amp;"."&amp;VLOOKUP($D56&amp;"@"&amp;2,'中間シート（個人）'!$F:$M,8,FALSE)),"")</f>
        <v/>
      </c>
      <c r="V56" s="20" t="str">
        <f>IF(INDEX(個人!$C$5:$AF$205,$A56,1)&lt;&gt;"",IF(ISERROR(VLOOKUP($D56&amp;"@"&amp;3,'中間シート（個人）'!$F:$M,4,FALSE)),"",VLOOKUP($D56&amp;"@"&amp;3,'中間シート（個人）'!$F:$M,4,FALSE)&amp;VLOOKUP($D56&amp;"@"&amp;3,'中間シート（個人）'!$F:$M,5,FALSE)),"")</f>
        <v/>
      </c>
      <c r="W56" s="20" t="str">
        <f>IF(INDEX(個人!$C$5:$AF$205,$A56,1)&lt;&gt;"",IF(ISERROR(VLOOKUP($D56&amp;"@"&amp;3,'中間シート（個人）'!$F:$M,4,FALSE)),"",VLOOKUP($D56&amp;"@"&amp;3,'中間シート（個人）'!$F:$M,6,FALSE)&amp;VLOOKUP($D56&amp;"@"&amp;3,'中間シート（個人）'!$F:$M,7,FALSE)&amp;"."&amp;VLOOKUP($D56&amp;"@"&amp;3,'中間シート（個人）'!$F:$M,8,FALSE)),"")</f>
        <v/>
      </c>
      <c r="X56" s="20" t="str">
        <f>IF(INDEX(個人!$C$5:$AF$205,$A56,1)&lt;&gt;"",IF(ISERROR(VLOOKUP($D56&amp;"@"&amp;4,'中間シート（個人）'!$F:$M,4,FALSE)),"",VLOOKUP($D56&amp;"@"&amp;4,'中間シート（個人）'!$F:$M,4,FALSE)&amp;VLOOKUP($D56&amp;"@"&amp;4,'中間シート（個人）'!$F:$M,5,FALSE)),"")</f>
        <v/>
      </c>
      <c r="Y56" s="20" t="str">
        <f>IF(INDEX(個人!$C$5:$AF$205,$A56,1)&lt;&gt;"",IF(ISERROR(VLOOKUP($D56&amp;"@"&amp;4,'中間シート（個人）'!$F:$M,4,FALSE)),"",VLOOKUP($D56&amp;"@"&amp;4,'中間シート（個人）'!$F:$M,6,FALSE)&amp;VLOOKUP($D56&amp;"@"&amp;4,'中間シート（個人）'!$F:$M,7,FALSE)&amp;"."&amp;VLOOKUP($D56&amp;"@"&amp;4,'中間シート（個人）'!$F:$M,8,FALSE)),"")</f>
        <v/>
      </c>
      <c r="Z56" s="20" t="str">
        <f>IF(INDEX(個人!$C$5:$AF$205,$A56,1)&lt;&gt;"",IF(ISERROR(VLOOKUP($D56&amp;"@"&amp;5,'中間シート（個人）'!$F:$M,4,FALSE)),"",VLOOKUP($D56&amp;"@"&amp;5,'中間シート（個人）'!$F:$M,4,FALSE)&amp;VLOOKUP($D56&amp;"@"&amp;5,'中間シート（個人）'!$F:$M,5,FALSE)),"")</f>
        <v/>
      </c>
      <c r="AA56" s="20" t="str">
        <f>IF(INDEX(個人!$C$5:$AF$205,$A56,1)&lt;&gt;"",IF(ISERROR(VLOOKUP($D56&amp;"@"&amp;5,'中間シート（個人）'!$F:$M,4,FALSE)),"",VLOOKUP($D56&amp;"@"&amp;5,'中間シート（個人）'!$F:$M,6,FALSE)&amp;VLOOKUP($D56&amp;"@"&amp;5,'中間シート（個人）'!$F:$M,7,FALSE)&amp;"."&amp;VLOOKUP($D56&amp;"@"&amp;5,'中間シート（個人）'!$F:$M,8,FALSE)),"")</f>
        <v/>
      </c>
      <c r="AB56" s="20" t="str">
        <f>IF(INDEX(個人!$C$5:$AF$205,$A56,1)&lt;&gt;"",IF(ISERROR(VLOOKUP($D56&amp;"@"&amp;6,'中間シート（個人）'!$F:$M,4,FALSE)),"",VLOOKUP($D56&amp;"@"&amp;6,'中間シート（個人）'!$F:$M,4,FALSE)&amp;VLOOKUP($D56&amp;"@"&amp;6,'中間シート（個人）'!$F:$M,5,FALSE)),"")</f>
        <v/>
      </c>
      <c r="AC56" s="20" t="str">
        <f>IF(INDEX(個人!$C$5:$AF$205,$A56,1)&lt;&gt;"",IF(ISERROR(VLOOKUP($D56&amp;"@"&amp;6,'中間シート（個人）'!$F:$M,4,FALSE)),"",VLOOKUP($D56&amp;"@"&amp;6,'中間シート（個人）'!$F:$M,6,FALSE)&amp;VLOOKUP($D56&amp;"@"&amp;6,'中間シート（個人）'!$F:$M,7,FALSE)&amp;"."&amp;VLOOKUP($D56&amp;"@"&amp;6,'中間シート（個人）'!$F:$M,8,FALSE)),"")</f>
        <v/>
      </c>
      <c r="AD56" s="20" t="str">
        <f>IF(INDEX(個人!$C$5:$AF$205,$A56,1)&lt;&gt;"",IF(ISERROR(VLOOKUP($D56&amp;"@"&amp;7,'中間シート（個人）'!$F:$M,4,FALSE)),"",VLOOKUP($D56&amp;"@"&amp;7,'中間シート（個人）'!$F:$M,4,FALSE)&amp;VLOOKUP($D56&amp;"@"&amp;7,'中間シート（個人）'!$F:$M,5,FALSE)),"")</f>
        <v/>
      </c>
      <c r="AE56" s="20" t="str">
        <f>IF(INDEX(個人!$C$5:$AF$205,$A56,1)&lt;&gt;"",IF(ISERROR(VLOOKUP($D56&amp;"@"&amp;7,'中間シート（個人）'!$F:$M,4,FALSE)),"",VLOOKUP($D56&amp;"@"&amp;7,'中間シート（個人）'!$F:$M,6,FALSE)&amp;VLOOKUP($D56&amp;"@"&amp;7,'中間シート（個人）'!$F:$M,7,FALSE)&amp;"."&amp;VLOOKUP($D56&amp;"@"&amp;7,'中間シート（個人）'!$F:$M,8,FALSE)),"")</f>
        <v/>
      </c>
      <c r="AF56" s="20" t="str">
        <f>IF(INDEX(個人!$C$5:$AF$205,$A56,1)&lt;&gt;"",IF(ISERROR(VLOOKUP($D56&amp;"@"&amp;8,'中間シート（個人）'!$F:$M,4,FALSE)),"",VLOOKUP($D56&amp;"@"&amp;8,'中間シート（個人）'!$F:$M,4,FALSE)&amp;VLOOKUP($D56&amp;"@"&amp;8,'中間シート（個人）'!$F:$M,5,FALSE)),"")</f>
        <v/>
      </c>
      <c r="AG56" s="20" t="str">
        <f>IF(INDEX(個人!$C$5:$AF$205,$A56,1)&lt;&gt;"",IF(ISERROR(VLOOKUP($D56&amp;"@"&amp;8,'中間シート（個人）'!$F:$M,4,FALSE)),"",VLOOKUP($D56&amp;"@"&amp;8,'中間シート（個人）'!$F:$M,6,FALSE)&amp;VLOOKUP($D56&amp;"@"&amp;8,'中間シート（個人）'!$F:$M,7,FALSE)&amp;"."&amp;VLOOKUP($D56&amp;"@"&amp;8,'中間シート（個人）'!$F:$M,8,FALSE)),"")</f>
        <v/>
      </c>
      <c r="AH56" s="20" t="str">
        <f>IF(INDEX(個人!$C$5:$AF$205,$A56,1)&lt;&gt;"",IF(ISERROR(VLOOKUP($D56&amp;"@"&amp;9,'中間シート（個人）'!$F:$M,4,FALSE)),"",VLOOKUP($D56&amp;"@"&amp;9,'中間シート（個人）'!$F:$M,4,FALSE)&amp;VLOOKUP($D56&amp;"@"&amp;9,'中間シート（個人）'!$F:$M,5,FALSE)),"")</f>
        <v/>
      </c>
      <c r="AI56" s="20" t="str">
        <f>IF(INDEX(個人!$C$5:$AF$205,$A56,1)&lt;&gt;"",IF(ISERROR(VLOOKUP($D56&amp;"@"&amp;9,'中間シート（個人）'!$F:$M,4,FALSE)),"",VLOOKUP($D56&amp;"@"&amp;9,'中間シート（個人）'!$F:$M,6,FALSE)&amp;VLOOKUP($D56&amp;"@"&amp;9,'中間シート（個人）'!$F:$M,7,FALSE)&amp;"."&amp;VLOOKUP($D56&amp;"@"&amp;9,'中間シート（個人）'!$F:$M,8,FALSE)),"")</f>
        <v/>
      </c>
      <c r="AJ56" s="20" t="str">
        <f>IF(INDEX(個人!$C$5:$AF$205,$A56,1)&lt;&gt;"",IF(ISERROR(VLOOKUP($D56&amp;"@"&amp;10,'中間シート（個人）'!$F:$M,4,FALSE)),"",VLOOKUP($D56&amp;"@"&amp;10,'中間シート（個人）'!$F:$M,4,FALSE)&amp;VLOOKUP($D56&amp;"@"&amp;10,'中間シート（個人）'!$F:$M,5,FALSE)),"")</f>
        <v/>
      </c>
      <c r="AK56" s="20" t="str">
        <f>IF(INDEX(個人!$C$5:$AF$205,$A56,1)&lt;&gt;"",IF(ISERROR(VLOOKUP($D56&amp;"@"&amp;10,'中間シート（個人）'!$F:$M,4,FALSE)),"",VLOOKUP($D56&amp;"@"&amp;10,'中間シート（個人）'!$F:$M,6,FALSE)&amp;VLOOKUP($D56&amp;"@"&amp;10,'中間シート（個人）'!$F:$M,7,FALSE)&amp;"."&amp;VLOOKUP($D56&amp;"@"&amp;10,'中間シート（個人）'!$F:$M,8,FALSE)),"")</f>
        <v/>
      </c>
    </row>
    <row r="57" spans="1:37" x14ac:dyDescent="0.15">
      <c r="A57" s="20">
        <v>54</v>
      </c>
      <c r="C57" s="20" t="str">
        <f>IF(INDEX(個人!$C$5:$AF$205,$A57,1)&lt;&gt;"",VLOOKUP(INDEX(個人!$C$5:$AF$205,$A57,3),コード一覧!$A$1:$B$3,2,FALSE),"")</f>
        <v/>
      </c>
      <c r="D57" s="20" t="str">
        <f>IF(INDEX(個人!$C$5:$AF$205,$A57,1)&lt;&gt;"",DBCS(TRIM(INDEX(個人!$C$5:$AF$205,$A57,1))),"")</f>
        <v/>
      </c>
      <c r="E57" s="20" t="str">
        <f>IF(INDEX(個人!$C$5:$AF$205,$A57,1)&lt;&gt;"",ASC(TRIM(INDEX(個人!$C$5:$AF$205,$A57,2))),"")</f>
        <v/>
      </c>
      <c r="F57" s="20" t="str">
        <f>IF(INDEX(個人!$C$5:$AF$205,$A57,1)&lt;&gt;"",TEXT(YEAR(INDEX(個人!$C$5:$AF$205,$A57,4)),"0000")&amp;TEXT(MONTH(INDEX(個人!$C$5:$AF$205,$A57,4)),"00")&amp;TEXT(DAY(INDEX(個人!$C$5:$AF$205,$A57,4)),"00"),"")</f>
        <v/>
      </c>
      <c r="G57" s="20" t="str">
        <f>IF(INDEX(個人!$C$5:$AF$205,$A57,1)&lt;&gt;"",VLOOKUP(VLOOKUP(INDEX(個人!$C$5:$AF$205,$A57,7),コード一覧!$AA$1:$AC$18,3,FALSE),コード一覧!$C$1:$D$8,2,FALSE),"")</f>
        <v/>
      </c>
      <c r="H57" s="20" t="str">
        <f>IF(INDEX(個人!$C$5:$AF$205,$A57,1)&lt;&gt;"",IF(ISNUMBER(VALUE(RIGHT(INDEX(個人!$C$5:$AF$205,$A57,7),1))),RIGHT(INDEX(個人!$C$5:$AF$205,$A57,7),1),0),"")</f>
        <v/>
      </c>
      <c r="I57" s="20" t="str">
        <f>IF(INDEX(個人!$C$5:$AF$205,$A57,1)&lt;&gt;"",VLOOKUP(D57&amp;"@"&amp;1,'中間シート（個人）'!$F:$M,3,FALSE),"")</f>
        <v/>
      </c>
      <c r="K57" s="20" t="str">
        <f>IF(INDEX(個人!$C$5:$AF$205,$A57,1)&lt;&gt;"",個人!$B$2,"")</f>
        <v/>
      </c>
      <c r="Q57" s="20" t="str">
        <f>IF(INDEX(個人!$C$5:$AF$205,$A57,1)&lt;&gt;"",4,"")</f>
        <v/>
      </c>
      <c r="R57" s="20" t="str">
        <f>IF(INDEX(個人!$C$5:$AF$205,$A57,1)&lt;&gt;"",IF(ISERROR(VLOOKUP($D57&amp;"@"&amp;1,'中間シート（個人）'!$F:$M,4,FALSE)),"",VLOOKUP($D57&amp;"@"&amp;1,'中間シート（個人）'!$F:$M,4,FALSE)&amp;VLOOKUP($D57&amp;"@"&amp;1,'中間シート（個人）'!$F:$M,5,FALSE)),"")</f>
        <v/>
      </c>
      <c r="S57" s="20" t="str">
        <f>IF(INDEX(個人!$C$5:$AF$205,$A57,1)&lt;&gt;"",IF(ISERROR(VLOOKUP($D57&amp;"@"&amp;1,'中間シート（個人）'!$F:$M,4,FALSE)),"",VLOOKUP($D57&amp;"@"&amp;1,'中間シート（個人）'!$F:$M,6,FALSE)&amp;VLOOKUP($D57&amp;"@"&amp;1,'中間シート（個人）'!$F:$M,7,FALSE)&amp;"."&amp;VLOOKUP($D57&amp;"@"&amp;1,'中間シート（個人）'!$F:$M,8,FALSE)),"")</f>
        <v/>
      </c>
      <c r="T57" s="20" t="str">
        <f>IF(INDEX(個人!$C$5:$AF$205,$A57,1)&lt;&gt;"",IF(ISERROR(VLOOKUP($D57&amp;"@"&amp;2,'中間シート（個人）'!$F:$M,4,FALSE)),"",VLOOKUP($D57&amp;"@"&amp;2,'中間シート（個人）'!$F:$M,4,FALSE)&amp;VLOOKUP($D57&amp;"@"&amp;2,'中間シート（個人）'!$F:$M,5,FALSE)),"")</f>
        <v/>
      </c>
      <c r="U57" s="20" t="str">
        <f>IF(INDEX(個人!$C$5:$AF$205,$A57,1)&lt;&gt;"",IF(ISERROR(VLOOKUP($D57&amp;"@"&amp;2,'中間シート（個人）'!$F:$M,4,FALSE)),"",VLOOKUP($D57&amp;"@"&amp;2,'中間シート（個人）'!$F:$M,6,FALSE)&amp;VLOOKUP($D57&amp;"@"&amp;2,'中間シート（個人）'!$F:$M,7,FALSE)&amp;"."&amp;VLOOKUP($D57&amp;"@"&amp;2,'中間シート（個人）'!$F:$M,8,FALSE)),"")</f>
        <v/>
      </c>
      <c r="V57" s="20" t="str">
        <f>IF(INDEX(個人!$C$5:$AF$205,$A57,1)&lt;&gt;"",IF(ISERROR(VLOOKUP($D57&amp;"@"&amp;3,'中間シート（個人）'!$F:$M,4,FALSE)),"",VLOOKUP($D57&amp;"@"&amp;3,'中間シート（個人）'!$F:$M,4,FALSE)&amp;VLOOKUP($D57&amp;"@"&amp;3,'中間シート（個人）'!$F:$M,5,FALSE)),"")</f>
        <v/>
      </c>
      <c r="W57" s="20" t="str">
        <f>IF(INDEX(個人!$C$5:$AF$205,$A57,1)&lt;&gt;"",IF(ISERROR(VLOOKUP($D57&amp;"@"&amp;3,'中間シート（個人）'!$F:$M,4,FALSE)),"",VLOOKUP($D57&amp;"@"&amp;3,'中間シート（個人）'!$F:$M,6,FALSE)&amp;VLOOKUP($D57&amp;"@"&amp;3,'中間シート（個人）'!$F:$M,7,FALSE)&amp;"."&amp;VLOOKUP($D57&amp;"@"&amp;3,'中間シート（個人）'!$F:$M,8,FALSE)),"")</f>
        <v/>
      </c>
      <c r="X57" s="20" t="str">
        <f>IF(INDEX(個人!$C$5:$AF$205,$A57,1)&lt;&gt;"",IF(ISERROR(VLOOKUP($D57&amp;"@"&amp;4,'中間シート（個人）'!$F:$M,4,FALSE)),"",VLOOKUP($D57&amp;"@"&amp;4,'中間シート（個人）'!$F:$M,4,FALSE)&amp;VLOOKUP($D57&amp;"@"&amp;4,'中間シート（個人）'!$F:$M,5,FALSE)),"")</f>
        <v/>
      </c>
      <c r="Y57" s="20" t="str">
        <f>IF(INDEX(個人!$C$5:$AF$205,$A57,1)&lt;&gt;"",IF(ISERROR(VLOOKUP($D57&amp;"@"&amp;4,'中間シート（個人）'!$F:$M,4,FALSE)),"",VLOOKUP($D57&amp;"@"&amp;4,'中間シート（個人）'!$F:$M,6,FALSE)&amp;VLOOKUP($D57&amp;"@"&amp;4,'中間シート（個人）'!$F:$M,7,FALSE)&amp;"."&amp;VLOOKUP($D57&amp;"@"&amp;4,'中間シート（個人）'!$F:$M,8,FALSE)),"")</f>
        <v/>
      </c>
      <c r="Z57" s="20" t="str">
        <f>IF(INDEX(個人!$C$5:$AF$205,$A57,1)&lt;&gt;"",IF(ISERROR(VLOOKUP($D57&amp;"@"&amp;5,'中間シート（個人）'!$F:$M,4,FALSE)),"",VLOOKUP($D57&amp;"@"&amp;5,'中間シート（個人）'!$F:$M,4,FALSE)&amp;VLOOKUP($D57&amp;"@"&amp;5,'中間シート（個人）'!$F:$M,5,FALSE)),"")</f>
        <v/>
      </c>
      <c r="AA57" s="20" t="str">
        <f>IF(INDEX(個人!$C$5:$AF$205,$A57,1)&lt;&gt;"",IF(ISERROR(VLOOKUP($D57&amp;"@"&amp;5,'中間シート（個人）'!$F:$M,4,FALSE)),"",VLOOKUP($D57&amp;"@"&amp;5,'中間シート（個人）'!$F:$M,6,FALSE)&amp;VLOOKUP($D57&amp;"@"&amp;5,'中間シート（個人）'!$F:$M,7,FALSE)&amp;"."&amp;VLOOKUP($D57&amp;"@"&amp;5,'中間シート（個人）'!$F:$M,8,FALSE)),"")</f>
        <v/>
      </c>
      <c r="AB57" s="20" t="str">
        <f>IF(INDEX(個人!$C$5:$AF$205,$A57,1)&lt;&gt;"",IF(ISERROR(VLOOKUP($D57&amp;"@"&amp;6,'中間シート（個人）'!$F:$M,4,FALSE)),"",VLOOKUP($D57&amp;"@"&amp;6,'中間シート（個人）'!$F:$M,4,FALSE)&amp;VLOOKUP($D57&amp;"@"&amp;6,'中間シート（個人）'!$F:$M,5,FALSE)),"")</f>
        <v/>
      </c>
      <c r="AC57" s="20" t="str">
        <f>IF(INDEX(個人!$C$5:$AF$205,$A57,1)&lt;&gt;"",IF(ISERROR(VLOOKUP($D57&amp;"@"&amp;6,'中間シート（個人）'!$F:$M,4,FALSE)),"",VLOOKUP($D57&amp;"@"&amp;6,'中間シート（個人）'!$F:$M,6,FALSE)&amp;VLOOKUP($D57&amp;"@"&amp;6,'中間シート（個人）'!$F:$M,7,FALSE)&amp;"."&amp;VLOOKUP($D57&amp;"@"&amp;6,'中間シート（個人）'!$F:$M,8,FALSE)),"")</f>
        <v/>
      </c>
      <c r="AD57" s="20" t="str">
        <f>IF(INDEX(個人!$C$5:$AF$205,$A57,1)&lt;&gt;"",IF(ISERROR(VLOOKUP($D57&amp;"@"&amp;7,'中間シート（個人）'!$F:$M,4,FALSE)),"",VLOOKUP($D57&amp;"@"&amp;7,'中間シート（個人）'!$F:$M,4,FALSE)&amp;VLOOKUP($D57&amp;"@"&amp;7,'中間シート（個人）'!$F:$M,5,FALSE)),"")</f>
        <v/>
      </c>
      <c r="AE57" s="20" t="str">
        <f>IF(INDEX(個人!$C$5:$AF$205,$A57,1)&lt;&gt;"",IF(ISERROR(VLOOKUP($D57&amp;"@"&amp;7,'中間シート（個人）'!$F:$M,4,FALSE)),"",VLOOKUP($D57&amp;"@"&amp;7,'中間シート（個人）'!$F:$M,6,FALSE)&amp;VLOOKUP($D57&amp;"@"&amp;7,'中間シート（個人）'!$F:$M,7,FALSE)&amp;"."&amp;VLOOKUP($D57&amp;"@"&amp;7,'中間シート（個人）'!$F:$M,8,FALSE)),"")</f>
        <v/>
      </c>
      <c r="AF57" s="20" t="str">
        <f>IF(INDEX(個人!$C$5:$AF$205,$A57,1)&lt;&gt;"",IF(ISERROR(VLOOKUP($D57&amp;"@"&amp;8,'中間シート（個人）'!$F:$M,4,FALSE)),"",VLOOKUP($D57&amp;"@"&amp;8,'中間シート（個人）'!$F:$M,4,FALSE)&amp;VLOOKUP($D57&amp;"@"&amp;8,'中間シート（個人）'!$F:$M,5,FALSE)),"")</f>
        <v/>
      </c>
      <c r="AG57" s="20" t="str">
        <f>IF(INDEX(個人!$C$5:$AF$205,$A57,1)&lt;&gt;"",IF(ISERROR(VLOOKUP($D57&amp;"@"&amp;8,'中間シート（個人）'!$F:$M,4,FALSE)),"",VLOOKUP($D57&amp;"@"&amp;8,'中間シート（個人）'!$F:$M,6,FALSE)&amp;VLOOKUP($D57&amp;"@"&amp;8,'中間シート（個人）'!$F:$M,7,FALSE)&amp;"."&amp;VLOOKUP($D57&amp;"@"&amp;8,'中間シート（個人）'!$F:$M,8,FALSE)),"")</f>
        <v/>
      </c>
      <c r="AH57" s="20" t="str">
        <f>IF(INDEX(個人!$C$5:$AF$205,$A57,1)&lt;&gt;"",IF(ISERROR(VLOOKUP($D57&amp;"@"&amp;9,'中間シート（個人）'!$F:$M,4,FALSE)),"",VLOOKUP($D57&amp;"@"&amp;9,'中間シート（個人）'!$F:$M,4,FALSE)&amp;VLOOKUP($D57&amp;"@"&amp;9,'中間シート（個人）'!$F:$M,5,FALSE)),"")</f>
        <v/>
      </c>
      <c r="AI57" s="20" t="str">
        <f>IF(INDEX(個人!$C$5:$AF$205,$A57,1)&lt;&gt;"",IF(ISERROR(VLOOKUP($D57&amp;"@"&amp;9,'中間シート（個人）'!$F:$M,4,FALSE)),"",VLOOKUP($D57&amp;"@"&amp;9,'中間シート（個人）'!$F:$M,6,FALSE)&amp;VLOOKUP($D57&amp;"@"&amp;9,'中間シート（個人）'!$F:$M,7,FALSE)&amp;"."&amp;VLOOKUP($D57&amp;"@"&amp;9,'中間シート（個人）'!$F:$M,8,FALSE)),"")</f>
        <v/>
      </c>
      <c r="AJ57" s="20" t="str">
        <f>IF(INDEX(個人!$C$5:$AF$205,$A57,1)&lt;&gt;"",IF(ISERROR(VLOOKUP($D57&amp;"@"&amp;10,'中間シート（個人）'!$F:$M,4,FALSE)),"",VLOOKUP($D57&amp;"@"&amp;10,'中間シート（個人）'!$F:$M,4,FALSE)&amp;VLOOKUP($D57&amp;"@"&amp;10,'中間シート（個人）'!$F:$M,5,FALSE)),"")</f>
        <v/>
      </c>
      <c r="AK57" s="20" t="str">
        <f>IF(INDEX(個人!$C$5:$AF$205,$A57,1)&lt;&gt;"",IF(ISERROR(VLOOKUP($D57&amp;"@"&amp;10,'中間シート（個人）'!$F:$M,4,FALSE)),"",VLOOKUP($D57&amp;"@"&amp;10,'中間シート（個人）'!$F:$M,6,FALSE)&amp;VLOOKUP($D57&amp;"@"&amp;10,'中間シート（個人）'!$F:$M,7,FALSE)&amp;"."&amp;VLOOKUP($D57&amp;"@"&amp;10,'中間シート（個人）'!$F:$M,8,FALSE)),"")</f>
        <v/>
      </c>
    </row>
    <row r="58" spans="1:37" x14ac:dyDescent="0.15">
      <c r="A58" s="20">
        <v>55</v>
      </c>
      <c r="C58" s="20" t="str">
        <f>IF(INDEX(個人!$C$5:$AF$205,$A58,1)&lt;&gt;"",VLOOKUP(INDEX(個人!$C$5:$AF$205,$A58,3),コード一覧!$A$1:$B$3,2,FALSE),"")</f>
        <v/>
      </c>
      <c r="D58" s="20" t="str">
        <f>IF(INDEX(個人!$C$5:$AF$205,$A58,1)&lt;&gt;"",DBCS(TRIM(INDEX(個人!$C$5:$AF$205,$A58,1))),"")</f>
        <v/>
      </c>
      <c r="E58" s="20" t="str">
        <f>IF(INDEX(個人!$C$5:$AF$205,$A58,1)&lt;&gt;"",ASC(TRIM(INDEX(個人!$C$5:$AF$205,$A58,2))),"")</f>
        <v/>
      </c>
      <c r="F58" s="20" t="str">
        <f>IF(INDEX(個人!$C$5:$AF$205,$A58,1)&lt;&gt;"",TEXT(YEAR(INDEX(個人!$C$5:$AF$205,$A58,4)),"0000")&amp;TEXT(MONTH(INDEX(個人!$C$5:$AF$205,$A58,4)),"00")&amp;TEXT(DAY(INDEX(個人!$C$5:$AF$205,$A58,4)),"00"),"")</f>
        <v/>
      </c>
      <c r="G58" s="20" t="str">
        <f>IF(INDEX(個人!$C$5:$AF$205,$A58,1)&lt;&gt;"",VLOOKUP(VLOOKUP(INDEX(個人!$C$5:$AF$205,$A58,7),コード一覧!$AA$1:$AC$18,3,FALSE),コード一覧!$C$1:$D$8,2,FALSE),"")</f>
        <v/>
      </c>
      <c r="H58" s="20" t="str">
        <f>IF(INDEX(個人!$C$5:$AF$205,$A58,1)&lt;&gt;"",IF(ISNUMBER(VALUE(RIGHT(INDEX(個人!$C$5:$AF$205,$A58,7),1))),RIGHT(INDEX(個人!$C$5:$AF$205,$A58,7),1),0),"")</f>
        <v/>
      </c>
      <c r="I58" s="20" t="str">
        <f>IF(INDEX(個人!$C$5:$AF$205,$A58,1)&lt;&gt;"",VLOOKUP(D58&amp;"@"&amp;1,'中間シート（個人）'!$F:$M,3,FALSE),"")</f>
        <v/>
      </c>
      <c r="K58" s="20" t="str">
        <f>IF(INDEX(個人!$C$5:$AF$205,$A58,1)&lt;&gt;"",個人!$B$2,"")</f>
        <v/>
      </c>
      <c r="Q58" s="20" t="str">
        <f>IF(INDEX(個人!$C$5:$AF$205,$A58,1)&lt;&gt;"",4,"")</f>
        <v/>
      </c>
      <c r="R58" s="20" t="str">
        <f>IF(INDEX(個人!$C$5:$AF$205,$A58,1)&lt;&gt;"",IF(ISERROR(VLOOKUP($D58&amp;"@"&amp;1,'中間シート（個人）'!$F:$M,4,FALSE)),"",VLOOKUP($D58&amp;"@"&amp;1,'中間シート（個人）'!$F:$M,4,FALSE)&amp;VLOOKUP($D58&amp;"@"&amp;1,'中間シート（個人）'!$F:$M,5,FALSE)),"")</f>
        <v/>
      </c>
      <c r="S58" s="20" t="str">
        <f>IF(INDEX(個人!$C$5:$AF$205,$A58,1)&lt;&gt;"",IF(ISERROR(VLOOKUP($D58&amp;"@"&amp;1,'中間シート（個人）'!$F:$M,4,FALSE)),"",VLOOKUP($D58&amp;"@"&amp;1,'中間シート（個人）'!$F:$M,6,FALSE)&amp;VLOOKUP($D58&amp;"@"&amp;1,'中間シート（個人）'!$F:$M,7,FALSE)&amp;"."&amp;VLOOKUP($D58&amp;"@"&amp;1,'中間シート（個人）'!$F:$M,8,FALSE)),"")</f>
        <v/>
      </c>
      <c r="T58" s="20" t="str">
        <f>IF(INDEX(個人!$C$5:$AF$205,$A58,1)&lt;&gt;"",IF(ISERROR(VLOOKUP($D58&amp;"@"&amp;2,'中間シート（個人）'!$F:$M,4,FALSE)),"",VLOOKUP($D58&amp;"@"&amp;2,'中間シート（個人）'!$F:$M,4,FALSE)&amp;VLOOKUP($D58&amp;"@"&amp;2,'中間シート（個人）'!$F:$M,5,FALSE)),"")</f>
        <v/>
      </c>
      <c r="U58" s="20" t="str">
        <f>IF(INDEX(個人!$C$5:$AF$205,$A58,1)&lt;&gt;"",IF(ISERROR(VLOOKUP($D58&amp;"@"&amp;2,'中間シート（個人）'!$F:$M,4,FALSE)),"",VLOOKUP($D58&amp;"@"&amp;2,'中間シート（個人）'!$F:$M,6,FALSE)&amp;VLOOKUP($D58&amp;"@"&amp;2,'中間シート（個人）'!$F:$M,7,FALSE)&amp;"."&amp;VLOOKUP($D58&amp;"@"&amp;2,'中間シート（個人）'!$F:$M,8,FALSE)),"")</f>
        <v/>
      </c>
      <c r="V58" s="20" t="str">
        <f>IF(INDEX(個人!$C$5:$AF$205,$A58,1)&lt;&gt;"",IF(ISERROR(VLOOKUP($D58&amp;"@"&amp;3,'中間シート（個人）'!$F:$M,4,FALSE)),"",VLOOKUP($D58&amp;"@"&amp;3,'中間シート（個人）'!$F:$M,4,FALSE)&amp;VLOOKUP($D58&amp;"@"&amp;3,'中間シート（個人）'!$F:$M,5,FALSE)),"")</f>
        <v/>
      </c>
      <c r="W58" s="20" t="str">
        <f>IF(INDEX(個人!$C$5:$AF$205,$A58,1)&lt;&gt;"",IF(ISERROR(VLOOKUP($D58&amp;"@"&amp;3,'中間シート（個人）'!$F:$M,4,FALSE)),"",VLOOKUP($D58&amp;"@"&amp;3,'中間シート（個人）'!$F:$M,6,FALSE)&amp;VLOOKUP($D58&amp;"@"&amp;3,'中間シート（個人）'!$F:$M,7,FALSE)&amp;"."&amp;VLOOKUP($D58&amp;"@"&amp;3,'中間シート（個人）'!$F:$M,8,FALSE)),"")</f>
        <v/>
      </c>
      <c r="X58" s="20" t="str">
        <f>IF(INDEX(個人!$C$5:$AF$205,$A58,1)&lt;&gt;"",IF(ISERROR(VLOOKUP($D58&amp;"@"&amp;4,'中間シート（個人）'!$F:$M,4,FALSE)),"",VLOOKUP($D58&amp;"@"&amp;4,'中間シート（個人）'!$F:$M,4,FALSE)&amp;VLOOKUP($D58&amp;"@"&amp;4,'中間シート（個人）'!$F:$M,5,FALSE)),"")</f>
        <v/>
      </c>
      <c r="Y58" s="20" t="str">
        <f>IF(INDEX(個人!$C$5:$AF$205,$A58,1)&lt;&gt;"",IF(ISERROR(VLOOKUP($D58&amp;"@"&amp;4,'中間シート（個人）'!$F:$M,4,FALSE)),"",VLOOKUP($D58&amp;"@"&amp;4,'中間シート（個人）'!$F:$M,6,FALSE)&amp;VLOOKUP($D58&amp;"@"&amp;4,'中間シート（個人）'!$F:$M,7,FALSE)&amp;"."&amp;VLOOKUP($D58&amp;"@"&amp;4,'中間シート（個人）'!$F:$M,8,FALSE)),"")</f>
        <v/>
      </c>
      <c r="Z58" s="20" t="str">
        <f>IF(INDEX(個人!$C$5:$AF$205,$A58,1)&lt;&gt;"",IF(ISERROR(VLOOKUP($D58&amp;"@"&amp;5,'中間シート（個人）'!$F:$M,4,FALSE)),"",VLOOKUP($D58&amp;"@"&amp;5,'中間シート（個人）'!$F:$M,4,FALSE)&amp;VLOOKUP($D58&amp;"@"&amp;5,'中間シート（個人）'!$F:$M,5,FALSE)),"")</f>
        <v/>
      </c>
      <c r="AA58" s="20" t="str">
        <f>IF(INDEX(個人!$C$5:$AF$205,$A58,1)&lt;&gt;"",IF(ISERROR(VLOOKUP($D58&amp;"@"&amp;5,'中間シート（個人）'!$F:$M,4,FALSE)),"",VLOOKUP($D58&amp;"@"&amp;5,'中間シート（個人）'!$F:$M,6,FALSE)&amp;VLOOKUP($D58&amp;"@"&amp;5,'中間シート（個人）'!$F:$M,7,FALSE)&amp;"."&amp;VLOOKUP($D58&amp;"@"&amp;5,'中間シート（個人）'!$F:$M,8,FALSE)),"")</f>
        <v/>
      </c>
      <c r="AB58" s="20" t="str">
        <f>IF(INDEX(個人!$C$5:$AF$205,$A58,1)&lt;&gt;"",IF(ISERROR(VLOOKUP($D58&amp;"@"&amp;6,'中間シート（個人）'!$F:$M,4,FALSE)),"",VLOOKUP($D58&amp;"@"&amp;6,'中間シート（個人）'!$F:$M,4,FALSE)&amp;VLOOKUP($D58&amp;"@"&amp;6,'中間シート（個人）'!$F:$M,5,FALSE)),"")</f>
        <v/>
      </c>
      <c r="AC58" s="20" t="str">
        <f>IF(INDEX(個人!$C$5:$AF$205,$A58,1)&lt;&gt;"",IF(ISERROR(VLOOKUP($D58&amp;"@"&amp;6,'中間シート（個人）'!$F:$M,4,FALSE)),"",VLOOKUP($D58&amp;"@"&amp;6,'中間シート（個人）'!$F:$M,6,FALSE)&amp;VLOOKUP($D58&amp;"@"&amp;6,'中間シート（個人）'!$F:$M,7,FALSE)&amp;"."&amp;VLOOKUP($D58&amp;"@"&amp;6,'中間シート（個人）'!$F:$M,8,FALSE)),"")</f>
        <v/>
      </c>
      <c r="AD58" s="20" t="str">
        <f>IF(INDEX(個人!$C$5:$AF$205,$A58,1)&lt;&gt;"",IF(ISERROR(VLOOKUP($D58&amp;"@"&amp;7,'中間シート（個人）'!$F:$M,4,FALSE)),"",VLOOKUP($D58&amp;"@"&amp;7,'中間シート（個人）'!$F:$M,4,FALSE)&amp;VLOOKUP($D58&amp;"@"&amp;7,'中間シート（個人）'!$F:$M,5,FALSE)),"")</f>
        <v/>
      </c>
      <c r="AE58" s="20" t="str">
        <f>IF(INDEX(個人!$C$5:$AF$205,$A58,1)&lt;&gt;"",IF(ISERROR(VLOOKUP($D58&amp;"@"&amp;7,'中間シート（個人）'!$F:$M,4,FALSE)),"",VLOOKUP($D58&amp;"@"&amp;7,'中間シート（個人）'!$F:$M,6,FALSE)&amp;VLOOKUP($D58&amp;"@"&amp;7,'中間シート（個人）'!$F:$M,7,FALSE)&amp;"."&amp;VLOOKUP($D58&amp;"@"&amp;7,'中間シート（個人）'!$F:$M,8,FALSE)),"")</f>
        <v/>
      </c>
      <c r="AF58" s="20" t="str">
        <f>IF(INDEX(個人!$C$5:$AF$205,$A58,1)&lt;&gt;"",IF(ISERROR(VLOOKUP($D58&amp;"@"&amp;8,'中間シート（個人）'!$F:$M,4,FALSE)),"",VLOOKUP($D58&amp;"@"&amp;8,'中間シート（個人）'!$F:$M,4,FALSE)&amp;VLOOKUP($D58&amp;"@"&amp;8,'中間シート（個人）'!$F:$M,5,FALSE)),"")</f>
        <v/>
      </c>
      <c r="AG58" s="20" t="str">
        <f>IF(INDEX(個人!$C$5:$AF$205,$A58,1)&lt;&gt;"",IF(ISERROR(VLOOKUP($D58&amp;"@"&amp;8,'中間シート（個人）'!$F:$M,4,FALSE)),"",VLOOKUP($D58&amp;"@"&amp;8,'中間シート（個人）'!$F:$M,6,FALSE)&amp;VLOOKUP($D58&amp;"@"&amp;8,'中間シート（個人）'!$F:$M,7,FALSE)&amp;"."&amp;VLOOKUP($D58&amp;"@"&amp;8,'中間シート（個人）'!$F:$M,8,FALSE)),"")</f>
        <v/>
      </c>
      <c r="AH58" s="20" t="str">
        <f>IF(INDEX(個人!$C$5:$AF$205,$A58,1)&lt;&gt;"",IF(ISERROR(VLOOKUP($D58&amp;"@"&amp;9,'中間シート（個人）'!$F:$M,4,FALSE)),"",VLOOKUP($D58&amp;"@"&amp;9,'中間シート（個人）'!$F:$M,4,FALSE)&amp;VLOOKUP($D58&amp;"@"&amp;9,'中間シート（個人）'!$F:$M,5,FALSE)),"")</f>
        <v/>
      </c>
      <c r="AI58" s="20" t="str">
        <f>IF(INDEX(個人!$C$5:$AF$205,$A58,1)&lt;&gt;"",IF(ISERROR(VLOOKUP($D58&amp;"@"&amp;9,'中間シート（個人）'!$F:$M,4,FALSE)),"",VLOOKUP($D58&amp;"@"&amp;9,'中間シート（個人）'!$F:$M,6,FALSE)&amp;VLOOKUP($D58&amp;"@"&amp;9,'中間シート（個人）'!$F:$M,7,FALSE)&amp;"."&amp;VLOOKUP($D58&amp;"@"&amp;9,'中間シート（個人）'!$F:$M,8,FALSE)),"")</f>
        <v/>
      </c>
      <c r="AJ58" s="20" t="str">
        <f>IF(INDEX(個人!$C$5:$AF$205,$A58,1)&lt;&gt;"",IF(ISERROR(VLOOKUP($D58&amp;"@"&amp;10,'中間シート（個人）'!$F:$M,4,FALSE)),"",VLOOKUP($D58&amp;"@"&amp;10,'中間シート（個人）'!$F:$M,4,FALSE)&amp;VLOOKUP($D58&amp;"@"&amp;10,'中間シート（個人）'!$F:$M,5,FALSE)),"")</f>
        <v/>
      </c>
      <c r="AK58" s="20" t="str">
        <f>IF(INDEX(個人!$C$5:$AF$205,$A58,1)&lt;&gt;"",IF(ISERROR(VLOOKUP($D58&amp;"@"&amp;10,'中間シート（個人）'!$F:$M,4,FALSE)),"",VLOOKUP($D58&amp;"@"&amp;10,'中間シート（個人）'!$F:$M,6,FALSE)&amp;VLOOKUP($D58&amp;"@"&amp;10,'中間シート（個人）'!$F:$M,7,FALSE)&amp;"."&amp;VLOOKUP($D58&amp;"@"&amp;10,'中間シート（個人）'!$F:$M,8,FALSE)),"")</f>
        <v/>
      </c>
    </row>
    <row r="59" spans="1:37" x14ac:dyDescent="0.15">
      <c r="A59" s="20">
        <v>56</v>
      </c>
      <c r="C59" s="20" t="str">
        <f>IF(INDEX(個人!$C$5:$AF$205,$A59,1)&lt;&gt;"",VLOOKUP(INDEX(個人!$C$5:$AF$205,$A59,3),コード一覧!$A$1:$B$3,2,FALSE),"")</f>
        <v/>
      </c>
      <c r="D59" s="20" t="str">
        <f>IF(INDEX(個人!$C$5:$AF$205,$A59,1)&lt;&gt;"",DBCS(TRIM(INDEX(個人!$C$5:$AF$205,$A59,1))),"")</f>
        <v/>
      </c>
      <c r="E59" s="20" t="str">
        <f>IF(INDEX(個人!$C$5:$AF$205,$A59,1)&lt;&gt;"",ASC(TRIM(INDEX(個人!$C$5:$AF$205,$A59,2))),"")</f>
        <v/>
      </c>
      <c r="F59" s="20" t="str">
        <f>IF(INDEX(個人!$C$5:$AF$205,$A59,1)&lt;&gt;"",TEXT(YEAR(INDEX(個人!$C$5:$AF$205,$A59,4)),"0000")&amp;TEXT(MONTH(INDEX(個人!$C$5:$AF$205,$A59,4)),"00")&amp;TEXT(DAY(INDEX(個人!$C$5:$AF$205,$A59,4)),"00"),"")</f>
        <v/>
      </c>
      <c r="G59" s="20" t="str">
        <f>IF(INDEX(個人!$C$5:$AF$205,$A59,1)&lt;&gt;"",VLOOKUP(VLOOKUP(INDEX(個人!$C$5:$AF$205,$A59,7),コード一覧!$AA$1:$AC$18,3,FALSE),コード一覧!$C$1:$D$8,2,FALSE),"")</f>
        <v/>
      </c>
      <c r="H59" s="20" t="str">
        <f>IF(INDEX(個人!$C$5:$AF$205,$A59,1)&lt;&gt;"",IF(ISNUMBER(VALUE(RIGHT(INDEX(個人!$C$5:$AF$205,$A59,7),1))),RIGHT(INDEX(個人!$C$5:$AF$205,$A59,7),1),0),"")</f>
        <v/>
      </c>
      <c r="I59" s="20" t="str">
        <f>IF(INDEX(個人!$C$5:$AF$205,$A59,1)&lt;&gt;"",VLOOKUP(D59&amp;"@"&amp;1,'中間シート（個人）'!$F:$M,3,FALSE),"")</f>
        <v/>
      </c>
      <c r="K59" s="20" t="str">
        <f>IF(INDEX(個人!$C$5:$AF$205,$A59,1)&lt;&gt;"",個人!$B$2,"")</f>
        <v/>
      </c>
      <c r="Q59" s="20" t="str">
        <f>IF(INDEX(個人!$C$5:$AF$205,$A59,1)&lt;&gt;"",4,"")</f>
        <v/>
      </c>
      <c r="R59" s="20" t="str">
        <f>IF(INDEX(個人!$C$5:$AF$205,$A59,1)&lt;&gt;"",IF(ISERROR(VLOOKUP($D59&amp;"@"&amp;1,'中間シート（個人）'!$F:$M,4,FALSE)),"",VLOOKUP($D59&amp;"@"&amp;1,'中間シート（個人）'!$F:$M,4,FALSE)&amp;VLOOKUP($D59&amp;"@"&amp;1,'中間シート（個人）'!$F:$M,5,FALSE)),"")</f>
        <v/>
      </c>
      <c r="S59" s="20" t="str">
        <f>IF(INDEX(個人!$C$5:$AF$205,$A59,1)&lt;&gt;"",IF(ISERROR(VLOOKUP($D59&amp;"@"&amp;1,'中間シート（個人）'!$F:$M,4,FALSE)),"",VLOOKUP($D59&amp;"@"&amp;1,'中間シート（個人）'!$F:$M,6,FALSE)&amp;VLOOKUP($D59&amp;"@"&amp;1,'中間シート（個人）'!$F:$M,7,FALSE)&amp;"."&amp;VLOOKUP($D59&amp;"@"&amp;1,'中間シート（個人）'!$F:$M,8,FALSE)),"")</f>
        <v/>
      </c>
      <c r="T59" s="20" t="str">
        <f>IF(INDEX(個人!$C$5:$AF$205,$A59,1)&lt;&gt;"",IF(ISERROR(VLOOKUP($D59&amp;"@"&amp;2,'中間シート（個人）'!$F:$M,4,FALSE)),"",VLOOKUP($D59&amp;"@"&amp;2,'中間シート（個人）'!$F:$M,4,FALSE)&amp;VLOOKUP($D59&amp;"@"&amp;2,'中間シート（個人）'!$F:$M,5,FALSE)),"")</f>
        <v/>
      </c>
      <c r="U59" s="20" t="str">
        <f>IF(INDEX(個人!$C$5:$AF$205,$A59,1)&lt;&gt;"",IF(ISERROR(VLOOKUP($D59&amp;"@"&amp;2,'中間シート（個人）'!$F:$M,4,FALSE)),"",VLOOKUP($D59&amp;"@"&amp;2,'中間シート（個人）'!$F:$M,6,FALSE)&amp;VLOOKUP($D59&amp;"@"&amp;2,'中間シート（個人）'!$F:$M,7,FALSE)&amp;"."&amp;VLOOKUP($D59&amp;"@"&amp;2,'中間シート（個人）'!$F:$M,8,FALSE)),"")</f>
        <v/>
      </c>
      <c r="V59" s="20" t="str">
        <f>IF(INDEX(個人!$C$5:$AF$205,$A59,1)&lt;&gt;"",IF(ISERROR(VLOOKUP($D59&amp;"@"&amp;3,'中間シート（個人）'!$F:$M,4,FALSE)),"",VLOOKUP($D59&amp;"@"&amp;3,'中間シート（個人）'!$F:$M,4,FALSE)&amp;VLOOKUP($D59&amp;"@"&amp;3,'中間シート（個人）'!$F:$M,5,FALSE)),"")</f>
        <v/>
      </c>
      <c r="W59" s="20" t="str">
        <f>IF(INDEX(個人!$C$5:$AF$205,$A59,1)&lt;&gt;"",IF(ISERROR(VLOOKUP($D59&amp;"@"&amp;3,'中間シート（個人）'!$F:$M,4,FALSE)),"",VLOOKUP($D59&amp;"@"&amp;3,'中間シート（個人）'!$F:$M,6,FALSE)&amp;VLOOKUP($D59&amp;"@"&amp;3,'中間シート（個人）'!$F:$M,7,FALSE)&amp;"."&amp;VLOOKUP($D59&amp;"@"&amp;3,'中間シート（個人）'!$F:$M,8,FALSE)),"")</f>
        <v/>
      </c>
      <c r="X59" s="20" t="str">
        <f>IF(INDEX(個人!$C$5:$AF$205,$A59,1)&lt;&gt;"",IF(ISERROR(VLOOKUP($D59&amp;"@"&amp;4,'中間シート（個人）'!$F:$M,4,FALSE)),"",VLOOKUP($D59&amp;"@"&amp;4,'中間シート（個人）'!$F:$M,4,FALSE)&amp;VLOOKUP($D59&amp;"@"&amp;4,'中間シート（個人）'!$F:$M,5,FALSE)),"")</f>
        <v/>
      </c>
      <c r="Y59" s="20" t="str">
        <f>IF(INDEX(個人!$C$5:$AF$205,$A59,1)&lt;&gt;"",IF(ISERROR(VLOOKUP($D59&amp;"@"&amp;4,'中間シート（個人）'!$F:$M,4,FALSE)),"",VLOOKUP($D59&amp;"@"&amp;4,'中間シート（個人）'!$F:$M,6,FALSE)&amp;VLOOKUP($D59&amp;"@"&amp;4,'中間シート（個人）'!$F:$M,7,FALSE)&amp;"."&amp;VLOOKUP($D59&amp;"@"&amp;4,'中間シート（個人）'!$F:$M,8,FALSE)),"")</f>
        <v/>
      </c>
      <c r="Z59" s="20" t="str">
        <f>IF(INDEX(個人!$C$5:$AF$205,$A59,1)&lt;&gt;"",IF(ISERROR(VLOOKUP($D59&amp;"@"&amp;5,'中間シート（個人）'!$F:$M,4,FALSE)),"",VLOOKUP($D59&amp;"@"&amp;5,'中間シート（個人）'!$F:$M,4,FALSE)&amp;VLOOKUP($D59&amp;"@"&amp;5,'中間シート（個人）'!$F:$M,5,FALSE)),"")</f>
        <v/>
      </c>
      <c r="AA59" s="20" t="str">
        <f>IF(INDEX(個人!$C$5:$AF$205,$A59,1)&lt;&gt;"",IF(ISERROR(VLOOKUP($D59&amp;"@"&amp;5,'中間シート（個人）'!$F:$M,4,FALSE)),"",VLOOKUP($D59&amp;"@"&amp;5,'中間シート（個人）'!$F:$M,6,FALSE)&amp;VLOOKUP($D59&amp;"@"&amp;5,'中間シート（個人）'!$F:$M,7,FALSE)&amp;"."&amp;VLOOKUP($D59&amp;"@"&amp;5,'中間シート（個人）'!$F:$M,8,FALSE)),"")</f>
        <v/>
      </c>
      <c r="AB59" s="20" t="str">
        <f>IF(INDEX(個人!$C$5:$AF$205,$A59,1)&lt;&gt;"",IF(ISERROR(VLOOKUP($D59&amp;"@"&amp;6,'中間シート（個人）'!$F:$M,4,FALSE)),"",VLOOKUP($D59&amp;"@"&amp;6,'中間シート（個人）'!$F:$M,4,FALSE)&amp;VLOOKUP($D59&amp;"@"&amp;6,'中間シート（個人）'!$F:$M,5,FALSE)),"")</f>
        <v/>
      </c>
      <c r="AC59" s="20" t="str">
        <f>IF(INDEX(個人!$C$5:$AF$205,$A59,1)&lt;&gt;"",IF(ISERROR(VLOOKUP($D59&amp;"@"&amp;6,'中間シート（個人）'!$F:$M,4,FALSE)),"",VLOOKUP($D59&amp;"@"&amp;6,'中間シート（個人）'!$F:$M,6,FALSE)&amp;VLOOKUP($D59&amp;"@"&amp;6,'中間シート（個人）'!$F:$M,7,FALSE)&amp;"."&amp;VLOOKUP($D59&amp;"@"&amp;6,'中間シート（個人）'!$F:$M,8,FALSE)),"")</f>
        <v/>
      </c>
      <c r="AD59" s="20" t="str">
        <f>IF(INDEX(個人!$C$5:$AF$205,$A59,1)&lt;&gt;"",IF(ISERROR(VLOOKUP($D59&amp;"@"&amp;7,'中間シート（個人）'!$F:$M,4,FALSE)),"",VLOOKUP($D59&amp;"@"&amp;7,'中間シート（個人）'!$F:$M,4,FALSE)&amp;VLOOKUP($D59&amp;"@"&amp;7,'中間シート（個人）'!$F:$M,5,FALSE)),"")</f>
        <v/>
      </c>
      <c r="AE59" s="20" t="str">
        <f>IF(INDEX(個人!$C$5:$AF$205,$A59,1)&lt;&gt;"",IF(ISERROR(VLOOKUP($D59&amp;"@"&amp;7,'中間シート（個人）'!$F:$M,4,FALSE)),"",VLOOKUP($D59&amp;"@"&amp;7,'中間シート（個人）'!$F:$M,6,FALSE)&amp;VLOOKUP($D59&amp;"@"&amp;7,'中間シート（個人）'!$F:$M,7,FALSE)&amp;"."&amp;VLOOKUP($D59&amp;"@"&amp;7,'中間シート（個人）'!$F:$M,8,FALSE)),"")</f>
        <v/>
      </c>
      <c r="AF59" s="20" t="str">
        <f>IF(INDEX(個人!$C$5:$AF$205,$A59,1)&lt;&gt;"",IF(ISERROR(VLOOKUP($D59&amp;"@"&amp;8,'中間シート（個人）'!$F:$M,4,FALSE)),"",VLOOKUP($D59&amp;"@"&amp;8,'中間シート（個人）'!$F:$M,4,FALSE)&amp;VLOOKUP($D59&amp;"@"&amp;8,'中間シート（個人）'!$F:$M,5,FALSE)),"")</f>
        <v/>
      </c>
      <c r="AG59" s="20" t="str">
        <f>IF(INDEX(個人!$C$5:$AF$205,$A59,1)&lt;&gt;"",IF(ISERROR(VLOOKUP($D59&amp;"@"&amp;8,'中間シート（個人）'!$F:$M,4,FALSE)),"",VLOOKUP($D59&amp;"@"&amp;8,'中間シート（個人）'!$F:$M,6,FALSE)&amp;VLOOKUP($D59&amp;"@"&amp;8,'中間シート（個人）'!$F:$M,7,FALSE)&amp;"."&amp;VLOOKUP($D59&amp;"@"&amp;8,'中間シート（個人）'!$F:$M,8,FALSE)),"")</f>
        <v/>
      </c>
      <c r="AH59" s="20" t="str">
        <f>IF(INDEX(個人!$C$5:$AF$205,$A59,1)&lt;&gt;"",IF(ISERROR(VLOOKUP($D59&amp;"@"&amp;9,'中間シート（個人）'!$F:$M,4,FALSE)),"",VLOOKUP($D59&amp;"@"&amp;9,'中間シート（個人）'!$F:$M,4,FALSE)&amp;VLOOKUP($D59&amp;"@"&amp;9,'中間シート（個人）'!$F:$M,5,FALSE)),"")</f>
        <v/>
      </c>
      <c r="AI59" s="20" t="str">
        <f>IF(INDEX(個人!$C$5:$AF$205,$A59,1)&lt;&gt;"",IF(ISERROR(VLOOKUP($D59&amp;"@"&amp;9,'中間シート（個人）'!$F:$M,4,FALSE)),"",VLOOKUP($D59&amp;"@"&amp;9,'中間シート（個人）'!$F:$M,6,FALSE)&amp;VLOOKUP($D59&amp;"@"&amp;9,'中間シート（個人）'!$F:$M,7,FALSE)&amp;"."&amp;VLOOKUP($D59&amp;"@"&amp;9,'中間シート（個人）'!$F:$M,8,FALSE)),"")</f>
        <v/>
      </c>
      <c r="AJ59" s="20" t="str">
        <f>IF(INDEX(個人!$C$5:$AF$205,$A59,1)&lt;&gt;"",IF(ISERROR(VLOOKUP($D59&amp;"@"&amp;10,'中間シート（個人）'!$F:$M,4,FALSE)),"",VLOOKUP($D59&amp;"@"&amp;10,'中間シート（個人）'!$F:$M,4,FALSE)&amp;VLOOKUP($D59&amp;"@"&amp;10,'中間シート（個人）'!$F:$M,5,FALSE)),"")</f>
        <v/>
      </c>
      <c r="AK59" s="20" t="str">
        <f>IF(INDEX(個人!$C$5:$AF$205,$A59,1)&lt;&gt;"",IF(ISERROR(VLOOKUP($D59&amp;"@"&amp;10,'中間シート（個人）'!$F:$M,4,FALSE)),"",VLOOKUP($D59&amp;"@"&amp;10,'中間シート（個人）'!$F:$M,6,FALSE)&amp;VLOOKUP($D59&amp;"@"&amp;10,'中間シート（個人）'!$F:$M,7,FALSE)&amp;"."&amp;VLOOKUP($D59&amp;"@"&amp;10,'中間シート（個人）'!$F:$M,8,FALSE)),"")</f>
        <v/>
      </c>
    </row>
    <row r="60" spans="1:37" x14ac:dyDescent="0.15">
      <c r="A60" s="20">
        <v>57</v>
      </c>
      <c r="C60" s="20" t="str">
        <f>IF(INDEX(個人!$C$5:$AF$205,$A60,1)&lt;&gt;"",VLOOKUP(INDEX(個人!$C$5:$AF$205,$A60,3),コード一覧!$A$1:$B$3,2,FALSE),"")</f>
        <v/>
      </c>
      <c r="D60" s="20" t="str">
        <f>IF(INDEX(個人!$C$5:$AF$205,$A60,1)&lt;&gt;"",DBCS(TRIM(INDEX(個人!$C$5:$AF$205,$A60,1))),"")</f>
        <v/>
      </c>
      <c r="E60" s="20" t="str">
        <f>IF(INDEX(個人!$C$5:$AF$205,$A60,1)&lt;&gt;"",ASC(TRIM(INDEX(個人!$C$5:$AF$205,$A60,2))),"")</f>
        <v/>
      </c>
      <c r="F60" s="20" t="str">
        <f>IF(INDEX(個人!$C$5:$AF$205,$A60,1)&lt;&gt;"",TEXT(YEAR(INDEX(個人!$C$5:$AF$205,$A60,4)),"0000")&amp;TEXT(MONTH(INDEX(個人!$C$5:$AF$205,$A60,4)),"00")&amp;TEXT(DAY(INDEX(個人!$C$5:$AF$205,$A60,4)),"00"),"")</f>
        <v/>
      </c>
      <c r="G60" s="20" t="str">
        <f>IF(INDEX(個人!$C$5:$AF$205,$A60,1)&lt;&gt;"",VLOOKUP(VLOOKUP(INDEX(個人!$C$5:$AF$205,$A60,7),コード一覧!$AA$1:$AC$18,3,FALSE),コード一覧!$C$1:$D$8,2,FALSE),"")</f>
        <v/>
      </c>
      <c r="H60" s="20" t="str">
        <f>IF(INDEX(個人!$C$5:$AF$205,$A60,1)&lt;&gt;"",IF(ISNUMBER(VALUE(RIGHT(INDEX(個人!$C$5:$AF$205,$A60,7),1))),RIGHT(INDEX(個人!$C$5:$AF$205,$A60,7),1),0),"")</f>
        <v/>
      </c>
      <c r="I60" s="20" t="str">
        <f>IF(INDEX(個人!$C$5:$AF$205,$A60,1)&lt;&gt;"",VLOOKUP(D60&amp;"@"&amp;1,'中間シート（個人）'!$F:$M,3,FALSE),"")</f>
        <v/>
      </c>
      <c r="K60" s="20" t="str">
        <f>IF(INDEX(個人!$C$5:$AF$205,$A60,1)&lt;&gt;"",個人!$B$2,"")</f>
        <v/>
      </c>
      <c r="Q60" s="20" t="str">
        <f>IF(INDEX(個人!$C$5:$AF$205,$A60,1)&lt;&gt;"",4,"")</f>
        <v/>
      </c>
      <c r="R60" s="20" t="str">
        <f>IF(INDEX(個人!$C$5:$AF$205,$A60,1)&lt;&gt;"",IF(ISERROR(VLOOKUP($D60&amp;"@"&amp;1,'中間シート（個人）'!$F:$M,4,FALSE)),"",VLOOKUP($D60&amp;"@"&amp;1,'中間シート（個人）'!$F:$M,4,FALSE)&amp;VLOOKUP($D60&amp;"@"&amp;1,'中間シート（個人）'!$F:$M,5,FALSE)),"")</f>
        <v/>
      </c>
      <c r="S60" s="20" t="str">
        <f>IF(INDEX(個人!$C$5:$AF$205,$A60,1)&lt;&gt;"",IF(ISERROR(VLOOKUP($D60&amp;"@"&amp;1,'中間シート（個人）'!$F:$M,4,FALSE)),"",VLOOKUP($D60&amp;"@"&amp;1,'中間シート（個人）'!$F:$M,6,FALSE)&amp;VLOOKUP($D60&amp;"@"&amp;1,'中間シート（個人）'!$F:$M,7,FALSE)&amp;"."&amp;VLOOKUP($D60&amp;"@"&amp;1,'中間シート（個人）'!$F:$M,8,FALSE)),"")</f>
        <v/>
      </c>
      <c r="T60" s="20" t="str">
        <f>IF(INDEX(個人!$C$5:$AF$205,$A60,1)&lt;&gt;"",IF(ISERROR(VLOOKUP($D60&amp;"@"&amp;2,'中間シート（個人）'!$F:$M,4,FALSE)),"",VLOOKUP($D60&amp;"@"&amp;2,'中間シート（個人）'!$F:$M,4,FALSE)&amp;VLOOKUP($D60&amp;"@"&amp;2,'中間シート（個人）'!$F:$M,5,FALSE)),"")</f>
        <v/>
      </c>
      <c r="U60" s="20" t="str">
        <f>IF(INDEX(個人!$C$5:$AF$205,$A60,1)&lt;&gt;"",IF(ISERROR(VLOOKUP($D60&amp;"@"&amp;2,'中間シート（個人）'!$F:$M,4,FALSE)),"",VLOOKUP($D60&amp;"@"&amp;2,'中間シート（個人）'!$F:$M,6,FALSE)&amp;VLOOKUP($D60&amp;"@"&amp;2,'中間シート（個人）'!$F:$M,7,FALSE)&amp;"."&amp;VLOOKUP($D60&amp;"@"&amp;2,'中間シート（個人）'!$F:$M,8,FALSE)),"")</f>
        <v/>
      </c>
      <c r="V60" s="20" t="str">
        <f>IF(INDEX(個人!$C$5:$AF$205,$A60,1)&lt;&gt;"",IF(ISERROR(VLOOKUP($D60&amp;"@"&amp;3,'中間シート（個人）'!$F:$M,4,FALSE)),"",VLOOKUP($D60&amp;"@"&amp;3,'中間シート（個人）'!$F:$M,4,FALSE)&amp;VLOOKUP($D60&amp;"@"&amp;3,'中間シート（個人）'!$F:$M,5,FALSE)),"")</f>
        <v/>
      </c>
      <c r="W60" s="20" t="str">
        <f>IF(INDEX(個人!$C$5:$AF$205,$A60,1)&lt;&gt;"",IF(ISERROR(VLOOKUP($D60&amp;"@"&amp;3,'中間シート（個人）'!$F:$M,4,FALSE)),"",VLOOKUP($D60&amp;"@"&amp;3,'中間シート（個人）'!$F:$M,6,FALSE)&amp;VLOOKUP($D60&amp;"@"&amp;3,'中間シート（個人）'!$F:$M,7,FALSE)&amp;"."&amp;VLOOKUP($D60&amp;"@"&amp;3,'中間シート（個人）'!$F:$M,8,FALSE)),"")</f>
        <v/>
      </c>
      <c r="X60" s="20" t="str">
        <f>IF(INDEX(個人!$C$5:$AF$205,$A60,1)&lt;&gt;"",IF(ISERROR(VLOOKUP($D60&amp;"@"&amp;4,'中間シート（個人）'!$F:$M,4,FALSE)),"",VLOOKUP($D60&amp;"@"&amp;4,'中間シート（個人）'!$F:$M,4,FALSE)&amp;VLOOKUP($D60&amp;"@"&amp;4,'中間シート（個人）'!$F:$M,5,FALSE)),"")</f>
        <v/>
      </c>
      <c r="Y60" s="20" t="str">
        <f>IF(INDEX(個人!$C$5:$AF$205,$A60,1)&lt;&gt;"",IF(ISERROR(VLOOKUP($D60&amp;"@"&amp;4,'中間シート（個人）'!$F:$M,4,FALSE)),"",VLOOKUP($D60&amp;"@"&amp;4,'中間シート（個人）'!$F:$M,6,FALSE)&amp;VLOOKUP($D60&amp;"@"&amp;4,'中間シート（個人）'!$F:$M,7,FALSE)&amp;"."&amp;VLOOKUP($D60&amp;"@"&amp;4,'中間シート（個人）'!$F:$M,8,FALSE)),"")</f>
        <v/>
      </c>
      <c r="Z60" s="20" t="str">
        <f>IF(INDEX(個人!$C$5:$AF$205,$A60,1)&lt;&gt;"",IF(ISERROR(VLOOKUP($D60&amp;"@"&amp;5,'中間シート（個人）'!$F:$M,4,FALSE)),"",VLOOKUP($D60&amp;"@"&amp;5,'中間シート（個人）'!$F:$M,4,FALSE)&amp;VLOOKUP($D60&amp;"@"&amp;5,'中間シート（個人）'!$F:$M,5,FALSE)),"")</f>
        <v/>
      </c>
      <c r="AA60" s="20" t="str">
        <f>IF(INDEX(個人!$C$5:$AF$205,$A60,1)&lt;&gt;"",IF(ISERROR(VLOOKUP($D60&amp;"@"&amp;5,'中間シート（個人）'!$F:$M,4,FALSE)),"",VLOOKUP($D60&amp;"@"&amp;5,'中間シート（個人）'!$F:$M,6,FALSE)&amp;VLOOKUP($D60&amp;"@"&amp;5,'中間シート（個人）'!$F:$M,7,FALSE)&amp;"."&amp;VLOOKUP($D60&amp;"@"&amp;5,'中間シート（個人）'!$F:$M,8,FALSE)),"")</f>
        <v/>
      </c>
      <c r="AB60" s="20" t="str">
        <f>IF(INDEX(個人!$C$5:$AF$205,$A60,1)&lt;&gt;"",IF(ISERROR(VLOOKUP($D60&amp;"@"&amp;6,'中間シート（個人）'!$F:$M,4,FALSE)),"",VLOOKUP($D60&amp;"@"&amp;6,'中間シート（個人）'!$F:$M,4,FALSE)&amp;VLOOKUP($D60&amp;"@"&amp;6,'中間シート（個人）'!$F:$M,5,FALSE)),"")</f>
        <v/>
      </c>
      <c r="AC60" s="20" t="str">
        <f>IF(INDEX(個人!$C$5:$AF$205,$A60,1)&lt;&gt;"",IF(ISERROR(VLOOKUP($D60&amp;"@"&amp;6,'中間シート（個人）'!$F:$M,4,FALSE)),"",VLOOKUP($D60&amp;"@"&amp;6,'中間シート（個人）'!$F:$M,6,FALSE)&amp;VLOOKUP($D60&amp;"@"&amp;6,'中間シート（個人）'!$F:$M,7,FALSE)&amp;"."&amp;VLOOKUP($D60&amp;"@"&amp;6,'中間シート（個人）'!$F:$M,8,FALSE)),"")</f>
        <v/>
      </c>
      <c r="AD60" s="20" t="str">
        <f>IF(INDEX(個人!$C$5:$AF$205,$A60,1)&lt;&gt;"",IF(ISERROR(VLOOKUP($D60&amp;"@"&amp;7,'中間シート（個人）'!$F:$M,4,FALSE)),"",VLOOKUP($D60&amp;"@"&amp;7,'中間シート（個人）'!$F:$M,4,FALSE)&amp;VLOOKUP($D60&amp;"@"&amp;7,'中間シート（個人）'!$F:$M,5,FALSE)),"")</f>
        <v/>
      </c>
      <c r="AE60" s="20" t="str">
        <f>IF(INDEX(個人!$C$5:$AF$205,$A60,1)&lt;&gt;"",IF(ISERROR(VLOOKUP($D60&amp;"@"&amp;7,'中間シート（個人）'!$F:$M,4,FALSE)),"",VLOOKUP($D60&amp;"@"&amp;7,'中間シート（個人）'!$F:$M,6,FALSE)&amp;VLOOKUP($D60&amp;"@"&amp;7,'中間シート（個人）'!$F:$M,7,FALSE)&amp;"."&amp;VLOOKUP($D60&amp;"@"&amp;7,'中間シート（個人）'!$F:$M,8,FALSE)),"")</f>
        <v/>
      </c>
      <c r="AF60" s="20" t="str">
        <f>IF(INDEX(個人!$C$5:$AF$205,$A60,1)&lt;&gt;"",IF(ISERROR(VLOOKUP($D60&amp;"@"&amp;8,'中間シート（個人）'!$F:$M,4,FALSE)),"",VLOOKUP($D60&amp;"@"&amp;8,'中間シート（個人）'!$F:$M,4,FALSE)&amp;VLOOKUP($D60&amp;"@"&amp;8,'中間シート（個人）'!$F:$M,5,FALSE)),"")</f>
        <v/>
      </c>
      <c r="AG60" s="20" t="str">
        <f>IF(INDEX(個人!$C$5:$AF$205,$A60,1)&lt;&gt;"",IF(ISERROR(VLOOKUP($D60&amp;"@"&amp;8,'中間シート（個人）'!$F:$M,4,FALSE)),"",VLOOKUP($D60&amp;"@"&amp;8,'中間シート（個人）'!$F:$M,6,FALSE)&amp;VLOOKUP($D60&amp;"@"&amp;8,'中間シート（個人）'!$F:$M,7,FALSE)&amp;"."&amp;VLOOKUP($D60&amp;"@"&amp;8,'中間シート（個人）'!$F:$M,8,FALSE)),"")</f>
        <v/>
      </c>
      <c r="AH60" s="20" t="str">
        <f>IF(INDEX(個人!$C$5:$AF$205,$A60,1)&lt;&gt;"",IF(ISERROR(VLOOKUP($D60&amp;"@"&amp;9,'中間シート（個人）'!$F:$M,4,FALSE)),"",VLOOKUP($D60&amp;"@"&amp;9,'中間シート（個人）'!$F:$M,4,FALSE)&amp;VLOOKUP($D60&amp;"@"&amp;9,'中間シート（個人）'!$F:$M,5,FALSE)),"")</f>
        <v/>
      </c>
      <c r="AI60" s="20" t="str">
        <f>IF(INDEX(個人!$C$5:$AF$205,$A60,1)&lt;&gt;"",IF(ISERROR(VLOOKUP($D60&amp;"@"&amp;9,'中間シート（個人）'!$F:$M,4,FALSE)),"",VLOOKUP($D60&amp;"@"&amp;9,'中間シート（個人）'!$F:$M,6,FALSE)&amp;VLOOKUP($D60&amp;"@"&amp;9,'中間シート（個人）'!$F:$M,7,FALSE)&amp;"."&amp;VLOOKUP($D60&amp;"@"&amp;9,'中間シート（個人）'!$F:$M,8,FALSE)),"")</f>
        <v/>
      </c>
      <c r="AJ60" s="20" t="str">
        <f>IF(INDEX(個人!$C$5:$AF$205,$A60,1)&lt;&gt;"",IF(ISERROR(VLOOKUP($D60&amp;"@"&amp;10,'中間シート（個人）'!$F:$M,4,FALSE)),"",VLOOKUP($D60&amp;"@"&amp;10,'中間シート（個人）'!$F:$M,4,FALSE)&amp;VLOOKUP($D60&amp;"@"&amp;10,'中間シート（個人）'!$F:$M,5,FALSE)),"")</f>
        <v/>
      </c>
      <c r="AK60" s="20" t="str">
        <f>IF(INDEX(個人!$C$5:$AF$205,$A60,1)&lt;&gt;"",IF(ISERROR(VLOOKUP($D60&amp;"@"&amp;10,'中間シート（個人）'!$F:$M,4,FALSE)),"",VLOOKUP($D60&amp;"@"&amp;10,'中間シート（個人）'!$F:$M,6,FALSE)&amp;VLOOKUP($D60&amp;"@"&amp;10,'中間シート（個人）'!$F:$M,7,FALSE)&amp;"."&amp;VLOOKUP($D60&amp;"@"&amp;10,'中間シート（個人）'!$F:$M,8,FALSE)),"")</f>
        <v/>
      </c>
    </row>
    <row r="61" spans="1:37" x14ac:dyDescent="0.15">
      <c r="A61" s="20">
        <v>58</v>
      </c>
      <c r="C61" s="20" t="str">
        <f>IF(INDEX(個人!$C$5:$AF$205,$A61,1)&lt;&gt;"",VLOOKUP(INDEX(個人!$C$5:$AF$205,$A61,3),コード一覧!$A$1:$B$3,2,FALSE),"")</f>
        <v/>
      </c>
      <c r="D61" s="20" t="str">
        <f>IF(INDEX(個人!$C$5:$AF$205,$A61,1)&lt;&gt;"",DBCS(TRIM(INDEX(個人!$C$5:$AF$205,$A61,1))),"")</f>
        <v/>
      </c>
      <c r="E61" s="20" t="str">
        <f>IF(INDEX(個人!$C$5:$AF$205,$A61,1)&lt;&gt;"",ASC(TRIM(INDEX(個人!$C$5:$AF$205,$A61,2))),"")</f>
        <v/>
      </c>
      <c r="F61" s="20" t="str">
        <f>IF(INDEX(個人!$C$5:$AF$205,$A61,1)&lt;&gt;"",TEXT(YEAR(INDEX(個人!$C$5:$AF$205,$A61,4)),"0000")&amp;TEXT(MONTH(INDEX(個人!$C$5:$AF$205,$A61,4)),"00")&amp;TEXT(DAY(INDEX(個人!$C$5:$AF$205,$A61,4)),"00"),"")</f>
        <v/>
      </c>
      <c r="G61" s="20" t="str">
        <f>IF(INDEX(個人!$C$5:$AF$205,$A61,1)&lt;&gt;"",VLOOKUP(VLOOKUP(INDEX(個人!$C$5:$AF$205,$A61,7),コード一覧!$AA$1:$AC$18,3,FALSE),コード一覧!$C$1:$D$8,2,FALSE),"")</f>
        <v/>
      </c>
      <c r="H61" s="20" t="str">
        <f>IF(INDEX(個人!$C$5:$AF$205,$A61,1)&lt;&gt;"",IF(ISNUMBER(VALUE(RIGHT(INDEX(個人!$C$5:$AF$205,$A61,7),1))),RIGHT(INDEX(個人!$C$5:$AF$205,$A61,7),1),0),"")</f>
        <v/>
      </c>
      <c r="I61" s="20" t="str">
        <f>IF(INDEX(個人!$C$5:$AF$205,$A61,1)&lt;&gt;"",VLOOKUP(D61&amp;"@"&amp;1,'中間シート（個人）'!$F:$M,3,FALSE),"")</f>
        <v/>
      </c>
      <c r="K61" s="20" t="str">
        <f>IF(INDEX(個人!$C$5:$AF$205,$A61,1)&lt;&gt;"",個人!$B$2,"")</f>
        <v/>
      </c>
      <c r="Q61" s="20" t="str">
        <f>IF(INDEX(個人!$C$5:$AF$205,$A61,1)&lt;&gt;"",4,"")</f>
        <v/>
      </c>
      <c r="R61" s="20" t="str">
        <f>IF(INDEX(個人!$C$5:$AF$205,$A61,1)&lt;&gt;"",IF(ISERROR(VLOOKUP($D61&amp;"@"&amp;1,'中間シート（個人）'!$F:$M,4,FALSE)),"",VLOOKUP($D61&amp;"@"&amp;1,'中間シート（個人）'!$F:$M,4,FALSE)&amp;VLOOKUP($D61&amp;"@"&amp;1,'中間シート（個人）'!$F:$M,5,FALSE)),"")</f>
        <v/>
      </c>
      <c r="S61" s="20" t="str">
        <f>IF(INDEX(個人!$C$5:$AF$205,$A61,1)&lt;&gt;"",IF(ISERROR(VLOOKUP($D61&amp;"@"&amp;1,'中間シート（個人）'!$F:$M,4,FALSE)),"",VLOOKUP($D61&amp;"@"&amp;1,'中間シート（個人）'!$F:$M,6,FALSE)&amp;VLOOKUP($D61&amp;"@"&amp;1,'中間シート（個人）'!$F:$M,7,FALSE)&amp;"."&amp;VLOOKUP($D61&amp;"@"&amp;1,'中間シート（個人）'!$F:$M,8,FALSE)),"")</f>
        <v/>
      </c>
      <c r="T61" s="20" t="str">
        <f>IF(INDEX(個人!$C$5:$AF$205,$A61,1)&lt;&gt;"",IF(ISERROR(VLOOKUP($D61&amp;"@"&amp;2,'中間シート（個人）'!$F:$M,4,FALSE)),"",VLOOKUP($D61&amp;"@"&amp;2,'中間シート（個人）'!$F:$M,4,FALSE)&amp;VLOOKUP($D61&amp;"@"&amp;2,'中間シート（個人）'!$F:$M,5,FALSE)),"")</f>
        <v/>
      </c>
      <c r="U61" s="20" t="str">
        <f>IF(INDEX(個人!$C$5:$AF$205,$A61,1)&lt;&gt;"",IF(ISERROR(VLOOKUP($D61&amp;"@"&amp;2,'中間シート（個人）'!$F:$M,4,FALSE)),"",VLOOKUP($D61&amp;"@"&amp;2,'中間シート（個人）'!$F:$M,6,FALSE)&amp;VLOOKUP($D61&amp;"@"&amp;2,'中間シート（個人）'!$F:$M,7,FALSE)&amp;"."&amp;VLOOKUP($D61&amp;"@"&amp;2,'中間シート（個人）'!$F:$M,8,FALSE)),"")</f>
        <v/>
      </c>
      <c r="V61" s="20" t="str">
        <f>IF(INDEX(個人!$C$5:$AF$205,$A61,1)&lt;&gt;"",IF(ISERROR(VLOOKUP($D61&amp;"@"&amp;3,'中間シート（個人）'!$F:$M,4,FALSE)),"",VLOOKUP($D61&amp;"@"&amp;3,'中間シート（個人）'!$F:$M,4,FALSE)&amp;VLOOKUP($D61&amp;"@"&amp;3,'中間シート（個人）'!$F:$M,5,FALSE)),"")</f>
        <v/>
      </c>
      <c r="W61" s="20" t="str">
        <f>IF(INDEX(個人!$C$5:$AF$205,$A61,1)&lt;&gt;"",IF(ISERROR(VLOOKUP($D61&amp;"@"&amp;3,'中間シート（個人）'!$F:$M,4,FALSE)),"",VLOOKUP($D61&amp;"@"&amp;3,'中間シート（個人）'!$F:$M,6,FALSE)&amp;VLOOKUP($D61&amp;"@"&amp;3,'中間シート（個人）'!$F:$M,7,FALSE)&amp;"."&amp;VLOOKUP($D61&amp;"@"&amp;3,'中間シート（個人）'!$F:$M,8,FALSE)),"")</f>
        <v/>
      </c>
      <c r="X61" s="20" t="str">
        <f>IF(INDEX(個人!$C$5:$AF$205,$A61,1)&lt;&gt;"",IF(ISERROR(VLOOKUP($D61&amp;"@"&amp;4,'中間シート（個人）'!$F:$M,4,FALSE)),"",VLOOKUP($D61&amp;"@"&amp;4,'中間シート（個人）'!$F:$M,4,FALSE)&amp;VLOOKUP($D61&amp;"@"&amp;4,'中間シート（個人）'!$F:$M,5,FALSE)),"")</f>
        <v/>
      </c>
      <c r="Y61" s="20" t="str">
        <f>IF(INDEX(個人!$C$5:$AF$205,$A61,1)&lt;&gt;"",IF(ISERROR(VLOOKUP($D61&amp;"@"&amp;4,'中間シート（個人）'!$F:$M,4,FALSE)),"",VLOOKUP($D61&amp;"@"&amp;4,'中間シート（個人）'!$F:$M,6,FALSE)&amp;VLOOKUP($D61&amp;"@"&amp;4,'中間シート（個人）'!$F:$M,7,FALSE)&amp;"."&amp;VLOOKUP($D61&amp;"@"&amp;4,'中間シート（個人）'!$F:$M,8,FALSE)),"")</f>
        <v/>
      </c>
      <c r="Z61" s="20" t="str">
        <f>IF(INDEX(個人!$C$5:$AF$205,$A61,1)&lt;&gt;"",IF(ISERROR(VLOOKUP($D61&amp;"@"&amp;5,'中間シート（個人）'!$F:$M,4,FALSE)),"",VLOOKUP($D61&amp;"@"&amp;5,'中間シート（個人）'!$F:$M,4,FALSE)&amp;VLOOKUP($D61&amp;"@"&amp;5,'中間シート（個人）'!$F:$M,5,FALSE)),"")</f>
        <v/>
      </c>
      <c r="AA61" s="20" t="str">
        <f>IF(INDEX(個人!$C$5:$AF$205,$A61,1)&lt;&gt;"",IF(ISERROR(VLOOKUP($D61&amp;"@"&amp;5,'中間シート（個人）'!$F:$M,4,FALSE)),"",VLOOKUP($D61&amp;"@"&amp;5,'中間シート（個人）'!$F:$M,6,FALSE)&amp;VLOOKUP($D61&amp;"@"&amp;5,'中間シート（個人）'!$F:$M,7,FALSE)&amp;"."&amp;VLOOKUP($D61&amp;"@"&amp;5,'中間シート（個人）'!$F:$M,8,FALSE)),"")</f>
        <v/>
      </c>
      <c r="AB61" s="20" t="str">
        <f>IF(INDEX(個人!$C$5:$AF$205,$A61,1)&lt;&gt;"",IF(ISERROR(VLOOKUP($D61&amp;"@"&amp;6,'中間シート（個人）'!$F:$M,4,FALSE)),"",VLOOKUP($D61&amp;"@"&amp;6,'中間シート（個人）'!$F:$M,4,FALSE)&amp;VLOOKUP($D61&amp;"@"&amp;6,'中間シート（個人）'!$F:$M,5,FALSE)),"")</f>
        <v/>
      </c>
      <c r="AC61" s="20" t="str">
        <f>IF(INDEX(個人!$C$5:$AF$205,$A61,1)&lt;&gt;"",IF(ISERROR(VLOOKUP($D61&amp;"@"&amp;6,'中間シート（個人）'!$F:$M,4,FALSE)),"",VLOOKUP($D61&amp;"@"&amp;6,'中間シート（個人）'!$F:$M,6,FALSE)&amp;VLOOKUP($D61&amp;"@"&amp;6,'中間シート（個人）'!$F:$M,7,FALSE)&amp;"."&amp;VLOOKUP($D61&amp;"@"&amp;6,'中間シート（個人）'!$F:$M,8,FALSE)),"")</f>
        <v/>
      </c>
      <c r="AD61" s="20" t="str">
        <f>IF(INDEX(個人!$C$5:$AF$205,$A61,1)&lt;&gt;"",IF(ISERROR(VLOOKUP($D61&amp;"@"&amp;7,'中間シート（個人）'!$F:$M,4,FALSE)),"",VLOOKUP($D61&amp;"@"&amp;7,'中間シート（個人）'!$F:$M,4,FALSE)&amp;VLOOKUP($D61&amp;"@"&amp;7,'中間シート（個人）'!$F:$M,5,FALSE)),"")</f>
        <v/>
      </c>
      <c r="AE61" s="20" t="str">
        <f>IF(INDEX(個人!$C$5:$AF$205,$A61,1)&lt;&gt;"",IF(ISERROR(VLOOKUP($D61&amp;"@"&amp;7,'中間シート（個人）'!$F:$M,4,FALSE)),"",VLOOKUP($D61&amp;"@"&amp;7,'中間シート（個人）'!$F:$M,6,FALSE)&amp;VLOOKUP($D61&amp;"@"&amp;7,'中間シート（個人）'!$F:$M,7,FALSE)&amp;"."&amp;VLOOKUP($D61&amp;"@"&amp;7,'中間シート（個人）'!$F:$M,8,FALSE)),"")</f>
        <v/>
      </c>
      <c r="AF61" s="20" t="str">
        <f>IF(INDEX(個人!$C$5:$AF$205,$A61,1)&lt;&gt;"",IF(ISERROR(VLOOKUP($D61&amp;"@"&amp;8,'中間シート（個人）'!$F:$M,4,FALSE)),"",VLOOKUP($D61&amp;"@"&amp;8,'中間シート（個人）'!$F:$M,4,FALSE)&amp;VLOOKUP($D61&amp;"@"&amp;8,'中間シート（個人）'!$F:$M,5,FALSE)),"")</f>
        <v/>
      </c>
      <c r="AG61" s="20" t="str">
        <f>IF(INDEX(個人!$C$5:$AF$205,$A61,1)&lt;&gt;"",IF(ISERROR(VLOOKUP($D61&amp;"@"&amp;8,'中間シート（個人）'!$F:$M,4,FALSE)),"",VLOOKUP($D61&amp;"@"&amp;8,'中間シート（個人）'!$F:$M,6,FALSE)&amp;VLOOKUP($D61&amp;"@"&amp;8,'中間シート（個人）'!$F:$M,7,FALSE)&amp;"."&amp;VLOOKUP($D61&amp;"@"&amp;8,'中間シート（個人）'!$F:$M,8,FALSE)),"")</f>
        <v/>
      </c>
      <c r="AH61" s="20" t="str">
        <f>IF(INDEX(個人!$C$5:$AF$205,$A61,1)&lt;&gt;"",IF(ISERROR(VLOOKUP($D61&amp;"@"&amp;9,'中間シート（個人）'!$F:$M,4,FALSE)),"",VLOOKUP($D61&amp;"@"&amp;9,'中間シート（個人）'!$F:$M,4,FALSE)&amp;VLOOKUP($D61&amp;"@"&amp;9,'中間シート（個人）'!$F:$M,5,FALSE)),"")</f>
        <v/>
      </c>
      <c r="AI61" s="20" t="str">
        <f>IF(INDEX(個人!$C$5:$AF$205,$A61,1)&lt;&gt;"",IF(ISERROR(VLOOKUP($D61&amp;"@"&amp;9,'中間シート（個人）'!$F:$M,4,FALSE)),"",VLOOKUP($D61&amp;"@"&amp;9,'中間シート（個人）'!$F:$M,6,FALSE)&amp;VLOOKUP($D61&amp;"@"&amp;9,'中間シート（個人）'!$F:$M,7,FALSE)&amp;"."&amp;VLOOKUP($D61&amp;"@"&amp;9,'中間シート（個人）'!$F:$M,8,FALSE)),"")</f>
        <v/>
      </c>
      <c r="AJ61" s="20" t="str">
        <f>IF(INDEX(個人!$C$5:$AF$205,$A61,1)&lt;&gt;"",IF(ISERROR(VLOOKUP($D61&amp;"@"&amp;10,'中間シート（個人）'!$F:$M,4,FALSE)),"",VLOOKUP($D61&amp;"@"&amp;10,'中間シート（個人）'!$F:$M,4,FALSE)&amp;VLOOKUP($D61&amp;"@"&amp;10,'中間シート（個人）'!$F:$M,5,FALSE)),"")</f>
        <v/>
      </c>
      <c r="AK61" s="20" t="str">
        <f>IF(INDEX(個人!$C$5:$AF$205,$A61,1)&lt;&gt;"",IF(ISERROR(VLOOKUP($D61&amp;"@"&amp;10,'中間シート（個人）'!$F:$M,4,FALSE)),"",VLOOKUP($D61&amp;"@"&amp;10,'中間シート（個人）'!$F:$M,6,FALSE)&amp;VLOOKUP($D61&amp;"@"&amp;10,'中間シート（個人）'!$F:$M,7,FALSE)&amp;"."&amp;VLOOKUP($D61&amp;"@"&amp;10,'中間シート（個人）'!$F:$M,8,FALSE)),"")</f>
        <v/>
      </c>
    </row>
    <row r="62" spans="1:37" x14ac:dyDescent="0.15">
      <c r="A62" s="20">
        <v>59</v>
      </c>
      <c r="C62" s="20" t="str">
        <f>IF(INDEX(個人!$C$5:$AF$205,$A62,1)&lt;&gt;"",VLOOKUP(INDEX(個人!$C$5:$AF$205,$A62,3),コード一覧!$A$1:$B$3,2,FALSE),"")</f>
        <v/>
      </c>
      <c r="D62" s="20" t="str">
        <f>IF(INDEX(個人!$C$5:$AF$205,$A62,1)&lt;&gt;"",DBCS(TRIM(INDEX(個人!$C$5:$AF$205,$A62,1))),"")</f>
        <v/>
      </c>
      <c r="E62" s="20" t="str">
        <f>IF(INDEX(個人!$C$5:$AF$205,$A62,1)&lt;&gt;"",ASC(TRIM(INDEX(個人!$C$5:$AF$205,$A62,2))),"")</f>
        <v/>
      </c>
      <c r="F62" s="20" t="str">
        <f>IF(INDEX(個人!$C$5:$AF$205,$A62,1)&lt;&gt;"",TEXT(YEAR(INDEX(個人!$C$5:$AF$205,$A62,4)),"0000")&amp;TEXT(MONTH(INDEX(個人!$C$5:$AF$205,$A62,4)),"00")&amp;TEXT(DAY(INDEX(個人!$C$5:$AF$205,$A62,4)),"00"),"")</f>
        <v/>
      </c>
      <c r="G62" s="20" t="str">
        <f>IF(INDEX(個人!$C$5:$AF$205,$A62,1)&lt;&gt;"",VLOOKUP(VLOOKUP(INDEX(個人!$C$5:$AF$205,$A62,7),コード一覧!$AA$1:$AC$18,3,FALSE),コード一覧!$C$1:$D$8,2,FALSE),"")</f>
        <v/>
      </c>
      <c r="H62" s="20" t="str">
        <f>IF(INDEX(個人!$C$5:$AF$205,$A62,1)&lt;&gt;"",IF(ISNUMBER(VALUE(RIGHT(INDEX(個人!$C$5:$AF$205,$A62,7),1))),RIGHT(INDEX(個人!$C$5:$AF$205,$A62,7),1),0),"")</f>
        <v/>
      </c>
      <c r="I62" s="20" t="str">
        <f>IF(INDEX(個人!$C$5:$AF$205,$A62,1)&lt;&gt;"",VLOOKUP(D62&amp;"@"&amp;1,'中間シート（個人）'!$F:$M,3,FALSE),"")</f>
        <v/>
      </c>
      <c r="K62" s="20" t="str">
        <f>IF(INDEX(個人!$C$5:$AF$205,$A62,1)&lt;&gt;"",個人!$B$2,"")</f>
        <v/>
      </c>
      <c r="Q62" s="20" t="str">
        <f>IF(INDEX(個人!$C$5:$AF$205,$A62,1)&lt;&gt;"",4,"")</f>
        <v/>
      </c>
      <c r="R62" s="20" t="str">
        <f>IF(INDEX(個人!$C$5:$AF$205,$A62,1)&lt;&gt;"",IF(ISERROR(VLOOKUP($D62&amp;"@"&amp;1,'中間シート（個人）'!$F:$M,4,FALSE)),"",VLOOKUP($D62&amp;"@"&amp;1,'中間シート（個人）'!$F:$M,4,FALSE)&amp;VLOOKUP($D62&amp;"@"&amp;1,'中間シート（個人）'!$F:$M,5,FALSE)),"")</f>
        <v/>
      </c>
      <c r="S62" s="20" t="str">
        <f>IF(INDEX(個人!$C$5:$AF$205,$A62,1)&lt;&gt;"",IF(ISERROR(VLOOKUP($D62&amp;"@"&amp;1,'中間シート（個人）'!$F:$M,4,FALSE)),"",VLOOKUP($D62&amp;"@"&amp;1,'中間シート（個人）'!$F:$M,6,FALSE)&amp;VLOOKUP($D62&amp;"@"&amp;1,'中間シート（個人）'!$F:$M,7,FALSE)&amp;"."&amp;VLOOKUP($D62&amp;"@"&amp;1,'中間シート（個人）'!$F:$M,8,FALSE)),"")</f>
        <v/>
      </c>
      <c r="T62" s="20" t="str">
        <f>IF(INDEX(個人!$C$5:$AF$205,$A62,1)&lt;&gt;"",IF(ISERROR(VLOOKUP($D62&amp;"@"&amp;2,'中間シート（個人）'!$F:$M,4,FALSE)),"",VLOOKUP($D62&amp;"@"&amp;2,'中間シート（個人）'!$F:$M,4,FALSE)&amp;VLOOKUP($D62&amp;"@"&amp;2,'中間シート（個人）'!$F:$M,5,FALSE)),"")</f>
        <v/>
      </c>
      <c r="U62" s="20" t="str">
        <f>IF(INDEX(個人!$C$5:$AF$205,$A62,1)&lt;&gt;"",IF(ISERROR(VLOOKUP($D62&amp;"@"&amp;2,'中間シート（個人）'!$F:$M,4,FALSE)),"",VLOOKUP($D62&amp;"@"&amp;2,'中間シート（個人）'!$F:$M,6,FALSE)&amp;VLOOKUP($D62&amp;"@"&amp;2,'中間シート（個人）'!$F:$M,7,FALSE)&amp;"."&amp;VLOOKUP($D62&amp;"@"&amp;2,'中間シート（個人）'!$F:$M,8,FALSE)),"")</f>
        <v/>
      </c>
      <c r="V62" s="20" t="str">
        <f>IF(INDEX(個人!$C$5:$AF$205,$A62,1)&lt;&gt;"",IF(ISERROR(VLOOKUP($D62&amp;"@"&amp;3,'中間シート（個人）'!$F:$M,4,FALSE)),"",VLOOKUP($D62&amp;"@"&amp;3,'中間シート（個人）'!$F:$M,4,FALSE)&amp;VLOOKUP($D62&amp;"@"&amp;3,'中間シート（個人）'!$F:$M,5,FALSE)),"")</f>
        <v/>
      </c>
      <c r="W62" s="20" t="str">
        <f>IF(INDEX(個人!$C$5:$AF$205,$A62,1)&lt;&gt;"",IF(ISERROR(VLOOKUP($D62&amp;"@"&amp;3,'中間シート（個人）'!$F:$M,4,FALSE)),"",VLOOKUP($D62&amp;"@"&amp;3,'中間シート（個人）'!$F:$M,6,FALSE)&amp;VLOOKUP($D62&amp;"@"&amp;3,'中間シート（個人）'!$F:$M,7,FALSE)&amp;"."&amp;VLOOKUP($D62&amp;"@"&amp;3,'中間シート（個人）'!$F:$M,8,FALSE)),"")</f>
        <v/>
      </c>
      <c r="X62" s="20" t="str">
        <f>IF(INDEX(個人!$C$5:$AF$205,$A62,1)&lt;&gt;"",IF(ISERROR(VLOOKUP($D62&amp;"@"&amp;4,'中間シート（個人）'!$F:$M,4,FALSE)),"",VLOOKUP($D62&amp;"@"&amp;4,'中間シート（個人）'!$F:$M,4,FALSE)&amp;VLOOKUP($D62&amp;"@"&amp;4,'中間シート（個人）'!$F:$M,5,FALSE)),"")</f>
        <v/>
      </c>
      <c r="Y62" s="20" t="str">
        <f>IF(INDEX(個人!$C$5:$AF$205,$A62,1)&lt;&gt;"",IF(ISERROR(VLOOKUP($D62&amp;"@"&amp;4,'中間シート（個人）'!$F:$M,4,FALSE)),"",VLOOKUP($D62&amp;"@"&amp;4,'中間シート（個人）'!$F:$M,6,FALSE)&amp;VLOOKUP($D62&amp;"@"&amp;4,'中間シート（個人）'!$F:$M,7,FALSE)&amp;"."&amp;VLOOKUP($D62&amp;"@"&amp;4,'中間シート（個人）'!$F:$M,8,FALSE)),"")</f>
        <v/>
      </c>
      <c r="Z62" s="20" t="str">
        <f>IF(INDEX(個人!$C$5:$AF$205,$A62,1)&lt;&gt;"",IF(ISERROR(VLOOKUP($D62&amp;"@"&amp;5,'中間シート（個人）'!$F:$M,4,FALSE)),"",VLOOKUP($D62&amp;"@"&amp;5,'中間シート（個人）'!$F:$M,4,FALSE)&amp;VLOOKUP($D62&amp;"@"&amp;5,'中間シート（個人）'!$F:$M,5,FALSE)),"")</f>
        <v/>
      </c>
      <c r="AA62" s="20" t="str">
        <f>IF(INDEX(個人!$C$5:$AF$205,$A62,1)&lt;&gt;"",IF(ISERROR(VLOOKUP($D62&amp;"@"&amp;5,'中間シート（個人）'!$F:$M,4,FALSE)),"",VLOOKUP($D62&amp;"@"&amp;5,'中間シート（個人）'!$F:$M,6,FALSE)&amp;VLOOKUP($D62&amp;"@"&amp;5,'中間シート（個人）'!$F:$M,7,FALSE)&amp;"."&amp;VLOOKUP($D62&amp;"@"&amp;5,'中間シート（個人）'!$F:$M,8,FALSE)),"")</f>
        <v/>
      </c>
      <c r="AB62" s="20" t="str">
        <f>IF(INDEX(個人!$C$5:$AF$205,$A62,1)&lt;&gt;"",IF(ISERROR(VLOOKUP($D62&amp;"@"&amp;6,'中間シート（個人）'!$F:$M,4,FALSE)),"",VLOOKUP($D62&amp;"@"&amp;6,'中間シート（個人）'!$F:$M,4,FALSE)&amp;VLOOKUP($D62&amp;"@"&amp;6,'中間シート（個人）'!$F:$M,5,FALSE)),"")</f>
        <v/>
      </c>
      <c r="AC62" s="20" t="str">
        <f>IF(INDEX(個人!$C$5:$AF$205,$A62,1)&lt;&gt;"",IF(ISERROR(VLOOKUP($D62&amp;"@"&amp;6,'中間シート（個人）'!$F:$M,4,FALSE)),"",VLOOKUP($D62&amp;"@"&amp;6,'中間シート（個人）'!$F:$M,6,FALSE)&amp;VLOOKUP($D62&amp;"@"&amp;6,'中間シート（個人）'!$F:$M,7,FALSE)&amp;"."&amp;VLOOKUP($D62&amp;"@"&amp;6,'中間シート（個人）'!$F:$M,8,FALSE)),"")</f>
        <v/>
      </c>
      <c r="AD62" s="20" t="str">
        <f>IF(INDEX(個人!$C$5:$AF$205,$A62,1)&lt;&gt;"",IF(ISERROR(VLOOKUP($D62&amp;"@"&amp;7,'中間シート（個人）'!$F:$M,4,FALSE)),"",VLOOKUP($D62&amp;"@"&amp;7,'中間シート（個人）'!$F:$M,4,FALSE)&amp;VLOOKUP($D62&amp;"@"&amp;7,'中間シート（個人）'!$F:$M,5,FALSE)),"")</f>
        <v/>
      </c>
      <c r="AE62" s="20" t="str">
        <f>IF(INDEX(個人!$C$5:$AF$205,$A62,1)&lt;&gt;"",IF(ISERROR(VLOOKUP($D62&amp;"@"&amp;7,'中間シート（個人）'!$F:$M,4,FALSE)),"",VLOOKUP($D62&amp;"@"&amp;7,'中間シート（個人）'!$F:$M,6,FALSE)&amp;VLOOKUP($D62&amp;"@"&amp;7,'中間シート（個人）'!$F:$M,7,FALSE)&amp;"."&amp;VLOOKUP($D62&amp;"@"&amp;7,'中間シート（個人）'!$F:$M,8,FALSE)),"")</f>
        <v/>
      </c>
      <c r="AF62" s="20" t="str">
        <f>IF(INDEX(個人!$C$5:$AF$205,$A62,1)&lt;&gt;"",IF(ISERROR(VLOOKUP($D62&amp;"@"&amp;8,'中間シート（個人）'!$F:$M,4,FALSE)),"",VLOOKUP($D62&amp;"@"&amp;8,'中間シート（個人）'!$F:$M,4,FALSE)&amp;VLOOKUP($D62&amp;"@"&amp;8,'中間シート（個人）'!$F:$M,5,FALSE)),"")</f>
        <v/>
      </c>
      <c r="AG62" s="20" t="str">
        <f>IF(INDEX(個人!$C$5:$AF$205,$A62,1)&lt;&gt;"",IF(ISERROR(VLOOKUP($D62&amp;"@"&amp;8,'中間シート（個人）'!$F:$M,4,FALSE)),"",VLOOKUP($D62&amp;"@"&amp;8,'中間シート（個人）'!$F:$M,6,FALSE)&amp;VLOOKUP($D62&amp;"@"&amp;8,'中間シート（個人）'!$F:$M,7,FALSE)&amp;"."&amp;VLOOKUP($D62&amp;"@"&amp;8,'中間シート（個人）'!$F:$M,8,FALSE)),"")</f>
        <v/>
      </c>
      <c r="AH62" s="20" t="str">
        <f>IF(INDEX(個人!$C$5:$AF$205,$A62,1)&lt;&gt;"",IF(ISERROR(VLOOKUP($D62&amp;"@"&amp;9,'中間シート（個人）'!$F:$M,4,FALSE)),"",VLOOKUP($D62&amp;"@"&amp;9,'中間シート（個人）'!$F:$M,4,FALSE)&amp;VLOOKUP($D62&amp;"@"&amp;9,'中間シート（個人）'!$F:$M,5,FALSE)),"")</f>
        <v/>
      </c>
      <c r="AI62" s="20" t="str">
        <f>IF(INDEX(個人!$C$5:$AF$205,$A62,1)&lt;&gt;"",IF(ISERROR(VLOOKUP($D62&amp;"@"&amp;9,'中間シート（個人）'!$F:$M,4,FALSE)),"",VLOOKUP($D62&amp;"@"&amp;9,'中間シート（個人）'!$F:$M,6,FALSE)&amp;VLOOKUP($D62&amp;"@"&amp;9,'中間シート（個人）'!$F:$M,7,FALSE)&amp;"."&amp;VLOOKUP($D62&amp;"@"&amp;9,'中間シート（個人）'!$F:$M,8,FALSE)),"")</f>
        <v/>
      </c>
      <c r="AJ62" s="20" t="str">
        <f>IF(INDEX(個人!$C$5:$AF$205,$A62,1)&lt;&gt;"",IF(ISERROR(VLOOKUP($D62&amp;"@"&amp;10,'中間シート（個人）'!$F:$M,4,FALSE)),"",VLOOKUP($D62&amp;"@"&amp;10,'中間シート（個人）'!$F:$M,4,FALSE)&amp;VLOOKUP($D62&amp;"@"&amp;10,'中間シート（個人）'!$F:$M,5,FALSE)),"")</f>
        <v/>
      </c>
      <c r="AK62" s="20" t="str">
        <f>IF(INDEX(個人!$C$5:$AF$205,$A62,1)&lt;&gt;"",IF(ISERROR(VLOOKUP($D62&amp;"@"&amp;10,'中間シート（個人）'!$F:$M,4,FALSE)),"",VLOOKUP($D62&amp;"@"&amp;10,'中間シート（個人）'!$F:$M,6,FALSE)&amp;VLOOKUP($D62&amp;"@"&amp;10,'中間シート（個人）'!$F:$M,7,FALSE)&amp;"."&amp;VLOOKUP($D62&amp;"@"&amp;10,'中間シート（個人）'!$F:$M,8,FALSE)),"")</f>
        <v/>
      </c>
    </row>
    <row r="63" spans="1:37" x14ac:dyDescent="0.15">
      <c r="A63" s="20">
        <v>60</v>
      </c>
      <c r="C63" s="20" t="str">
        <f>IF(INDEX(個人!$C$5:$AF$205,$A63,1)&lt;&gt;"",VLOOKUP(INDEX(個人!$C$5:$AF$205,$A63,3),コード一覧!$A$1:$B$3,2,FALSE),"")</f>
        <v/>
      </c>
      <c r="D63" s="20" t="str">
        <f>IF(INDEX(個人!$C$5:$AF$205,$A63,1)&lt;&gt;"",DBCS(TRIM(INDEX(個人!$C$5:$AF$205,$A63,1))),"")</f>
        <v/>
      </c>
      <c r="E63" s="20" t="str">
        <f>IF(INDEX(個人!$C$5:$AF$205,$A63,1)&lt;&gt;"",ASC(TRIM(INDEX(個人!$C$5:$AF$205,$A63,2))),"")</f>
        <v/>
      </c>
      <c r="F63" s="20" t="str">
        <f>IF(INDEX(個人!$C$5:$AF$205,$A63,1)&lt;&gt;"",TEXT(YEAR(INDEX(個人!$C$5:$AF$205,$A63,4)),"0000")&amp;TEXT(MONTH(INDEX(個人!$C$5:$AF$205,$A63,4)),"00")&amp;TEXT(DAY(INDEX(個人!$C$5:$AF$205,$A63,4)),"00"),"")</f>
        <v/>
      </c>
      <c r="G63" s="20" t="str">
        <f>IF(INDEX(個人!$C$5:$AF$205,$A63,1)&lt;&gt;"",VLOOKUP(VLOOKUP(INDEX(個人!$C$5:$AF$205,$A63,7),コード一覧!$AA$1:$AC$18,3,FALSE),コード一覧!$C$1:$D$8,2,FALSE),"")</f>
        <v/>
      </c>
      <c r="H63" s="20" t="str">
        <f>IF(INDEX(個人!$C$5:$AF$205,$A63,1)&lt;&gt;"",IF(ISNUMBER(VALUE(RIGHT(INDEX(個人!$C$5:$AF$205,$A63,7),1))),RIGHT(INDEX(個人!$C$5:$AF$205,$A63,7),1),0),"")</f>
        <v/>
      </c>
      <c r="I63" s="20" t="str">
        <f>IF(INDEX(個人!$C$5:$AF$205,$A63,1)&lt;&gt;"",VLOOKUP(D63&amp;"@"&amp;1,'中間シート（個人）'!$F:$M,3,FALSE),"")</f>
        <v/>
      </c>
      <c r="K63" s="20" t="str">
        <f>IF(INDEX(個人!$C$5:$AF$205,$A63,1)&lt;&gt;"",個人!$B$2,"")</f>
        <v/>
      </c>
      <c r="Q63" s="20" t="str">
        <f>IF(INDEX(個人!$C$5:$AF$205,$A63,1)&lt;&gt;"",4,"")</f>
        <v/>
      </c>
      <c r="R63" s="20" t="str">
        <f>IF(INDEX(個人!$C$5:$AF$205,$A63,1)&lt;&gt;"",IF(ISERROR(VLOOKUP($D63&amp;"@"&amp;1,'中間シート（個人）'!$F:$M,4,FALSE)),"",VLOOKUP($D63&amp;"@"&amp;1,'中間シート（個人）'!$F:$M,4,FALSE)&amp;VLOOKUP($D63&amp;"@"&amp;1,'中間シート（個人）'!$F:$M,5,FALSE)),"")</f>
        <v/>
      </c>
      <c r="S63" s="20" t="str">
        <f>IF(INDEX(個人!$C$5:$AF$205,$A63,1)&lt;&gt;"",IF(ISERROR(VLOOKUP($D63&amp;"@"&amp;1,'中間シート（個人）'!$F:$M,4,FALSE)),"",VLOOKUP($D63&amp;"@"&amp;1,'中間シート（個人）'!$F:$M,6,FALSE)&amp;VLOOKUP($D63&amp;"@"&amp;1,'中間シート（個人）'!$F:$M,7,FALSE)&amp;"."&amp;VLOOKUP($D63&amp;"@"&amp;1,'中間シート（個人）'!$F:$M,8,FALSE)),"")</f>
        <v/>
      </c>
      <c r="T63" s="20" t="str">
        <f>IF(INDEX(個人!$C$5:$AF$205,$A63,1)&lt;&gt;"",IF(ISERROR(VLOOKUP($D63&amp;"@"&amp;2,'中間シート（個人）'!$F:$M,4,FALSE)),"",VLOOKUP($D63&amp;"@"&amp;2,'中間シート（個人）'!$F:$M,4,FALSE)&amp;VLOOKUP($D63&amp;"@"&amp;2,'中間シート（個人）'!$F:$M,5,FALSE)),"")</f>
        <v/>
      </c>
      <c r="U63" s="20" t="str">
        <f>IF(INDEX(個人!$C$5:$AF$205,$A63,1)&lt;&gt;"",IF(ISERROR(VLOOKUP($D63&amp;"@"&amp;2,'中間シート（個人）'!$F:$M,4,FALSE)),"",VLOOKUP($D63&amp;"@"&amp;2,'中間シート（個人）'!$F:$M,6,FALSE)&amp;VLOOKUP($D63&amp;"@"&amp;2,'中間シート（個人）'!$F:$M,7,FALSE)&amp;"."&amp;VLOOKUP($D63&amp;"@"&amp;2,'中間シート（個人）'!$F:$M,8,FALSE)),"")</f>
        <v/>
      </c>
      <c r="V63" s="20" t="str">
        <f>IF(INDEX(個人!$C$5:$AF$205,$A63,1)&lt;&gt;"",IF(ISERROR(VLOOKUP($D63&amp;"@"&amp;3,'中間シート（個人）'!$F:$M,4,FALSE)),"",VLOOKUP($D63&amp;"@"&amp;3,'中間シート（個人）'!$F:$M,4,FALSE)&amp;VLOOKUP($D63&amp;"@"&amp;3,'中間シート（個人）'!$F:$M,5,FALSE)),"")</f>
        <v/>
      </c>
      <c r="W63" s="20" t="str">
        <f>IF(INDEX(個人!$C$5:$AF$205,$A63,1)&lt;&gt;"",IF(ISERROR(VLOOKUP($D63&amp;"@"&amp;3,'中間シート（個人）'!$F:$M,4,FALSE)),"",VLOOKUP($D63&amp;"@"&amp;3,'中間シート（個人）'!$F:$M,6,FALSE)&amp;VLOOKUP($D63&amp;"@"&amp;3,'中間シート（個人）'!$F:$M,7,FALSE)&amp;"."&amp;VLOOKUP($D63&amp;"@"&amp;3,'中間シート（個人）'!$F:$M,8,FALSE)),"")</f>
        <v/>
      </c>
      <c r="X63" s="20" t="str">
        <f>IF(INDEX(個人!$C$5:$AF$205,$A63,1)&lt;&gt;"",IF(ISERROR(VLOOKUP($D63&amp;"@"&amp;4,'中間シート（個人）'!$F:$M,4,FALSE)),"",VLOOKUP($D63&amp;"@"&amp;4,'中間シート（個人）'!$F:$M,4,FALSE)&amp;VLOOKUP($D63&amp;"@"&amp;4,'中間シート（個人）'!$F:$M,5,FALSE)),"")</f>
        <v/>
      </c>
      <c r="Y63" s="20" t="str">
        <f>IF(INDEX(個人!$C$5:$AF$205,$A63,1)&lt;&gt;"",IF(ISERROR(VLOOKUP($D63&amp;"@"&amp;4,'中間シート（個人）'!$F:$M,4,FALSE)),"",VLOOKUP($D63&amp;"@"&amp;4,'中間シート（個人）'!$F:$M,6,FALSE)&amp;VLOOKUP($D63&amp;"@"&amp;4,'中間シート（個人）'!$F:$M,7,FALSE)&amp;"."&amp;VLOOKUP($D63&amp;"@"&amp;4,'中間シート（個人）'!$F:$M,8,FALSE)),"")</f>
        <v/>
      </c>
      <c r="Z63" s="20" t="str">
        <f>IF(INDEX(個人!$C$5:$AF$205,$A63,1)&lt;&gt;"",IF(ISERROR(VLOOKUP($D63&amp;"@"&amp;5,'中間シート（個人）'!$F:$M,4,FALSE)),"",VLOOKUP($D63&amp;"@"&amp;5,'中間シート（個人）'!$F:$M,4,FALSE)&amp;VLOOKUP($D63&amp;"@"&amp;5,'中間シート（個人）'!$F:$M,5,FALSE)),"")</f>
        <v/>
      </c>
      <c r="AA63" s="20" t="str">
        <f>IF(INDEX(個人!$C$5:$AF$205,$A63,1)&lt;&gt;"",IF(ISERROR(VLOOKUP($D63&amp;"@"&amp;5,'中間シート（個人）'!$F:$M,4,FALSE)),"",VLOOKUP($D63&amp;"@"&amp;5,'中間シート（個人）'!$F:$M,6,FALSE)&amp;VLOOKUP($D63&amp;"@"&amp;5,'中間シート（個人）'!$F:$M,7,FALSE)&amp;"."&amp;VLOOKUP($D63&amp;"@"&amp;5,'中間シート（個人）'!$F:$M,8,FALSE)),"")</f>
        <v/>
      </c>
      <c r="AB63" s="20" t="str">
        <f>IF(INDEX(個人!$C$5:$AF$205,$A63,1)&lt;&gt;"",IF(ISERROR(VLOOKUP($D63&amp;"@"&amp;6,'中間シート（個人）'!$F:$M,4,FALSE)),"",VLOOKUP($D63&amp;"@"&amp;6,'中間シート（個人）'!$F:$M,4,FALSE)&amp;VLOOKUP($D63&amp;"@"&amp;6,'中間シート（個人）'!$F:$M,5,FALSE)),"")</f>
        <v/>
      </c>
      <c r="AC63" s="20" t="str">
        <f>IF(INDEX(個人!$C$5:$AF$205,$A63,1)&lt;&gt;"",IF(ISERROR(VLOOKUP($D63&amp;"@"&amp;6,'中間シート（個人）'!$F:$M,4,FALSE)),"",VLOOKUP($D63&amp;"@"&amp;6,'中間シート（個人）'!$F:$M,6,FALSE)&amp;VLOOKUP($D63&amp;"@"&amp;6,'中間シート（個人）'!$F:$M,7,FALSE)&amp;"."&amp;VLOOKUP($D63&amp;"@"&amp;6,'中間シート（個人）'!$F:$M,8,FALSE)),"")</f>
        <v/>
      </c>
      <c r="AD63" s="20" t="str">
        <f>IF(INDEX(個人!$C$5:$AF$205,$A63,1)&lt;&gt;"",IF(ISERROR(VLOOKUP($D63&amp;"@"&amp;7,'中間シート（個人）'!$F:$M,4,FALSE)),"",VLOOKUP($D63&amp;"@"&amp;7,'中間シート（個人）'!$F:$M,4,FALSE)&amp;VLOOKUP($D63&amp;"@"&amp;7,'中間シート（個人）'!$F:$M,5,FALSE)),"")</f>
        <v/>
      </c>
      <c r="AE63" s="20" t="str">
        <f>IF(INDEX(個人!$C$5:$AF$205,$A63,1)&lt;&gt;"",IF(ISERROR(VLOOKUP($D63&amp;"@"&amp;7,'中間シート（個人）'!$F:$M,4,FALSE)),"",VLOOKUP($D63&amp;"@"&amp;7,'中間シート（個人）'!$F:$M,6,FALSE)&amp;VLOOKUP($D63&amp;"@"&amp;7,'中間シート（個人）'!$F:$M,7,FALSE)&amp;"."&amp;VLOOKUP($D63&amp;"@"&amp;7,'中間シート（個人）'!$F:$M,8,FALSE)),"")</f>
        <v/>
      </c>
      <c r="AF63" s="20" t="str">
        <f>IF(INDEX(個人!$C$5:$AF$205,$A63,1)&lt;&gt;"",IF(ISERROR(VLOOKUP($D63&amp;"@"&amp;8,'中間シート（個人）'!$F:$M,4,FALSE)),"",VLOOKUP($D63&amp;"@"&amp;8,'中間シート（個人）'!$F:$M,4,FALSE)&amp;VLOOKUP($D63&amp;"@"&amp;8,'中間シート（個人）'!$F:$M,5,FALSE)),"")</f>
        <v/>
      </c>
      <c r="AG63" s="20" t="str">
        <f>IF(INDEX(個人!$C$5:$AF$205,$A63,1)&lt;&gt;"",IF(ISERROR(VLOOKUP($D63&amp;"@"&amp;8,'中間シート（個人）'!$F:$M,4,FALSE)),"",VLOOKUP($D63&amp;"@"&amp;8,'中間シート（個人）'!$F:$M,6,FALSE)&amp;VLOOKUP($D63&amp;"@"&amp;8,'中間シート（個人）'!$F:$M,7,FALSE)&amp;"."&amp;VLOOKUP($D63&amp;"@"&amp;8,'中間シート（個人）'!$F:$M,8,FALSE)),"")</f>
        <v/>
      </c>
      <c r="AH63" s="20" t="str">
        <f>IF(INDEX(個人!$C$5:$AF$205,$A63,1)&lt;&gt;"",IF(ISERROR(VLOOKUP($D63&amp;"@"&amp;9,'中間シート（個人）'!$F:$M,4,FALSE)),"",VLOOKUP($D63&amp;"@"&amp;9,'中間シート（個人）'!$F:$M,4,FALSE)&amp;VLOOKUP($D63&amp;"@"&amp;9,'中間シート（個人）'!$F:$M,5,FALSE)),"")</f>
        <v/>
      </c>
      <c r="AI63" s="20" t="str">
        <f>IF(INDEX(個人!$C$5:$AF$205,$A63,1)&lt;&gt;"",IF(ISERROR(VLOOKUP($D63&amp;"@"&amp;9,'中間シート（個人）'!$F:$M,4,FALSE)),"",VLOOKUP($D63&amp;"@"&amp;9,'中間シート（個人）'!$F:$M,6,FALSE)&amp;VLOOKUP($D63&amp;"@"&amp;9,'中間シート（個人）'!$F:$M,7,FALSE)&amp;"."&amp;VLOOKUP($D63&amp;"@"&amp;9,'中間シート（個人）'!$F:$M,8,FALSE)),"")</f>
        <v/>
      </c>
      <c r="AJ63" s="20" t="str">
        <f>IF(INDEX(個人!$C$5:$AF$205,$A63,1)&lt;&gt;"",IF(ISERROR(VLOOKUP($D63&amp;"@"&amp;10,'中間シート（個人）'!$F:$M,4,FALSE)),"",VLOOKUP($D63&amp;"@"&amp;10,'中間シート（個人）'!$F:$M,4,FALSE)&amp;VLOOKUP($D63&amp;"@"&amp;10,'中間シート（個人）'!$F:$M,5,FALSE)),"")</f>
        <v/>
      </c>
      <c r="AK63" s="20" t="str">
        <f>IF(INDEX(個人!$C$5:$AF$205,$A63,1)&lt;&gt;"",IF(ISERROR(VLOOKUP($D63&amp;"@"&amp;10,'中間シート（個人）'!$F:$M,4,FALSE)),"",VLOOKUP($D63&amp;"@"&amp;10,'中間シート（個人）'!$F:$M,6,FALSE)&amp;VLOOKUP($D63&amp;"@"&amp;10,'中間シート（個人）'!$F:$M,7,FALSE)&amp;"."&amp;VLOOKUP($D63&amp;"@"&amp;10,'中間シート（個人）'!$F:$M,8,FALSE)),"")</f>
        <v/>
      </c>
    </row>
    <row r="64" spans="1:37" x14ac:dyDescent="0.15">
      <c r="A64" s="20">
        <v>61</v>
      </c>
      <c r="C64" s="20" t="str">
        <f>IF(INDEX(個人!$C$5:$AF$205,$A64,1)&lt;&gt;"",VLOOKUP(INDEX(個人!$C$5:$AF$205,$A64,3),コード一覧!$A$1:$B$3,2,FALSE),"")</f>
        <v/>
      </c>
      <c r="D64" s="20" t="str">
        <f>IF(INDEX(個人!$C$5:$AF$205,$A64,1)&lt;&gt;"",DBCS(TRIM(INDEX(個人!$C$5:$AF$205,$A64,1))),"")</f>
        <v/>
      </c>
      <c r="E64" s="20" t="str">
        <f>IF(INDEX(個人!$C$5:$AF$205,$A64,1)&lt;&gt;"",ASC(TRIM(INDEX(個人!$C$5:$AF$205,$A64,2))),"")</f>
        <v/>
      </c>
      <c r="F64" s="20" t="str">
        <f>IF(INDEX(個人!$C$5:$AF$205,$A64,1)&lt;&gt;"",TEXT(YEAR(INDEX(個人!$C$5:$AF$205,$A64,4)),"0000")&amp;TEXT(MONTH(INDEX(個人!$C$5:$AF$205,$A64,4)),"00")&amp;TEXT(DAY(INDEX(個人!$C$5:$AF$205,$A64,4)),"00"),"")</f>
        <v/>
      </c>
      <c r="G64" s="20" t="str">
        <f>IF(INDEX(個人!$C$5:$AF$205,$A64,1)&lt;&gt;"",VLOOKUP(VLOOKUP(INDEX(個人!$C$5:$AF$205,$A64,7),コード一覧!$AA$1:$AC$18,3,FALSE),コード一覧!$C$1:$D$8,2,FALSE),"")</f>
        <v/>
      </c>
      <c r="H64" s="20" t="str">
        <f>IF(INDEX(個人!$C$5:$AF$205,$A64,1)&lt;&gt;"",IF(ISNUMBER(VALUE(RIGHT(INDEX(個人!$C$5:$AF$205,$A64,7),1))),RIGHT(INDEX(個人!$C$5:$AF$205,$A64,7),1),0),"")</f>
        <v/>
      </c>
      <c r="I64" s="20" t="str">
        <f>IF(INDEX(個人!$C$5:$AF$205,$A64,1)&lt;&gt;"",VLOOKUP(D64&amp;"@"&amp;1,'中間シート（個人）'!$F:$M,3,FALSE),"")</f>
        <v/>
      </c>
      <c r="K64" s="20" t="str">
        <f>IF(INDEX(個人!$C$5:$AF$205,$A64,1)&lt;&gt;"",個人!$B$2,"")</f>
        <v/>
      </c>
      <c r="Q64" s="20" t="str">
        <f>IF(INDEX(個人!$C$5:$AF$205,$A64,1)&lt;&gt;"",4,"")</f>
        <v/>
      </c>
      <c r="R64" s="20" t="str">
        <f>IF(INDEX(個人!$C$5:$AF$205,$A64,1)&lt;&gt;"",IF(ISERROR(VLOOKUP($D64&amp;"@"&amp;1,'中間シート（個人）'!$F:$M,4,FALSE)),"",VLOOKUP($D64&amp;"@"&amp;1,'中間シート（個人）'!$F:$M,4,FALSE)&amp;VLOOKUP($D64&amp;"@"&amp;1,'中間シート（個人）'!$F:$M,5,FALSE)),"")</f>
        <v/>
      </c>
      <c r="S64" s="20" t="str">
        <f>IF(INDEX(個人!$C$5:$AF$205,$A64,1)&lt;&gt;"",IF(ISERROR(VLOOKUP($D64&amp;"@"&amp;1,'中間シート（個人）'!$F:$M,4,FALSE)),"",VLOOKUP($D64&amp;"@"&amp;1,'中間シート（個人）'!$F:$M,6,FALSE)&amp;VLOOKUP($D64&amp;"@"&amp;1,'中間シート（個人）'!$F:$M,7,FALSE)&amp;"."&amp;VLOOKUP($D64&amp;"@"&amp;1,'中間シート（個人）'!$F:$M,8,FALSE)),"")</f>
        <v/>
      </c>
      <c r="T64" s="20" t="str">
        <f>IF(INDEX(個人!$C$5:$AF$205,$A64,1)&lt;&gt;"",IF(ISERROR(VLOOKUP($D64&amp;"@"&amp;2,'中間シート（個人）'!$F:$M,4,FALSE)),"",VLOOKUP($D64&amp;"@"&amp;2,'中間シート（個人）'!$F:$M,4,FALSE)&amp;VLOOKUP($D64&amp;"@"&amp;2,'中間シート（個人）'!$F:$M,5,FALSE)),"")</f>
        <v/>
      </c>
      <c r="U64" s="20" t="str">
        <f>IF(INDEX(個人!$C$5:$AF$205,$A64,1)&lt;&gt;"",IF(ISERROR(VLOOKUP($D64&amp;"@"&amp;2,'中間シート（個人）'!$F:$M,4,FALSE)),"",VLOOKUP($D64&amp;"@"&amp;2,'中間シート（個人）'!$F:$M,6,FALSE)&amp;VLOOKUP($D64&amp;"@"&amp;2,'中間シート（個人）'!$F:$M,7,FALSE)&amp;"."&amp;VLOOKUP($D64&amp;"@"&amp;2,'中間シート（個人）'!$F:$M,8,FALSE)),"")</f>
        <v/>
      </c>
      <c r="V64" s="20" t="str">
        <f>IF(INDEX(個人!$C$5:$AF$205,$A64,1)&lt;&gt;"",IF(ISERROR(VLOOKUP($D64&amp;"@"&amp;3,'中間シート（個人）'!$F:$M,4,FALSE)),"",VLOOKUP($D64&amp;"@"&amp;3,'中間シート（個人）'!$F:$M,4,FALSE)&amp;VLOOKUP($D64&amp;"@"&amp;3,'中間シート（個人）'!$F:$M,5,FALSE)),"")</f>
        <v/>
      </c>
      <c r="W64" s="20" t="str">
        <f>IF(INDEX(個人!$C$5:$AF$205,$A64,1)&lt;&gt;"",IF(ISERROR(VLOOKUP($D64&amp;"@"&amp;3,'中間シート（個人）'!$F:$M,4,FALSE)),"",VLOOKUP($D64&amp;"@"&amp;3,'中間シート（個人）'!$F:$M,6,FALSE)&amp;VLOOKUP($D64&amp;"@"&amp;3,'中間シート（個人）'!$F:$M,7,FALSE)&amp;"."&amp;VLOOKUP($D64&amp;"@"&amp;3,'中間シート（個人）'!$F:$M,8,FALSE)),"")</f>
        <v/>
      </c>
      <c r="X64" s="20" t="str">
        <f>IF(INDEX(個人!$C$5:$AF$205,$A64,1)&lt;&gt;"",IF(ISERROR(VLOOKUP($D64&amp;"@"&amp;4,'中間シート（個人）'!$F:$M,4,FALSE)),"",VLOOKUP($D64&amp;"@"&amp;4,'中間シート（個人）'!$F:$M,4,FALSE)&amp;VLOOKUP($D64&amp;"@"&amp;4,'中間シート（個人）'!$F:$M,5,FALSE)),"")</f>
        <v/>
      </c>
      <c r="Y64" s="20" t="str">
        <f>IF(INDEX(個人!$C$5:$AF$205,$A64,1)&lt;&gt;"",IF(ISERROR(VLOOKUP($D64&amp;"@"&amp;4,'中間シート（個人）'!$F:$M,4,FALSE)),"",VLOOKUP($D64&amp;"@"&amp;4,'中間シート（個人）'!$F:$M,6,FALSE)&amp;VLOOKUP($D64&amp;"@"&amp;4,'中間シート（個人）'!$F:$M,7,FALSE)&amp;"."&amp;VLOOKUP($D64&amp;"@"&amp;4,'中間シート（個人）'!$F:$M,8,FALSE)),"")</f>
        <v/>
      </c>
      <c r="Z64" s="20" t="str">
        <f>IF(INDEX(個人!$C$5:$AF$205,$A64,1)&lt;&gt;"",IF(ISERROR(VLOOKUP($D64&amp;"@"&amp;5,'中間シート（個人）'!$F:$M,4,FALSE)),"",VLOOKUP($D64&amp;"@"&amp;5,'中間シート（個人）'!$F:$M,4,FALSE)&amp;VLOOKUP($D64&amp;"@"&amp;5,'中間シート（個人）'!$F:$M,5,FALSE)),"")</f>
        <v/>
      </c>
      <c r="AA64" s="20" t="str">
        <f>IF(INDEX(個人!$C$5:$AF$205,$A64,1)&lt;&gt;"",IF(ISERROR(VLOOKUP($D64&amp;"@"&amp;5,'中間シート（個人）'!$F:$M,4,FALSE)),"",VLOOKUP($D64&amp;"@"&amp;5,'中間シート（個人）'!$F:$M,6,FALSE)&amp;VLOOKUP($D64&amp;"@"&amp;5,'中間シート（個人）'!$F:$M,7,FALSE)&amp;"."&amp;VLOOKUP($D64&amp;"@"&amp;5,'中間シート（個人）'!$F:$M,8,FALSE)),"")</f>
        <v/>
      </c>
      <c r="AB64" s="20" t="str">
        <f>IF(INDEX(個人!$C$5:$AF$205,$A64,1)&lt;&gt;"",IF(ISERROR(VLOOKUP($D64&amp;"@"&amp;6,'中間シート（個人）'!$F:$M,4,FALSE)),"",VLOOKUP($D64&amp;"@"&amp;6,'中間シート（個人）'!$F:$M,4,FALSE)&amp;VLOOKUP($D64&amp;"@"&amp;6,'中間シート（個人）'!$F:$M,5,FALSE)),"")</f>
        <v/>
      </c>
      <c r="AC64" s="20" t="str">
        <f>IF(INDEX(個人!$C$5:$AF$205,$A64,1)&lt;&gt;"",IF(ISERROR(VLOOKUP($D64&amp;"@"&amp;6,'中間シート（個人）'!$F:$M,4,FALSE)),"",VLOOKUP($D64&amp;"@"&amp;6,'中間シート（個人）'!$F:$M,6,FALSE)&amp;VLOOKUP($D64&amp;"@"&amp;6,'中間シート（個人）'!$F:$M,7,FALSE)&amp;"."&amp;VLOOKUP($D64&amp;"@"&amp;6,'中間シート（個人）'!$F:$M,8,FALSE)),"")</f>
        <v/>
      </c>
      <c r="AD64" s="20" t="str">
        <f>IF(INDEX(個人!$C$5:$AF$205,$A64,1)&lt;&gt;"",IF(ISERROR(VLOOKUP($D64&amp;"@"&amp;7,'中間シート（個人）'!$F:$M,4,FALSE)),"",VLOOKUP($D64&amp;"@"&amp;7,'中間シート（個人）'!$F:$M,4,FALSE)&amp;VLOOKUP($D64&amp;"@"&amp;7,'中間シート（個人）'!$F:$M,5,FALSE)),"")</f>
        <v/>
      </c>
      <c r="AE64" s="20" t="str">
        <f>IF(INDEX(個人!$C$5:$AF$205,$A64,1)&lt;&gt;"",IF(ISERROR(VLOOKUP($D64&amp;"@"&amp;7,'中間シート（個人）'!$F:$M,4,FALSE)),"",VLOOKUP($D64&amp;"@"&amp;7,'中間シート（個人）'!$F:$M,6,FALSE)&amp;VLOOKUP($D64&amp;"@"&amp;7,'中間シート（個人）'!$F:$M,7,FALSE)&amp;"."&amp;VLOOKUP($D64&amp;"@"&amp;7,'中間シート（個人）'!$F:$M,8,FALSE)),"")</f>
        <v/>
      </c>
      <c r="AF64" s="20" t="str">
        <f>IF(INDEX(個人!$C$5:$AF$205,$A64,1)&lt;&gt;"",IF(ISERROR(VLOOKUP($D64&amp;"@"&amp;8,'中間シート（個人）'!$F:$M,4,FALSE)),"",VLOOKUP($D64&amp;"@"&amp;8,'中間シート（個人）'!$F:$M,4,FALSE)&amp;VLOOKUP($D64&amp;"@"&amp;8,'中間シート（個人）'!$F:$M,5,FALSE)),"")</f>
        <v/>
      </c>
      <c r="AG64" s="20" t="str">
        <f>IF(INDEX(個人!$C$5:$AF$205,$A64,1)&lt;&gt;"",IF(ISERROR(VLOOKUP($D64&amp;"@"&amp;8,'中間シート（個人）'!$F:$M,4,FALSE)),"",VLOOKUP($D64&amp;"@"&amp;8,'中間シート（個人）'!$F:$M,6,FALSE)&amp;VLOOKUP($D64&amp;"@"&amp;8,'中間シート（個人）'!$F:$M,7,FALSE)&amp;"."&amp;VLOOKUP($D64&amp;"@"&amp;8,'中間シート（個人）'!$F:$M,8,FALSE)),"")</f>
        <v/>
      </c>
      <c r="AH64" s="20" t="str">
        <f>IF(INDEX(個人!$C$5:$AF$205,$A64,1)&lt;&gt;"",IF(ISERROR(VLOOKUP($D64&amp;"@"&amp;9,'中間シート（個人）'!$F:$M,4,FALSE)),"",VLOOKUP($D64&amp;"@"&amp;9,'中間シート（個人）'!$F:$M,4,FALSE)&amp;VLOOKUP($D64&amp;"@"&amp;9,'中間シート（個人）'!$F:$M,5,FALSE)),"")</f>
        <v/>
      </c>
      <c r="AI64" s="20" t="str">
        <f>IF(INDEX(個人!$C$5:$AF$205,$A64,1)&lt;&gt;"",IF(ISERROR(VLOOKUP($D64&amp;"@"&amp;9,'中間シート（個人）'!$F:$M,4,FALSE)),"",VLOOKUP($D64&amp;"@"&amp;9,'中間シート（個人）'!$F:$M,6,FALSE)&amp;VLOOKUP($D64&amp;"@"&amp;9,'中間シート（個人）'!$F:$M,7,FALSE)&amp;"."&amp;VLOOKUP($D64&amp;"@"&amp;9,'中間シート（個人）'!$F:$M,8,FALSE)),"")</f>
        <v/>
      </c>
      <c r="AJ64" s="20" t="str">
        <f>IF(INDEX(個人!$C$5:$AF$205,$A64,1)&lt;&gt;"",IF(ISERROR(VLOOKUP($D64&amp;"@"&amp;10,'中間シート（個人）'!$F:$M,4,FALSE)),"",VLOOKUP($D64&amp;"@"&amp;10,'中間シート（個人）'!$F:$M,4,FALSE)&amp;VLOOKUP($D64&amp;"@"&amp;10,'中間シート（個人）'!$F:$M,5,FALSE)),"")</f>
        <v/>
      </c>
      <c r="AK64" s="20" t="str">
        <f>IF(INDEX(個人!$C$5:$AF$205,$A64,1)&lt;&gt;"",IF(ISERROR(VLOOKUP($D64&amp;"@"&amp;10,'中間シート（個人）'!$F:$M,4,FALSE)),"",VLOOKUP($D64&amp;"@"&amp;10,'中間シート（個人）'!$F:$M,6,FALSE)&amp;VLOOKUP($D64&amp;"@"&amp;10,'中間シート（個人）'!$F:$M,7,FALSE)&amp;"."&amp;VLOOKUP($D64&amp;"@"&amp;10,'中間シート（個人）'!$F:$M,8,FALSE)),"")</f>
        <v/>
      </c>
    </row>
    <row r="65" spans="1:37" x14ac:dyDescent="0.15">
      <c r="A65" s="20">
        <v>62</v>
      </c>
      <c r="C65" s="20" t="str">
        <f>IF(INDEX(個人!$C$5:$AF$205,$A65,1)&lt;&gt;"",VLOOKUP(INDEX(個人!$C$5:$AF$205,$A65,3),コード一覧!$A$1:$B$3,2,FALSE),"")</f>
        <v/>
      </c>
      <c r="D65" s="20" t="str">
        <f>IF(INDEX(個人!$C$5:$AF$205,$A65,1)&lt;&gt;"",DBCS(TRIM(INDEX(個人!$C$5:$AF$205,$A65,1))),"")</f>
        <v/>
      </c>
      <c r="E65" s="20" t="str">
        <f>IF(INDEX(個人!$C$5:$AF$205,$A65,1)&lt;&gt;"",ASC(TRIM(INDEX(個人!$C$5:$AF$205,$A65,2))),"")</f>
        <v/>
      </c>
      <c r="F65" s="20" t="str">
        <f>IF(INDEX(個人!$C$5:$AF$205,$A65,1)&lt;&gt;"",TEXT(YEAR(INDEX(個人!$C$5:$AF$205,$A65,4)),"0000")&amp;TEXT(MONTH(INDEX(個人!$C$5:$AF$205,$A65,4)),"00")&amp;TEXT(DAY(INDEX(個人!$C$5:$AF$205,$A65,4)),"00"),"")</f>
        <v/>
      </c>
      <c r="G65" s="20" t="str">
        <f>IF(INDEX(個人!$C$5:$AF$205,$A65,1)&lt;&gt;"",VLOOKUP(VLOOKUP(INDEX(個人!$C$5:$AF$205,$A65,7),コード一覧!$AA$1:$AC$18,3,FALSE),コード一覧!$C$1:$D$8,2,FALSE),"")</f>
        <v/>
      </c>
      <c r="H65" s="20" t="str">
        <f>IF(INDEX(個人!$C$5:$AF$205,$A65,1)&lt;&gt;"",IF(ISNUMBER(VALUE(RIGHT(INDEX(個人!$C$5:$AF$205,$A65,7),1))),RIGHT(INDEX(個人!$C$5:$AF$205,$A65,7),1),0),"")</f>
        <v/>
      </c>
      <c r="I65" s="20" t="str">
        <f>IF(INDEX(個人!$C$5:$AF$205,$A65,1)&lt;&gt;"",VLOOKUP(D65&amp;"@"&amp;1,'中間シート（個人）'!$F:$M,3,FALSE),"")</f>
        <v/>
      </c>
      <c r="K65" s="20" t="str">
        <f>IF(INDEX(個人!$C$5:$AF$205,$A65,1)&lt;&gt;"",個人!$B$2,"")</f>
        <v/>
      </c>
      <c r="Q65" s="20" t="str">
        <f>IF(INDEX(個人!$C$5:$AF$205,$A65,1)&lt;&gt;"",4,"")</f>
        <v/>
      </c>
      <c r="R65" s="20" t="str">
        <f>IF(INDEX(個人!$C$5:$AF$205,$A65,1)&lt;&gt;"",IF(ISERROR(VLOOKUP($D65&amp;"@"&amp;1,'中間シート（個人）'!$F:$M,4,FALSE)),"",VLOOKUP($D65&amp;"@"&amp;1,'中間シート（個人）'!$F:$M,4,FALSE)&amp;VLOOKUP($D65&amp;"@"&amp;1,'中間シート（個人）'!$F:$M,5,FALSE)),"")</f>
        <v/>
      </c>
      <c r="S65" s="20" t="str">
        <f>IF(INDEX(個人!$C$5:$AF$205,$A65,1)&lt;&gt;"",IF(ISERROR(VLOOKUP($D65&amp;"@"&amp;1,'中間シート（個人）'!$F:$M,4,FALSE)),"",VLOOKUP($D65&amp;"@"&amp;1,'中間シート（個人）'!$F:$M,6,FALSE)&amp;VLOOKUP($D65&amp;"@"&amp;1,'中間シート（個人）'!$F:$M,7,FALSE)&amp;"."&amp;VLOOKUP($D65&amp;"@"&amp;1,'中間シート（個人）'!$F:$M,8,FALSE)),"")</f>
        <v/>
      </c>
      <c r="T65" s="20" t="str">
        <f>IF(INDEX(個人!$C$5:$AF$205,$A65,1)&lt;&gt;"",IF(ISERROR(VLOOKUP($D65&amp;"@"&amp;2,'中間シート（個人）'!$F:$M,4,FALSE)),"",VLOOKUP($D65&amp;"@"&amp;2,'中間シート（個人）'!$F:$M,4,FALSE)&amp;VLOOKUP($D65&amp;"@"&amp;2,'中間シート（個人）'!$F:$M,5,FALSE)),"")</f>
        <v/>
      </c>
      <c r="U65" s="20" t="str">
        <f>IF(INDEX(個人!$C$5:$AF$205,$A65,1)&lt;&gt;"",IF(ISERROR(VLOOKUP($D65&amp;"@"&amp;2,'中間シート（個人）'!$F:$M,4,FALSE)),"",VLOOKUP($D65&amp;"@"&amp;2,'中間シート（個人）'!$F:$M,6,FALSE)&amp;VLOOKUP($D65&amp;"@"&amp;2,'中間シート（個人）'!$F:$M,7,FALSE)&amp;"."&amp;VLOOKUP($D65&amp;"@"&amp;2,'中間シート（個人）'!$F:$M,8,FALSE)),"")</f>
        <v/>
      </c>
      <c r="V65" s="20" t="str">
        <f>IF(INDEX(個人!$C$5:$AF$205,$A65,1)&lt;&gt;"",IF(ISERROR(VLOOKUP($D65&amp;"@"&amp;3,'中間シート（個人）'!$F:$M,4,FALSE)),"",VLOOKUP($D65&amp;"@"&amp;3,'中間シート（個人）'!$F:$M,4,FALSE)&amp;VLOOKUP($D65&amp;"@"&amp;3,'中間シート（個人）'!$F:$M,5,FALSE)),"")</f>
        <v/>
      </c>
      <c r="W65" s="20" t="str">
        <f>IF(INDEX(個人!$C$5:$AF$205,$A65,1)&lt;&gt;"",IF(ISERROR(VLOOKUP($D65&amp;"@"&amp;3,'中間シート（個人）'!$F:$M,4,FALSE)),"",VLOOKUP($D65&amp;"@"&amp;3,'中間シート（個人）'!$F:$M,6,FALSE)&amp;VLOOKUP($D65&amp;"@"&amp;3,'中間シート（個人）'!$F:$M,7,FALSE)&amp;"."&amp;VLOOKUP($D65&amp;"@"&amp;3,'中間シート（個人）'!$F:$M,8,FALSE)),"")</f>
        <v/>
      </c>
      <c r="X65" s="20" t="str">
        <f>IF(INDEX(個人!$C$5:$AF$205,$A65,1)&lt;&gt;"",IF(ISERROR(VLOOKUP($D65&amp;"@"&amp;4,'中間シート（個人）'!$F:$M,4,FALSE)),"",VLOOKUP($D65&amp;"@"&amp;4,'中間シート（個人）'!$F:$M,4,FALSE)&amp;VLOOKUP($D65&amp;"@"&amp;4,'中間シート（個人）'!$F:$M,5,FALSE)),"")</f>
        <v/>
      </c>
      <c r="Y65" s="20" t="str">
        <f>IF(INDEX(個人!$C$5:$AF$205,$A65,1)&lt;&gt;"",IF(ISERROR(VLOOKUP($D65&amp;"@"&amp;4,'中間シート（個人）'!$F:$M,4,FALSE)),"",VLOOKUP($D65&amp;"@"&amp;4,'中間シート（個人）'!$F:$M,6,FALSE)&amp;VLOOKUP($D65&amp;"@"&amp;4,'中間シート（個人）'!$F:$M,7,FALSE)&amp;"."&amp;VLOOKUP($D65&amp;"@"&amp;4,'中間シート（個人）'!$F:$M,8,FALSE)),"")</f>
        <v/>
      </c>
      <c r="Z65" s="20" t="str">
        <f>IF(INDEX(個人!$C$5:$AF$205,$A65,1)&lt;&gt;"",IF(ISERROR(VLOOKUP($D65&amp;"@"&amp;5,'中間シート（個人）'!$F:$M,4,FALSE)),"",VLOOKUP($D65&amp;"@"&amp;5,'中間シート（個人）'!$F:$M,4,FALSE)&amp;VLOOKUP($D65&amp;"@"&amp;5,'中間シート（個人）'!$F:$M,5,FALSE)),"")</f>
        <v/>
      </c>
      <c r="AA65" s="20" t="str">
        <f>IF(INDEX(個人!$C$5:$AF$205,$A65,1)&lt;&gt;"",IF(ISERROR(VLOOKUP($D65&amp;"@"&amp;5,'中間シート（個人）'!$F:$M,4,FALSE)),"",VLOOKUP($D65&amp;"@"&amp;5,'中間シート（個人）'!$F:$M,6,FALSE)&amp;VLOOKUP($D65&amp;"@"&amp;5,'中間シート（個人）'!$F:$M,7,FALSE)&amp;"."&amp;VLOOKUP($D65&amp;"@"&amp;5,'中間シート（個人）'!$F:$M,8,FALSE)),"")</f>
        <v/>
      </c>
      <c r="AB65" s="20" t="str">
        <f>IF(INDEX(個人!$C$5:$AF$205,$A65,1)&lt;&gt;"",IF(ISERROR(VLOOKUP($D65&amp;"@"&amp;6,'中間シート（個人）'!$F:$M,4,FALSE)),"",VLOOKUP($D65&amp;"@"&amp;6,'中間シート（個人）'!$F:$M,4,FALSE)&amp;VLOOKUP($D65&amp;"@"&amp;6,'中間シート（個人）'!$F:$M,5,FALSE)),"")</f>
        <v/>
      </c>
      <c r="AC65" s="20" t="str">
        <f>IF(INDEX(個人!$C$5:$AF$205,$A65,1)&lt;&gt;"",IF(ISERROR(VLOOKUP($D65&amp;"@"&amp;6,'中間シート（個人）'!$F:$M,4,FALSE)),"",VLOOKUP($D65&amp;"@"&amp;6,'中間シート（個人）'!$F:$M,6,FALSE)&amp;VLOOKUP($D65&amp;"@"&amp;6,'中間シート（個人）'!$F:$M,7,FALSE)&amp;"."&amp;VLOOKUP($D65&amp;"@"&amp;6,'中間シート（個人）'!$F:$M,8,FALSE)),"")</f>
        <v/>
      </c>
      <c r="AD65" s="20" t="str">
        <f>IF(INDEX(個人!$C$5:$AF$205,$A65,1)&lt;&gt;"",IF(ISERROR(VLOOKUP($D65&amp;"@"&amp;7,'中間シート（個人）'!$F:$M,4,FALSE)),"",VLOOKUP($D65&amp;"@"&amp;7,'中間シート（個人）'!$F:$M,4,FALSE)&amp;VLOOKUP($D65&amp;"@"&amp;7,'中間シート（個人）'!$F:$M,5,FALSE)),"")</f>
        <v/>
      </c>
      <c r="AE65" s="20" t="str">
        <f>IF(INDEX(個人!$C$5:$AF$205,$A65,1)&lt;&gt;"",IF(ISERROR(VLOOKUP($D65&amp;"@"&amp;7,'中間シート（個人）'!$F:$M,4,FALSE)),"",VLOOKUP($D65&amp;"@"&amp;7,'中間シート（個人）'!$F:$M,6,FALSE)&amp;VLOOKUP($D65&amp;"@"&amp;7,'中間シート（個人）'!$F:$M,7,FALSE)&amp;"."&amp;VLOOKUP($D65&amp;"@"&amp;7,'中間シート（個人）'!$F:$M,8,FALSE)),"")</f>
        <v/>
      </c>
      <c r="AF65" s="20" t="str">
        <f>IF(INDEX(個人!$C$5:$AF$205,$A65,1)&lt;&gt;"",IF(ISERROR(VLOOKUP($D65&amp;"@"&amp;8,'中間シート（個人）'!$F:$M,4,FALSE)),"",VLOOKUP($D65&amp;"@"&amp;8,'中間シート（個人）'!$F:$M,4,FALSE)&amp;VLOOKUP($D65&amp;"@"&amp;8,'中間シート（個人）'!$F:$M,5,FALSE)),"")</f>
        <v/>
      </c>
      <c r="AG65" s="20" t="str">
        <f>IF(INDEX(個人!$C$5:$AF$205,$A65,1)&lt;&gt;"",IF(ISERROR(VLOOKUP($D65&amp;"@"&amp;8,'中間シート（個人）'!$F:$M,4,FALSE)),"",VLOOKUP($D65&amp;"@"&amp;8,'中間シート（個人）'!$F:$M,6,FALSE)&amp;VLOOKUP($D65&amp;"@"&amp;8,'中間シート（個人）'!$F:$M,7,FALSE)&amp;"."&amp;VLOOKUP($D65&amp;"@"&amp;8,'中間シート（個人）'!$F:$M,8,FALSE)),"")</f>
        <v/>
      </c>
      <c r="AH65" s="20" t="str">
        <f>IF(INDEX(個人!$C$5:$AF$205,$A65,1)&lt;&gt;"",IF(ISERROR(VLOOKUP($D65&amp;"@"&amp;9,'中間シート（個人）'!$F:$M,4,FALSE)),"",VLOOKUP($D65&amp;"@"&amp;9,'中間シート（個人）'!$F:$M,4,FALSE)&amp;VLOOKUP($D65&amp;"@"&amp;9,'中間シート（個人）'!$F:$M,5,FALSE)),"")</f>
        <v/>
      </c>
      <c r="AI65" s="20" t="str">
        <f>IF(INDEX(個人!$C$5:$AF$205,$A65,1)&lt;&gt;"",IF(ISERROR(VLOOKUP($D65&amp;"@"&amp;9,'中間シート（個人）'!$F:$M,4,FALSE)),"",VLOOKUP($D65&amp;"@"&amp;9,'中間シート（個人）'!$F:$M,6,FALSE)&amp;VLOOKUP($D65&amp;"@"&amp;9,'中間シート（個人）'!$F:$M,7,FALSE)&amp;"."&amp;VLOOKUP($D65&amp;"@"&amp;9,'中間シート（個人）'!$F:$M,8,FALSE)),"")</f>
        <v/>
      </c>
      <c r="AJ65" s="20" t="str">
        <f>IF(INDEX(個人!$C$5:$AF$205,$A65,1)&lt;&gt;"",IF(ISERROR(VLOOKUP($D65&amp;"@"&amp;10,'中間シート（個人）'!$F:$M,4,FALSE)),"",VLOOKUP($D65&amp;"@"&amp;10,'中間シート（個人）'!$F:$M,4,FALSE)&amp;VLOOKUP($D65&amp;"@"&amp;10,'中間シート（個人）'!$F:$M,5,FALSE)),"")</f>
        <v/>
      </c>
      <c r="AK65" s="20" t="str">
        <f>IF(INDEX(個人!$C$5:$AF$205,$A65,1)&lt;&gt;"",IF(ISERROR(VLOOKUP($D65&amp;"@"&amp;10,'中間シート（個人）'!$F:$M,4,FALSE)),"",VLOOKUP($D65&amp;"@"&amp;10,'中間シート（個人）'!$F:$M,6,FALSE)&amp;VLOOKUP($D65&amp;"@"&amp;10,'中間シート（個人）'!$F:$M,7,FALSE)&amp;"."&amp;VLOOKUP($D65&amp;"@"&amp;10,'中間シート（個人）'!$F:$M,8,FALSE)),"")</f>
        <v/>
      </c>
    </row>
    <row r="66" spans="1:37" x14ac:dyDescent="0.15">
      <c r="A66" s="20">
        <v>63</v>
      </c>
      <c r="C66" s="20" t="str">
        <f>IF(INDEX(個人!$C$5:$AF$205,$A66,1)&lt;&gt;"",VLOOKUP(INDEX(個人!$C$5:$AF$205,$A66,3),コード一覧!$A$1:$B$3,2,FALSE),"")</f>
        <v/>
      </c>
      <c r="D66" s="20" t="str">
        <f>IF(INDEX(個人!$C$5:$AF$205,$A66,1)&lt;&gt;"",DBCS(TRIM(INDEX(個人!$C$5:$AF$205,$A66,1))),"")</f>
        <v/>
      </c>
      <c r="E66" s="20" t="str">
        <f>IF(INDEX(個人!$C$5:$AF$205,$A66,1)&lt;&gt;"",ASC(TRIM(INDEX(個人!$C$5:$AF$205,$A66,2))),"")</f>
        <v/>
      </c>
      <c r="F66" s="20" t="str">
        <f>IF(INDEX(個人!$C$5:$AF$205,$A66,1)&lt;&gt;"",TEXT(YEAR(INDEX(個人!$C$5:$AF$205,$A66,4)),"0000")&amp;TEXT(MONTH(INDEX(個人!$C$5:$AF$205,$A66,4)),"00")&amp;TEXT(DAY(INDEX(個人!$C$5:$AF$205,$A66,4)),"00"),"")</f>
        <v/>
      </c>
      <c r="G66" s="20" t="str">
        <f>IF(INDEX(個人!$C$5:$AF$205,$A66,1)&lt;&gt;"",VLOOKUP(VLOOKUP(INDEX(個人!$C$5:$AF$205,$A66,7),コード一覧!$AA$1:$AC$18,3,FALSE),コード一覧!$C$1:$D$8,2,FALSE),"")</f>
        <v/>
      </c>
      <c r="H66" s="20" t="str">
        <f>IF(INDEX(個人!$C$5:$AF$205,$A66,1)&lt;&gt;"",IF(ISNUMBER(VALUE(RIGHT(INDEX(個人!$C$5:$AF$205,$A66,7),1))),RIGHT(INDEX(個人!$C$5:$AF$205,$A66,7),1),0),"")</f>
        <v/>
      </c>
      <c r="I66" s="20" t="str">
        <f>IF(INDEX(個人!$C$5:$AF$205,$A66,1)&lt;&gt;"",VLOOKUP(D66&amp;"@"&amp;1,'中間シート（個人）'!$F:$M,3,FALSE),"")</f>
        <v/>
      </c>
      <c r="K66" s="20" t="str">
        <f>IF(INDEX(個人!$C$5:$AF$205,$A66,1)&lt;&gt;"",個人!$B$2,"")</f>
        <v/>
      </c>
      <c r="Q66" s="20" t="str">
        <f>IF(INDEX(個人!$C$5:$AF$205,$A66,1)&lt;&gt;"",4,"")</f>
        <v/>
      </c>
      <c r="R66" s="20" t="str">
        <f>IF(INDEX(個人!$C$5:$AF$205,$A66,1)&lt;&gt;"",IF(ISERROR(VLOOKUP($D66&amp;"@"&amp;1,'中間シート（個人）'!$F:$M,4,FALSE)),"",VLOOKUP($D66&amp;"@"&amp;1,'中間シート（個人）'!$F:$M,4,FALSE)&amp;VLOOKUP($D66&amp;"@"&amp;1,'中間シート（個人）'!$F:$M,5,FALSE)),"")</f>
        <v/>
      </c>
      <c r="S66" s="20" t="str">
        <f>IF(INDEX(個人!$C$5:$AF$205,$A66,1)&lt;&gt;"",IF(ISERROR(VLOOKUP($D66&amp;"@"&amp;1,'中間シート（個人）'!$F:$M,4,FALSE)),"",VLOOKUP($D66&amp;"@"&amp;1,'中間シート（個人）'!$F:$M,6,FALSE)&amp;VLOOKUP($D66&amp;"@"&amp;1,'中間シート（個人）'!$F:$M,7,FALSE)&amp;"."&amp;VLOOKUP($D66&amp;"@"&amp;1,'中間シート（個人）'!$F:$M,8,FALSE)),"")</f>
        <v/>
      </c>
      <c r="T66" s="20" t="str">
        <f>IF(INDEX(個人!$C$5:$AF$205,$A66,1)&lt;&gt;"",IF(ISERROR(VLOOKUP($D66&amp;"@"&amp;2,'中間シート（個人）'!$F:$M,4,FALSE)),"",VLOOKUP($D66&amp;"@"&amp;2,'中間シート（個人）'!$F:$M,4,FALSE)&amp;VLOOKUP($D66&amp;"@"&amp;2,'中間シート（個人）'!$F:$M,5,FALSE)),"")</f>
        <v/>
      </c>
      <c r="U66" s="20" t="str">
        <f>IF(INDEX(個人!$C$5:$AF$205,$A66,1)&lt;&gt;"",IF(ISERROR(VLOOKUP($D66&amp;"@"&amp;2,'中間シート（個人）'!$F:$M,4,FALSE)),"",VLOOKUP($D66&amp;"@"&amp;2,'中間シート（個人）'!$F:$M,6,FALSE)&amp;VLOOKUP($D66&amp;"@"&amp;2,'中間シート（個人）'!$F:$M,7,FALSE)&amp;"."&amp;VLOOKUP($D66&amp;"@"&amp;2,'中間シート（個人）'!$F:$M,8,FALSE)),"")</f>
        <v/>
      </c>
      <c r="V66" s="20" t="str">
        <f>IF(INDEX(個人!$C$5:$AF$205,$A66,1)&lt;&gt;"",IF(ISERROR(VLOOKUP($D66&amp;"@"&amp;3,'中間シート（個人）'!$F:$M,4,FALSE)),"",VLOOKUP($D66&amp;"@"&amp;3,'中間シート（個人）'!$F:$M,4,FALSE)&amp;VLOOKUP($D66&amp;"@"&amp;3,'中間シート（個人）'!$F:$M,5,FALSE)),"")</f>
        <v/>
      </c>
      <c r="W66" s="20" t="str">
        <f>IF(INDEX(個人!$C$5:$AF$205,$A66,1)&lt;&gt;"",IF(ISERROR(VLOOKUP($D66&amp;"@"&amp;3,'中間シート（個人）'!$F:$M,4,FALSE)),"",VLOOKUP($D66&amp;"@"&amp;3,'中間シート（個人）'!$F:$M,6,FALSE)&amp;VLOOKUP($D66&amp;"@"&amp;3,'中間シート（個人）'!$F:$M,7,FALSE)&amp;"."&amp;VLOOKUP($D66&amp;"@"&amp;3,'中間シート（個人）'!$F:$M,8,FALSE)),"")</f>
        <v/>
      </c>
      <c r="X66" s="20" t="str">
        <f>IF(INDEX(個人!$C$5:$AF$205,$A66,1)&lt;&gt;"",IF(ISERROR(VLOOKUP($D66&amp;"@"&amp;4,'中間シート（個人）'!$F:$M,4,FALSE)),"",VLOOKUP($D66&amp;"@"&amp;4,'中間シート（個人）'!$F:$M,4,FALSE)&amp;VLOOKUP($D66&amp;"@"&amp;4,'中間シート（個人）'!$F:$M,5,FALSE)),"")</f>
        <v/>
      </c>
      <c r="Y66" s="20" t="str">
        <f>IF(INDEX(個人!$C$5:$AF$205,$A66,1)&lt;&gt;"",IF(ISERROR(VLOOKUP($D66&amp;"@"&amp;4,'中間シート（個人）'!$F:$M,4,FALSE)),"",VLOOKUP($D66&amp;"@"&amp;4,'中間シート（個人）'!$F:$M,6,FALSE)&amp;VLOOKUP($D66&amp;"@"&amp;4,'中間シート（個人）'!$F:$M,7,FALSE)&amp;"."&amp;VLOOKUP($D66&amp;"@"&amp;4,'中間シート（個人）'!$F:$M,8,FALSE)),"")</f>
        <v/>
      </c>
      <c r="Z66" s="20" t="str">
        <f>IF(INDEX(個人!$C$5:$AF$205,$A66,1)&lt;&gt;"",IF(ISERROR(VLOOKUP($D66&amp;"@"&amp;5,'中間シート（個人）'!$F:$M,4,FALSE)),"",VLOOKUP($D66&amp;"@"&amp;5,'中間シート（個人）'!$F:$M,4,FALSE)&amp;VLOOKUP($D66&amp;"@"&amp;5,'中間シート（個人）'!$F:$M,5,FALSE)),"")</f>
        <v/>
      </c>
      <c r="AA66" s="20" t="str">
        <f>IF(INDEX(個人!$C$5:$AF$205,$A66,1)&lt;&gt;"",IF(ISERROR(VLOOKUP($D66&amp;"@"&amp;5,'中間シート（個人）'!$F:$M,4,FALSE)),"",VLOOKUP($D66&amp;"@"&amp;5,'中間シート（個人）'!$F:$M,6,FALSE)&amp;VLOOKUP($D66&amp;"@"&amp;5,'中間シート（個人）'!$F:$M,7,FALSE)&amp;"."&amp;VLOOKUP($D66&amp;"@"&amp;5,'中間シート（個人）'!$F:$M,8,FALSE)),"")</f>
        <v/>
      </c>
      <c r="AB66" s="20" t="str">
        <f>IF(INDEX(個人!$C$5:$AF$205,$A66,1)&lt;&gt;"",IF(ISERROR(VLOOKUP($D66&amp;"@"&amp;6,'中間シート（個人）'!$F:$M,4,FALSE)),"",VLOOKUP($D66&amp;"@"&amp;6,'中間シート（個人）'!$F:$M,4,FALSE)&amp;VLOOKUP($D66&amp;"@"&amp;6,'中間シート（個人）'!$F:$M,5,FALSE)),"")</f>
        <v/>
      </c>
      <c r="AC66" s="20" t="str">
        <f>IF(INDEX(個人!$C$5:$AF$205,$A66,1)&lt;&gt;"",IF(ISERROR(VLOOKUP($D66&amp;"@"&amp;6,'中間シート（個人）'!$F:$M,4,FALSE)),"",VLOOKUP($D66&amp;"@"&amp;6,'中間シート（個人）'!$F:$M,6,FALSE)&amp;VLOOKUP($D66&amp;"@"&amp;6,'中間シート（個人）'!$F:$M,7,FALSE)&amp;"."&amp;VLOOKUP($D66&amp;"@"&amp;6,'中間シート（個人）'!$F:$M,8,FALSE)),"")</f>
        <v/>
      </c>
      <c r="AD66" s="20" t="str">
        <f>IF(INDEX(個人!$C$5:$AF$205,$A66,1)&lt;&gt;"",IF(ISERROR(VLOOKUP($D66&amp;"@"&amp;7,'中間シート（個人）'!$F:$M,4,FALSE)),"",VLOOKUP($D66&amp;"@"&amp;7,'中間シート（個人）'!$F:$M,4,FALSE)&amp;VLOOKUP($D66&amp;"@"&amp;7,'中間シート（個人）'!$F:$M,5,FALSE)),"")</f>
        <v/>
      </c>
      <c r="AE66" s="20" t="str">
        <f>IF(INDEX(個人!$C$5:$AF$205,$A66,1)&lt;&gt;"",IF(ISERROR(VLOOKUP($D66&amp;"@"&amp;7,'中間シート（個人）'!$F:$M,4,FALSE)),"",VLOOKUP($D66&amp;"@"&amp;7,'中間シート（個人）'!$F:$M,6,FALSE)&amp;VLOOKUP($D66&amp;"@"&amp;7,'中間シート（個人）'!$F:$M,7,FALSE)&amp;"."&amp;VLOOKUP($D66&amp;"@"&amp;7,'中間シート（個人）'!$F:$M,8,FALSE)),"")</f>
        <v/>
      </c>
      <c r="AF66" s="20" t="str">
        <f>IF(INDEX(個人!$C$5:$AF$205,$A66,1)&lt;&gt;"",IF(ISERROR(VLOOKUP($D66&amp;"@"&amp;8,'中間シート（個人）'!$F:$M,4,FALSE)),"",VLOOKUP($D66&amp;"@"&amp;8,'中間シート（個人）'!$F:$M,4,FALSE)&amp;VLOOKUP($D66&amp;"@"&amp;8,'中間シート（個人）'!$F:$M,5,FALSE)),"")</f>
        <v/>
      </c>
      <c r="AG66" s="20" t="str">
        <f>IF(INDEX(個人!$C$5:$AF$205,$A66,1)&lt;&gt;"",IF(ISERROR(VLOOKUP($D66&amp;"@"&amp;8,'中間シート（個人）'!$F:$M,4,FALSE)),"",VLOOKUP($D66&amp;"@"&amp;8,'中間シート（個人）'!$F:$M,6,FALSE)&amp;VLOOKUP($D66&amp;"@"&amp;8,'中間シート（個人）'!$F:$M,7,FALSE)&amp;"."&amp;VLOOKUP($D66&amp;"@"&amp;8,'中間シート（個人）'!$F:$M,8,FALSE)),"")</f>
        <v/>
      </c>
      <c r="AH66" s="20" t="str">
        <f>IF(INDEX(個人!$C$5:$AF$205,$A66,1)&lt;&gt;"",IF(ISERROR(VLOOKUP($D66&amp;"@"&amp;9,'中間シート（個人）'!$F:$M,4,FALSE)),"",VLOOKUP($D66&amp;"@"&amp;9,'中間シート（個人）'!$F:$M,4,FALSE)&amp;VLOOKUP($D66&amp;"@"&amp;9,'中間シート（個人）'!$F:$M,5,FALSE)),"")</f>
        <v/>
      </c>
      <c r="AI66" s="20" t="str">
        <f>IF(INDEX(個人!$C$5:$AF$205,$A66,1)&lt;&gt;"",IF(ISERROR(VLOOKUP($D66&amp;"@"&amp;9,'中間シート（個人）'!$F:$M,4,FALSE)),"",VLOOKUP($D66&amp;"@"&amp;9,'中間シート（個人）'!$F:$M,6,FALSE)&amp;VLOOKUP($D66&amp;"@"&amp;9,'中間シート（個人）'!$F:$M,7,FALSE)&amp;"."&amp;VLOOKUP($D66&amp;"@"&amp;9,'中間シート（個人）'!$F:$M,8,FALSE)),"")</f>
        <v/>
      </c>
      <c r="AJ66" s="20" t="str">
        <f>IF(INDEX(個人!$C$5:$AF$205,$A66,1)&lt;&gt;"",IF(ISERROR(VLOOKUP($D66&amp;"@"&amp;10,'中間シート（個人）'!$F:$M,4,FALSE)),"",VLOOKUP($D66&amp;"@"&amp;10,'中間シート（個人）'!$F:$M,4,FALSE)&amp;VLOOKUP($D66&amp;"@"&amp;10,'中間シート（個人）'!$F:$M,5,FALSE)),"")</f>
        <v/>
      </c>
      <c r="AK66" s="20" t="str">
        <f>IF(INDEX(個人!$C$5:$AF$205,$A66,1)&lt;&gt;"",IF(ISERROR(VLOOKUP($D66&amp;"@"&amp;10,'中間シート（個人）'!$F:$M,4,FALSE)),"",VLOOKUP($D66&amp;"@"&amp;10,'中間シート（個人）'!$F:$M,6,FALSE)&amp;VLOOKUP($D66&amp;"@"&amp;10,'中間シート（個人）'!$F:$M,7,FALSE)&amp;"."&amp;VLOOKUP($D66&amp;"@"&amp;10,'中間シート（個人）'!$F:$M,8,FALSE)),"")</f>
        <v/>
      </c>
    </row>
    <row r="67" spans="1:37" x14ac:dyDescent="0.15">
      <c r="A67" s="20">
        <v>64</v>
      </c>
      <c r="C67" s="20" t="str">
        <f>IF(INDEX(個人!$C$5:$AF$205,$A67,1)&lt;&gt;"",VLOOKUP(INDEX(個人!$C$5:$AF$205,$A67,3),コード一覧!$A$1:$B$3,2,FALSE),"")</f>
        <v/>
      </c>
      <c r="D67" s="20" t="str">
        <f>IF(INDEX(個人!$C$5:$AF$205,$A67,1)&lt;&gt;"",DBCS(TRIM(INDEX(個人!$C$5:$AF$205,$A67,1))),"")</f>
        <v/>
      </c>
      <c r="E67" s="20" t="str">
        <f>IF(INDEX(個人!$C$5:$AF$205,$A67,1)&lt;&gt;"",ASC(TRIM(INDEX(個人!$C$5:$AF$205,$A67,2))),"")</f>
        <v/>
      </c>
      <c r="F67" s="20" t="str">
        <f>IF(INDEX(個人!$C$5:$AF$205,$A67,1)&lt;&gt;"",TEXT(YEAR(INDEX(個人!$C$5:$AF$205,$A67,4)),"0000")&amp;TEXT(MONTH(INDEX(個人!$C$5:$AF$205,$A67,4)),"00")&amp;TEXT(DAY(INDEX(個人!$C$5:$AF$205,$A67,4)),"00"),"")</f>
        <v/>
      </c>
      <c r="G67" s="20" t="str">
        <f>IF(INDEX(個人!$C$5:$AF$205,$A67,1)&lt;&gt;"",VLOOKUP(VLOOKUP(INDEX(個人!$C$5:$AF$205,$A67,7),コード一覧!$AA$1:$AC$18,3,FALSE),コード一覧!$C$1:$D$8,2,FALSE),"")</f>
        <v/>
      </c>
      <c r="H67" s="20" t="str">
        <f>IF(INDEX(個人!$C$5:$AF$205,$A67,1)&lt;&gt;"",IF(ISNUMBER(VALUE(RIGHT(INDEX(個人!$C$5:$AF$205,$A67,7),1))),RIGHT(INDEX(個人!$C$5:$AF$205,$A67,7),1),0),"")</f>
        <v/>
      </c>
      <c r="I67" s="20" t="str">
        <f>IF(INDEX(個人!$C$5:$AF$205,$A67,1)&lt;&gt;"",VLOOKUP(D67&amp;"@"&amp;1,'中間シート（個人）'!$F:$M,3,FALSE),"")</f>
        <v/>
      </c>
      <c r="K67" s="20" t="str">
        <f>IF(INDEX(個人!$C$5:$AF$205,$A67,1)&lt;&gt;"",個人!$B$2,"")</f>
        <v/>
      </c>
      <c r="Q67" s="20" t="str">
        <f>IF(INDEX(個人!$C$5:$AF$205,$A67,1)&lt;&gt;"",4,"")</f>
        <v/>
      </c>
      <c r="R67" s="20" t="str">
        <f>IF(INDEX(個人!$C$5:$AF$205,$A67,1)&lt;&gt;"",IF(ISERROR(VLOOKUP($D67&amp;"@"&amp;1,'中間シート（個人）'!$F:$M,4,FALSE)),"",VLOOKUP($D67&amp;"@"&amp;1,'中間シート（個人）'!$F:$M,4,FALSE)&amp;VLOOKUP($D67&amp;"@"&amp;1,'中間シート（個人）'!$F:$M,5,FALSE)),"")</f>
        <v/>
      </c>
      <c r="S67" s="20" t="str">
        <f>IF(INDEX(個人!$C$5:$AF$205,$A67,1)&lt;&gt;"",IF(ISERROR(VLOOKUP($D67&amp;"@"&amp;1,'中間シート（個人）'!$F:$M,4,FALSE)),"",VLOOKUP($D67&amp;"@"&amp;1,'中間シート（個人）'!$F:$M,6,FALSE)&amp;VLOOKUP($D67&amp;"@"&amp;1,'中間シート（個人）'!$F:$M,7,FALSE)&amp;"."&amp;VLOOKUP($D67&amp;"@"&amp;1,'中間シート（個人）'!$F:$M,8,FALSE)),"")</f>
        <v/>
      </c>
      <c r="T67" s="20" t="str">
        <f>IF(INDEX(個人!$C$5:$AF$205,$A67,1)&lt;&gt;"",IF(ISERROR(VLOOKUP($D67&amp;"@"&amp;2,'中間シート（個人）'!$F:$M,4,FALSE)),"",VLOOKUP($D67&amp;"@"&amp;2,'中間シート（個人）'!$F:$M,4,FALSE)&amp;VLOOKUP($D67&amp;"@"&amp;2,'中間シート（個人）'!$F:$M,5,FALSE)),"")</f>
        <v/>
      </c>
      <c r="U67" s="20" t="str">
        <f>IF(INDEX(個人!$C$5:$AF$205,$A67,1)&lt;&gt;"",IF(ISERROR(VLOOKUP($D67&amp;"@"&amp;2,'中間シート（個人）'!$F:$M,4,FALSE)),"",VLOOKUP($D67&amp;"@"&amp;2,'中間シート（個人）'!$F:$M,6,FALSE)&amp;VLOOKUP($D67&amp;"@"&amp;2,'中間シート（個人）'!$F:$M,7,FALSE)&amp;"."&amp;VLOOKUP($D67&amp;"@"&amp;2,'中間シート（個人）'!$F:$M,8,FALSE)),"")</f>
        <v/>
      </c>
      <c r="V67" s="20" t="str">
        <f>IF(INDEX(個人!$C$5:$AF$205,$A67,1)&lt;&gt;"",IF(ISERROR(VLOOKUP($D67&amp;"@"&amp;3,'中間シート（個人）'!$F:$M,4,FALSE)),"",VLOOKUP($D67&amp;"@"&amp;3,'中間シート（個人）'!$F:$M,4,FALSE)&amp;VLOOKUP($D67&amp;"@"&amp;3,'中間シート（個人）'!$F:$M,5,FALSE)),"")</f>
        <v/>
      </c>
      <c r="W67" s="20" t="str">
        <f>IF(INDEX(個人!$C$5:$AF$205,$A67,1)&lt;&gt;"",IF(ISERROR(VLOOKUP($D67&amp;"@"&amp;3,'中間シート（個人）'!$F:$M,4,FALSE)),"",VLOOKUP($D67&amp;"@"&amp;3,'中間シート（個人）'!$F:$M,6,FALSE)&amp;VLOOKUP($D67&amp;"@"&amp;3,'中間シート（個人）'!$F:$M,7,FALSE)&amp;"."&amp;VLOOKUP($D67&amp;"@"&amp;3,'中間シート（個人）'!$F:$M,8,FALSE)),"")</f>
        <v/>
      </c>
      <c r="X67" s="20" t="str">
        <f>IF(INDEX(個人!$C$5:$AF$205,$A67,1)&lt;&gt;"",IF(ISERROR(VLOOKUP($D67&amp;"@"&amp;4,'中間シート（個人）'!$F:$M,4,FALSE)),"",VLOOKUP($D67&amp;"@"&amp;4,'中間シート（個人）'!$F:$M,4,FALSE)&amp;VLOOKUP($D67&amp;"@"&amp;4,'中間シート（個人）'!$F:$M,5,FALSE)),"")</f>
        <v/>
      </c>
      <c r="Y67" s="20" t="str">
        <f>IF(INDEX(個人!$C$5:$AF$205,$A67,1)&lt;&gt;"",IF(ISERROR(VLOOKUP($D67&amp;"@"&amp;4,'中間シート（個人）'!$F:$M,4,FALSE)),"",VLOOKUP($D67&amp;"@"&amp;4,'中間シート（個人）'!$F:$M,6,FALSE)&amp;VLOOKUP($D67&amp;"@"&amp;4,'中間シート（個人）'!$F:$M,7,FALSE)&amp;"."&amp;VLOOKUP($D67&amp;"@"&amp;4,'中間シート（個人）'!$F:$M,8,FALSE)),"")</f>
        <v/>
      </c>
      <c r="Z67" s="20" t="str">
        <f>IF(INDEX(個人!$C$5:$AF$205,$A67,1)&lt;&gt;"",IF(ISERROR(VLOOKUP($D67&amp;"@"&amp;5,'中間シート（個人）'!$F:$M,4,FALSE)),"",VLOOKUP($D67&amp;"@"&amp;5,'中間シート（個人）'!$F:$M,4,FALSE)&amp;VLOOKUP($D67&amp;"@"&amp;5,'中間シート（個人）'!$F:$M,5,FALSE)),"")</f>
        <v/>
      </c>
      <c r="AA67" s="20" t="str">
        <f>IF(INDEX(個人!$C$5:$AF$205,$A67,1)&lt;&gt;"",IF(ISERROR(VLOOKUP($D67&amp;"@"&amp;5,'中間シート（個人）'!$F:$M,4,FALSE)),"",VLOOKUP($D67&amp;"@"&amp;5,'中間シート（個人）'!$F:$M,6,FALSE)&amp;VLOOKUP($D67&amp;"@"&amp;5,'中間シート（個人）'!$F:$M,7,FALSE)&amp;"."&amp;VLOOKUP($D67&amp;"@"&amp;5,'中間シート（個人）'!$F:$M,8,FALSE)),"")</f>
        <v/>
      </c>
      <c r="AB67" s="20" t="str">
        <f>IF(INDEX(個人!$C$5:$AF$205,$A67,1)&lt;&gt;"",IF(ISERROR(VLOOKUP($D67&amp;"@"&amp;6,'中間シート（個人）'!$F:$M,4,FALSE)),"",VLOOKUP($D67&amp;"@"&amp;6,'中間シート（個人）'!$F:$M,4,FALSE)&amp;VLOOKUP($D67&amp;"@"&amp;6,'中間シート（個人）'!$F:$M,5,FALSE)),"")</f>
        <v/>
      </c>
      <c r="AC67" s="20" t="str">
        <f>IF(INDEX(個人!$C$5:$AF$205,$A67,1)&lt;&gt;"",IF(ISERROR(VLOOKUP($D67&amp;"@"&amp;6,'中間シート（個人）'!$F:$M,4,FALSE)),"",VLOOKUP($D67&amp;"@"&amp;6,'中間シート（個人）'!$F:$M,6,FALSE)&amp;VLOOKUP($D67&amp;"@"&amp;6,'中間シート（個人）'!$F:$M,7,FALSE)&amp;"."&amp;VLOOKUP($D67&amp;"@"&amp;6,'中間シート（個人）'!$F:$M,8,FALSE)),"")</f>
        <v/>
      </c>
      <c r="AD67" s="20" t="str">
        <f>IF(INDEX(個人!$C$5:$AF$205,$A67,1)&lt;&gt;"",IF(ISERROR(VLOOKUP($D67&amp;"@"&amp;7,'中間シート（個人）'!$F:$M,4,FALSE)),"",VLOOKUP($D67&amp;"@"&amp;7,'中間シート（個人）'!$F:$M,4,FALSE)&amp;VLOOKUP($D67&amp;"@"&amp;7,'中間シート（個人）'!$F:$M,5,FALSE)),"")</f>
        <v/>
      </c>
      <c r="AE67" s="20" t="str">
        <f>IF(INDEX(個人!$C$5:$AF$205,$A67,1)&lt;&gt;"",IF(ISERROR(VLOOKUP($D67&amp;"@"&amp;7,'中間シート（個人）'!$F:$M,4,FALSE)),"",VLOOKUP($D67&amp;"@"&amp;7,'中間シート（個人）'!$F:$M,6,FALSE)&amp;VLOOKUP($D67&amp;"@"&amp;7,'中間シート（個人）'!$F:$M,7,FALSE)&amp;"."&amp;VLOOKUP($D67&amp;"@"&amp;7,'中間シート（個人）'!$F:$M,8,FALSE)),"")</f>
        <v/>
      </c>
      <c r="AF67" s="20" t="str">
        <f>IF(INDEX(個人!$C$5:$AF$205,$A67,1)&lt;&gt;"",IF(ISERROR(VLOOKUP($D67&amp;"@"&amp;8,'中間シート（個人）'!$F:$M,4,FALSE)),"",VLOOKUP($D67&amp;"@"&amp;8,'中間シート（個人）'!$F:$M,4,FALSE)&amp;VLOOKUP($D67&amp;"@"&amp;8,'中間シート（個人）'!$F:$M,5,FALSE)),"")</f>
        <v/>
      </c>
      <c r="AG67" s="20" t="str">
        <f>IF(INDEX(個人!$C$5:$AF$205,$A67,1)&lt;&gt;"",IF(ISERROR(VLOOKUP($D67&amp;"@"&amp;8,'中間シート（個人）'!$F:$M,4,FALSE)),"",VLOOKUP($D67&amp;"@"&amp;8,'中間シート（個人）'!$F:$M,6,FALSE)&amp;VLOOKUP($D67&amp;"@"&amp;8,'中間シート（個人）'!$F:$M,7,FALSE)&amp;"."&amp;VLOOKUP($D67&amp;"@"&amp;8,'中間シート（個人）'!$F:$M,8,FALSE)),"")</f>
        <v/>
      </c>
      <c r="AH67" s="20" t="str">
        <f>IF(INDEX(個人!$C$5:$AF$205,$A67,1)&lt;&gt;"",IF(ISERROR(VLOOKUP($D67&amp;"@"&amp;9,'中間シート（個人）'!$F:$M,4,FALSE)),"",VLOOKUP($D67&amp;"@"&amp;9,'中間シート（個人）'!$F:$M,4,FALSE)&amp;VLOOKUP($D67&amp;"@"&amp;9,'中間シート（個人）'!$F:$M,5,FALSE)),"")</f>
        <v/>
      </c>
      <c r="AI67" s="20" t="str">
        <f>IF(INDEX(個人!$C$5:$AF$205,$A67,1)&lt;&gt;"",IF(ISERROR(VLOOKUP($D67&amp;"@"&amp;9,'中間シート（個人）'!$F:$M,4,FALSE)),"",VLOOKUP($D67&amp;"@"&amp;9,'中間シート（個人）'!$F:$M,6,FALSE)&amp;VLOOKUP($D67&amp;"@"&amp;9,'中間シート（個人）'!$F:$M,7,FALSE)&amp;"."&amp;VLOOKUP($D67&amp;"@"&amp;9,'中間シート（個人）'!$F:$M,8,FALSE)),"")</f>
        <v/>
      </c>
      <c r="AJ67" s="20" t="str">
        <f>IF(INDEX(個人!$C$5:$AF$205,$A67,1)&lt;&gt;"",IF(ISERROR(VLOOKUP($D67&amp;"@"&amp;10,'中間シート（個人）'!$F:$M,4,FALSE)),"",VLOOKUP($D67&amp;"@"&amp;10,'中間シート（個人）'!$F:$M,4,FALSE)&amp;VLOOKUP($D67&amp;"@"&amp;10,'中間シート（個人）'!$F:$M,5,FALSE)),"")</f>
        <v/>
      </c>
      <c r="AK67" s="20" t="str">
        <f>IF(INDEX(個人!$C$5:$AF$205,$A67,1)&lt;&gt;"",IF(ISERROR(VLOOKUP($D67&amp;"@"&amp;10,'中間シート（個人）'!$F:$M,4,FALSE)),"",VLOOKUP($D67&amp;"@"&amp;10,'中間シート（個人）'!$F:$M,6,FALSE)&amp;VLOOKUP($D67&amp;"@"&amp;10,'中間シート（個人）'!$F:$M,7,FALSE)&amp;"."&amp;VLOOKUP($D67&amp;"@"&amp;10,'中間シート（個人）'!$F:$M,8,FALSE)),"")</f>
        <v/>
      </c>
    </row>
    <row r="68" spans="1:37" x14ac:dyDescent="0.15">
      <c r="A68" s="20">
        <v>65</v>
      </c>
      <c r="C68" s="20" t="str">
        <f>IF(INDEX(個人!$C$5:$AF$205,$A68,1)&lt;&gt;"",VLOOKUP(INDEX(個人!$C$5:$AF$205,$A68,3),コード一覧!$A$1:$B$3,2,FALSE),"")</f>
        <v/>
      </c>
      <c r="D68" s="20" t="str">
        <f>IF(INDEX(個人!$C$5:$AF$205,$A68,1)&lt;&gt;"",DBCS(TRIM(INDEX(個人!$C$5:$AF$205,$A68,1))),"")</f>
        <v/>
      </c>
      <c r="E68" s="20" t="str">
        <f>IF(INDEX(個人!$C$5:$AF$205,$A68,1)&lt;&gt;"",ASC(TRIM(INDEX(個人!$C$5:$AF$205,$A68,2))),"")</f>
        <v/>
      </c>
      <c r="F68" s="20" t="str">
        <f>IF(INDEX(個人!$C$5:$AF$205,$A68,1)&lt;&gt;"",TEXT(YEAR(INDEX(個人!$C$5:$AF$205,$A68,4)),"0000")&amp;TEXT(MONTH(INDEX(個人!$C$5:$AF$205,$A68,4)),"00")&amp;TEXT(DAY(INDEX(個人!$C$5:$AF$205,$A68,4)),"00"),"")</f>
        <v/>
      </c>
      <c r="G68" s="20" t="str">
        <f>IF(INDEX(個人!$C$5:$AF$205,$A68,1)&lt;&gt;"",VLOOKUP(VLOOKUP(INDEX(個人!$C$5:$AF$205,$A68,7),コード一覧!$AA$1:$AC$18,3,FALSE),コード一覧!$C$1:$D$8,2,FALSE),"")</f>
        <v/>
      </c>
      <c r="H68" s="20" t="str">
        <f>IF(INDEX(個人!$C$5:$AF$205,$A68,1)&lt;&gt;"",IF(ISNUMBER(VALUE(RIGHT(INDEX(個人!$C$5:$AF$205,$A68,7),1))),RIGHT(INDEX(個人!$C$5:$AF$205,$A68,7),1),0),"")</f>
        <v/>
      </c>
      <c r="I68" s="20" t="str">
        <f>IF(INDEX(個人!$C$5:$AF$205,$A68,1)&lt;&gt;"",VLOOKUP(D68&amp;"@"&amp;1,'中間シート（個人）'!$F:$M,3,FALSE),"")</f>
        <v/>
      </c>
      <c r="K68" s="20" t="str">
        <f>IF(INDEX(個人!$C$5:$AF$205,$A68,1)&lt;&gt;"",個人!$B$2,"")</f>
        <v/>
      </c>
      <c r="Q68" s="20" t="str">
        <f>IF(INDEX(個人!$C$5:$AF$205,$A68,1)&lt;&gt;"",4,"")</f>
        <v/>
      </c>
      <c r="R68" s="20" t="str">
        <f>IF(INDEX(個人!$C$5:$AF$205,$A68,1)&lt;&gt;"",IF(ISERROR(VLOOKUP($D68&amp;"@"&amp;1,'中間シート（個人）'!$F:$M,4,FALSE)),"",VLOOKUP($D68&amp;"@"&amp;1,'中間シート（個人）'!$F:$M,4,FALSE)&amp;VLOOKUP($D68&amp;"@"&amp;1,'中間シート（個人）'!$F:$M,5,FALSE)),"")</f>
        <v/>
      </c>
      <c r="S68" s="20" t="str">
        <f>IF(INDEX(個人!$C$5:$AF$205,$A68,1)&lt;&gt;"",IF(ISERROR(VLOOKUP($D68&amp;"@"&amp;1,'中間シート（個人）'!$F:$M,4,FALSE)),"",VLOOKUP($D68&amp;"@"&amp;1,'中間シート（個人）'!$F:$M,6,FALSE)&amp;VLOOKUP($D68&amp;"@"&amp;1,'中間シート（個人）'!$F:$M,7,FALSE)&amp;"."&amp;VLOOKUP($D68&amp;"@"&amp;1,'中間シート（個人）'!$F:$M,8,FALSE)),"")</f>
        <v/>
      </c>
      <c r="T68" s="20" t="str">
        <f>IF(INDEX(個人!$C$5:$AF$205,$A68,1)&lt;&gt;"",IF(ISERROR(VLOOKUP($D68&amp;"@"&amp;2,'中間シート（個人）'!$F:$M,4,FALSE)),"",VLOOKUP($D68&amp;"@"&amp;2,'中間シート（個人）'!$F:$M,4,FALSE)&amp;VLOOKUP($D68&amp;"@"&amp;2,'中間シート（個人）'!$F:$M,5,FALSE)),"")</f>
        <v/>
      </c>
      <c r="U68" s="20" t="str">
        <f>IF(INDEX(個人!$C$5:$AF$205,$A68,1)&lt;&gt;"",IF(ISERROR(VLOOKUP($D68&amp;"@"&amp;2,'中間シート（個人）'!$F:$M,4,FALSE)),"",VLOOKUP($D68&amp;"@"&amp;2,'中間シート（個人）'!$F:$M,6,FALSE)&amp;VLOOKUP($D68&amp;"@"&amp;2,'中間シート（個人）'!$F:$M,7,FALSE)&amp;"."&amp;VLOOKUP($D68&amp;"@"&amp;2,'中間シート（個人）'!$F:$M,8,FALSE)),"")</f>
        <v/>
      </c>
      <c r="V68" s="20" t="str">
        <f>IF(INDEX(個人!$C$5:$AF$205,$A68,1)&lt;&gt;"",IF(ISERROR(VLOOKUP($D68&amp;"@"&amp;3,'中間シート（個人）'!$F:$M,4,FALSE)),"",VLOOKUP($D68&amp;"@"&amp;3,'中間シート（個人）'!$F:$M,4,FALSE)&amp;VLOOKUP($D68&amp;"@"&amp;3,'中間シート（個人）'!$F:$M,5,FALSE)),"")</f>
        <v/>
      </c>
      <c r="W68" s="20" t="str">
        <f>IF(INDEX(個人!$C$5:$AF$205,$A68,1)&lt;&gt;"",IF(ISERROR(VLOOKUP($D68&amp;"@"&amp;3,'中間シート（個人）'!$F:$M,4,FALSE)),"",VLOOKUP($D68&amp;"@"&amp;3,'中間シート（個人）'!$F:$M,6,FALSE)&amp;VLOOKUP($D68&amp;"@"&amp;3,'中間シート（個人）'!$F:$M,7,FALSE)&amp;"."&amp;VLOOKUP($D68&amp;"@"&amp;3,'中間シート（個人）'!$F:$M,8,FALSE)),"")</f>
        <v/>
      </c>
      <c r="X68" s="20" t="str">
        <f>IF(INDEX(個人!$C$5:$AF$205,$A68,1)&lt;&gt;"",IF(ISERROR(VLOOKUP($D68&amp;"@"&amp;4,'中間シート（個人）'!$F:$M,4,FALSE)),"",VLOOKUP($D68&amp;"@"&amp;4,'中間シート（個人）'!$F:$M,4,FALSE)&amp;VLOOKUP($D68&amp;"@"&amp;4,'中間シート（個人）'!$F:$M,5,FALSE)),"")</f>
        <v/>
      </c>
      <c r="Y68" s="20" t="str">
        <f>IF(INDEX(個人!$C$5:$AF$205,$A68,1)&lt;&gt;"",IF(ISERROR(VLOOKUP($D68&amp;"@"&amp;4,'中間シート（個人）'!$F:$M,4,FALSE)),"",VLOOKUP($D68&amp;"@"&amp;4,'中間シート（個人）'!$F:$M,6,FALSE)&amp;VLOOKUP($D68&amp;"@"&amp;4,'中間シート（個人）'!$F:$M,7,FALSE)&amp;"."&amp;VLOOKUP($D68&amp;"@"&amp;4,'中間シート（個人）'!$F:$M,8,FALSE)),"")</f>
        <v/>
      </c>
      <c r="Z68" s="20" t="str">
        <f>IF(INDEX(個人!$C$5:$AF$205,$A68,1)&lt;&gt;"",IF(ISERROR(VLOOKUP($D68&amp;"@"&amp;5,'中間シート（個人）'!$F:$M,4,FALSE)),"",VLOOKUP($D68&amp;"@"&amp;5,'中間シート（個人）'!$F:$M,4,FALSE)&amp;VLOOKUP($D68&amp;"@"&amp;5,'中間シート（個人）'!$F:$M,5,FALSE)),"")</f>
        <v/>
      </c>
      <c r="AA68" s="20" t="str">
        <f>IF(INDEX(個人!$C$5:$AF$205,$A68,1)&lt;&gt;"",IF(ISERROR(VLOOKUP($D68&amp;"@"&amp;5,'中間シート（個人）'!$F:$M,4,FALSE)),"",VLOOKUP($D68&amp;"@"&amp;5,'中間シート（個人）'!$F:$M,6,FALSE)&amp;VLOOKUP($D68&amp;"@"&amp;5,'中間シート（個人）'!$F:$M,7,FALSE)&amp;"."&amp;VLOOKUP($D68&amp;"@"&amp;5,'中間シート（個人）'!$F:$M,8,FALSE)),"")</f>
        <v/>
      </c>
      <c r="AB68" s="20" t="str">
        <f>IF(INDEX(個人!$C$5:$AF$205,$A68,1)&lt;&gt;"",IF(ISERROR(VLOOKUP($D68&amp;"@"&amp;6,'中間シート（個人）'!$F:$M,4,FALSE)),"",VLOOKUP($D68&amp;"@"&amp;6,'中間シート（個人）'!$F:$M,4,FALSE)&amp;VLOOKUP($D68&amp;"@"&amp;6,'中間シート（個人）'!$F:$M,5,FALSE)),"")</f>
        <v/>
      </c>
      <c r="AC68" s="20" t="str">
        <f>IF(INDEX(個人!$C$5:$AF$205,$A68,1)&lt;&gt;"",IF(ISERROR(VLOOKUP($D68&amp;"@"&amp;6,'中間シート（個人）'!$F:$M,4,FALSE)),"",VLOOKUP($D68&amp;"@"&amp;6,'中間シート（個人）'!$F:$M,6,FALSE)&amp;VLOOKUP($D68&amp;"@"&amp;6,'中間シート（個人）'!$F:$M,7,FALSE)&amp;"."&amp;VLOOKUP($D68&amp;"@"&amp;6,'中間シート（個人）'!$F:$M,8,FALSE)),"")</f>
        <v/>
      </c>
      <c r="AD68" s="20" t="str">
        <f>IF(INDEX(個人!$C$5:$AF$205,$A68,1)&lt;&gt;"",IF(ISERROR(VLOOKUP($D68&amp;"@"&amp;7,'中間シート（個人）'!$F:$M,4,FALSE)),"",VLOOKUP($D68&amp;"@"&amp;7,'中間シート（個人）'!$F:$M,4,FALSE)&amp;VLOOKUP($D68&amp;"@"&amp;7,'中間シート（個人）'!$F:$M,5,FALSE)),"")</f>
        <v/>
      </c>
      <c r="AE68" s="20" t="str">
        <f>IF(INDEX(個人!$C$5:$AF$205,$A68,1)&lt;&gt;"",IF(ISERROR(VLOOKUP($D68&amp;"@"&amp;7,'中間シート（個人）'!$F:$M,4,FALSE)),"",VLOOKUP($D68&amp;"@"&amp;7,'中間シート（個人）'!$F:$M,6,FALSE)&amp;VLOOKUP($D68&amp;"@"&amp;7,'中間シート（個人）'!$F:$M,7,FALSE)&amp;"."&amp;VLOOKUP($D68&amp;"@"&amp;7,'中間シート（個人）'!$F:$M,8,FALSE)),"")</f>
        <v/>
      </c>
      <c r="AF68" s="20" t="str">
        <f>IF(INDEX(個人!$C$5:$AF$205,$A68,1)&lt;&gt;"",IF(ISERROR(VLOOKUP($D68&amp;"@"&amp;8,'中間シート（個人）'!$F:$M,4,FALSE)),"",VLOOKUP($D68&amp;"@"&amp;8,'中間シート（個人）'!$F:$M,4,FALSE)&amp;VLOOKUP($D68&amp;"@"&amp;8,'中間シート（個人）'!$F:$M,5,FALSE)),"")</f>
        <v/>
      </c>
      <c r="AG68" s="20" t="str">
        <f>IF(INDEX(個人!$C$5:$AF$205,$A68,1)&lt;&gt;"",IF(ISERROR(VLOOKUP($D68&amp;"@"&amp;8,'中間シート（個人）'!$F:$M,4,FALSE)),"",VLOOKUP($D68&amp;"@"&amp;8,'中間シート（個人）'!$F:$M,6,FALSE)&amp;VLOOKUP($D68&amp;"@"&amp;8,'中間シート（個人）'!$F:$M,7,FALSE)&amp;"."&amp;VLOOKUP($D68&amp;"@"&amp;8,'中間シート（個人）'!$F:$M,8,FALSE)),"")</f>
        <v/>
      </c>
      <c r="AH68" s="20" t="str">
        <f>IF(INDEX(個人!$C$5:$AF$205,$A68,1)&lt;&gt;"",IF(ISERROR(VLOOKUP($D68&amp;"@"&amp;9,'中間シート（個人）'!$F:$M,4,FALSE)),"",VLOOKUP($D68&amp;"@"&amp;9,'中間シート（個人）'!$F:$M,4,FALSE)&amp;VLOOKUP($D68&amp;"@"&amp;9,'中間シート（個人）'!$F:$M,5,FALSE)),"")</f>
        <v/>
      </c>
      <c r="AI68" s="20" t="str">
        <f>IF(INDEX(個人!$C$5:$AF$205,$A68,1)&lt;&gt;"",IF(ISERROR(VLOOKUP($D68&amp;"@"&amp;9,'中間シート（個人）'!$F:$M,4,FALSE)),"",VLOOKUP($D68&amp;"@"&amp;9,'中間シート（個人）'!$F:$M,6,FALSE)&amp;VLOOKUP($D68&amp;"@"&amp;9,'中間シート（個人）'!$F:$M,7,FALSE)&amp;"."&amp;VLOOKUP($D68&amp;"@"&amp;9,'中間シート（個人）'!$F:$M,8,FALSE)),"")</f>
        <v/>
      </c>
      <c r="AJ68" s="20" t="str">
        <f>IF(INDEX(個人!$C$5:$AF$205,$A68,1)&lt;&gt;"",IF(ISERROR(VLOOKUP($D68&amp;"@"&amp;10,'中間シート（個人）'!$F:$M,4,FALSE)),"",VLOOKUP($D68&amp;"@"&amp;10,'中間シート（個人）'!$F:$M,4,FALSE)&amp;VLOOKUP($D68&amp;"@"&amp;10,'中間シート（個人）'!$F:$M,5,FALSE)),"")</f>
        <v/>
      </c>
      <c r="AK68" s="20" t="str">
        <f>IF(INDEX(個人!$C$5:$AF$205,$A68,1)&lt;&gt;"",IF(ISERROR(VLOOKUP($D68&amp;"@"&amp;10,'中間シート（個人）'!$F:$M,4,FALSE)),"",VLOOKUP($D68&amp;"@"&amp;10,'中間シート（個人）'!$F:$M,6,FALSE)&amp;VLOOKUP($D68&amp;"@"&amp;10,'中間シート（個人）'!$F:$M,7,FALSE)&amp;"."&amp;VLOOKUP($D68&amp;"@"&amp;10,'中間シート（個人）'!$F:$M,8,FALSE)),"")</f>
        <v/>
      </c>
    </row>
    <row r="69" spans="1:37" x14ac:dyDescent="0.15">
      <c r="A69" s="20">
        <v>66</v>
      </c>
      <c r="C69" s="20" t="str">
        <f>IF(INDEX(個人!$C$5:$AF$205,$A69,1)&lt;&gt;"",VLOOKUP(INDEX(個人!$C$5:$AF$205,$A69,3),コード一覧!$A$1:$B$3,2,FALSE),"")</f>
        <v/>
      </c>
      <c r="D69" s="20" t="str">
        <f>IF(INDEX(個人!$C$5:$AF$205,$A69,1)&lt;&gt;"",DBCS(TRIM(INDEX(個人!$C$5:$AF$205,$A69,1))),"")</f>
        <v/>
      </c>
      <c r="E69" s="20" t="str">
        <f>IF(INDEX(個人!$C$5:$AF$205,$A69,1)&lt;&gt;"",ASC(TRIM(INDEX(個人!$C$5:$AF$205,$A69,2))),"")</f>
        <v/>
      </c>
      <c r="F69" s="20" t="str">
        <f>IF(INDEX(個人!$C$5:$AF$205,$A69,1)&lt;&gt;"",TEXT(YEAR(INDEX(個人!$C$5:$AF$205,$A69,4)),"0000")&amp;TEXT(MONTH(INDEX(個人!$C$5:$AF$205,$A69,4)),"00")&amp;TEXT(DAY(INDEX(個人!$C$5:$AF$205,$A69,4)),"00"),"")</f>
        <v/>
      </c>
      <c r="G69" s="20" t="str">
        <f>IF(INDEX(個人!$C$5:$AF$205,$A69,1)&lt;&gt;"",VLOOKUP(VLOOKUP(INDEX(個人!$C$5:$AF$205,$A69,7),コード一覧!$AA$1:$AC$18,3,FALSE),コード一覧!$C$1:$D$8,2,FALSE),"")</f>
        <v/>
      </c>
      <c r="H69" s="20" t="str">
        <f>IF(INDEX(個人!$C$5:$AF$205,$A69,1)&lt;&gt;"",IF(ISNUMBER(VALUE(RIGHT(INDEX(個人!$C$5:$AF$205,$A69,7),1))),RIGHT(INDEX(個人!$C$5:$AF$205,$A69,7),1),0),"")</f>
        <v/>
      </c>
      <c r="I69" s="20" t="str">
        <f>IF(INDEX(個人!$C$5:$AF$205,$A69,1)&lt;&gt;"",VLOOKUP(D69&amp;"@"&amp;1,'中間シート（個人）'!$F:$M,3,FALSE),"")</f>
        <v/>
      </c>
      <c r="K69" s="20" t="str">
        <f>IF(INDEX(個人!$C$5:$AF$205,$A69,1)&lt;&gt;"",個人!$B$2,"")</f>
        <v/>
      </c>
      <c r="Q69" s="20" t="str">
        <f>IF(INDEX(個人!$C$5:$AF$205,$A69,1)&lt;&gt;"",4,"")</f>
        <v/>
      </c>
      <c r="R69" s="20" t="str">
        <f>IF(INDEX(個人!$C$5:$AF$205,$A69,1)&lt;&gt;"",IF(ISERROR(VLOOKUP($D69&amp;"@"&amp;1,'中間シート（個人）'!$F:$M,4,FALSE)),"",VLOOKUP($D69&amp;"@"&amp;1,'中間シート（個人）'!$F:$M,4,FALSE)&amp;VLOOKUP($D69&amp;"@"&amp;1,'中間シート（個人）'!$F:$M,5,FALSE)),"")</f>
        <v/>
      </c>
      <c r="S69" s="20" t="str">
        <f>IF(INDEX(個人!$C$5:$AF$205,$A69,1)&lt;&gt;"",IF(ISERROR(VLOOKUP($D69&amp;"@"&amp;1,'中間シート（個人）'!$F:$M,4,FALSE)),"",VLOOKUP($D69&amp;"@"&amp;1,'中間シート（個人）'!$F:$M,6,FALSE)&amp;VLOOKUP($D69&amp;"@"&amp;1,'中間シート（個人）'!$F:$M,7,FALSE)&amp;"."&amp;VLOOKUP($D69&amp;"@"&amp;1,'中間シート（個人）'!$F:$M,8,FALSE)),"")</f>
        <v/>
      </c>
      <c r="T69" s="20" t="str">
        <f>IF(INDEX(個人!$C$5:$AF$205,$A69,1)&lt;&gt;"",IF(ISERROR(VLOOKUP($D69&amp;"@"&amp;2,'中間シート（個人）'!$F:$M,4,FALSE)),"",VLOOKUP($D69&amp;"@"&amp;2,'中間シート（個人）'!$F:$M,4,FALSE)&amp;VLOOKUP($D69&amp;"@"&amp;2,'中間シート（個人）'!$F:$M,5,FALSE)),"")</f>
        <v/>
      </c>
      <c r="U69" s="20" t="str">
        <f>IF(INDEX(個人!$C$5:$AF$205,$A69,1)&lt;&gt;"",IF(ISERROR(VLOOKUP($D69&amp;"@"&amp;2,'中間シート（個人）'!$F:$M,4,FALSE)),"",VLOOKUP($D69&amp;"@"&amp;2,'中間シート（個人）'!$F:$M,6,FALSE)&amp;VLOOKUP($D69&amp;"@"&amp;2,'中間シート（個人）'!$F:$M,7,FALSE)&amp;"."&amp;VLOOKUP($D69&amp;"@"&amp;2,'中間シート（個人）'!$F:$M,8,FALSE)),"")</f>
        <v/>
      </c>
      <c r="V69" s="20" t="str">
        <f>IF(INDEX(個人!$C$5:$AF$205,$A69,1)&lt;&gt;"",IF(ISERROR(VLOOKUP($D69&amp;"@"&amp;3,'中間シート（個人）'!$F:$M,4,FALSE)),"",VLOOKUP($D69&amp;"@"&amp;3,'中間シート（個人）'!$F:$M,4,FALSE)&amp;VLOOKUP($D69&amp;"@"&amp;3,'中間シート（個人）'!$F:$M,5,FALSE)),"")</f>
        <v/>
      </c>
      <c r="W69" s="20" t="str">
        <f>IF(INDEX(個人!$C$5:$AF$205,$A69,1)&lt;&gt;"",IF(ISERROR(VLOOKUP($D69&amp;"@"&amp;3,'中間シート（個人）'!$F:$M,4,FALSE)),"",VLOOKUP($D69&amp;"@"&amp;3,'中間シート（個人）'!$F:$M,6,FALSE)&amp;VLOOKUP($D69&amp;"@"&amp;3,'中間シート（個人）'!$F:$M,7,FALSE)&amp;"."&amp;VLOOKUP($D69&amp;"@"&amp;3,'中間シート（個人）'!$F:$M,8,FALSE)),"")</f>
        <v/>
      </c>
      <c r="X69" s="20" t="str">
        <f>IF(INDEX(個人!$C$5:$AF$205,$A69,1)&lt;&gt;"",IF(ISERROR(VLOOKUP($D69&amp;"@"&amp;4,'中間シート（個人）'!$F:$M,4,FALSE)),"",VLOOKUP($D69&amp;"@"&amp;4,'中間シート（個人）'!$F:$M,4,FALSE)&amp;VLOOKUP($D69&amp;"@"&amp;4,'中間シート（個人）'!$F:$M,5,FALSE)),"")</f>
        <v/>
      </c>
      <c r="Y69" s="20" t="str">
        <f>IF(INDEX(個人!$C$5:$AF$205,$A69,1)&lt;&gt;"",IF(ISERROR(VLOOKUP($D69&amp;"@"&amp;4,'中間シート（個人）'!$F:$M,4,FALSE)),"",VLOOKUP($D69&amp;"@"&amp;4,'中間シート（個人）'!$F:$M,6,FALSE)&amp;VLOOKUP($D69&amp;"@"&amp;4,'中間シート（個人）'!$F:$M,7,FALSE)&amp;"."&amp;VLOOKUP($D69&amp;"@"&amp;4,'中間シート（個人）'!$F:$M,8,FALSE)),"")</f>
        <v/>
      </c>
      <c r="Z69" s="20" t="str">
        <f>IF(INDEX(個人!$C$5:$AF$205,$A69,1)&lt;&gt;"",IF(ISERROR(VLOOKUP($D69&amp;"@"&amp;5,'中間シート（個人）'!$F:$M,4,FALSE)),"",VLOOKUP($D69&amp;"@"&amp;5,'中間シート（個人）'!$F:$M,4,FALSE)&amp;VLOOKUP($D69&amp;"@"&amp;5,'中間シート（個人）'!$F:$M,5,FALSE)),"")</f>
        <v/>
      </c>
      <c r="AA69" s="20" t="str">
        <f>IF(INDEX(個人!$C$5:$AF$205,$A69,1)&lt;&gt;"",IF(ISERROR(VLOOKUP($D69&amp;"@"&amp;5,'中間シート（個人）'!$F:$M,4,FALSE)),"",VLOOKUP($D69&amp;"@"&amp;5,'中間シート（個人）'!$F:$M,6,FALSE)&amp;VLOOKUP($D69&amp;"@"&amp;5,'中間シート（個人）'!$F:$M,7,FALSE)&amp;"."&amp;VLOOKUP($D69&amp;"@"&amp;5,'中間シート（個人）'!$F:$M,8,FALSE)),"")</f>
        <v/>
      </c>
      <c r="AB69" s="20" t="str">
        <f>IF(INDEX(個人!$C$5:$AF$205,$A69,1)&lt;&gt;"",IF(ISERROR(VLOOKUP($D69&amp;"@"&amp;6,'中間シート（個人）'!$F:$M,4,FALSE)),"",VLOOKUP($D69&amp;"@"&amp;6,'中間シート（個人）'!$F:$M,4,FALSE)&amp;VLOOKUP($D69&amp;"@"&amp;6,'中間シート（個人）'!$F:$M,5,FALSE)),"")</f>
        <v/>
      </c>
      <c r="AC69" s="20" t="str">
        <f>IF(INDEX(個人!$C$5:$AF$205,$A69,1)&lt;&gt;"",IF(ISERROR(VLOOKUP($D69&amp;"@"&amp;6,'中間シート（個人）'!$F:$M,4,FALSE)),"",VLOOKUP($D69&amp;"@"&amp;6,'中間シート（個人）'!$F:$M,6,FALSE)&amp;VLOOKUP($D69&amp;"@"&amp;6,'中間シート（個人）'!$F:$M,7,FALSE)&amp;"."&amp;VLOOKUP($D69&amp;"@"&amp;6,'中間シート（個人）'!$F:$M,8,FALSE)),"")</f>
        <v/>
      </c>
      <c r="AD69" s="20" t="str">
        <f>IF(INDEX(個人!$C$5:$AF$205,$A69,1)&lt;&gt;"",IF(ISERROR(VLOOKUP($D69&amp;"@"&amp;7,'中間シート（個人）'!$F:$M,4,FALSE)),"",VLOOKUP($D69&amp;"@"&amp;7,'中間シート（個人）'!$F:$M,4,FALSE)&amp;VLOOKUP($D69&amp;"@"&amp;7,'中間シート（個人）'!$F:$M,5,FALSE)),"")</f>
        <v/>
      </c>
      <c r="AE69" s="20" t="str">
        <f>IF(INDEX(個人!$C$5:$AF$205,$A69,1)&lt;&gt;"",IF(ISERROR(VLOOKUP($D69&amp;"@"&amp;7,'中間シート（個人）'!$F:$M,4,FALSE)),"",VLOOKUP($D69&amp;"@"&amp;7,'中間シート（個人）'!$F:$M,6,FALSE)&amp;VLOOKUP($D69&amp;"@"&amp;7,'中間シート（個人）'!$F:$M,7,FALSE)&amp;"."&amp;VLOOKUP($D69&amp;"@"&amp;7,'中間シート（個人）'!$F:$M,8,FALSE)),"")</f>
        <v/>
      </c>
      <c r="AF69" s="20" t="str">
        <f>IF(INDEX(個人!$C$5:$AF$205,$A69,1)&lt;&gt;"",IF(ISERROR(VLOOKUP($D69&amp;"@"&amp;8,'中間シート（個人）'!$F:$M,4,FALSE)),"",VLOOKUP($D69&amp;"@"&amp;8,'中間シート（個人）'!$F:$M,4,FALSE)&amp;VLOOKUP($D69&amp;"@"&amp;8,'中間シート（個人）'!$F:$M,5,FALSE)),"")</f>
        <v/>
      </c>
      <c r="AG69" s="20" t="str">
        <f>IF(INDEX(個人!$C$5:$AF$205,$A69,1)&lt;&gt;"",IF(ISERROR(VLOOKUP($D69&amp;"@"&amp;8,'中間シート（個人）'!$F:$M,4,FALSE)),"",VLOOKUP($D69&amp;"@"&amp;8,'中間シート（個人）'!$F:$M,6,FALSE)&amp;VLOOKUP($D69&amp;"@"&amp;8,'中間シート（個人）'!$F:$M,7,FALSE)&amp;"."&amp;VLOOKUP($D69&amp;"@"&amp;8,'中間シート（個人）'!$F:$M,8,FALSE)),"")</f>
        <v/>
      </c>
      <c r="AH69" s="20" t="str">
        <f>IF(INDEX(個人!$C$5:$AF$205,$A69,1)&lt;&gt;"",IF(ISERROR(VLOOKUP($D69&amp;"@"&amp;9,'中間シート（個人）'!$F:$M,4,FALSE)),"",VLOOKUP($D69&amp;"@"&amp;9,'中間シート（個人）'!$F:$M,4,FALSE)&amp;VLOOKUP($D69&amp;"@"&amp;9,'中間シート（個人）'!$F:$M,5,FALSE)),"")</f>
        <v/>
      </c>
      <c r="AI69" s="20" t="str">
        <f>IF(INDEX(個人!$C$5:$AF$205,$A69,1)&lt;&gt;"",IF(ISERROR(VLOOKUP($D69&amp;"@"&amp;9,'中間シート（個人）'!$F:$M,4,FALSE)),"",VLOOKUP($D69&amp;"@"&amp;9,'中間シート（個人）'!$F:$M,6,FALSE)&amp;VLOOKUP($D69&amp;"@"&amp;9,'中間シート（個人）'!$F:$M,7,FALSE)&amp;"."&amp;VLOOKUP($D69&amp;"@"&amp;9,'中間シート（個人）'!$F:$M,8,FALSE)),"")</f>
        <v/>
      </c>
      <c r="AJ69" s="20" t="str">
        <f>IF(INDEX(個人!$C$5:$AF$205,$A69,1)&lt;&gt;"",IF(ISERROR(VLOOKUP($D69&amp;"@"&amp;10,'中間シート（個人）'!$F:$M,4,FALSE)),"",VLOOKUP($D69&amp;"@"&amp;10,'中間シート（個人）'!$F:$M,4,FALSE)&amp;VLOOKUP($D69&amp;"@"&amp;10,'中間シート（個人）'!$F:$M,5,FALSE)),"")</f>
        <v/>
      </c>
      <c r="AK69" s="20" t="str">
        <f>IF(INDEX(個人!$C$5:$AF$205,$A69,1)&lt;&gt;"",IF(ISERROR(VLOOKUP($D69&amp;"@"&amp;10,'中間シート（個人）'!$F:$M,4,FALSE)),"",VLOOKUP($D69&amp;"@"&amp;10,'中間シート（個人）'!$F:$M,6,FALSE)&amp;VLOOKUP($D69&amp;"@"&amp;10,'中間シート（個人）'!$F:$M,7,FALSE)&amp;"."&amp;VLOOKUP($D69&amp;"@"&amp;10,'中間シート（個人）'!$F:$M,8,FALSE)),"")</f>
        <v/>
      </c>
    </row>
    <row r="70" spans="1:37" x14ac:dyDescent="0.15">
      <c r="A70" s="20">
        <v>67</v>
      </c>
      <c r="C70" s="20" t="str">
        <f>IF(INDEX(個人!$C$5:$AF$205,$A70,1)&lt;&gt;"",VLOOKUP(INDEX(個人!$C$5:$AF$205,$A70,3),コード一覧!$A$1:$B$3,2,FALSE),"")</f>
        <v/>
      </c>
      <c r="D70" s="20" t="str">
        <f>IF(INDEX(個人!$C$5:$AF$205,$A70,1)&lt;&gt;"",DBCS(TRIM(INDEX(個人!$C$5:$AF$205,$A70,1))),"")</f>
        <v/>
      </c>
      <c r="E70" s="20" t="str">
        <f>IF(INDEX(個人!$C$5:$AF$205,$A70,1)&lt;&gt;"",ASC(TRIM(INDEX(個人!$C$5:$AF$205,$A70,2))),"")</f>
        <v/>
      </c>
      <c r="F70" s="20" t="str">
        <f>IF(INDEX(個人!$C$5:$AF$205,$A70,1)&lt;&gt;"",TEXT(YEAR(INDEX(個人!$C$5:$AF$205,$A70,4)),"0000")&amp;TEXT(MONTH(INDEX(個人!$C$5:$AF$205,$A70,4)),"00")&amp;TEXT(DAY(INDEX(個人!$C$5:$AF$205,$A70,4)),"00"),"")</f>
        <v/>
      </c>
      <c r="G70" s="20" t="str">
        <f>IF(INDEX(個人!$C$5:$AF$205,$A70,1)&lt;&gt;"",VLOOKUP(VLOOKUP(INDEX(個人!$C$5:$AF$205,$A70,7),コード一覧!$AA$1:$AC$18,3,FALSE),コード一覧!$C$1:$D$8,2,FALSE),"")</f>
        <v/>
      </c>
      <c r="H70" s="20" t="str">
        <f>IF(INDEX(個人!$C$5:$AF$205,$A70,1)&lt;&gt;"",IF(ISNUMBER(VALUE(RIGHT(INDEX(個人!$C$5:$AF$205,$A70,7),1))),RIGHT(INDEX(個人!$C$5:$AF$205,$A70,7),1),0),"")</f>
        <v/>
      </c>
      <c r="I70" s="20" t="str">
        <f>IF(INDEX(個人!$C$5:$AF$205,$A70,1)&lt;&gt;"",VLOOKUP(D70&amp;"@"&amp;1,'中間シート（個人）'!$F:$M,3,FALSE),"")</f>
        <v/>
      </c>
      <c r="K70" s="20" t="str">
        <f>IF(INDEX(個人!$C$5:$AF$205,$A70,1)&lt;&gt;"",個人!$B$2,"")</f>
        <v/>
      </c>
      <c r="Q70" s="20" t="str">
        <f>IF(INDEX(個人!$C$5:$AF$205,$A70,1)&lt;&gt;"",4,"")</f>
        <v/>
      </c>
      <c r="R70" s="20" t="str">
        <f>IF(INDEX(個人!$C$5:$AF$205,$A70,1)&lt;&gt;"",IF(ISERROR(VLOOKUP($D70&amp;"@"&amp;1,'中間シート（個人）'!$F:$M,4,FALSE)),"",VLOOKUP($D70&amp;"@"&amp;1,'中間シート（個人）'!$F:$M,4,FALSE)&amp;VLOOKUP($D70&amp;"@"&amp;1,'中間シート（個人）'!$F:$M,5,FALSE)),"")</f>
        <v/>
      </c>
      <c r="S70" s="20" t="str">
        <f>IF(INDEX(個人!$C$5:$AF$205,$A70,1)&lt;&gt;"",IF(ISERROR(VLOOKUP($D70&amp;"@"&amp;1,'中間シート（個人）'!$F:$M,4,FALSE)),"",VLOOKUP($D70&amp;"@"&amp;1,'中間シート（個人）'!$F:$M,6,FALSE)&amp;VLOOKUP($D70&amp;"@"&amp;1,'中間シート（個人）'!$F:$M,7,FALSE)&amp;"."&amp;VLOOKUP($D70&amp;"@"&amp;1,'中間シート（個人）'!$F:$M,8,FALSE)),"")</f>
        <v/>
      </c>
      <c r="T70" s="20" t="str">
        <f>IF(INDEX(個人!$C$5:$AF$205,$A70,1)&lt;&gt;"",IF(ISERROR(VLOOKUP($D70&amp;"@"&amp;2,'中間シート（個人）'!$F:$M,4,FALSE)),"",VLOOKUP($D70&amp;"@"&amp;2,'中間シート（個人）'!$F:$M,4,FALSE)&amp;VLOOKUP($D70&amp;"@"&amp;2,'中間シート（個人）'!$F:$M,5,FALSE)),"")</f>
        <v/>
      </c>
      <c r="U70" s="20" t="str">
        <f>IF(INDEX(個人!$C$5:$AF$205,$A70,1)&lt;&gt;"",IF(ISERROR(VLOOKUP($D70&amp;"@"&amp;2,'中間シート（個人）'!$F:$M,4,FALSE)),"",VLOOKUP($D70&amp;"@"&amp;2,'中間シート（個人）'!$F:$M,6,FALSE)&amp;VLOOKUP($D70&amp;"@"&amp;2,'中間シート（個人）'!$F:$M,7,FALSE)&amp;"."&amp;VLOOKUP($D70&amp;"@"&amp;2,'中間シート（個人）'!$F:$M,8,FALSE)),"")</f>
        <v/>
      </c>
      <c r="V70" s="20" t="str">
        <f>IF(INDEX(個人!$C$5:$AF$205,$A70,1)&lt;&gt;"",IF(ISERROR(VLOOKUP($D70&amp;"@"&amp;3,'中間シート（個人）'!$F:$M,4,FALSE)),"",VLOOKUP($D70&amp;"@"&amp;3,'中間シート（個人）'!$F:$M,4,FALSE)&amp;VLOOKUP($D70&amp;"@"&amp;3,'中間シート（個人）'!$F:$M,5,FALSE)),"")</f>
        <v/>
      </c>
      <c r="W70" s="20" t="str">
        <f>IF(INDEX(個人!$C$5:$AF$205,$A70,1)&lt;&gt;"",IF(ISERROR(VLOOKUP($D70&amp;"@"&amp;3,'中間シート（個人）'!$F:$M,4,FALSE)),"",VLOOKUP($D70&amp;"@"&amp;3,'中間シート（個人）'!$F:$M,6,FALSE)&amp;VLOOKUP($D70&amp;"@"&amp;3,'中間シート（個人）'!$F:$M,7,FALSE)&amp;"."&amp;VLOOKUP($D70&amp;"@"&amp;3,'中間シート（個人）'!$F:$M,8,FALSE)),"")</f>
        <v/>
      </c>
      <c r="X70" s="20" t="str">
        <f>IF(INDEX(個人!$C$5:$AF$205,$A70,1)&lt;&gt;"",IF(ISERROR(VLOOKUP($D70&amp;"@"&amp;4,'中間シート（個人）'!$F:$M,4,FALSE)),"",VLOOKUP($D70&amp;"@"&amp;4,'中間シート（個人）'!$F:$M,4,FALSE)&amp;VLOOKUP($D70&amp;"@"&amp;4,'中間シート（個人）'!$F:$M,5,FALSE)),"")</f>
        <v/>
      </c>
      <c r="Y70" s="20" t="str">
        <f>IF(INDEX(個人!$C$5:$AF$205,$A70,1)&lt;&gt;"",IF(ISERROR(VLOOKUP($D70&amp;"@"&amp;4,'中間シート（個人）'!$F:$M,4,FALSE)),"",VLOOKUP($D70&amp;"@"&amp;4,'中間シート（個人）'!$F:$M,6,FALSE)&amp;VLOOKUP($D70&amp;"@"&amp;4,'中間シート（個人）'!$F:$M,7,FALSE)&amp;"."&amp;VLOOKUP($D70&amp;"@"&amp;4,'中間シート（個人）'!$F:$M,8,FALSE)),"")</f>
        <v/>
      </c>
      <c r="Z70" s="20" t="str">
        <f>IF(INDEX(個人!$C$5:$AF$205,$A70,1)&lt;&gt;"",IF(ISERROR(VLOOKUP($D70&amp;"@"&amp;5,'中間シート（個人）'!$F:$M,4,FALSE)),"",VLOOKUP($D70&amp;"@"&amp;5,'中間シート（個人）'!$F:$M,4,FALSE)&amp;VLOOKUP($D70&amp;"@"&amp;5,'中間シート（個人）'!$F:$M,5,FALSE)),"")</f>
        <v/>
      </c>
      <c r="AA70" s="20" t="str">
        <f>IF(INDEX(個人!$C$5:$AF$205,$A70,1)&lt;&gt;"",IF(ISERROR(VLOOKUP($D70&amp;"@"&amp;5,'中間シート（個人）'!$F:$M,4,FALSE)),"",VLOOKUP($D70&amp;"@"&amp;5,'中間シート（個人）'!$F:$M,6,FALSE)&amp;VLOOKUP($D70&amp;"@"&amp;5,'中間シート（個人）'!$F:$M,7,FALSE)&amp;"."&amp;VLOOKUP($D70&amp;"@"&amp;5,'中間シート（個人）'!$F:$M,8,FALSE)),"")</f>
        <v/>
      </c>
      <c r="AB70" s="20" t="str">
        <f>IF(INDEX(個人!$C$5:$AF$205,$A70,1)&lt;&gt;"",IF(ISERROR(VLOOKUP($D70&amp;"@"&amp;6,'中間シート（個人）'!$F:$M,4,FALSE)),"",VLOOKUP($D70&amp;"@"&amp;6,'中間シート（個人）'!$F:$M,4,FALSE)&amp;VLOOKUP($D70&amp;"@"&amp;6,'中間シート（個人）'!$F:$M,5,FALSE)),"")</f>
        <v/>
      </c>
      <c r="AC70" s="20" t="str">
        <f>IF(INDEX(個人!$C$5:$AF$205,$A70,1)&lt;&gt;"",IF(ISERROR(VLOOKUP($D70&amp;"@"&amp;6,'中間シート（個人）'!$F:$M,4,FALSE)),"",VLOOKUP($D70&amp;"@"&amp;6,'中間シート（個人）'!$F:$M,6,FALSE)&amp;VLOOKUP($D70&amp;"@"&amp;6,'中間シート（個人）'!$F:$M,7,FALSE)&amp;"."&amp;VLOOKUP($D70&amp;"@"&amp;6,'中間シート（個人）'!$F:$M,8,FALSE)),"")</f>
        <v/>
      </c>
      <c r="AD70" s="20" t="str">
        <f>IF(INDEX(個人!$C$5:$AF$205,$A70,1)&lt;&gt;"",IF(ISERROR(VLOOKUP($D70&amp;"@"&amp;7,'中間シート（個人）'!$F:$M,4,FALSE)),"",VLOOKUP($D70&amp;"@"&amp;7,'中間シート（個人）'!$F:$M,4,FALSE)&amp;VLOOKUP($D70&amp;"@"&amp;7,'中間シート（個人）'!$F:$M,5,FALSE)),"")</f>
        <v/>
      </c>
      <c r="AE70" s="20" t="str">
        <f>IF(INDEX(個人!$C$5:$AF$205,$A70,1)&lt;&gt;"",IF(ISERROR(VLOOKUP($D70&amp;"@"&amp;7,'中間シート（個人）'!$F:$M,4,FALSE)),"",VLOOKUP($D70&amp;"@"&amp;7,'中間シート（個人）'!$F:$M,6,FALSE)&amp;VLOOKUP($D70&amp;"@"&amp;7,'中間シート（個人）'!$F:$M,7,FALSE)&amp;"."&amp;VLOOKUP($D70&amp;"@"&amp;7,'中間シート（個人）'!$F:$M,8,FALSE)),"")</f>
        <v/>
      </c>
      <c r="AF70" s="20" t="str">
        <f>IF(INDEX(個人!$C$5:$AF$205,$A70,1)&lt;&gt;"",IF(ISERROR(VLOOKUP($D70&amp;"@"&amp;8,'中間シート（個人）'!$F:$M,4,FALSE)),"",VLOOKUP($D70&amp;"@"&amp;8,'中間シート（個人）'!$F:$M,4,FALSE)&amp;VLOOKUP($D70&amp;"@"&amp;8,'中間シート（個人）'!$F:$M,5,FALSE)),"")</f>
        <v/>
      </c>
      <c r="AG70" s="20" t="str">
        <f>IF(INDEX(個人!$C$5:$AF$205,$A70,1)&lt;&gt;"",IF(ISERROR(VLOOKUP($D70&amp;"@"&amp;8,'中間シート（個人）'!$F:$M,4,FALSE)),"",VLOOKUP($D70&amp;"@"&amp;8,'中間シート（個人）'!$F:$M,6,FALSE)&amp;VLOOKUP($D70&amp;"@"&amp;8,'中間シート（個人）'!$F:$M,7,FALSE)&amp;"."&amp;VLOOKUP($D70&amp;"@"&amp;8,'中間シート（個人）'!$F:$M,8,FALSE)),"")</f>
        <v/>
      </c>
      <c r="AH70" s="20" t="str">
        <f>IF(INDEX(個人!$C$5:$AF$205,$A70,1)&lt;&gt;"",IF(ISERROR(VLOOKUP($D70&amp;"@"&amp;9,'中間シート（個人）'!$F:$M,4,FALSE)),"",VLOOKUP($D70&amp;"@"&amp;9,'中間シート（個人）'!$F:$M,4,FALSE)&amp;VLOOKUP($D70&amp;"@"&amp;9,'中間シート（個人）'!$F:$M,5,FALSE)),"")</f>
        <v/>
      </c>
      <c r="AI70" s="20" t="str">
        <f>IF(INDEX(個人!$C$5:$AF$205,$A70,1)&lt;&gt;"",IF(ISERROR(VLOOKUP($D70&amp;"@"&amp;9,'中間シート（個人）'!$F:$M,4,FALSE)),"",VLOOKUP($D70&amp;"@"&amp;9,'中間シート（個人）'!$F:$M,6,FALSE)&amp;VLOOKUP($D70&amp;"@"&amp;9,'中間シート（個人）'!$F:$M,7,FALSE)&amp;"."&amp;VLOOKUP($D70&amp;"@"&amp;9,'中間シート（個人）'!$F:$M,8,FALSE)),"")</f>
        <v/>
      </c>
      <c r="AJ70" s="20" t="str">
        <f>IF(INDEX(個人!$C$5:$AF$205,$A70,1)&lt;&gt;"",IF(ISERROR(VLOOKUP($D70&amp;"@"&amp;10,'中間シート（個人）'!$F:$M,4,FALSE)),"",VLOOKUP($D70&amp;"@"&amp;10,'中間シート（個人）'!$F:$M,4,FALSE)&amp;VLOOKUP($D70&amp;"@"&amp;10,'中間シート（個人）'!$F:$M,5,FALSE)),"")</f>
        <v/>
      </c>
      <c r="AK70" s="20" t="str">
        <f>IF(INDEX(個人!$C$5:$AF$205,$A70,1)&lt;&gt;"",IF(ISERROR(VLOOKUP($D70&amp;"@"&amp;10,'中間シート（個人）'!$F:$M,4,FALSE)),"",VLOOKUP($D70&amp;"@"&amp;10,'中間シート（個人）'!$F:$M,6,FALSE)&amp;VLOOKUP($D70&amp;"@"&amp;10,'中間シート（個人）'!$F:$M,7,FALSE)&amp;"."&amp;VLOOKUP($D70&amp;"@"&amp;10,'中間シート（個人）'!$F:$M,8,FALSE)),"")</f>
        <v/>
      </c>
    </row>
    <row r="71" spans="1:37" x14ac:dyDescent="0.15">
      <c r="A71" s="20">
        <v>68</v>
      </c>
      <c r="C71" s="20" t="str">
        <f>IF(INDEX(個人!$C$5:$AF$205,$A71,1)&lt;&gt;"",VLOOKUP(INDEX(個人!$C$5:$AF$205,$A71,3),コード一覧!$A$1:$B$3,2,FALSE),"")</f>
        <v/>
      </c>
      <c r="D71" s="20" t="str">
        <f>IF(INDEX(個人!$C$5:$AF$205,$A71,1)&lt;&gt;"",DBCS(TRIM(INDEX(個人!$C$5:$AF$205,$A71,1))),"")</f>
        <v/>
      </c>
      <c r="E71" s="20" t="str">
        <f>IF(INDEX(個人!$C$5:$AF$205,$A71,1)&lt;&gt;"",ASC(TRIM(INDEX(個人!$C$5:$AF$205,$A71,2))),"")</f>
        <v/>
      </c>
      <c r="F71" s="20" t="str">
        <f>IF(INDEX(個人!$C$5:$AF$205,$A71,1)&lt;&gt;"",TEXT(YEAR(INDEX(個人!$C$5:$AF$205,$A71,4)),"0000")&amp;TEXT(MONTH(INDEX(個人!$C$5:$AF$205,$A71,4)),"00")&amp;TEXT(DAY(INDEX(個人!$C$5:$AF$205,$A71,4)),"00"),"")</f>
        <v/>
      </c>
      <c r="G71" s="20" t="str">
        <f>IF(INDEX(個人!$C$5:$AF$205,$A71,1)&lt;&gt;"",VLOOKUP(VLOOKUP(INDEX(個人!$C$5:$AF$205,$A71,7),コード一覧!$AA$1:$AC$18,3,FALSE),コード一覧!$C$1:$D$8,2,FALSE),"")</f>
        <v/>
      </c>
      <c r="H71" s="20" t="str">
        <f>IF(INDEX(個人!$C$5:$AF$205,$A71,1)&lt;&gt;"",IF(ISNUMBER(VALUE(RIGHT(INDEX(個人!$C$5:$AF$205,$A71,7),1))),RIGHT(INDEX(個人!$C$5:$AF$205,$A71,7),1),0),"")</f>
        <v/>
      </c>
      <c r="I71" s="20" t="str">
        <f>IF(INDEX(個人!$C$5:$AF$205,$A71,1)&lt;&gt;"",VLOOKUP(D71&amp;"@"&amp;1,'中間シート（個人）'!$F:$M,3,FALSE),"")</f>
        <v/>
      </c>
      <c r="K71" s="20" t="str">
        <f>IF(INDEX(個人!$C$5:$AF$205,$A71,1)&lt;&gt;"",個人!$B$2,"")</f>
        <v/>
      </c>
      <c r="Q71" s="20" t="str">
        <f>IF(INDEX(個人!$C$5:$AF$205,$A71,1)&lt;&gt;"",4,"")</f>
        <v/>
      </c>
      <c r="R71" s="20" t="str">
        <f>IF(INDEX(個人!$C$5:$AF$205,$A71,1)&lt;&gt;"",IF(ISERROR(VLOOKUP($D71&amp;"@"&amp;1,'中間シート（個人）'!$F:$M,4,FALSE)),"",VLOOKUP($D71&amp;"@"&amp;1,'中間シート（個人）'!$F:$M,4,FALSE)&amp;VLOOKUP($D71&amp;"@"&amp;1,'中間シート（個人）'!$F:$M,5,FALSE)),"")</f>
        <v/>
      </c>
      <c r="S71" s="20" t="str">
        <f>IF(INDEX(個人!$C$5:$AF$205,$A71,1)&lt;&gt;"",IF(ISERROR(VLOOKUP($D71&amp;"@"&amp;1,'中間シート（個人）'!$F:$M,4,FALSE)),"",VLOOKUP($D71&amp;"@"&amp;1,'中間シート（個人）'!$F:$M,6,FALSE)&amp;VLOOKUP($D71&amp;"@"&amp;1,'中間シート（個人）'!$F:$M,7,FALSE)&amp;"."&amp;VLOOKUP($D71&amp;"@"&amp;1,'中間シート（個人）'!$F:$M,8,FALSE)),"")</f>
        <v/>
      </c>
      <c r="T71" s="20" t="str">
        <f>IF(INDEX(個人!$C$5:$AF$205,$A71,1)&lt;&gt;"",IF(ISERROR(VLOOKUP($D71&amp;"@"&amp;2,'中間シート（個人）'!$F:$M,4,FALSE)),"",VLOOKUP($D71&amp;"@"&amp;2,'中間シート（個人）'!$F:$M,4,FALSE)&amp;VLOOKUP($D71&amp;"@"&amp;2,'中間シート（個人）'!$F:$M,5,FALSE)),"")</f>
        <v/>
      </c>
      <c r="U71" s="20" t="str">
        <f>IF(INDEX(個人!$C$5:$AF$205,$A71,1)&lt;&gt;"",IF(ISERROR(VLOOKUP($D71&amp;"@"&amp;2,'中間シート（個人）'!$F:$M,4,FALSE)),"",VLOOKUP($D71&amp;"@"&amp;2,'中間シート（個人）'!$F:$M,6,FALSE)&amp;VLOOKUP($D71&amp;"@"&amp;2,'中間シート（個人）'!$F:$M,7,FALSE)&amp;"."&amp;VLOOKUP($D71&amp;"@"&amp;2,'中間シート（個人）'!$F:$M,8,FALSE)),"")</f>
        <v/>
      </c>
      <c r="V71" s="20" t="str">
        <f>IF(INDEX(個人!$C$5:$AF$205,$A71,1)&lt;&gt;"",IF(ISERROR(VLOOKUP($D71&amp;"@"&amp;3,'中間シート（個人）'!$F:$M,4,FALSE)),"",VLOOKUP($D71&amp;"@"&amp;3,'中間シート（個人）'!$F:$M,4,FALSE)&amp;VLOOKUP($D71&amp;"@"&amp;3,'中間シート（個人）'!$F:$M,5,FALSE)),"")</f>
        <v/>
      </c>
      <c r="W71" s="20" t="str">
        <f>IF(INDEX(個人!$C$5:$AF$205,$A71,1)&lt;&gt;"",IF(ISERROR(VLOOKUP($D71&amp;"@"&amp;3,'中間シート（個人）'!$F:$M,4,FALSE)),"",VLOOKUP($D71&amp;"@"&amp;3,'中間シート（個人）'!$F:$M,6,FALSE)&amp;VLOOKUP($D71&amp;"@"&amp;3,'中間シート（個人）'!$F:$M,7,FALSE)&amp;"."&amp;VLOOKUP($D71&amp;"@"&amp;3,'中間シート（個人）'!$F:$M,8,FALSE)),"")</f>
        <v/>
      </c>
      <c r="X71" s="20" t="str">
        <f>IF(INDEX(個人!$C$5:$AF$205,$A71,1)&lt;&gt;"",IF(ISERROR(VLOOKUP($D71&amp;"@"&amp;4,'中間シート（個人）'!$F:$M,4,FALSE)),"",VLOOKUP($D71&amp;"@"&amp;4,'中間シート（個人）'!$F:$M,4,FALSE)&amp;VLOOKUP($D71&amp;"@"&amp;4,'中間シート（個人）'!$F:$M,5,FALSE)),"")</f>
        <v/>
      </c>
      <c r="Y71" s="20" t="str">
        <f>IF(INDEX(個人!$C$5:$AF$205,$A71,1)&lt;&gt;"",IF(ISERROR(VLOOKUP($D71&amp;"@"&amp;4,'中間シート（個人）'!$F:$M,4,FALSE)),"",VLOOKUP($D71&amp;"@"&amp;4,'中間シート（個人）'!$F:$M,6,FALSE)&amp;VLOOKUP($D71&amp;"@"&amp;4,'中間シート（個人）'!$F:$M,7,FALSE)&amp;"."&amp;VLOOKUP($D71&amp;"@"&amp;4,'中間シート（個人）'!$F:$M,8,FALSE)),"")</f>
        <v/>
      </c>
      <c r="Z71" s="20" t="str">
        <f>IF(INDEX(個人!$C$5:$AF$205,$A71,1)&lt;&gt;"",IF(ISERROR(VLOOKUP($D71&amp;"@"&amp;5,'中間シート（個人）'!$F:$M,4,FALSE)),"",VLOOKUP($D71&amp;"@"&amp;5,'中間シート（個人）'!$F:$M,4,FALSE)&amp;VLOOKUP($D71&amp;"@"&amp;5,'中間シート（個人）'!$F:$M,5,FALSE)),"")</f>
        <v/>
      </c>
      <c r="AA71" s="20" t="str">
        <f>IF(INDEX(個人!$C$5:$AF$205,$A71,1)&lt;&gt;"",IF(ISERROR(VLOOKUP($D71&amp;"@"&amp;5,'中間シート（個人）'!$F:$M,4,FALSE)),"",VLOOKUP($D71&amp;"@"&amp;5,'中間シート（個人）'!$F:$M,6,FALSE)&amp;VLOOKUP($D71&amp;"@"&amp;5,'中間シート（個人）'!$F:$M,7,FALSE)&amp;"."&amp;VLOOKUP($D71&amp;"@"&amp;5,'中間シート（個人）'!$F:$M,8,FALSE)),"")</f>
        <v/>
      </c>
      <c r="AB71" s="20" t="str">
        <f>IF(INDEX(個人!$C$5:$AF$205,$A71,1)&lt;&gt;"",IF(ISERROR(VLOOKUP($D71&amp;"@"&amp;6,'中間シート（個人）'!$F:$M,4,FALSE)),"",VLOOKUP($D71&amp;"@"&amp;6,'中間シート（個人）'!$F:$M,4,FALSE)&amp;VLOOKUP($D71&amp;"@"&amp;6,'中間シート（個人）'!$F:$M,5,FALSE)),"")</f>
        <v/>
      </c>
      <c r="AC71" s="20" t="str">
        <f>IF(INDEX(個人!$C$5:$AF$205,$A71,1)&lt;&gt;"",IF(ISERROR(VLOOKUP($D71&amp;"@"&amp;6,'中間シート（個人）'!$F:$M,4,FALSE)),"",VLOOKUP($D71&amp;"@"&amp;6,'中間シート（個人）'!$F:$M,6,FALSE)&amp;VLOOKUP($D71&amp;"@"&amp;6,'中間シート（個人）'!$F:$M,7,FALSE)&amp;"."&amp;VLOOKUP($D71&amp;"@"&amp;6,'中間シート（個人）'!$F:$M,8,FALSE)),"")</f>
        <v/>
      </c>
      <c r="AD71" s="20" t="str">
        <f>IF(INDEX(個人!$C$5:$AF$205,$A71,1)&lt;&gt;"",IF(ISERROR(VLOOKUP($D71&amp;"@"&amp;7,'中間シート（個人）'!$F:$M,4,FALSE)),"",VLOOKUP($D71&amp;"@"&amp;7,'中間シート（個人）'!$F:$M,4,FALSE)&amp;VLOOKUP($D71&amp;"@"&amp;7,'中間シート（個人）'!$F:$M,5,FALSE)),"")</f>
        <v/>
      </c>
      <c r="AE71" s="20" t="str">
        <f>IF(INDEX(個人!$C$5:$AF$205,$A71,1)&lt;&gt;"",IF(ISERROR(VLOOKUP($D71&amp;"@"&amp;7,'中間シート（個人）'!$F:$M,4,FALSE)),"",VLOOKUP($D71&amp;"@"&amp;7,'中間シート（個人）'!$F:$M,6,FALSE)&amp;VLOOKUP($D71&amp;"@"&amp;7,'中間シート（個人）'!$F:$M,7,FALSE)&amp;"."&amp;VLOOKUP($D71&amp;"@"&amp;7,'中間シート（個人）'!$F:$M,8,FALSE)),"")</f>
        <v/>
      </c>
      <c r="AF71" s="20" t="str">
        <f>IF(INDEX(個人!$C$5:$AF$205,$A71,1)&lt;&gt;"",IF(ISERROR(VLOOKUP($D71&amp;"@"&amp;8,'中間シート（個人）'!$F:$M,4,FALSE)),"",VLOOKUP($D71&amp;"@"&amp;8,'中間シート（個人）'!$F:$M,4,FALSE)&amp;VLOOKUP($D71&amp;"@"&amp;8,'中間シート（個人）'!$F:$M,5,FALSE)),"")</f>
        <v/>
      </c>
      <c r="AG71" s="20" t="str">
        <f>IF(INDEX(個人!$C$5:$AF$205,$A71,1)&lt;&gt;"",IF(ISERROR(VLOOKUP($D71&amp;"@"&amp;8,'中間シート（個人）'!$F:$M,4,FALSE)),"",VLOOKUP($D71&amp;"@"&amp;8,'中間シート（個人）'!$F:$M,6,FALSE)&amp;VLOOKUP($D71&amp;"@"&amp;8,'中間シート（個人）'!$F:$M,7,FALSE)&amp;"."&amp;VLOOKUP($D71&amp;"@"&amp;8,'中間シート（個人）'!$F:$M,8,FALSE)),"")</f>
        <v/>
      </c>
      <c r="AH71" s="20" t="str">
        <f>IF(INDEX(個人!$C$5:$AF$205,$A71,1)&lt;&gt;"",IF(ISERROR(VLOOKUP($D71&amp;"@"&amp;9,'中間シート（個人）'!$F:$M,4,FALSE)),"",VLOOKUP($D71&amp;"@"&amp;9,'中間シート（個人）'!$F:$M,4,FALSE)&amp;VLOOKUP($D71&amp;"@"&amp;9,'中間シート（個人）'!$F:$M,5,FALSE)),"")</f>
        <v/>
      </c>
      <c r="AI71" s="20" t="str">
        <f>IF(INDEX(個人!$C$5:$AF$205,$A71,1)&lt;&gt;"",IF(ISERROR(VLOOKUP($D71&amp;"@"&amp;9,'中間シート（個人）'!$F:$M,4,FALSE)),"",VLOOKUP($D71&amp;"@"&amp;9,'中間シート（個人）'!$F:$M,6,FALSE)&amp;VLOOKUP($D71&amp;"@"&amp;9,'中間シート（個人）'!$F:$M,7,FALSE)&amp;"."&amp;VLOOKUP($D71&amp;"@"&amp;9,'中間シート（個人）'!$F:$M,8,FALSE)),"")</f>
        <v/>
      </c>
      <c r="AJ71" s="20" t="str">
        <f>IF(INDEX(個人!$C$5:$AF$205,$A71,1)&lt;&gt;"",IF(ISERROR(VLOOKUP($D71&amp;"@"&amp;10,'中間シート（個人）'!$F:$M,4,FALSE)),"",VLOOKUP($D71&amp;"@"&amp;10,'中間シート（個人）'!$F:$M,4,FALSE)&amp;VLOOKUP($D71&amp;"@"&amp;10,'中間シート（個人）'!$F:$M,5,FALSE)),"")</f>
        <v/>
      </c>
      <c r="AK71" s="20" t="str">
        <f>IF(INDEX(個人!$C$5:$AF$205,$A71,1)&lt;&gt;"",IF(ISERROR(VLOOKUP($D71&amp;"@"&amp;10,'中間シート（個人）'!$F:$M,4,FALSE)),"",VLOOKUP($D71&amp;"@"&amp;10,'中間シート（個人）'!$F:$M,6,FALSE)&amp;VLOOKUP($D71&amp;"@"&amp;10,'中間シート（個人）'!$F:$M,7,FALSE)&amp;"."&amp;VLOOKUP($D71&amp;"@"&amp;10,'中間シート（個人）'!$F:$M,8,FALSE)),"")</f>
        <v/>
      </c>
    </row>
    <row r="72" spans="1:37" x14ac:dyDescent="0.15">
      <c r="A72" s="20">
        <v>69</v>
      </c>
      <c r="C72" s="20" t="str">
        <f>IF(INDEX(個人!$C$5:$AF$205,$A72,1)&lt;&gt;"",VLOOKUP(INDEX(個人!$C$5:$AF$205,$A72,3),コード一覧!$A$1:$B$3,2,FALSE),"")</f>
        <v/>
      </c>
      <c r="D72" s="20" t="str">
        <f>IF(INDEX(個人!$C$5:$AF$205,$A72,1)&lt;&gt;"",DBCS(TRIM(INDEX(個人!$C$5:$AF$205,$A72,1))),"")</f>
        <v/>
      </c>
      <c r="E72" s="20" t="str">
        <f>IF(INDEX(個人!$C$5:$AF$205,$A72,1)&lt;&gt;"",ASC(TRIM(INDEX(個人!$C$5:$AF$205,$A72,2))),"")</f>
        <v/>
      </c>
      <c r="F72" s="20" t="str">
        <f>IF(INDEX(個人!$C$5:$AF$205,$A72,1)&lt;&gt;"",TEXT(YEAR(INDEX(個人!$C$5:$AF$205,$A72,4)),"0000")&amp;TEXT(MONTH(INDEX(個人!$C$5:$AF$205,$A72,4)),"00")&amp;TEXT(DAY(INDEX(個人!$C$5:$AF$205,$A72,4)),"00"),"")</f>
        <v/>
      </c>
      <c r="G72" s="20" t="str">
        <f>IF(INDEX(個人!$C$5:$AF$205,$A72,1)&lt;&gt;"",VLOOKUP(VLOOKUP(INDEX(個人!$C$5:$AF$205,$A72,7),コード一覧!$AA$1:$AC$18,3,FALSE),コード一覧!$C$1:$D$8,2,FALSE),"")</f>
        <v/>
      </c>
      <c r="H72" s="20" t="str">
        <f>IF(INDEX(個人!$C$5:$AF$205,$A72,1)&lt;&gt;"",IF(ISNUMBER(VALUE(RIGHT(INDEX(個人!$C$5:$AF$205,$A72,7),1))),RIGHT(INDEX(個人!$C$5:$AF$205,$A72,7),1),0),"")</f>
        <v/>
      </c>
      <c r="I72" s="20" t="str">
        <f>IF(INDEX(個人!$C$5:$AF$205,$A72,1)&lt;&gt;"",VLOOKUP(D72&amp;"@"&amp;1,'中間シート（個人）'!$F:$M,3,FALSE),"")</f>
        <v/>
      </c>
      <c r="K72" s="20" t="str">
        <f>IF(INDEX(個人!$C$5:$AF$205,$A72,1)&lt;&gt;"",個人!$B$2,"")</f>
        <v/>
      </c>
      <c r="Q72" s="20" t="str">
        <f>IF(INDEX(個人!$C$5:$AF$205,$A72,1)&lt;&gt;"",4,"")</f>
        <v/>
      </c>
      <c r="R72" s="20" t="str">
        <f>IF(INDEX(個人!$C$5:$AF$205,$A72,1)&lt;&gt;"",IF(ISERROR(VLOOKUP($D72&amp;"@"&amp;1,'中間シート（個人）'!$F:$M,4,FALSE)),"",VLOOKUP($D72&amp;"@"&amp;1,'中間シート（個人）'!$F:$M,4,FALSE)&amp;VLOOKUP($D72&amp;"@"&amp;1,'中間シート（個人）'!$F:$M,5,FALSE)),"")</f>
        <v/>
      </c>
      <c r="S72" s="20" t="str">
        <f>IF(INDEX(個人!$C$5:$AF$205,$A72,1)&lt;&gt;"",IF(ISERROR(VLOOKUP($D72&amp;"@"&amp;1,'中間シート（個人）'!$F:$M,4,FALSE)),"",VLOOKUP($D72&amp;"@"&amp;1,'中間シート（個人）'!$F:$M,6,FALSE)&amp;VLOOKUP($D72&amp;"@"&amp;1,'中間シート（個人）'!$F:$M,7,FALSE)&amp;"."&amp;VLOOKUP($D72&amp;"@"&amp;1,'中間シート（個人）'!$F:$M,8,FALSE)),"")</f>
        <v/>
      </c>
      <c r="T72" s="20" t="str">
        <f>IF(INDEX(個人!$C$5:$AF$205,$A72,1)&lt;&gt;"",IF(ISERROR(VLOOKUP($D72&amp;"@"&amp;2,'中間シート（個人）'!$F:$M,4,FALSE)),"",VLOOKUP($D72&amp;"@"&amp;2,'中間シート（個人）'!$F:$M,4,FALSE)&amp;VLOOKUP($D72&amp;"@"&amp;2,'中間シート（個人）'!$F:$M,5,FALSE)),"")</f>
        <v/>
      </c>
      <c r="U72" s="20" t="str">
        <f>IF(INDEX(個人!$C$5:$AF$205,$A72,1)&lt;&gt;"",IF(ISERROR(VLOOKUP($D72&amp;"@"&amp;2,'中間シート（個人）'!$F:$M,4,FALSE)),"",VLOOKUP($D72&amp;"@"&amp;2,'中間シート（個人）'!$F:$M,6,FALSE)&amp;VLOOKUP($D72&amp;"@"&amp;2,'中間シート（個人）'!$F:$M,7,FALSE)&amp;"."&amp;VLOOKUP($D72&amp;"@"&amp;2,'中間シート（個人）'!$F:$M,8,FALSE)),"")</f>
        <v/>
      </c>
      <c r="V72" s="20" t="str">
        <f>IF(INDEX(個人!$C$5:$AF$205,$A72,1)&lt;&gt;"",IF(ISERROR(VLOOKUP($D72&amp;"@"&amp;3,'中間シート（個人）'!$F:$M,4,FALSE)),"",VLOOKUP($D72&amp;"@"&amp;3,'中間シート（個人）'!$F:$M,4,FALSE)&amp;VLOOKUP($D72&amp;"@"&amp;3,'中間シート（個人）'!$F:$M,5,FALSE)),"")</f>
        <v/>
      </c>
      <c r="W72" s="20" t="str">
        <f>IF(INDEX(個人!$C$5:$AF$205,$A72,1)&lt;&gt;"",IF(ISERROR(VLOOKUP($D72&amp;"@"&amp;3,'中間シート（個人）'!$F:$M,4,FALSE)),"",VLOOKUP($D72&amp;"@"&amp;3,'中間シート（個人）'!$F:$M,6,FALSE)&amp;VLOOKUP($D72&amp;"@"&amp;3,'中間シート（個人）'!$F:$M,7,FALSE)&amp;"."&amp;VLOOKUP($D72&amp;"@"&amp;3,'中間シート（個人）'!$F:$M,8,FALSE)),"")</f>
        <v/>
      </c>
      <c r="X72" s="20" t="str">
        <f>IF(INDEX(個人!$C$5:$AF$205,$A72,1)&lt;&gt;"",IF(ISERROR(VLOOKUP($D72&amp;"@"&amp;4,'中間シート（個人）'!$F:$M,4,FALSE)),"",VLOOKUP($D72&amp;"@"&amp;4,'中間シート（個人）'!$F:$M,4,FALSE)&amp;VLOOKUP($D72&amp;"@"&amp;4,'中間シート（個人）'!$F:$M,5,FALSE)),"")</f>
        <v/>
      </c>
      <c r="Y72" s="20" t="str">
        <f>IF(INDEX(個人!$C$5:$AF$205,$A72,1)&lt;&gt;"",IF(ISERROR(VLOOKUP($D72&amp;"@"&amp;4,'中間シート（個人）'!$F:$M,4,FALSE)),"",VLOOKUP($D72&amp;"@"&amp;4,'中間シート（個人）'!$F:$M,6,FALSE)&amp;VLOOKUP($D72&amp;"@"&amp;4,'中間シート（個人）'!$F:$M,7,FALSE)&amp;"."&amp;VLOOKUP($D72&amp;"@"&amp;4,'中間シート（個人）'!$F:$M,8,FALSE)),"")</f>
        <v/>
      </c>
      <c r="Z72" s="20" t="str">
        <f>IF(INDEX(個人!$C$5:$AF$205,$A72,1)&lt;&gt;"",IF(ISERROR(VLOOKUP($D72&amp;"@"&amp;5,'中間シート（個人）'!$F:$M,4,FALSE)),"",VLOOKUP($D72&amp;"@"&amp;5,'中間シート（個人）'!$F:$M,4,FALSE)&amp;VLOOKUP($D72&amp;"@"&amp;5,'中間シート（個人）'!$F:$M,5,FALSE)),"")</f>
        <v/>
      </c>
      <c r="AA72" s="20" t="str">
        <f>IF(INDEX(個人!$C$5:$AF$205,$A72,1)&lt;&gt;"",IF(ISERROR(VLOOKUP($D72&amp;"@"&amp;5,'中間シート（個人）'!$F:$M,4,FALSE)),"",VLOOKUP($D72&amp;"@"&amp;5,'中間シート（個人）'!$F:$M,6,FALSE)&amp;VLOOKUP($D72&amp;"@"&amp;5,'中間シート（個人）'!$F:$M,7,FALSE)&amp;"."&amp;VLOOKUP($D72&amp;"@"&amp;5,'中間シート（個人）'!$F:$M,8,FALSE)),"")</f>
        <v/>
      </c>
      <c r="AB72" s="20" t="str">
        <f>IF(INDEX(個人!$C$5:$AF$205,$A72,1)&lt;&gt;"",IF(ISERROR(VLOOKUP($D72&amp;"@"&amp;6,'中間シート（個人）'!$F:$M,4,FALSE)),"",VLOOKUP($D72&amp;"@"&amp;6,'中間シート（個人）'!$F:$M,4,FALSE)&amp;VLOOKUP($D72&amp;"@"&amp;6,'中間シート（個人）'!$F:$M,5,FALSE)),"")</f>
        <v/>
      </c>
      <c r="AC72" s="20" t="str">
        <f>IF(INDEX(個人!$C$5:$AF$205,$A72,1)&lt;&gt;"",IF(ISERROR(VLOOKUP($D72&amp;"@"&amp;6,'中間シート（個人）'!$F:$M,4,FALSE)),"",VLOOKUP($D72&amp;"@"&amp;6,'中間シート（個人）'!$F:$M,6,FALSE)&amp;VLOOKUP($D72&amp;"@"&amp;6,'中間シート（個人）'!$F:$M,7,FALSE)&amp;"."&amp;VLOOKUP($D72&amp;"@"&amp;6,'中間シート（個人）'!$F:$M,8,FALSE)),"")</f>
        <v/>
      </c>
      <c r="AD72" s="20" t="str">
        <f>IF(INDEX(個人!$C$5:$AF$205,$A72,1)&lt;&gt;"",IF(ISERROR(VLOOKUP($D72&amp;"@"&amp;7,'中間シート（個人）'!$F:$M,4,FALSE)),"",VLOOKUP($D72&amp;"@"&amp;7,'中間シート（個人）'!$F:$M,4,FALSE)&amp;VLOOKUP($D72&amp;"@"&amp;7,'中間シート（個人）'!$F:$M,5,FALSE)),"")</f>
        <v/>
      </c>
      <c r="AE72" s="20" t="str">
        <f>IF(INDEX(個人!$C$5:$AF$205,$A72,1)&lt;&gt;"",IF(ISERROR(VLOOKUP($D72&amp;"@"&amp;7,'中間シート（個人）'!$F:$M,4,FALSE)),"",VLOOKUP($D72&amp;"@"&amp;7,'中間シート（個人）'!$F:$M,6,FALSE)&amp;VLOOKUP($D72&amp;"@"&amp;7,'中間シート（個人）'!$F:$M,7,FALSE)&amp;"."&amp;VLOOKUP($D72&amp;"@"&amp;7,'中間シート（個人）'!$F:$M,8,FALSE)),"")</f>
        <v/>
      </c>
      <c r="AF72" s="20" t="str">
        <f>IF(INDEX(個人!$C$5:$AF$205,$A72,1)&lt;&gt;"",IF(ISERROR(VLOOKUP($D72&amp;"@"&amp;8,'中間シート（個人）'!$F:$M,4,FALSE)),"",VLOOKUP($D72&amp;"@"&amp;8,'中間シート（個人）'!$F:$M,4,FALSE)&amp;VLOOKUP($D72&amp;"@"&amp;8,'中間シート（個人）'!$F:$M,5,FALSE)),"")</f>
        <v/>
      </c>
      <c r="AG72" s="20" t="str">
        <f>IF(INDEX(個人!$C$5:$AF$205,$A72,1)&lt;&gt;"",IF(ISERROR(VLOOKUP($D72&amp;"@"&amp;8,'中間シート（個人）'!$F:$M,4,FALSE)),"",VLOOKUP($D72&amp;"@"&amp;8,'中間シート（個人）'!$F:$M,6,FALSE)&amp;VLOOKUP($D72&amp;"@"&amp;8,'中間シート（個人）'!$F:$M,7,FALSE)&amp;"."&amp;VLOOKUP($D72&amp;"@"&amp;8,'中間シート（個人）'!$F:$M,8,FALSE)),"")</f>
        <v/>
      </c>
      <c r="AH72" s="20" t="str">
        <f>IF(INDEX(個人!$C$5:$AF$205,$A72,1)&lt;&gt;"",IF(ISERROR(VLOOKUP($D72&amp;"@"&amp;9,'中間シート（個人）'!$F:$M,4,FALSE)),"",VLOOKUP($D72&amp;"@"&amp;9,'中間シート（個人）'!$F:$M,4,FALSE)&amp;VLOOKUP($D72&amp;"@"&amp;9,'中間シート（個人）'!$F:$M,5,FALSE)),"")</f>
        <v/>
      </c>
      <c r="AI72" s="20" t="str">
        <f>IF(INDEX(個人!$C$5:$AF$205,$A72,1)&lt;&gt;"",IF(ISERROR(VLOOKUP($D72&amp;"@"&amp;9,'中間シート（個人）'!$F:$M,4,FALSE)),"",VLOOKUP($D72&amp;"@"&amp;9,'中間シート（個人）'!$F:$M,6,FALSE)&amp;VLOOKUP($D72&amp;"@"&amp;9,'中間シート（個人）'!$F:$M,7,FALSE)&amp;"."&amp;VLOOKUP($D72&amp;"@"&amp;9,'中間シート（個人）'!$F:$M,8,FALSE)),"")</f>
        <v/>
      </c>
      <c r="AJ72" s="20" t="str">
        <f>IF(INDEX(個人!$C$5:$AF$205,$A72,1)&lt;&gt;"",IF(ISERROR(VLOOKUP($D72&amp;"@"&amp;10,'中間シート（個人）'!$F:$M,4,FALSE)),"",VLOOKUP($D72&amp;"@"&amp;10,'中間シート（個人）'!$F:$M,4,FALSE)&amp;VLOOKUP($D72&amp;"@"&amp;10,'中間シート（個人）'!$F:$M,5,FALSE)),"")</f>
        <v/>
      </c>
      <c r="AK72" s="20" t="str">
        <f>IF(INDEX(個人!$C$5:$AF$205,$A72,1)&lt;&gt;"",IF(ISERROR(VLOOKUP($D72&amp;"@"&amp;10,'中間シート（個人）'!$F:$M,4,FALSE)),"",VLOOKUP($D72&amp;"@"&amp;10,'中間シート（個人）'!$F:$M,6,FALSE)&amp;VLOOKUP($D72&amp;"@"&amp;10,'中間シート（個人）'!$F:$M,7,FALSE)&amp;"."&amp;VLOOKUP($D72&amp;"@"&amp;10,'中間シート（個人）'!$F:$M,8,FALSE)),"")</f>
        <v/>
      </c>
    </row>
    <row r="73" spans="1:37" x14ac:dyDescent="0.15">
      <c r="A73" s="20">
        <v>70</v>
      </c>
      <c r="C73" s="20" t="str">
        <f>IF(INDEX(個人!$C$5:$AF$205,$A73,1)&lt;&gt;"",VLOOKUP(INDEX(個人!$C$5:$AF$205,$A73,3),コード一覧!$A$1:$B$3,2,FALSE),"")</f>
        <v/>
      </c>
      <c r="D73" s="20" t="str">
        <f>IF(INDEX(個人!$C$5:$AF$205,$A73,1)&lt;&gt;"",DBCS(TRIM(INDEX(個人!$C$5:$AF$205,$A73,1))),"")</f>
        <v/>
      </c>
      <c r="E73" s="20" t="str">
        <f>IF(INDEX(個人!$C$5:$AF$205,$A73,1)&lt;&gt;"",ASC(TRIM(INDEX(個人!$C$5:$AF$205,$A73,2))),"")</f>
        <v/>
      </c>
      <c r="F73" s="20" t="str">
        <f>IF(INDEX(個人!$C$5:$AF$205,$A73,1)&lt;&gt;"",TEXT(YEAR(INDEX(個人!$C$5:$AF$205,$A73,4)),"0000")&amp;TEXT(MONTH(INDEX(個人!$C$5:$AF$205,$A73,4)),"00")&amp;TEXT(DAY(INDEX(個人!$C$5:$AF$205,$A73,4)),"00"),"")</f>
        <v/>
      </c>
      <c r="G73" s="20" t="str">
        <f>IF(INDEX(個人!$C$5:$AF$205,$A73,1)&lt;&gt;"",VLOOKUP(VLOOKUP(INDEX(個人!$C$5:$AF$205,$A73,7),コード一覧!$AA$1:$AC$18,3,FALSE),コード一覧!$C$1:$D$8,2,FALSE),"")</f>
        <v/>
      </c>
      <c r="H73" s="20" t="str">
        <f>IF(INDEX(個人!$C$5:$AF$205,$A73,1)&lt;&gt;"",IF(ISNUMBER(VALUE(RIGHT(INDEX(個人!$C$5:$AF$205,$A73,7),1))),RIGHT(INDEX(個人!$C$5:$AF$205,$A73,7),1),0),"")</f>
        <v/>
      </c>
      <c r="I73" s="20" t="str">
        <f>IF(INDEX(個人!$C$5:$AF$205,$A73,1)&lt;&gt;"",VLOOKUP(D73&amp;"@"&amp;1,'中間シート（個人）'!$F:$M,3,FALSE),"")</f>
        <v/>
      </c>
      <c r="K73" s="20" t="str">
        <f>IF(INDEX(個人!$C$5:$AF$205,$A73,1)&lt;&gt;"",個人!$B$2,"")</f>
        <v/>
      </c>
      <c r="Q73" s="20" t="str">
        <f>IF(INDEX(個人!$C$5:$AF$205,$A73,1)&lt;&gt;"",4,"")</f>
        <v/>
      </c>
      <c r="R73" s="20" t="str">
        <f>IF(INDEX(個人!$C$5:$AF$205,$A73,1)&lt;&gt;"",IF(ISERROR(VLOOKUP($D73&amp;"@"&amp;1,'中間シート（個人）'!$F:$M,4,FALSE)),"",VLOOKUP($D73&amp;"@"&amp;1,'中間シート（個人）'!$F:$M,4,FALSE)&amp;VLOOKUP($D73&amp;"@"&amp;1,'中間シート（個人）'!$F:$M,5,FALSE)),"")</f>
        <v/>
      </c>
      <c r="S73" s="20" t="str">
        <f>IF(INDEX(個人!$C$5:$AF$205,$A73,1)&lt;&gt;"",IF(ISERROR(VLOOKUP($D73&amp;"@"&amp;1,'中間シート（個人）'!$F:$M,4,FALSE)),"",VLOOKUP($D73&amp;"@"&amp;1,'中間シート（個人）'!$F:$M,6,FALSE)&amp;VLOOKUP($D73&amp;"@"&amp;1,'中間シート（個人）'!$F:$M,7,FALSE)&amp;"."&amp;VLOOKUP($D73&amp;"@"&amp;1,'中間シート（個人）'!$F:$M,8,FALSE)),"")</f>
        <v/>
      </c>
      <c r="T73" s="20" t="str">
        <f>IF(INDEX(個人!$C$5:$AF$205,$A73,1)&lt;&gt;"",IF(ISERROR(VLOOKUP($D73&amp;"@"&amp;2,'中間シート（個人）'!$F:$M,4,FALSE)),"",VLOOKUP($D73&amp;"@"&amp;2,'中間シート（個人）'!$F:$M,4,FALSE)&amp;VLOOKUP($D73&amp;"@"&amp;2,'中間シート（個人）'!$F:$M,5,FALSE)),"")</f>
        <v/>
      </c>
      <c r="U73" s="20" t="str">
        <f>IF(INDEX(個人!$C$5:$AF$205,$A73,1)&lt;&gt;"",IF(ISERROR(VLOOKUP($D73&amp;"@"&amp;2,'中間シート（個人）'!$F:$M,4,FALSE)),"",VLOOKUP($D73&amp;"@"&amp;2,'中間シート（個人）'!$F:$M,6,FALSE)&amp;VLOOKUP($D73&amp;"@"&amp;2,'中間シート（個人）'!$F:$M,7,FALSE)&amp;"."&amp;VLOOKUP($D73&amp;"@"&amp;2,'中間シート（個人）'!$F:$M,8,FALSE)),"")</f>
        <v/>
      </c>
      <c r="V73" s="20" t="str">
        <f>IF(INDEX(個人!$C$5:$AF$205,$A73,1)&lt;&gt;"",IF(ISERROR(VLOOKUP($D73&amp;"@"&amp;3,'中間シート（個人）'!$F:$M,4,FALSE)),"",VLOOKUP($D73&amp;"@"&amp;3,'中間シート（個人）'!$F:$M,4,FALSE)&amp;VLOOKUP($D73&amp;"@"&amp;3,'中間シート（個人）'!$F:$M,5,FALSE)),"")</f>
        <v/>
      </c>
      <c r="W73" s="20" t="str">
        <f>IF(INDEX(個人!$C$5:$AF$205,$A73,1)&lt;&gt;"",IF(ISERROR(VLOOKUP($D73&amp;"@"&amp;3,'中間シート（個人）'!$F:$M,4,FALSE)),"",VLOOKUP($D73&amp;"@"&amp;3,'中間シート（個人）'!$F:$M,6,FALSE)&amp;VLOOKUP($D73&amp;"@"&amp;3,'中間シート（個人）'!$F:$M,7,FALSE)&amp;"."&amp;VLOOKUP($D73&amp;"@"&amp;3,'中間シート（個人）'!$F:$M,8,FALSE)),"")</f>
        <v/>
      </c>
      <c r="X73" s="20" t="str">
        <f>IF(INDEX(個人!$C$5:$AF$205,$A73,1)&lt;&gt;"",IF(ISERROR(VLOOKUP($D73&amp;"@"&amp;4,'中間シート（個人）'!$F:$M,4,FALSE)),"",VLOOKUP($D73&amp;"@"&amp;4,'中間シート（個人）'!$F:$M,4,FALSE)&amp;VLOOKUP($D73&amp;"@"&amp;4,'中間シート（個人）'!$F:$M,5,FALSE)),"")</f>
        <v/>
      </c>
      <c r="Y73" s="20" t="str">
        <f>IF(INDEX(個人!$C$5:$AF$205,$A73,1)&lt;&gt;"",IF(ISERROR(VLOOKUP($D73&amp;"@"&amp;4,'中間シート（個人）'!$F:$M,4,FALSE)),"",VLOOKUP($D73&amp;"@"&amp;4,'中間シート（個人）'!$F:$M,6,FALSE)&amp;VLOOKUP($D73&amp;"@"&amp;4,'中間シート（個人）'!$F:$M,7,FALSE)&amp;"."&amp;VLOOKUP($D73&amp;"@"&amp;4,'中間シート（個人）'!$F:$M,8,FALSE)),"")</f>
        <v/>
      </c>
      <c r="Z73" s="20" t="str">
        <f>IF(INDEX(個人!$C$5:$AF$205,$A73,1)&lt;&gt;"",IF(ISERROR(VLOOKUP($D73&amp;"@"&amp;5,'中間シート（個人）'!$F:$M,4,FALSE)),"",VLOOKUP($D73&amp;"@"&amp;5,'中間シート（個人）'!$F:$M,4,FALSE)&amp;VLOOKUP($D73&amp;"@"&amp;5,'中間シート（個人）'!$F:$M,5,FALSE)),"")</f>
        <v/>
      </c>
      <c r="AA73" s="20" t="str">
        <f>IF(INDEX(個人!$C$5:$AF$205,$A73,1)&lt;&gt;"",IF(ISERROR(VLOOKUP($D73&amp;"@"&amp;5,'中間シート（個人）'!$F:$M,4,FALSE)),"",VLOOKUP($D73&amp;"@"&amp;5,'中間シート（個人）'!$F:$M,6,FALSE)&amp;VLOOKUP($D73&amp;"@"&amp;5,'中間シート（個人）'!$F:$M,7,FALSE)&amp;"."&amp;VLOOKUP($D73&amp;"@"&amp;5,'中間シート（個人）'!$F:$M,8,FALSE)),"")</f>
        <v/>
      </c>
      <c r="AB73" s="20" t="str">
        <f>IF(INDEX(個人!$C$5:$AF$205,$A73,1)&lt;&gt;"",IF(ISERROR(VLOOKUP($D73&amp;"@"&amp;6,'中間シート（個人）'!$F:$M,4,FALSE)),"",VLOOKUP($D73&amp;"@"&amp;6,'中間シート（個人）'!$F:$M,4,FALSE)&amp;VLOOKUP($D73&amp;"@"&amp;6,'中間シート（個人）'!$F:$M,5,FALSE)),"")</f>
        <v/>
      </c>
      <c r="AC73" s="20" t="str">
        <f>IF(INDEX(個人!$C$5:$AF$205,$A73,1)&lt;&gt;"",IF(ISERROR(VLOOKUP($D73&amp;"@"&amp;6,'中間シート（個人）'!$F:$M,4,FALSE)),"",VLOOKUP($D73&amp;"@"&amp;6,'中間シート（個人）'!$F:$M,6,FALSE)&amp;VLOOKUP($D73&amp;"@"&amp;6,'中間シート（個人）'!$F:$M,7,FALSE)&amp;"."&amp;VLOOKUP($D73&amp;"@"&amp;6,'中間シート（個人）'!$F:$M,8,FALSE)),"")</f>
        <v/>
      </c>
      <c r="AD73" s="20" t="str">
        <f>IF(INDEX(個人!$C$5:$AF$205,$A73,1)&lt;&gt;"",IF(ISERROR(VLOOKUP($D73&amp;"@"&amp;7,'中間シート（個人）'!$F:$M,4,FALSE)),"",VLOOKUP($D73&amp;"@"&amp;7,'中間シート（個人）'!$F:$M,4,FALSE)&amp;VLOOKUP($D73&amp;"@"&amp;7,'中間シート（個人）'!$F:$M,5,FALSE)),"")</f>
        <v/>
      </c>
      <c r="AE73" s="20" t="str">
        <f>IF(INDEX(個人!$C$5:$AF$205,$A73,1)&lt;&gt;"",IF(ISERROR(VLOOKUP($D73&amp;"@"&amp;7,'中間シート（個人）'!$F:$M,4,FALSE)),"",VLOOKUP($D73&amp;"@"&amp;7,'中間シート（個人）'!$F:$M,6,FALSE)&amp;VLOOKUP($D73&amp;"@"&amp;7,'中間シート（個人）'!$F:$M,7,FALSE)&amp;"."&amp;VLOOKUP($D73&amp;"@"&amp;7,'中間シート（個人）'!$F:$M,8,FALSE)),"")</f>
        <v/>
      </c>
      <c r="AF73" s="20" t="str">
        <f>IF(INDEX(個人!$C$5:$AF$205,$A73,1)&lt;&gt;"",IF(ISERROR(VLOOKUP($D73&amp;"@"&amp;8,'中間シート（個人）'!$F:$M,4,FALSE)),"",VLOOKUP($D73&amp;"@"&amp;8,'中間シート（個人）'!$F:$M,4,FALSE)&amp;VLOOKUP($D73&amp;"@"&amp;8,'中間シート（個人）'!$F:$M,5,FALSE)),"")</f>
        <v/>
      </c>
      <c r="AG73" s="20" t="str">
        <f>IF(INDEX(個人!$C$5:$AF$205,$A73,1)&lt;&gt;"",IF(ISERROR(VLOOKUP($D73&amp;"@"&amp;8,'中間シート（個人）'!$F:$M,4,FALSE)),"",VLOOKUP($D73&amp;"@"&amp;8,'中間シート（個人）'!$F:$M,6,FALSE)&amp;VLOOKUP($D73&amp;"@"&amp;8,'中間シート（個人）'!$F:$M,7,FALSE)&amp;"."&amp;VLOOKUP($D73&amp;"@"&amp;8,'中間シート（個人）'!$F:$M,8,FALSE)),"")</f>
        <v/>
      </c>
      <c r="AH73" s="20" t="str">
        <f>IF(INDEX(個人!$C$5:$AF$205,$A73,1)&lt;&gt;"",IF(ISERROR(VLOOKUP($D73&amp;"@"&amp;9,'中間シート（個人）'!$F:$M,4,FALSE)),"",VLOOKUP($D73&amp;"@"&amp;9,'中間シート（個人）'!$F:$M,4,FALSE)&amp;VLOOKUP($D73&amp;"@"&amp;9,'中間シート（個人）'!$F:$M,5,FALSE)),"")</f>
        <v/>
      </c>
      <c r="AI73" s="20" t="str">
        <f>IF(INDEX(個人!$C$5:$AF$205,$A73,1)&lt;&gt;"",IF(ISERROR(VLOOKUP($D73&amp;"@"&amp;9,'中間シート（個人）'!$F:$M,4,FALSE)),"",VLOOKUP($D73&amp;"@"&amp;9,'中間シート（個人）'!$F:$M,6,FALSE)&amp;VLOOKUP($D73&amp;"@"&amp;9,'中間シート（個人）'!$F:$M,7,FALSE)&amp;"."&amp;VLOOKUP($D73&amp;"@"&amp;9,'中間シート（個人）'!$F:$M,8,FALSE)),"")</f>
        <v/>
      </c>
      <c r="AJ73" s="20" t="str">
        <f>IF(INDEX(個人!$C$5:$AF$205,$A73,1)&lt;&gt;"",IF(ISERROR(VLOOKUP($D73&amp;"@"&amp;10,'中間シート（個人）'!$F:$M,4,FALSE)),"",VLOOKUP($D73&amp;"@"&amp;10,'中間シート（個人）'!$F:$M,4,FALSE)&amp;VLOOKUP($D73&amp;"@"&amp;10,'中間シート（個人）'!$F:$M,5,FALSE)),"")</f>
        <v/>
      </c>
      <c r="AK73" s="20" t="str">
        <f>IF(INDEX(個人!$C$5:$AF$205,$A73,1)&lt;&gt;"",IF(ISERROR(VLOOKUP($D73&amp;"@"&amp;10,'中間シート（個人）'!$F:$M,4,FALSE)),"",VLOOKUP($D73&amp;"@"&amp;10,'中間シート（個人）'!$F:$M,6,FALSE)&amp;VLOOKUP($D73&amp;"@"&amp;10,'中間シート（個人）'!$F:$M,7,FALSE)&amp;"."&amp;VLOOKUP($D73&amp;"@"&amp;10,'中間シート（個人）'!$F:$M,8,FALSE)),"")</f>
        <v/>
      </c>
    </row>
    <row r="74" spans="1:37" x14ac:dyDescent="0.15">
      <c r="A74" s="20">
        <v>71</v>
      </c>
      <c r="C74" s="20" t="str">
        <f>IF(INDEX(個人!$C$5:$AF$205,$A74,1)&lt;&gt;"",VLOOKUP(INDEX(個人!$C$5:$AF$205,$A74,3),コード一覧!$A$1:$B$3,2,FALSE),"")</f>
        <v/>
      </c>
      <c r="D74" s="20" t="str">
        <f>IF(INDEX(個人!$C$5:$AF$205,$A74,1)&lt;&gt;"",DBCS(TRIM(INDEX(個人!$C$5:$AF$205,$A74,1))),"")</f>
        <v/>
      </c>
      <c r="E74" s="20" t="str">
        <f>IF(INDEX(個人!$C$5:$AF$205,$A74,1)&lt;&gt;"",ASC(TRIM(INDEX(個人!$C$5:$AF$205,$A74,2))),"")</f>
        <v/>
      </c>
      <c r="F74" s="20" t="str">
        <f>IF(INDEX(個人!$C$5:$AF$205,$A74,1)&lt;&gt;"",TEXT(YEAR(INDEX(個人!$C$5:$AF$205,$A74,4)),"0000")&amp;TEXT(MONTH(INDEX(個人!$C$5:$AF$205,$A74,4)),"00")&amp;TEXT(DAY(INDEX(個人!$C$5:$AF$205,$A74,4)),"00"),"")</f>
        <v/>
      </c>
      <c r="G74" s="20" t="str">
        <f>IF(INDEX(個人!$C$5:$AF$205,$A74,1)&lt;&gt;"",VLOOKUP(VLOOKUP(INDEX(個人!$C$5:$AF$205,$A74,7),コード一覧!$AA$1:$AC$18,3,FALSE),コード一覧!$C$1:$D$8,2,FALSE),"")</f>
        <v/>
      </c>
      <c r="H74" s="20" t="str">
        <f>IF(INDEX(個人!$C$5:$AF$205,$A74,1)&lt;&gt;"",IF(ISNUMBER(VALUE(RIGHT(INDEX(個人!$C$5:$AF$205,$A74,7),1))),RIGHT(INDEX(個人!$C$5:$AF$205,$A74,7),1),0),"")</f>
        <v/>
      </c>
      <c r="I74" s="20" t="str">
        <f>IF(INDEX(個人!$C$5:$AF$205,$A74,1)&lt;&gt;"",VLOOKUP(D74&amp;"@"&amp;1,'中間シート（個人）'!$F:$M,3,FALSE),"")</f>
        <v/>
      </c>
      <c r="K74" s="20" t="str">
        <f>IF(INDEX(個人!$C$5:$AF$205,$A74,1)&lt;&gt;"",個人!$B$2,"")</f>
        <v/>
      </c>
      <c r="Q74" s="20" t="str">
        <f>IF(INDEX(個人!$C$5:$AF$205,$A74,1)&lt;&gt;"",4,"")</f>
        <v/>
      </c>
      <c r="R74" s="20" t="str">
        <f>IF(INDEX(個人!$C$5:$AF$205,$A74,1)&lt;&gt;"",IF(ISERROR(VLOOKUP($D74&amp;"@"&amp;1,'中間シート（個人）'!$F:$M,4,FALSE)),"",VLOOKUP($D74&amp;"@"&amp;1,'中間シート（個人）'!$F:$M,4,FALSE)&amp;VLOOKUP($D74&amp;"@"&amp;1,'中間シート（個人）'!$F:$M,5,FALSE)),"")</f>
        <v/>
      </c>
      <c r="S74" s="20" t="str">
        <f>IF(INDEX(個人!$C$5:$AF$205,$A74,1)&lt;&gt;"",IF(ISERROR(VLOOKUP($D74&amp;"@"&amp;1,'中間シート（個人）'!$F:$M,4,FALSE)),"",VLOOKUP($D74&amp;"@"&amp;1,'中間シート（個人）'!$F:$M,6,FALSE)&amp;VLOOKUP($D74&amp;"@"&amp;1,'中間シート（個人）'!$F:$M,7,FALSE)&amp;"."&amp;VLOOKUP($D74&amp;"@"&amp;1,'中間シート（個人）'!$F:$M,8,FALSE)),"")</f>
        <v/>
      </c>
      <c r="T74" s="20" t="str">
        <f>IF(INDEX(個人!$C$5:$AF$205,$A74,1)&lt;&gt;"",IF(ISERROR(VLOOKUP($D74&amp;"@"&amp;2,'中間シート（個人）'!$F:$M,4,FALSE)),"",VLOOKUP($D74&amp;"@"&amp;2,'中間シート（個人）'!$F:$M,4,FALSE)&amp;VLOOKUP($D74&amp;"@"&amp;2,'中間シート（個人）'!$F:$M,5,FALSE)),"")</f>
        <v/>
      </c>
      <c r="U74" s="20" t="str">
        <f>IF(INDEX(個人!$C$5:$AF$205,$A74,1)&lt;&gt;"",IF(ISERROR(VLOOKUP($D74&amp;"@"&amp;2,'中間シート（個人）'!$F:$M,4,FALSE)),"",VLOOKUP($D74&amp;"@"&amp;2,'中間シート（個人）'!$F:$M,6,FALSE)&amp;VLOOKUP($D74&amp;"@"&amp;2,'中間シート（個人）'!$F:$M,7,FALSE)&amp;"."&amp;VLOOKUP($D74&amp;"@"&amp;2,'中間シート（個人）'!$F:$M,8,FALSE)),"")</f>
        <v/>
      </c>
      <c r="V74" s="20" t="str">
        <f>IF(INDEX(個人!$C$5:$AF$205,$A74,1)&lt;&gt;"",IF(ISERROR(VLOOKUP($D74&amp;"@"&amp;3,'中間シート（個人）'!$F:$M,4,FALSE)),"",VLOOKUP($D74&amp;"@"&amp;3,'中間シート（個人）'!$F:$M,4,FALSE)&amp;VLOOKUP($D74&amp;"@"&amp;3,'中間シート（個人）'!$F:$M,5,FALSE)),"")</f>
        <v/>
      </c>
      <c r="W74" s="20" t="str">
        <f>IF(INDEX(個人!$C$5:$AF$205,$A74,1)&lt;&gt;"",IF(ISERROR(VLOOKUP($D74&amp;"@"&amp;3,'中間シート（個人）'!$F:$M,4,FALSE)),"",VLOOKUP($D74&amp;"@"&amp;3,'中間シート（個人）'!$F:$M,6,FALSE)&amp;VLOOKUP($D74&amp;"@"&amp;3,'中間シート（個人）'!$F:$M,7,FALSE)&amp;"."&amp;VLOOKUP($D74&amp;"@"&amp;3,'中間シート（個人）'!$F:$M,8,FALSE)),"")</f>
        <v/>
      </c>
      <c r="X74" s="20" t="str">
        <f>IF(INDEX(個人!$C$5:$AF$205,$A74,1)&lt;&gt;"",IF(ISERROR(VLOOKUP($D74&amp;"@"&amp;4,'中間シート（個人）'!$F:$M,4,FALSE)),"",VLOOKUP($D74&amp;"@"&amp;4,'中間シート（個人）'!$F:$M,4,FALSE)&amp;VLOOKUP($D74&amp;"@"&amp;4,'中間シート（個人）'!$F:$M,5,FALSE)),"")</f>
        <v/>
      </c>
      <c r="Y74" s="20" t="str">
        <f>IF(INDEX(個人!$C$5:$AF$205,$A74,1)&lt;&gt;"",IF(ISERROR(VLOOKUP($D74&amp;"@"&amp;4,'中間シート（個人）'!$F:$M,4,FALSE)),"",VLOOKUP($D74&amp;"@"&amp;4,'中間シート（個人）'!$F:$M,6,FALSE)&amp;VLOOKUP($D74&amp;"@"&amp;4,'中間シート（個人）'!$F:$M,7,FALSE)&amp;"."&amp;VLOOKUP($D74&amp;"@"&amp;4,'中間シート（個人）'!$F:$M,8,FALSE)),"")</f>
        <v/>
      </c>
      <c r="Z74" s="20" t="str">
        <f>IF(INDEX(個人!$C$5:$AF$205,$A74,1)&lt;&gt;"",IF(ISERROR(VLOOKUP($D74&amp;"@"&amp;5,'中間シート（個人）'!$F:$M,4,FALSE)),"",VLOOKUP($D74&amp;"@"&amp;5,'中間シート（個人）'!$F:$M,4,FALSE)&amp;VLOOKUP($D74&amp;"@"&amp;5,'中間シート（個人）'!$F:$M,5,FALSE)),"")</f>
        <v/>
      </c>
      <c r="AA74" s="20" t="str">
        <f>IF(INDEX(個人!$C$5:$AF$205,$A74,1)&lt;&gt;"",IF(ISERROR(VLOOKUP($D74&amp;"@"&amp;5,'中間シート（個人）'!$F:$M,4,FALSE)),"",VLOOKUP($D74&amp;"@"&amp;5,'中間シート（個人）'!$F:$M,6,FALSE)&amp;VLOOKUP($D74&amp;"@"&amp;5,'中間シート（個人）'!$F:$M,7,FALSE)&amp;"."&amp;VLOOKUP($D74&amp;"@"&amp;5,'中間シート（個人）'!$F:$M,8,FALSE)),"")</f>
        <v/>
      </c>
      <c r="AB74" s="20" t="str">
        <f>IF(INDEX(個人!$C$5:$AF$205,$A74,1)&lt;&gt;"",IF(ISERROR(VLOOKUP($D74&amp;"@"&amp;6,'中間シート（個人）'!$F:$M,4,FALSE)),"",VLOOKUP($D74&amp;"@"&amp;6,'中間シート（個人）'!$F:$M,4,FALSE)&amp;VLOOKUP($D74&amp;"@"&amp;6,'中間シート（個人）'!$F:$M,5,FALSE)),"")</f>
        <v/>
      </c>
      <c r="AC74" s="20" t="str">
        <f>IF(INDEX(個人!$C$5:$AF$205,$A74,1)&lt;&gt;"",IF(ISERROR(VLOOKUP($D74&amp;"@"&amp;6,'中間シート（個人）'!$F:$M,4,FALSE)),"",VLOOKUP($D74&amp;"@"&amp;6,'中間シート（個人）'!$F:$M,6,FALSE)&amp;VLOOKUP($D74&amp;"@"&amp;6,'中間シート（個人）'!$F:$M,7,FALSE)&amp;"."&amp;VLOOKUP($D74&amp;"@"&amp;6,'中間シート（個人）'!$F:$M,8,FALSE)),"")</f>
        <v/>
      </c>
      <c r="AD74" s="20" t="str">
        <f>IF(INDEX(個人!$C$5:$AF$205,$A74,1)&lt;&gt;"",IF(ISERROR(VLOOKUP($D74&amp;"@"&amp;7,'中間シート（個人）'!$F:$M,4,FALSE)),"",VLOOKUP($D74&amp;"@"&amp;7,'中間シート（個人）'!$F:$M,4,FALSE)&amp;VLOOKUP($D74&amp;"@"&amp;7,'中間シート（個人）'!$F:$M,5,FALSE)),"")</f>
        <v/>
      </c>
      <c r="AE74" s="20" t="str">
        <f>IF(INDEX(個人!$C$5:$AF$205,$A74,1)&lt;&gt;"",IF(ISERROR(VLOOKUP($D74&amp;"@"&amp;7,'中間シート（個人）'!$F:$M,4,FALSE)),"",VLOOKUP($D74&amp;"@"&amp;7,'中間シート（個人）'!$F:$M,6,FALSE)&amp;VLOOKUP($D74&amp;"@"&amp;7,'中間シート（個人）'!$F:$M,7,FALSE)&amp;"."&amp;VLOOKUP($D74&amp;"@"&amp;7,'中間シート（個人）'!$F:$M,8,FALSE)),"")</f>
        <v/>
      </c>
      <c r="AF74" s="20" t="str">
        <f>IF(INDEX(個人!$C$5:$AF$205,$A74,1)&lt;&gt;"",IF(ISERROR(VLOOKUP($D74&amp;"@"&amp;8,'中間シート（個人）'!$F:$M,4,FALSE)),"",VLOOKUP($D74&amp;"@"&amp;8,'中間シート（個人）'!$F:$M,4,FALSE)&amp;VLOOKUP($D74&amp;"@"&amp;8,'中間シート（個人）'!$F:$M,5,FALSE)),"")</f>
        <v/>
      </c>
      <c r="AG74" s="20" t="str">
        <f>IF(INDEX(個人!$C$5:$AF$205,$A74,1)&lt;&gt;"",IF(ISERROR(VLOOKUP($D74&amp;"@"&amp;8,'中間シート（個人）'!$F:$M,4,FALSE)),"",VLOOKUP($D74&amp;"@"&amp;8,'中間シート（個人）'!$F:$M,6,FALSE)&amp;VLOOKUP($D74&amp;"@"&amp;8,'中間シート（個人）'!$F:$M,7,FALSE)&amp;"."&amp;VLOOKUP($D74&amp;"@"&amp;8,'中間シート（個人）'!$F:$M,8,FALSE)),"")</f>
        <v/>
      </c>
      <c r="AH74" s="20" t="str">
        <f>IF(INDEX(個人!$C$5:$AF$205,$A74,1)&lt;&gt;"",IF(ISERROR(VLOOKUP($D74&amp;"@"&amp;9,'中間シート（個人）'!$F:$M,4,FALSE)),"",VLOOKUP($D74&amp;"@"&amp;9,'中間シート（個人）'!$F:$M,4,FALSE)&amp;VLOOKUP($D74&amp;"@"&amp;9,'中間シート（個人）'!$F:$M,5,FALSE)),"")</f>
        <v/>
      </c>
      <c r="AI74" s="20" t="str">
        <f>IF(INDEX(個人!$C$5:$AF$205,$A74,1)&lt;&gt;"",IF(ISERROR(VLOOKUP($D74&amp;"@"&amp;9,'中間シート（個人）'!$F:$M,4,FALSE)),"",VLOOKUP($D74&amp;"@"&amp;9,'中間シート（個人）'!$F:$M,6,FALSE)&amp;VLOOKUP($D74&amp;"@"&amp;9,'中間シート（個人）'!$F:$M,7,FALSE)&amp;"."&amp;VLOOKUP($D74&amp;"@"&amp;9,'中間シート（個人）'!$F:$M,8,FALSE)),"")</f>
        <v/>
      </c>
      <c r="AJ74" s="20" t="str">
        <f>IF(INDEX(個人!$C$5:$AF$205,$A74,1)&lt;&gt;"",IF(ISERROR(VLOOKUP($D74&amp;"@"&amp;10,'中間シート（個人）'!$F:$M,4,FALSE)),"",VLOOKUP($D74&amp;"@"&amp;10,'中間シート（個人）'!$F:$M,4,FALSE)&amp;VLOOKUP($D74&amp;"@"&amp;10,'中間シート（個人）'!$F:$M,5,FALSE)),"")</f>
        <v/>
      </c>
      <c r="AK74" s="20" t="str">
        <f>IF(INDEX(個人!$C$5:$AF$205,$A74,1)&lt;&gt;"",IF(ISERROR(VLOOKUP($D74&amp;"@"&amp;10,'中間シート（個人）'!$F:$M,4,FALSE)),"",VLOOKUP($D74&amp;"@"&amp;10,'中間シート（個人）'!$F:$M,6,FALSE)&amp;VLOOKUP($D74&amp;"@"&amp;10,'中間シート（個人）'!$F:$M,7,FALSE)&amp;"."&amp;VLOOKUP($D74&amp;"@"&amp;10,'中間シート（個人）'!$F:$M,8,FALSE)),"")</f>
        <v/>
      </c>
    </row>
    <row r="75" spans="1:37" x14ac:dyDescent="0.15">
      <c r="A75" s="20">
        <v>72</v>
      </c>
      <c r="C75" s="20" t="str">
        <f>IF(INDEX(個人!$C$5:$AF$205,$A75,1)&lt;&gt;"",VLOOKUP(INDEX(個人!$C$5:$AF$205,$A75,3),コード一覧!$A$1:$B$3,2,FALSE),"")</f>
        <v/>
      </c>
      <c r="D75" s="20" t="str">
        <f>IF(INDEX(個人!$C$5:$AF$205,$A75,1)&lt;&gt;"",DBCS(TRIM(INDEX(個人!$C$5:$AF$205,$A75,1))),"")</f>
        <v/>
      </c>
      <c r="E75" s="20" t="str">
        <f>IF(INDEX(個人!$C$5:$AF$205,$A75,1)&lt;&gt;"",ASC(TRIM(INDEX(個人!$C$5:$AF$205,$A75,2))),"")</f>
        <v/>
      </c>
      <c r="F75" s="20" t="str">
        <f>IF(INDEX(個人!$C$5:$AF$205,$A75,1)&lt;&gt;"",TEXT(YEAR(INDEX(個人!$C$5:$AF$205,$A75,4)),"0000")&amp;TEXT(MONTH(INDEX(個人!$C$5:$AF$205,$A75,4)),"00")&amp;TEXT(DAY(INDEX(個人!$C$5:$AF$205,$A75,4)),"00"),"")</f>
        <v/>
      </c>
      <c r="G75" s="20" t="str">
        <f>IF(INDEX(個人!$C$5:$AF$205,$A75,1)&lt;&gt;"",VLOOKUP(VLOOKUP(INDEX(個人!$C$5:$AF$205,$A75,7),コード一覧!$AA$1:$AC$18,3,FALSE),コード一覧!$C$1:$D$8,2,FALSE),"")</f>
        <v/>
      </c>
      <c r="H75" s="20" t="str">
        <f>IF(INDEX(個人!$C$5:$AF$205,$A75,1)&lt;&gt;"",IF(ISNUMBER(VALUE(RIGHT(INDEX(個人!$C$5:$AF$205,$A75,7),1))),RIGHT(INDEX(個人!$C$5:$AF$205,$A75,7),1),0),"")</f>
        <v/>
      </c>
      <c r="I75" s="20" t="str">
        <f>IF(INDEX(個人!$C$5:$AF$205,$A75,1)&lt;&gt;"",VLOOKUP(D75&amp;"@"&amp;1,'中間シート（個人）'!$F:$M,3,FALSE),"")</f>
        <v/>
      </c>
      <c r="K75" s="20" t="str">
        <f>IF(INDEX(個人!$C$5:$AF$205,$A75,1)&lt;&gt;"",個人!$B$2,"")</f>
        <v/>
      </c>
      <c r="Q75" s="20" t="str">
        <f>IF(INDEX(個人!$C$5:$AF$205,$A75,1)&lt;&gt;"",4,"")</f>
        <v/>
      </c>
      <c r="R75" s="20" t="str">
        <f>IF(INDEX(個人!$C$5:$AF$205,$A75,1)&lt;&gt;"",IF(ISERROR(VLOOKUP($D75&amp;"@"&amp;1,'中間シート（個人）'!$F:$M,4,FALSE)),"",VLOOKUP($D75&amp;"@"&amp;1,'中間シート（個人）'!$F:$M,4,FALSE)&amp;VLOOKUP($D75&amp;"@"&amp;1,'中間シート（個人）'!$F:$M,5,FALSE)),"")</f>
        <v/>
      </c>
      <c r="S75" s="20" t="str">
        <f>IF(INDEX(個人!$C$5:$AF$205,$A75,1)&lt;&gt;"",IF(ISERROR(VLOOKUP($D75&amp;"@"&amp;1,'中間シート（個人）'!$F:$M,4,FALSE)),"",VLOOKUP($D75&amp;"@"&amp;1,'中間シート（個人）'!$F:$M,6,FALSE)&amp;VLOOKUP($D75&amp;"@"&amp;1,'中間シート（個人）'!$F:$M,7,FALSE)&amp;"."&amp;VLOOKUP($D75&amp;"@"&amp;1,'中間シート（個人）'!$F:$M,8,FALSE)),"")</f>
        <v/>
      </c>
      <c r="T75" s="20" t="str">
        <f>IF(INDEX(個人!$C$5:$AF$205,$A75,1)&lt;&gt;"",IF(ISERROR(VLOOKUP($D75&amp;"@"&amp;2,'中間シート（個人）'!$F:$M,4,FALSE)),"",VLOOKUP($D75&amp;"@"&amp;2,'中間シート（個人）'!$F:$M,4,FALSE)&amp;VLOOKUP($D75&amp;"@"&amp;2,'中間シート（個人）'!$F:$M,5,FALSE)),"")</f>
        <v/>
      </c>
      <c r="U75" s="20" t="str">
        <f>IF(INDEX(個人!$C$5:$AF$205,$A75,1)&lt;&gt;"",IF(ISERROR(VLOOKUP($D75&amp;"@"&amp;2,'中間シート（個人）'!$F:$M,4,FALSE)),"",VLOOKUP($D75&amp;"@"&amp;2,'中間シート（個人）'!$F:$M,6,FALSE)&amp;VLOOKUP($D75&amp;"@"&amp;2,'中間シート（個人）'!$F:$M,7,FALSE)&amp;"."&amp;VLOOKUP($D75&amp;"@"&amp;2,'中間シート（個人）'!$F:$M,8,FALSE)),"")</f>
        <v/>
      </c>
      <c r="V75" s="20" t="str">
        <f>IF(INDEX(個人!$C$5:$AF$205,$A75,1)&lt;&gt;"",IF(ISERROR(VLOOKUP($D75&amp;"@"&amp;3,'中間シート（個人）'!$F:$M,4,FALSE)),"",VLOOKUP($D75&amp;"@"&amp;3,'中間シート（個人）'!$F:$M,4,FALSE)&amp;VLOOKUP($D75&amp;"@"&amp;3,'中間シート（個人）'!$F:$M,5,FALSE)),"")</f>
        <v/>
      </c>
      <c r="W75" s="20" t="str">
        <f>IF(INDEX(個人!$C$5:$AF$205,$A75,1)&lt;&gt;"",IF(ISERROR(VLOOKUP($D75&amp;"@"&amp;3,'中間シート（個人）'!$F:$M,4,FALSE)),"",VLOOKUP($D75&amp;"@"&amp;3,'中間シート（個人）'!$F:$M,6,FALSE)&amp;VLOOKUP($D75&amp;"@"&amp;3,'中間シート（個人）'!$F:$M,7,FALSE)&amp;"."&amp;VLOOKUP($D75&amp;"@"&amp;3,'中間シート（個人）'!$F:$M,8,FALSE)),"")</f>
        <v/>
      </c>
      <c r="X75" s="20" t="str">
        <f>IF(INDEX(個人!$C$5:$AF$205,$A75,1)&lt;&gt;"",IF(ISERROR(VLOOKUP($D75&amp;"@"&amp;4,'中間シート（個人）'!$F:$M,4,FALSE)),"",VLOOKUP($D75&amp;"@"&amp;4,'中間シート（個人）'!$F:$M,4,FALSE)&amp;VLOOKUP($D75&amp;"@"&amp;4,'中間シート（個人）'!$F:$M,5,FALSE)),"")</f>
        <v/>
      </c>
      <c r="Y75" s="20" t="str">
        <f>IF(INDEX(個人!$C$5:$AF$205,$A75,1)&lt;&gt;"",IF(ISERROR(VLOOKUP($D75&amp;"@"&amp;4,'中間シート（個人）'!$F:$M,4,FALSE)),"",VLOOKUP($D75&amp;"@"&amp;4,'中間シート（個人）'!$F:$M,6,FALSE)&amp;VLOOKUP($D75&amp;"@"&amp;4,'中間シート（個人）'!$F:$M,7,FALSE)&amp;"."&amp;VLOOKUP($D75&amp;"@"&amp;4,'中間シート（個人）'!$F:$M,8,FALSE)),"")</f>
        <v/>
      </c>
      <c r="Z75" s="20" t="str">
        <f>IF(INDEX(個人!$C$5:$AF$205,$A75,1)&lt;&gt;"",IF(ISERROR(VLOOKUP($D75&amp;"@"&amp;5,'中間シート（個人）'!$F:$M,4,FALSE)),"",VLOOKUP($D75&amp;"@"&amp;5,'中間シート（個人）'!$F:$M,4,FALSE)&amp;VLOOKUP($D75&amp;"@"&amp;5,'中間シート（個人）'!$F:$M,5,FALSE)),"")</f>
        <v/>
      </c>
      <c r="AA75" s="20" t="str">
        <f>IF(INDEX(個人!$C$5:$AF$205,$A75,1)&lt;&gt;"",IF(ISERROR(VLOOKUP($D75&amp;"@"&amp;5,'中間シート（個人）'!$F:$M,4,FALSE)),"",VLOOKUP($D75&amp;"@"&amp;5,'中間シート（個人）'!$F:$M,6,FALSE)&amp;VLOOKUP($D75&amp;"@"&amp;5,'中間シート（個人）'!$F:$M,7,FALSE)&amp;"."&amp;VLOOKUP($D75&amp;"@"&amp;5,'中間シート（個人）'!$F:$M,8,FALSE)),"")</f>
        <v/>
      </c>
      <c r="AB75" s="20" t="str">
        <f>IF(INDEX(個人!$C$5:$AF$205,$A75,1)&lt;&gt;"",IF(ISERROR(VLOOKUP($D75&amp;"@"&amp;6,'中間シート（個人）'!$F:$M,4,FALSE)),"",VLOOKUP($D75&amp;"@"&amp;6,'中間シート（個人）'!$F:$M,4,FALSE)&amp;VLOOKUP($D75&amp;"@"&amp;6,'中間シート（個人）'!$F:$M,5,FALSE)),"")</f>
        <v/>
      </c>
      <c r="AC75" s="20" t="str">
        <f>IF(INDEX(個人!$C$5:$AF$205,$A75,1)&lt;&gt;"",IF(ISERROR(VLOOKUP($D75&amp;"@"&amp;6,'中間シート（個人）'!$F:$M,4,FALSE)),"",VLOOKUP($D75&amp;"@"&amp;6,'中間シート（個人）'!$F:$M,6,FALSE)&amp;VLOOKUP($D75&amp;"@"&amp;6,'中間シート（個人）'!$F:$M,7,FALSE)&amp;"."&amp;VLOOKUP($D75&amp;"@"&amp;6,'中間シート（個人）'!$F:$M,8,FALSE)),"")</f>
        <v/>
      </c>
      <c r="AD75" s="20" t="str">
        <f>IF(INDEX(個人!$C$5:$AF$205,$A75,1)&lt;&gt;"",IF(ISERROR(VLOOKUP($D75&amp;"@"&amp;7,'中間シート（個人）'!$F:$M,4,FALSE)),"",VLOOKUP($D75&amp;"@"&amp;7,'中間シート（個人）'!$F:$M,4,FALSE)&amp;VLOOKUP($D75&amp;"@"&amp;7,'中間シート（個人）'!$F:$M,5,FALSE)),"")</f>
        <v/>
      </c>
      <c r="AE75" s="20" t="str">
        <f>IF(INDEX(個人!$C$5:$AF$205,$A75,1)&lt;&gt;"",IF(ISERROR(VLOOKUP($D75&amp;"@"&amp;7,'中間シート（個人）'!$F:$M,4,FALSE)),"",VLOOKUP($D75&amp;"@"&amp;7,'中間シート（個人）'!$F:$M,6,FALSE)&amp;VLOOKUP($D75&amp;"@"&amp;7,'中間シート（個人）'!$F:$M,7,FALSE)&amp;"."&amp;VLOOKUP($D75&amp;"@"&amp;7,'中間シート（個人）'!$F:$M,8,FALSE)),"")</f>
        <v/>
      </c>
      <c r="AF75" s="20" t="str">
        <f>IF(INDEX(個人!$C$5:$AF$205,$A75,1)&lt;&gt;"",IF(ISERROR(VLOOKUP($D75&amp;"@"&amp;8,'中間シート（個人）'!$F:$M,4,FALSE)),"",VLOOKUP($D75&amp;"@"&amp;8,'中間シート（個人）'!$F:$M,4,FALSE)&amp;VLOOKUP($D75&amp;"@"&amp;8,'中間シート（個人）'!$F:$M,5,FALSE)),"")</f>
        <v/>
      </c>
      <c r="AG75" s="20" t="str">
        <f>IF(INDEX(個人!$C$5:$AF$205,$A75,1)&lt;&gt;"",IF(ISERROR(VLOOKUP($D75&amp;"@"&amp;8,'中間シート（個人）'!$F:$M,4,FALSE)),"",VLOOKUP($D75&amp;"@"&amp;8,'中間シート（個人）'!$F:$M,6,FALSE)&amp;VLOOKUP($D75&amp;"@"&amp;8,'中間シート（個人）'!$F:$M,7,FALSE)&amp;"."&amp;VLOOKUP($D75&amp;"@"&amp;8,'中間シート（個人）'!$F:$M,8,FALSE)),"")</f>
        <v/>
      </c>
      <c r="AH75" s="20" t="str">
        <f>IF(INDEX(個人!$C$5:$AF$205,$A75,1)&lt;&gt;"",IF(ISERROR(VLOOKUP($D75&amp;"@"&amp;9,'中間シート（個人）'!$F:$M,4,FALSE)),"",VLOOKUP($D75&amp;"@"&amp;9,'中間シート（個人）'!$F:$M,4,FALSE)&amp;VLOOKUP($D75&amp;"@"&amp;9,'中間シート（個人）'!$F:$M,5,FALSE)),"")</f>
        <v/>
      </c>
      <c r="AI75" s="20" t="str">
        <f>IF(INDEX(個人!$C$5:$AF$205,$A75,1)&lt;&gt;"",IF(ISERROR(VLOOKUP($D75&amp;"@"&amp;9,'中間シート（個人）'!$F:$M,4,FALSE)),"",VLOOKUP($D75&amp;"@"&amp;9,'中間シート（個人）'!$F:$M,6,FALSE)&amp;VLOOKUP($D75&amp;"@"&amp;9,'中間シート（個人）'!$F:$M,7,FALSE)&amp;"."&amp;VLOOKUP($D75&amp;"@"&amp;9,'中間シート（個人）'!$F:$M,8,FALSE)),"")</f>
        <v/>
      </c>
      <c r="AJ75" s="20" t="str">
        <f>IF(INDEX(個人!$C$5:$AF$205,$A75,1)&lt;&gt;"",IF(ISERROR(VLOOKUP($D75&amp;"@"&amp;10,'中間シート（個人）'!$F:$M,4,FALSE)),"",VLOOKUP($D75&amp;"@"&amp;10,'中間シート（個人）'!$F:$M,4,FALSE)&amp;VLOOKUP($D75&amp;"@"&amp;10,'中間シート（個人）'!$F:$M,5,FALSE)),"")</f>
        <v/>
      </c>
      <c r="AK75" s="20" t="str">
        <f>IF(INDEX(個人!$C$5:$AF$205,$A75,1)&lt;&gt;"",IF(ISERROR(VLOOKUP($D75&amp;"@"&amp;10,'中間シート（個人）'!$F:$M,4,FALSE)),"",VLOOKUP($D75&amp;"@"&amp;10,'中間シート（個人）'!$F:$M,6,FALSE)&amp;VLOOKUP($D75&amp;"@"&amp;10,'中間シート（個人）'!$F:$M,7,FALSE)&amp;"."&amp;VLOOKUP($D75&amp;"@"&amp;10,'中間シート（個人）'!$F:$M,8,FALSE)),"")</f>
        <v/>
      </c>
    </row>
    <row r="76" spans="1:37" x14ac:dyDescent="0.15">
      <c r="A76" s="20">
        <v>73</v>
      </c>
      <c r="C76" s="20" t="str">
        <f>IF(INDEX(個人!$C$5:$AF$205,$A76,1)&lt;&gt;"",VLOOKUP(INDEX(個人!$C$5:$AF$205,$A76,3),コード一覧!$A$1:$B$3,2,FALSE),"")</f>
        <v/>
      </c>
      <c r="D76" s="20" t="str">
        <f>IF(INDEX(個人!$C$5:$AF$205,$A76,1)&lt;&gt;"",DBCS(TRIM(INDEX(個人!$C$5:$AF$205,$A76,1))),"")</f>
        <v/>
      </c>
      <c r="E76" s="20" t="str">
        <f>IF(INDEX(個人!$C$5:$AF$205,$A76,1)&lt;&gt;"",ASC(TRIM(INDEX(個人!$C$5:$AF$205,$A76,2))),"")</f>
        <v/>
      </c>
      <c r="F76" s="20" t="str">
        <f>IF(INDEX(個人!$C$5:$AF$205,$A76,1)&lt;&gt;"",TEXT(YEAR(INDEX(個人!$C$5:$AF$205,$A76,4)),"0000")&amp;TEXT(MONTH(INDEX(個人!$C$5:$AF$205,$A76,4)),"00")&amp;TEXT(DAY(INDEX(個人!$C$5:$AF$205,$A76,4)),"00"),"")</f>
        <v/>
      </c>
      <c r="G76" s="20" t="str">
        <f>IF(INDEX(個人!$C$5:$AF$205,$A76,1)&lt;&gt;"",VLOOKUP(VLOOKUP(INDEX(個人!$C$5:$AF$205,$A76,7),コード一覧!$AA$1:$AC$18,3,FALSE),コード一覧!$C$1:$D$8,2,FALSE),"")</f>
        <v/>
      </c>
      <c r="H76" s="20" t="str">
        <f>IF(INDEX(個人!$C$5:$AF$205,$A76,1)&lt;&gt;"",IF(ISNUMBER(VALUE(RIGHT(INDEX(個人!$C$5:$AF$205,$A76,7),1))),RIGHT(INDEX(個人!$C$5:$AF$205,$A76,7),1),0),"")</f>
        <v/>
      </c>
      <c r="I76" s="20" t="str">
        <f>IF(INDEX(個人!$C$5:$AF$205,$A76,1)&lt;&gt;"",VLOOKUP(D76&amp;"@"&amp;1,'中間シート（個人）'!$F:$M,3,FALSE),"")</f>
        <v/>
      </c>
      <c r="K76" s="20" t="str">
        <f>IF(INDEX(個人!$C$5:$AF$205,$A76,1)&lt;&gt;"",個人!$B$2,"")</f>
        <v/>
      </c>
      <c r="Q76" s="20" t="str">
        <f>IF(INDEX(個人!$C$5:$AF$205,$A76,1)&lt;&gt;"",4,"")</f>
        <v/>
      </c>
      <c r="R76" s="20" t="str">
        <f>IF(INDEX(個人!$C$5:$AF$205,$A76,1)&lt;&gt;"",IF(ISERROR(VLOOKUP($D76&amp;"@"&amp;1,'中間シート（個人）'!$F:$M,4,FALSE)),"",VLOOKUP($D76&amp;"@"&amp;1,'中間シート（個人）'!$F:$M,4,FALSE)&amp;VLOOKUP($D76&amp;"@"&amp;1,'中間シート（個人）'!$F:$M,5,FALSE)),"")</f>
        <v/>
      </c>
      <c r="S76" s="20" t="str">
        <f>IF(INDEX(個人!$C$5:$AF$205,$A76,1)&lt;&gt;"",IF(ISERROR(VLOOKUP($D76&amp;"@"&amp;1,'中間シート（個人）'!$F:$M,4,FALSE)),"",VLOOKUP($D76&amp;"@"&amp;1,'中間シート（個人）'!$F:$M,6,FALSE)&amp;VLOOKUP($D76&amp;"@"&amp;1,'中間シート（個人）'!$F:$M,7,FALSE)&amp;"."&amp;VLOOKUP($D76&amp;"@"&amp;1,'中間シート（個人）'!$F:$M,8,FALSE)),"")</f>
        <v/>
      </c>
      <c r="T76" s="20" t="str">
        <f>IF(INDEX(個人!$C$5:$AF$205,$A76,1)&lt;&gt;"",IF(ISERROR(VLOOKUP($D76&amp;"@"&amp;2,'中間シート（個人）'!$F:$M,4,FALSE)),"",VLOOKUP($D76&amp;"@"&amp;2,'中間シート（個人）'!$F:$M,4,FALSE)&amp;VLOOKUP($D76&amp;"@"&amp;2,'中間シート（個人）'!$F:$M,5,FALSE)),"")</f>
        <v/>
      </c>
      <c r="U76" s="20" t="str">
        <f>IF(INDEX(個人!$C$5:$AF$205,$A76,1)&lt;&gt;"",IF(ISERROR(VLOOKUP($D76&amp;"@"&amp;2,'中間シート（個人）'!$F:$M,4,FALSE)),"",VLOOKUP($D76&amp;"@"&amp;2,'中間シート（個人）'!$F:$M,6,FALSE)&amp;VLOOKUP($D76&amp;"@"&amp;2,'中間シート（個人）'!$F:$M,7,FALSE)&amp;"."&amp;VLOOKUP($D76&amp;"@"&amp;2,'中間シート（個人）'!$F:$M,8,FALSE)),"")</f>
        <v/>
      </c>
      <c r="V76" s="20" t="str">
        <f>IF(INDEX(個人!$C$5:$AF$205,$A76,1)&lt;&gt;"",IF(ISERROR(VLOOKUP($D76&amp;"@"&amp;3,'中間シート（個人）'!$F:$M,4,FALSE)),"",VLOOKUP($D76&amp;"@"&amp;3,'中間シート（個人）'!$F:$M,4,FALSE)&amp;VLOOKUP($D76&amp;"@"&amp;3,'中間シート（個人）'!$F:$M,5,FALSE)),"")</f>
        <v/>
      </c>
      <c r="W76" s="20" t="str">
        <f>IF(INDEX(個人!$C$5:$AF$205,$A76,1)&lt;&gt;"",IF(ISERROR(VLOOKUP($D76&amp;"@"&amp;3,'中間シート（個人）'!$F:$M,4,FALSE)),"",VLOOKUP($D76&amp;"@"&amp;3,'中間シート（個人）'!$F:$M,6,FALSE)&amp;VLOOKUP($D76&amp;"@"&amp;3,'中間シート（個人）'!$F:$M,7,FALSE)&amp;"."&amp;VLOOKUP($D76&amp;"@"&amp;3,'中間シート（個人）'!$F:$M,8,FALSE)),"")</f>
        <v/>
      </c>
      <c r="X76" s="20" t="str">
        <f>IF(INDEX(個人!$C$5:$AF$205,$A76,1)&lt;&gt;"",IF(ISERROR(VLOOKUP($D76&amp;"@"&amp;4,'中間シート（個人）'!$F:$M,4,FALSE)),"",VLOOKUP($D76&amp;"@"&amp;4,'中間シート（個人）'!$F:$M,4,FALSE)&amp;VLOOKUP($D76&amp;"@"&amp;4,'中間シート（個人）'!$F:$M,5,FALSE)),"")</f>
        <v/>
      </c>
      <c r="Y76" s="20" t="str">
        <f>IF(INDEX(個人!$C$5:$AF$205,$A76,1)&lt;&gt;"",IF(ISERROR(VLOOKUP($D76&amp;"@"&amp;4,'中間シート（個人）'!$F:$M,4,FALSE)),"",VLOOKUP($D76&amp;"@"&amp;4,'中間シート（個人）'!$F:$M,6,FALSE)&amp;VLOOKUP($D76&amp;"@"&amp;4,'中間シート（個人）'!$F:$M,7,FALSE)&amp;"."&amp;VLOOKUP($D76&amp;"@"&amp;4,'中間シート（個人）'!$F:$M,8,FALSE)),"")</f>
        <v/>
      </c>
      <c r="Z76" s="20" t="str">
        <f>IF(INDEX(個人!$C$5:$AF$205,$A76,1)&lt;&gt;"",IF(ISERROR(VLOOKUP($D76&amp;"@"&amp;5,'中間シート（個人）'!$F:$M,4,FALSE)),"",VLOOKUP($D76&amp;"@"&amp;5,'中間シート（個人）'!$F:$M,4,FALSE)&amp;VLOOKUP($D76&amp;"@"&amp;5,'中間シート（個人）'!$F:$M,5,FALSE)),"")</f>
        <v/>
      </c>
      <c r="AA76" s="20" t="str">
        <f>IF(INDEX(個人!$C$5:$AF$205,$A76,1)&lt;&gt;"",IF(ISERROR(VLOOKUP($D76&amp;"@"&amp;5,'中間シート（個人）'!$F:$M,4,FALSE)),"",VLOOKUP($D76&amp;"@"&amp;5,'中間シート（個人）'!$F:$M,6,FALSE)&amp;VLOOKUP($D76&amp;"@"&amp;5,'中間シート（個人）'!$F:$M,7,FALSE)&amp;"."&amp;VLOOKUP($D76&amp;"@"&amp;5,'中間シート（個人）'!$F:$M,8,FALSE)),"")</f>
        <v/>
      </c>
      <c r="AB76" s="20" t="str">
        <f>IF(INDEX(個人!$C$5:$AF$205,$A76,1)&lt;&gt;"",IF(ISERROR(VLOOKUP($D76&amp;"@"&amp;6,'中間シート（個人）'!$F:$M,4,FALSE)),"",VLOOKUP($D76&amp;"@"&amp;6,'中間シート（個人）'!$F:$M,4,FALSE)&amp;VLOOKUP($D76&amp;"@"&amp;6,'中間シート（個人）'!$F:$M,5,FALSE)),"")</f>
        <v/>
      </c>
      <c r="AC76" s="20" t="str">
        <f>IF(INDEX(個人!$C$5:$AF$205,$A76,1)&lt;&gt;"",IF(ISERROR(VLOOKUP($D76&amp;"@"&amp;6,'中間シート（個人）'!$F:$M,4,FALSE)),"",VLOOKUP($D76&amp;"@"&amp;6,'中間シート（個人）'!$F:$M,6,FALSE)&amp;VLOOKUP($D76&amp;"@"&amp;6,'中間シート（個人）'!$F:$M,7,FALSE)&amp;"."&amp;VLOOKUP($D76&amp;"@"&amp;6,'中間シート（個人）'!$F:$M,8,FALSE)),"")</f>
        <v/>
      </c>
      <c r="AD76" s="20" t="str">
        <f>IF(INDEX(個人!$C$5:$AF$205,$A76,1)&lt;&gt;"",IF(ISERROR(VLOOKUP($D76&amp;"@"&amp;7,'中間シート（個人）'!$F:$M,4,FALSE)),"",VLOOKUP($D76&amp;"@"&amp;7,'中間シート（個人）'!$F:$M,4,FALSE)&amp;VLOOKUP($D76&amp;"@"&amp;7,'中間シート（個人）'!$F:$M,5,FALSE)),"")</f>
        <v/>
      </c>
      <c r="AE76" s="20" t="str">
        <f>IF(INDEX(個人!$C$5:$AF$205,$A76,1)&lt;&gt;"",IF(ISERROR(VLOOKUP($D76&amp;"@"&amp;7,'中間シート（個人）'!$F:$M,4,FALSE)),"",VLOOKUP($D76&amp;"@"&amp;7,'中間シート（個人）'!$F:$M,6,FALSE)&amp;VLOOKUP($D76&amp;"@"&amp;7,'中間シート（個人）'!$F:$M,7,FALSE)&amp;"."&amp;VLOOKUP($D76&amp;"@"&amp;7,'中間シート（個人）'!$F:$M,8,FALSE)),"")</f>
        <v/>
      </c>
      <c r="AF76" s="20" t="str">
        <f>IF(INDEX(個人!$C$5:$AF$205,$A76,1)&lt;&gt;"",IF(ISERROR(VLOOKUP($D76&amp;"@"&amp;8,'中間シート（個人）'!$F:$M,4,FALSE)),"",VLOOKUP($D76&amp;"@"&amp;8,'中間シート（個人）'!$F:$M,4,FALSE)&amp;VLOOKUP($D76&amp;"@"&amp;8,'中間シート（個人）'!$F:$M,5,FALSE)),"")</f>
        <v/>
      </c>
      <c r="AG76" s="20" t="str">
        <f>IF(INDEX(個人!$C$5:$AF$205,$A76,1)&lt;&gt;"",IF(ISERROR(VLOOKUP($D76&amp;"@"&amp;8,'中間シート（個人）'!$F:$M,4,FALSE)),"",VLOOKUP($D76&amp;"@"&amp;8,'中間シート（個人）'!$F:$M,6,FALSE)&amp;VLOOKUP($D76&amp;"@"&amp;8,'中間シート（個人）'!$F:$M,7,FALSE)&amp;"."&amp;VLOOKUP($D76&amp;"@"&amp;8,'中間シート（個人）'!$F:$M,8,FALSE)),"")</f>
        <v/>
      </c>
      <c r="AH76" s="20" t="str">
        <f>IF(INDEX(個人!$C$5:$AF$205,$A76,1)&lt;&gt;"",IF(ISERROR(VLOOKUP($D76&amp;"@"&amp;9,'中間シート（個人）'!$F:$M,4,FALSE)),"",VLOOKUP($D76&amp;"@"&amp;9,'中間シート（個人）'!$F:$M,4,FALSE)&amp;VLOOKUP($D76&amp;"@"&amp;9,'中間シート（個人）'!$F:$M,5,FALSE)),"")</f>
        <v/>
      </c>
      <c r="AI76" s="20" t="str">
        <f>IF(INDEX(個人!$C$5:$AF$205,$A76,1)&lt;&gt;"",IF(ISERROR(VLOOKUP($D76&amp;"@"&amp;9,'中間シート（個人）'!$F:$M,4,FALSE)),"",VLOOKUP($D76&amp;"@"&amp;9,'中間シート（個人）'!$F:$M,6,FALSE)&amp;VLOOKUP($D76&amp;"@"&amp;9,'中間シート（個人）'!$F:$M,7,FALSE)&amp;"."&amp;VLOOKUP($D76&amp;"@"&amp;9,'中間シート（個人）'!$F:$M,8,FALSE)),"")</f>
        <v/>
      </c>
      <c r="AJ76" s="20" t="str">
        <f>IF(INDEX(個人!$C$5:$AF$205,$A76,1)&lt;&gt;"",IF(ISERROR(VLOOKUP($D76&amp;"@"&amp;10,'中間シート（個人）'!$F:$M,4,FALSE)),"",VLOOKUP($D76&amp;"@"&amp;10,'中間シート（個人）'!$F:$M,4,FALSE)&amp;VLOOKUP($D76&amp;"@"&amp;10,'中間シート（個人）'!$F:$M,5,FALSE)),"")</f>
        <v/>
      </c>
      <c r="AK76" s="20" t="str">
        <f>IF(INDEX(個人!$C$5:$AF$205,$A76,1)&lt;&gt;"",IF(ISERROR(VLOOKUP($D76&amp;"@"&amp;10,'中間シート（個人）'!$F:$M,4,FALSE)),"",VLOOKUP($D76&amp;"@"&amp;10,'中間シート（個人）'!$F:$M,6,FALSE)&amp;VLOOKUP($D76&amp;"@"&amp;10,'中間シート（個人）'!$F:$M,7,FALSE)&amp;"."&amp;VLOOKUP($D76&amp;"@"&amp;10,'中間シート（個人）'!$F:$M,8,FALSE)),"")</f>
        <v/>
      </c>
    </row>
    <row r="77" spans="1:37" x14ac:dyDescent="0.15">
      <c r="A77" s="20">
        <v>74</v>
      </c>
      <c r="C77" s="20" t="str">
        <f>IF(INDEX(個人!$C$5:$AF$205,$A77,1)&lt;&gt;"",VLOOKUP(INDEX(個人!$C$5:$AF$205,$A77,3),コード一覧!$A$1:$B$3,2,FALSE),"")</f>
        <v/>
      </c>
      <c r="D77" s="20" t="str">
        <f>IF(INDEX(個人!$C$5:$AF$205,$A77,1)&lt;&gt;"",DBCS(TRIM(INDEX(個人!$C$5:$AF$205,$A77,1))),"")</f>
        <v/>
      </c>
      <c r="E77" s="20" t="str">
        <f>IF(INDEX(個人!$C$5:$AF$205,$A77,1)&lt;&gt;"",ASC(TRIM(INDEX(個人!$C$5:$AF$205,$A77,2))),"")</f>
        <v/>
      </c>
      <c r="F77" s="20" t="str">
        <f>IF(INDEX(個人!$C$5:$AF$205,$A77,1)&lt;&gt;"",TEXT(YEAR(INDEX(個人!$C$5:$AF$205,$A77,4)),"0000")&amp;TEXT(MONTH(INDEX(個人!$C$5:$AF$205,$A77,4)),"00")&amp;TEXT(DAY(INDEX(個人!$C$5:$AF$205,$A77,4)),"00"),"")</f>
        <v/>
      </c>
      <c r="G77" s="20" t="str">
        <f>IF(INDEX(個人!$C$5:$AF$205,$A77,1)&lt;&gt;"",VLOOKUP(VLOOKUP(INDEX(個人!$C$5:$AF$205,$A77,7),コード一覧!$AA$1:$AC$18,3,FALSE),コード一覧!$C$1:$D$8,2,FALSE),"")</f>
        <v/>
      </c>
      <c r="H77" s="20" t="str">
        <f>IF(INDEX(個人!$C$5:$AF$205,$A77,1)&lt;&gt;"",IF(ISNUMBER(VALUE(RIGHT(INDEX(個人!$C$5:$AF$205,$A77,7),1))),RIGHT(INDEX(個人!$C$5:$AF$205,$A77,7),1),0),"")</f>
        <v/>
      </c>
      <c r="I77" s="20" t="str">
        <f>IF(INDEX(個人!$C$5:$AF$205,$A77,1)&lt;&gt;"",VLOOKUP(D77&amp;"@"&amp;1,'中間シート（個人）'!$F:$M,3,FALSE),"")</f>
        <v/>
      </c>
      <c r="K77" s="20" t="str">
        <f>IF(INDEX(個人!$C$5:$AF$205,$A77,1)&lt;&gt;"",個人!$B$2,"")</f>
        <v/>
      </c>
      <c r="Q77" s="20" t="str">
        <f>IF(INDEX(個人!$C$5:$AF$205,$A77,1)&lt;&gt;"",4,"")</f>
        <v/>
      </c>
      <c r="R77" s="20" t="str">
        <f>IF(INDEX(個人!$C$5:$AF$205,$A77,1)&lt;&gt;"",IF(ISERROR(VLOOKUP($D77&amp;"@"&amp;1,'中間シート（個人）'!$F:$M,4,FALSE)),"",VLOOKUP($D77&amp;"@"&amp;1,'中間シート（個人）'!$F:$M,4,FALSE)&amp;VLOOKUP($D77&amp;"@"&amp;1,'中間シート（個人）'!$F:$M,5,FALSE)),"")</f>
        <v/>
      </c>
      <c r="S77" s="20" t="str">
        <f>IF(INDEX(個人!$C$5:$AF$205,$A77,1)&lt;&gt;"",IF(ISERROR(VLOOKUP($D77&amp;"@"&amp;1,'中間シート（個人）'!$F:$M,4,FALSE)),"",VLOOKUP($D77&amp;"@"&amp;1,'中間シート（個人）'!$F:$M,6,FALSE)&amp;VLOOKUP($D77&amp;"@"&amp;1,'中間シート（個人）'!$F:$M,7,FALSE)&amp;"."&amp;VLOOKUP($D77&amp;"@"&amp;1,'中間シート（個人）'!$F:$M,8,FALSE)),"")</f>
        <v/>
      </c>
      <c r="T77" s="20" t="str">
        <f>IF(INDEX(個人!$C$5:$AF$205,$A77,1)&lt;&gt;"",IF(ISERROR(VLOOKUP($D77&amp;"@"&amp;2,'中間シート（個人）'!$F:$M,4,FALSE)),"",VLOOKUP($D77&amp;"@"&amp;2,'中間シート（個人）'!$F:$M,4,FALSE)&amp;VLOOKUP($D77&amp;"@"&amp;2,'中間シート（個人）'!$F:$M,5,FALSE)),"")</f>
        <v/>
      </c>
      <c r="U77" s="20" t="str">
        <f>IF(INDEX(個人!$C$5:$AF$205,$A77,1)&lt;&gt;"",IF(ISERROR(VLOOKUP($D77&amp;"@"&amp;2,'中間シート（個人）'!$F:$M,4,FALSE)),"",VLOOKUP($D77&amp;"@"&amp;2,'中間シート（個人）'!$F:$M,6,FALSE)&amp;VLOOKUP($D77&amp;"@"&amp;2,'中間シート（個人）'!$F:$M,7,FALSE)&amp;"."&amp;VLOOKUP($D77&amp;"@"&amp;2,'中間シート（個人）'!$F:$M,8,FALSE)),"")</f>
        <v/>
      </c>
      <c r="V77" s="20" t="str">
        <f>IF(INDEX(個人!$C$5:$AF$205,$A77,1)&lt;&gt;"",IF(ISERROR(VLOOKUP($D77&amp;"@"&amp;3,'中間シート（個人）'!$F:$M,4,FALSE)),"",VLOOKUP($D77&amp;"@"&amp;3,'中間シート（個人）'!$F:$M,4,FALSE)&amp;VLOOKUP($D77&amp;"@"&amp;3,'中間シート（個人）'!$F:$M,5,FALSE)),"")</f>
        <v/>
      </c>
      <c r="W77" s="20" t="str">
        <f>IF(INDEX(個人!$C$5:$AF$205,$A77,1)&lt;&gt;"",IF(ISERROR(VLOOKUP($D77&amp;"@"&amp;3,'中間シート（個人）'!$F:$M,4,FALSE)),"",VLOOKUP($D77&amp;"@"&amp;3,'中間シート（個人）'!$F:$M,6,FALSE)&amp;VLOOKUP($D77&amp;"@"&amp;3,'中間シート（個人）'!$F:$M,7,FALSE)&amp;"."&amp;VLOOKUP($D77&amp;"@"&amp;3,'中間シート（個人）'!$F:$M,8,FALSE)),"")</f>
        <v/>
      </c>
      <c r="X77" s="20" t="str">
        <f>IF(INDEX(個人!$C$5:$AF$205,$A77,1)&lt;&gt;"",IF(ISERROR(VLOOKUP($D77&amp;"@"&amp;4,'中間シート（個人）'!$F:$M,4,FALSE)),"",VLOOKUP($D77&amp;"@"&amp;4,'中間シート（個人）'!$F:$M,4,FALSE)&amp;VLOOKUP($D77&amp;"@"&amp;4,'中間シート（個人）'!$F:$M,5,FALSE)),"")</f>
        <v/>
      </c>
      <c r="Y77" s="20" t="str">
        <f>IF(INDEX(個人!$C$5:$AF$205,$A77,1)&lt;&gt;"",IF(ISERROR(VLOOKUP($D77&amp;"@"&amp;4,'中間シート（個人）'!$F:$M,4,FALSE)),"",VLOOKUP($D77&amp;"@"&amp;4,'中間シート（個人）'!$F:$M,6,FALSE)&amp;VLOOKUP($D77&amp;"@"&amp;4,'中間シート（個人）'!$F:$M,7,FALSE)&amp;"."&amp;VLOOKUP($D77&amp;"@"&amp;4,'中間シート（個人）'!$F:$M,8,FALSE)),"")</f>
        <v/>
      </c>
      <c r="Z77" s="20" t="str">
        <f>IF(INDEX(個人!$C$5:$AF$205,$A77,1)&lt;&gt;"",IF(ISERROR(VLOOKUP($D77&amp;"@"&amp;5,'中間シート（個人）'!$F:$M,4,FALSE)),"",VLOOKUP($D77&amp;"@"&amp;5,'中間シート（個人）'!$F:$M,4,FALSE)&amp;VLOOKUP($D77&amp;"@"&amp;5,'中間シート（個人）'!$F:$M,5,FALSE)),"")</f>
        <v/>
      </c>
      <c r="AA77" s="20" t="str">
        <f>IF(INDEX(個人!$C$5:$AF$205,$A77,1)&lt;&gt;"",IF(ISERROR(VLOOKUP($D77&amp;"@"&amp;5,'中間シート（個人）'!$F:$M,4,FALSE)),"",VLOOKUP($D77&amp;"@"&amp;5,'中間シート（個人）'!$F:$M,6,FALSE)&amp;VLOOKUP($D77&amp;"@"&amp;5,'中間シート（個人）'!$F:$M,7,FALSE)&amp;"."&amp;VLOOKUP($D77&amp;"@"&amp;5,'中間シート（個人）'!$F:$M,8,FALSE)),"")</f>
        <v/>
      </c>
      <c r="AB77" s="20" t="str">
        <f>IF(INDEX(個人!$C$5:$AF$205,$A77,1)&lt;&gt;"",IF(ISERROR(VLOOKUP($D77&amp;"@"&amp;6,'中間シート（個人）'!$F:$M,4,FALSE)),"",VLOOKUP($D77&amp;"@"&amp;6,'中間シート（個人）'!$F:$M,4,FALSE)&amp;VLOOKUP($D77&amp;"@"&amp;6,'中間シート（個人）'!$F:$M,5,FALSE)),"")</f>
        <v/>
      </c>
      <c r="AC77" s="20" t="str">
        <f>IF(INDEX(個人!$C$5:$AF$205,$A77,1)&lt;&gt;"",IF(ISERROR(VLOOKUP($D77&amp;"@"&amp;6,'中間シート（個人）'!$F:$M,4,FALSE)),"",VLOOKUP($D77&amp;"@"&amp;6,'中間シート（個人）'!$F:$M,6,FALSE)&amp;VLOOKUP($D77&amp;"@"&amp;6,'中間シート（個人）'!$F:$M,7,FALSE)&amp;"."&amp;VLOOKUP($D77&amp;"@"&amp;6,'中間シート（個人）'!$F:$M,8,FALSE)),"")</f>
        <v/>
      </c>
      <c r="AD77" s="20" t="str">
        <f>IF(INDEX(個人!$C$5:$AF$205,$A77,1)&lt;&gt;"",IF(ISERROR(VLOOKUP($D77&amp;"@"&amp;7,'中間シート（個人）'!$F:$M,4,FALSE)),"",VLOOKUP($D77&amp;"@"&amp;7,'中間シート（個人）'!$F:$M,4,FALSE)&amp;VLOOKUP($D77&amp;"@"&amp;7,'中間シート（個人）'!$F:$M,5,FALSE)),"")</f>
        <v/>
      </c>
      <c r="AE77" s="20" t="str">
        <f>IF(INDEX(個人!$C$5:$AF$205,$A77,1)&lt;&gt;"",IF(ISERROR(VLOOKUP($D77&amp;"@"&amp;7,'中間シート（個人）'!$F:$M,4,FALSE)),"",VLOOKUP($D77&amp;"@"&amp;7,'中間シート（個人）'!$F:$M,6,FALSE)&amp;VLOOKUP($D77&amp;"@"&amp;7,'中間シート（個人）'!$F:$M,7,FALSE)&amp;"."&amp;VLOOKUP($D77&amp;"@"&amp;7,'中間シート（個人）'!$F:$M,8,FALSE)),"")</f>
        <v/>
      </c>
      <c r="AF77" s="20" t="str">
        <f>IF(INDEX(個人!$C$5:$AF$205,$A77,1)&lt;&gt;"",IF(ISERROR(VLOOKUP($D77&amp;"@"&amp;8,'中間シート（個人）'!$F:$M,4,FALSE)),"",VLOOKUP($D77&amp;"@"&amp;8,'中間シート（個人）'!$F:$M,4,FALSE)&amp;VLOOKUP($D77&amp;"@"&amp;8,'中間シート（個人）'!$F:$M,5,FALSE)),"")</f>
        <v/>
      </c>
      <c r="AG77" s="20" t="str">
        <f>IF(INDEX(個人!$C$5:$AF$205,$A77,1)&lt;&gt;"",IF(ISERROR(VLOOKUP($D77&amp;"@"&amp;8,'中間シート（個人）'!$F:$M,4,FALSE)),"",VLOOKUP($D77&amp;"@"&amp;8,'中間シート（個人）'!$F:$M,6,FALSE)&amp;VLOOKUP($D77&amp;"@"&amp;8,'中間シート（個人）'!$F:$M,7,FALSE)&amp;"."&amp;VLOOKUP($D77&amp;"@"&amp;8,'中間シート（個人）'!$F:$M,8,FALSE)),"")</f>
        <v/>
      </c>
      <c r="AH77" s="20" t="str">
        <f>IF(INDEX(個人!$C$5:$AF$205,$A77,1)&lt;&gt;"",IF(ISERROR(VLOOKUP($D77&amp;"@"&amp;9,'中間シート（個人）'!$F:$M,4,FALSE)),"",VLOOKUP($D77&amp;"@"&amp;9,'中間シート（個人）'!$F:$M,4,FALSE)&amp;VLOOKUP($D77&amp;"@"&amp;9,'中間シート（個人）'!$F:$M,5,FALSE)),"")</f>
        <v/>
      </c>
      <c r="AI77" s="20" t="str">
        <f>IF(INDEX(個人!$C$5:$AF$205,$A77,1)&lt;&gt;"",IF(ISERROR(VLOOKUP($D77&amp;"@"&amp;9,'中間シート（個人）'!$F:$M,4,FALSE)),"",VLOOKUP($D77&amp;"@"&amp;9,'中間シート（個人）'!$F:$M,6,FALSE)&amp;VLOOKUP($D77&amp;"@"&amp;9,'中間シート（個人）'!$F:$M,7,FALSE)&amp;"."&amp;VLOOKUP($D77&amp;"@"&amp;9,'中間シート（個人）'!$F:$M,8,FALSE)),"")</f>
        <v/>
      </c>
      <c r="AJ77" s="20" t="str">
        <f>IF(INDEX(個人!$C$5:$AF$205,$A77,1)&lt;&gt;"",IF(ISERROR(VLOOKUP($D77&amp;"@"&amp;10,'中間シート（個人）'!$F:$M,4,FALSE)),"",VLOOKUP($D77&amp;"@"&amp;10,'中間シート（個人）'!$F:$M,4,FALSE)&amp;VLOOKUP($D77&amp;"@"&amp;10,'中間シート（個人）'!$F:$M,5,FALSE)),"")</f>
        <v/>
      </c>
      <c r="AK77" s="20" t="str">
        <f>IF(INDEX(個人!$C$5:$AF$205,$A77,1)&lt;&gt;"",IF(ISERROR(VLOOKUP($D77&amp;"@"&amp;10,'中間シート（個人）'!$F:$M,4,FALSE)),"",VLOOKUP($D77&amp;"@"&amp;10,'中間シート（個人）'!$F:$M,6,FALSE)&amp;VLOOKUP($D77&amp;"@"&amp;10,'中間シート（個人）'!$F:$M,7,FALSE)&amp;"."&amp;VLOOKUP($D77&amp;"@"&amp;10,'中間シート（個人）'!$F:$M,8,FALSE)),"")</f>
        <v/>
      </c>
    </row>
    <row r="78" spans="1:37" x14ac:dyDescent="0.15">
      <c r="A78" s="20">
        <v>75</v>
      </c>
      <c r="C78" s="20" t="str">
        <f>IF(INDEX(個人!$C$5:$AF$205,$A78,1)&lt;&gt;"",VLOOKUP(INDEX(個人!$C$5:$AF$205,$A78,3),コード一覧!$A$1:$B$3,2,FALSE),"")</f>
        <v/>
      </c>
      <c r="D78" s="20" t="str">
        <f>IF(INDEX(個人!$C$5:$AF$205,$A78,1)&lt;&gt;"",DBCS(TRIM(INDEX(個人!$C$5:$AF$205,$A78,1))),"")</f>
        <v/>
      </c>
      <c r="E78" s="20" t="str">
        <f>IF(INDEX(個人!$C$5:$AF$205,$A78,1)&lt;&gt;"",ASC(TRIM(INDEX(個人!$C$5:$AF$205,$A78,2))),"")</f>
        <v/>
      </c>
      <c r="F78" s="20" t="str">
        <f>IF(INDEX(個人!$C$5:$AF$205,$A78,1)&lt;&gt;"",TEXT(YEAR(INDEX(個人!$C$5:$AF$205,$A78,4)),"0000")&amp;TEXT(MONTH(INDEX(個人!$C$5:$AF$205,$A78,4)),"00")&amp;TEXT(DAY(INDEX(個人!$C$5:$AF$205,$A78,4)),"00"),"")</f>
        <v/>
      </c>
      <c r="G78" s="20" t="str">
        <f>IF(INDEX(個人!$C$5:$AF$205,$A78,1)&lt;&gt;"",VLOOKUP(VLOOKUP(INDEX(個人!$C$5:$AF$205,$A78,7),コード一覧!$AA$1:$AC$18,3,FALSE),コード一覧!$C$1:$D$8,2,FALSE),"")</f>
        <v/>
      </c>
      <c r="H78" s="20" t="str">
        <f>IF(INDEX(個人!$C$5:$AF$205,$A78,1)&lt;&gt;"",IF(ISNUMBER(VALUE(RIGHT(INDEX(個人!$C$5:$AF$205,$A78,7),1))),RIGHT(INDEX(個人!$C$5:$AF$205,$A78,7),1),0),"")</f>
        <v/>
      </c>
      <c r="I78" s="20" t="str">
        <f>IF(INDEX(個人!$C$5:$AF$205,$A78,1)&lt;&gt;"",VLOOKUP(D78&amp;"@"&amp;1,'中間シート（個人）'!$F:$M,3,FALSE),"")</f>
        <v/>
      </c>
      <c r="K78" s="20" t="str">
        <f>IF(INDEX(個人!$C$5:$AF$205,$A78,1)&lt;&gt;"",個人!$B$2,"")</f>
        <v/>
      </c>
      <c r="Q78" s="20" t="str">
        <f>IF(INDEX(個人!$C$5:$AF$205,$A78,1)&lt;&gt;"",4,"")</f>
        <v/>
      </c>
      <c r="R78" s="20" t="str">
        <f>IF(INDEX(個人!$C$5:$AF$205,$A78,1)&lt;&gt;"",IF(ISERROR(VLOOKUP($D78&amp;"@"&amp;1,'中間シート（個人）'!$F:$M,4,FALSE)),"",VLOOKUP($D78&amp;"@"&amp;1,'中間シート（個人）'!$F:$M,4,FALSE)&amp;VLOOKUP($D78&amp;"@"&amp;1,'中間シート（個人）'!$F:$M,5,FALSE)),"")</f>
        <v/>
      </c>
      <c r="S78" s="20" t="str">
        <f>IF(INDEX(個人!$C$5:$AF$205,$A78,1)&lt;&gt;"",IF(ISERROR(VLOOKUP($D78&amp;"@"&amp;1,'中間シート（個人）'!$F:$M,4,FALSE)),"",VLOOKUP($D78&amp;"@"&amp;1,'中間シート（個人）'!$F:$M,6,FALSE)&amp;VLOOKUP($D78&amp;"@"&amp;1,'中間シート（個人）'!$F:$M,7,FALSE)&amp;"."&amp;VLOOKUP($D78&amp;"@"&amp;1,'中間シート（個人）'!$F:$M,8,FALSE)),"")</f>
        <v/>
      </c>
      <c r="T78" s="20" t="str">
        <f>IF(INDEX(個人!$C$5:$AF$205,$A78,1)&lt;&gt;"",IF(ISERROR(VLOOKUP($D78&amp;"@"&amp;2,'中間シート（個人）'!$F:$M,4,FALSE)),"",VLOOKUP($D78&amp;"@"&amp;2,'中間シート（個人）'!$F:$M,4,FALSE)&amp;VLOOKUP($D78&amp;"@"&amp;2,'中間シート（個人）'!$F:$M,5,FALSE)),"")</f>
        <v/>
      </c>
      <c r="U78" s="20" t="str">
        <f>IF(INDEX(個人!$C$5:$AF$205,$A78,1)&lt;&gt;"",IF(ISERROR(VLOOKUP($D78&amp;"@"&amp;2,'中間シート（個人）'!$F:$M,4,FALSE)),"",VLOOKUP($D78&amp;"@"&amp;2,'中間シート（個人）'!$F:$M,6,FALSE)&amp;VLOOKUP($D78&amp;"@"&amp;2,'中間シート（個人）'!$F:$M,7,FALSE)&amp;"."&amp;VLOOKUP($D78&amp;"@"&amp;2,'中間シート（個人）'!$F:$M,8,FALSE)),"")</f>
        <v/>
      </c>
      <c r="V78" s="20" t="str">
        <f>IF(INDEX(個人!$C$5:$AF$205,$A78,1)&lt;&gt;"",IF(ISERROR(VLOOKUP($D78&amp;"@"&amp;3,'中間シート（個人）'!$F:$M,4,FALSE)),"",VLOOKUP($D78&amp;"@"&amp;3,'中間シート（個人）'!$F:$M,4,FALSE)&amp;VLOOKUP($D78&amp;"@"&amp;3,'中間シート（個人）'!$F:$M,5,FALSE)),"")</f>
        <v/>
      </c>
      <c r="W78" s="20" t="str">
        <f>IF(INDEX(個人!$C$5:$AF$205,$A78,1)&lt;&gt;"",IF(ISERROR(VLOOKUP($D78&amp;"@"&amp;3,'中間シート（個人）'!$F:$M,4,FALSE)),"",VLOOKUP($D78&amp;"@"&amp;3,'中間シート（個人）'!$F:$M,6,FALSE)&amp;VLOOKUP($D78&amp;"@"&amp;3,'中間シート（個人）'!$F:$M,7,FALSE)&amp;"."&amp;VLOOKUP($D78&amp;"@"&amp;3,'中間シート（個人）'!$F:$M,8,FALSE)),"")</f>
        <v/>
      </c>
      <c r="X78" s="20" t="str">
        <f>IF(INDEX(個人!$C$5:$AF$205,$A78,1)&lt;&gt;"",IF(ISERROR(VLOOKUP($D78&amp;"@"&amp;4,'中間シート（個人）'!$F:$M,4,FALSE)),"",VLOOKUP($D78&amp;"@"&amp;4,'中間シート（個人）'!$F:$M,4,FALSE)&amp;VLOOKUP($D78&amp;"@"&amp;4,'中間シート（個人）'!$F:$M,5,FALSE)),"")</f>
        <v/>
      </c>
      <c r="Y78" s="20" t="str">
        <f>IF(INDEX(個人!$C$5:$AF$205,$A78,1)&lt;&gt;"",IF(ISERROR(VLOOKUP($D78&amp;"@"&amp;4,'中間シート（個人）'!$F:$M,4,FALSE)),"",VLOOKUP($D78&amp;"@"&amp;4,'中間シート（個人）'!$F:$M,6,FALSE)&amp;VLOOKUP($D78&amp;"@"&amp;4,'中間シート（個人）'!$F:$M,7,FALSE)&amp;"."&amp;VLOOKUP($D78&amp;"@"&amp;4,'中間シート（個人）'!$F:$M,8,FALSE)),"")</f>
        <v/>
      </c>
      <c r="Z78" s="20" t="str">
        <f>IF(INDEX(個人!$C$5:$AF$205,$A78,1)&lt;&gt;"",IF(ISERROR(VLOOKUP($D78&amp;"@"&amp;5,'中間シート（個人）'!$F:$M,4,FALSE)),"",VLOOKUP($D78&amp;"@"&amp;5,'中間シート（個人）'!$F:$M,4,FALSE)&amp;VLOOKUP($D78&amp;"@"&amp;5,'中間シート（個人）'!$F:$M,5,FALSE)),"")</f>
        <v/>
      </c>
      <c r="AA78" s="20" t="str">
        <f>IF(INDEX(個人!$C$5:$AF$205,$A78,1)&lt;&gt;"",IF(ISERROR(VLOOKUP($D78&amp;"@"&amp;5,'中間シート（個人）'!$F:$M,4,FALSE)),"",VLOOKUP($D78&amp;"@"&amp;5,'中間シート（個人）'!$F:$M,6,FALSE)&amp;VLOOKUP($D78&amp;"@"&amp;5,'中間シート（個人）'!$F:$M,7,FALSE)&amp;"."&amp;VLOOKUP($D78&amp;"@"&amp;5,'中間シート（個人）'!$F:$M,8,FALSE)),"")</f>
        <v/>
      </c>
      <c r="AB78" s="20" t="str">
        <f>IF(INDEX(個人!$C$5:$AF$205,$A78,1)&lt;&gt;"",IF(ISERROR(VLOOKUP($D78&amp;"@"&amp;6,'中間シート（個人）'!$F:$M,4,FALSE)),"",VLOOKUP($D78&amp;"@"&amp;6,'中間シート（個人）'!$F:$M,4,FALSE)&amp;VLOOKUP($D78&amp;"@"&amp;6,'中間シート（個人）'!$F:$M,5,FALSE)),"")</f>
        <v/>
      </c>
      <c r="AC78" s="20" t="str">
        <f>IF(INDEX(個人!$C$5:$AF$205,$A78,1)&lt;&gt;"",IF(ISERROR(VLOOKUP($D78&amp;"@"&amp;6,'中間シート（個人）'!$F:$M,4,FALSE)),"",VLOOKUP($D78&amp;"@"&amp;6,'中間シート（個人）'!$F:$M,6,FALSE)&amp;VLOOKUP($D78&amp;"@"&amp;6,'中間シート（個人）'!$F:$M,7,FALSE)&amp;"."&amp;VLOOKUP($D78&amp;"@"&amp;6,'中間シート（個人）'!$F:$M,8,FALSE)),"")</f>
        <v/>
      </c>
      <c r="AD78" s="20" t="str">
        <f>IF(INDEX(個人!$C$5:$AF$205,$A78,1)&lt;&gt;"",IF(ISERROR(VLOOKUP($D78&amp;"@"&amp;7,'中間シート（個人）'!$F:$M,4,FALSE)),"",VLOOKUP($D78&amp;"@"&amp;7,'中間シート（個人）'!$F:$M,4,FALSE)&amp;VLOOKUP($D78&amp;"@"&amp;7,'中間シート（個人）'!$F:$M,5,FALSE)),"")</f>
        <v/>
      </c>
      <c r="AE78" s="20" t="str">
        <f>IF(INDEX(個人!$C$5:$AF$205,$A78,1)&lt;&gt;"",IF(ISERROR(VLOOKUP($D78&amp;"@"&amp;7,'中間シート（個人）'!$F:$M,4,FALSE)),"",VLOOKUP($D78&amp;"@"&amp;7,'中間シート（個人）'!$F:$M,6,FALSE)&amp;VLOOKUP($D78&amp;"@"&amp;7,'中間シート（個人）'!$F:$M,7,FALSE)&amp;"."&amp;VLOOKUP($D78&amp;"@"&amp;7,'中間シート（個人）'!$F:$M,8,FALSE)),"")</f>
        <v/>
      </c>
      <c r="AF78" s="20" t="str">
        <f>IF(INDEX(個人!$C$5:$AF$205,$A78,1)&lt;&gt;"",IF(ISERROR(VLOOKUP($D78&amp;"@"&amp;8,'中間シート（個人）'!$F:$M,4,FALSE)),"",VLOOKUP($D78&amp;"@"&amp;8,'中間シート（個人）'!$F:$M,4,FALSE)&amp;VLOOKUP($D78&amp;"@"&amp;8,'中間シート（個人）'!$F:$M,5,FALSE)),"")</f>
        <v/>
      </c>
      <c r="AG78" s="20" t="str">
        <f>IF(INDEX(個人!$C$5:$AF$205,$A78,1)&lt;&gt;"",IF(ISERROR(VLOOKUP($D78&amp;"@"&amp;8,'中間シート（個人）'!$F:$M,4,FALSE)),"",VLOOKUP($D78&amp;"@"&amp;8,'中間シート（個人）'!$F:$M,6,FALSE)&amp;VLOOKUP($D78&amp;"@"&amp;8,'中間シート（個人）'!$F:$M,7,FALSE)&amp;"."&amp;VLOOKUP($D78&amp;"@"&amp;8,'中間シート（個人）'!$F:$M,8,FALSE)),"")</f>
        <v/>
      </c>
      <c r="AH78" s="20" t="str">
        <f>IF(INDEX(個人!$C$5:$AF$205,$A78,1)&lt;&gt;"",IF(ISERROR(VLOOKUP($D78&amp;"@"&amp;9,'中間シート（個人）'!$F:$M,4,FALSE)),"",VLOOKUP($D78&amp;"@"&amp;9,'中間シート（個人）'!$F:$M,4,FALSE)&amp;VLOOKUP($D78&amp;"@"&amp;9,'中間シート（個人）'!$F:$M,5,FALSE)),"")</f>
        <v/>
      </c>
      <c r="AI78" s="20" t="str">
        <f>IF(INDEX(個人!$C$5:$AF$205,$A78,1)&lt;&gt;"",IF(ISERROR(VLOOKUP($D78&amp;"@"&amp;9,'中間シート（個人）'!$F:$M,4,FALSE)),"",VLOOKUP($D78&amp;"@"&amp;9,'中間シート（個人）'!$F:$M,6,FALSE)&amp;VLOOKUP($D78&amp;"@"&amp;9,'中間シート（個人）'!$F:$M,7,FALSE)&amp;"."&amp;VLOOKUP($D78&amp;"@"&amp;9,'中間シート（個人）'!$F:$M,8,FALSE)),"")</f>
        <v/>
      </c>
      <c r="AJ78" s="20" t="str">
        <f>IF(INDEX(個人!$C$5:$AF$205,$A78,1)&lt;&gt;"",IF(ISERROR(VLOOKUP($D78&amp;"@"&amp;10,'中間シート（個人）'!$F:$M,4,FALSE)),"",VLOOKUP($D78&amp;"@"&amp;10,'中間シート（個人）'!$F:$M,4,FALSE)&amp;VLOOKUP($D78&amp;"@"&amp;10,'中間シート（個人）'!$F:$M,5,FALSE)),"")</f>
        <v/>
      </c>
      <c r="AK78" s="20" t="str">
        <f>IF(INDEX(個人!$C$5:$AF$205,$A78,1)&lt;&gt;"",IF(ISERROR(VLOOKUP($D78&amp;"@"&amp;10,'中間シート（個人）'!$F:$M,4,FALSE)),"",VLOOKUP($D78&amp;"@"&amp;10,'中間シート（個人）'!$F:$M,6,FALSE)&amp;VLOOKUP($D78&amp;"@"&amp;10,'中間シート（個人）'!$F:$M,7,FALSE)&amp;"."&amp;VLOOKUP($D78&amp;"@"&amp;10,'中間シート（個人）'!$F:$M,8,FALSE)),"")</f>
        <v/>
      </c>
    </row>
    <row r="79" spans="1:37" x14ac:dyDescent="0.15">
      <c r="A79" s="20">
        <v>76</v>
      </c>
      <c r="C79" s="20" t="str">
        <f>IF(INDEX(個人!$C$5:$AF$205,$A79,1)&lt;&gt;"",VLOOKUP(INDEX(個人!$C$5:$AF$205,$A79,3),コード一覧!$A$1:$B$3,2,FALSE),"")</f>
        <v/>
      </c>
      <c r="D79" s="20" t="str">
        <f>IF(INDEX(個人!$C$5:$AF$205,$A79,1)&lt;&gt;"",DBCS(TRIM(INDEX(個人!$C$5:$AF$205,$A79,1))),"")</f>
        <v/>
      </c>
      <c r="E79" s="20" t="str">
        <f>IF(INDEX(個人!$C$5:$AF$205,$A79,1)&lt;&gt;"",ASC(TRIM(INDEX(個人!$C$5:$AF$205,$A79,2))),"")</f>
        <v/>
      </c>
      <c r="F79" s="20" t="str">
        <f>IF(INDEX(個人!$C$5:$AF$205,$A79,1)&lt;&gt;"",TEXT(YEAR(INDEX(個人!$C$5:$AF$205,$A79,4)),"0000")&amp;TEXT(MONTH(INDEX(個人!$C$5:$AF$205,$A79,4)),"00")&amp;TEXT(DAY(INDEX(個人!$C$5:$AF$205,$A79,4)),"00"),"")</f>
        <v/>
      </c>
      <c r="G79" s="20" t="str">
        <f>IF(INDEX(個人!$C$5:$AF$205,$A79,1)&lt;&gt;"",VLOOKUP(VLOOKUP(INDEX(個人!$C$5:$AF$205,$A79,7),コード一覧!$AA$1:$AC$18,3,FALSE),コード一覧!$C$1:$D$8,2,FALSE),"")</f>
        <v/>
      </c>
      <c r="H79" s="20" t="str">
        <f>IF(INDEX(個人!$C$5:$AF$205,$A79,1)&lt;&gt;"",IF(ISNUMBER(VALUE(RIGHT(INDEX(個人!$C$5:$AF$205,$A79,7),1))),RIGHT(INDEX(個人!$C$5:$AF$205,$A79,7),1),0),"")</f>
        <v/>
      </c>
      <c r="I79" s="20" t="str">
        <f>IF(INDEX(個人!$C$5:$AF$205,$A79,1)&lt;&gt;"",VLOOKUP(D79&amp;"@"&amp;1,'中間シート（個人）'!$F:$M,3,FALSE),"")</f>
        <v/>
      </c>
      <c r="K79" s="20" t="str">
        <f>IF(INDEX(個人!$C$5:$AF$205,$A79,1)&lt;&gt;"",個人!$B$2,"")</f>
        <v/>
      </c>
      <c r="Q79" s="20" t="str">
        <f>IF(INDEX(個人!$C$5:$AF$205,$A79,1)&lt;&gt;"",4,"")</f>
        <v/>
      </c>
      <c r="R79" s="20" t="str">
        <f>IF(INDEX(個人!$C$5:$AF$205,$A79,1)&lt;&gt;"",IF(ISERROR(VLOOKUP($D79&amp;"@"&amp;1,'中間シート（個人）'!$F:$M,4,FALSE)),"",VLOOKUP($D79&amp;"@"&amp;1,'中間シート（個人）'!$F:$M,4,FALSE)&amp;VLOOKUP($D79&amp;"@"&amp;1,'中間シート（個人）'!$F:$M,5,FALSE)),"")</f>
        <v/>
      </c>
      <c r="S79" s="20" t="str">
        <f>IF(INDEX(個人!$C$5:$AF$205,$A79,1)&lt;&gt;"",IF(ISERROR(VLOOKUP($D79&amp;"@"&amp;1,'中間シート（個人）'!$F:$M,4,FALSE)),"",VLOOKUP($D79&amp;"@"&amp;1,'中間シート（個人）'!$F:$M,6,FALSE)&amp;VLOOKUP($D79&amp;"@"&amp;1,'中間シート（個人）'!$F:$M,7,FALSE)&amp;"."&amp;VLOOKUP($D79&amp;"@"&amp;1,'中間シート（個人）'!$F:$M,8,FALSE)),"")</f>
        <v/>
      </c>
      <c r="T79" s="20" t="str">
        <f>IF(INDEX(個人!$C$5:$AF$205,$A79,1)&lt;&gt;"",IF(ISERROR(VLOOKUP($D79&amp;"@"&amp;2,'中間シート（個人）'!$F:$M,4,FALSE)),"",VLOOKUP($D79&amp;"@"&amp;2,'中間シート（個人）'!$F:$M,4,FALSE)&amp;VLOOKUP($D79&amp;"@"&amp;2,'中間シート（個人）'!$F:$M,5,FALSE)),"")</f>
        <v/>
      </c>
      <c r="U79" s="20" t="str">
        <f>IF(INDEX(個人!$C$5:$AF$205,$A79,1)&lt;&gt;"",IF(ISERROR(VLOOKUP($D79&amp;"@"&amp;2,'中間シート（個人）'!$F:$M,4,FALSE)),"",VLOOKUP($D79&amp;"@"&amp;2,'中間シート（個人）'!$F:$M,6,FALSE)&amp;VLOOKUP($D79&amp;"@"&amp;2,'中間シート（個人）'!$F:$M,7,FALSE)&amp;"."&amp;VLOOKUP($D79&amp;"@"&amp;2,'中間シート（個人）'!$F:$M,8,FALSE)),"")</f>
        <v/>
      </c>
      <c r="V79" s="20" t="str">
        <f>IF(INDEX(個人!$C$5:$AF$205,$A79,1)&lt;&gt;"",IF(ISERROR(VLOOKUP($D79&amp;"@"&amp;3,'中間シート（個人）'!$F:$M,4,FALSE)),"",VLOOKUP($D79&amp;"@"&amp;3,'中間シート（個人）'!$F:$M,4,FALSE)&amp;VLOOKUP($D79&amp;"@"&amp;3,'中間シート（個人）'!$F:$M,5,FALSE)),"")</f>
        <v/>
      </c>
      <c r="W79" s="20" t="str">
        <f>IF(INDEX(個人!$C$5:$AF$205,$A79,1)&lt;&gt;"",IF(ISERROR(VLOOKUP($D79&amp;"@"&amp;3,'中間シート（個人）'!$F:$M,4,FALSE)),"",VLOOKUP($D79&amp;"@"&amp;3,'中間シート（個人）'!$F:$M,6,FALSE)&amp;VLOOKUP($D79&amp;"@"&amp;3,'中間シート（個人）'!$F:$M,7,FALSE)&amp;"."&amp;VLOOKUP($D79&amp;"@"&amp;3,'中間シート（個人）'!$F:$M,8,FALSE)),"")</f>
        <v/>
      </c>
      <c r="X79" s="20" t="str">
        <f>IF(INDEX(個人!$C$5:$AF$205,$A79,1)&lt;&gt;"",IF(ISERROR(VLOOKUP($D79&amp;"@"&amp;4,'中間シート（個人）'!$F:$M,4,FALSE)),"",VLOOKUP($D79&amp;"@"&amp;4,'中間シート（個人）'!$F:$M,4,FALSE)&amp;VLOOKUP($D79&amp;"@"&amp;4,'中間シート（個人）'!$F:$M,5,FALSE)),"")</f>
        <v/>
      </c>
      <c r="Y79" s="20" t="str">
        <f>IF(INDEX(個人!$C$5:$AF$205,$A79,1)&lt;&gt;"",IF(ISERROR(VLOOKUP($D79&amp;"@"&amp;4,'中間シート（個人）'!$F:$M,4,FALSE)),"",VLOOKUP($D79&amp;"@"&amp;4,'中間シート（個人）'!$F:$M,6,FALSE)&amp;VLOOKUP($D79&amp;"@"&amp;4,'中間シート（個人）'!$F:$M,7,FALSE)&amp;"."&amp;VLOOKUP($D79&amp;"@"&amp;4,'中間シート（個人）'!$F:$M,8,FALSE)),"")</f>
        <v/>
      </c>
      <c r="Z79" s="20" t="str">
        <f>IF(INDEX(個人!$C$5:$AF$205,$A79,1)&lt;&gt;"",IF(ISERROR(VLOOKUP($D79&amp;"@"&amp;5,'中間シート（個人）'!$F:$M,4,FALSE)),"",VLOOKUP($D79&amp;"@"&amp;5,'中間シート（個人）'!$F:$M,4,FALSE)&amp;VLOOKUP($D79&amp;"@"&amp;5,'中間シート（個人）'!$F:$M,5,FALSE)),"")</f>
        <v/>
      </c>
      <c r="AA79" s="20" t="str">
        <f>IF(INDEX(個人!$C$5:$AF$205,$A79,1)&lt;&gt;"",IF(ISERROR(VLOOKUP($D79&amp;"@"&amp;5,'中間シート（個人）'!$F:$M,4,FALSE)),"",VLOOKUP($D79&amp;"@"&amp;5,'中間シート（個人）'!$F:$M,6,FALSE)&amp;VLOOKUP($D79&amp;"@"&amp;5,'中間シート（個人）'!$F:$M,7,FALSE)&amp;"."&amp;VLOOKUP($D79&amp;"@"&amp;5,'中間シート（個人）'!$F:$M,8,FALSE)),"")</f>
        <v/>
      </c>
      <c r="AB79" s="20" t="str">
        <f>IF(INDEX(個人!$C$5:$AF$205,$A79,1)&lt;&gt;"",IF(ISERROR(VLOOKUP($D79&amp;"@"&amp;6,'中間シート（個人）'!$F:$M,4,FALSE)),"",VLOOKUP($D79&amp;"@"&amp;6,'中間シート（個人）'!$F:$M,4,FALSE)&amp;VLOOKUP($D79&amp;"@"&amp;6,'中間シート（個人）'!$F:$M,5,FALSE)),"")</f>
        <v/>
      </c>
      <c r="AC79" s="20" t="str">
        <f>IF(INDEX(個人!$C$5:$AF$205,$A79,1)&lt;&gt;"",IF(ISERROR(VLOOKUP($D79&amp;"@"&amp;6,'中間シート（個人）'!$F:$M,4,FALSE)),"",VLOOKUP($D79&amp;"@"&amp;6,'中間シート（個人）'!$F:$M,6,FALSE)&amp;VLOOKUP($D79&amp;"@"&amp;6,'中間シート（個人）'!$F:$M,7,FALSE)&amp;"."&amp;VLOOKUP($D79&amp;"@"&amp;6,'中間シート（個人）'!$F:$M,8,FALSE)),"")</f>
        <v/>
      </c>
      <c r="AD79" s="20" t="str">
        <f>IF(INDEX(個人!$C$5:$AF$205,$A79,1)&lt;&gt;"",IF(ISERROR(VLOOKUP($D79&amp;"@"&amp;7,'中間シート（個人）'!$F:$M,4,FALSE)),"",VLOOKUP($D79&amp;"@"&amp;7,'中間シート（個人）'!$F:$M,4,FALSE)&amp;VLOOKUP($D79&amp;"@"&amp;7,'中間シート（個人）'!$F:$M,5,FALSE)),"")</f>
        <v/>
      </c>
      <c r="AE79" s="20" t="str">
        <f>IF(INDEX(個人!$C$5:$AF$205,$A79,1)&lt;&gt;"",IF(ISERROR(VLOOKUP($D79&amp;"@"&amp;7,'中間シート（個人）'!$F:$M,4,FALSE)),"",VLOOKUP($D79&amp;"@"&amp;7,'中間シート（個人）'!$F:$M,6,FALSE)&amp;VLOOKUP($D79&amp;"@"&amp;7,'中間シート（個人）'!$F:$M,7,FALSE)&amp;"."&amp;VLOOKUP($D79&amp;"@"&amp;7,'中間シート（個人）'!$F:$M,8,FALSE)),"")</f>
        <v/>
      </c>
      <c r="AF79" s="20" t="str">
        <f>IF(INDEX(個人!$C$5:$AF$205,$A79,1)&lt;&gt;"",IF(ISERROR(VLOOKUP($D79&amp;"@"&amp;8,'中間シート（個人）'!$F:$M,4,FALSE)),"",VLOOKUP($D79&amp;"@"&amp;8,'中間シート（個人）'!$F:$M,4,FALSE)&amp;VLOOKUP($D79&amp;"@"&amp;8,'中間シート（個人）'!$F:$M,5,FALSE)),"")</f>
        <v/>
      </c>
      <c r="AG79" s="20" t="str">
        <f>IF(INDEX(個人!$C$5:$AF$205,$A79,1)&lt;&gt;"",IF(ISERROR(VLOOKUP($D79&amp;"@"&amp;8,'中間シート（個人）'!$F:$M,4,FALSE)),"",VLOOKUP($D79&amp;"@"&amp;8,'中間シート（個人）'!$F:$M,6,FALSE)&amp;VLOOKUP($D79&amp;"@"&amp;8,'中間シート（個人）'!$F:$M,7,FALSE)&amp;"."&amp;VLOOKUP($D79&amp;"@"&amp;8,'中間シート（個人）'!$F:$M,8,FALSE)),"")</f>
        <v/>
      </c>
      <c r="AH79" s="20" t="str">
        <f>IF(INDEX(個人!$C$5:$AF$205,$A79,1)&lt;&gt;"",IF(ISERROR(VLOOKUP($D79&amp;"@"&amp;9,'中間シート（個人）'!$F:$M,4,FALSE)),"",VLOOKUP($D79&amp;"@"&amp;9,'中間シート（個人）'!$F:$M,4,FALSE)&amp;VLOOKUP($D79&amp;"@"&amp;9,'中間シート（個人）'!$F:$M,5,FALSE)),"")</f>
        <v/>
      </c>
      <c r="AI79" s="20" t="str">
        <f>IF(INDEX(個人!$C$5:$AF$205,$A79,1)&lt;&gt;"",IF(ISERROR(VLOOKUP($D79&amp;"@"&amp;9,'中間シート（個人）'!$F:$M,4,FALSE)),"",VLOOKUP($D79&amp;"@"&amp;9,'中間シート（個人）'!$F:$M,6,FALSE)&amp;VLOOKUP($D79&amp;"@"&amp;9,'中間シート（個人）'!$F:$M,7,FALSE)&amp;"."&amp;VLOOKUP($D79&amp;"@"&amp;9,'中間シート（個人）'!$F:$M,8,FALSE)),"")</f>
        <v/>
      </c>
      <c r="AJ79" s="20" t="str">
        <f>IF(INDEX(個人!$C$5:$AF$205,$A79,1)&lt;&gt;"",IF(ISERROR(VLOOKUP($D79&amp;"@"&amp;10,'中間シート（個人）'!$F:$M,4,FALSE)),"",VLOOKUP($D79&amp;"@"&amp;10,'中間シート（個人）'!$F:$M,4,FALSE)&amp;VLOOKUP($D79&amp;"@"&amp;10,'中間シート（個人）'!$F:$M,5,FALSE)),"")</f>
        <v/>
      </c>
      <c r="AK79" s="20" t="str">
        <f>IF(INDEX(個人!$C$5:$AF$205,$A79,1)&lt;&gt;"",IF(ISERROR(VLOOKUP($D79&amp;"@"&amp;10,'中間シート（個人）'!$F:$M,4,FALSE)),"",VLOOKUP($D79&amp;"@"&amp;10,'中間シート（個人）'!$F:$M,6,FALSE)&amp;VLOOKUP($D79&amp;"@"&amp;10,'中間シート（個人）'!$F:$M,7,FALSE)&amp;"."&amp;VLOOKUP($D79&amp;"@"&amp;10,'中間シート（個人）'!$F:$M,8,FALSE)),"")</f>
        <v/>
      </c>
    </row>
    <row r="80" spans="1:37" x14ac:dyDescent="0.15">
      <c r="A80" s="20">
        <v>77</v>
      </c>
      <c r="C80" s="20" t="str">
        <f>IF(INDEX(個人!$C$5:$AF$205,$A80,1)&lt;&gt;"",VLOOKUP(INDEX(個人!$C$5:$AF$205,$A80,3),コード一覧!$A$1:$B$3,2,FALSE),"")</f>
        <v/>
      </c>
      <c r="D80" s="20" t="str">
        <f>IF(INDEX(個人!$C$5:$AF$205,$A80,1)&lt;&gt;"",DBCS(TRIM(INDEX(個人!$C$5:$AF$205,$A80,1))),"")</f>
        <v/>
      </c>
      <c r="E80" s="20" t="str">
        <f>IF(INDEX(個人!$C$5:$AF$205,$A80,1)&lt;&gt;"",ASC(TRIM(INDEX(個人!$C$5:$AF$205,$A80,2))),"")</f>
        <v/>
      </c>
      <c r="F80" s="20" t="str">
        <f>IF(INDEX(個人!$C$5:$AF$205,$A80,1)&lt;&gt;"",TEXT(YEAR(INDEX(個人!$C$5:$AF$205,$A80,4)),"0000")&amp;TEXT(MONTH(INDEX(個人!$C$5:$AF$205,$A80,4)),"00")&amp;TEXT(DAY(INDEX(個人!$C$5:$AF$205,$A80,4)),"00"),"")</f>
        <v/>
      </c>
      <c r="G80" s="20" t="str">
        <f>IF(INDEX(個人!$C$5:$AF$205,$A80,1)&lt;&gt;"",VLOOKUP(VLOOKUP(INDEX(個人!$C$5:$AF$205,$A80,7),コード一覧!$AA$1:$AC$18,3,FALSE),コード一覧!$C$1:$D$8,2,FALSE),"")</f>
        <v/>
      </c>
      <c r="H80" s="20" t="str">
        <f>IF(INDEX(個人!$C$5:$AF$205,$A80,1)&lt;&gt;"",IF(ISNUMBER(VALUE(RIGHT(INDEX(個人!$C$5:$AF$205,$A80,7),1))),RIGHT(INDEX(個人!$C$5:$AF$205,$A80,7),1),0),"")</f>
        <v/>
      </c>
      <c r="I80" s="20" t="str">
        <f>IF(INDEX(個人!$C$5:$AF$205,$A80,1)&lt;&gt;"",VLOOKUP(D80&amp;"@"&amp;1,'中間シート（個人）'!$F:$M,3,FALSE),"")</f>
        <v/>
      </c>
      <c r="K80" s="20" t="str">
        <f>IF(INDEX(個人!$C$5:$AF$205,$A80,1)&lt;&gt;"",個人!$B$2,"")</f>
        <v/>
      </c>
      <c r="Q80" s="20" t="str">
        <f>IF(INDEX(個人!$C$5:$AF$205,$A80,1)&lt;&gt;"",4,"")</f>
        <v/>
      </c>
      <c r="R80" s="20" t="str">
        <f>IF(INDEX(個人!$C$5:$AF$205,$A80,1)&lt;&gt;"",IF(ISERROR(VLOOKUP($D80&amp;"@"&amp;1,'中間シート（個人）'!$F:$M,4,FALSE)),"",VLOOKUP($D80&amp;"@"&amp;1,'中間シート（個人）'!$F:$M,4,FALSE)&amp;VLOOKUP($D80&amp;"@"&amp;1,'中間シート（個人）'!$F:$M,5,FALSE)),"")</f>
        <v/>
      </c>
      <c r="S80" s="20" t="str">
        <f>IF(INDEX(個人!$C$5:$AF$205,$A80,1)&lt;&gt;"",IF(ISERROR(VLOOKUP($D80&amp;"@"&amp;1,'中間シート（個人）'!$F:$M,4,FALSE)),"",VLOOKUP($D80&amp;"@"&amp;1,'中間シート（個人）'!$F:$M,6,FALSE)&amp;VLOOKUP($D80&amp;"@"&amp;1,'中間シート（個人）'!$F:$M,7,FALSE)&amp;"."&amp;VLOOKUP($D80&amp;"@"&amp;1,'中間シート（個人）'!$F:$M,8,FALSE)),"")</f>
        <v/>
      </c>
      <c r="T80" s="20" t="str">
        <f>IF(INDEX(個人!$C$5:$AF$205,$A80,1)&lt;&gt;"",IF(ISERROR(VLOOKUP($D80&amp;"@"&amp;2,'中間シート（個人）'!$F:$M,4,FALSE)),"",VLOOKUP($D80&amp;"@"&amp;2,'中間シート（個人）'!$F:$M,4,FALSE)&amp;VLOOKUP($D80&amp;"@"&amp;2,'中間シート（個人）'!$F:$M,5,FALSE)),"")</f>
        <v/>
      </c>
      <c r="U80" s="20" t="str">
        <f>IF(INDEX(個人!$C$5:$AF$205,$A80,1)&lt;&gt;"",IF(ISERROR(VLOOKUP($D80&amp;"@"&amp;2,'中間シート（個人）'!$F:$M,4,FALSE)),"",VLOOKUP($D80&amp;"@"&amp;2,'中間シート（個人）'!$F:$M,6,FALSE)&amp;VLOOKUP($D80&amp;"@"&amp;2,'中間シート（個人）'!$F:$M,7,FALSE)&amp;"."&amp;VLOOKUP($D80&amp;"@"&amp;2,'中間シート（個人）'!$F:$M,8,FALSE)),"")</f>
        <v/>
      </c>
      <c r="V80" s="20" t="str">
        <f>IF(INDEX(個人!$C$5:$AF$205,$A80,1)&lt;&gt;"",IF(ISERROR(VLOOKUP($D80&amp;"@"&amp;3,'中間シート（個人）'!$F:$M,4,FALSE)),"",VLOOKUP($D80&amp;"@"&amp;3,'中間シート（個人）'!$F:$M,4,FALSE)&amp;VLOOKUP($D80&amp;"@"&amp;3,'中間シート（個人）'!$F:$M,5,FALSE)),"")</f>
        <v/>
      </c>
      <c r="W80" s="20" t="str">
        <f>IF(INDEX(個人!$C$5:$AF$205,$A80,1)&lt;&gt;"",IF(ISERROR(VLOOKUP($D80&amp;"@"&amp;3,'中間シート（個人）'!$F:$M,4,FALSE)),"",VLOOKUP($D80&amp;"@"&amp;3,'中間シート（個人）'!$F:$M,6,FALSE)&amp;VLOOKUP($D80&amp;"@"&amp;3,'中間シート（個人）'!$F:$M,7,FALSE)&amp;"."&amp;VLOOKUP($D80&amp;"@"&amp;3,'中間シート（個人）'!$F:$M,8,FALSE)),"")</f>
        <v/>
      </c>
      <c r="X80" s="20" t="str">
        <f>IF(INDEX(個人!$C$5:$AF$205,$A80,1)&lt;&gt;"",IF(ISERROR(VLOOKUP($D80&amp;"@"&amp;4,'中間シート（個人）'!$F:$M,4,FALSE)),"",VLOOKUP($D80&amp;"@"&amp;4,'中間シート（個人）'!$F:$M,4,FALSE)&amp;VLOOKUP($D80&amp;"@"&amp;4,'中間シート（個人）'!$F:$M,5,FALSE)),"")</f>
        <v/>
      </c>
      <c r="Y80" s="20" t="str">
        <f>IF(INDEX(個人!$C$5:$AF$205,$A80,1)&lt;&gt;"",IF(ISERROR(VLOOKUP($D80&amp;"@"&amp;4,'中間シート（個人）'!$F:$M,4,FALSE)),"",VLOOKUP($D80&amp;"@"&amp;4,'中間シート（個人）'!$F:$M,6,FALSE)&amp;VLOOKUP($D80&amp;"@"&amp;4,'中間シート（個人）'!$F:$M,7,FALSE)&amp;"."&amp;VLOOKUP($D80&amp;"@"&amp;4,'中間シート（個人）'!$F:$M,8,FALSE)),"")</f>
        <v/>
      </c>
      <c r="Z80" s="20" t="str">
        <f>IF(INDEX(個人!$C$5:$AF$205,$A80,1)&lt;&gt;"",IF(ISERROR(VLOOKUP($D80&amp;"@"&amp;5,'中間シート（個人）'!$F:$M,4,FALSE)),"",VLOOKUP($D80&amp;"@"&amp;5,'中間シート（個人）'!$F:$M,4,FALSE)&amp;VLOOKUP($D80&amp;"@"&amp;5,'中間シート（個人）'!$F:$M,5,FALSE)),"")</f>
        <v/>
      </c>
      <c r="AA80" s="20" t="str">
        <f>IF(INDEX(個人!$C$5:$AF$205,$A80,1)&lt;&gt;"",IF(ISERROR(VLOOKUP($D80&amp;"@"&amp;5,'中間シート（個人）'!$F:$M,4,FALSE)),"",VLOOKUP($D80&amp;"@"&amp;5,'中間シート（個人）'!$F:$M,6,FALSE)&amp;VLOOKUP($D80&amp;"@"&amp;5,'中間シート（個人）'!$F:$M,7,FALSE)&amp;"."&amp;VLOOKUP($D80&amp;"@"&amp;5,'中間シート（個人）'!$F:$M,8,FALSE)),"")</f>
        <v/>
      </c>
      <c r="AB80" s="20" t="str">
        <f>IF(INDEX(個人!$C$5:$AF$205,$A80,1)&lt;&gt;"",IF(ISERROR(VLOOKUP($D80&amp;"@"&amp;6,'中間シート（個人）'!$F:$M,4,FALSE)),"",VLOOKUP($D80&amp;"@"&amp;6,'中間シート（個人）'!$F:$M,4,FALSE)&amp;VLOOKUP($D80&amp;"@"&amp;6,'中間シート（個人）'!$F:$M,5,FALSE)),"")</f>
        <v/>
      </c>
      <c r="AC80" s="20" t="str">
        <f>IF(INDEX(個人!$C$5:$AF$205,$A80,1)&lt;&gt;"",IF(ISERROR(VLOOKUP($D80&amp;"@"&amp;6,'中間シート（個人）'!$F:$M,4,FALSE)),"",VLOOKUP($D80&amp;"@"&amp;6,'中間シート（個人）'!$F:$M,6,FALSE)&amp;VLOOKUP($D80&amp;"@"&amp;6,'中間シート（個人）'!$F:$M,7,FALSE)&amp;"."&amp;VLOOKUP($D80&amp;"@"&amp;6,'中間シート（個人）'!$F:$M,8,FALSE)),"")</f>
        <v/>
      </c>
      <c r="AD80" s="20" t="str">
        <f>IF(INDEX(個人!$C$5:$AF$205,$A80,1)&lt;&gt;"",IF(ISERROR(VLOOKUP($D80&amp;"@"&amp;7,'中間シート（個人）'!$F:$M,4,FALSE)),"",VLOOKUP($D80&amp;"@"&amp;7,'中間シート（個人）'!$F:$M,4,FALSE)&amp;VLOOKUP($D80&amp;"@"&amp;7,'中間シート（個人）'!$F:$M,5,FALSE)),"")</f>
        <v/>
      </c>
      <c r="AE80" s="20" t="str">
        <f>IF(INDEX(個人!$C$5:$AF$205,$A80,1)&lt;&gt;"",IF(ISERROR(VLOOKUP($D80&amp;"@"&amp;7,'中間シート（個人）'!$F:$M,4,FALSE)),"",VLOOKUP($D80&amp;"@"&amp;7,'中間シート（個人）'!$F:$M,6,FALSE)&amp;VLOOKUP($D80&amp;"@"&amp;7,'中間シート（個人）'!$F:$M,7,FALSE)&amp;"."&amp;VLOOKUP($D80&amp;"@"&amp;7,'中間シート（個人）'!$F:$M,8,FALSE)),"")</f>
        <v/>
      </c>
      <c r="AF80" s="20" t="str">
        <f>IF(INDEX(個人!$C$5:$AF$205,$A80,1)&lt;&gt;"",IF(ISERROR(VLOOKUP($D80&amp;"@"&amp;8,'中間シート（個人）'!$F:$M,4,FALSE)),"",VLOOKUP($D80&amp;"@"&amp;8,'中間シート（個人）'!$F:$M,4,FALSE)&amp;VLOOKUP($D80&amp;"@"&amp;8,'中間シート（個人）'!$F:$M,5,FALSE)),"")</f>
        <v/>
      </c>
      <c r="AG80" s="20" t="str">
        <f>IF(INDEX(個人!$C$5:$AF$205,$A80,1)&lt;&gt;"",IF(ISERROR(VLOOKUP($D80&amp;"@"&amp;8,'中間シート（個人）'!$F:$M,4,FALSE)),"",VLOOKUP($D80&amp;"@"&amp;8,'中間シート（個人）'!$F:$M,6,FALSE)&amp;VLOOKUP($D80&amp;"@"&amp;8,'中間シート（個人）'!$F:$M,7,FALSE)&amp;"."&amp;VLOOKUP($D80&amp;"@"&amp;8,'中間シート（個人）'!$F:$M,8,FALSE)),"")</f>
        <v/>
      </c>
      <c r="AH80" s="20" t="str">
        <f>IF(INDEX(個人!$C$5:$AF$205,$A80,1)&lt;&gt;"",IF(ISERROR(VLOOKUP($D80&amp;"@"&amp;9,'中間シート（個人）'!$F:$M,4,FALSE)),"",VLOOKUP($D80&amp;"@"&amp;9,'中間シート（個人）'!$F:$M,4,FALSE)&amp;VLOOKUP($D80&amp;"@"&amp;9,'中間シート（個人）'!$F:$M,5,FALSE)),"")</f>
        <v/>
      </c>
      <c r="AI80" s="20" t="str">
        <f>IF(INDEX(個人!$C$5:$AF$205,$A80,1)&lt;&gt;"",IF(ISERROR(VLOOKUP($D80&amp;"@"&amp;9,'中間シート（個人）'!$F:$M,4,FALSE)),"",VLOOKUP($D80&amp;"@"&amp;9,'中間シート（個人）'!$F:$M,6,FALSE)&amp;VLOOKUP($D80&amp;"@"&amp;9,'中間シート（個人）'!$F:$M,7,FALSE)&amp;"."&amp;VLOOKUP($D80&amp;"@"&amp;9,'中間シート（個人）'!$F:$M,8,FALSE)),"")</f>
        <v/>
      </c>
      <c r="AJ80" s="20" t="str">
        <f>IF(INDEX(個人!$C$5:$AF$205,$A80,1)&lt;&gt;"",IF(ISERROR(VLOOKUP($D80&amp;"@"&amp;10,'中間シート（個人）'!$F:$M,4,FALSE)),"",VLOOKUP($D80&amp;"@"&amp;10,'中間シート（個人）'!$F:$M,4,FALSE)&amp;VLOOKUP($D80&amp;"@"&amp;10,'中間シート（個人）'!$F:$M,5,FALSE)),"")</f>
        <v/>
      </c>
      <c r="AK80" s="20" t="str">
        <f>IF(INDEX(個人!$C$5:$AF$205,$A80,1)&lt;&gt;"",IF(ISERROR(VLOOKUP($D80&amp;"@"&amp;10,'中間シート（個人）'!$F:$M,4,FALSE)),"",VLOOKUP($D80&amp;"@"&amp;10,'中間シート（個人）'!$F:$M,6,FALSE)&amp;VLOOKUP($D80&amp;"@"&amp;10,'中間シート（個人）'!$F:$M,7,FALSE)&amp;"."&amp;VLOOKUP($D80&amp;"@"&amp;10,'中間シート（個人）'!$F:$M,8,FALSE)),"")</f>
        <v/>
      </c>
    </row>
    <row r="81" spans="1:37" x14ac:dyDescent="0.15">
      <c r="A81" s="20">
        <v>78</v>
      </c>
      <c r="C81" s="20" t="str">
        <f>IF(INDEX(個人!$C$5:$AF$205,$A81,1)&lt;&gt;"",VLOOKUP(INDEX(個人!$C$5:$AF$205,$A81,3),コード一覧!$A$1:$B$3,2,FALSE),"")</f>
        <v/>
      </c>
      <c r="D81" s="20" t="str">
        <f>IF(INDEX(個人!$C$5:$AF$205,$A81,1)&lt;&gt;"",DBCS(TRIM(INDEX(個人!$C$5:$AF$205,$A81,1))),"")</f>
        <v/>
      </c>
      <c r="E81" s="20" t="str">
        <f>IF(INDEX(個人!$C$5:$AF$205,$A81,1)&lt;&gt;"",ASC(TRIM(INDEX(個人!$C$5:$AF$205,$A81,2))),"")</f>
        <v/>
      </c>
      <c r="F81" s="20" t="str">
        <f>IF(INDEX(個人!$C$5:$AF$205,$A81,1)&lt;&gt;"",TEXT(YEAR(INDEX(個人!$C$5:$AF$205,$A81,4)),"0000")&amp;TEXT(MONTH(INDEX(個人!$C$5:$AF$205,$A81,4)),"00")&amp;TEXT(DAY(INDEX(個人!$C$5:$AF$205,$A81,4)),"00"),"")</f>
        <v/>
      </c>
      <c r="G81" s="20" t="str">
        <f>IF(INDEX(個人!$C$5:$AF$205,$A81,1)&lt;&gt;"",VLOOKUP(VLOOKUP(INDEX(個人!$C$5:$AF$205,$A81,7),コード一覧!$AA$1:$AC$18,3,FALSE),コード一覧!$C$1:$D$8,2,FALSE),"")</f>
        <v/>
      </c>
      <c r="H81" s="20" t="str">
        <f>IF(INDEX(個人!$C$5:$AF$205,$A81,1)&lt;&gt;"",IF(ISNUMBER(VALUE(RIGHT(INDEX(個人!$C$5:$AF$205,$A81,7),1))),RIGHT(INDEX(個人!$C$5:$AF$205,$A81,7),1),0),"")</f>
        <v/>
      </c>
      <c r="I81" s="20" t="str">
        <f>IF(INDEX(個人!$C$5:$AF$205,$A81,1)&lt;&gt;"",VLOOKUP(D81&amp;"@"&amp;1,'中間シート（個人）'!$F:$M,3,FALSE),"")</f>
        <v/>
      </c>
      <c r="K81" s="20" t="str">
        <f>IF(INDEX(個人!$C$5:$AF$205,$A81,1)&lt;&gt;"",個人!$B$2,"")</f>
        <v/>
      </c>
      <c r="Q81" s="20" t="str">
        <f>IF(INDEX(個人!$C$5:$AF$205,$A81,1)&lt;&gt;"",4,"")</f>
        <v/>
      </c>
      <c r="R81" s="20" t="str">
        <f>IF(INDEX(個人!$C$5:$AF$205,$A81,1)&lt;&gt;"",IF(ISERROR(VLOOKUP($D81&amp;"@"&amp;1,'中間シート（個人）'!$F:$M,4,FALSE)),"",VLOOKUP($D81&amp;"@"&amp;1,'中間シート（個人）'!$F:$M,4,FALSE)&amp;VLOOKUP($D81&amp;"@"&amp;1,'中間シート（個人）'!$F:$M,5,FALSE)),"")</f>
        <v/>
      </c>
      <c r="S81" s="20" t="str">
        <f>IF(INDEX(個人!$C$5:$AF$205,$A81,1)&lt;&gt;"",IF(ISERROR(VLOOKUP($D81&amp;"@"&amp;1,'中間シート（個人）'!$F:$M,4,FALSE)),"",VLOOKUP($D81&amp;"@"&amp;1,'中間シート（個人）'!$F:$M,6,FALSE)&amp;VLOOKUP($D81&amp;"@"&amp;1,'中間シート（個人）'!$F:$M,7,FALSE)&amp;"."&amp;VLOOKUP($D81&amp;"@"&amp;1,'中間シート（個人）'!$F:$M,8,FALSE)),"")</f>
        <v/>
      </c>
      <c r="T81" s="20" t="str">
        <f>IF(INDEX(個人!$C$5:$AF$205,$A81,1)&lt;&gt;"",IF(ISERROR(VLOOKUP($D81&amp;"@"&amp;2,'中間シート（個人）'!$F:$M,4,FALSE)),"",VLOOKUP($D81&amp;"@"&amp;2,'中間シート（個人）'!$F:$M,4,FALSE)&amp;VLOOKUP($D81&amp;"@"&amp;2,'中間シート（個人）'!$F:$M,5,FALSE)),"")</f>
        <v/>
      </c>
      <c r="U81" s="20" t="str">
        <f>IF(INDEX(個人!$C$5:$AF$205,$A81,1)&lt;&gt;"",IF(ISERROR(VLOOKUP($D81&amp;"@"&amp;2,'中間シート（個人）'!$F:$M,4,FALSE)),"",VLOOKUP($D81&amp;"@"&amp;2,'中間シート（個人）'!$F:$M,6,FALSE)&amp;VLOOKUP($D81&amp;"@"&amp;2,'中間シート（個人）'!$F:$M,7,FALSE)&amp;"."&amp;VLOOKUP($D81&amp;"@"&amp;2,'中間シート（個人）'!$F:$M,8,FALSE)),"")</f>
        <v/>
      </c>
      <c r="V81" s="20" t="str">
        <f>IF(INDEX(個人!$C$5:$AF$205,$A81,1)&lt;&gt;"",IF(ISERROR(VLOOKUP($D81&amp;"@"&amp;3,'中間シート（個人）'!$F:$M,4,FALSE)),"",VLOOKUP($D81&amp;"@"&amp;3,'中間シート（個人）'!$F:$M,4,FALSE)&amp;VLOOKUP($D81&amp;"@"&amp;3,'中間シート（個人）'!$F:$M,5,FALSE)),"")</f>
        <v/>
      </c>
      <c r="W81" s="20" t="str">
        <f>IF(INDEX(個人!$C$5:$AF$205,$A81,1)&lt;&gt;"",IF(ISERROR(VLOOKUP($D81&amp;"@"&amp;3,'中間シート（個人）'!$F:$M,4,FALSE)),"",VLOOKUP($D81&amp;"@"&amp;3,'中間シート（個人）'!$F:$M,6,FALSE)&amp;VLOOKUP($D81&amp;"@"&amp;3,'中間シート（個人）'!$F:$M,7,FALSE)&amp;"."&amp;VLOOKUP($D81&amp;"@"&amp;3,'中間シート（個人）'!$F:$M,8,FALSE)),"")</f>
        <v/>
      </c>
      <c r="X81" s="20" t="str">
        <f>IF(INDEX(個人!$C$5:$AF$205,$A81,1)&lt;&gt;"",IF(ISERROR(VLOOKUP($D81&amp;"@"&amp;4,'中間シート（個人）'!$F:$M,4,FALSE)),"",VLOOKUP($D81&amp;"@"&amp;4,'中間シート（個人）'!$F:$M,4,FALSE)&amp;VLOOKUP($D81&amp;"@"&amp;4,'中間シート（個人）'!$F:$M,5,FALSE)),"")</f>
        <v/>
      </c>
      <c r="Y81" s="20" t="str">
        <f>IF(INDEX(個人!$C$5:$AF$205,$A81,1)&lt;&gt;"",IF(ISERROR(VLOOKUP($D81&amp;"@"&amp;4,'中間シート（個人）'!$F:$M,4,FALSE)),"",VLOOKUP($D81&amp;"@"&amp;4,'中間シート（個人）'!$F:$M,6,FALSE)&amp;VLOOKUP($D81&amp;"@"&amp;4,'中間シート（個人）'!$F:$M,7,FALSE)&amp;"."&amp;VLOOKUP($D81&amp;"@"&amp;4,'中間シート（個人）'!$F:$M,8,FALSE)),"")</f>
        <v/>
      </c>
      <c r="Z81" s="20" t="str">
        <f>IF(INDEX(個人!$C$5:$AF$205,$A81,1)&lt;&gt;"",IF(ISERROR(VLOOKUP($D81&amp;"@"&amp;5,'中間シート（個人）'!$F:$M,4,FALSE)),"",VLOOKUP($D81&amp;"@"&amp;5,'中間シート（個人）'!$F:$M,4,FALSE)&amp;VLOOKUP($D81&amp;"@"&amp;5,'中間シート（個人）'!$F:$M,5,FALSE)),"")</f>
        <v/>
      </c>
      <c r="AA81" s="20" t="str">
        <f>IF(INDEX(個人!$C$5:$AF$205,$A81,1)&lt;&gt;"",IF(ISERROR(VLOOKUP($D81&amp;"@"&amp;5,'中間シート（個人）'!$F:$M,4,FALSE)),"",VLOOKUP($D81&amp;"@"&amp;5,'中間シート（個人）'!$F:$M,6,FALSE)&amp;VLOOKUP($D81&amp;"@"&amp;5,'中間シート（個人）'!$F:$M,7,FALSE)&amp;"."&amp;VLOOKUP($D81&amp;"@"&amp;5,'中間シート（個人）'!$F:$M,8,FALSE)),"")</f>
        <v/>
      </c>
      <c r="AB81" s="20" t="str">
        <f>IF(INDEX(個人!$C$5:$AF$205,$A81,1)&lt;&gt;"",IF(ISERROR(VLOOKUP($D81&amp;"@"&amp;6,'中間シート（個人）'!$F:$M,4,FALSE)),"",VLOOKUP($D81&amp;"@"&amp;6,'中間シート（個人）'!$F:$M,4,FALSE)&amp;VLOOKUP($D81&amp;"@"&amp;6,'中間シート（個人）'!$F:$M,5,FALSE)),"")</f>
        <v/>
      </c>
      <c r="AC81" s="20" t="str">
        <f>IF(INDEX(個人!$C$5:$AF$205,$A81,1)&lt;&gt;"",IF(ISERROR(VLOOKUP($D81&amp;"@"&amp;6,'中間シート（個人）'!$F:$M,4,FALSE)),"",VLOOKUP($D81&amp;"@"&amp;6,'中間シート（個人）'!$F:$M,6,FALSE)&amp;VLOOKUP($D81&amp;"@"&amp;6,'中間シート（個人）'!$F:$M,7,FALSE)&amp;"."&amp;VLOOKUP($D81&amp;"@"&amp;6,'中間シート（個人）'!$F:$M,8,FALSE)),"")</f>
        <v/>
      </c>
      <c r="AD81" s="20" t="str">
        <f>IF(INDEX(個人!$C$5:$AF$205,$A81,1)&lt;&gt;"",IF(ISERROR(VLOOKUP($D81&amp;"@"&amp;7,'中間シート（個人）'!$F:$M,4,FALSE)),"",VLOOKUP($D81&amp;"@"&amp;7,'中間シート（個人）'!$F:$M,4,FALSE)&amp;VLOOKUP($D81&amp;"@"&amp;7,'中間シート（個人）'!$F:$M,5,FALSE)),"")</f>
        <v/>
      </c>
      <c r="AE81" s="20" t="str">
        <f>IF(INDEX(個人!$C$5:$AF$205,$A81,1)&lt;&gt;"",IF(ISERROR(VLOOKUP($D81&amp;"@"&amp;7,'中間シート（個人）'!$F:$M,4,FALSE)),"",VLOOKUP($D81&amp;"@"&amp;7,'中間シート（個人）'!$F:$M,6,FALSE)&amp;VLOOKUP($D81&amp;"@"&amp;7,'中間シート（個人）'!$F:$M,7,FALSE)&amp;"."&amp;VLOOKUP($D81&amp;"@"&amp;7,'中間シート（個人）'!$F:$M,8,FALSE)),"")</f>
        <v/>
      </c>
      <c r="AF81" s="20" t="str">
        <f>IF(INDEX(個人!$C$5:$AF$205,$A81,1)&lt;&gt;"",IF(ISERROR(VLOOKUP($D81&amp;"@"&amp;8,'中間シート（個人）'!$F:$M,4,FALSE)),"",VLOOKUP($D81&amp;"@"&amp;8,'中間シート（個人）'!$F:$M,4,FALSE)&amp;VLOOKUP($D81&amp;"@"&amp;8,'中間シート（個人）'!$F:$M,5,FALSE)),"")</f>
        <v/>
      </c>
      <c r="AG81" s="20" t="str">
        <f>IF(INDEX(個人!$C$5:$AF$205,$A81,1)&lt;&gt;"",IF(ISERROR(VLOOKUP($D81&amp;"@"&amp;8,'中間シート（個人）'!$F:$M,4,FALSE)),"",VLOOKUP($D81&amp;"@"&amp;8,'中間シート（個人）'!$F:$M,6,FALSE)&amp;VLOOKUP($D81&amp;"@"&amp;8,'中間シート（個人）'!$F:$M,7,FALSE)&amp;"."&amp;VLOOKUP($D81&amp;"@"&amp;8,'中間シート（個人）'!$F:$M,8,FALSE)),"")</f>
        <v/>
      </c>
      <c r="AH81" s="20" t="str">
        <f>IF(INDEX(個人!$C$5:$AF$205,$A81,1)&lt;&gt;"",IF(ISERROR(VLOOKUP($D81&amp;"@"&amp;9,'中間シート（個人）'!$F:$M,4,FALSE)),"",VLOOKUP($D81&amp;"@"&amp;9,'中間シート（個人）'!$F:$M,4,FALSE)&amp;VLOOKUP($D81&amp;"@"&amp;9,'中間シート（個人）'!$F:$M,5,FALSE)),"")</f>
        <v/>
      </c>
      <c r="AI81" s="20" t="str">
        <f>IF(INDEX(個人!$C$5:$AF$205,$A81,1)&lt;&gt;"",IF(ISERROR(VLOOKUP($D81&amp;"@"&amp;9,'中間シート（個人）'!$F:$M,4,FALSE)),"",VLOOKUP($D81&amp;"@"&amp;9,'中間シート（個人）'!$F:$M,6,FALSE)&amp;VLOOKUP($D81&amp;"@"&amp;9,'中間シート（個人）'!$F:$M,7,FALSE)&amp;"."&amp;VLOOKUP($D81&amp;"@"&amp;9,'中間シート（個人）'!$F:$M,8,FALSE)),"")</f>
        <v/>
      </c>
      <c r="AJ81" s="20" t="str">
        <f>IF(INDEX(個人!$C$5:$AF$205,$A81,1)&lt;&gt;"",IF(ISERROR(VLOOKUP($D81&amp;"@"&amp;10,'中間シート（個人）'!$F:$M,4,FALSE)),"",VLOOKUP($D81&amp;"@"&amp;10,'中間シート（個人）'!$F:$M,4,FALSE)&amp;VLOOKUP($D81&amp;"@"&amp;10,'中間シート（個人）'!$F:$M,5,FALSE)),"")</f>
        <v/>
      </c>
      <c r="AK81" s="20" t="str">
        <f>IF(INDEX(個人!$C$5:$AF$205,$A81,1)&lt;&gt;"",IF(ISERROR(VLOOKUP($D81&amp;"@"&amp;10,'中間シート（個人）'!$F:$M,4,FALSE)),"",VLOOKUP($D81&amp;"@"&amp;10,'中間シート（個人）'!$F:$M,6,FALSE)&amp;VLOOKUP($D81&amp;"@"&amp;10,'中間シート（個人）'!$F:$M,7,FALSE)&amp;"."&amp;VLOOKUP($D81&amp;"@"&amp;10,'中間シート（個人）'!$F:$M,8,FALSE)),"")</f>
        <v/>
      </c>
    </row>
    <row r="82" spans="1:37" x14ac:dyDescent="0.15">
      <c r="A82" s="20">
        <v>79</v>
      </c>
      <c r="C82" s="20" t="str">
        <f>IF(INDEX(個人!$C$5:$AF$205,$A82,1)&lt;&gt;"",VLOOKUP(INDEX(個人!$C$5:$AF$205,$A82,3),コード一覧!$A$1:$B$3,2,FALSE),"")</f>
        <v/>
      </c>
      <c r="D82" s="20" t="str">
        <f>IF(INDEX(個人!$C$5:$AF$205,$A82,1)&lt;&gt;"",DBCS(TRIM(INDEX(個人!$C$5:$AF$205,$A82,1))),"")</f>
        <v/>
      </c>
      <c r="E82" s="20" t="str">
        <f>IF(INDEX(個人!$C$5:$AF$205,$A82,1)&lt;&gt;"",ASC(TRIM(INDEX(個人!$C$5:$AF$205,$A82,2))),"")</f>
        <v/>
      </c>
      <c r="F82" s="20" t="str">
        <f>IF(INDEX(個人!$C$5:$AF$205,$A82,1)&lt;&gt;"",TEXT(YEAR(INDEX(個人!$C$5:$AF$205,$A82,4)),"0000")&amp;TEXT(MONTH(INDEX(個人!$C$5:$AF$205,$A82,4)),"00")&amp;TEXT(DAY(INDEX(個人!$C$5:$AF$205,$A82,4)),"00"),"")</f>
        <v/>
      </c>
      <c r="G82" s="20" t="str">
        <f>IF(INDEX(個人!$C$5:$AF$205,$A82,1)&lt;&gt;"",VLOOKUP(VLOOKUP(INDEX(個人!$C$5:$AF$205,$A82,7),コード一覧!$AA$1:$AC$18,3,FALSE),コード一覧!$C$1:$D$8,2,FALSE),"")</f>
        <v/>
      </c>
      <c r="H82" s="20" t="str">
        <f>IF(INDEX(個人!$C$5:$AF$205,$A82,1)&lt;&gt;"",IF(ISNUMBER(VALUE(RIGHT(INDEX(個人!$C$5:$AF$205,$A82,7),1))),RIGHT(INDEX(個人!$C$5:$AF$205,$A82,7),1),0),"")</f>
        <v/>
      </c>
      <c r="I82" s="20" t="str">
        <f>IF(INDEX(個人!$C$5:$AF$205,$A82,1)&lt;&gt;"",VLOOKUP(D82&amp;"@"&amp;1,'中間シート（個人）'!$F:$M,3,FALSE),"")</f>
        <v/>
      </c>
      <c r="K82" s="20" t="str">
        <f>IF(INDEX(個人!$C$5:$AF$205,$A82,1)&lt;&gt;"",個人!$B$2,"")</f>
        <v/>
      </c>
      <c r="Q82" s="20" t="str">
        <f>IF(INDEX(個人!$C$5:$AF$205,$A82,1)&lt;&gt;"",4,"")</f>
        <v/>
      </c>
      <c r="R82" s="20" t="str">
        <f>IF(INDEX(個人!$C$5:$AF$205,$A82,1)&lt;&gt;"",IF(ISERROR(VLOOKUP($D82&amp;"@"&amp;1,'中間シート（個人）'!$F:$M,4,FALSE)),"",VLOOKUP($D82&amp;"@"&amp;1,'中間シート（個人）'!$F:$M,4,FALSE)&amp;VLOOKUP($D82&amp;"@"&amp;1,'中間シート（個人）'!$F:$M,5,FALSE)),"")</f>
        <v/>
      </c>
      <c r="S82" s="20" t="str">
        <f>IF(INDEX(個人!$C$5:$AF$205,$A82,1)&lt;&gt;"",IF(ISERROR(VLOOKUP($D82&amp;"@"&amp;1,'中間シート（個人）'!$F:$M,4,FALSE)),"",VLOOKUP($D82&amp;"@"&amp;1,'中間シート（個人）'!$F:$M,6,FALSE)&amp;VLOOKUP($D82&amp;"@"&amp;1,'中間シート（個人）'!$F:$M,7,FALSE)&amp;"."&amp;VLOOKUP($D82&amp;"@"&amp;1,'中間シート（個人）'!$F:$M,8,FALSE)),"")</f>
        <v/>
      </c>
      <c r="T82" s="20" t="str">
        <f>IF(INDEX(個人!$C$5:$AF$205,$A82,1)&lt;&gt;"",IF(ISERROR(VLOOKUP($D82&amp;"@"&amp;2,'中間シート（個人）'!$F:$M,4,FALSE)),"",VLOOKUP($D82&amp;"@"&amp;2,'中間シート（個人）'!$F:$M,4,FALSE)&amp;VLOOKUP($D82&amp;"@"&amp;2,'中間シート（個人）'!$F:$M,5,FALSE)),"")</f>
        <v/>
      </c>
      <c r="U82" s="20" t="str">
        <f>IF(INDEX(個人!$C$5:$AF$205,$A82,1)&lt;&gt;"",IF(ISERROR(VLOOKUP($D82&amp;"@"&amp;2,'中間シート（個人）'!$F:$M,4,FALSE)),"",VLOOKUP($D82&amp;"@"&amp;2,'中間シート（個人）'!$F:$M,6,FALSE)&amp;VLOOKUP($D82&amp;"@"&amp;2,'中間シート（個人）'!$F:$M,7,FALSE)&amp;"."&amp;VLOOKUP($D82&amp;"@"&amp;2,'中間シート（個人）'!$F:$M,8,FALSE)),"")</f>
        <v/>
      </c>
      <c r="V82" s="20" t="str">
        <f>IF(INDEX(個人!$C$5:$AF$205,$A82,1)&lt;&gt;"",IF(ISERROR(VLOOKUP($D82&amp;"@"&amp;3,'中間シート（個人）'!$F:$M,4,FALSE)),"",VLOOKUP($D82&amp;"@"&amp;3,'中間シート（個人）'!$F:$M,4,FALSE)&amp;VLOOKUP($D82&amp;"@"&amp;3,'中間シート（個人）'!$F:$M,5,FALSE)),"")</f>
        <v/>
      </c>
      <c r="W82" s="20" t="str">
        <f>IF(INDEX(個人!$C$5:$AF$205,$A82,1)&lt;&gt;"",IF(ISERROR(VLOOKUP($D82&amp;"@"&amp;3,'中間シート（個人）'!$F:$M,4,FALSE)),"",VLOOKUP($D82&amp;"@"&amp;3,'中間シート（個人）'!$F:$M,6,FALSE)&amp;VLOOKUP($D82&amp;"@"&amp;3,'中間シート（個人）'!$F:$M,7,FALSE)&amp;"."&amp;VLOOKUP($D82&amp;"@"&amp;3,'中間シート（個人）'!$F:$M,8,FALSE)),"")</f>
        <v/>
      </c>
      <c r="X82" s="20" t="str">
        <f>IF(INDEX(個人!$C$5:$AF$205,$A82,1)&lt;&gt;"",IF(ISERROR(VLOOKUP($D82&amp;"@"&amp;4,'中間シート（個人）'!$F:$M,4,FALSE)),"",VLOOKUP($D82&amp;"@"&amp;4,'中間シート（個人）'!$F:$M,4,FALSE)&amp;VLOOKUP($D82&amp;"@"&amp;4,'中間シート（個人）'!$F:$M,5,FALSE)),"")</f>
        <v/>
      </c>
      <c r="Y82" s="20" t="str">
        <f>IF(INDEX(個人!$C$5:$AF$205,$A82,1)&lt;&gt;"",IF(ISERROR(VLOOKUP($D82&amp;"@"&amp;4,'中間シート（個人）'!$F:$M,4,FALSE)),"",VLOOKUP($D82&amp;"@"&amp;4,'中間シート（個人）'!$F:$M,6,FALSE)&amp;VLOOKUP($D82&amp;"@"&amp;4,'中間シート（個人）'!$F:$M,7,FALSE)&amp;"."&amp;VLOOKUP($D82&amp;"@"&amp;4,'中間シート（個人）'!$F:$M,8,FALSE)),"")</f>
        <v/>
      </c>
      <c r="Z82" s="20" t="str">
        <f>IF(INDEX(個人!$C$5:$AF$205,$A82,1)&lt;&gt;"",IF(ISERROR(VLOOKUP($D82&amp;"@"&amp;5,'中間シート（個人）'!$F:$M,4,FALSE)),"",VLOOKUP($D82&amp;"@"&amp;5,'中間シート（個人）'!$F:$M,4,FALSE)&amp;VLOOKUP($D82&amp;"@"&amp;5,'中間シート（個人）'!$F:$M,5,FALSE)),"")</f>
        <v/>
      </c>
      <c r="AA82" s="20" t="str">
        <f>IF(INDEX(個人!$C$5:$AF$205,$A82,1)&lt;&gt;"",IF(ISERROR(VLOOKUP($D82&amp;"@"&amp;5,'中間シート（個人）'!$F:$M,4,FALSE)),"",VLOOKUP($D82&amp;"@"&amp;5,'中間シート（個人）'!$F:$M,6,FALSE)&amp;VLOOKUP($D82&amp;"@"&amp;5,'中間シート（個人）'!$F:$M,7,FALSE)&amp;"."&amp;VLOOKUP($D82&amp;"@"&amp;5,'中間シート（個人）'!$F:$M,8,FALSE)),"")</f>
        <v/>
      </c>
      <c r="AB82" s="20" t="str">
        <f>IF(INDEX(個人!$C$5:$AF$205,$A82,1)&lt;&gt;"",IF(ISERROR(VLOOKUP($D82&amp;"@"&amp;6,'中間シート（個人）'!$F:$M,4,FALSE)),"",VLOOKUP($D82&amp;"@"&amp;6,'中間シート（個人）'!$F:$M,4,FALSE)&amp;VLOOKUP($D82&amp;"@"&amp;6,'中間シート（個人）'!$F:$M,5,FALSE)),"")</f>
        <v/>
      </c>
      <c r="AC82" s="20" t="str">
        <f>IF(INDEX(個人!$C$5:$AF$205,$A82,1)&lt;&gt;"",IF(ISERROR(VLOOKUP($D82&amp;"@"&amp;6,'中間シート（個人）'!$F:$M,4,FALSE)),"",VLOOKUP($D82&amp;"@"&amp;6,'中間シート（個人）'!$F:$M,6,FALSE)&amp;VLOOKUP($D82&amp;"@"&amp;6,'中間シート（個人）'!$F:$M,7,FALSE)&amp;"."&amp;VLOOKUP($D82&amp;"@"&amp;6,'中間シート（個人）'!$F:$M,8,FALSE)),"")</f>
        <v/>
      </c>
      <c r="AD82" s="20" t="str">
        <f>IF(INDEX(個人!$C$5:$AF$205,$A82,1)&lt;&gt;"",IF(ISERROR(VLOOKUP($D82&amp;"@"&amp;7,'中間シート（個人）'!$F:$M,4,FALSE)),"",VLOOKUP($D82&amp;"@"&amp;7,'中間シート（個人）'!$F:$M,4,FALSE)&amp;VLOOKUP($D82&amp;"@"&amp;7,'中間シート（個人）'!$F:$M,5,FALSE)),"")</f>
        <v/>
      </c>
      <c r="AE82" s="20" t="str">
        <f>IF(INDEX(個人!$C$5:$AF$205,$A82,1)&lt;&gt;"",IF(ISERROR(VLOOKUP($D82&amp;"@"&amp;7,'中間シート（個人）'!$F:$M,4,FALSE)),"",VLOOKUP($D82&amp;"@"&amp;7,'中間シート（個人）'!$F:$M,6,FALSE)&amp;VLOOKUP($D82&amp;"@"&amp;7,'中間シート（個人）'!$F:$M,7,FALSE)&amp;"."&amp;VLOOKUP($D82&amp;"@"&amp;7,'中間シート（個人）'!$F:$M,8,FALSE)),"")</f>
        <v/>
      </c>
      <c r="AF82" s="20" t="str">
        <f>IF(INDEX(個人!$C$5:$AF$205,$A82,1)&lt;&gt;"",IF(ISERROR(VLOOKUP($D82&amp;"@"&amp;8,'中間シート（個人）'!$F:$M,4,FALSE)),"",VLOOKUP($D82&amp;"@"&amp;8,'中間シート（個人）'!$F:$M,4,FALSE)&amp;VLOOKUP($D82&amp;"@"&amp;8,'中間シート（個人）'!$F:$M,5,FALSE)),"")</f>
        <v/>
      </c>
      <c r="AG82" s="20" t="str">
        <f>IF(INDEX(個人!$C$5:$AF$205,$A82,1)&lt;&gt;"",IF(ISERROR(VLOOKUP($D82&amp;"@"&amp;8,'中間シート（個人）'!$F:$M,4,FALSE)),"",VLOOKUP($D82&amp;"@"&amp;8,'中間シート（個人）'!$F:$M,6,FALSE)&amp;VLOOKUP($D82&amp;"@"&amp;8,'中間シート（個人）'!$F:$M,7,FALSE)&amp;"."&amp;VLOOKUP($D82&amp;"@"&amp;8,'中間シート（個人）'!$F:$M,8,FALSE)),"")</f>
        <v/>
      </c>
      <c r="AH82" s="20" t="str">
        <f>IF(INDEX(個人!$C$5:$AF$205,$A82,1)&lt;&gt;"",IF(ISERROR(VLOOKUP($D82&amp;"@"&amp;9,'中間シート（個人）'!$F:$M,4,FALSE)),"",VLOOKUP($D82&amp;"@"&amp;9,'中間シート（個人）'!$F:$M,4,FALSE)&amp;VLOOKUP($D82&amp;"@"&amp;9,'中間シート（個人）'!$F:$M,5,FALSE)),"")</f>
        <v/>
      </c>
      <c r="AI82" s="20" t="str">
        <f>IF(INDEX(個人!$C$5:$AF$205,$A82,1)&lt;&gt;"",IF(ISERROR(VLOOKUP($D82&amp;"@"&amp;9,'中間シート（個人）'!$F:$M,4,FALSE)),"",VLOOKUP($D82&amp;"@"&amp;9,'中間シート（個人）'!$F:$M,6,FALSE)&amp;VLOOKUP($D82&amp;"@"&amp;9,'中間シート（個人）'!$F:$M,7,FALSE)&amp;"."&amp;VLOOKUP($D82&amp;"@"&amp;9,'中間シート（個人）'!$F:$M,8,FALSE)),"")</f>
        <v/>
      </c>
      <c r="AJ82" s="20" t="str">
        <f>IF(INDEX(個人!$C$5:$AF$205,$A82,1)&lt;&gt;"",IF(ISERROR(VLOOKUP($D82&amp;"@"&amp;10,'中間シート（個人）'!$F:$M,4,FALSE)),"",VLOOKUP($D82&amp;"@"&amp;10,'中間シート（個人）'!$F:$M,4,FALSE)&amp;VLOOKUP($D82&amp;"@"&amp;10,'中間シート（個人）'!$F:$M,5,FALSE)),"")</f>
        <v/>
      </c>
      <c r="AK82" s="20" t="str">
        <f>IF(INDEX(個人!$C$5:$AF$205,$A82,1)&lt;&gt;"",IF(ISERROR(VLOOKUP($D82&amp;"@"&amp;10,'中間シート（個人）'!$F:$M,4,FALSE)),"",VLOOKUP($D82&amp;"@"&amp;10,'中間シート（個人）'!$F:$M,6,FALSE)&amp;VLOOKUP($D82&amp;"@"&amp;10,'中間シート（個人）'!$F:$M,7,FALSE)&amp;"."&amp;VLOOKUP($D82&amp;"@"&amp;10,'中間シート（個人）'!$F:$M,8,FALSE)),"")</f>
        <v/>
      </c>
    </row>
    <row r="83" spans="1:37" x14ac:dyDescent="0.15">
      <c r="A83" s="20">
        <v>80</v>
      </c>
      <c r="C83" s="20" t="str">
        <f>IF(INDEX(個人!$C$5:$AF$205,$A83,1)&lt;&gt;"",VLOOKUP(INDEX(個人!$C$5:$AF$205,$A83,3),コード一覧!$A$1:$B$3,2,FALSE),"")</f>
        <v/>
      </c>
      <c r="D83" s="20" t="str">
        <f>IF(INDEX(個人!$C$5:$AF$205,$A83,1)&lt;&gt;"",DBCS(TRIM(INDEX(個人!$C$5:$AF$205,$A83,1))),"")</f>
        <v/>
      </c>
      <c r="E83" s="20" t="str">
        <f>IF(INDEX(個人!$C$5:$AF$205,$A83,1)&lt;&gt;"",ASC(TRIM(INDEX(個人!$C$5:$AF$205,$A83,2))),"")</f>
        <v/>
      </c>
      <c r="F83" s="20" t="str">
        <f>IF(INDEX(個人!$C$5:$AF$205,$A83,1)&lt;&gt;"",TEXT(YEAR(INDEX(個人!$C$5:$AF$205,$A83,4)),"0000")&amp;TEXT(MONTH(INDEX(個人!$C$5:$AF$205,$A83,4)),"00")&amp;TEXT(DAY(INDEX(個人!$C$5:$AF$205,$A83,4)),"00"),"")</f>
        <v/>
      </c>
      <c r="G83" s="20" t="str">
        <f>IF(INDEX(個人!$C$5:$AF$205,$A83,1)&lt;&gt;"",VLOOKUP(VLOOKUP(INDEX(個人!$C$5:$AF$205,$A83,7),コード一覧!$AA$1:$AC$18,3,FALSE),コード一覧!$C$1:$D$8,2,FALSE),"")</f>
        <v/>
      </c>
      <c r="H83" s="20" t="str">
        <f>IF(INDEX(個人!$C$5:$AF$205,$A83,1)&lt;&gt;"",IF(ISNUMBER(VALUE(RIGHT(INDEX(個人!$C$5:$AF$205,$A83,7),1))),RIGHT(INDEX(個人!$C$5:$AF$205,$A83,7),1),0),"")</f>
        <v/>
      </c>
      <c r="I83" s="20" t="str">
        <f>IF(INDEX(個人!$C$5:$AF$205,$A83,1)&lt;&gt;"",VLOOKUP(D83&amp;"@"&amp;1,'中間シート（個人）'!$F:$M,3,FALSE),"")</f>
        <v/>
      </c>
      <c r="K83" s="20" t="str">
        <f>IF(INDEX(個人!$C$5:$AF$205,$A83,1)&lt;&gt;"",個人!$B$2,"")</f>
        <v/>
      </c>
      <c r="Q83" s="20" t="str">
        <f>IF(INDEX(個人!$C$5:$AF$205,$A83,1)&lt;&gt;"",4,"")</f>
        <v/>
      </c>
      <c r="R83" s="20" t="str">
        <f>IF(INDEX(個人!$C$5:$AF$205,$A83,1)&lt;&gt;"",IF(ISERROR(VLOOKUP($D83&amp;"@"&amp;1,'中間シート（個人）'!$F:$M,4,FALSE)),"",VLOOKUP($D83&amp;"@"&amp;1,'中間シート（個人）'!$F:$M,4,FALSE)&amp;VLOOKUP($D83&amp;"@"&amp;1,'中間シート（個人）'!$F:$M,5,FALSE)),"")</f>
        <v/>
      </c>
      <c r="S83" s="20" t="str">
        <f>IF(INDEX(個人!$C$5:$AF$205,$A83,1)&lt;&gt;"",IF(ISERROR(VLOOKUP($D83&amp;"@"&amp;1,'中間シート（個人）'!$F:$M,4,FALSE)),"",VLOOKUP($D83&amp;"@"&amp;1,'中間シート（個人）'!$F:$M,6,FALSE)&amp;VLOOKUP($D83&amp;"@"&amp;1,'中間シート（個人）'!$F:$M,7,FALSE)&amp;"."&amp;VLOOKUP($D83&amp;"@"&amp;1,'中間シート（個人）'!$F:$M,8,FALSE)),"")</f>
        <v/>
      </c>
      <c r="T83" s="20" t="str">
        <f>IF(INDEX(個人!$C$5:$AF$205,$A83,1)&lt;&gt;"",IF(ISERROR(VLOOKUP($D83&amp;"@"&amp;2,'中間シート（個人）'!$F:$M,4,FALSE)),"",VLOOKUP($D83&amp;"@"&amp;2,'中間シート（個人）'!$F:$M,4,FALSE)&amp;VLOOKUP($D83&amp;"@"&amp;2,'中間シート（個人）'!$F:$M,5,FALSE)),"")</f>
        <v/>
      </c>
      <c r="U83" s="20" t="str">
        <f>IF(INDEX(個人!$C$5:$AF$205,$A83,1)&lt;&gt;"",IF(ISERROR(VLOOKUP($D83&amp;"@"&amp;2,'中間シート（個人）'!$F:$M,4,FALSE)),"",VLOOKUP($D83&amp;"@"&amp;2,'中間シート（個人）'!$F:$M,6,FALSE)&amp;VLOOKUP($D83&amp;"@"&amp;2,'中間シート（個人）'!$F:$M,7,FALSE)&amp;"."&amp;VLOOKUP($D83&amp;"@"&amp;2,'中間シート（個人）'!$F:$M,8,FALSE)),"")</f>
        <v/>
      </c>
      <c r="V83" s="20" t="str">
        <f>IF(INDEX(個人!$C$5:$AF$205,$A83,1)&lt;&gt;"",IF(ISERROR(VLOOKUP($D83&amp;"@"&amp;3,'中間シート（個人）'!$F:$M,4,FALSE)),"",VLOOKUP($D83&amp;"@"&amp;3,'中間シート（個人）'!$F:$M,4,FALSE)&amp;VLOOKUP($D83&amp;"@"&amp;3,'中間シート（個人）'!$F:$M,5,FALSE)),"")</f>
        <v/>
      </c>
      <c r="W83" s="20" t="str">
        <f>IF(INDEX(個人!$C$5:$AF$205,$A83,1)&lt;&gt;"",IF(ISERROR(VLOOKUP($D83&amp;"@"&amp;3,'中間シート（個人）'!$F:$M,4,FALSE)),"",VLOOKUP($D83&amp;"@"&amp;3,'中間シート（個人）'!$F:$M,6,FALSE)&amp;VLOOKUP($D83&amp;"@"&amp;3,'中間シート（個人）'!$F:$M,7,FALSE)&amp;"."&amp;VLOOKUP($D83&amp;"@"&amp;3,'中間シート（個人）'!$F:$M,8,FALSE)),"")</f>
        <v/>
      </c>
      <c r="X83" s="20" t="str">
        <f>IF(INDEX(個人!$C$5:$AF$205,$A83,1)&lt;&gt;"",IF(ISERROR(VLOOKUP($D83&amp;"@"&amp;4,'中間シート（個人）'!$F:$M,4,FALSE)),"",VLOOKUP($D83&amp;"@"&amp;4,'中間シート（個人）'!$F:$M,4,FALSE)&amp;VLOOKUP($D83&amp;"@"&amp;4,'中間シート（個人）'!$F:$M,5,FALSE)),"")</f>
        <v/>
      </c>
      <c r="Y83" s="20" t="str">
        <f>IF(INDEX(個人!$C$5:$AF$205,$A83,1)&lt;&gt;"",IF(ISERROR(VLOOKUP($D83&amp;"@"&amp;4,'中間シート（個人）'!$F:$M,4,FALSE)),"",VLOOKUP($D83&amp;"@"&amp;4,'中間シート（個人）'!$F:$M,6,FALSE)&amp;VLOOKUP($D83&amp;"@"&amp;4,'中間シート（個人）'!$F:$M,7,FALSE)&amp;"."&amp;VLOOKUP($D83&amp;"@"&amp;4,'中間シート（個人）'!$F:$M,8,FALSE)),"")</f>
        <v/>
      </c>
      <c r="Z83" s="20" t="str">
        <f>IF(INDEX(個人!$C$5:$AF$205,$A83,1)&lt;&gt;"",IF(ISERROR(VLOOKUP($D83&amp;"@"&amp;5,'中間シート（個人）'!$F:$M,4,FALSE)),"",VLOOKUP($D83&amp;"@"&amp;5,'中間シート（個人）'!$F:$M,4,FALSE)&amp;VLOOKUP($D83&amp;"@"&amp;5,'中間シート（個人）'!$F:$M,5,FALSE)),"")</f>
        <v/>
      </c>
      <c r="AA83" s="20" t="str">
        <f>IF(INDEX(個人!$C$5:$AF$205,$A83,1)&lt;&gt;"",IF(ISERROR(VLOOKUP($D83&amp;"@"&amp;5,'中間シート（個人）'!$F:$M,4,FALSE)),"",VLOOKUP($D83&amp;"@"&amp;5,'中間シート（個人）'!$F:$M,6,FALSE)&amp;VLOOKUP($D83&amp;"@"&amp;5,'中間シート（個人）'!$F:$M,7,FALSE)&amp;"."&amp;VLOOKUP($D83&amp;"@"&amp;5,'中間シート（個人）'!$F:$M,8,FALSE)),"")</f>
        <v/>
      </c>
      <c r="AB83" s="20" t="str">
        <f>IF(INDEX(個人!$C$5:$AF$205,$A83,1)&lt;&gt;"",IF(ISERROR(VLOOKUP($D83&amp;"@"&amp;6,'中間シート（個人）'!$F:$M,4,FALSE)),"",VLOOKUP($D83&amp;"@"&amp;6,'中間シート（個人）'!$F:$M,4,FALSE)&amp;VLOOKUP($D83&amp;"@"&amp;6,'中間シート（個人）'!$F:$M,5,FALSE)),"")</f>
        <v/>
      </c>
      <c r="AC83" s="20" t="str">
        <f>IF(INDEX(個人!$C$5:$AF$205,$A83,1)&lt;&gt;"",IF(ISERROR(VLOOKUP($D83&amp;"@"&amp;6,'中間シート（個人）'!$F:$M,4,FALSE)),"",VLOOKUP($D83&amp;"@"&amp;6,'中間シート（個人）'!$F:$M,6,FALSE)&amp;VLOOKUP($D83&amp;"@"&amp;6,'中間シート（個人）'!$F:$M,7,FALSE)&amp;"."&amp;VLOOKUP($D83&amp;"@"&amp;6,'中間シート（個人）'!$F:$M,8,FALSE)),"")</f>
        <v/>
      </c>
      <c r="AD83" s="20" t="str">
        <f>IF(INDEX(個人!$C$5:$AF$205,$A83,1)&lt;&gt;"",IF(ISERROR(VLOOKUP($D83&amp;"@"&amp;7,'中間シート（個人）'!$F:$M,4,FALSE)),"",VLOOKUP($D83&amp;"@"&amp;7,'中間シート（個人）'!$F:$M,4,FALSE)&amp;VLOOKUP($D83&amp;"@"&amp;7,'中間シート（個人）'!$F:$M,5,FALSE)),"")</f>
        <v/>
      </c>
      <c r="AE83" s="20" t="str">
        <f>IF(INDEX(個人!$C$5:$AF$205,$A83,1)&lt;&gt;"",IF(ISERROR(VLOOKUP($D83&amp;"@"&amp;7,'中間シート（個人）'!$F:$M,4,FALSE)),"",VLOOKUP($D83&amp;"@"&amp;7,'中間シート（個人）'!$F:$M,6,FALSE)&amp;VLOOKUP($D83&amp;"@"&amp;7,'中間シート（個人）'!$F:$M,7,FALSE)&amp;"."&amp;VLOOKUP($D83&amp;"@"&amp;7,'中間シート（個人）'!$F:$M,8,FALSE)),"")</f>
        <v/>
      </c>
      <c r="AF83" s="20" t="str">
        <f>IF(INDEX(個人!$C$5:$AF$205,$A83,1)&lt;&gt;"",IF(ISERROR(VLOOKUP($D83&amp;"@"&amp;8,'中間シート（個人）'!$F:$M,4,FALSE)),"",VLOOKUP($D83&amp;"@"&amp;8,'中間シート（個人）'!$F:$M,4,FALSE)&amp;VLOOKUP($D83&amp;"@"&amp;8,'中間シート（個人）'!$F:$M,5,FALSE)),"")</f>
        <v/>
      </c>
      <c r="AG83" s="20" t="str">
        <f>IF(INDEX(個人!$C$5:$AF$205,$A83,1)&lt;&gt;"",IF(ISERROR(VLOOKUP($D83&amp;"@"&amp;8,'中間シート（個人）'!$F:$M,4,FALSE)),"",VLOOKUP($D83&amp;"@"&amp;8,'中間シート（個人）'!$F:$M,6,FALSE)&amp;VLOOKUP($D83&amp;"@"&amp;8,'中間シート（個人）'!$F:$M,7,FALSE)&amp;"."&amp;VLOOKUP($D83&amp;"@"&amp;8,'中間シート（個人）'!$F:$M,8,FALSE)),"")</f>
        <v/>
      </c>
      <c r="AH83" s="20" t="str">
        <f>IF(INDEX(個人!$C$5:$AF$205,$A83,1)&lt;&gt;"",IF(ISERROR(VLOOKUP($D83&amp;"@"&amp;9,'中間シート（個人）'!$F:$M,4,FALSE)),"",VLOOKUP($D83&amp;"@"&amp;9,'中間シート（個人）'!$F:$M,4,FALSE)&amp;VLOOKUP($D83&amp;"@"&amp;9,'中間シート（個人）'!$F:$M,5,FALSE)),"")</f>
        <v/>
      </c>
      <c r="AI83" s="20" t="str">
        <f>IF(INDEX(個人!$C$5:$AF$205,$A83,1)&lt;&gt;"",IF(ISERROR(VLOOKUP($D83&amp;"@"&amp;9,'中間シート（個人）'!$F:$M,4,FALSE)),"",VLOOKUP($D83&amp;"@"&amp;9,'中間シート（個人）'!$F:$M,6,FALSE)&amp;VLOOKUP($D83&amp;"@"&amp;9,'中間シート（個人）'!$F:$M,7,FALSE)&amp;"."&amp;VLOOKUP($D83&amp;"@"&amp;9,'中間シート（個人）'!$F:$M,8,FALSE)),"")</f>
        <v/>
      </c>
      <c r="AJ83" s="20" t="str">
        <f>IF(INDEX(個人!$C$5:$AF$205,$A83,1)&lt;&gt;"",IF(ISERROR(VLOOKUP($D83&amp;"@"&amp;10,'中間シート（個人）'!$F:$M,4,FALSE)),"",VLOOKUP($D83&amp;"@"&amp;10,'中間シート（個人）'!$F:$M,4,FALSE)&amp;VLOOKUP($D83&amp;"@"&amp;10,'中間シート（個人）'!$F:$M,5,FALSE)),"")</f>
        <v/>
      </c>
      <c r="AK83" s="20" t="str">
        <f>IF(INDEX(個人!$C$5:$AF$205,$A83,1)&lt;&gt;"",IF(ISERROR(VLOOKUP($D83&amp;"@"&amp;10,'中間シート（個人）'!$F:$M,4,FALSE)),"",VLOOKUP($D83&amp;"@"&amp;10,'中間シート（個人）'!$F:$M,6,FALSE)&amp;VLOOKUP($D83&amp;"@"&amp;10,'中間シート（個人）'!$F:$M,7,FALSE)&amp;"."&amp;VLOOKUP($D83&amp;"@"&amp;10,'中間シート（個人）'!$F:$M,8,FALSE)),"")</f>
        <v/>
      </c>
    </row>
    <row r="84" spans="1:37" x14ac:dyDescent="0.15">
      <c r="A84" s="20">
        <v>81</v>
      </c>
      <c r="C84" s="20" t="str">
        <f>IF(INDEX(個人!$C$5:$AF$205,$A84,1)&lt;&gt;"",VLOOKUP(INDEX(個人!$C$5:$AF$205,$A84,3),コード一覧!$A$1:$B$3,2,FALSE),"")</f>
        <v/>
      </c>
      <c r="D84" s="20" t="str">
        <f>IF(INDEX(個人!$C$5:$AF$205,$A84,1)&lt;&gt;"",DBCS(TRIM(INDEX(個人!$C$5:$AF$205,$A84,1))),"")</f>
        <v/>
      </c>
      <c r="E84" s="20" t="str">
        <f>IF(INDEX(個人!$C$5:$AF$205,$A84,1)&lt;&gt;"",ASC(TRIM(INDEX(個人!$C$5:$AF$205,$A84,2))),"")</f>
        <v/>
      </c>
      <c r="F84" s="20" t="str">
        <f>IF(INDEX(個人!$C$5:$AF$205,$A84,1)&lt;&gt;"",TEXT(YEAR(INDEX(個人!$C$5:$AF$205,$A84,4)),"0000")&amp;TEXT(MONTH(INDEX(個人!$C$5:$AF$205,$A84,4)),"00")&amp;TEXT(DAY(INDEX(個人!$C$5:$AF$205,$A84,4)),"00"),"")</f>
        <v/>
      </c>
      <c r="G84" s="20" t="str">
        <f>IF(INDEX(個人!$C$5:$AF$205,$A84,1)&lt;&gt;"",VLOOKUP(VLOOKUP(INDEX(個人!$C$5:$AF$205,$A84,7),コード一覧!$AA$1:$AC$18,3,FALSE),コード一覧!$C$1:$D$8,2,FALSE),"")</f>
        <v/>
      </c>
      <c r="H84" s="20" t="str">
        <f>IF(INDEX(個人!$C$5:$AF$205,$A84,1)&lt;&gt;"",IF(ISNUMBER(VALUE(RIGHT(INDEX(個人!$C$5:$AF$205,$A84,7),1))),RIGHT(INDEX(個人!$C$5:$AF$205,$A84,7),1),0),"")</f>
        <v/>
      </c>
      <c r="I84" s="20" t="str">
        <f>IF(INDEX(個人!$C$5:$AF$205,$A84,1)&lt;&gt;"",VLOOKUP(D84&amp;"@"&amp;1,'中間シート（個人）'!$F:$M,3,FALSE),"")</f>
        <v/>
      </c>
      <c r="K84" s="20" t="str">
        <f>IF(INDEX(個人!$C$5:$AF$205,$A84,1)&lt;&gt;"",個人!$B$2,"")</f>
        <v/>
      </c>
      <c r="Q84" s="20" t="str">
        <f>IF(INDEX(個人!$C$5:$AF$205,$A84,1)&lt;&gt;"",4,"")</f>
        <v/>
      </c>
      <c r="R84" s="20" t="str">
        <f>IF(INDEX(個人!$C$5:$AF$205,$A84,1)&lt;&gt;"",IF(ISERROR(VLOOKUP($D84&amp;"@"&amp;1,'中間シート（個人）'!$F:$M,4,FALSE)),"",VLOOKUP($D84&amp;"@"&amp;1,'中間シート（個人）'!$F:$M,4,FALSE)&amp;VLOOKUP($D84&amp;"@"&amp;1,'中間シート（個人）'!$F:$M,5,FALSE)),"")</f>
        <v/>
      </c>
      <c r="S84" s="20" t="str">
        <f>IF(INDEX(個人!$C$5:$AF$205,$A84,1)&lt;&gt;"",IF(ISERROR(VLOOKUP($D84&amp;"@"&amp;1,'中間シート（個人）'!$F:$M,4,FALSE)),"",VLOOKUP($D84&amp;"@"&amp;1,'中間シート（個人）'!$F:$M,6,FALSE)&amp;VLOOKUP($D84&amp;"@"&amp;1,'中間シート（個人）'!$F:$M,7,FALSE)&amp;"."&amp;VLOOKUP($D84&amp;"@"&amp;1,'中間シート（個人）'!$F:$M,8,FALSE)),"")</f>
        <v/>
      </c>
      <c r="T84" s="20" t="str">
        <f>IF(INDEX(個人!$C$5:$AF$205,$A84,1)&lt;&gt;"",IF(ISERROR(VLOOKUP($D84&amp;"@"&amp;2,'中間シート（個人）'!$F:$M,4,FALSE)),"",VLOOKUP($D84&amp;"@"&amp;2,'中間シート（個人）'!$F:$M,4,FALSE)&amp;VLOOKUP($D84&amp;"@"&amp;2,'中間シート（個人）'!$F:$M,5,FALSE)),"")</f>
        <v/>
      </c>
      <c r="U84" s="20" t="str">
        <f>IF(INDEX(個人!$C$5:$AF$205,$A84,1)&lt;&gt;"",IF(ISERROR(VLOOKUP($D84&amp;"@"&amp;2,'中間シート（個人）'!$F:$M,4,FALSE)),"",VLOOKUP($D84&amp;"@"&amp;2,'中間シート（個人）'!$F:$M,6,FALSE)&amp;VLOOKUP($D84&amp;"@"&amp;2,'中間シート（個人）'!$F:$M,7,FALSE)&amp;"."&amp;VLOOKUP($D84&amp;"@"&amp;2,'中間シート（個人）'!$F:$M,8,FALSE)),"")</f>
        <v/>
      </c>
      <c r="V84" s="20" t="str">
        <f>IF(INDEX(個人!$C$5:$AF$205,$A84,1)&lt;&gt;"",IF(ISERROR(VLOOKUP($D84&amp;"@"&amp;3,'中間シート（個人）'!$F:$M,4,FALSE)),"",VLOOKUP($D84&amp;"@"&amp;3,'中間シート（個人）'!$F:$M,4,FALSE)&amp;VLOOKUP($D84&amp;"@"&amp;3,'中間シート（個人）'!$F:$M,5,FALSE)),"")</f>
        <v/>
      </c>
      <c r="W84" s="20" t="str">
        <f>IF(INDEX(個人!$C$5:$AF$205,$A84,1)&lt;&gt;"",IF(ISERROR(VLOOKUP($D84&amp;"@"&amp;3,'中間シート（個人）'!$F:$M,4,FALSE)),"",VLOOKUP($D84&amp;"@"&amp;3,'中間シート（個人）'!$F:$M,6,FALSE)&amp;VLOOKUP($D84&amp;"@"&amp;3,'中間シート（個人）'!$F:$M,7,FALSE)&amp;"."&amp;VLOOKUP($D84&amp;"@"&amp;3,'中間シート（個人）'!$F:$M,8,FALSE)),"")</f>
        <v/>
      </c>
      <c r="X84" s="20" t="str">
        <f>IF(INDEX(個人!$C$5:$AF$205,$A84,1)&lt;&gt;"",IF(ISERROR(VLOOKUP($D84&amp;"@"&amp;4,'中間シート（個人）'!$F:$M,4,FALSE)),"",VLOOKUP($D84&amp;"@"&amp;4,'中間シート（個人）'!$F:$M,4,FALSE)&amp;VLOOKUP($D84&amp;"@"&amp;4,'中間シート（個人）'!$F:$M,5,FALSE)),"")</f>
        <v/>
      </c>
      <c r="Y84" s="20" t="str">
        <f>IF(INDEX(個人!$C$5:$AF$205,$A84,1)&lt;&gt;"",IF(ISERROR(VLOOKUP($D84&amp;"@"&amp;4,'中間シート（個人）'!$F:$M,4,FALSE)),"",VLOOKUP($D84&amp;"@"&amp;4,'中間シート（個人）'!$F:$M,6,FALSE)&amp;VLOOKUP($D84&amp;"@"&amp;4,'中間シート（個人）'!$F:$M,7,FALSE)&amp;"."&amp;VLOOKUP($D84&amp;"@"&amp;4,'中間シート（個人）'!$F:$M,8,FALSE)),"")</f>
        <v/>
      </c>
      <c r="Z84" s="20" t="str">
        <f>IF(INDEX(個人!$C$5:$AF$205,$A84,1)&lt;&gt;"",IF(ISERROR(VLOOKUP($D84&amp;"@"&amp;5,'中間シート（個人）'!$F:$M,4,FALSE)),"",VLOOKUP($D84&amp;"@"&amp;5,'中間シート（個人）'!$F:$M,4,FALSE)&amp;VLOOKUP($D84&amp;"@"&amp;5,'中間シート（個人）'!$F:$M,5,FALSE)),"")</f>
        <v/>
      </c>
      <c r="AA84" s="20" t="str">
        <f>IF(INDEX(個人!$C$5:$AF$205,$A84,1)&lt;&gt;"",IF(ISERROR(VLOOKUP($D84&amp;"@"&amp;5,'中間シート（個人）'!$F:$M,4,FALSE)),"",VLOOKUP($D84&amp;"@"&amp;5,'中間シート（個人）'!$F:$M,6,FALSE)&amp;VLOOKUP($D84&amp;"@"&amp;5,'中間シート（個人）'!$F:$M,7,FALSE)&amp;"."&amp;VLOOKUP($D84&amp;"@"&amp;5,'中間シート（個人）'!$F:$M,8,FALSE)),"")</f>
        <v/>
      </c>
      <c r="AB84" s="20" t="str">
        <f>IF(INDEX(個人!$C$5:$AF$205,$A84,1)&lt;&gt;"",IF(ISERROR(VLOOKUP($D84&amp;"@"&amp;6,'中間シート（個人）'!$F:$M,4,FALSE)),"",VLOOKUP($D84&amp;"@"&amp;6,'中間シート（個人）'!$F:$M,4,FALSE)&amp;VLOOKUP($D84&amp;"@"&amp;6,'中間シート（個人）'!$F:$M,5,FALSE)),"")</f>
        <v/>
      </c>
      <c r="AC84" s="20" t="str">
        <f>IF(INDEX(個人!$C$5:$AF$205,$A84,1)&lt;&gt;"",IF(ISERROR(VLOOKUP($D84&amp;"@"&amp;6,'中間シート（個人）'!$F:$M,4,FALSE)),"",VLOOKUP($D84&amp;"@"&amp;6,'中間シート（個人）'!$F:$M,6,FALSE)&amp;VLOOKUP($D84&amp;"@"&amp;6,'中間シート（個人）'!$F:$M,7,FALSE)&amp;"."&amp;VLOOKUP($D84&amp;"@"&amp;6,'中間シート（個人）'!$F:$M,8,FALSE)),"")</f>
        <v/>
      </c>
      <c r="AD84" s="20" t="str">
        <f>IF(INDEX(個人!$C$5:$AF$205,$A84,1)&lt;&gt;"",IF(ISERROR(VLOOKUP($D84&amp;"@"&amp;7,'中間シート（個人）'!$F:$M,4,FALSE)),"",VLOOKUP($D84&amp;"@"&amp;7,'中間シート（個人）'!$F:$M,4,FALSE)&amp;VLOOKUP($D84&amp;"@"&amp;7,'中間シート（個人）'!$F:$M,5,FALSE)),"")</f>
        <v/>
      </c>
      <c r="AE84" s="20" t="str">
        <f>IF(INDEX(個人!$C$5:$AF$205,$A84,1)&lt;&gt;"",IF(ISERROR(VLOOKUP($D84&amp;"@"&amp;7,'中間シート（個人）'!$F:$M,4,FALSE)),"",VLOOKUP($D84&amp;"@"&amp;7,'中間シート（個人）'!$F:$M,6,FALSE)&amp;VLOOKUP($D84&amp;"@"&amp;7,'中間シート（個人）'!$F:$M,7,FALSE)&amp;"."&amp;VLOOKUP($D84&amp;"@"&amp;7,'中間シート（個人）'!$F:$M,8,FALSE)),"")</f>
        <v/>
      </c>
      <c r="AF84" s="20" t="str">
        <f>IF(INDEX(個人!$C$5:$AF$205,$A84,1)&lt;&gt;"",IF(ISERROR(VLOOKUP($D84&amp;"@"&amp;8,'中間シート（個人）'!$F:$M,4,FALSE)),"",VLOOKUP($D84&amp;"@"&amp;8,'中間シート（個人）'!$F:$M,4,FALSE)&amp;VLOOKUP($D84&amp;"@"&amp;8,'中間シート（個人）'!$F:$M,5,FALSE)),"")</f>
        <v/>
      </c>
      <c r="AG84" s="20" t="str">
        <f>IF(INDEX(個人!$C$5:$AF$205,$A84,1)&lt;&gt;"",IF(ISERROR(VLOOKUP($D84&amp;"@"&amp;8,'中間シート（個人）'!$F:$M,4,FALSE)),"",VLOOKUP($D84&amp;"@"&amp;8,'中間シート（個人）'!$F:$M,6,FALSE)&amp;VLOOKUP($D84&amp;"@"&amp;8,'中間シート（個人）'!$F:$M,7,FALSE)&amp;"."&amp;VLOOKUP($D84&amp;"@"&amp;8,'中間シート（個人）'!$F:$M,8,FALSE)),"")</f>
        <v/>
      </c>
      <c r="AH84" s="20" t="str">
        <f>IF(INDEX(個人!$C$5:$AF$205,$A84,1)&lt;&gt;"",IF(ISERROR(VLOOKUP($D84&amp;"@"&amp;9,'中間シート（個人）'!$F:$M,4,FALSE)),"",VLOOKUP($D84&amp;"@"&amp;9,'中間シート（個人）'!$F:$M,4,FALSE)&amp;VLOOKUP($D84&amp;"@"&amp;9,'中間シート（個人）'!$F:$M,5,FALSE)),"")</f>
        <v/>
      </c>
      <c r="AI84" s="20" t="str">
        <f>IF(INDEX(個人!$C$5:$AF$205,$A84,1)&lt;&gt;"",IF(ISERROR(VLOOKUP($D84&amp;"@"&amp;9,'中間シート（個人）'!$F:$M,4,FALSE)),"",VLOOKUP($D84&amp;"@"&amp;9,'中間シート（個人）'!$F:$M,6,FALSE)&amp;VLOOKUP($D84&amp;"@"&amp;9,'中間シート（個人）'!$F:$M,7,FALSE)&amp;"."&amp;VLOOKUP($D84&amp;"@"&amp;9,'中間シート（個人）'!$F:$M,8,FALSE)),"")</f>
        <v/>
      </c>
      <c r="AJ84" s="20" t="str">
        <f>IF(INDEX(個人!$C$5:$AF$205,$A84,1)&lt;&gt;"",IF(ISERROR(VLOOKUP($D84&amp;"@"&amp;10,'中間シート（個人）'!$F:$M,4,FALSE)),"",VLOOKUP($D84&amp;"@"&amp;10,'中間シート（個人）'!$F:$M,4,FALSE)&amp;VLOOKUP($D84&amp;"@"&amp;10,'中間シート（個人）'!$F:$M,5,FALSE)),"")</f>
        <v/>
      </c>
      <c r="AK84" s="20" t="str">
        <f>IF(INDEX(個人!$C$5:$AF$205,$A84,1)&lt;&gt;"",IF(ISERROR(VLOOKUP($D84&amp;"@"&amp;10,'中間シート（個人）'!$F:$M,4,FALSE)),"",VLOOKUP($D84&amp;"@"&amp;10,'中間シート（個人）'!$F:$M,6,FALSE)&amp;VLOOKUP($D84&amp;"@"&amp;10,'中間シート（個人）'!$F:$M,7,FALSE)&amp;"."&amp;VLOOKUP($D84&amp;"@"&amp;10,'中間シート（個人）'!$F:$M,8,FALSE)),"")</f>
        <v/>
      </c>
    </row>
    <row r="85" spans="1:37" x14ac:dyDescent="0.15">
      <c r="A85" s="20">
        <v>82</v>
      </c>
      <c r="C85" s="20" t="str">
        <f>IF(INDEX(個人!$C$5:$AF$205,$A85,1)&lt;&gt;"",VLOOKUP(INDEX(個人!$C$5:$AF$205,$A85,3),コード一覧!$A$1:$B$3,2,FALSE),"")</f>
        <v/>
      </c>
      <c r="D85" s="20" t="str">
        <f>IF(INDEX(個人!$C$5:$AF$205,$A85,1)&lt;&gt;"",DBCS(TRIM(INDEX(個人!$C$5:$AF$205,$A85,1))),"")</f>
        <v/>
      </c>
      <c r="E85" s="20" t="str">
        <f>IF(INDEX(個人!$C$5:$AF$205,$A85,1)&lt;&gt;"",ASC(TRIM(INDEX(個人!$C$5:$AF$205,$A85,2))),"")</f>
        <v/>
      </c>
      <c r="F85" s="20" t="str">
        <f>IF(INDEX(個人!$C$5:$AF$205,$A85,1)&lt;&gt;"",TEXT(YEAR(INDEX(個人!$C$5:$AF$205,$A85,4)),"0000")&amp;TEXT(MONTH(INDEX(個人!$C$5:$AF$205,$A85,4)),"00")&amp;TEXT(DAY(INDEX(個人!$C$5:$AF$205,$A85,4)),"00"),"")</f>
        <v/>
      </c>
      <c r="G85" s="20" t="str">
        <f>IF(INDEX(個人!$C$5:$AF$205,$A85,1)&lt;&gt;"",VLOOKUP(VLOOKUP(INDEX(個人!$C$5:$AF$205,$A85,7),コード一覧!$AA$1:$AC$18,3,FALSE),コード一覧!$C$1:$D$8,2,FALSE),"")</f>
        <v/>
      </c>
      <c r="H85" s="20" t="str">
        <f>IF(INDEX(個人!$C$5:$AF$205,$A85,1)&lt;&gt;"",IF(ISNUMBER(VALUE(RIGHT(INDEX(個人!$C$5:$AF$205,$A85,7),1))),RIGHT(INDEX(個人!$C$5:$AF$205,$A85,7),1),0),"")</f>
        <v/>
      </c>
      <c r="I85" s="20" t="str">
        <f>IF(INDEX(個人!$C$5:$AF$205,$A85,1)&lt;&gt;"",VLOOKUP(D85&amp;"@"&amp;1,'中間シート（個人）'!$F:$M,3,FALSE),"")</f>
        <v/>
      </c>
      <c r="K85" s="20" t="str">
        <f>IF(INDEX(個人!$C$5:$AF$205,$A85,1)&lt;&gt;"",個人!$B$2,"")</f>
        <v/>
      </c>
      <c r="Q85" s="20" t="str">
        <f>IF(INDEX(個人!$C$5:$AF$205,$A85,1)&lt;&gt;"",4,"")</f>
        <v/>
      </c>
      <c r="R85" s="20" t="str">
        <f>IF(INDEX(個人!$C$5:$AF$205,$A85,1)&lt;&gt;"",IF(ISERROR(VLOOKUP($D85&amp;"@"&amp;1,'中間シート（個人）'!$F:$M,4,FALSE)),"",VLOOKUP($D85&amp;"@"&amp;1,'中間シート（個人）'!$F:$M,4,FALSE)&amp;VLOOKUP($D85&amp;"@"&amp;1,'中間シート（個人）'!$F:$M,5,FALSE)),"")</f>
        <v/>
      </c>
      <c r="S85" s="20" t="str">
        <f>IF(INDEX(個人!$C$5:$AF$205,$A85,1)&lt;&gt;"",IF(ISERROR(VLOOKUP($D85&amp;"@"&amp;1,'中間シート（個人）'!$F:$M,4,FALSE)),"",VLOOKUP($D85&amp;"@"&amp;1,'中間シート（個人）'!$F:$M,6,FALSE)&amp;VLOOKUP($D85&amp;"@"&amp;1,'中間シート（個人）'!$F:$M,7,FALSE)&amp;"."&amp;VLOOKUP($D85&amp;"@"&amp;1,'中間シート（個人）'!$F:$M,8,FALSE)),"")</f>
        <v/>
      </c>
      <c r="T85" s="20" t="str">
        <f>IF(INDEX(個人!$C$5:$AF$205,$A85,1)&lt;&gt;"",IF(ISERROR(VLOOKUP($D85&amp;"@"&amp;2,'中間シート（個人）'!$F:$M,4,FALSE)),"",VLOOKUP($D85&amp;"@"&amp;2,'中間シート（個人）'!$F:$M,4,FALSE)&amp;VLOOKUP($D85&amp;"@"&amp;2,'中間シート（個人）'!$F:$M,5,FALSE)),"")</f>
        <v/>
      </c>
      <c r="U85" s="20" t="str">
        <f>IF(INDEX(個人!$C$5:$AF$205,$A85,1)&lt;&gt;"",IF(ISERROR(VLOOKUP($D85&amp;"@"&amp;2,'中間シート（個人）'!$F:$M,4,FALSE)),"",VLOOKUP($D85&amp;"@"&amp;2,'中間シート（個人）'!$F:$M,6,FALSE)&amp;VLOOKUP($D85&amp;"@"&amp;2,'中間シート（個人）'!$F:$M,7,FALSE)&amp;"."&amp;VLOOKUP($D85&amp;"@"&amp;2,'中間シート（個人）'!$F:$M,8,FALSE)),"")</f>
        <v/>
      </c>
      <c r="V85" s="20" t="str">
        <f>IF(INDEX(個人!$C$5:$AF$205,$A85,1)&lt;&gt;"",IF(ISERROR(VLOOKUP($D85&amp;"@"&amp;3,'中間シート（個人）'!$F:$M,4,FALSE)),"",VLOOKUP($D85&amp;"@"&amp;3,'中間シート（個人）'!$F:$M,4,FALSE)&amp;VLOOKUP($D85&amp;"@"&amp;3,'中間シート（個人）'!$F:$M,5,FALSE)),"")</f>
        <v/>
      </c>
      <c r="W85" s="20" t="str">
        <f>IF(INDEX(個人!$C$5:$AF$205,$A85,1)&lt;&gt;"",IF(ISERROR(VLOOKUP($D85&amp;"@"&amp;3,'中間シート（個人）'!$F:$M,4,FALSE)),"",VLOOKUP($D85&amp;"@"&amp;3,'中間シート（個人）'!$F:$M,6,FALSE)&amp;VLOOKUP($D85&amp;"@"&amp;3,'中間シート（個人）'!$F:$M,7,FALSE)&amp;"."&amp;VLOOKUP($D85&amp;"@"&amp;3,'中間シート（個人）'!$F:$M,8,FALSE)),"")</f>
        <v/>
      </c>
      <c r="X85" s="20" t="str">
        <f>IF(INDEX(個人!$C$5:$AF$205,$A85,1)&lt;&gt;"",IF(ISERROR(VLOOKUP($D85&amp;"@"&amp;4,'中間シート（個人）'!$F:$M,4,FALSE)),"",VLOOKUP($D85&amp;"@"&amp;4,'中間シート（個人）'!$F:$M,4,FALSE)&amp;VLOOKUP($D85&amp;"@"&amp;4,'中間シート（個人）'!$F:$M,5,FALSE)),"")</f>
        <v/>
      </c>
      <c r="Y85" s="20" t="str">
        <f>IF(INDEX(個人!$C$5:$AF$205,$A85,1)&lt;&gt;"",IF(ISERROR(VLOOKUP($D85&amp;"@"&amp;4,'中間シート（個人）'!$F:$M,4,FALSE)),"",VLOOKUP($D85&amp;"@"&amp;4,'中間シート（個人）'!$F:$M,6,FALSE)&amp;VLOOKUP($D85&amp;"@"&amp;4,'中間シート（個人）'!$F:$M,7,FALSE)&amp;"."&amp;VLOOKUP($D85&amp;"@"&amp;4,'中間シート（個人）'!$F:$M,8,FALSE)),"")</f>
        <v/>
      </c>
      <c r="Z85" s="20" t="str">
        <f>IF(INDEX(個人!$C$5:$AF$205,$A85,1)&lt;&gt;"",IF(ISERROR(VLOOKUP($D85&amp;"@"&amp;5,'中間シート（個人）'!$F:$M,4,FALSE)),"",VLOOKUP($D85&amp;"@"&amp;5,'中間シート（個人）'!$F:$M,4,FALSE)&amp;VLOOKUP($D85&amp;"@"&amp;5,'中間シート（個人）'!$F:$M,5,FALSE)),"")</f>
        <v/>
      </c>
      <c r="AA85" s="20" t="str">
        <f>IF(INDEX(個人!$C$5:$AF$205,$A85,1)&lt;&gt;"",IF(ISERROR(VLOOKUP($D85&amp;"@"&amp;5,'中間シート（個人）'!$F:$M,4,FALSE)),"",VLOOKUP($D85&amp;"@"&amp;5,'中間シート（個人）'!$F:$M,6,FALSE)&amp;VLOOKUP($D85&amp;"@"&amp;5,'中間シート（個人）'!$F:$M,7,FALSE)&amp;"."&amp;VLOOKUP($D85&amp;"@"&amp;5,'中間シート（個人）'!$F:$M,8,FALSE)),"")</f>
        <v/>
      </c>
      <c r="AB85" s="20" t="str">
        <f>IF(INDEX(個人!$C$5:$AF$205,$A85,1)&lt;&gt;"",IF(ISERROR(VLOOKUP($D85&amp;"@"&amp;6,'中間シート（個人）'!$F:$M,4,FALSE)),"",VLOOKUP($D85&amp;"@"&amp;6,'中間シート（個人）'!$F:$M,4,FALSE)&amp;VLOOKUP($D85&amp;"@"&amp;6,'中間シート（個人）'!$F:$M,5,FALSE)),"")</f>
        <v/>
      </c>
      <c r="AC85" s="20" t="str">
        <f>IF(INDEX(個人!$C$5:$AF$205,$A85,1)&lt;&gt;"",IF(ISERROR(VLOOKUP($D85&amp;"@"&amp;6,'中間シート（個人）'!$F:$M,4,FALSE)),"",VLOOKUP($D85&amp;"@"&amp;6,'中間シート（個人）'!$F:$M,6,FALSE)&amp;VLOOKUP($D85&amp;"@"&amp;6,'中間シート（個人）'!$F:$M,7,FALSE)&amp;"."&amp;VLOOKUP($D85&amp;"@"&amp;6,'中間シート（個人）'!$F:$M,8,FALSE)),"")</f>
        <v/>
      </c>
      <c r="AD85" s="20" t="str">
        <f>IF(INDEX(個人!$C$5:$AF$205,$A85,1)&lt;&gt;"",IF(ISERROR(VLOOKUP($D85&amp;"@"&amp;7,'中間シート（個人）'!$F:$M,4,FALSE)),"",VLOOKUP($D85&amp;"@"&amp;7,'中間シート（個人）'!$F:$M,4,FALSE)&amp;VLOOKUP($D85&amp;"@"&amp;7,'中間シート（個人）'!$F:$M,5,FALSE)),"")</f>
        <v/>
      </c>
      <c r="AE85" s="20" t="str">
        <f>IF(INDEX(個人!$C$5:$AF$205,$A85,1)&lt;&gt;"",IF(ISERROR(VLOOKUP($D85&amp;"@"&amp;7,'中間シート（個人）'!$F:$M,4,FALSE)),"",VLOOKUP($D85&amp;"@"&amp;7,'中間シート（個人）'!$F:$M,6,FALSE)&amp;VLOOKUP($D85&amp;"@"&amp;7,'中間シート（個人）'!$F:$M,7,FALSE)&amp;"."&amp;VLOOKUP($D85&amp;"@"&amp;7,'中間シート（個人）'!$F:$M,8,FALSE)),"")</f>
        <v/>
      </c>
      <c r="AF85" s="20" t="str">
        <f>IF(INDEX(個人!$C$5:$AF$205,$A85,1)&lt;&gt;"",IF(ISERROR(VLOOKUP($D85&amp;"@"&amp;8,'中間シート（個人）'!$F:$M,4,FALSE)),"",VLOOKUP($D85&amp;"@"&amp;8,'中間シート（個人）'!$F:$M,4,FALSE)&amp;VLOOKUP($D85&amp;"@"&amp;8,'中間シート（個人）'!$F:$M,5,FALSE)),"")</f>
        <v/>
      </c>
      <c r="AG85" s="20" t="str">
        <f>IF(INDEX(個人!$C$5:$AF$205,$A85,1)&lt;&gt;"",IF(ISERROR(VLOOKUP($D85&amp;"@"&amp;8,'中間シート（個人）'!$F:$M,4,FALSE)),"",VLOOKUP($D85&amp;"@"&amp;8,'中間シート（個人）'!$F:$M,6,FALSE)&amp;VLOOKUP($D85&amp;"@"&amp;8,'中間シート（個人）'!$F:$M,7,FALSE)&amp;"."&amp;VLOOKUP($D85&amp;"@"&amp;8,'中間シート（個人）'!$F:$M,8,FALSE)),"")</f>
        <v/>
      </c>
      <c r="AH85" s="20" t="str">
        <f>IF(INDEX(個人!$C$5:$AF$205,$A85,1)&lt;&gt;"",IF(ISERROR(VLOOKUP($D85&amp;"@"&amp;9,'中間シート（個人）'!$F:$M,4,FALSE)),"",VLOOKUP($D85&amp;"@"&amp;9,'中間シート（個人）'!$F:$M,4,FALSE)&amp;VLOOKUP($D85&amp;"@"&amp;9,'中間シート（個人）'!$F:$M,5,FALSE)),"")</f>
        <v/>
      </c>
      <c r="AI85" s="20" t="str">
        <f>IF(INDEX(個人!$C$5:$AF$205,$A85,1)&lt;&gt;"",IF(ISERROR(VLOOKUP($D85&amp;"@"&amp;9,'中間シート（個人）'!$F:$M,4,FALSE)),"",VLOOKUP($D85&amp;"@"&amp;9,'中間シート（個人）'!$F:$M,6,FALSE)&amp;VLOOKUP($D85&amp;"@"&amp;9,'中間シート（個人）'!$F:$M,7,FALSE)&amp;"."&amp;VLOOKUP($D85&amp;"@"&amp;9,'中間シート（個人）'!$F:$M,8,FALSE)),"")</f>
        <v/>
      </c>
      <c r="AJ85" s="20" t="str">
        <f>IF(INDEX(個人!$C$5:$AF$205,$A85,1)&lt;&gt;"",IF(ISERROR(VLOOKUP($D85&amp;"@"&amp;10,'中間シート（個人）'!$F:$M,4,FALSE)),"",VLOOKUP($D85&amp;"@"&amp;10,'中間シート（個人）'!$F:$M,4,FALSE)&amp;VLOOKUP($D85&amp;"@"&amp;10,'中間シート（個人）'!$F:$M,5,FALSE)),"")</f>
        <v/>
      </c>
      <c r="AK85" s="20" t="str">
        <f>IF(INDEX(個人!$C$5:$AF$205,$A85,1)&lt;&gt;"",IF(ISERROR(VLOOKUP($D85&amp;"@"&amp;10,'中間シート（個人）'!$F:$M,4,FALSE)),"",VLOOKUP($D85&amp;"@"&amp;10,'中間シート（個人）'!$F:$M,6,FALSE)&amp;VLOOKUP($D85&amp;"@"&amp;10,'中間シート（個人）'!$F:$M,7,FALSE)&amp;"."&amp;VLOOKUP($D85&amp;"@"&amp;10,'中間シート（個人）'!$F:$M,8,FALSE)),"")</f>
        <v/>
      </c>
    </row>
    <row r="86" spans="1:37" x14ac:dyDescent="0.15">
      <c r="A86" s="20">
        <v>83</v>
      </c>
      <c r="C86" s="20" t="str">
        <f>IF(INDEX(個人!$C$5:$AF$205,$A86,1)&lt;&gt;"",VLOOKUP(INDEX(個人!$C$5:$AF$205,$A86,3),コード一覧!$A$1:$B$3,2,FALSE),"")</f>
        <v/>
      </c>
      <c r="D86" s="20" t="str">
        <f>IF(INDEX(個人!$C$5:$AF$205,$A86,1)&lt;&gt;"",DBCS(TRIM(INDEX(個人!$C$5:$AF$205,$A86,1))),"")</f>
        <v/>
      </c>
      <c r="E86" s="20" t="str">
        <f>IF(INDEX(個人!$C$5:$AF$205,$A86,1)&lt;&gt;"",ASC(TRIM(INDEX(個人!$C$5:$AF$205,$A86,2))),"")</f>
        <v/>
      </c>
      <c r="F86" s="20" t="str">
        <f>IF(INDEX(個人!$C$5:$AF$205,$A86,1)&lt;&gt;"",TEXT(YEAR(INDEX(個人!$C$5:$AF$205,$A86,4)),"0000")&amp;TEXT(MONTH(INDEX(個人!$C$5:$AF$205,$A86,4)),"00")&amp;TEXT(DAY(INDEX(個人!$C$5:$AF$205,$A86,4)),"00"),"")</f>
        <v/>
      </c>
      <c r="G86" s="20" t="str">
        <f>IF(INDEX(個人!$C$5:$AF$205,$A86,1)&lt;&gt;"",VLOOKUP(VLOOKUP(INDEX(個人!$C$5:$AF$205,$A86,7),コード一覧!$AA$1:$AC$18,3,FALSE),コード一覧!$C$1:$D$8,2,FALSE),"")</f>
        <v/>
      </c>
      <c r="H86" s="20" t="str">
        <f>IF(INDEX(個人!$C$5:$AF$205,$A86,1)&lt;&gt;"",IF(ISNUMBER(VALUE(RIGHT(INDEX(個人!$C$5:$AF$205,$A86,7),1))),RIGHT(INDEX(個人!$C$5:$AF$205,$A86,7),1),0),"")</f>
        <v/>
      </c>
      <c r="I86" s="20" t="str">
        <f>IF(INDEX(個人!$C$5:$AF$205,$A86,1)&lt;&gt;"",VLOOKUP(D86&amp;"@"&amp;1,'中間シート（個人）'!$F:$M,3,FALSE),"")</f>
        <v/>
      </c>
      <c r="K86" s="20" t="str">
        <f>IF(INDEX(個人!$C$5:$AF$205,$A86,1)&lt;&gt;"",個人!$B$2,"")</f>
        <v/>
      </c>
      <c r="Q86" s="20" t="str">
        <f>IF(INDEX(個人!$C$5:$AF$205,$A86,1)&lt;&gt;"",4,"")</f>
        <v/>
      </c>
      <c r="R86" s="20" t="str">
        <f>IF(INDEX(個人!$C$5:$AF$205,$A86,1)&lt;&gt;"",IF(ISERROR(VLOOKUP($D86&amp;"@"&amp;1,'中間シート（個人）'!$F:$M,4,FALSE)),"",VLOOKUP($D86&amp;"@"&amp;1,'中間シート（個人）'!$F:$M,4,FALSE)&amp;VLOOKUP($D86&amp;"@"&amp;1,'中間シート（個人）'!$F:$M,5,FALSE)),"")</f>
        <v/>
      </c>
      <c r="S86" s="20" t="str">
        <f>IF(INDEX(個人!$C$5:$AF$205,$A86,1)&lt;&gt;"",IF(ISERROR(VLOOKUP($D86&amp;"@"&amp;1,'中間シート（個人）'!$F:$M,4,FALSE)),"",VLOOKUP($D86&amp;"@"&amp;1,'中間シート（個人）'!$F:$M,6,FALSE)&amp;VLOOKUP($D86&amp;"@"&amp;1,'中間シート（個人）'!$F:$M,7,FALSE)&amp;"."&amp;VLOOKUP($D86&amp;"@"&amp;1,'中間シート（個人）'!$F:$M,8,FALSE)),"")</f>
        <v/>
      </c>
      <c r="T86" s="20" t="str">
        <f>IF(INDEX(個人!$C$5:$AF$205,$A86,1)&lt;&gt;"",IF(ISERROR(VLOOKUP($D86&amp;"@"&amp;2,'中間シート（個人）'!$F:$M,4,FALSE)),"",VLOOKUP($D86&amp;"@"&amp;2,'中間シート（個人）'!$F:$M,4,FALSE)&amp;VLOOKUP($D86&amp;"@"&amp;2,'中間シート（個人）'!$F:$M,5,FALSE)),"")</f>
        <v/>
      </c>
      <c r="U86" s="20" t="str">
        <f>IF(INDEX(個人!$C$5:$AF$205,$A86,1)&lt;&gt;"",IF(ISERROR(VLOOKUP($D86&amp;"@"&amp;2,'中間シート（個人）'!$F:$M,4,FALSE)),"",VLOOKUP($D86&amp;"@"&amp;2,'中間シート（個人）'!$F:$M,6,FALSE)&amp;VLOOKUP($D86&amp;"@"&amp;2,'中間シート（個人）'!$F:$M,7,FALSE)&amp;"."&amp;VLOOKUP($D86&amp;"@"&amp;2,'中間シート（個人）'!$F:$M,8,FALSE)),"")</f>
        <v/>
      </c>
      <c r="V86" s="20" t="str">
        <f>IF(INDEX(個人!$C$5:$AF$205,$A86,1)&lt;&gt;"",IF(ISERROR(VLOOKUP($D86&amp;"@"&amp;3,'中間シート（個人）'!$F:$M,4,FALSE)),"",VLOOKUP($D86&amp;"@"&amp;3,'中間シート（個人）'!$F:$M,4,FALSE)&amp;VLOOKUP($D86&amp;"@"&amp;3,'中間シート（個人）'!$F:$M,5,FALSE)),"")</f>
        <v/>
      </c>
      <c r="W86" s="20" t="str">
        <f>IF(INDEX(個人!$C$5:$AF$205,$A86,1)&lt;&gt;"",IF(ISERROR(VLOOKUP($D86&amp;"@"&amp;3,'中間シート（個人）'!$F:$M,4,FALSE)),"",VLOOKUP($D86&amp;"@"&amp;3,'中間シート（個人）'!$F:$M,6,FALSE)&amp;VLOOKUP($D86&amp;"@"&amp;3,'中間シート（個人）'!$F:$M,7,FALSE)&amp;"."&amp;VLOOKUP($D86&amp;"@"&amp;3,'中間シート（個人）'!$F:$M,8,FALSE)),"")</f>
        <v/>
      </c>
      <c r="X86" s="20" t="str">
        <f>IF(INDEX(個人!$C$5:$AF$205,$A86,1)&lt;&gt;"",IF(ISERROR(VLOOKUP($D86&amp;"@"&amp;4,'中間シート（個人）'!$F:$M,4,FALSE)),"",VLOOKUP($D86&amp;"@"&amp;4,'中間シート（個人）'!$F:$M,4,FALSE)&amp;VLOOKUP($D86&amp;"@"&amp;4,'中間シート（個人）'!$F:$M,5,FALSE)),"")</f>
        <v/>
      </c>
      <c r="Y86" s="20" t="str">
        <f>IF(INDEX(個人!$C$5:$AF$205,$A86,1)&lt;&gt;"",IF(ISERROR(VLOOKUP($D86&amp;"@"&amp;4,'中間シート（個人）'!$F:$M,4,FALSE)),"",VLOOKUP($D86&amp;"@"&amp;4,'中間シート（個人）'!$F:$M,6,FALSE)&amp;VLOOKUP($D86&amp;"@"&amp;4,'中間シート（個人）'!$F:$M,7,FALSE)&amp;"."&amp;VLOOKUP($D86&amp;"@"&amp;4,'中間シート（個人）'!$F:$M,8,FALSE)),"")</f>
        <v/>
      </c>
      <c r="Z86" s="20" t="str">
        <f>IF(INDEX(個人!$C$5:$AF$205,$A86,1)&lt;&gt;"",IF(ISERROR(VLOOKUP($D86&amp;"@"&amp;5,'中間シート（個人）'!$F:$M,4,FALSE)),"",VLOOKUP($D86&amp;"@"&amp;5,'中間シート（個人）'!$F:$M,4,FALSE)&amp;VLOOKUP($D86&amp;"@"&amp;5,'中間シート（個人）'!$F:$M,5,FALSE)),"")</f>
        <v/>
      </c>
      <c r="AA86" s="20" t="str">
        <f>IF(INDEX(個人!$C$5:$AF$205,$A86,1)&lt;&gt;"",IF(ISERROR(VLOOKUP($D86&amp;"@"&amp;5,'中間シート（個人）'!$F:$M,4,FALSE)),"",VLOOKUP($D86&amp;"@"&amp;5,'中間シート（個人）'!$F:$M,6,FALSE)&amp;VLOOKUP($D86&amp;"@"&amp;5,'中間シート（個人）'!$F:$M,7,FALSE)&amp;"."&amp;VLOOKUP($D86&amp;"@"&amp;5,'中間シート（個人）'!$F:$M,8,FALSE)),"")</f>
        <v/>
      </c>
      <c r="AB86" s="20" t="str">
        <f>IF(INDEX(個人!$C$5:$AF$205,$A86,1)&lt;&gt;"",IF(ISERROR(VLOOKUP($D86&amp;"@"&amp;6,'中間シート（個人）'!$F:$M,4,FALSE)),"",VLOOKUP($D86&amp;"@"&amp;6,'中間シート（個人）'!$F:$M,4,FALSE)&amp;VLOOKUP($D86&amp;"@"&amp;6,'中間シート（個人）'!$F:$M,5,FALSE)),"")</f>
        <v/>
      </c>
      <c r="AC86" s="20" t="str">
        <f>IF(INDEX(個人!$C$5:$AF$205,$A86,1)&lt;&gt;"",IF(ISERROR(VLOOKUP($D86&amp;"@"&amp;6,'中間シート（個人）'!$F:$M,4,FALSE)),"",VLOOKUP($D86&amp;"@"&amp;6,'中間シート（個人）'!$F:$M,6,FALSE)&amp;VLOOKUP($D86&amp;"@"&amp;6,'中間シート（個人）'!$F:$M,7,FALSE)&amp;"."&amp;VLOOKUP($D86&amp;"@"&amp;6,'中間シート（個人）'!$F:$M,8,FALSE)),"")</f>
        <v/>
      </c>
      <c r="AD86" s="20" t="str">
        <f>IF(INDEX(個人!$C$5:$AF$205,$A86,1)&lt;&gt;"",IF(ISERROR(VLOOKUP($D86&amp;"@"&amp;7,'中間シート（個人）'!$F:$M,4,FALSE)),"",VLOOKUP($D86&amp;"@"&amp;7,'中間シート（個人）'!$F:$M,4,FALSE)&amp;VLOOKUP($D86&amp;"@"&amp;7,'中間シート（個人）'!$F:$M,5,FALSE)),"")</f>
        <v/>
      </c>
      <c r="AE86" s="20" t="str">
        <f>IF(INDEX(個人!$C$5:$AF$205,$A86,1)&lt;&gt;"",IF(ISERROR(VLOOKUP($D86&amp;"@"&amp;7,'中間シート（個人）'!$F:$M,4,FALSE)),"",VLOOKUP($D86&amp;"@"&amp;7,'中間シート（個人）'!$F:$M,6,FALSE)&amp;VLOOKUP($D86&amp;"@"&amp;7,'中間シート（個人）'!$F:$M,7,FALSE)&amp;"."&amp;VLOOKUP($D86&amp;"@"&amp;7,'中間シート（個人）'!$F:$M,8,FALSE)),"")</f>
        <v/>
      </c>
      <c r="AF86" s="20" t="str">
        <f>IF(INDEX(個人!$C$5:$AF$205,$A86,1)&lt;&gt;"",IF(ISERROR(VLOOKUP($D86&amp;"@"&amp;8,'中間シート（個人）'!$F:$M,4,FALSE)),"",VLOOKUP($D86&amp;"@"&amp;8,'中間シート（個人）'!$F:$M,4,FALSE)&amp;VLOOKUP($D86&amp;"@"&amp;8,'中間シート（個人）'!$F:$M,5,FALSE)),"")</f>
        <v/>
      </c>
      <c r="AG86" s="20" t="str">
        <f>IF(INDEX(個人!$C$5:$AF$205,$A86,1)&lt;&gt;"",IF(ISERROR(VLOOKUP($D86&amp;"@"&amp;8,'中間シート（個人）'!$F:$M,4,FALSE)),"",VLOOKUP($D86&amp;"@"&amp;8,'中間シート（個人）'!$F:$M,6,FALSE)&amp;VLOOKUP($D86&amp;"@"&amp;8,'中間シート（個人）'!$F:$M,7,FALSE)&amp;"."&amp;VLOOKUP($D86&amp;"@"&amp;8,'中間シート（個人）'!$F:$M,8,FALSE)),"")</f>
        <v/>
      </c>
      <c r="AH86" s="20" t="str">
        <f>IF(INDEX(個人!$C$5:$AF$205,$A86,1)&lt;&gt;"",IF(ISERROR(VLOOKUP($D86&amp;"@"&amp;9,'中間シート（個人）'!$F:$M,4,FALSE)),"",VLOOKUP($D86&amp;"@"&amp;9,'中間シート（個人）'!$F:$M,4,FALSE)&amp;VLOOKUP($D86&amp;"@"&amp;9,'中間シート（個人）'!$F:$M,5,FALSE)),"")</f>
        <v/>
      </c>
      <c r="AI86" s="20" t="str">
        <f>IF(INDEX(個人!$C$5:$AF$205,$A86,1)&lt;&gt;"",IF(ISERROR(VLOOKUP($D86&amp;"@"&amp;9,'中間シート（個人）'!$F:$M,4,FALSE)),"",VLOOKUP($D86&amp;"@"&amp;9,'中間シート（個人）'!$F:$M,6,FALSE)&amp;VLOOKUP($D86&amp;"@"&amp;9,'中間シート（個人）'!$F:$M,7,FALSE)&amp;"."&amp;VLOOKUP($D86&amp;"@"&amp;9,'中間シート（個人）'!$F:$M,8,FALSE)),"")</f>
        <v/>
      </c>
      <c r="AJ86" s="20" t="str">
        <f>IF(INDEX(個人!$C$5:$AF$205,$A86,1)&lt;&gt;"",IF(ISERROR(VLOOKUP($D86&amp;"@"&amp;10,'中間シート（個人）'!$F:$M,4,FALSE)),"",VLOOKUP($D86&amp;"@"&amp;10,'中間シート（個人）'!$F:$M,4,FALSE)&amp;VLOOKUP($D86&amp;"@"&amp;10,'中間シート（個人）'!$F:$M,5,FALSE)),"")</f>
        <v/>
      </c>
      <c r="AK86" s="20" t="str">
        <f>IF(INDEX(個人!$C$5:$AF$205,$A86,1)&lt;&gt;"",IF(ISERROR(VLOOKUP($D86&amp;"@"&amp;10,'中間シート（個人）'!$F:$M,4,FALSE)),"",VLOOKUP($D86&amp;"@"&amp;10,'中間シート（個人）'!$F:$M,6,FALSE)&amp;VLOOKUP($D86&amp;"@"&amp;10,'中間シート（個人）'!$F:$M,7,FALSE)&amp;"."&amp;VLOOKUP($D86&amp;"@"&amp;10,'中間シート（個人）'!$F:$M,8,FALSE)),"")</f>
        <v/>
      </c>
    </row>
    <row r="87" spans="1:37" x14ac:dyDescent="0.15">
      <c r="A87" s="20">
        <v>84</v>
      </c>
      <c r="C87" s="20" t="str">
        <f>IF(INDEX(個人!$C$5:$AF$205,$A87,1)&lt;&gt;"",VLOOKUP(INDEX(個人!$C$5:$AF$205,$A87,3),コード一覧!$A$1:$B$3,2,FALSE),"")</f>
        <v/>
      </c>
      <c r="D87" s="20" t="str">
        <f>IF(INDEX(個人!$C$5:$AF$205,$A87,1)&lt;&gt;"",DBCS(TRIM(INDEX(個人!$C$5:$AF$205,$A87,1))),"")</f>
        <v/>
      </c>
      <c r="E87" s="20" t="str">
        <f>IF(INDEX(個人!$C$5:$AF$205,$A87,1)&lt;&gt;"",ASC(TRIM(INDEX(個人!$C$5:$AF$205,$A87,2))),"")</f>
        <v/>
      </c>
      <c r="F87" s="20" t="str">
        <f>IF(INDEX(個人!$C$5:$AF$205,$A87,1)&lt;&gt;"",TEXT(YEAR(INDEX(個人!$C$5:$AF$205,$A87,4)),"0000")&amp;TEXT(MONTH(INDEX(個人!$C$5:$AF$205,$A87,4)),"00")&amp;TEXT(DAY(INDEX(個人!$C$5:$AF$205,$A87,4)),"00"),"")</f>
        <v/>
      </c>
      <c r="G87" s="20" t="str">
        <f>IF(INDEX(個人!$C$5:$AF$205,$A87,1)&lt;&gt;"",VLOOKUP(VLOOKUP(INDEX(個人!$C$5:$AF$205,$A87,7),コード一覧!$AA$1:$AC$18,3,FALSE),コード一覧!$C$1:$D$8,2,FALSE),"")</f>
        <v/>
      </c>
      <c r="H87" s="20" t="str">
        <f>IF(INDEX(個人!$C$5:$AF$205,$A87,1)&lt;&gt;"",IF(ISNUMBER(VALUE(RIGHT(INDEX(個人!$C$5:$AF$205,$A87,7),1))),RIGHT(INDEX(個人!$C$5:$AF$205,$A87,7),1),0),"")</f>
        <v/>
      </c>
      <c r="I87" s="20" t="str">
        <f>IF(INDEX(個人!$C$5:$AF$205,$A87,1)&lt;&gt;"",VLOOKUP(D87&amp;"@"&amp;1,'中間シート（個人）'!$F:$M,3,FALSE),"")</f>
        <v/>
      </c>
      <c r="K87" s="20" t="str">
        <f>IF(INDEX(個人!$C$5:$AF$205,$A87,1)&lt;&gt;"",個人!$B$2,"")</f>
        <v/>
      </c>
      <c r="Q87" s="20" t="str">
        <f>IF(INDEX(個人!$C$5:$AF$205,$A87,1)&lt;&gt;"",4,"")</f>
        <v/>
      </c>
      <c r="R87" s="20" t="str">
        <f>IF(INDEX(個人!$C$5:$AF$205,$A87,1)&lt;&gt;"",IF(ISERROR(VLOOKUP($D87&amp;"@"&amp;1,'中間シート（個人）'!$F:$M,4,FALSE)),"",VLOOKUP($D87&amp;"@"&amp;1,'中間シート（個人）'!$F:$M,4,FALSE)&amp;VLOOKUP($D87&amp;"@"&amp;1,'中間シート（個人）'!$F:$M,5,FALSE)),"")</f>
        <v/>
      </c>
      <c r="S87" s="20" t="str">
        <f>IF(INDEX(個人!$C$5:$AF$205,$A87,1)&lt;&gt;"",IF(ISERROR(VLOOKUP($D87&amp;"@"&amp;1,'中間シート（個人）'!$F:$M,4,FALSE)),"",VLOOKUP($D87&amp;"@"&amp;1,'中間シート（個人）'!$F:$M,6,FALSE)&amp;VLOOKUP($D87&amp;"@"&amp;1,'中間シート（個人）'!$F:$M,7,FALSE)&amp;"."&amp;VLOOKUP($D87&amp;"@"&amp;1,'中間シート（個人）'!$F:$M,8,FALSE)),"")</f>
        <v/>
      </c>
      <c r="T87" s="20" t="str">
        <f>IF(INDEX(個人!$C$5:$AF$205,$A87,1)&lt;&gt;"",IF(ISERROR(VLOOKUP($D87&amp;"@"&amp;2,'中間シート（個人）'!$F:$M,4,FALSE)),"",VLOOKUP($D87&amp;"@"&amp;2,'中間シート（個人）'!$F:$M,4,FALSE)&amp;VLOOKUP($D87&amp;"@"&amp;2,'中間シート（個人）'!$F:$M,5,FALSE)),"")</f>
        <v/>
      </c>
      <c r="U87" s="20" t="str">
        <f>IF(INDEX(個人!$C$5:$AF$205,$A87,1)&lt;&gt;"",IF(ISERROR(VLOOKUP($D87&amp;"@"&amp;2,'中間シート（個人）'!$F:$M,4,FALSE)),"",VLOOKUP($D87&amp;"@"&amp;2,'中間シート（個人）'!$F:$M,6,FALSE)&amp;VLOOKUP($D87&amp;"@"&amp;2,'中間シート（個人）'!$F:$M,7,FALSE)&amp;"."&amp;VLOOKUP($D87&amp;"@"&amp;2,'中間シート（個人）'!$F:$M,8,FALSE)),"")</f>
        <v/>
      </c>
      <c r="V87" s="20" t="str">
        <f>IF(INDEX(個人!$C$5:$AF$205,$A87,1)&lt;&gt;"",IF(ISERROR(VLOOKUP($D87&amp;"@"&amp;3,'中間シート（個人）'!$F:$M,4,FALSE)),"",VLOOKUP($D87&amp;"@"&amp;3,'中間シート（個人）'!$F:$M,4,FALSE)&amp;VLOOKUP($D87&amp;"@"&amp;3,'中間シート（個人）'!$F:$M,5,FALSE)),"")</f>
        <v/>
      </c>
      <c r="W87" s="20" t="str">
        <f>IF(INDEX(個人!$C$5:$AF$205,$A87,1)&lt;&gt;"",IF(ISERROR(VLOOKUP($D87&amp;"@"&amp;3,'中間シート（個人）'!$F:$M,4,FALSE)),"",VLOOKUP($D87&amp;"@"&amp;3,'中間シート（個人）'!$F:$M,6,FALSE)&amp;VLOOKUP($D87&amp;"@"&amp;3,'中間シート（個人）'!$F:$M,7,FALSE)&amp;"."&amp;VLOOKUP($D87&amp;"@"&amp;3,'中間シート（個人）'!$F:$M,8,FALSE)),"")</f>
        <v/>
      </c>
      <c r="X87" s="20" t="str">
        <f>IF(INDEX(個人!$C$5:$AF$205,$A87,1)&lt;&gt;"",IF(ISERROR(VLOOKUP($D87&amp;"@"&amp;4,'中間シート（個人）'!$F:$M,4,FALSE)),"",VLOOKUP($D87&amp;"@"&amp;4,'中間シート（個人）'!$F:$M,4,FALSE)&amp;VLOOKUP($D87&amp;"@"&amp;4,'中間シート（個人）'!$F:$M,5,FALSE)),"")</f>
        <v/>
      </c>
      <c r="Y87" s="20" t="str">
        <f>IF(INDEX(個人!$C$5:$AF$205,$A87,1)&lt;&gt;"",IF(ISERROR(VLOOKUP($D87&amp;"@"&amp;4,'中間シート（個人）'!$F:$M,4,FALSE)),"",VLOOKUP($D87&amp;"@"&amp;4,'中間シート（個人）'!$F:$M,6,FALSE)&amp;VLOOKUP($D87&amp;"@"&amp;4,'中間シート（個人）'!$F:$M,7,FALSE)&amp;"."&amp;VLOOKUP($D87&amp;"@"&amp;4,'中間シート（個人）'!$F:$M,8,FALSE)),"")</f>
        <v/>
      </c>
      <c r="Z87" s="20" t="str">
        <f>IF(INDEX(個人!$C$5:$AF$205,$A87,1)&lt;&gt;"",IF(ISERROR(VLOOKUP($D87&amp;"@"&amp;5,'中間シート（個人）'!$F:$M,4,FALSE)),"",VLOOKUP($D87&amp;"@"&amp;5,'中間シート（個人）'!$F:$M,4,FALSE)&amp;VLOOKUP($D87&amp;"@"&amp;5,'中間シート（個人）'!$F:$M,5,FALSE)),"")</f>
        <v/>
      </c>
      <c r="AA87" s="20" t="str">
        <f>IF(INDEX(個人!$C$5:$AF$205,$A87,1)&lt;&gt;"",IF(ISERROR(VLOOKUP($D87&amp;"@"&amp;5,'中間シート（個人）'!$F:$M,4,FALSE)),"",VLOOKUP($D87&amp;"@"&amp;5,'中間シート（個人）'!$F:$M,6,FALSE)&amp;VLOOKUP($D87&amp;"@"&amp;5,'中間シート（個人）'!$F:$M,7,FALSE)&amp;"."&amp;VLOOKUP($D87&amp;"@"&amp;5,'中間シート（個人）'!$F:$M,8,FALSE)),"")</f>
        <v/>
      </c>
      <c r="AB87" s="20" t="str">
        <f>IF(INDEX(個人!$C$5:$AF$205,$A87,1)&lt;&gt;"",IF(ISERROR(VLOOKUP($D87&amp;"@"&amp;6,'中間シート（個人）'!$F:$M,4,FALSE)),"",VLOOKUP($D87&amp;"@"&amp;6,'中間シート（個人）'!$F:$M,4,FALSE)&amp;VLOOKUP($D87&amp;"@"&amp;6,'中間シート（個人）'!$F:$M,5,FALSE)),"")</f>
        <v/>
      </c>
      <c r="AC87" s="20" t="str">
        <f>IF(INDEX(個人!$C$5:$AF$205,$A87,1)&lt;&gt;"",IF(ISERROR(VLOOKUP($D87&amp;"@"&amp;6,'中間シート（個人）'!$F:$M,4,FALSE)),"",VLOOKUP($D87&amp;"@"&amp;6,'中間シート（個人）'!$F:$M,6,FALSE)&amp;VLOOKUP($D87&amp;"@"&amp;6,'中間シート（個人）'!$F:$M,7,FALSE)&amp;"."&amp;VLOOKUP($D87&amp;"@"&amp;6,'中間シート（個人）'!$F:$M,8,FALSE)),"")</f>
        <v/>
      </c>
      <c r="AD87" s="20" t="str">
        <f>IF(INDEX(個人!$C$5:$AF$205,$A87,1)&lt;&gt;"",IF(ISERROR(VLOOKUP($D87&amp;"@"&amp;7,'中間シート（個人）'!$F:$M,4,FALSE)),"",VLOOKUP($D87&amp;"@"&amp;7,'中間シート（個人）'!$F:$M,4,FALSE)&amp;VLOOKUP($D87&amp;"@"&amp;7,'中間シート（個人）'!$F:$M,5,FALSE)),"")</f>
        <v/>
      </c>
      <c r="AE87" s="20" t="str">
        <f>IF(INDEX(個人!$C$5:$AF$205,$A87,1)&lt;&gt;"",IF(ISERROR(VLOOKUP($D87&amp;"@"&amp;7,'中間シート（個人）'!$F:$M,4,FALSE)),"",VLOOKUP($D87&amp;"@"&amp;7,'中間シート（個人）'!$F:$M,6,FALSE)&amp;VLOOKUP($D87&amp;"@"&amp;7,'中間シート（個人）'!$F:$M,7,FALSE)&amp;"."&amp;VLOOKUP($D87&amp;"@"&amp;7,'中間シート（個人）'!$F:$M,8,FALSE)),"")</f>
        <v/>
      </c>
      <c r="AF87" s="20" t="str">
        <f>IF(INDEX(個人!$C$5:$AF$205,$A87,1)&lt;&gt;"",IF(ISERROR(VLOOKUP($D87&amp;"@"&amp;8,'中間シート（個人）'!$F:$M,4,FALSE)),"",VLOOKUP($D87&amp;"@"&amp;8,'中間シート（個人）'!$F:$M,4,FALSE)&amp;VLOOKUP($D87&amp;"@"&amp;8,'中間シート（個人）'!$F:$M,5,FALSE)),"")</f>
        <v/>
      </c>
      <c r="AG87" s="20" t="str">
        <f>IF(INDEX(個人!$C$5:$AF$205,$A87,1)&lt;&gt;"",IF(ISERROR(VLOOKUP($D87&amp;"@"&amp;8,'中間シート（個人）'!$F:$M,4,FALSE)),"",VLOOKUP($D87&amp;"@"&amp;8,'中間シート（個人）'!$F:$M,6,FALSE)&amp;VLOOKUP($D87&amp;"@"&amp;8,'中間シート（個人）'!$F:$M,7,FALSE)&amp;"."&amp;VLOOKUP($D87&amp;"@"&amp;8,'中間シート（個人）'!$F:$M,8,FALSE)),"")</f>
        <v/>
      </c>
      <c r="AH87" s="20" t="str">
        <f>IF(INDEX(個人!$C$5:$AF$205,$A87,1)&lt;&gt;"",IF(ISERROR(VLOOKUP($D87&amp;"@"&amp;9,'中間シート（個人）'!$F:$M,4,FALSE)),"",VLOOKUP($D87&amp;"@"&amp;9,'中間シート（個人）'!$F:$M,4,FALSE)&amp;VLOOKUP($D87&amp;"@"&amp;9,'中間シート（個人）'!$F:$M,5,FALSE)),"")</f>
        <v/>
      </c>
      <c r="AI87" s="20" t="str">
        <f>IF(INDEX(個人!$C$5:$AF$205,$A87,1)&lt;&gt;"",IF(ISERROR(VLOOKUP($D87&amp;"@"&amp;9,'中間シート（個人）'!$F:$M,4,FALSE)),"",VLOOKUP($D87&amp;"@"&amp;9,'中間シート（個人）'!$F:$M,6,FALSE)&amp;VLOOKUP($D87&amp;"@"&amp;9,'中間シート（個人）'!$F:$M,7,FALSE)&amp;"."&amp;VLOOKUP($D87&amp;"@"&amp;9,'中間シート（個人）'!$F:$M,8,FALSE)),"")</f>
        <v/>
      </c>
      <c r="AJ87" s="20" t="str">
        <f>IF(INDEX(個人!$C$5:$AF$205,$A87,1)&lt;&gt;"",IF(ISERROR(VLOOKUP($D87&amp;"@"&amp;10,'中間シート（個人）'!$F:$M,4,FALSE)),"",VLOOKUP($D87&amp;"@"&amp;10,'中間シート（個人）'!$F:$M,4,FALSE)&amp;VLOOKUP($D87&amp;"@"&amp;10,'中間シート（個人）'!$F:$M,5,FALSE)),"")</f>
        <v/>
      </c>
      <c r="AK87" s="20" t="str">
        <f>IF(INDEX(個人!$C$5:$AF$205,$A87,1)&lt;&gt;"",IF(ISERROR(VLOOKUP($D87&amp;"@"&amp;10,'中間シート（個人）'!$F:$M,4,FALSE)),"",VLOOKUP($D87&amp;"@"&amp;10,'中間シート（個人）'!$F:$M,6,FALSE)&amp;VLOOKUP($D87&amp;"@"&amp;10,'中間シート（個人）'!$F:$M,7,FALSE)&amp;"."&amp;VLOOKUP($D87&amp;"@"&amp;10,'中間シート（個人）'!$F:$M,8,FALSE)),"")</f>
        <v/>
      </c>
    </row>
    <row r="88" spans="1:37" x14ac:dyDescent="0.15">
      <c r="A88" s="20">
        <v>85</v>
      </c>
      <c r="C88" s="20" t="str">
        <f>IF(INDEX(個人!$C$5:$AF$205,$A88,1)&lt;&gt;"",VLOOKUP(INDEX(個人!$C$5:$AF$205,$A88,3),コード一覧!$A$1:$B$3,2,FALSE),"")</f>
        <v/>
      </c>
      <c r="D88" s="20" t="str">
        <f>IF(INDEX(個人!$C$5:$AF$205,$A88,1)&lt;&gt;"",DBCS(TRIM(INDEX(個人!$C$5:$AF$205,$A88,1))),"")</f>
        <v/>
      </c>
      <c r="E88" s="20" t="str">
        <f>IF(INDEX(個人!$C$5:$AF$205,$A88,1)&lt;&gt;"",ASC(TRIM(INDEX(個人!$C$5:$AF$205,$A88,2))),"")</f>
        <v/>
      </c>
      <c r="F88" s="20" t="str">
        <f>IF(INDEX(個人!$C$5:$AF$205,$A88,1)&lt;&gt;"",TEXT(YEAR(INDEX(個人!$C$5:$AF$205,$A88,4)),"0000")&amp;TEXT(MONTH(INDEX(個人!$C$5:$AF$205,$A88,4)),"00")&amp;TEXT(DAY(INDEX(個人!$C$5:$AF$205,$A88,4)),"00"),"")</f>
        <v/>
      </c>
      <c r="G88" s="20" t="str">
        <f>IF(INDEX(個人!$C$5:$AF$205,$A88,1)&lt;&gt;"",VLOOKUP(VLOOKUP(INDEX(個人!$C$5:$AF$205,$A88,7),コード一覧!$AA$1:$AC$18,3,FALSE),コード一覧!$C$1:$D$8,2,FALSE),"")</f>
        <v/>
      </c>
      <c r="H88" s="20" t="str">
        <f>IF(INDEX(個人!$C$5:$AF$205,$A88,1)&lt;&gt;"",IF(ISNUMBER(VALUE(RIGHT(INDEX(個人!$C$5:$AF$205,$A88,7),1))),RIGHT(INDEX(個人!$C$5:$AF$205,$A88,7),1),0),"")</f>
        <v/>
      </c>
      <c r="I88" s="20" t="str">
        <f>IF(INDEX(個人!$C$5:$AF$205,$A88,1)&lt;&gt;"",VLOOKUP(D88&amp;"@"&amp;1,'中間シート（個人）'!$F:$M,3,FALSE),"")</f>
        <v/>
      </c>
      <c r="K88" s="20" t="str">
        <f>IF(INDEX(個人!$C$5:$AF$205,$A88,1)&lt;&gt;"",個人!$B$2,"")</f>
        <v/>
      </c>
      <c r="Q88" s="20" t="str">
        <f>IF(INDEX(個人!$C$5:$AF$205,$A88,1)&lt;&gt;"",4,"")</f>
        <v/>
      </c>
      <c r="R88" s="20" t="str">
        <f>IF(INDEX(個人!$C$5:$AF$205,$A88,1)&lt;&gt;"",IF(ISERROR(VLOOKUP($D88&amp;"@"&amp;1,'中間シート（個人）'!$F:$M,4,FALSE)),"",VLOOKUP($D88&amp;"@"&amp;1,'中間シート（個人）'!$F:$M,4,FALSE)&amp;VLOOKUP($D88&amp;"@"&amp;1,'中間シート（個人）'!$F:$M,5,FALSE)),"")</f>
        <v/>
      </c>
      <c r="S88" s="20" t="str">
        <f>IF(INDEX(個人!$C$5:$AF$205,$A88,1)&lt;&gt;"",IF(ISERROR(VLOOKUP($D88&amp;"@"&amp;1,'中間シート（個人）'!$F:$M,4,FALSE)),"",VLOOKUP($D88&amp;"@"&amp;1,'中間シート（個人）'!$F:$M,6,FALSE)&amp;VLOOKUP($D88&amp;"@"&amp;1,'中間シート（個人）'!$F:$M,7,FALSE)&amp;"."&amp;VLOOKUP($D88&amp;"@"&amp;1,'中間シート（個人）'!$F:$M,8,FALSE)),"")</f>
        <v/>
      </c>
      <c r="T88" s="20" t="str">
        <f>IF(INDEX(個人!$C$5:$AF$205,$A88,1)&lt;&gt;"",IF(ISERROR(VLOOKUP($D88&amp;"@"&amp;2,'中間シート（個人）'!$F:$M,4,FALSE)),"",VLOOKUP($D88&amp;"@"&amp;2,'中間シート（個人）'!$F:$M,4,FALSE)&amp;VLOOKUP($D88&amp;"@"&amp;2,'中間シート（個人）'!$F:$M,5,FALSE)),"")</f>
        <v/>
      </c>
      <c r="U88" s="20" t="str">
        <f>IF(INDEX(個人!$C$5:$AF$205,$A88,1)&lt;&gt;"",IF(ISERROR(VLOOKUP($D88&amp;"@"&amp;2,'中間シート（個人）'!$F:$M,4,FALSE)),"",VLOOKUP($D88&amp;"@"&amp;2,'中間シート（個人）'!$F:$M,6,FALSE)&amp;VLOOKUP($D88&amp;"@"&amp;2,'中間シート（個人）'!$F:$M,7,FALSE)&amp;"."&amp;VLOOKUP($D88&amp;"@"&amp;2,'中間シート（個人）'!$F:$M,8,FALSE)),"")</f>
        <v/>
      </c>
      <c r="V88" s="20" t="str">
        <f>IF(INDEX(個人!$C$5:$AF$205,$A88,1)&lt;&gt;"",IF(ISERROR(VLOOKUP($D88&amp;"@"&amp;3,'中間シート（個人）'!$F:$M,4,FALSE)),"",VLOOKUP($D88&amp;"@"&amp;3,'中間シート（個人）'!$F:$M,4,FALSE)&amp;VLOOKUP($D88&amp;"@"&amp;3,'中間シート（個人）'!$F:$M,5,FALSE)),"")</f>
        <v/>
      </c>
      <c r="W88" s="20" t="str">
        <f>IF(INDEX(個人!$C$5:$AF$205,$A88,1)&lt;&gt;"",IF(ISERROR(VLOOKUP($D88&amp;"@"&amp;3,'中間シート（個人）'!$F:$M,4,FALSE)),"",VLOOKUP($D88&amp;"@"&amp;3,'中間シート（個人）'!$F:$M,6,FALSE)&amp;VLOOKUP($D88&amp;"@"&amp;3,'中間シート（個人）'!$F:$M,7,FALSE)&amp;"."&amp;VLOOKUP($D88&amp;"@"&amp;3,'中間シート（個人）'!$F:$M,8,FALSE)),"")</f>
        <v/>
      </c>
      <c r="X88" s="20" t="str">
        <f>IF(INDEX(個人!$C$5:$AF$205,$A88,1)&lt;&gt;"",IF(ISERROR(VLOOKUP($D88&amp;"@"&amp;4,'中間シート（個人）'!$F:$M,4,FALSE)),"",VLOOKUP($D88&amp;"@"&amp;4,'中間シート（個人）'!$F:$M,4,FALSE)&amp;VLOOKUP($D88&amp;"@"&amp;4,'中間シート（個人）'!$F:$M,5,FALSE)),"")</f>
        <v/>
      </c>
      <c r="Y88" s="20" t="str">
        <f>IF(INDEX(個人!$C$5:$AF$205,$A88,1)&lt;&gt;"",IF(ISERROR(VLOOKUP($D88&amp;"@"&amp;4,'中間シート（個人）'!$F:$M,4,FALSE)),"",VLOOKUP($D88&amp;"@"&amp;4,'中間シート（個人）'!$F:$M,6,FALSE)&amp;VLOOKUP($D88&amp;"@"&amp;4,'中間シート（個人）'!$F:$M,7,FALSE)&amp;"."&amp;VLOOKUP($D88&amp;"@"&amp;4,'中間シート（個人）'!$F:$M,8,FALSE)),"")</f>
        <v/>
      </c>
      <c r="Z88" s="20" t="str">
        <f>IF(INDEX(個人!$C$5:$AF$205,$A88,1)&lt;&gt;"",IF(ISERROR(VLOOKUP($D88&amp;"@"&amp;5,'中間シート（個人）'!$F:$M,4,FALSE)),"",VLOOKUP($D88&amp;"@"&amp;5,'中間シート（個人）'!$F:$M,4,FALSE)&amp;VLOOKUP($D88&amp;"@"&amp;5,'中間シート（個人）'!$F:$M,5,FALSE)),"")</f>
        <v/>
      </c>
      <c r="AA88" s="20" t="str">
        <f>IF(INDEX(個人!$C$5:$AF$205,$A88,1)&lt;&gt;"",IF(ISERROR(VLOOKUP($D88&amp;"@"&amp;5,'中間シート（個人）'!$F:$M,4,FALSE)),"",VLOOKUP($D88&amp;"@"&amp;5,'中間シート（個人）'!$F:$M,6,FALSE)&amp;VLOOKUP($D88&amp;"@"&amp;5,'中間シート（個人）'!$F:$M,7,FALSE)&amp;"."&amp;VLOOKUP($D88&amp;"@"&amp;5,'中間シート（個人）'!$F:$M,8,FALSE)),"")</f>
        <v/>
      </c>
      <c r="AB88" s="20" t="str">
        <f>IF(INDEX(個人!$C$5:$AF$205,$A88,1)&lt;&gt;"",IF(ISERROR(VLOOKUP($D88&amp;"@"&amp;6,'中間シート（個人）'!$F:$M,4,FALSE)),"",VLOOKUP($D88&amp;"@"&amp;6,'中間シート（個人）'!$F:$M,4,FALSE)&amp;VLOOKUP($D88&amp;"@"&amp;6,'中間シート（個人）'!$F:$M,5,FALSE)),"")</f>
        <v/>
      </c>
      <c r="AC88" s="20" t="str">
        <f>IF(INDEX(個人!$C$5:$AF$205,$A88,1)&lt;&gt;"",IF(ISERROR(VLOOKUP($D88&amp;"@"&amp;6,'中間シート（個人）'!$F:$M,4,FALSE)),"",VLOOKUP($D88&amp;"@"&amp;6,'中間シート（個人）'!$F:$M,6,FALSE)&amp;VLOOKUP($D88&amp;"@"&amp;6,'中間シート（個人）'!$F:$M,7,FALSE)&amp;"."&amp;VLOOKUP($D88&amp;"@"&amp;6,'中間シート（個人）'!$F:$M,8,FALSE)),"")</f>
        <v/>
      </c>
      <c r="AD88" s="20" t="str">
        <f>IF(INDEX(個人!$C$5:$AF$205,$A88,1)&lt;&gt;"",IF(ISERROR(VLOOKUP($D88&amp;"@"&amp;7,'中間シート（個人）'!$F:$M,4,FALSE)),"",VLOOKUP($D88&amp;"@"&amp;7,'中間シート（個人）'!$F:$M,4,FALSE)&amp;VLOOKUP($D88&amp;"@"&amp;7,'中間シート（個人）'!$F:$M,5,FALSE)),"")</f>
        <v/>
      </c>
      <c r="AE88" s="20" t="str">
        <f>IF(INDEX(個人!$C$5:$AF$205,$A88,1)&lt;&gt;"",IF(ISERROR(VLOOKUP($D88&amp;"@"&amp;7,'中間シート（個人）'!$F:$M,4,FALSE)),"",VLOOKUP($D88&amp;"@"&amp;7,'中間シート（個人）'!$F:$M,6,FALSE)&amp;VLOOKUP($D88&amp;"@"&amp;7,'中間シート（個人）'!$F:$M,7,FALSE)&amp;"."&amp;VLOOKUP($D88&amp;"@"&amp;7,'中間シート（個人）'!$F:$M,8,FALSE)),"")</f>
        <v/>
      </c>
      <c r="AF88" s="20" t="str">
        <f>IF(INDEX(個人!$C$5:$AF$205,$A88,1)&lt;&gt;"",IF(ISERROR(VLOOKUP($D88&amp;"@"&amp;8,'中間シート（個人）'!$F:$M,4,FALSE)),"",VLOOKUP($D88&amp;"@"&amp;8,'中間シート（個人）'!$F:$M,4,FALSE)&amp;VLOOKUP($D88&amp;"@"&amp;8,'中間シート（個人）'!$F:$M,5,FALSE)),"")</f>
        <v/>
      </c>
      <c r="AG88" s="20" t="str">
        <f>IF(INDEX(個人!$C$5:$AF$205,$A88,1)&lt;&gt;"",IF(ISERROR(VLOOKUP($D88&amp;"@"&amp;8,'中間シート（個人）'!$F:$M,4,FALSE)),"",VLOOKUP($D88&amp;"@"&amp;8,'中間シート（個人）'!$F:$M,6,FALSE)&amp;VLOOKUP($D88&amp;"@"&amp;8,'中間シート（個人）'!$F:$M,7,FALSE)&amp;"."&amp;VLOOKUP($D88&amp;"@"&amp;8,'中間シート（個人）'!$F:$M,8,FALSE)),"")</f>
        <v/>
      </c>
      <c r="AH88" s="20" t="str">
        <f>IF(INDEX(個人!$C$5:$AF$205,$A88,1)&lt;&gt;"",IF(ISERROR(VLOOKUP($D88&amp;"@"&amp;9,'中間シート（個人）'!$F:$M,4,FALSE)),"",VLOOKUP($D88&amp;"@"&amp;9,'中間シート（個人）'!$F:$M,4,FALSE)&amp;VLOOKUP($D88&amp;"@"&amp;9,'中間シート（個人）'!$F:$M,5,FALSE)),"")</f>
        <v/>
      </c>
      <c r="AI88" s="20" t="str">
        <f>IF(INDEX(個人!$C$5:$AF$205,$A88,1)&lt;&gt;"",IF(ISERROR(VLOOKUP($D88&amp;"@"&amp;9,'中間シート（個人）'!$F:$M,4,FALSE)),"",VLOOKUP($D88&amp;"@"&amp;9,'中間シート（個人）'!$F:$M,6,FALSE)&amp;VLOOKUP($D88&amp;"@"&amp;9,'中間シート（個人）'!$F:$M,7,FALSE)&amp;"."&amp;VLOOKUP($D88&amp;"@"&amp;9,'中間シート（個人）'!$F:$M,8,FALSE)),"")</f>
        <v/>
      </c>
      <c r="AJ88" s="20" t="str">
        <f>IF(INDEX(個人!$C$5:$AF$205,$A88,1)&lt;&gt;"",IF(ISERROR(VLOOKUP($D88&amp;"@"&amp;10,'中間シート（個人）'!$F:$M,4,FALSE)),"",VLOOKUP($D88&amp;"@"&amp;10,'中間シート（個人）'!$F:$M,4,FALSE)&amp;VLOOKUP($D88&amp;"@"&amp;10,'中間シート（個人）'!$F:$M,5,FALSE)),"")</f>
        <v/>
      </c>
      <c r="AK88" s="20" t="str">
        <f>IF(INDEX(個人!$C$5:$AF$205,$A88,1)&lt;&gt;"",IF(ISERROR(VLOOKUP($D88&amp;"@"&amp;10,'中間シート（個人）'!$F:$M,4,FALSE)),"",VLOOKUP($D88&amp;"@"&amp;10,'中間シート（個人）'!$F:$M,6,FALSE)&amp;VLOOKUP($D88&amp;"@"&amp;10,'中間シート（個人）'!$F:$M,7,FALSE)&amp;"."&amp;VLOOKUP($D88&amp;"@"&amp;10,'中間シート（個人）'!$F:$M,8,FALSE)),"")</f>
        <v/>
      </c>
    </row>
    <row r="89" spans="1:37" x14ac:dyDescent="0.15">
      <c r="A89" s="20">
        <v>86</v>
      </c>
      <c r="C89" s="20" t="str">
        <f>IF(INDEX(個人!$C$5:$AF$205,$A89,1)&lt;&gt;"",VLOOKUP(INDEX(個人!$C$5:$AF$205,$A89,3),コード一覧!$A$1:$B$3,2,FALSE),"")</f>
        <v/>
      </c>
      <c r="D89" s="20" t="str">
        <f>IF(INDEX(個人!$C$5:$AF$205,$A89,1)&lt;&gt;"",DBCS(TRIM(INDEX(個人!$C$5:$AF$205,$A89,1))),"")</f>
        <v/>
      </c>
      <c r="E89" s="20" t="str">
        <f>IF(INDEX(個人!$C$5:$AF$205,$A89,1)&lt;&gt;"",ASC(TRIM(INDEX(個人!$C$5:$AF$205,$A89,2))),"")</f>
        <v/>
      </c>
      <c r="F89" s="20" t="str">
        <f>IF(INDEX(個人!$C$5:$AF$205,$A89,1)&lt;&gt;"",TEXT(YEAR(INDEX(個人!$C$5:$AF$205,$A89,4)),"0000")&amp;TEXT(MONTH(INDEX(個人!$C$5:$AF$205,$A89,4)),"00")&amp;TEXT(DAY(INDEX(個人!$C$5:$AF$205,$A89,4)),"00"),"")</f>
        <v/>
      </c>
      <c r="G89" s="20" t="str">
        <f>IF(INDEX(個人!$C$5:$AF$205,$A89,1)&lt;&gt;"",VLOOKUP(VLOOKUP(INDEX(個人!$C$5:$AF$205,$A89,7),コード一覧!$AA$1:$AC$18,3,FALSE),コード一覧!$C$1:$D$8,2,FALSE),"")</f>
        <v/>
      </c>
      <c r="H89" s="20" t="str">
        <f>IF(INDEX(個人!$C$5:$AF$205,$A89,1)&lt;&gt;"",IF(ISNUMBER(VALUE(RIGHT(INDEX(個人!$C$5:$AF$205,$A89,7),1))),RIGHT(INDEX(個人!$C$5:$AF$205,$A89,7),1),0),"")</f>
        <v/>
      </c>
      <c r="I89" s="20" t="str">
        <f>IF(INDEX(個人!$C$5:$AF$205,$A89,1)&lt;&gt;"",VLOOKUP(D89&amp;"@"&amp;1,'中間シート（個人）'!$F:$M,3,FALSE),"")</f>
        <v/>
      </c>
      <c r="K89" s="20" t="str">
        <f>IF(INDEX(個人!$C$5:$AF$205,$A89,1)&lt;&gt;"",個人!$B$2,"")</f>
        <v/>
      </c>
      <c r="Q89" s="20" t="str">
        <f>IF(INDEX(個人!$C$5:$AF$205,$A89,1)&lt;&gt;"",4,"")</f>
        <v/>
      </c>
      <c r="R89" s="20" t="str">
        <f>IF(INDEX(個人!$C$5:$AF$205,$A89,1)&lt;&gt;"",IF(ISERROR(VLOOKUP($D89&amp;"@"&amp;1,'中間シート（個人）'!$F:$M,4,FALSE)),"",VLOOKUP($D89&amp;"@"&amp;1,'中間シート（個人）'!$F:$M,4,FALSE)&amp;VLOOKUP($D89&amp;"@"&amp;1,'中間シート（個人）'!$F:$M,5,FALSE)),"")</f>
        <v/>
      </c>
      <c r="S89" s="20" t="str">
        <f>IF(INDEX(個人!$C$5:$AF$205,$A89,1)&lt;&gt;"",IF(ISERROR(VLOOKUP($D89&amp;"@"&amp;1,'中間シート（個人）'!$F:$M,4,FALSE)),"",VLOOKUP($D89&amp;"@"&amp;1,'中間シート（個人）'!$F:$M,6,FALSE)&amp;VLOOKUP($D89&amp;"@"&amp;1,'中間シート（個人）'!$F:$M,7,FALSE)&amp;"."&amp;VLOOKUP($D89&amp;"@"&amp;1,'中間シート（個人）'!$F:$M,8,FALSE)),"")</f>
        <v/>
      </c>
      <c r="T89" s="20" t="str">
        <f>IF(INDEX(個人!$C$5:$AF$205,$A89,1)&lt;&gt;"",IF(ISERROR(VLOOKUP($D89&amp;"@"&amp;2,'中間シート（個人）'!$F:$M,4,FALSE)),"",VLOOKUP($D89&amp;"@"&amp;2,'中間シート（個人）'!$F:$M,4,FALSE)&amp;VLOOKUP($D89&amp;"@"&amp;2,'中間シート（個人）'!$F:$M,5,FALSE)),"")</f>
        <v/>
      </c>
      <c r="U89" s="20" t="str">
        <f>IF(INDEX(個人!$C$5:$AF$205,$A89,1)&lt;&gt;"",IF(ISERROR(VLOOKUP($D89&amp;"@"&amp;2,'中間シート（個人）'!$F:$M,4,FALSE)),"",VLOOKUP($D89&amp;"@"&amp;2,'中間シート（個人）'!$F:$M,6,FALSE)&amp;VLOOKUP($D89&amp;"@"&amp;2,'中間シート（個人）'!$F:$M,7,FALSE)&amp;"."&amp;VLOOKUP($D89&amp;"@"&amp;2,'中間シート（個人）'!$F:$M,8,FALSE)),"")</f>
        <v/>
      </c>
      <c r="V89" s="20" t="str">
        <f>IF(INDEX(個人!$C$5:$AF$205,$A89,1)&lt;&gt;"",IF(ISERROR(VLOOKUP($D89&amp;"@"&amp;3,'中間シート（個人）'!$F:$M,4,FALSE)),"",VLOOKUP($D89&amp;"@"&amp;3,'中間シート（個人）'!$F:$M,4,FALSE)&amp;VLOOKUP($D89&amp;"@"&amp;3,'中間シート（個人）'!$F:$M,5,FALSE)),"")</f>
        <v/>
      </c>
      <c r="W89" s="20" t="str">
        <f>IF(INDEX(個人!$C$5:$AF$205,$A89,1)&lt;&gt;"",IF(ISERROR(VLOOKUP($D89&amp;"@"&amp;3,'中間シート（個人）'!$F:$M,4,FALSE)),"",VLOOKUP($D89&amp;"@"&amp;3,'中間シート（個人）'!$F:$M,6,FALSE)&amp;VLOOKUP($D89&amp;"@"&amp;3,'中間シート（個人）'!$F:$M,7,FALSE)&amp;"."&amp;VLOOKUP($D89&amp;"@"&amp;3,'中間シート（個人）'!$F:$M,8,FALSE)),"")</f>
        <v/>
      </c>
      <c r="X89" s="20" t="str">
        <f>IF(INDEX(個人!$C$5:$AF$205,$A89,1)&lt;&gt;"",IF(ISERROR(VLOOKUP($D89&amp;"@"&amp;4,'中間シート（個人）'!$F:$M,4,FALSE)),"",VLOOKUP($D89&amp;"@"&amp;4,'中間シート（個人）'!$F:$M,4,FALSE)&amp;VLOOKUP($D89&amp;"@"&amp;4,'中間シート（個人）'!$F:$M,5,FALSE)),"")</f>
        <v/>
      </c>
      <c r="Y89" s="20" t="str">
        <f>IF(INDEX(個人!$C$5:$AF$205,$A89,1)&lt;&gt;"",IF(ISERROR(VLOOKUP($D89&amp;"@"&amp;4,'中間シート（個人）'!$F:$M,4,FALSE)),"",VLOOKUP($D89&amp;"@"&amp;4,'中間シート（個人）'!$F:$M,6,FALSE)&amp;VLOOKUP($D89&amp;"@"&amp;4,'中間シート（個人）'!$F:$M,7,FALSE)&amp;"."&amp;VLOOKUP($D89&amp;"@"&amp;4,'中間シート（個人）'!$F:$M,8,FALSE)),"")</f>
        <v/>
      </c>
      <c r="Z89" s="20" t="str">
        <f>IF(INDEX(個人!$C$5:$AF$205,$A89,1)&lt;&gt;"",IF(ISERROR(VLOOKUP($D89&amp;"@"&amp;5,'中間シート（個人）'!$F:$M,4,FALSE)),"",VLOOKUP($D89&amp;"@"&amp;5,'中間シート（個人）'!$F:$M,4,FALSE)&amp;VLOOKUP($D89&amp;"@"&amp;5,'中間シート（個人）'!$F:$M,5,FALSE)),"")</f>
        <v/>
      </c>
      <c r="AA89" s="20" t="str">
        <f>IF(INDEX(個人!$C$5:$AF$205,$A89,1)&lt;&gt;"",IF(ISERROR(VLOOKUP($D89&amp;"@"&amp;5,'中間シート（個人）'!$F:$M,4,FALSE)),"",VLOOKUP($D89&amp;"@"&amp;5,'中間シート（個人）'!$F:$M,6,FALSE)&amp;VLOOKUP($D89&amp;"@"&amp;5,'中間シート（個人）'!$F:$M,7,FALSE)&amp;"."&amp;VLOOKUP($D89&amp;"@"&amp;5,'中間シート（個人）'!$F:$M,8,FALSE)),"")</f>
        <v/>
      </c>
      <c r="AB89" s="20" t="str">
        <f>IF(INDEX(個人!$C$5:$AF$205,$A89,1)&lt;&gt;"",IF(ISERROR(VLOOKUP($D89&amp;"@"&amp;6,'中間シート（個人）'!$F:$M,4,FALSE)),"",VLOOKUP($D89&amp;"@"&amp;6,'中間シート（個人）'!$F:$M,4,FALSE)&amp;VLOOKUP($D89&amp;"@"&amp;6,'中間シート（個人）'!$F:$M,5,FALSE)),"")</f>
        <v/>
      </c>
      <c r="AC89" s="20" t="str">
        <f>IF(INDEX(個人!$C$5:$AF$205,$A89,1)&lt;&gt;"",IF(ISERROR(VLOOKUP($D89&amp;"@"&amp;6,'中間シート（個人）'!$F:$M,4,FALSE)),"",VLOOKUP($D89&amp;"@"&amp;6,'中間シート（個人）'!$F:$M,6,FALSE)&amp;VLOOKUP($D89&amp;"@"&amp;6,'中間シート（個人）'!$F:$M,7,FALSE)&amp;"."&amp;VLOOKUP($D89&amp;"@"&amp;6,'中間シート（個人）'!$F:$M,8,FALSE)),"")</f>
        <v/>
      </c>
      <c r="AD89" s="20" t="str">
        <f>IF(INDEX(個人!$C$5:$AF$205,$A89,1)&lt;&gt;"",IF(ISERROR(VLOOKUP($D89&amp;"@"&amp;7,'中間シート（個人）'!$F:$M,4,FALSE)),"",VLOOKUP($D89&amp;"@"&amp;7,'中間シート（個人）'!$F:$M,4,FALSE)&amp;VLOOKUP($D89&amp;"@"&amp;7,'中間シート（個人）'!$F:$M,5,FALSE)),"")</f>
        <v/>
      </c>
      <c r="AE89" s="20" t="str">
        <f>IF(INDEX(個人!$C$5:$AF$205,$A89,1)&lt;&gt;"",IF(ISERROR(VLOOKUP($D89&amp;"@"&amp;7,'中間シート（個人）'!$F:$M,4,FALSE)),"",VLOOKUP($D89&amp;"@"&amp;7,'中間シート（個人）'!$F:$M,6,FALSE)&amp;VLOOKUP($D89&amp;"@"&amp;7,'中間シート（個人）'!$F:$M,7,FALSE)&amp;"."&amp;VLOOKUP($D89&amp;"@"&amp;7,'中間シート（個人）'!$F:$M,8,FALSE)),"")</f>
        <v/>
      </c>
      <c r="AF89" s="20" t="str">
        <f>IF(INDEX(個人!$C$5:$AF$205,$A89,1)&lt;&gt;"",IF(ISERROR(VLOOKUP($D89&amp;"@"&amp;8,'中間シート（個人）'!$F:$M,4,FALSE)),"",VLOOKUP($D89&amp;"@"&amp;8,'中間シート（個人）'!$F:$M,4,FALSE)&amp;VLOOKUP($D89&amp;"@"&amp;8,'中間シート（個人）'!$F:$M,5,FALSE)),"")</f>
        <v/>
      </c>
      <c r="AG89" s="20" t="str">
        <f>IF(INDEX(個人!$C$5:$AF$205,$A89,1)&lt;&gt;"",IF(ISERROR(VLOOKUP($D89&amp;"@"&amp;8,'中間シート（個人）'!$F:$M,4,FALSE)),"",VLOOKUP($D89&amp;"@"&amp;8,'中間シート（個人）'!$F:$M,6,FALSE)&amp;VLOOKUP($D89&amp;"@"&amp;8,'中間シート（個人）'!$F:$M,7,FALSE)&amp;"."&amp;VLOOKUP($D89&amp;"@"&amp;8,'中間シート（個人）'!$F:$M,8,FALSE)),"")</f>
        <v/>
      </c>
      <c r="AH89" s="20" t="str">
        <f>IF(INDEX(個人!$C$5:$AF$205,$A89,1)&lt;&gt;"",IF(ISERROR(VLOOKUP($D89&amp;"@"&amp;9,'中間シート（個人）'!$F:$M,4,FALSE)),"",VLOOKUP($D89&amp;"@"&amp;9,'中間シート（個人）'!$F:$M,4,FALSE)&amp;VLOOKUP($D89&amp;"@"&amp;9,'中間シート（個人）'!$F:$M,5,FALSE)),"")</f>
        <v/>
      </c>
      <c r="AI89" s="20" t="str">
        <f>IF(INDEX(個人!$C$5:$AF$205,$A89,1)&lt;&gt;"",IF(ISERROR(VLOOKUP($D89&amp;"@"&amp;9,'中間シート（個人）'!$F:$M,4,FALSE)),"",VLOOKUP($D89&amp;"@"&amp;9,'中間シート（個人）'!$F:$M,6,FALSE)&amp;VLOOKUP($D89&amp;"@"&amp;9,'中間シート（個人）'!$F:$M,7,FALSE)&amp;"."&amp;VLOOKUP($D89&amp;"@"&amp;9,'中間シート（個人）'!$F:$M,8,FALSE)),"")</f>
        <v/>
      </c>
      <c r="AJ89" s="20" t="str">
        <f>IF(INDEX(個人!$C$5:$AF$205,$A89,1)&lt;&gt;"",IF(ISERROR(VLOOKUP($D89&amp;"@"&amp;10,'中間シート（個人）'!$F:$M,4,FALSE)),"",VLOOKUP($D89&amp;"@"&amp;10,'中間シート（個人）'!$F:$M,4,FALSE)&amp;VLOOKUP($D89&amp;"@"&amp;10,'中間シート（個人）'!$F:$M,5,FALSE)),"")</f>
        <v/>
      </c>
      <c r="AK89" s="20" t="str">
        <f>IF(INDEX(個人!$C$5:$AF$205,$A89,1)&lt;&gt;"",IF(ISERROR(VLOOKUP($D89&amp;"@"&amp;10,'中間シート（個人）'!$F:$M,4,FALSE)),"",VLOOKUP($D89&amp;"@"&amp;10,'中間シート（個人）'!$F:$M,6,FALSE)&amp;VLOOKUP($D89&amp;"@"&amp;10,'中間シート（個人）'!$F:$M,7,FALSE)&amp;"."&amp;VLOOKUP($D89&amp;"@"&amp;10,'中間シート（個人）'!$F:$M,8,FALSE)),"")</f>
        <v/>
      </c>
    </row>
    <row r="90" spans="1:37" x14ac:dyDescent="0.15">
      <c r="A90" s="20">
        <v>87</v>
      </c>
      <c r="C90" s="20" t="str">
        <f>IF(INDEX(個人!$C$5:$AF$205,$A90,1)&lt;&gt;"",VLOOKUP(INDEX(個人!$C$5:$AF$205,$A90,3),コード一覧!$A$1:$B$3,2,FALSE),"")</f>
        <v/>
      </c>
      <c r="D90" s="20" t="str">
        <f>IF(INDEX(個人!$C$5:$AF$205,$A90,1)&lt;&gt;"",DBCS(TRIM(INDEX(個人!$C$5:$AF$205,$A90,1))),"")</f>
        <v/>
      </c>
      <c r="E90" s="20" t="str">
        <f>IF(INDEX(個人!$C$5:$AF$205,$A90,1)&lt;&gt;"",ASC(TRIM(INDEX(個人!$C$5:$AF$205,$A90,2))),"")</f>
        <v/>
      </c>
      <c r="F90" s="20" t="str">
        <f>IF(INDEX(個人!$C$5:$AF$205,$A90,1)&lt;&gt;"",TEXT(YEAR(INDEX(個人!$C$5:$AF$205,$A90,4)),"0000")&amp;TEXT(MONTH(INDEX(個人!$C$5:$AF$205,$A90,4)),"00")&amp;TEXT(DAY(INDEX(個人!$C$5:$AF$205,$A90,4)),"00"),"")</f>
        <v/>
      </c>
      <c r="G90" s="20" t="str">
        <f>IF(INDEX(個人!$C$5:$AF$205,$A90,1)&lt;&gt;"",VLOOKUP(VLOOKUP(INDEX(個人!$C$5:$AF$205,$A90,7),コード一覧!$AA$1:$AC$18,3,FALSE),コード一覧!$C$1:$D$8,2,FALSE),"")</f>
        <v/>
      </c>
      <c r="H90" s="20" t="str">
        <f>IF(INDEX(個人!$C$5:$AF$205,$A90,1)&lt;&gt;"",IF(ISNUMBER(VALUE(RIGHT(INDEX(個人!$C$5:$AF$205,$A90,7),1))),RIGHT(INDEX(個人!$C$5:$AF$205,$A90,7),1),0),"")</f>
        <v/>
      </c>
      <c r="I90" s="20" t="str">
        <f>IF(INDEX(個人!$C$5:$AF$205,$A90,1)&lt;&gt;"",VLOOKUP(D90&amp;"@"&amp;1,'中間シート（個人）'!$F:$M,3,FALSE),"")</f>
        <v/>
      </c>
      <c r="K90" s="20" t="str">
        <f>IF(INDEX(個人!$C$5:$AF$205,$A90,1)&lt;&gt;"",個人!$B$2,"")</f>
        <v/>
      </c>
      <c r="Q90" s="20" t="str">
        <f>IF(INDEX(個人!$C$5:$AF$205,$A90,1)&lt;&gt;"",4,"")</f>
        <v/>
      </c>
      <c r="R90" s="20" t="str">
        <f>IF(INDEX(個人!$C$5:$AF$205,$A90,1)&lt;&gt;"",IF(ISERROR(VLOOKUP($D90&amp;"@"&amp;1,'中間シート（個人）'!$F:$M,4,FALSE)),"",VLOOKUP($D90&amp;"@"&amp;1,'中間シート（個人）'!$F:$M,4,FALSE)&amp;VLOOKUP($D90&amp;"@"&amp;1,'中間シート（個人）'!$F:$M,5,FALSE)),"")</f>
        <v/>
      </c>
      <c r="S90" s="20" t="str">
        <f>IF(INDEX(個人!$C$5:$AF$205,$A90,1)&lt;&gt;"",IF(ISERROR(VLOOKUP($D90&amp;"@"&amp;1,'中間シート（個人）'!$F:$M,4,FALSE)),"",VLOOKUP($D90&amp;"@"&amp;1,'中間シート（個人）'!$F:$M,6,FALSE)&amp;VLOOKUP($D90&amp;"@"&amp;1,'中間シート（個人）'!$F:$M,7,FALSE)&amp;"."&amp;VLOOKUP($D90&amp;"@"&amp;1,'中間シート（個人）'!$F:$M,8,FALSE)),"")</f>
        <v/>
      </c>
      <c r="T90" s="20" t="str">
        <f>IF(INDEX(個人!$C$5:$AF$205,$A90,1)&lt;&gt;"",IF(ISERROR(VLOOKUP($D90&amp;"@"&amp;2,'中間シート（個人）'!$F:$M,4,FALSE)),"",VLOOKUP($D90&amp;"@"&amp;2,'中間シート（個人）'!$F:$M,4,FALSE)&amp;VLOOKUP($D90&amp;"@"&amp;2,'中間シート（個人）'!$F:$M,5,FALSE)),"")</f>
        <v/>
      </c>
      <c r="U90" s="20" t="str">
        <f>IF(INDEX(個人!$C$5:$AF$205,$A90,1)&lt;&gt;"",IF(ISERROR(VLOOKUP($D90&amp;"@"&amp;2,'中間シート（個人）'!$F:$M,4,FALSE)),"",VLOOKUP($D90&amp;"@"&amp;2,'中間シート（個人）'!$F:$M,6,FALSE)&amp;VLOOKUP($D90&amp;"@"&amp;2,'中間シート（個人）'!$F:$M,7,FALSE)&amp;"."&amp;VLOOKUP($D90&amp;"@"&amp;2,'中間シート（個人）'!$F:$M,8,FALSE)),"")</f>
        <v/>
      </c>
      <c r="V90" s="20" t="str">
        <f>IF(INDEX(個人!$C$5:$AF$205,$A90,1)&lt;&gt;"",IF(ISERROR(VLOOKUP($D90&amp;"@"&amp;3,'中間シート（個人）'!$F:$M,4,FALSE)),"",VLOOKUP($D90&amp;"@"&amp;3,'中間シート（個人）'!$F:$M,4,FALSE)&amp;VLOOKUP($D90&amp;"@"&amp;3,'中間シート（個人）'!$F:$M,5,FALSE)),"")</f>
        <v/>
      </c>
      <c r="W90" s="20" t="str">
        <f>IF(INDEX(個人!$C$5:$AF$205,$A90,1)&lt;&gt;"",IF(ISERROR(VLOOKUP($D90&amp;"@"&amp;3,'中間シート（個人）'!$F:$M,4,FALSE)),"",VLOOKUP($D90&amp;"@"&amp;3,'中間シート（個人）'!$F:$M,6,FALSE)&amp;VLOOKUP($D90&amp;"@"&amp;3,'中間シート（個人）'!$F:$M,7,FALSE)&amp;"."&amp;VLOOKUP($D90&amp;"@"&amp;3,'中間シート（個人）'!$F:$M,8,FALSE)),"")</f>
        <v/>
      </c>
      <c r="X90" s="20" t="str">
        <f>IF(INDEX(個人!$C$5:$AF$205,$A90,1)&lt;&gt;"",IF(ISERROR(VLOOKUP($D90&amp;"@"&amp;4,'中間シート（個人）'!$F:$M,4,FALSE)),"",VLOOKUP($D90&amp;"@"&amp;4,'中間シート（個人）'!$F:$M,4,FALSE)&amp;VLOOKUP($D90&amp;"@"&amp;4,'中間シート（個人）'!$F:$M,5,FALSE)),"")</f>
        <v/>
      </c>
      <c r="Y90" s="20" t="str">
        <f>IF(INDEX(個人!$C$5:$AF$205,$A90,1)&lt;&gt;"",IF(ISERROR(VLOOKUP($D90&amp;"@"&amp;4,'中間シート（個人）'!$F:$M,4,FALSE)),"",VLOOKUP($D90&amp;"@"&amp;4,'中間シート（個人）'!$F:$M,6,FALSE)&amp;VLOOKUP($D90&amp;"@"&amp;4,'中間シート（個人）'!$F:$M,7,FALSE)&amp;"."&amp;VLOOKUP($D90&amp;"@"&amp;4,'中間シート（個人）'!$F:$M,8,FALSE)),"")</f>
        <v/>
      </c>
      <c r="Z90" s="20" t="str">
        <f>IF(INDEX(個人!$C$5:$AF$205,$A90,1)&lt;&gt;"",IF(ISERROR(VLOOKUP($D90&amp;"@"&amp;5,'中間シート（個人）'!$F:$M,4,FALSE)),"",VLOOKUP($D90&amp;"@"&amp;5,'中間シート（個人）'!$F:$M,4,FALSE)&amp;VLOOKUP($D90&amp;"@"&amp;5,'中間シート（個人）'!$F:$M,5,FALSE)),"")</f>
        <v/>
      </c>
      <c r="AA90" s="20" t="str">
        <f>IF(INDEX(個人!$C$5:$AF$205,$A90,1)&lt;&gt;"",IF(ISERROR(VLOOKUP($D90&amp;"@"&amp;5,'中間シート（個人）'!$F:$M,4,FALSE)),"",VLOOKUP($D90&amp;"@"&amp;5,'中間シート（個人）'!$F:$M,6,FALSE)&amp;VLOOKUP($D90&amp;"@"&amp;5,'中間シート（個人）'!$F:$M,7,FALSE)&amp;"."&amp;VLOOKUP($D90&amp;"@"&amp;5,'中間シート（個人）'!$F:$M,8,FALSE)),"")</f>
        <v/>
      </c>
      <c r="AB90" s="20" t="str">
        <f>IF(INDEX(個人!$C$5:$AF$205,$A90,1)&lt;&gt;"",IF(ISERROR(VLOOKUP($D90&amp;"@"&amp;6,'中間シート（個人）'!$F:$M,4,FALSE)),"",VLOOKUP($D90&amp;"@"&amp;6,'中間シート（個人）'!$F:$M,4,FALSE)&amp;VLOOKUP($D90&amp;"@"&amp;6,'中間シート（個人）'!$F:$M,5,FALSE)),"")</f>
        <v/>
      </c>
      <c r="AC90" s="20" t="str">
        <f>IF(INDEX(個人!$C$5:$AF$205,$A90,1)&lt;&gt;"",IF(ISERROR(VLOOKUP($D90&amp;"@"&amp;6,'中間シート（個人）'!$F:$M,4,FALSE)),"",VLOOKUP($D90&amp;"@"&amp;6,'中間シート（個人）'!$F:$M,6,FALSE)&amp;VLOOKUP($D90&amp;"@"&amp;6,'中間シート（個人）'!$F:$M,7,FALSE)&amp;"."&amp;VLOOKUP($D90&amp;"@"&amp;6,'中間シート（個人）'!$F:$M,8,FALSE)),"")</f>
        <v/>
      </c>
      <c r="AD90" s="20" t="str">
        <f>IF(INDEX(個人!$C$5:$AF$205,$A90,1)&lt;&gt;"",IF(ISERROR(VLOOKUP($D90&amp;"@"&amp;7,'中間シート（個人）'!$F:$M,4,FALSE)),"",VLOOKUP($D90&amp;"@"&amp;7,'中間シート（個人）'!$F:$M,4,FALSE)&amp;VLOOKUP($D90&amp;"@"&amp;7,'中間シート（個人）'!$F:$M,5,FALSE)),"")</f>
        <v/>
      </c>
      <c r="AE90" s="20" t="str">
        <f>IF(INDEX(個人!$C$5:$AF$205,$A90,1)&lt;&gt;"",IF(ISERROR(VLOOKUP($D90&amp;"@"&amp;7,'中間シート（個人）'!$F:$M,4,FALSE)),"",VLOOKUP($D90&amp;"@"&amp;7,'中間シート（個人）'!$F:$M,6,FALSE)&amp;VLOOKUP($D90&amp;"@"&amp;7,'中間シート（個人）'!$F:$M,7,FALSE)&amp;"."&amp;VLOOKUP($D90&amp;"@"&amp;7,'中間シート（個人）'!$F:$M,8,FALSE)),"")</f>
        <v/>
      </c>
      <c r="AF90" s="20" t="str">
        <f>IF(INDEX(個人!$C$5:$AF$205,$A90,1)&lt;&gt;"",IF(ISERROR(VLOOKUP($D90&amp;"@"&amp;8,'中間シート（個人）'!$F:$M,4,FALSE)),"",VLOOKUP($D90&amp;"@"&amp;8,'中間シート（個人）'!$F:$M,4,FALSE)&amp;VLOOKUP($D90&amp;"@"&amp;8,'中間シート（個人）'!$F:$M,5,FALSE)),"")</f>
        <v/>
      </c>
      <c r="AG90" s="20" t="str">
        <f>IF(INDEX(個人!$C$5:$AF$205,$A90,1)&lt;&gt;"",IF(ISERROR(VLOOKUP($D90&amp;"@"&amp;8,'中間シート（個人）'!$F:$M,4,FALSE)),"",VLOOKUP($D90&amp;"@"&amp;8,'中間シート（個人）'!$F:$M,6,FALSE)&amp;VLOOKUP($D90&amp;"@"&amp;8,'中間シート（個人）'!$F:$M,7,FALSE)&amp;"."&amp;VLOOKUP($D90&amp;"@"&amp;8,'中間シート（個人）'!$F:$M,8,FALSE)),"")</f>
        <v/>
      </c>
      <c r="AH90" s="20" t="str">
        <f>IF(INDEX(個人!$C$5:$AF$205,$A90,1)&lt;&gt;"",IF(ISERROR(VLOOKUP($D90&amp;"@"&amp;9,'中間シート（個人）'!$F:$M,4,FALSE)),"",VLOOKUP($D90&amp;"@"&amp;9,'中間シート（個人）'!$F:$M,4,FALSE)&amp;VLOOKUP($D90&amp;"@"&amp;9,'中間シート（個人）'!$F:$M,5,FALSE)),"")</f>
        <v/>
      </c>
      <c r="AI90" s="20" t="str">
        <f>IF(INDEX(個人!$C$5:$AF$205,$A90,1)&lt;&gt;"",IF(ISERROR(VLOOKUP($D90&amp;"@"&amp;9,'中間シート（個人）'!$F:$M,4,FALSE)),"",VLOOKUP($D90&amp;"@"&amp;9,'中間シート（個人）'!$F:$M,6,FALSE)&amp;VLOOKUP($D90&amp;"@"&amp;9,'中間シート（個人）'!$F:$M,7,FALSE)&amp;"."&amp;VLOOKUP($D90&amp;"@"&amp;9,'中間シート（個人）'!$F:$M,8,FALSE)),"")</f>
        <v/>
      </c>
      <c r="AJ90" s="20" t="str">
        <f>IF(INDEX(個人!$C$5:$AF$205,$A90,1)&lt;&gt;"",IF(ISERROR(VLOOKUP($D90&amp;"@"&amp;10,'中間シート（個人）'!$F:$M,4,FALSE)),"",VLOOKUP($D90&amp;"@"&amp;10,'中間シート（個人）'!$F:$M,4,FALSE)&amp;VLOOKUP($D90&amp;"@"&amp;10,'中間シート（個人）'!$F:$M,5,FALSE)),"")</f>
        <v/>
      </c>
      <c r="AK90" s="20" t="str">
        <f>IF(INDEX(個人!$C$5:$AF$205,$A90,1)&lt;&gt;"",IF(ISERROR(VLOOKUP($D90&amp;"@"&amp;10,'中間シート（個人）'!$F:$M,4,FALSE)),"",VLOOKUP($D90&amp;"@"&amp;10,'中間シート（個人）'!$F:$M,6,FALSE)&amp;VLOOKUP($D90&amp;"@"&amp;10,'中間シート（個人）'!$F:$M,7,FALSE)&amp;"."&amp;VLOOKUP($D90&amp;"@"&amp;10,'中間シート（個人）'!$F:$M,8,FALSE)),"")</f>
        <v/>
      </c>
    </row>
    <row r="91" spans="1:37" x14ac:dyDescent="0.15">
      <c r="A91" s="20">
        <v>88</v>
      </c>
      <c r="C91" s="20" t="str">
        <f>IF(INDEX(個人!$C$5:$AF$205,$A91,1)&lt;&gt;"",VLOOKUP(INDEX(個人!$C$5:$AF$205,$A91,3),コード一覧!$A$1:$B$3,2,FALSE),"")</f>
        <v/>
      </c>
      <c r="D91" s="20" t="str">
        <f>IF(INDEX(個人!$C$5:$AF$205,$A91,1)&lt;&gt;"",DBCS(TRIM(INDEX(個人!$C$5:$AF$205,$A91,1))),"")</f>
        <v/>
      </c>
      <c r="E91" s="20" t="str">
        <f>IF(INDEX(個人!$C$5:$AF$205,$A91,1)&lt;&gt;"",ASC(TRIM(INDEX(個人!$C$5:$AF$205,$A91,2))),"")</f>
        <v/>
      </c>
      <c r="F91" s="20" t="str">
        <f>IF(INDEX(個人!$C$5:$AF$205,$A91,1)&lt;&gt;"",TEXT(YEAR(INDEX(個人!$C$5:$AF$205,$A91,4)),"0000")&amp;TEXT(MONTH(INDEX(個人!$C$5:$AF$205,$A91,4)),"00")&amp;TEXT(DAY(INDEX(個人!$C$5:$AF$205,$A91,4)),"00"),"")</f>
        <v/>
      </c>
      <c r="G91" s="20" t="str">
        <f>IF(INDEX(個人!$C$5:$AF$205,$A91,1)&lt;&gt;"",VLOOKUP(VLOOKUP(INDEX(個人!$C$5:$AF$205,$A91,7),コード一覧!$AA$1:$AC$18,3,FALSE),コード一覧!$C$1:$D$8,2,FALSE),"")</f>
        <v/>
      </c>
      <c r="H91" s="20" t="str">
        <f>IF(INDEX(個人!$C$5:$AF$205,$A91,1)&lt;&gt;"",IF(ISNUMBER(VALUE(RIGHT(INDEX(個人!$C$5:$AF$205,$A91,7),1))),RIGHT(INDEX(個人!$C$5:$AF$205,$A91,7),1),0),"")</f>
        <v/>
      </c>
      <c r="I91" s="20" t="str">
        <f>IF(INDEX(個人!$C$5:$AF$205,$A91,1)&lt;&gt;"",VLOOKUP(D91&amp;"@"&amp;1,'中間シート（個人）'!$F:$M,3,FALSE),"")</f>
        <v/>
      </c>
      <c r="K91" s="20" t="str">
        <f>IF(INDEX(個人!$C$5:$AF$205,$A91,1)&lt;&gt;"",個人!$B$2,"")</f>
        <v/>
      </c>
      <c r="Q91" s="20" t="str">
        <f>IF(INDEX(個人!$C$5:$AF$205,$A91,1)&lt;&gt;"",4,"")</f>
        <v/>
      </c>
      <c r="R91" s="20" t="str">
        <f>IF(INDEX(個人!$C$5:$AF$205,$A91,1)&lt;&gt;"",IF(ISERROR(VLOOKUP($D91&amp;"@"&amp;1,'中間シート（個人）'!$F:$M,4,FALSE)),"",VLOOKUP($D91&amp;"@"&amp;1,'中間シート（個人）'!$F:$M,4,FALSE)&amp;VLOOKUP($D91&amp;"@"&amp;1,'中間シート（個人）'!$F:$M,5,FALSE)),"")</f>
        <v/>
      </c>
      <c r="S91" s="20" t="str">
        <f>IF(INDEX(個人!$C$5:$AF$205,$A91,1)&lt;&gt;"",IF(ISERROR(VLOOKUP($D91&amp;"@"&amp;1,'中間シート（個人）'!$F:$M,4,FALSE)),"",VLOOKUP($D91&amp;"@"&amp;1,'中間シート（個人）'!$F:$M,6,FALSE)&amp;VLOOKUP($D91&amp;"@"&amp;1,'中間シート（個人）'!$F:$M,7,FALSE)&amp;"."&amp;VLOOKUP($D91&amp;"@"&amp;1,'中間シート（個人）'!$F:$M,8,FALSE)),"")</f>
        <v/>
      </c>
      <c r="T91" s="20" t="str">
        <f>IF(INDEX(個人!$C$5:$AF$205,$A91,1)&lt;&gt;"",IF(ISERROR(VLOOKUP($D91&amp;"@"&amp;2,'中間シート（個人）'!$F:$M,4,FALSE)),"",VLOOKUP($D91&amp;"@"&amp;2,'中間シート（個人）'!$F:$M,4,FALSE)&amp;VLOOKUP($D91&amp;"@"&amp;2,'中間シート（個人）'!$F:$M,5,FALSE)),"")</f>
        <v/>
      </c>
      <c r="U91" s="20" t="str">
        <f>IF(INDEX(個人!$C$5:$AF$205,$A91,1)&lt;&gt;"",IF(ISERROR(VLOOKUP($D91&amp;"@"&amp;2,'中間シート（個人）'!$F:$M,4,FALSE)),"",VLOOKUP($D91&amp;"@"&amp;2,'中間シート（個人）'!$F:$M,6,FALSE)&amp;VLOOKUP($D91&amp;"@"&amp;2,'中間シート（個人）'!$F:$M,7,FALSE)&amp;"."&amp;VLOOKUP($D91&amp;"@"&amp;2,'中間シート（個人）'!$F:$M,8,FALSE)),"")</f>
        <v/>
      </c>
      <c r="V91" s="20" t="str">
        <f>IF(INDEX(個人!$C$5:$AF$205,$A91,1)&lt;&gt;"",IF(ISERROR(VLOOKUP($D91&amp;"@"&amp;3,'中間シート（個人）'!$F:$M,4,FALSE)),"",VLOOKUP($D91&amp;"@"&amp;3,'中間シート（個人）'!$F:$M,4,FALSE)&amp;VLOOKUP($D91&amp;"@"&amp;3,'中間シート（個人）'!$F:$M,5,FALSE)),"")</f>
        <v/>
      </c>
      <c r="W91" s="20" t="str">
        <f>IF(INDEX(個人!$C$5:$AF$205,$A91,1)&lt;&gt;"",IF(ISERROR(VLOOKUP($D91&amp;"@"&amp;3,'中間シート（個人）'!$F:$M,4,FALSE)),"",VLOOKUP($D91&amp;"@"&amp;3,'中間シート（個人）'!$F:$M,6,FALSE)&amp;VLOOKUP($D91&amp;"@"&amp;3,'中間シート（個人）'!$F:$M,7,FALSE)&amp;"."&amp;VLOOKUP($D91&amp;"@"&amp;3,'中間シート（個人）'!$F:$M,8,FALSE)),"")</f>
        <v/>
      </c>
      <c r="X91" s="20" t="str">
        <f>IF(INDEX(個人!$C$5:$AF$205,$A91,1)&lt;&gt;"",IF(ISERROR(VLOOKUP($D91&amp;"@"&amp;4,'中間シート（個人）'!$F:$M,4,FALSE)),"",VLOOKUP($D91&amp;"@"&amp;4,'中間シート（個人）'!$F:$M,4,FALSE)&amp;VLOOKUP($D91&amp;"@"&amp;4,'中間シート（個人）'!$F:$M,5,FALSE)),"")</f>
        <v/>
      </c>
      <c r="Y91" s="20" t="str">
        <f>IF(INDEX(個人!$C$5:$AF$205,$A91,1)&lt;&gt;"",IF(ISERROR(VLOOKUP($D91&amp;"@"&amp;4,'中間シート（個人）'!$F:$M,4,FALSE)),"",VLOOKUP($D91&amp;"@"&amp;4,'中間シート（個人）'!$F:$M,6,FALSE)&amp;VLOOKUP($D91&amp;"@"&amp;4,'中間シート（個人）'!$F:$M,7,FALSE)&amp;"."&amp;VLOOKUP($D91&amp;"@"&amp;4,'中間シート（個人）'!$F:$M,8,FALSE)),"")</f>
        <v/>
      </c>
      <c r="Z91" s="20" t="str">
        <f>IF(INDEX(個人!$C$5:$AF$205,$A91,1)&lt;&gt;"",IF(ISERROR(VLOOKUP($D91&amp;"@"&amp;5,'中間シート（個人）'!$F:$M,4,FALSE)),"",VLOOKUP($D91&amp;"@"&amp;5,'中間シート（個人）'!$F:$M,4,FALSE)&amp;VLOOKUP($D91&amp;"@"&amp;5,'中間シート（個人）'!$F:$M,5,FALSE)),"")</f>
        <v/>
      </c>
      <c r="AA91" s="20" t="str">
        <f>IF(INDEX(個人!$C$5:$AF$205,$A91,1)&lt;&gt;"",IF(ISERROR(VLOOKUP($D91&amp;"@"&amp;5,'中間シート（個人）'!$F:$M,4,FALSE)),"",VLOOKUP($D91&amp;"@"&amp;5,'中間シート（個人）'!$F:$M,6,FALSE)&amp;VLOOKUP($D91&amp;"@"&amp;5,'中間シート（個人）'!$F:$M,7,FALSE)&amp;"."&amp;VLOOKUP($D91&amp;"@"&amp;5,'中間シート（個人）'!$F:$M,8,FALSE)),"")</f>
        <v/>
      </c>
      <c r="AB91" s="20" t="str">
        <f>IF(INDEX(個人!$C$5:$AF$205,$A91,1)&lt;&gt;"",IF(ISERROR(VLOOKUP($D91&amp;"@"&amp;6,'中間シート（個人）'!$F:$M,4,FALSE)),"",VLOOKUP($D91&amp;"@"&amp;6,'中間シート（個人）'!$F:$M,4,FALSE)&amp;VLOOKUP($D91&amp;"@"&amp;6,'中間シート（個人）'!$F:$M,5,FALSE)),"")</f>
        <v/>
      </c>
      <c r="AC91" s="20" t="str">
        <f>IF(INDEX(個人!$C$5:$AF$205,$A91,1)&lt;&gt;"",IF(ISERROR(VLOOKUP($D91&amp;"@"&amp;6,'中間シート（個人）'!$F:$M,4,FALSE)),"",VLOOKUP($D91&amp;"@"&amp;6,'中間シート（個人）'!$F:$M,6,FALSE)&amp;VLOOKUP($D91&amp;"@"&amp;6,'中間シート（個人）'!$F:$M,7,FALSE)&amp;"."&amp;VLOOKUP($D91&amp;"@"&amp;6,'中間シート（個人）'!$F:$M,8,FALSE)),"")</f>
        <v/>
      </c>
      <c r="AD91" s="20" t="str">
        <f>IF(INDEX(個人!$C$5:$AF$205,$A91,1)&lt;&gt;"",IF(ISERROR(VLOOKUP($D91&amp;"@"&amp;7,'中間シート（個人）'!$F:$M,4,FALSE)),"",VLOOKUP($D91&amp;"@"&amp;7,'中間シート（個人）'!$F:$M,4,FALSE)&amp;VLOOKUP($D91&amp;"@"&amp;7,'中間シート（個人）'!$F:$M,5,FALSE)),"")</f>
        <v/>
      </c>
      <c r="AE91" s="20" t="str">
        <f>IF(INDEX(個人!$C$5:$AF$205,$A91,1)&lt;&gt;"",IF(ISERROR(VLOOKUP($D91&amp;"@"&amp;7,'中間シート（個人）'!$F:$M,4,FALSE)),"",VLOOKUP($D91&amp;"@"&amp;7,'中間シート（個人）'!$F:$M,6,FALSE)&amp;VLOOKUP($D91&amp;"@"&amp;7,'中間シート（個人）'!$F:$M,7,FALSE)&amp;"."&amp;VLOOKUP($D91&amp;"@"&amp;7,'中間シート（個人）'!$F:$M,8,FALSE)),"")</f>
        <v/>
      </c>
      <c r="AF91" s="20" t="str">
        <f>IF(INDEX(個人!$C$5:$AF$205,$A91,1)&lt;&gt;"",IF(ISERROR(VLOOKUP($D91&amp;"@"&amp;8,'中間シート（個人）'!$F:$M,4,FALSE)),"",VLOOKUP($D91&amp;"@"&amp;8,'中間シート（個人）'!$F:$M,4,FALSE)&amp;VLOOKUP($D91&amp;"@"&amp;8,'中間シート（個人）'!$F:$M,5,FALSE)),"")</f>
        <v/>
      </c>
      <c r="AG91" s="20" t="str">
        <f>IF(INDEX(個人!$C$5:$AF$205,$A91,1)&lt;&gt;"",IF(ISERROR(VLOOKUP($D91&amp;"@"&amp;8,'中間シート（個人）'!$F:$M,4,FALSE)),"",VLOOKUP($D91&amp;"@"&amp;8,'中間シート（個人）'!$F:$M,6,FALSE)&amp;VLOOKUP($D91&amp;"@"&amp;8,'中間シート（個人）'!$F:$M,7,FALSE)&amp;"."&amp;VLOOKUP($D91&amp;"@"&amp;8,'中間シート（個人）'!$F:$M,8,FALSE)),"")</f>
        <v/>
      </c>
      <c r="AH91" s="20" t="str">
        <f>IF(INDEX(個人!$C$5:$AF$205,$A91,1)&lt;&gt;"",IF(ISERROR(VLOOKUP($D91&amp;"@"&amp;9,'中間シート（個人）'!$F:$M,4,FALSE)),"",VLOOKUP($D91&amp;"@"&amp;9,'中間シート（個人）'!$F:$M,4,FALSE)&amp;VLOOKUP($D91&amp;"@"&amp;9,'中間シート（個人）'!$F:$M,5,FALSE)),"")</f>
        <v/>
      </c>
      <c r="AI91" s="20" t="str">
        <f>IF(INDEX(個人!$C$5:$AF$205,$A91,1)&lt;&gt;"",IF(ISERROR(VLOOKUP($D91&amp;"@"&amp;9,'中間シート（個人）'!$F:$M,4,FALSE)),"",VLOOKUP($D91&amp;"@"&amp;9,'中間シート（個人）'!$F:$M,6,FALSE)&amp;VLOOKUP($D91&amp;"@"&amp;9,'中間シート（個人）'!$F:$M,7,FALSE)&amp;"."&amp;VLOOKUP($D91&amp;"@"&amp;9,'中間シート（個人）'!$F:$M,8,FALSE)),"")</f>
        <v/>
      </c>
      <c r="AJ91" s="20" t="str">
        <f>IF(INDEX(個人!$C$5:$AF$205,$A91,1)&lt;&gt;"",IF(ISERROR(VLOOKUP($D91&amp;"@"&amp;10,'中間シート（個人）'!$F:$M,4,FALSE)),"",VLOOKUP($D91&amp;"@"&amp;10,'中間シート（個人）'!$F:$M,4,FALSE)&amp;VLOOKUP($D91&amp;"@"&amp;10,'中間シート（個人）'!$F:$M,5,FALSE)),"")</f>
        <v/>
      </c>
      <c r="AK91" s="20" t="str">
        <f>IF(INDEX(個人!$C$5:$AF$205,$A91,1)&lt;&gt;"",IF(ISERROR(VLOOKUP($D91&amp;"@"&amp;10,'中間シート（個人）'!$F:$M,4,FALSE)),"",VLOOKUP($D91&amp;"@"&amp;10,'中間シート（個人）'!$F:$M,6,FALSE)&amp;VLOOKUP($D91&amp;"@"&amp;10,'中間シート（個人）'!$F:$M,7,FALSE)&amp;"."&amp;VLOOKUP($D91&amp;"@"&amp;10,'中間シート（個人）'!$F:$M,8,FALSE)),"")</f>
        <v/>
      </c>
    </row>
    <row r="92" spans="1:37" x14ac:dyDescent="0.15">
      <c r="A92" s="20">
        <v>89</v>
      </c>
      <c r="C92" s="20" t="str">
        <f>IF(INDEX(個人!$C$5:$AF$205,$A92,1)&lt;&gt;"",VLOOKUP(INDEX(個人!$C$5:$AF$205,$A92,3),コード一覧!$A$1:$B$3,2,FALSE),"")</f>
        <v/>
      </c>
      <c r="D92" s="20" t="str">
        <f>IF(INDEX(個人!$C$5:$AF$205,$A92,1)&lt;&gt;"",DBCS(TRIM(INDEX(個人!$C$5:$AF$205,$A92,1))),"")</f>
        <v/>
      </c>
      <c r="E92" s="20" t="str">
        <f>IF(INDEX(個人!$C$5:$AF$205,$A92,1)&lt;&gt;"",ASC(TRIM(INDEX(個人!$C$5:$AF$205,$A92,2))),"")</f>
        <v/>
      </c>
      <c r="F92" s="20" t="str">
        <f>IF(INDEX(個人!$C$5:$AF$205,$A92,1)&lt;&gt;"",TEXT(YEAR(INDEX(個人!$C$5:$AF$205,$A92,4)),"0000")&amp;TEXT(MONTH(INDEX(個人!$C$5:$AF$205,$A92,4)),"00")&amp;TEXT(DAY(INDEX(個人!$C$5:$AF$205,$A92,4)),"00"),"")</f>
        <v/>
      </c>
      <c r="G92" s="20" t="str">
        <f>IF(INDEX(個人!$C$5:$AF$205,$A92,1)&lt;&gt;"",VLOOKUP(VLOOKUP(INDEX(個人!$C$5:$AF$205,$A92,7),コード一覧!$AA$1:$AC$18,3,FALSE),コード一覧!$C$1:$D$8,2,FALSE),"")</f>
        <v/>
      </c>
      <c r="H92" s="20" t="str">
        <f>IF(INDEX(個人!$C$5:$AF$205,$A92,1)&lt;&gt;"",IF(ISNUMBER(VALUE(RIGHT(INDEX(個人!$C$5:$AF$205,$A92,7),1))),RIGHT(INDEX(個人!$C$5:$AF$205,$A92,7),1),0),"")</f>
        <v/>
      </c>
      <c r="I92" s="20" t="str">
        <f>IF(INDEX(個人!$C$5:$AF$205,$A92,1)&lt;&gt;"",VLOOKUP(D92&amp;"@"&amp;1,'中間シート（個人）'!$F:$M,3,FALSE),"")</f>
        <v/>
      </c>
      <c r="K92" s="20" t="str">
        <f>IF(INDEX(個人!$C$5:$AF$205,$A92,1)&lt;&gt;"",個人!$B$2,"")</f>
        <v/>
      </c>
      <c r="Q92" s="20" t="str">
        <f>IF(INDEX(個人!$C$5:$AF$205,$A92,1)&lt;&gt;"",4,"")</f>
        <v/>
      </c>
      <c r="R92" s="20" t="str">
        <f>IF(INDEX(個人!$C$5:$AF$205,$A92,1)&lt;&gt;"",IF(ISERROR(VLOOKUP($D92&amp;"@"&amp;1,'中間シート（個人）'!$F:$M,4,FALSE)),"",VLOOKUP($D92&amp;"@"&amp;1,'中間シート（個人）'!$F:$M,4,FALSE)&amp;VLOOKUP($D92&amp;"@"&amp;1,'中間シート（個人）'!$F:$M,5,FALSE)),"")</f>
        <v/>
      </c>
      <c r="S92" s="20" t="str">
        <f>IF(INDEX(個人!$C$5:$AF$205,$A92,1)&lt;&gt;"",IF(ISERROR(VLOOKUP($D92&amp;"@"&amp;1,'中間シート（個人）'!$F:$M,4,FALSE)),"",VLOOKUP($D92&amp;"@"&amp;1,'中間シート（個人）'!$F:$M,6,FALSE)&amp;VLOOKUP($D92&amp;"@"&amp;1,'中間シート（個人）'!$F:$M,7,FALSE)&amp;"."&amp;VLOOKUP($D92&amp;"@"&amp;1,'中間シート（個人）'!$F:$M,8,FALSE)),"")</f>
        <v/>
      </c>
      <c r="T92" s="20" t="str">
        <f>IF(INDEX(個人!$C$5:$AF$205,$A92,1)&lt;&gt;"",IF(ISERROR(VLOOKUP($D92&amp;"@"&amp;2,'中間シート（個人）'!$F:$M,4,FALSE)),"",VLOOKUP($D92&amp;"@"&amp;2,'中間シート（個人）'!$F:$M,4,FALSE)&amp;VLOOKUP($D92&amp;"@"&amp;2,'中間シート（個人）'!$F:$M,5,FALSE)),"")</f>
        <v/>
      </c>
      <c r="U92" s="20" t="str">
        <f>IF(INDEX(個人!$C$5:$AF$205,$A92,1)&lt;&gt;"",IF(ISERROR(VLOOKUP($D92&amp;"@"&amp;2,'中間シート（個人）'!$F:$M,4,FALSE)),"",VLOOKUP($D92&amp;"@"&amp;2,'中間シート（個人）'!$F:$M,6,FALSE)&amp;VLOOKUP($D92&amp;"@"&amp;2,'中間シート（個人）'!$F:$M,7,FALSE)&amp;"."&amp;VLOOKUP($D92&amp;"@"&amp;2,'中間シート（個人）'!$F:$M,8,FALSE)),"")</f>
        <v/>
      </c>
      <c r="V92" s="20" t="str">
        <f>IF(INDEX(個人!$C$5:$AF$205,$A92,1)&lt;&gt;"",IF(ISERROR(VLOOKUP($D92&amp;"@"&amp;3,'中間シート（個人）'!$F:$M,4,FALSE)),"",VLOOKUP($D92&amp;"@"&amp;3,'中間シート（個人）'!$F:$M,4,FALSE)&amp;VLOOKUP($D92&amp;"@"&amp;3,'中間シート（個人）'!$F:$M,5,FALSE)),"")</f>
        <v/>
      </c>
      <c r="W92" s="20" t="str">
        <f>IF(INDEX(個人!$C$5:$AF$205,$A92,1)&lt;&gt;"",IF(ISERROR(VLOOKUP($D92&amp;"@"&amp;3,'中間シート（個人）'!$F:$M,4,FALSE)),"",VLOOKUP($D92&amp;"@"&amp;3,'中間シート（個人）'!$F:$M,6,FALSE)&amp;VLOOKUP($D92&amp;"@"&amp;3,'中間シート（個人）'!$F:$M,7,FALSE)&amp;"."&amp;VLOOKUP($D92&amp;"@"&amp;3,'中間シート（個人）'!$F:$M,8,FALSE)),"")</f>
        <v/>
      </c>
      <c r="X92" s="20" t="str">
        <f>IF(INDEX(個人!$C$5:$AF$205,$A92,1)&lt;&gt;"",IF(ISERROR(VLOOKUP($D92&amp;"@"&amp;4,'中間シート（個人）'!$F:$M,4,FALSE)),"",VLOOKUP($D92&amp;"@"&amp;4,'中間シート（個人）'!$F:$M,4,FALSE)&amp;VLOOKUP($D92&amp;"@"&amp;4,'中間シート（個人）'!$F:$M,5,FALSE)),"")</f>
        <v/>
      </c>
      <c r="Y92" s="20" t="str">
        <f>IF(INDEX(個人!$C$5:$AF$205,$A92,1)&lt;&gt;"",IF(ISERROR(VLOOKUP($D92&amp;"@"&amp;4,'中間シート（個人）'!$F:$M,4,FALSE)),"",VLOOKUP($D92&amp;"@"&amp;4,'中間シート（個人）'!$F:$M,6,FALSE)&amp;VLOOKUP($D92&amp;"@"&amp;4,'中間シート（個人）'!$F:$M,7,FALSE)&amp;"."&amp;VLOOKUP($D92&amp;"@"&amp;4,'中間シート（個人）'!$F:$M,8,FALSE)),"")</f>
        <v/>
      </c>
      <c r="Z92" s="20" t="str">
        <f>IF(INDEX(個人!$C$5:$AF$205,$A92,1)&lt;&gt;"",IF(ISERROR(VLOOKUP($D92&amp;"@"&amp;5,'中間シート（個人）'!$F:$M,4,FALSE)),"",VLOOKUP($D92&amp;"@"&amp;5,'中間シート（個人）'!$F:$M,4,FALSE)&amp;VLOOKUP($D92&amp;"@"&amp;5,'中間シート（個人）'!$F:$M,5,FALSE)),"")</f>
        <v/>
      </c>
      <c r="AA92" s="20" t="str">
        <f>IF(INDEX(個人!$C$5:$AF$205,$A92,1)&lt;&gt;"",IF(ISERROR(VLOOKUP($D92&amp;"@"&amp;5,'中間シート（個人）'!$F:$M,4,FALSE)),"",VLOOKUP($D92&amp;"@"&amp;5,'中間シート（個人）'!$F:$M,6,FALSE)&amp;VLOOKUP($D92&amp;"@"&amp;5,'中間シート（個人）'!$F:$M,7,FALSE)&amp;"."&amp;VLOOKUP($D92&amp;"@"&amp;5,'中間シート（個人）'!$F:$M,8,FALSE)),"")</f>
        <v/>
      </c>
      <c r="AB92" s="20" t="str">
        <f>IF(INDEX(個人!$C$5:$AF$205,$A92,1)&lt;&gt;"",IF(ISERROR(VLOOKUP($D92&amp;"@"&amp;6,'中間シート（個人）'!$F:$M,4,FALSE)),"",VLOOKUP($D92&amp;"@"&amp;6,'中間シート（個人）'!$F:$M,4,FALSE)&amp;VLOOKUP($D92&amp;"@"&amp;6,'中間シート（個人）'!$F:$M,5,FALSE)),"")</f>
        <v/>
      </c>
      <c r="AC92" s="20" t="str">
        <f>IF(INDEX(個人!$C$5:$AF$205,$A92,1)&lt;&gt;"",IF(ISERROR(VLOOKUP($D92&amp;"@"&amp;6,'中間シート（個人）'!$F:$M,4,FALSE)),"",VLOOKUP($D92&amp;"@"&amp;6,'中間シート（個人）'!$F:$M,6,FALSE)&amp;VLOOKUP($D92&amp;"@"&amp;6,'中間シート（個人）'!$F:$M,7,FALSE)&amp;"."&amp;VLOOKUP($D92&amp;"@"&amp;6,'中間シート（個人）'!$F:$M,8,FALSE)),"")</f>
        <v/>
      </c>
      <c r="AD92" s="20" t="str">
        <f>IF(INDEX(個人!$C$5:$AF$205,$A92,1)&lt;&gt;"",IF(ISERROR(VLOOKUP($D92&amp;"@"&amp;7,'中間シート（個人）'!$F:$M,4,FALSE)),"",VLOOKUP($D92&amp;"@"&amp;7,'中間シート（個人）'!$F:$M,4,FALSE)&amp;VLOOKUP($D92&amp;"@"&amp;7,'中間シート（個人）'!$F:$M,5,FALSE)),"")</f>
        <v/>
      </c>
      <c r="AE92" s="20" t="str">
        <f>IF(INDEX(個人!$C$5:$AF$205,$A92,1)&lt;&gt;"",IF(ISERROR(VLOOKUP($D92&amp;"@"&amp;7,'中間シート（個人）'!$F:$M,4,FALSE)),"",VLOOKUP($D92&amp;"@"&amp;7,'中間シート（個人）'!$F:$M,6,FALSE)&amp;VLOOKUP($D92&amp;"@"&amp;7,'中間シート（個人）'!$F:$M,7,FALSE)&amp;"."&amp;VLOOKUP($D92&amp;"@"&amp;7,'中間シート（個人）'!$F:$M,8,FALSE)),"")</f>
        <v/>
      </c>
      <c r="AF92" s="20" t="str">
        <f>IF(INDEX(個人!$C$5:$AF$205,$A92,1)&lt;&gt;"",IF(ISERROR(VLOOKUP($D92&amp;"@"&amp;8,'中間シート（個人）'!$F:$M,4,FALSE)),"",VLOOKUP($D92&amp;"@"&amp;8,'中間シート（個人）'!$F:$M,4,FALSE)&amp;VLOOKUP($D92&amp;"@"&amp;8,'中間シート（個人）'!$F:$M,5,FALSE)),"")</f>
        <v/>
      </c>
      <c r="AG92" s="20" t="str">
        <f>IF(INDEX(個人!$C$5:$AF$205,$A92,1)&lt;&gt;"",IF(ISERROR(VLOOKUP($D92&amp;"@"&amp;8,'中間シート（個人）'!$F:$M,4,FALSE)),"",VLOOKUP($D92&amp;"@"&amp;8,'中間シート（個人）'!$F:$M,6,FALSE)&amp;VLOOKUP($D92&amp;"@"&amp;8,'中間シート（個人）'!$F:$M,7,FALSE)&amp;"."&amp;VLOOKUP($D92&amp;"@"&amp;8,'中間シート（個人）'!$F:$M,8,FALSE)),"")</f>
        <v/>
      </c>
      <c r="AH92" s="20" t="str">
        <f>IF(INDEX(個人!$C$5:$AF$205,$A92,1)&lt;&gt;"",IF(ISERROR(VLOOKUP($D92&amp;"@"&amp;9,'中間シート（個人）'!$F:$M,4,FALSE)),"",VLOOKUP($D92&amp;"@"&amp;9,'中間シート（個人）'!$F:$M,4,FALSE)&amp;VLOOKUP($D92&amp;"@"&amp;9,'中間シート（個人）'!$F:$M,5,FALSE)),"")</f>
        <v/>
      </c>
      <c r="AI92" s="20" t="str">
        <f>IF(INDEX(個人!$C$5:$AF$205,$A92,1)&lt;&gt;"",IF(ISERROR(VLOOKUP($D92&amp;"@"&amp;9,'中間シート（個人）'!$F:$M,4,FALSE)),"",VLOOKUP($D92&amp;"@"&amp;9,'中間シート（個人）'!$F:$M,6,FALSE)&amp;VLOOKUP($D92&amp;"@"&amp;9,'中間シート（個人）'!$F:$M,7,FALSE)&amp;"."&amp;VLOOKUP($D92&amp;"@"&amp;9,'中間シート（個人）'!$F:$M,8,FALSE)),"")</f>
        <v/>
      </c>
      <c r="AJ92" s="20" t="str">
        <f>IF(INDEX(個人!$C$5:$AF$205,$A92,1)&lt;&gt;"",IF(ISERROR(VLOOKUP($D92&amp;"@"&amp;10,'中間シート（個人）'!$F:$M,4,FALSE)),"",VLOOKUP($D92&amp;"@"&amp;10,'中間シート（個人）'!$F:$M,4,FALSE)&amp;VLOOKUP($D92&amp;"@"&amp;10,'中間シート（個人）'!$F:$M,5,FALSE)),"")</f>
        <v/>
      </c>
      <c r="AK92" s="20" t="str">
        <f>IF(INDEX(個人!$C$5:$AF$205,$A92,1)&lt;&gt;"",IF(ISERROR(VLOOKUP($D92&amp;"@"&amp;10,'中間シート（個人）'!$F:$M,4,FALSE)),"",VLOOKUP($D92&amp;"@"&amp;10,'中間シート（個人）'!$F:$M,6,FALSE)&amp;VLOOKUP($D92&amp;"@"&amp;10,'中間シート（個人）'!$F:$M,7,FALSE)&amp;"."&amp;VLOOKUP($D92&amp;"@"&amp;10,'中間シート（個人）'!$F:$M,8,FALSE)),"")</f>
        <v/>
      </c>
    </row>
    <row r="93" spans="1:37" x14ac:dyDescent="0.15">
      <c r="A93" s="20">
        <v>90</v>
      </c>
      <c r="C93" s="20" t="str">
        <f>IF(INDEX(個人!$C$5:$AF$205,$A93,1)&lt;&gt;"",VLOOKUP(INDEX(個人!$C$5:$AF$205,$A93,3),コード一覧!$A$1:$B$3,2,FALSE),"")</f>
        <v/>
      </c>
      <c r="D93" s="20" t="str">
        <f>IF(INDEX(個人!$C$5:$AF$205,$A93,1)&lt;&gt;"",DBCS(TRIM(INDEX(個人!$C$5:$AF$205,$A93,1))),"")</f>
        <v/>
      </c>
      <c r="E93" s="20" t="str">
        <f>IF(INDEX(個人!$C$5:$AF$205,$A93,1)&lt;&gt;"",ASC(TRIM(INDEX(個人!$C$5:$AF$205,$A93,2))),"")</f>
        <v/>
      </c>
      <c r="F93" s="20" t="str">
        <f>IF(INDEX(個人!$C$5:$AF$205,$A93,1)&lt;&gt;"",TEXT(YEAR(INDEX(個人!$C$5:$AF$205,$A93,4)),"0000")&amp;TEXT(MONTH(INDEX(個人!$C$5:$AF$205,$A93,4)),"00")&amp;TEXT(DAY(INDEX(個人!$C$5:$AF$205,$A93,4)),"00"),"")</f>
        <v/>
      </c>
      <c r="G93" s="20" t="str">
        <f>IF(INDEX(個人!$C$5:$AF$205,$A93,1)&lt;&gt;"",VLOOKUP(VLOOKUP(INDEX(個人!$C$5:$AF$205,$A93,7),コード一覧!$AA$1:$AC$18,3,FALSE),コード一覧!$C$1:$D$8,2,FALSE),"")</f>
        <v/>
      </c>
      <c r="H93" s="20" t="str">
        <f>IF(INDEX(個人!$C$5:$AF$205,$A93,1)&lt;&gt;"",IF(ISNUMBER(VALUE(RIGHT(INDEX(個人!$C$5:$AF$205,$A93,7),1))),RIGHT(INDEX(個人!$C$5:$AF$205,$A93,7),1),0),"")</f>
        <v/>
      </c>
      <c r="I93" s="20" t="str">
        <f>IF(INDEX(個人!$C$5:$AF$205,$A93,1)&lt;&gt;"",VLOOKUP(D93&amp;"@"&amp;1,'中間シート（個人）'!$F:$M,3,FALSE),"")</f>
        <v/>
      </c>
      <c r="K93" s="20" t="str">
        <f>IF(INDEX(個人!$C$5:$AF$205,$A93,1)&lt;&gt;"",個人!$B$2,"")</f>
        <v/>
      </c>
      <c r="Q93" s="20" t="str">
        <f>IF(INDEX(個人!$C$5:$AF$205,$A93,1)&lt;&gt;"",4,"")</f>
        <v/>
      </c>
      <c r="R93" s="20" t="str">
        <f>IF(INDEX(個人!$C$5:$AF$205,$A93,1)&lt;&gt;"",IF(ISERROR(VLOOKUP($D93&amp;"@"&amp;1,'中間シート（個人）'!$F:$M,4,FALSE)),"",VLOOKUP($D93&amp;"@"&amp;1,'中間シート（個人）'!$F:$M,4,FALSE)&amp;VLOOKUP($D93&amp;"@"&amp;1,'中間シート（個人）'!$F:$M,5,FALSE)),"")</f>
        <v/>
      </c>
      <c r="S93" s="20" t="str">
        <f>IF(INDEX(個人!$C$5:$AF$205,$A93,1)&lt;&gt;"",IF(ISERROR(VLOOKUP($D93&amp;"@"&amp;1,'中間シート（個人）'!$F:$M,4,FALSE)),"",VLOOKUP($D93&amp;"@"&amp;1,'中間シート（個人）'!$F:$M,6,FALSE)&amp;VLOOKUP($D93&amp;"@"&amp;1,'中間シート（個人）'!$F:$M,7,FALSE)&amp;"."&amp;VLOOKUP($D93&amp;"@"&amp;1,'中間シート（個人）'!$F:$M,8,FALSE)),"")</f>
        <v/>
      </c>
      <c r="T93" s="20" t="str">
        <f>IF(INDEX(個人!$C$5:$AF$205,$A93,1)&lt;&gt;"",IF(ISERROR(VLOOKUP($D93&amp;"@"&amp;2,'中間シート（個人）'!$F:$M,4,FALSE)),"",VLOOKUP($D93&amp;"@"&amp;2,'中間シート（個人）'!$F:$M,4,FALSE)&amp;VLOOKUP($D93&amp;"@"&amp;2,'中間シート（個人）'!$F:$M,5,FALSE)),"")</f>
        <v/>
      </c>
      <c r="U93" s="20" t="str">
        <f>IF(INDEX(個人!$C$5:$AF$205,$A93,1)&lt;&gt;"",IF(ISERROR(VLOOKUP($D93&amp;"@"&amp;2,'中間シート（個人）'!$F:$M,4,FALSE)),"",VLOOKUP($D93&amp;"@"&amp;2,'中間シート（個人）'!$F:$M,6,FALSE)&amp;VLOOKUP($D93&amp;"@"&amp;2,'中間シート（個人）'!$F:$M,7,FALSE)&amp;"."&amp;VLOOKUP($D93&amp;"@"&amp;2,'中間シート（個人）'!$F:$M,8,FALSE)),"")</f>
        <v/>
      </c>
      <c r="V93" s="20" t="str">
        <f>IF(INDEX(個人!$C$5:$AF$205,$A93,1)&lt;&gt;"",IF(ISERROR(VLOOKUP($D93&amp;"@"&amp;3,'中間シート（個人）'!$F:$M,4,FALSE)),"",VLOOKUP($D93&amp;"@"&amp;3,'中間シート（個人）'!$F:$M,4,FALSE)&amp;VLOOKUP($D93&amp;"@"&amp;3,'中間シート（個人）'!$F:$M,5,FALSE)),"")</f>
        <v/>
      </c>
      <c r="W93" s="20" t="str">
        <f>IF(INDEX(個人!$C$5:$AF$205,$A93,1)&lt;&gt;"",IF(ISERROR(VLOOKUP($D93&amp;"@"&amp;3,'中間シート（個人）'!$F:$M,4,FALSE)),"",VLOOKUP($D93&amp;"@"&amp;3,'中間シート（個人）'!$F:$M,6,FALSE)&amp;VLOOKUP($D93&amp;"@"&amp;3,'中間シート（個人）'!$F:$M,7,FALSE)&amp;"."&amp;VLOOKUP($D93&amp;"@"&amp;3,'中間シート（個人）'!$F:$M,8,FALSE)),"")</f>
        <v/>
      </c>
      <c r="X93" s="20" t="str">
        <f>IF(INDEX(個人!$C$5:$AF$205,$A93,1)&lt;&gt;"",IF(ISERROR(VLOOKUP($D93&amp;"@"&amp;4,'中間シート（個人）'!$F:$M,4,FALSE)),"",VLOOKUP($D93&amp;"@"&amp;4,'中間シート（個人）'!$F:$M,4,FALSE)&amp;VLOOKUP($D93&amp;"@"&amp;4,'中間シート（個人）'!$F:$M,5,FALSE)),"")</f>
        <v/>
      </c>
      <c r="Y93" s="20" t="str">
        <f>IF(INDEX(個人!$C$5:$AF$205,$A93,1)&lt;&gt;"",IF(ISERROR(VLOOKUP($D93&amp;"@"&amp;4,'中間シート（個人）'!$F:$M,4,FALSE)),"",VLOOKUP($D93&amp;"@"&amp;4,'中間シート（個人）'!$F:$M,6,FALSE)&amp;VLOOKUP($D93&amp;"@"&amp;4,'中間シート（個人）'!$F:$M,7,FALSE)&amp;"."&amp;VLOOKUP($D93&amp;"@"&amp;4,'中間シート（個人）'!$F:$M,8,FALSE)),"")</f>
        <v/>
      </c>
      <c r="Z93" s="20" t="str">
        <f>IF(INDEX(個人!$C$5:$AF$205,$A93,1)&lt;&gt;"",IF(ISERROR(VLOOKUP($D93&amp;"@"&amp;5,'中間シート（個人）'!$F:$M,4,FALSE)),"",VLOOKUP($D93&amp;"@"&amp;5,'中間シート（個人）'!$F:$M,4,FALSE)&amp;VLOOKUP($D93&amp;"@"&amp;5,'中間シート（個人）'!$F:$M,5,FALSE)),"")</f>
        <v/>
      </c>
      <c r="AA93" s="20" t="str">
        <f>IF(INDEX(個人!$C$5:$AF$205,$A93,1)&lt;&gt;"",IF(ISERROR(VLOOKUP($D93&amp;"@"&amp;5,'中間シート（個人）'!$F:$M,4,FALSE)),"",VLOOKUP($D93&amp;"@"&amp;5,'中間シート（個人）'!$F:$M,6,FALSE)&amp;VLOOKUP($D93&amp;"@"&amp;5,'中間シート（個人）'!$F:$M,7,FALSE)&amp;"."&amp;VLOOKUP($D93&amp;"@"&amp;5,'中間シート（個人）'!$F:$M,8,FALSE)),"")</f>
        <v/>
      </c>
      <c r="AB93" s="20" t="str">
        <f>IF(INDEX(個人!$C$5:$AF$205,$A93,1)&lt;&gt;"",IF(ISERROR(VLOOKUP($D93&amp;"@"&amp;6,'中間シート（個人）'!$F:$M,4,FALSE)),"",VLOOKUP($D93&amp;"@"&amp;6,'中間シート（個人）'!$F:$M,4,FALSE)&amp;VLOOKUP($D93&amp;"@"&amp;6,'中間シート（個人）'!$F:$M,5,FALSE)),"")</f>
        <v/>
      </c>
      <c r="AC93" s="20" t="str">
        <f>IF(INDEX(個人!$C$5:$AF$205,$A93,1)&lt;&gt;"",IF(ISERROR(VLOOKUP($D93&amp;"@"&amp;6,'中間シート（個人）'!$F:$M,4,FALSE)),"",VLOOKUP($D93&amp;"@"&amp;6,'中間シート（個人）'!$F:$M,6,FALSE)&amp;VLOOKUP($D93&amp;"@"&amp;6,'中間シート（個人）'!$F:$M,7,FALSE)&amp;"."&amp;VLOOKUP($D93&amp;"@"&amp;6,'中間シート（個人）'!$F:$M,8,FALSE)),"")</f>
        <v/>
      </c>
      <c r="AD93" s="20" t="str">
        <f>IF(INDEX(個人!$C$5:$AF$205,$A93,1)&lt;&gt;"",IF(ISERROR(VLOOKUP($D93&amp;"@"&amp;7,'中間シート（個人）'!$F:$M,4,FALSE)),"",VLOOKUP($D93&amp;"@"&amp;7,'中間シート（個人）'!$F:$M,4,FALSE)&amp;VLOOKUP($D93&amp;"@"&amp;7,'中間シート（個人）'!$F:$M,5,FALSE)),"")</f>
        <v/>
      </c>
      <c r="AE93" s="20" t="str">
        <f>IF(INDEX(個人!$C$5:$AF$205,$A93,1)&lt;&gt;"",IF(ISERROR(VLOOKUP($D93&amp;"@"&amp;7,'中間シート（個人）'!$F:$M,4,FALSE)),"",VLOOKUP($D93&amp;"@"&amp;7,'中間シート（個人）'!$F:$M,6,FALSE)&amp;VLOOKUP($D93&amp;"@"&amp;7,'中間シート（個人）'!$F:$M,7,FALSE)&amp;"."&amp;VLOOKUP($D93&amp;"@"&amp;7,'中間シート（個人）'!$F:$M,8,FALSE)),"")</f>
        <v/>
      </c>
      <c r="AF93" s="20" t="str">
        <f>IF(INDEX(個人!$C$5:$AF$205,$A93,1)&lt;&gt;"",IF(ISERROR(VLOOKUP($D93&amp;"@"&amp;8,'中間シート（個人）'!$F:$M,4,FALSE)),"",VLOOKUP($D93&amp;"@"&amp;8,'中間シート（個人）'!$F:$M,4,FALSE)&amp;VLOOKUP($D93&amp;"@"&amp;8,'中間シート（個人）'!$F:$M,5,FALSE)),"")</f>
        <v/>
      </c>
      <c r="AG93" s="20" t="str">
        <f>IF(INDEX(個人!$C$5:$AF$205,$A93,1)&lt;&gt;"",IF(ISERROR(VLOOKUP($D93&amp;"@"&amp;8,'中間シート（個人）'!$F:$M,4,FALSE)),"",VLOOKUP($D93&amp;"@"&amp;8,'中間シート（個人）'!$F:$M,6,FALSE)&amp;VLOOKUP($D93&amp;"@"&amp;8,'中間シート（個人）'!$F:$M,7,FALSE)&amp;"."&amp;VLOOKUP($D93&amp;"@"&amp;8,'中間シート（個人）'!$F:$M,8,FALSE)),"")</f>
        <v/>
      </c>
      <c r="AH93" s="20" t="str">
        <f>IF(INDEX(個人!$C$5:$AF$205,$A93,1)&lt;&gt;"",IF(ISERROR(VLOOKUP($D93&amp;"@"&amp;9,'中間シート（個人）'!$F:$M,4,FALSE)),"",VLOOKUP($D93&amp;"@"&amp;9,'中間シート（個人）'!$F:$M,4,FALSE)&amp;VLOOKUP($D93&amp;"@"&amp;9,'中間シート（個人）'!$F:$M,5,FALSE)),"")</f>
        <v/>
      </c>
      <c r="AI93" s="20" t="str">
        <f>IF(INDEX(個人!$C$5:$AF$205,$A93,1)&lt;&gt;"",IF(ISERROR(VLOOKUP($D93&amp;"@"&amp;9,'中間シート（個人）'!$F:$M,4,FALSE)),"",VLOOKUP($D93&amp;"@"&amp;9,'中間シート（個人）'!$F:$M,6,FALSE)&amp;VLOOKUP($D93&amp;"@"&amp;9,'中間シート（個人）'!$F:$M,7,FALSE)&amp;"."&amp;VLOOKUP($D93&amp;"@"&amp;9,'中間シート（個人）'!$F:$M,8,FALSE)),"")</f>
        <v/>
      </c>
      <c r="AJ93" s="20" t="str">
        <f>IF(INDEX(個人!$C$5:$AF$205,$A93,1)&lt;&gt;"",IF(ISERROR(VLOOKUP($D93&amp;"@"&amp;10,'中間シート（個人）'!$F:$M,4,FALSE)),"",VLOOKUP($D93&amp;"@"&amp;10,'中間シート（個人）'!$F:$M,4,FALSE)&amp;VLOOKUP($D93&amp;"@"&amp;10,'中間シート（個人）'!$F:$M,5,FALSE)),"")</f>
        <v/>
      </c>
      <c r="AK93" s="20" t="str">
        <f>IF(INDEX(個人!$C$5:$AF$205,$A93,1)&lt;&gt;"",IF(ISERROR(VLOOKUP($D93&amp;"@"&amp;10,'中間シート（個人）'!$F:$M,4,FALSE)),"",VLOOKUP($D93&amp;"@"&amp;10,'中間シート（個人）'!$F:$M,6,FALSE)&amp;VLOOKUP($D93&amp;"@"&amp;10,'中間シート（個人）'!$F:$M,7,FALSE)&amp;"."&amp;VLOOKUP($D93&amp;"@"&amp;10,'中間シート（個人）'!$F:$M,8,FALSE)),"")</f>
        <v/>
      </c>
    </row>
    <row r="94" spans="1:37" x14ac:dyDescent="0.15">
      <c r="A94" s="20">
        <v>91</v>
      </c>
      <c r="C94" s="20" t="str">
        <f>IF(INDEX(個人!$C$5:$AF$205,$A94,1)&lt;&gt;"",VLOOKUP(INDEX(個人!$C$5:$AF$205,$A94,3),コード一覧!$A$1:$B$3,2,FALSE),"")</f>
        <v/>
      </c>
      <c r="D94" s="20" t="str">
        <f>IF(INDEX(個人!$C$5:$AF$205,$A94,1)&lt;&gt;"",DBCS(TRIM(INDEX(個人!$C$5:$AF$205,$A94,1))),"")</f>
        <v/>
      </c>
      <c r="E94" s="20" t="str">
        <f>IF(INDEX(個人!$C$5:$AF$205,$A94,1)&lt;&gt;"",ASC(TRIM(INDEX(個人!$C$5:$AF$205,$A94,2))),"")</f>
        <v/>
      </c>
      <c r="F94" s="20" t="str">
        <f>IF(INDEX(個人!$C$5:$AF$205,$A94,1)&lt;&gt;"",TEXT(YEAR(INDEX(個人!$C$5:$AF$205,$A94,4)),"0000")&amp;TEXT(MONTH(INDEX(個人!$C$5:$AF$205,$A94,4)),"00")&amp;TEXT(DAY(INDEX(個人!$C$5:$AF$205,$A94,4)),"00"),"")</f>
        <v/>
      </c>
      <c r="G94" s="20" t="str">
        <f>IF(INDEX(個人!$C$5:$AF$205,$A94,1)&lt;&gt;"",VLOOKUP(VLOOKUP(INDEX(個人!$C$5:$AF$205,$A94,7),コード一覧!$AA$1:$AC$18,3,FALSE),コード一覧!$C$1:$D$8,2,FALSE),"")</f>
        <v/>
      </c>
      <c r="H94" s="20" t="str">
        <f>IF(INDEX(個人!$C$5:$AF$205,$A94,1)&lt;&gt;"",IF(ISNUMBER(VALUE(RIGHT(INDEX(個人!$C$5:$AF$205,$A94,7),1))),RIGHT(INDEX(個人!$C$5:$AF$205,$A94,7),1),0),"")</f>
        <v/>
      </c>
      <c r="I94" s="20" t="str">
        <f>IF(INDEX(個人!$C$5:$AF$205,$A94,1)&lt;&gt;"",VLOOKUP(D94&amp;"@"&amp;1,'中間シート（個人）'!$F:$M,3,FALSE),"")</f>
        <v/>
      </c>
      <c r="K94" s="20" t="str">
        <f>IF(INDEX(個人!$C$5:$AF$205,$A94,1)&lt;&gt;"",個人!$B$2,"")</f>
        <v/>
      </c>
      <c r="Q94" s="20" t="str">
        <f>IF(INDEX(個人!$C$5:$AF$205,$A94,1)&lt;&gt;"",4,"")</f>
        <v/>
      </c>
      <c r="R94" s="20" t="str">
        <f>IF(INDEX(個人!$C$5:$AF$205,$A94,1)&lt;&gt;"",IF(ISERROR(VLOOKUP($D94&amp;"@"&amp;1,'中間シート（個人）'!$F:$M,4,FALSE)),"",VLOOKUP($D94&amp;"@"&amp;1,'中間シート（個人）'!$F:$M,4,FALSE)&amp;VLOOKUP($D94&amp;"@"&amp;1,'中間シート（個人）'!$F:$M,5,FALSE)),"")</f>
        <v/>
      </c>
      <c r="S94" s="20" t="str">
        <f>IF(INDEX(個人!$C$5:$AF$205,$A94,1)&lt;&gt;"",IF(ISERROR(VLOOKUP($D94&amp;"@"&amp;1,'中間シート（個人）'!$F:$M,4,FALSE)),"",VLOOKUP($D94&amp;"@"&amp;1,'中間シート（個人）'!$F:$M,6,FALSE)&amp;VLOOKUP($D94&amp;"@"&amp;1,'中間シート（個人）'!$F:$M,7,FALSE)&amp;"."&amp;VLOOKUP($D94&amp;"@"&amp;1,'中間シート（個人）'!$F:$M,8,FALSE)),"")</f>
        <v/>
      </c>
      <c r="T94" s="20" t="str">
        <f>IF(INDEX(個人!$C$5:$AF$205,$A94,1)&lt;&gt;"",IF(ISERROR(VLOOKUP($D94&amp;"@"&amp;2,'中間シート（個人）'!$F:$M,4,FALSE)),"",VLOOKUP($D94&amp;"@"&amp;2,'中間シート（個人）'!$F:$M,4,FALSE)&amp;VLOOKUP($D94&amp;"@"&amp;2,'中間シート（個人）'!$F:$M,5,FALSE)),"")</f>
        <v/>
      </c>
      <c r="U94" s="20" t="str">
        <f>IF(INDEX(個人!$C$5:$AF$205,$A94,1)&lt;&gt;"",IF(ISERROR(VLOOKUP($D94&amp;"@"&amp;2,'中間シート（個人）'!$F:$M,4,FALSE)),"",VLOOKUP($D94&amp;"@"&amp;2,'中間シート（個人）'!$F:$M,6,FALSE)&amp;VLOOKUP($D94&amp;"@"&amp;2,'中間シート（個人）'!$F:$M,7,FALSE)&amp;"."&amp;VLOOKUP($D94&amp;"@"&amp;2,'中間シート（個人）'!$F:$M,8,FALSE)),"")</f>
        <v/>
      </c>
      <c r="V94" s="20" t="str">
        <f>IF(INDEX(個人!$C$5:$AF$205,$A94,1)&lt;&gt;"",IF(ISERROR(VLOOKUP($D94&amp;"@"&amp;3,'中間シート（個人）'!$F:$M,4,FALSE)),"",VLOOKUP($D94&amp;"@"&amp;3,'中間シート（個人）'!$F:$M,4,FALSE)&amp;VLOOKUP($D94&amp;"@"&amp;3,'中間シート（個人）'!$F:$M,5,FALSE)),"")</f>
        <v/>
      </c>
      <c r="W94" s="20" t="str">
        <f>IF(INDEX(個人!$C$5:$AF$205,$A94,1)&lt;&gt;"",IF(ISERROR(VLOOKUP($D94&amp;"@"&amp;3,'中間シート（個人）'!$F:$M,4,FALSE)),"",VLOOKUP($D94&amp;"@"&amp;3,'中間シート（個人）'!$F:$M,6,FALSE)&amp;VLOOKUP($D94&amp;"@"&amp;3,'中間シート（個人）'!$F:$M,7,FALSE)&amp;"."&amp;VLOOKUP($D94&amp;"@"&amp;3,'中間シート（個人）'!$F:$M,8,FALSE)),"")</f>
        <v/>
      </c>
      <c r="X94" s="20" t="str">
        <f>IF(INDEX(個人!$C$5:$AF$205,$A94,1)&lt;&gt;"",IF(ISERROR(VLOOKUP($D94&amp;"@"&amp;4,'中間シート（個人）'!$F:$M,4,FALSE)),"",VLOOKUP($D94&amp;"@"&amp;4,'中間シート（個人）'!$F:$M,4,FALSE)&amp;VLOOKUP($D94&amp;"@"&amp;4,'中間シート（個人）'!$F:$M,5,FALSE)),"")</f>
        <v/>
      </c>
      <c r="Y94" s="20" t="str">
        <f>IF(INDEX(個人!$C$5:$AF$205,$A94,1)&lt;&gt;"",IF(ISERROR(VLOOKUP($D94&amp;"@"&amp;4,'中間シート（個人）'!$F:$M,4,FALSE)),"",VLOOKUP($D94&amp;"@"&amp;4,'中間シート（個人）'!$F:$M,6,FALSE)&amp;VLOOKUP($D94&amp;"@"&amp;4,'中間シート（個人）'!$F:$M,7,FALSE)&amp;"."&amp;VLOOKUP($D94&amp;"@"&amp;4,'中間シート（個人）'!$F:$M,8,FALSE)),"")</f>
        <v/>
      </c>
      <c r="Z94" s="20" t="str">
        <f>IF(INDEX(個人!$C$5:$AF$205,$A94,1)&lt;&gt;"",IF(ISERROR(VLOOKUP($D94&amp;"@"&amp;5,'中間シート（個人）'!$F:$M,4,FALSE)),"",VLOOKUP($D94&amp;"@"&amp;5,'中間シート（個人）'!$F:$M,4,FALSE)&amp;VLOOKUP($D94&amp;"@"&amp;5,'中間シート（個人）'!$F:$M,5,FALSE)),"")</f>
        <v/>
      </c>
      <c r="AA94" s="20" t="str">
        <f>IF(INDEX(個人!$C$5:$AF$205,$A94,1)&lt;&gt;"",IF(ISERROR(VLOOKUP($D94&amp;"@"&amp;5,'中間シート（個人）'!$F:$M,4,FALSE)),"",VLOOKUP($D94&amp;"@"&amp;5,'中間シート（個人）'!$F:$M,6,FALSE)&amp;VLOOKUP($D94&amp;"@"&amp;5,'中間シート（個人）'!$F:$M,7,FALSE)&amp;"."&amp;VLOOKUP($D94&amp;"@"&amp;5,'中間シート（個人）'!$F:$M,8,FALSE)),"")</f>
        <v/>
      </c>
      <c r="AB94" s="20" t="str">
        <f>IF(INDEX(個人!$C$5:$AF$205,$A94,1)&lt;&gt;"",IF(ISERROR(VLOOKUP($D94&amp;"@"&amp;6,'中間シート（個人）'!$F:$M,4,FALSE)),"",VLOOKUP($D94&amp;"@"&amp;6,'中間シート（個人）'!$F:$M,4,FALSE)&amp;VLOOKUP($D94&amp;"@"&amp;6,'中間シート（個人）'!$F:$M,5,FALSE)),"")</f>
        <v/>
      </c>
      <c r="AC94" s="20" t="str">
        <f>IF(INDEX(個人!$C$5:$AF$205,$A94,1)&lt;&gt;"",IF(ISERROR(VLOOKUP($D94&amp;"@"&amp;6,'中間シート（個人）'!$F:$M,4,FALSE)),"",VLOOKUP($D94&amp;"@"&amp;6,'中間シート（個人）'!$F:$M,6,FALSE)&amp;VLOOKUP($D94&amp;"@"&amp;6,'中間シート（個人）'!$F:$M,7,FALSE)&amp;"."&amp;VLOOKUP($D94&amp;"@"&amp;6,'中間シート（個人）'!$F:$M,8,FALSE)),"")</f>
        <v/>
      </c>
      <c r="AD94" s="20" t="str">
        <f>IF(INDEX(個人!$C$5:$AF$205,$A94,1)&lt;&gt;"",IF(ISERROR(VLOOKUP($D94&amp;"@"&amp;7,'中間シート（個人）'!$F:$M,4,FALSE)),"",VLOOKUP($D94&amp;"@"&amp;7,'中間シート（個人）'!$F:$M,4,FALSE)&amp;VLOOKUP($D94&amp;"@"&amp;7,'中間シート（個人）'!$F:$M,5,FALSE)),"")</f>
        <v/>
      </c>
      <c r="AE94" s="20" t="str">
        <f>IF(INDEX(個人!$C$5:$AF$205,$A94,1)&lt;&gt;"",IF(ISERROR(VLOOKUP($D94&amp;"@"&amp;7,'中間シート（個人）'!$F:$M,4,FALSE)),"",VLOOKUP($D94&amp;"@"&amp;7,'中間シート（個人）'!$F:$M,6,FALSE)&amp;VLOOKUP($D94&amp;"@"&amp;7,'中間シート（個人）'!$F:$M,7,FALSE)&amp;"."&amp;VLOOKUP($D94&amp;"@"&amp;7,'中間シート（個人）'!$F:$M,8,FALSE)),"")</f>
        <v/>
      </c>
      <c r="AF94" s="20" t="str">
        <f>IF(INDEX(個人!$C$5:$AF$205,$A94,1)&lt;&gt;"",IF(ISERROR(VLOOKUP($D94&amp;"@"&amp;8,'中間シート（個人）'!$F:$M,4,FALSE)),"",VLOOKUP($D94&amp;"@"&amp;8,'中間シート（個人）'!$F:$M,4,FALSE)&amp;VLOOKUP($D94&amp;"@"&amp;8,'中間シート（個人）'!$F:$M,5,FALSE)),"")</f>
        <v/>
      </c>
      <c r="AG94" s="20" t="str">
        <f>IF(INDEX(個人!$C$5:$AF$205,$A94,1)&lt;&gt;"",IF(ISERROR(VLOOKUP($D94&amp;"@"&amp;8,'中間シート（個人）'!$F:$M,4,FALSE)),"",VLOOKUP($D94&amp;"@"&amp;8,'中間シート（個人）'!$F:$M,6,FALSE)&amp;VLOOKUP($D94&amp;"@"&amp;8,'中間シート（個人）'!$F:$M,7,FALSE)&amp;"."&amp;VLOOKUP($D94&amp;"@"&amp;8,'中間シート（個人）'!$F:$M,8,FALSE)),"")</f>
        <v/>
      </c>
      <c r="AH94" s="20" t="str">
        <f>IF(INDEX(個人!$C$5:$AF$205,$A94,1)&lt;&gt;"",IF(ISERROR(VLOOKUP($D94&amp;"@"&amp;9,'中間シート（個人）'!$F:$M,4,FALSE)),"",VLOOKUP($D94&amp;"@"&amp;9,'中間シート（個人）'!$F:$M,4,FALSE)&amp;VLOOKUP($D94&amp;"@"&amp;9,'中間シート（個人）'!$F:$M,5,FALSE)),"")</f>
        <v/>
      </c>
      <c r="AI94" s="20" t="str">
        <f>IF(INDEX(個人!$C$5:$AF$205,$A94,1)&lt;&gt;"",IF(ISERROR(VLOOKUP($D94&amp;"@"&amp;9,'中間シート（個人）'!$F:$M,4,FALSE)),"",VLOOKUP($D94&amp;"@"&amp;9,'中間シート（個人）'!$F:$M,6,FALSE)&amp;VLOOKUP($D94&amp;"@"&amp;9,'中間シート（個人）'!$F:$M,7,FALSE)&amp;"."&amp;VLOOKUP($D94&amp;"@"&amp;9,'中間シート（個人）'!$F:$M,8,FALSE)),"")</f>
        <v/>
      </c>
      <c r="AJ94" s="20" t="str">
        <f>IF(INDEX(個人!$C$5:$AF$205,$A94,1)&lt;&gt;"",IF(ISERROR(VLOOKUP($D94&amp;"@"&amp;10,'中間シート（個人）'!$F:$M,4,FALSE)),"",VLOOKUP($D94&amp;"@"&amp;10,'中間シート（個人）'!$F:$M,4,FALSE)&amp;VLOOKUP($D94&amp;"@"&amp;10,'中間シート（個人）'!$F:$M,5,FALSE)),"")</f>
        <v/>
      </c>
      <c r="AK94" s="20" t="str">
        <f>IF(INDEX(個人!$C$5:$AF$205,$A94,1)&lt;&gt;"",IF(ISERROR(VLOOKUP($D94&amp;"@"&amp;10,'中間シート（個人）'!$F:$M,4,FALSE)),"",VLOOKUP($D94&amp;"@"&amp;10,'中間シート（個人）'!$F:$M,6,FALSE)&amp;VLOOKUP($D94&amp;"@"&amp;10,'中間シート（個人）'!$F:$M,7,FALSE)&amp;"."&amp;VLOOKUP($D94&amp;"@"&amp;10,'中間シート（個人）'!$F:$M,8,FALSE)),"")</f>
        <v/>
      </c>
    </row>
    <row r="95" spans="1:37" x14ac:dyDescent="0.15">
      <c r="A95" s="20">
        <v>92</v>
      </c>
      <c r="C95" s="20" t="str">
        <f>IF(INDEX(個人!$C$5:$AF$205,$A95,1)&lt;&gt;"",VLOOKUP(INDEX(個人!$C$5:$AF$205,$A95,3),コード一覧!$A$1:$B$3,2,FALSE),"")</f>
        <v/>
      </c>
      <c r="D95" s="20" t="str">
        <f>IF(INDEX(個人!$C$5:$AF$205,$A95,1)&lt;&gt;"",DBCS(TRIM(INDEX(個人!$C$5:$AF$205,$A95,1))),"")</f>
        <v/>
      </c>
      <c r="E95" s="20" t="str">
        <f>IF(INDEX(個人!$C$5:$AF$205,$A95,1)&lt;&gt;"",ASC(TRIM(INDEX(個人!$C$5:$AF$205,$A95,2))),"")</f>
        <v/>
      </c>
      <c r="F95" s="20" t="str">
        <f>IF(INDEX(個人!$C$5:$AF$205,$A95,1)&lt;&gt;"",TEXT(YEAR(INDEX(個人!$C$5:$AF$205,$A95,4)),"0000")&amp;TEXT(MONTH(INDEX(個人!$C$5:$AF$205,$A95,4)),"00")&amp;TEXT(DAY(INDEX(個人!$C$5:$AF$205,$A95,4)),"00"),"")</f>
        <v/>
      </c>
      <c r="G95" s="20" t="str">
        <f>IF(INDEX(個人!$C$5:$AF$205,$A95,1)&lt;&gt;"",VLOOKUP(VLOOKUP(INDEX(個人!$C$5:$AF$205,$A95,7),コード一覧!$AA$1:$AC$18,3,FALSE),コード一覧!$C$1:$D$8,2,FALSE),"")</f>
        <v/>
      </c>
      <c r="H95" s="20" t="str">
        <f>IF(INDEX(個人!$C$5:$AF$205,$A95,1)&lt;&gt;"",IF(ISNUMBER(VALUE(RIGHT(INDEX(個人!$C$5:$AF$205,$A95,7),1))),RIGHT(INDEX(個人!$C$5:$AF$205,$A95,7),1),0),"")</f>
        <v/>
      </c>
      <c r="I95" s="20" t="str">
        <f>IF(INDEX(個人!$C$5:$AF$205,$A95,1)&lt;&gt;"",VLOOKUP(D95&amp;"@"&amp;1,'中間シート（個人）'!$F:$M,3,FALSE),"")</f>
        <v/>
      </c>
      <c r="K95" s="20" t="str">
        <f>IF(INDEX(個人!$C$5:$AF$205,$A95,1)&lt;&gt;"",個人!$B$2,"")</f>
        <v/>
      </c>
      <c r="Q95" s="20" t="str">
        <f>IF(INDEX(個人!$C$5:$AF$205,$A95,1)&lt;&gt;"",4,"")</f>
        <v/>
      </c>
      <c r="R95" s="20" t="str">
        <f>IF(INDEX(個人!$C$5:$AF$205,$A95,1)&lt;&gt;"",IF(ISERROR(VLOOKUP($D95&amp;"@"&amp;1,'中間シート（個人）'!$F:$M,4,FALSE)),"",VLOOKUP($D95&amp;"@"&amp;1,'中間シート（個人）'!$F:$M,4,FALSE)&amp;VLOOKUP($D95&amp;"@"&amp;1,'中間シート（個人）'!$F:$M,5,FALSE)),"")</f>
        <v/>
      </c>
      <c r="S95" s="20" t="str">
        <f>IF(INDEX(個人!$C$5:$AF$205,$A95,1)&lt;&gt;"",IF(ISERROR(VLOOKUP($D95&amp;"@"&amp;1,'中間シート（個人）'!$F:$M,4,FALSE)),"",VLOOKUP($D95&amp;"@"&amp;1,'中間シート（個人）'!$F:$M,6,FALSE)&amp;VLOOKUP($D95&amp;"@"&amp;1,'中間シート（個人）'!$F:$M,7,FALSE)&amp;"."&amp;VLOOKUP($D95&amp;"@"&amp;1,'中間シート（個人）'!$F:$M,8,FALSE)),"")</f>
        <v/>
      </c>
      <c r="T95" s="20" t="str">
        <f>IF(INDEX(個人!$C$5:$AF$205,$A95,1)&lt;&gt;"",IF(ISERROR(VLOOKUP($D95&amp;"@"&amp;2,'中間シート（個人）'!$F:$M,4,FALSE)),"",VLOOKUP($D95&amp;"@"&amp;2,'中間シート（個人）'!$F:$M,4,FALSE)&amp;VLOOKUP($D95&amp;"@"&amp;2,'中間シート（個人）'!$F:$M,5,FALSE)),"")</f>
        <v/>
      </c>
      <c r="U95" s="20" t="str">
        <f>IF(INDEX(個人!$C$5:$AF$205,$A95,1)&lt;&gt;"",IF(ISERROR(VLOOKUP($D95&amp;"@"&amp;2,'中間シート（個人）'!$F:$M,4,FALSE)),"",VLOOKUP($D95&amp;"@"&amp;2,'中間シート（個人）'!$F:$M,6,FALSE)&amp;VLOOKUP($D95&amp;"@"&amp;2,'中間シート（個人）'!$F:$M,7,FALSE)&amp;"."&amp;VLOOKUP($D95&amp;"@"&amp;2,'中間シート（個人）'!$F:$M,8,FALSE)),"")</f>
        <v/>
      </c>
      <c r="V95" s="20" t="str">
        <f>IF(INDEX(個人!$C$5:$AF$205,$A95,1)&lt;&gt;"",IF(ISERROR(VLOOKUP($D95&amp;"@"&amp;3,'中間シート（個人）'!$F:$M,4,FALSE)),"",VLOOKUP($D95&amp;"@"&amp;3,'中間シート（個人）'!$F:$M,4,FALSE)&amp;VLOOKUP($D95&amp;"@"&amp;3,'中間シート（個人）'!$F:$M,5,FALSE)),"")</f>
        <v/>
      </c>
      <c r="W95" s="20" t="str">
        <f>IF(INDEX(個人!$C$5:$AF$205,$A95,1)&lt;&gt;"",IF(ISERROR(VLOOKUP($D95&amp;"@"&amp;3,'中間シート（個人）'!$F:$M,4,FALSE)),"",VLOOKUP($D95&amp;"@"&amp;3,'中間シート（個人）'!$F:$M,6,FALSE)&amp;VLOOKUP($D95&amp;"@"&amp;3,'中間シート（個人）'!$F:$M,7,FALSE)&amp;"."&amp;VLOOKUP($D95&amp;"@"&amp;3,'中間シート（個人）'!$F:$M,8,FALSE)),"")</f>
        <v/>
      </c>
      <c r="X95" s="20" t="str">
        <f>IF(INDEX(個人!$C$5:$AF$205,$A95,1)&lt;&gt;"",IF(ISERROR(VLOOKUP($D95&amp;"@"&amp;4,'中間シート（個人）'!$F:$M,4,FALSE)),"",VLOOKUP($D95&amp;"@"&amp;4,'中間シート（個人）'!$F:$M,4,FALSE)&amp;VLOOKUP($D95&amp;"@"&amp;4,'中間シート（個人）'!$F:$M,5,FALSE)),"")</f>
        <v/>
      </c>
      <c r="Y95" s="20" t="str">
        <f>IF(INDEX(個人!$C$5:$AF$205,$A95,1)&lt;&gt;"",IF(ISERROR(VLOOKUP($D95&amp;"@"&amp;4,'中間シート（個人）'!$F:$M,4,FALSE)),"",VLOOKUP($D95&amp;"@"&amp;4,'中間シート（個人）'!$F:$M,6,FALSE)&amp;VLOOKUP($D95&amp;"@"&amp;4,'中間シート（個人）'!$F:$M,7,FALSE)&amp;"."&amp;VLOOKUP($D95&amp;"@"&amp;4,'中間シート（個人）'!$F:$M,8,FALSE)),"")</f>
        <v/>
      </c>
      <c r="Z95" s="20" t="str">
        <f>IF(INDEX(個人!$C$5:$AF$205,$A95,1)&lt;&gt;"",IF(ISERROR(VLOOKUP($D95&amp;"@"&amp;5,'中間シート（個人）'!$F:$M,4,FALSE)),"",VLOOKUP($D95&amp;"@"&amp;5,'中間シート（個人）'!$F:$M,4,FALSE)&amp;VLOOKUP($D95&amp;"@"&amp;5,'中間シート（個人）'!$F:$M,5,FALSE)),"")</f>
        <v/>
      </c>
      <c r="AA95" s="20" t="str">
        <f>IF(INDEX(個人!$C$5:$AF$205,$A95,1)&lt;&gt;"",IF(ISERROR(VLOOKUP($D95&amp;"@"&amp;5,'中間シート（個人）'!$F:$M,4,FALSE)),"",VLOOKUP($D95&amp;"@"&amp;5,'中間シート（個人）'!$F:$M,6,FALSE)&amp;VLOOKUP($D95&amp;"@"&amp;5,'中間シート（個人）'!$F:$M,7,FALSE)&amp;"."&amp;VLOOKUP($D95&amp;"@"&amp;5,'中間シート（個人）'!$F:$M,8,FALSE)),"")</f>
        <v/>
      </c>
      <c r="AB95" s="20" t="str">
        <f>IF(INDEX(個人!$C$5:$AF$205,$A95,1)&lt;&gt;"",IF(ISERROR(VLOOKUP($D95&amp;"@"&amp;6,'中間シート（個人）'!$F:$M,4,FALSE)),"",VLOOKUP($D95&amp;"@"&amp;6,'中間シート（個人）'!$F:$M,4,FALSE)&amp;VLOOKUP($D95&amp;"@"&amp;6,'中間シート（個人）'!$F:$M,5,FALSE)),"")</f>
        <v/>
      </c>
      <c r="AC95" s="20" t="str">
        <f>IF(INDEX(個人!$C$5:$AF$205,$A95,1)&lt;&gt;"",IF(ISERROR(VLOOKUP($D95&amp;"@"&amp;6,'中間シート（個人）'!$F:$M,4,FALSE)),"",VLOOKUP($D95&amp;"@"&amp;6,'中間シート（個人）'!$F:$M,6,FALSE)&amp;VLOOKUP($D95&amp;"@"&amp;6,'中間シート（個人）'!$F:$M,7,FALSE)&amp;"."&amp;VLOOKUP($D95&amp;"@"&amp;6,'中間シート（個人）'!$F:$M,8,FALSE)),"")</f>
        <v/>
      </c>
      <c r="AD95" s="20" t="str">
        <f>IF(INDEX(個人!$C$5:$AF$205,$A95,1)&lt;&gt;"",IF(ISERROR(VLOOKUP($D95&amp;"@"&amp;7,'中間シート（個人）'!$F:$M,4,FALSE)),"",VLOOKUP($D95&amp;"@"&amp;7,'中間シート（個人）'!$F:$M,4,FALSE)&amp;VLOOKUP($D95&amp;"@"&amp;7,'中間シート（個人）'!$F:$M,5,FALSE)),"")</f>
        <v/>
      </c>
      <c r="AE95" s="20" t="str">
        <f>IF(INDEX(個人!$C$5:$AF$205,$A95,1)&lt;&gt;"",IF(ISERROR(VLOOKUP($D95&amp;"@"&amp;7,'中間シート（個人）'!$F:$M,4,FALSE)),"",VLOOKUP($D95&amp;"@"&amp;7,'中間シート（個人）'!$F:$M,6,FALSE)&amp;VLOOKUP($D95&amp;"@"&amp;7,'中間シート（個人）'!$F:$M,7,FALSE)&amp;"."&amp;VLOOKUP($D95&amp;"@"&amp;7,'中間シート（個人）'!$F:$M,8,FALSE)),"")</f>
        <v/>
      </c>
      <c r="AF95" s="20" t="str">
        <f>IF(INDEX(個人!$C$5:$AF$205,$A95,1)&lt;&gt;"",IF(ISERROR(VLOOKUP($D95&amp;"@"&amp;8,'中間シート（個人）'!$F:$M,4,FALSE)),"",VLOOKUP($D95&amp;"@"&amp;8,'中間シート（個人）'!$F:$M,4,FALSE)&amp;VLOOKUP($D95&amp;"@"&amp;8,'中間シート（個人）'!$F:$M,5,FALSE)),"")</f>
        <v/>
      </c>
      <c r="AG95" s="20" t="str">
        <f>IF(INDEX(個人!$C$5:$AF$205,$A95,1)&lt;&gt;"",IF(ISERROR(VLOOKUP($D95&amp;"@"&amp;8,'中間シート（個人）'!$F:$M,4,FALSE)),"",VLOOKUP($D95&amp;"@"&amp;8,'中間シート（個人）'!$F:$M,6,FALSE)&amp;VLOOKUP($D95&amp;"@"&amp;8,'中間シート（個人）'!$F:$M,7,FALSE)&amp;"."&amp;VLOOKUP($D95&amp;"@"&amp;8,'中間シート（個人）'!$F:$M,8,FALSE)),"")</f>
        <v/>
      </c>
      <c r="AH95" s="20" t="str">
        <f>IF(INDEX(個人!$C$5:$AF$205,$A95,1)&lt;&gt;"",IF(ISERROR(VLOOKUP($D95&amp;"@"&amp;9,'中間シート（個人）'!$F:$M,4,FALSE)),"",VLOOKUP($D95&amp;"@"&amp;9,'中間シート（個人）'!$F:$M,4,FALSE)&amp;VLOOKUP($D95&amp;"@"&amp;9,'中間シート（個人）'!$F:$M,5,FALSE)),"")</f>
        <v/>
      </c>
      <c r="AI95" s="20" t="str">
        <f>IF(INDEX(個人!$C$5:$AF$205,$A95,1)&lt;&gt;"",IF(ISERROR(VLOOKUP($D95&amp;"@"&amp;9,'中間シート（個人）'!$F:$M,4,FALSE)),"",VLOOKUP($D95&amp;"@"&amp;9,'中間シート（個人）'!$F:$M,6,FALSE)&amp;VLOOKUP($D95&amp;"@"&amp;9,'中間シート（個人）'!$F:$M,7,FALSE)&amp;"."&amp;VLOOKUP($D95&amp;"@"&amp;9,'中間シート（個人）'!$F:$M,8,FALSE)),"")</f>
        <v/>
      </c>
      <c r="AJ95" s="20" t="str">
        <f>IF(INDEX(個人!$C$5:$AF$205,$A95,1)&lt;&gt;"",IF(ISERROR(VLOOKUP($D95&amp;"@"&amp;10,'中間シート（個人）'!$F:$M,4,FALSE)),"",VLOOKUP($D95&amp;"@"&amp;10,'中間シート（個人）'!$F:$M,4,FALSE)&amp;VLOOKUP($D95&amp;"@"&amp;10,'中間シート（個人）'!$F:$M,5,FALSE)),"")</f>
        <v/>
      </c>
      <c r="AK95" s="20" t="str">
        <f>IF(INDEX(個人!$C$5:$AF$205,$A95,1)&lt;&gt;"",IF(ISERROR(VLOOKUP($D95&amp;"@"&amp;10,'中間シート（個人）'!$F:$M,4,FALSE)),"",VLOOKUP($D95&amp;"@"&amp;10,'中間シート（個人）'!$F:$M,6,FALSE)&amp;VLOOKUP($D95&amp;"@"&amp;10,'中間シート（個人）'!$F:$M,7,FALSE)&amp;"."&amp;VLOOKUP($D95&amp;"@"&amp;10,'中間シート（個人）'!$F:$M,8,FALSE)),"")</f>
        <v/>
      </c>
    </row>
    <row r="96" spans="1:37" x14ac:dyDescent="0.15">
      <c r="A96" s="20">
        <v>93</v>
      </c>
      <c r="C96" s="20" t="str">
        <f>IF(INDEX(個人!$C$5:$AF$205,$A96,1)&lt;&gt;"",VLOOKUP(INDEX(個人!$C$5:$AF$205,$A96,3),コード一覧!$A$1:$B$3,2,FALSE),"")</f>
        <v/>
      </c>
      <c r="D96" s="20" t="str">
        <f>IF(INDEX(個人!$C$5:$AF$205,$A96,1)&lt;&gt;"",DBCS(TRIM(INDEX(個人!$C$5:$AF$205,$A96,1))),"")</f>
        <v/>
      </c>
      <c r="E96" s="20" t="str">
        <f>IF(INDEX(個人!$C$5:$AF$205,$A96,1)&lt;&gt;"",ASC(TRIM(INDEX(個人!$C$5:$AF$205,$A96,2))),"")</f>
        <v/>
      </c>
      <c r="F96" s="20" t="str">
        <f>IF(INDEX(個人!$C$5:$AF$205,$A96,1)&lt;&gt;"",TEXT(YEAR(INDEX(個人!$C$5:$AF$205,$A96,4)),"0000")&amp;TEXT(MONTH(INDEX(個人!$C$5:$AF$205,$A96,4)),"00")&amp;TEXT(DAY(INDEX(個人!$C$5:$AF$205,$A96,4)),"00"),"")</f>
        <v/>
      </c>
      <c r="G96" s="20" t="str">
        <f>IF(INDEX(個人!$C$5:$AF$205,$A96,1)&lt;&gt;"",VLOOKUP(VLOOKUP(INDEX(個人!$C$5:$AF$205,$A96,7),コード一覧!$AA$1:$AC$18,3,FALSE),コード一覧!$C$1:$D$8,2,FALSE),"")</f>
        <v/>
      </c>
      <c r="H96" s="20" t="str">
        <f>IF(INDEX(個人!$C$5:$AF$205,$A96,1)&lt;&gt;"",IF(ISNUMBER(VALUE(RIGHT(INDEX(個人!$C$5:$AF$205,$A96,7),1))),RIGHT(INDEX(個人!$C$5:$AF$205,$A96,7),1),0),"")</f>
        <v/>
      </c>
      <c r="I96" s="20" t="str">
        <f>IF(INDEX(個人!$C$5:$AF$205,$A96,1)&lt;&gt;"",VLOOKUP(D96&amp;"@"&amp;1,'中間シート（個人）'!$F:$M,3,FALSE),"")</f>
        <v/>
      </c>
      <c r="K96" s="20" t="str">
        <f>IF(INDEX(個人!$C$5:$AF$205,$A96,1)&lt;&gt;"",個人!$B$2,"")</f>
        <v/>
      </c>
      <c r="Q96" s="20" t="str">
        <f>IF(INDEX(個人!$C$5:$AF$205,$A96,1)&lt;&gt;"",4,"")</f>
        <v/>
      </c>
      <c r="R96" s="20" t="str">
        <f>IF(INDEX(個人!$C$5:$AF$205,$A96,1)&lt;&gt;"",IF(ISERROR(VLOOKUP($D96&amp;"@"&amp;1,'中間シート（個人）'!$F:$M,4,FALSE)),"",VLOOKUP($D96&amp;"@"&amp;1,'中間シート（個人）'!$F:$M,4,FALSE)&amp;VLOOKUP($D96&amp;"@"&amp;1,'中間シート（個人）'!$F:$M,5,FALSE)),"")</f>
        <v/>
      </c>
      <c r="S96" s="20" t="str">
        <f>IF(INDEX(個人!$C$5:$AF$205,$A96,1)&lt;&gt;"",IF(ISERROR(VLOOKUP($D96&amp;"@"&amp;1,'中間シート（個人）'!$F:$M,4,FALSE)),"",VLOOKUP($D96&amp;"@"&amp;1,'中間シート（個人）'!$F:$M,6,FALSE)&amp;VLOOKUP($D96&amp;"@"&amp;1,'中間シート（個人）'!$F:$M,7,FALSE)&amp;"."&amp;VLOOKUP($D96&amp;"@"&amp;1,'中間シート（個人）'!$F:$M,8,FALSE)),"")</f>
        <v/>
      </c>
      <c r="T96" s="20" t="str">
        <f>IF(INDEX(個人!$C$5:$AF$205,$A96,1)&lt;&gt;"",IF(ISERROR(VLOOKUP($D96&amp;"@"&amp;2,'中間シート（個人）'!$F:$M,4,FALSE)),"",VLOOKUP($D96&amp;"@"&amp;2,'中間シート（個人）'!$F:$M,4,FALSE)&amp;VLOOKUP($D96&amp;"@"&amp;2,'中間シート（個人）'!$F:$M,5,FALSE)),"")</f>
        <v/>
      </c>
      <c r="U96" s="20" t="str">
        <f>IF(INDEX(個人!$C$5:$AF$205,$A96,1)&lt;&gt;"",IF(ISERROR(VLOOKUP($D96&amp;"@"&amp;2,'中間シート（個人）'!$F:$M,4,FALSE)),"",VLOOKUP($D96&amp;"@"&amp;2,'中間シート（個人）'!$F:$M,6,FALSE)&amp;VLOOKUP($D96&amp;"@"&amp;2,'中間シート（個人）'!$F:$M,7,FALSE)&amp;"."&amp;VLOOKUP($D96&amp;"@"&amp;2,'中間シート（個人）'!$F:$M,8,FALSE)),"")</f>
        <v/>
      </c>
      <c r="V96" s="20" t="str">
        <f>IF(INDEX(個人!$C$5:$AF$205,$A96,1)&lt;&gt;"",IF(ISERROR(VLOOKUP($D96&amp;"@"&amp;3,'中間シート（個人）'!$F:$M,4,FALSE)),"",VLOOKUP($D96&amp;"@"&amp;3,'中間シート（個人）'!$F:$M,4,FALSE)&amp;VLOOKUP($D96&amp;"@"&amp;3,'中間シート（個人）'!$F:$M,5,FALSE)),"")</f>
        <v/>
      </c>
      <c r="W96" s="20" t="str">
        <f>IF(INDEX(個人!$C$5:$AF$205,$A96,1)&lt;&gt;"",IF(ISERROR(VLOOKUP($D96&amp;"@"&amp;3,'中間シート（個人）'!$F:$M,4,FALSE)),"",VLOOKUP($D96&amp;"@"&amp;3,'中間シート（個人）'!$F:$M,6,FALSE)&amp;VLOOKUP($D96&amp;"@"&amp;3,'中間シート（個人）'!$F:$M,7,FALSE)&amp;"."&amp;VLOOKUP($D96&amp;"@"&amp;3,'中間シート（個人）'!$F:$M,8,FALSE)),"")</f>
        <v/>
      </c>
      <c r="X96" s="20" t="str">
        <f>IF(INDEX(個人!$C$5:$AF$205,$A96,1)&lt;&gt;"",IF(ISERROR(VLOOKUP($D96&amp;"@"&amp;4,'中間シート（個人）'!$F:$M,4,FALSE)),"",VLOOKUP($D96&amp;"@"&amp;4,'中間シート（個人）'!$F:$M,4,FALSE)&amp;VLOOKUP($D96&amp;"@"&amp;4,'中間シート（個人）'!$F:$M,5,FALSE)),"")</f>
        <v/>
      </c>
      <c r="Y96" s="20" t="str">
        <f>IF(INDEX(個人!$C$5:$AF$205,$A96,1)&lt;&gt;"",IF(ISERROR(VLOOKUP($D96&amp;"@"&amp;4,'中間シート（個人）'!$F:$M,4,FALSE)),"",VLOOKUP($D96&amp;"@"&amp;4,'中間シート（個人）'!$F:$M,6,FALSE)&amp;VLOOKUP($D96&amp;"@"&amp;4,'中間シート（個人）'!$F:$M,7,FALSE)&amp;"."&amp;VLOOKUP($D96&amp;"@"&amp;4,'中間シート（個人）'!$F:$M,8,FALSE)),"")</f>
        <v/>
      </c>
      <c r="Z96" s="20" t="str">
        <f>IF(INDEX(個人!$C$5:$AF$205,$A96,1)&lt;&gt;"",IF(ISERROR(VLOOKUP($D96&amp;"@"&amp;5,'中間シート（個人）'!$F:$M,4,FALSE)),"",VLOOKUP($D96&amp;"@"&amp;5,'中間シート（個人）'!$F:$M,4,FALSE)&amp;VLOOKUP($D96&amp;"@"&amp;5,'中間シート（個人）'!$F:$M,5,FALSE)),"")</f>
        <v/>
      </c>
      <c r="AA96" s="20" t="str">
        <f>IF(INDEX(個人!$C$5:$AF$205,$A96,1)&lt;&gt;"",IF(ISERROR(VLOOKUP($D96&amp;"@"&amp;5,'中間シート（個人）'!$F:$M,4,FALSE)),"",VLOOKUP($D96&amp;"@"&amp;5,'中間シート（個人）'!$F:$M,6,FALSE)&amp;VLOOKUP($D96&amp;"@"&amp;5,'中間シート（個人）'!$F:$M,7,FALSE)&amp;"."&amp;VLOOKUP($D96&amp;"@"&amp;5,'中間シート（個人）'!$F:$M,8,FALSE)),"")</f>
        <v/>
      </c>
      <c r="AB96" s="20" t="str">
        <f>IF(INDEX(個人!$C$5:$AF$205,$A96,1)&lt;&gt;"",IF(ISERROR(VLOOKUP($D96&amp;"@"&amp;6,'中間シート（個人）'!$F:$M,4,FALSE)),"",VLOOKUP($D96&amp;"@"&amp;6,'中間シート（個人）'!$F:$M,4,FALSE)&amp;VLOOKUP($D96&amp;"@"&amp;6,'中間シート（個人）'!$F:$M,5,FALSE)),"")</f>
        <v/>
      </c>
      <c r="AC96" s="20" t="str">
        <f>IF(INDEX(個人!$C$5:$AF$205,$A96,1)&lt;&gt;"",IF(ISERROR(VLOOKUP($D96&amp;"@"&amp;6,'中間シート（個人）'!$F:$M,4,FALSE)),"",VLOOKUP($D96&amp;"@"&amp;6,'中間シート（個人）'!$F:$M,6,FALSE)&amp;VLOOKUP($D96&amp;"@"&amp;6,'中間シート（個人）'!$F:$M,7,FALSE)&amp;"."&amp;VLOOKUP($D96&amp;"@"&amp;6,'中間シート（個人）'!$F:$M,8,FALSE)),"")</f>
        <v/>
      </c>
      <c r="AD96" s="20" t="str">
        <f>IF(INDEX(個人!$C$5:$AF$205,$A96,1)&lt;&gt;"",IF(ISERROR(VLOOKUP($D96&amp;"@"&amp;7,'中間シート（個人）'!$F:$M,4,FALSE)),"",VLOOKUP($D96&amp;"@"&amp;7,'中間シート（個人）'!$F:$M,4,FALSE)&amp;VLOOKUP($D96&amp;"@"&amp;7,'中間シート（個人）'!$F:$M,5,FALSE)),"")</f>
        <v/>
      </c>
      <c r="AE96" s="20" t="str">
        <f>IF(INDEX(個人!$C$5:$AF$205,$A96,1)&lt;&gt;"",IF(ISERROR(VLOOKUP($D96&amp;"@"&amp;7,'中間シート（個人）'!$F:$M,4,FALSE)),"",VLOOKUP($D96&amp;"@"&amp;7,'中間シート（個人）'!$F:$M,6,FALSE)&amp;VLOOKUP($D96&amp;"@"&amp;7,'中間シート（個人）'!$F:$M,7,FALSE)&amp;"."&amp;VLOOKUP($D96&amp;"@"&amp;7,'中間シート（個人）'!$F:$M,8,FALSE)),"")</f>
        <v/>
      </c>
      <c r="AF96" s="20" t="str">
        <f>IF(INDEX(個人!$C$5:$AF$205,$A96,1)&lt;&gt;"",IF(ISERROR(VLOOKUP($D96&amp;"@"&amp;8,'中間シート（個人）'!$F:$M,4,FALSE)),"",VLOOKUP($D96&amp;"@"&amp;8,'中間シート（個人）'!$F:$M,4,FALSE)&amp;VLOOKUP($D96&amp;"@"&amp;8,'中間シート（個人）'!$F:$M,5,FALSE)),"")</f>
        <v/>
      </c>
      <c r="AG96" s="20" t="str">
        <f>IF(INDEX(個人!$C$5:$AF$205,$A96,1)&lt;&gt;"",IF(ISERROR(VLOOKUP($D96&amp;"@"&amp;8,'中間シート（個人）'!$F:$M,4,FALSE)),"",VLOOKUP($D96&amp;"@"&amp;8,'中間シート（個人）'!$F:$M,6,FALSE)&amp;VLOOKUP($D96&amp;"@"&amp;8,'中間シート（個人）'!$F:$M,7,FALSE)&amp;"."&amp;VLOOKUP($D96&amp;"@"&amp;8,'中間シート（個人）'!$F:$M,8,FALSE)),"")</f>
        <v/>
      </c>
      <c r="AH96" s="20" t="str">
        <f>IF(INDEX(個人!$C$5:$AF$205,$A96,1)&lt;&gt;"",IF(ISERROR(VLOOKUP($D96&amp;"@"&amp;9,'中間シート（個人）'!$F:$M,4,FALSE)),"",VLOOKUP($D96&amp;"@"&amp;9,'中間シート（個人）'!$F:$M,4,FALSE)&amp;VLOOKUP($D96&amp;"@"&amp;9,'中間シート（個人）'!$F:$M,5,FALSE)),"")</f>
        <v/>
      </c>
      <c r="AI96" s="20" t="str">
        <f>IF(INDEX(個人!$C$5:$AF$205,$A96,1)&lt;&gt;"",IF(ISERROR(VLOOKUP($D96&amp;"@"&amp;9,'中間シート（個人）'!$F:$M,4,FALSE)),"",VLOOKUP($D96&amp;"@"&amp;9,'中間シート（個人）'!$F:$M,6,FALSE)&amp;VLOOKUP($D96&amp;"@"&amp;9,'中間シート（個人）'!$F:$M,7,FALSE)&amp;"."&amp;VLOOKUP($D96&amp;"@"&amp;9,'中間シート（個人）'!$F:$M,8,FALSE)),"")</f>
        <v/>
      </c>
      <c r="AJ96" s="20" t="str">
        <f>IF(INDEX(個人!$C$5:$AF$205,$A96,1)&lt;&gt;"",IF(ISERROR(VLOOKUP($D96&amp;"@"&amp;10,'中間シート（個人）'!$F:$M,4,FALSE)),"",VLOOKUP($D96&amp;"@"&amp;10,'中間シート（個人）'!$F:$M,4,FALSE)&amp;VLOOKUP($D96&amp;"@"&amp;10,'中間シート（個人）'!$F:$M,5,FALSE)),"")</f>
        <v/>
      </c>
      <c r="AK96" s="20" t="str">
        <f>IF(INDEX(個人!$C$5:$AF$205,$A96,1)&lt;&gt;"",IF(ISERROR(VLOOKUP($D96&amp;"@"&amp;10,'中間シート（個人）'!$F:$M,4,FALSE)),"",VLOOKUP($D96&amp;"@"&amp;10,'中間シート（個人）'!$F:$M,6,FALSE)&amp;VLOOKUP($D96&amp;"@"&amp;10,'中間シート（個人）'!$F:$M,7,FALSE)&amp;"."&amp;VLOOKUP($D96&amp;"@"&amp;10,'中間シート（個人）'!$F:$M,8,FALSE)),"")</f>
        <v/>
      </c>
    </row>
    <row r="97" spans="1:37" x14ac:dyDescent="0.15">
      <c r="A97" s="20">
        <v>94</v>
      </c>
      <c r="C97" s="20" t="str">
        <f>IF(INDEX(個人!$C$5:$AF$205,$A97,1)&lt;&gt;"",VLOOKUP(INDEX(個人!$C$5:$AF$205,$A97,3),コード一覧!$A$1:$B$3,2,FALSE),"")</f>
        <v/>
      </c>
      <c r="D97" s="20" t="str">
        <f>IF(INDEX(個人!$C$5:$AF$205,$A97,1)&lt;&gt;"",DBCS(TRIM(INDEX(個人!$C$5:$AF$205,$A97,1))),"")</f>
        <v/>
      </c>
      <c r="E97" s="20" t="str">
        <f>IF(INDEX(個人!$C$5:$AF$205,$A97,1)&lt;&gt;"",ASC(TRIM(INDEX(個人!$C$5:$AF$205,$A97,2))),"")</f>
        <v/>
      </c>
      <c r="F97" s="20" t="str">
        <f>IF(INDEX(個人!$C$5:$AF$205,$A97,1)&lt;&gt;"",TEXT(YEAR(INDEX(個人!$C$5:$AF$205,$A97,4)),"0000")&amp;TEXT(MONTH(INDEX(個人!$C$5:$AF$205,$A97,4)),"00")&amp;TEXT(DAY(INDEX(個人!$C$5:$AF$205,$A97,4)),"00"),"")</f>
        <v/>
      </c>
      <c r="G97" s="20" t="str">
        <f>IF(INDEX(個人!$C$5:$AF$205,$A97,1)&lt;&gt;"",VLOOKUP(VLOOKUP(INDEX(個人!$C$5:$AF$205,$A97,7),コード一覧!$AA$1:$AC$18,3,FALSE),コード一覧!$C$1:$D$8,2,FALSE),"")</f>
        <v/>
      </c>
      <c r="H97" s="20" t="str">
        <f>IF(INDEX(個人!$C$5:$AF$205,$A97,1)&lt;&gt;"",IF(ISNUMBER(VALUE(RIGHT(INDEX(個人!$C$5:$AF$205,$A97,7),1))),RIGHT(INDEX(個人!$C$5:$AF$205,$A97,7),1),0),"")</f>
        <v/>
      </c>
      <c r="I97" s="20" t="str">
        <f>IF(INDEX(個人!$C$5:$AF$205,$A97,1)&lt;&gt;"",VLOOKUP(D97&amp;"@"&amp;1,'中間シート（個人）'!$F:$M,3,FALSE),"")</f>
        <v/>
      </c>
      <c r="K97" s="20" t="str">
        <f>IF(INDEX(個人!$C$5:$AF$205,$A97,1)&lt;&gt;"",個人!$B$2,"")</f>
        <v/>
      </c>
      <c r="Q97" s="20" t="str">
        <f>IF(INDEX(個人!$C$5:$AF$205,$A97,1)&lt;&gt;"",4,"")</f>
        <v/>
      </c>
      <c r="R97" s="20" t="str">
        <f>IF(INDEX(個人!$C$5:$AF$205,$A97,1)&lt;&gt;"",IF(ISERROR(VLOOKUP($D97&amp;"@"&amp;1,'中間シート（個人）'!$F:$M,4,FALSE)),"",VLOOKUP($D97&amp;"@"&amp;1,'中間シート（個人）'!$F:$M,4,FALSE)&amp;VLOOKUP($D97&amp;"@"&amp;1,'中間シート（個人）'!$F:$M,5,FALSE)),"")</f>
        <v/>
      </c>
      <c r="S97" s="20" t="str">
        <f>IF(INDEX(個人!$C$5:$AF$205,$A97,1)&lt;&gt;"",IF(ISERROR(VLOOKUP($D97&amp;"@"&amp;1,'中間シート（個人）'!$F:$M,4,FALSE)),"",VLOOKUP($D97&amp;"@"&amp;1,'中間シート（個人）'!$F:$M,6,FALSE)&amp;VLOOKUP($D97&amp;"@"&amp;1,'中間シート（個人）'!$F:$M,7,FALSE)&amp;"."&amp;VLOOKUP($D97&amp;"@"&amp;1,'中間シート（個人）'!$F:$M,8,FALSE)),"")</f>
        <v/>
      </c>
      <c r="T97" s="20" t="str">
        <f>IF(INDEX(個人!$C$5:$AF$205,$A97,1)&lt;&gt;"",IF(ISERROR(VLOOKUP($D97&amp;"@"&amp;2,'中間シート（個人）'!$F:$M,4,FALSE)),"",VLOOKUP($D97&amp;"@"&amp;2,'中間シート（個人）'!$F:$M,4,FALSE)&amp;VLOOKUP($D97&amp;"@"&amp;2,'中間シート（個人）'!$F:$M,5,FALSE)),"")</f>
        <v/>
      </c>
      <c r="U97" s="20" t="str">
        <f>IF(INDEX(個人!$C$5:$AF$205,$A97,1)&lt;&gt;"",IF(ISERROR(VLOOKUP($D97&amp;"@"&amp;2,'中間シート（個人）'!$F:$M,4,FALSE)),"",VLOOKUP($D97&amp;"@"&amp;2,'中間シート（個人）'!$F:$M,6,FALSE)&amp;VLOOKUP($D97&amp;"@"&amp;2,'中間シート（個人）'!$F:$M,7,FALSE)&amp;"."&amp;VLOOKUP($D97&amp;"@"&amp;2,'中間シート（個人）'!$F:$M,8,FALSE)),"")</f>
        <v/>
      </c>
      <c r="V97" s="20" t="str">
        <f>IF(INDEX(個人!$C$5:$AF$205,$A97,1)&lt;&gt;"",IF(ISERROR(VLOOKUP($D97&amp;"@"&amp;3,'中間シート（個人）'!$F:$M,4,FALSE)),"",VLOOKUP($D97&amp;"@"&amp;3,'中間シート（個人）'!$F:$M,4,FALSE)&amp;VLOOKUP($D97&amp;"@"&amp;3,'中間シート（個人）'!$F:$M,5,FALSE)),"")</f>
        <v/>
      </c>
      <c r="W97" s="20" t="str">
        <f>IF(INDEX(個人!$C$5:$AF$205,$A97,1)&lt;&gt;"",IF(ISERROR(VLOOKUP($D97&amp;"@"&amp;3,'中間シート（個人）'!$F:$M,4,FALSE)),"",VLOOKUP($D97&amp;"@"&amp;3,'中間シート（個人）'!$F:$M,6,FALSE)&amp;VLOOKUP($D97&amp;"@"&amp;3,'中間シート（個人）'!$F:$M,7,FALSE)&amp;"."&amp;VLOOKUP($D97&amp;"@"&amp;3,'中間シート（個人）'!$F:$M,8,FALSE)),"")</f>
        <v/>
      </c>
      <c r="X97" s="20" t="str">
        <f>IF(INDEX(個人!$C$5:$AF$205,$A97,1)&lt;&gt;"",IF(ISERROR(VLOOKUP($D97&amp;"@"&amp;4,'中間シート（個人）'!$F:$M,4,FALSE)),"",VLOOKUP($D97&amp;"@"&amp;4,'中間シート（個人）'!$F:$M,4,FALSE)&amp;VLOOKUP($D97&amp;"@"&amp;4,'中間シート（個人）'!$F:$M,5,FALSE)),"")</f>
        <v/>
      </c>
      <c r="Y97" s="20" t="str">
        <f>IF(INDEX(個人!$C$5:$AF$205,$A97,1)&lt;&gt;"",IF(ISERROR(VLOOKUP($D97&amp;"@"&amp;4,'中間シート（個人）'!$F:$M,4,FALSE)),"",VLOOKUP($D97&amp;"@"&amp;4,'中間シート（個人）'!$F:$M,6,FALSE)&amp;VLOOKUP($D97&amp;"@"&amp;4,'中間シート（個人）'!$F:$M,7,FALSE)&amp;"."&amp;VLOOKUP($D97&amp;"@"&amp;4,'中間シート（個人）'!$F:$M,8,FALSE)),"")</f>
        <v/>
      </c>
      <c r="Z97" s="20" t="str">
        <f>IF(INDEX(個人!$C$5:$AF$205,$A97,1)&lt;&gt;"",IF(ISERROR(VLOOKUP($D97&amp;"@"&amp;5,'中間シート（個人）'!$F:$M,4,FALSE)),"",VLOOKUP($D97&amp;"@"&amp;5,'中間シート（個人）'!$F:$M,4,FALSE)&amp;VLOOKUP($D97&amp;"@"&amp;5,'中間シート（個人）'!$F:$M,5,FALSE)),"")</f>
        <v/>
      </c>
      <c r="AA97" s="20" t="str">
        <f>IF(INDEX(個人!$C$5:$AF$205,$A97,1)&lt;&gt;"",IF(ISERROR(VLOOKUP($D97&amp;"@"&amp;5,'中間シート（個人）'!$F:$M,4,FALSE)),"",VLOOKUP($D97&amp;"@"&amp;5,'中間シート（個人）'!$F:$M,6,FALSE)&amp;VLOOKUP($D97&amp;"@"&amp;5,'中間シート（個人）'!$F:$M,7,FALSE)&amp;"."&amp;VLOOKUP($D97&amp;"@"&amp;5,'中間シート（個人）'!$F:$M,8,FALSE)),"")</f>
        <v/>
      </c>
      <c r="AB97" s="20" t="str">
        <f>IF(INDEX(個人!$C$5:$AF$205,$A97,1)&lt;&gt;"",IF(ISERROR(VLOOKUP($D97&amp;"@"&amp;6,'中間シート（個人）'!$F:$M,4,FALSE)),"",VLOOKUP($D97&amp;"@"&amp;6,'中間シート（個人）'!$F:$M,4,FALSE)&amp;VLOOKUP($D97&amp;"@"&amp;6,'中間シート（個人）'!$F:$M,5,FALSE)),"")</f>
        <v/>
      </c>
      <c r="AC97" s="20" t="str">
        <f>IF(INDEX(個人!$C$5:$AF$205,$A97,1)&lt;&gt;"",IF(ISERROR(VLOOKUP($D97&amp;"@"&amp;6,'中間シート（個人）'!$F:$M,4,FALSE)),"",VLOOKUP($D97&amp;"@"&amp;6,'中間シート（個人）'!$F:$M,6,FALSE)&amp;VLOOKUP($D97&amp;"@"&amp;6,'中間シート（個人）'!$F:$M,7,FALSE)&amp;"."&amp;VLOOKUP($D97&amp;"@"&amp;6,'中間シート（個人）'!$F:$M,8,FALSE)),"")</f>
        <v/>
      </c>
      <c r="AD97" s="20" t="str">
        <f>IF(INDEX(個人!$C$5:$AF$205,$A97,1)&lt;&gt;"",IF(ISERROR(VLOOKUP($D97&amp;"@"&amp;7,'中間シート（個人）'!$F:$M,4,FALSE)),"",VLOOKUP($D97&amp;"@"&amp;7,'中間シート（個人）'!$F:$M,4,FALSE)&amp;VLOOKUP($D97&amp;"@"&amp;7,'中間シート（個人）'!$F:$M,5,FALSE)),"")</f>
        <v/>
      </c>
      <c r="AE97" s="20" t="str">
        <f>IF(INDEX(個人!$C$5:$AF$205,$A97,1)&lt;&gt;"",IF(ISERROR(VLOOKUP($D97&amp;"@"&amp;7,'中間シート（個人）'!$F:$M,4,FALSE)),"",VLOOKUP($D97&amp;"@"&amp;7,'中間シート（個人）'!$F:$M,6,FALSE)&amp;VLOOKUP($D97&amp;"@"&amp;7,'中間シート（個人）'!$F:$M,7,FALSE)&amp;"."&amp;VLOOKUP($D97&amp;"@"&amp;7,'中間シート（個人）'!$F:$M,8,FALSE)),"")</f>
        <v/>
      </c>
      <c r="AF97" s="20" t="str">
        <f>IF(INDEX(個人!$C$5:$AF$205,$A97,1)&lt;&gt;"",IF(ISERROR(VLOOKUP($D97&amp;"@"&amp;8,'中間シート（個人）'!$F:$M,4,FALSE)),"",VLOOKUP($D97&amp;"@"&amp;8,'中間シート（個人）'!$F:$M,4,FALSE)&amp;VLOOKUP($D97&amp;"@"&amp;8,'中間シート（個人）'!$F:$M,5,FALSE)),"")</f>
        <v/>
      </c>
      <c r="AG97" s="20" t="str">
        <f>IF(INDEX(個人!$C$5:$AF$205,$A97,1)&lt;&gt;"",IF(ISERROR(VLOOKUP($D97&amp;"@"&amp;8,'中間シート（個人）'!$F:$M,4,FALSE)),"",VLOOKUP($D97&amp;"@"&amp;8,'中間シート（個人）'!$F:$M,6,FALSE)&amp;VLOOKUP($D97&amp;"@"&amp;8,'中間シート（個人）'!$F:$M,7,FALSE)&amp;"."&amp;VLOOKUP($D97&amp;"@"&amp;8,'中間シート（個人）'!$F:$M,8,FALSE)),"")</f>
        <v/>
      </c>
      <c r="AH97" s="20" t="str">
        <f>IF(INDEX(個人!$C$5:$AF$205,$A97,1)&lt;&gt;"",IF(ISERROR(VLOOKUP($D97&amp;"@"&amp;9,'中間シート（個人）'!$F:$M,4,FALSE)),"",VLOOKUP($D97&amp;"@"&amp;9,'中間シート（個人）'!$F:$M,4,FALSE)&amp;VLOOKUP($D97&amp;"@"&amp;9,'中間シート（個人）'!$F:$M,5,FALSE)),"")</f>
        <v/>
      </c>
      <c r="AI97" s="20" t="str">
        <f>IF(INDEX(個人!$C$5:$AF$205,$A97,1)&lt;&gt;"",IF(ISERROR(VLOOKUP($D97&amp;"@"&amp;9,'中間シート（個人）'!$F:$M,4,FALSE)),"",VLOOKUP($D97&amp;"@"&amp;9,'中間シート（個人）'!$F:$M,6,FALSE)&amp;VLOOKUP($D97&amp;"@"&amp;9,'中間シート（個人）'!$F:$M,7,FALSE)&amp;"."&amp;VLOOKUP($D97&amp;"@"&amp;9,'中間シート（個人）'!$F:$M,8,FALSE)),"")</f>
        <v/>
      </c>
      <c r="AJ97" s="20" t="str">
        <f>IF(INDEX(個人!$C$5:$AF$205,$A97,1)&lt;&gt;"",IF(ISERROR(VLOOKUP($D97&amp;"@"&amp;10,'中間シート（個人）'!$F:$M,4,FALSE)),"",VLOOKUP($D97&amp;"@"&amp;10,'中間シート（個人）'!$F:$M,4,FALSE)&amp;VLOOKUP($D97&amp;"@"&amp;10,'中間シート（個人）'!$F:$M,5,FALSE)),"")</f>
        <v/>
      </c>
      <c r="AK97" s="20" t="str">
        <f>IF(INDEX(個人!$C$5:$AF$205,$A97,1)&lt;&gt;"",IF(ISERROR(VLOOKUP($D97&amp;"@"&amp;10,'中間シート（個人）'!$F:$M,4,FALSE)),"",VLOOKUP($D97&amp;"@"&amp;10,'中間シート（個人）'!$F:$M,6,FALSE)&amp;VLOOKUP($D97&amp;"@"&amp;10,'中間シート（個人）'!$F:$M,7,FALSE)&amp;"."&amp;VLOOKUP($D97&amp;"@"&amp;10,'中間シート（個人）'!$F:$M,8,FALSE)),"")</f>
        <v/>
      </c>
    </row>
    <row r="98" spans="1:37" x14ac:dyDescent="0.15">
      <c r="A98" s="20">
        <v>95</v>
      </c>
      <c r="C98" s="20" t="str">
        <f>IF(INDEX(個人!$C$5:$AF$205,$A98,1)&lt;&gt;"",VLOOKUP(INDEX(個人!$C$5:$AF$205,$A98,3),コード一覧!$A$1:$B$3,2,FALSE),"")</f>
        <v/>
      </c>
      <c r="D98" s="20" t="str">
        <f>IF(INDEX(個人!$C$5:$AF$205,$A98,1)&lt;&gt;"",DBCS(TRIM(INDEX(個人!$C$5:$AF$205,$A98,1))),"")</f>
        <v/>
      </c>
      <c r="E98" s="20" t="str">
        <f>IF(INDEX(個人!$C$5:$AF$205,$A98,1)&lt;&gt;"",ASC(TRIM(INDEX(個人!$C$5:$AF$205,$A98,2))),"")</f>
        <v/>
      </c>
      <c r="F98" s="20" t="str">
        <f>IF(INDEX(個人!$C$5:$AF$205,$A98,1)&lt;&gt;"",TEXT(YEAR(INDEX(個人!$C$5:$AF$205,$A98,4)),"0000")&amp;TEXT(MONTH(INDEX(個人!$C$5:$AF$205,$A98,4)),"00")&amp;TEXT(DAY(INDEX(個人!$C$5:$AF$205,$A98,4)),"00"),"")</f>
        <v/>
      </c>
      <c r="G98" s="20" t="str">
        <f>IF(INDEX(個人!$C$5:$AF$205,$A98,1)&lt;&gt;"",VLOOKUP(VLOOKUP(INDEX(個人!$C$5:$AF$205,$A98,7),コード一覧!$AA$1:$AC$18,3,FALSE),コード一覧!$C$1:$D$8,2,FALSE),"")</f>
        <v/>
      </c>
      <c r="H98" s="20" t="str">
        <f>IF(INDEX(個人!$C$5:$AF$205,$A98,1)&lt;&gt;"",IF(ISNUMBER(VALUE(RIGHT(INDEX(個人!$C$5:$AF$205,$A98,7),1))),RIGHT(INDEX(個人!$C$5:$AF$205,$A98,7),1),0),"")</f>
        <v/>
      </c>
      <c r="I98" s="20" t="str">
        <f>IF(INDEX(個人!$C$5:$AF$205,$A98,1)&lt;&gt;"",VLOOKUP(D98&amp;"@"&amp;1,'中間シート（個人）'!$F:$M,3,FALSE),"")</f>
        <v/>
      </c>
      <c r="K98" s="20" t="str">
        <f>IF(INDEX(個人!$C$5:$AF$205,$A98,1)&lt;&gt;"",個人!$B$2,"")</f>
        <v/>
      </c>
      <c r="Q98" s="20" t="str">
        <f>IF(INDEX(個人!$C$5:$AF$205,$A98,1)&lt;&gt;"",4,"")</f>
        <v/>
      </c>
      <c r="R98" s="20" t="str">
        <f>IF(INDEX(個人!$C$5:$AF$205,$A98,1)&lt;&gt;"",IF(ISERROR(VLOOKUP($D98&amp;"@"&amp;1,'中間シート（個人）'!$F:$M,4,FALSE)),"",VLOOKUP($D98&amp;"@"&amp;1,'中間シート（個人）'!$F:$M,4,FALSE)&amp;VLOOKUP($D98&amp;"@"&amp;1,'中間シート（個人）'!$F:$M,5,FALSE)),"")</f>
        <v/>
      </c>
      <c r="S98" s="20" t="str">
        <f>IF(INDEX(個人!$C$5:$AF$205,$A98,1)&lt;&gt;"",IF(ISERROR(VLOOKUP($D98&amp;"@"&amp;1,'中間シート（個人）'!$F:$M,4,FALSE)),"",VLOOKUP($D98&amp;"@"&amp;1,'中間シート（個人）'!$F:$M,6,FALSE)&amp;VLOOKUP($D98&amp;"@"&amp;1,'中間シート（個人）'!$F:$M,7,FALSE)&amp;"."&amp;VLOOKUP($D98&amp;"@"&amp;1,'中間シート（個人）'!$F:$M,8,FALSE)),"")</f>
        <v/>
      </c>
      <c r="T98" s="20" t="str">
        <f>IF(INDEX(個人!$C$5:$AF$205,$A98,1)&lt;&gt;"",IF(ISERROR(VLOOKUP($D98&amp;"@"&amp;2,'中間シート（個人）'!$F:$M,4,FALSE)),"",VLOOKUP($D98&amp;"@"&amp;2,'中間シート（個人）'!$F:$M,4,FALSE)&amp;VLOOKUP($D98&amp;"@"&amp;2,'中間シート（個人）'!$F:$M,5,FALSE)),"")</f>
        <v/>
      </c>
      <c r="U98" s="20" t="str">
        <f>IF(INDEX(個人!$C$5:$AF$205,$A98,1)&lt;&gt;"",IF(ISERROR(VLOOKUP($D98&amp;"@"&amp;2,'中間シート（個人）'!$F:$M,4,FALSE)),"",VLOOKUP($D98&amp;"@"&amp;2,'中間シート（個人）'!$F:$M,6,FALSE)&amp;VLOOKUP($D98&amp;"@"&amp;2,'中間シート（個人）'!$F:$M,7,FALSE)&amp;"."&amp;VLOOKUP($D98&amp;"@"&amp;2,'中間シート（個人）'!$F:$M,8,FALSE)),"")</f>
        <v/>
      </c>
      <c r="V98" s="20" t="str">
        <f>IF(INDEX(個人!$C$5:$AF$205,$A98,1)&lt;&gt;"",IF(ISERROR(VLOOKUP($D98&amp;"@"&amp;3,'中間シート（個人）'!$F:$M,4,FALSE)),"",VLOOKUP($D98&amp;"@"&amp;3,'中間シート（個人）'!$F:$M,4,FALSE)&amp;VLOOKUP($D98&amp;"@"&amp;3,'中間シート（個人）'!$F:$M,5,FALSE)),"")</f>
        <v/>
      </c>
      <c r="W98" s="20" t="str">
        <f>IF(INDEX(個人!$C$5:$AF$205,$A98,1)&lt;&gt;"",IF(ISERROR(VLOOKUP($D98&amp;"@"&amp;3,'中間シート（個人）'!$F:$M,4,FALSE)),"",VLOOKUP($D98&amp;"@"&amp;3,'中間シート（個人）'!$F:$M,6,FALSE)&amp;VLOOKUP($D98&amp;"@"&amp;3,'中間シート（個人）'!$F:$M,7,FALSE)&amp;"."&amp;VLOOKUP($D98&amp;"@"&amp;3,'中間シート（個人）'!$F:$M,8,FALSE)),"")</f>
        <v/>
      </c>
      <c r="X98" s="20" t="str">
        <f>IF(INDEX(個人!$C$5:$AF$205,$A98,1)&lt;&gt;"",IF(ISERROR(VLOOKUP($D98&amp;"@"&amp;4,'中間シート（個人）'!$F:$M,4,FALSE)),"",VLOOKUP($D98&amp;"@"&amp;4,'中間シート（個人）'!$F:$M,4,FALSE)&amp;VLOOKUP($D98&amp;"@"&amp;4,'中間シート（個人）'!$F:$M,5,FALSE)),"")</f>
        <v/>
      </c>
      <c r="Y98" s="20" t="str">
        <f>IF(INDEX(個人!$C$5:$AF$205,$A98,1)&lt;&gt;"",IF(ISERROR(VLOOKUP($D98&amp;"@"&amp;4,'中間シート（個人）'!$F:$M,4,FALSE)),"",VLOOKUP($D98&amp;"@"&amp;4,'中間シート（個人）'!$F:$M,6,FALSE)&amp;VLOOKUP($D98&amp;"@"&amp;4,'中間シート（個人）'!$F:$M,7,FALSE)&amp;"."&amp;VLOOKUP($D98&amp;"@"&amp;4,'中間シート（個人）'!$F:$M,8,FALSE)),"")</f>
        <v/>
      </c>
      <c r="Z98" s="20" t="str">
        <f>IF(INDEX(個人!$C$5:$AF$205,$A98,1)&lt;&gt;"",IF(ISERROR(VLOOKUP($D98&amp;"@"&amp;5,'中間シート（個人）'!$F:$M,4,FALSE)),"",VLOOKUP($D98&amp;"@"&amp;5,'中間シート（個人）'!$F:$M,4,FALSE)&amp;VLOOKUP($D98&amp;"@"&amp;5,'中間シート（個人）'!$F:$M,5,FALSE)),"")</f>
        <v/>
      </c>
      <c r="AA98" s="20" t="str">
        <f>IF(INDEX(個人!$C$5:$AF$205,$A98,1)&lt;&gt;"",IF(ISERROR(VLOOKUP($D98&amp;"@"&amp;5,'中間シート（個人）'!$F:$M,4,FALSE)),"",VLOOKUP($D98&amp;"@"&amp;5,'中間シート（個人）'!$F:$M,6,FALSE)&amp;VLOOKUP($D98&amp;"@"&amp;5,'中間シート（個人）'!$F:$M,7,FALSE)&amp;"."&amp;VLOOKUP($D98&amp;"@"&amp;5,'中間シート（個人）'!$F:$M,8,FALSE)),"")</f>
        <v/>
      </c>
      <c r="AB98" s="20" t="str">
        <f>IF(INDEX(個人!$C$5:$AF$205,$A98,1)&lt;&gt;"",IF(ISERROR(VLOOKUP($D98&amp;"@"&amp;6,'中間シート（個人）'!$F:$M,4,FALSE)),"",VLOOKUP($D98&amp;"@"&amp;6,'中間シート（個人）'!$F:$M,4,FALSE)&amp;VLOOKUP($D98&amp;"@"&amp;6,'中間シート（個人）'!$F:$M,5,FALSE)),"")</f>
        <v/>
      </c>
      <c r="AC98" s="20" t="str">
        <f>IF(INDEX(個人!$C$5:$AF$205,$A98,1)&lt;&gt;"",IF(ISERROR(VLOOKUP($D98&amp;"@"&amp;6,'中間シート（個人）'!$F:$M,4,FALSE)),"",VLOOKUP($D98&amp;"@"&amp;6,'中間シート（個人）'!$F:$M,6,FALSE)&amp;VLOOKUP($D98&amp;"@"&amp;6,'中間シート（個人）'!$F:$M,7,FALSE)&amp;"."&amp;VLOOKUP($D98&amp;"@"&amp;6,'中間シート（個人）'!$F:$M,8,FALSE)),"")</f>
        <v/>
      </c>
      <c r="AD98" s="20" t="str">
        <f>IF(INDEX(個人!$C$5:$AF$205,$A98,1)&lt;&gt;"",IF(ISERROR(VLOOKUP($D98&amp;"@"&amp;7,'中間シート（個人）'!$F:$M,4,FALSE)),"",VLOOKUP($D98&amp;"@"&amp;7,'中間シート（個人）'!$F:$M,4,FALSE)&amp;VLOOKUP($D98&amp;"@"&amp;7,'中間シート（個人）'!$F:$M,5,FALSE)),"")</f>
        <v/>
      </c>
      <c r="AE98" s="20" t="str">
        <f>IF(INDEX(個人!$C$5:$AF$205,$A98,1)&lt;&gt;"",IF(ISERROR(VLOOKUP($D98&amp;"@"&amp;7,'中間シート（個人）'!$F:$M,4,FALSE)),"",VLOOKUP($D98&amp;"@"&amp;7,'中間シート（個人）'!$F:$M,6,FALSE)&amp;VLOOKUP($D98&amp;"@"&amp;7,'中間シート（個人）'!$F:$M,7,FALSE)&amp;"."&amp;VLOOKUP($D98&amp;"@"&amp;7,'中間シート（個人）'!$F:$M,8,FALSE)),"")</f>
        <v/>
      </c>
      <c r="AF98" s="20" t="str">
        <f>IF(INDEX(個人!$C$5:$AF$205,$A98,1)&lt;&gt;"",IF(ISERROR(VLOOKUP($D98&amp;"@"&amp;8,'中間シート（個人）'!$F:$M,4,FALSE)),"",VLOOKUP($D98&amp;"@"&amp;8,'中間シート（個人）'!$F:$M,4,FALSE)&amp;VLOOKUP($D98&amp;"@"&amp;8,'中間シート（個人）'!$F:$M,5,FALSE)),"")</f>
        <v/>
      </c>
      <c r="AG98" s="20" t="str">
        <f>IF(INDEX(個人!$C$5:$AF$205,$A98,1)&lt;&gt;"",IF(ISERROR(VLOOKUP($D98&amp;"@"&amp;8,'中間シート（個人）'!$F:$M,4,FALSE)),"",VLOOKUP($D98&amp;"@"&amp;8,'中間シート（個人）'!$F:$M,6,FALSE)&amp;VLOOKUP($D98&amp;"@"&amp;8,'中間シート（個人）'!$F:$M,7,FALSE)&amp;"."&amp;VLOOKUP($D98&amp;"@"&amp;8,'中間シート（個人）'!$F:$M,8,FALSE)),"")</f>
        <v/>
      </c>
      <c r="AH98" s="20" t="str">
        <f>IF(INDEX(個人!$C$5:$AF$205,$A98,1)&lt;&gt;"",IF(ISERROR(VLOOKUP($D98&amp;"@"&amp;9,'中間シート（個人）'!$F:$M,4,FALSE)),"",VLOOKUP($D98&amp;"@"&amp;9,'中間シート（個人）'!$F:$M,4,FALSE)&amp;VLOOKUP($D98&amp;"@"&amp;9,'中間シート（個人）'!$F:$M,5,FALSE)),"")</f>
        <v/>
      </c>
      <c r="AI98" s="20" t="str">
        <f>IF(INDEX(個人!$C$5:$AF$205,$A98,1)&lt;&gt;"",IF(ISERROR(VLOOKUP($D98&amp;"@"&amp;9,'中間シート（個人）'!$F:$M,4,FALSE)),"",VLOOKUP($D98&amp;"@"&amp;9,'中間シート（個人）'!$F:$M,6,FALSE)&amp;VLOOKUP($D98&amp;"@"&amp;9,'中間シート（個人）'!$F:$M,7,FALSE)&amp;"."&amp;VLOOKUP($D98&amp;"@"&amp;9,'中間シート（個人）'!$F:$M,8,FALSE)),"")</f>
        <v/>
      </c>
      <c r="AJ98" s="20" t="str">
        <f>IF(INDEX(個人!$C$5:$AF$205,$A98,1)&lt;&gt;"",IF(ISERROR(VLOOKUP($D98&amp;"@"&amp;10,'中間シート（個人）'!$F:$M,4,FALSE)),"",VLOOKUP($D98&amp;"@"&amp;10,'中間シート（個人）'!$F:$M,4,FALSE)&amp;VLOOKUP($D98&amp;"@"&amp;10,'中間シート（個人）'!$F:$M,5,FALSE)),"")</f>
        <v/>
      </c>
      <c r="AK98" s="20" t="str">
        <f>IF(INDEX(個人!$C$5:$AF$205,$A98,1)&lt;&gt;"",IF(ISERROR(VLOOKUP($D98&amp;"@"&amp;10,'中間シート（個人）'!$F:$M,4,FALSE)),"",VLOOKUP($D98&amp;"@"&amp;10,'中間シート（個人）'!$F:$M,6,FALSE)&amp;VLOOKUP($D98&amp;"@"&amp;10,'中間シート（個人）'!$F:$M,7,FALSE)&amp;"."&amp;VLOOKUP($D98&amp;"@"&amp;10,'中間シート（個人）'!$F:$M,8,FALSE)),"")</f>
        <v/>
      </c>
    </row>
    <row r="99" spans="1:37" x14ac:dyDescent="0.15">
      <c r="A99" s="20">
        <v>96</v>
      </c>
      <c r="C99" s="20" t="str">
        <f>IF(INDEX(個人!$C$5:$AF$205,$A99,1)&lt;&gt;"",VLOOKUP(INDEX(個人!$C$5:$AF$205,$A99,3),コード一覧!$A$1:$B$3,2,FALSE),"")</f>
        <v/>
      </c>
      <c r="D99" s="20" t="str">
        <f>IF(INDEX(個人!$C$5:$AF$205,$A99,1)&lt;&gt;"",DBCS(TRIM(INDEX(個人!$C$5:$AF$205,$A99,1))),"")</f>
        <v/>
      </c>
      <c r="E99" s="20" t="str">
        <f>IF(INDEX(個人!$C$5:$AF$205,$A99,1)&lt;&gt;"",ASC(TRIM(INDEX(個人!$C$5:$AF$205,$A99,2))),"")</f>
        <v/>
      </c>
      <c r="F99" s="20" t="str">
        <f>IF(INDEX(個人!$C$5:$AF$205,$A99,1)&lt;&gt;"",TEXT(YEAR(INDEX(個人!$C$5:$AF$205,$A99,4)),"0000")&amp;TEXT(MONTH(INDEX(個人!$C$5:$AF$205,$A99,4)),"00")&amp;TEXT(DAY(INDEX(個人!$C$5:$AF$205,$A99,4)),"00"),"")</f>
        <v/>
      </c>
      <c r="G99" s="20" t="str">
        <f>IF(INDEX(個人!$C$5:$AF$205,$A99,1)&lt;&gt;"",VLOOKUP(VLOOKUP(INDEX(個人!$C$5:$AF$205,$A99,7),コード一覧!$AA$1:$AC$18,3,FALSE),コード一覧!$C$1:$D$8,2,FALSE),"")</f>
        <v/>
      </c>
      <c r="H99" s="20" t="str">
        <f>IF(INDEX(個人!$C$5:$AF$205,$A99,1)&lt;&gt;"",IF(ISNUMBER(VALUE(RIGHT(INDEX(個人!$C$5:$AF$205,$A99,7),1))),RIGHT(INDEX(個人!$C$5:$AF$205,$A99,7),1),0),"")</f>
        <v/>
      </c>
      <c r="I99" s="20" t="str">
        <f>IF(INDEX(個人!$C$5:$AF$205,$A99,1)&lt;&gt;"",VLOOKUP(D99&amp;"@"&amp;1,'中間シート（個人）'!$F:$M,3,FALSE),"")</f>
        <v/>
      </c>
      <c r="K99" s="20" t="str">
        <f>IF(INDEX(個人!$C$5:$AF$205,$A99,1)&lt;&gt;"",個人!$B$2,"")</f>
        <v/>
      </c>
      <c r="Q99" s="20" t="str">
        <f>IF(INDEX(個人!$C$5:$AF$205,$A99,1)&lt;&gt;"",4,"")</f>
        <v/>
      </c>
      <c r="R99" s="20" t="str">
        <f>IF(INDEX(個人!$C$5:$AF$205,$A99,1)&lt;&gt;"",IF(ISERROR(VLOOKUP($D99&amp;"@"&amp;1,'中間シート（個人）'!$F:$M,4,FALSE)),"",VLOOKUP($D99&amp;"@"&amp;1,'中間シート（個人）'!$F:$M,4,FALSE)&amp;VLOOKUP($D99&amp;"@"&amp;1,'中間シート（個人）'!$F:$M,5,FALSE)),"")</f>
        <v/>
      </c>
      <c r="S99" s="20" t="str">
        <f>IF(INDEX(個人!$C$5:$AF$205,$A99,1)&lt;&gt;"",IF(ISERROR(VLOOKUP($D99&amp;"@"&amp;1,'中間シート（個人）'!$F:$M,4,FALSE)),"",VLOOKUP($D99&amp;"@"&amp;1,'中間シート（個人）'!$F:$M,6,FALSE)&amp;VLOOKUP($D99&amp;"@"&amp;1,'中間シート（個人）'!$F:$M,7,FALSE)&amp;"."&amp;VLOOKUP($D99&amp;"@"&amp;1,'中間シート（個人）'!$F:$M,8,FALSE)),"")</f>
        <v/>
      </c>
      <c r="T99" s="20" t="str">
        <f>IF(INDEX(個人!$C$5:$AF$205,$A99,1)&lt;&gt;"",IF(ISERROR(VLOOKUP($D99&amp;"@"&amp;2,'中間シート（個人）'!$F:$M,4,FALSE)),"",VLOOKUP($D99&amp;"@"&amp;2,'中間シート（個人）'!$F:$M,4,FALSE)&amp;VLOOKUP($D99&amp;"@"&amp;2,'中間シート（個人）'!$F:$M,5,FALSE)),"")</f>
        <v/>
      </c>
      <c r="U99" s="20" t="str">
        <f>IF(INDEX(個人!$C$5:$AF$205,$A99,1)&lt;&gt;"",IF(ISERROR(VLOOKUP($D99&amp;"@"&amp;2,'中間シート（個人）'!$F:$M,4,FALSE)),"",VLOOKUP($D99&amp;"@"&amp;2,'中間シート（個人）'!$F:$M,6,FALSE)&amp;VLOOKUP($D99&amp;"@"&amp;2,'中間シート（個人）'!$F:$M,7,FALSE)&amp;"."&amp;VLOOKUP($D99&amp;"@"&amp;2,'中間シート（個人）'!$F:$M,8,FALSE)),"")</f>
        <v/>
      </c>
      <c r="V99" s="20" t="str">
        <f>IF(INDEX(個人!$C$5:$AF$205,$A99,1)&lt;&gt;"",IF(ISERROR(VLOOKUP($D99&amp;"@"&amp;3,'中間シート（個人）'!$F:$M,4,FALSE)),"",VLOOKUP($D99&amp;"@"&amp;3,'中間シート（個人）'!$F:$M,4,FALSE)&amp;VLOOKUP($D99&amp;"@"&amp;3,'中間シート（個人）'!$F:$M,5,FALSE)),"")</f>
        <v/>
      </c>
      <c r="W99" s="20" t="str">
        <f>IF(INDEX(個人!$C$5:$AF$205,$A99,1)&lt;&gt;"",IF(ISERROR(VLOOKUP($D99&amp;"@"&amp;3,'中間シート（個人）'!$F:$M,4,FALSE)),"",VLOOKUP($D99&amp;"@"&amp;3,'中間シート（個人）'!$F:$M,6,FALSE)&amp;VLOOKUP($D99&amp;"@"&amp;3,'中間シート（個人）'!$F:$M,7,FALSE)&amp;"."&amp;VLOOKUP($D99&amp;"@"&amp;3,'中間シート（個人）'!$F:$M,8,FALSE)),"")</f>
        <v/>
      </c>
      <c r="X99" s="20" t="str">
        <f>IF(INDEX(個人!$C$5:$AF$205,$A99,1)&lt;&gt;"",IF(ISERROR(VLOOKUP($D99&amp;"@"&amp;4,'中間シート（個人）'!$F:$M,4,FALSE)),"",VLOOKUP($D99&amp;"@"&amp;4,'中間シート（個人）'!$F:$M,4,FALSE)&amp;VLOOKUP($D99&amp;"@"&amp;4,'中間シート（個人）'!$F:$M,5,FALSE)),"")</f>
        <v/>
      </c>
      <c r="Y99" s="20" t="str">
        <f>IF(INDEX(個人!$C$5:$AF$205,$A99,1)&lt;&gt;"",IF(ISERROR(VLOOKUP($D99&amp;"@"&amp;4,'中間シート（個人）'!$F:$M,4,FALSE)),"",VLOOKUP($D99&amp;"@"&amp;4,'中間シート（個人）'!$F:$M,6,FALSE)&amp;VLOOKUP($D99&amp;"@"&amp;4,'中間シート（個人）'!$F:$M,7,FALSE)&amp;"."&amp;VLOOKUP($D99&amp;"@"&amp;4,'中間シート（個人）'!$F:$M,8,FALSE)),"")</f>
        <v/>
      </c>
      <c r="Z99" s="20" t="str">
        <f>IF(INDEX(個人!$C$5:$AF$205,$A99,1)&lt;&gt;"",IF(ISERROR(VLOOKUP($D99&amp;"@"&amp;5,'中間シート（個人）'!$F:$M,4,FALSE)),"",VLOOKUP($D99&amp;"@"&amp;5,'中間シート（個人）'!$F:$M,4,FALSE)&amp;VLOOKUP($D99&amp;"@"&amp;5,'中間シート（個人）'!$F:$M,5,FALSE)),"")</f>
        <v/>
      </c>
      <c r="AA99" s="20" t="str">
        <f>IF(INDEX(個人!$C$5:$AF$205,$A99,1)&lt;&gt;"",IF(ISERROR(VLOOKUP($D99&amp;"@"&amp;5,'中間シート（個人）'!$F:$M,4,FALSE)),"",VLOOKUP($D99&amp;"@"&amp;5,'中間シート（個人）'!$F:$M,6,FALSE)&amp;VLOOKUP($D99&amp;"@"&amp;5,'中間シート（個人）'!$F:$M,7,FALSE)&amp;"."&amp;VLOOKUP($D99&amp;"@"&amp;5,'中間シート（個人）'!$F:$M,8,FALSE)),"")</f>
        <v/>
      </c>
      <c r="AB99" s="20" t="str">
        <f>IF(INDEX(個人!$C$5:$AF$205,$A99,1)&lt;&gt;"",IF(ISERROR(VLOOKUP($D99&amp;"@"&amp;6,'中間シート（個人）'!$F:$M,4,FALSE)),"",VLOOKUP($D99&amp;"@"&amp;6,'中間シート（個人）'!$F:$M,4,FALSE)&amp;VLOOKUP($D99&amp;"@"&amp;6,'中間シート（個人）'!$F:$M,5,FALSE)),"")</f>
        <v/>
      </c>
      <c r="AC99" s="20" t="str">
        <f>IF(INDEX(個人!$C$5:$AF$205,$A99,1)&lt;&gt;"",IF(ISERROR(VLOOKUP($D99&amp;"@"&amp;6,'中間シート（個人）'!$F:$M,4,FALSE)),"",VLOOKUP($D99&amp;"@"&amp;6,'中間シート（個人）'!$F:$M,6,FALSE)&amp;VLOOKUP($D99&amp;"@"&amp;6,'中間シート（個人）'!$F:$M,7,FALSE)&amp;"."&amp;VLOOKUP($D99&amp;"@"&amp;6,'中間シート（個人）'!$F:$M,8,FALSE)),"")</f>
        <v/>
      </c>
      <c r="AD99" s="20" t="str">
        <f>IF(INDEX(個人!$C$5:$AF$205,$A99,1)&lt;&gt;"",IF(ISERROR(VLOOKUP($D99&amp;"@"&amp;7,'中間シート（個人）'!$F:$M,4,FALSE)),"",VLOOKUP($D99&amp;"@"&amp;7,'中間シート（個人）'!$F:$M,4,FALSE)&amp;VLOOKUP($D99&amp;"@"&amp;7,'中間シート（個人）'!$F:$M,5,FALSE)),"")</f>
        <v/>
      </c>
      <c r="AE99" s="20" t="str">
        <f>IF(INDEX(個人!$C$5:$AF$205,$A99,1)&lt;&gt;"",IF(ISERROR(VLOOKUP($D99&amp;"@"&amp;7,'中間シート（個人）'!$F:$M,4,FALSE)),"",VLOOKUP($D99&amp;"@"&amp;7,'中間シート（個人）'!$F:$M,6,FALSE)&amp;VLOOKUP($D99&amp;"@"&amp;7,'中間シート（個人）'!$F:$M,7,FALSE)&amp;"."&amp;VLOOKUP($D99&amp;"@"&amp;7,'中間シート（個人）'!$F:$M,8,FALSE)),"")</f>
        <v/>
      </c>
      <c r="AF99" s="20" t="str">
        <f>IF(INDEX(個人!$C$5:$AF$205,$A99,1)&lt;&gt;"",IF(ISERROR(VLOOKUP($D99&amp;"@"&amp;8,'中間シート（個人）'!$F:$M,4,FALSE)),"",VLOOKUP($D99&amp;"@"&amp;8,'中間シート（個人）'!$F:$M,4,FALSE)&amp;VLOOKUP($D99&amp;"@"&amp;8,'中間シート（個人）'!$F:$M,5,FALSE)),"")</f>
        <v/>
      </c>
      <c r="AG99" s="20" t="str">
        <f>IF(INDEX(個人!$C$5:$AF$205,$A99,1)&lt;&gt;"",IF(ISERROR(VLOOKUP($D99&amp;"@"&amp;8,'中間シート（個人）'!$F:$M,4,FALSE)),"",VLOOKUP($D99&amp;"@"&amp;8,'中間シート（個人）'!$F:$M,6,FALSE)&amp;VLOOKUP($D99&amp;"@"&amp;8,'中間シート（個人）'!$F:$M,7,FALSE)&amp;"."&amp;VLOOKUP($D99&amp;"@"&amp;8,'中間シート（個人）'!$F:$M,8,FALSE)),"")</f>
        <v/>
      </c>
      <c r="AH99" s="20" t="str">
        <f>IF(INDEX(個人!$C$5:$AF$205,$A99,1)&lt;&gt;"",IF(ISERROR(VLOOKUP($D99&amp;"@"&amp;9,'中間シート（個人）'!$F:$M,4,FALSE)),"",VLOOKUP($D99&amp;"@"&amp;9,'中間シート（個人）'!$F:$M,4,FALSE)&amp;VLOOKUP($D99&amp;"@"&amp;9,'中間シート（個人）'!$F:$M,5,FALSE)),"")</f>
        <v/>
      </c>
      <c r="AI99" s="20" t="str">
        <f>IF(INDEX(個人!$C$5:$AF$205,$A99,1)&lt;&gt;"",IF(ISERROR(VLOOKUP($D99&amp;"@"&amp;9,'中間シート（個人）'!$F:$M,4,FALSE)),"",VLOOKUP($D99&amp;"@"&amp;9,'中間シート（個人）'!$F:$M,6,FALSE)&amp;VLOOKUP($D99&amp;"@"&amp;9,'中間シート（個人）'!$F:$M,7,FALSE)&amp;"."&amp;VLOOKUP($D99&amp;"@"&amp;9,'中間シート（個人）'!$F:$M,8,FALSE)),"")</f>
        <v/>
      </c>
      <c r="AJ99" s="20" t="str">
        <f>IF(INDEX(個人!$C$5:$AF$205,$A99,1)&lt;&gt;"",IF(ISERROR(VLOOKUP($D99&amp;"@"&amp;10,'中間シート（個人）'!$F:$M,4,FALSE)),"",VLOOKUP($D99&amp;"@"&amp;10,'中間シート（個人）'!$F:$M,4,FALSE)&amp;VLOOKUP($D99&amp;"@"&amp;10,'中間シート（個人）'!$F:$M,5,FALSE)),"")</f>
        <v/>
      </c>
      <c r="AK99" s="20" t="str">
        <f>IF(INDEX(個人!$C$5:$AF$205,$A99,1)&lt;&gt;"",IF(ISERROR(VLOOKUP($D99&amp;"@"&amp;10,'中間シート（個人）'!$F:$M,4,FALSE)),"",VLOOKUP($D99&amp;"@"&amp;10,'中間シート（個人）'!$F:$M,6,FALSE)&amp;VLOOKUP($D99&amp;"@"&amp;10,'中間シート（個人）'!$F:$M,7,FALSE)&amp;"."&amp;VLOOKUP($D99&amp;"@"&amp;10,'中間シート（個人）'!$F:$M,8,FALSE)),"")</f>
        <v/>
      </c>
    </row>
    <row r="100" spans="1:37" x14ac:dyDescent="0.15">
      <c r="A100" s="20">
        <v>97</v>
      </c>
      <c r="C100" s="20" t="str">
        <f>IF(INDEX(個人!$C$5:$AF$205,$A100,1)&lt;&gt;"",VLOOKUP(INDEX(個人!$C$5:$AF$205,$A100,3),コード一覧!$A$1:$B$3,2,FALSE),"")</f>
        <v/>
      </c>
      <c r="D100" s="20" t="str">
        <f>IF(INDEX(個人!$C$5:$AF$205,$A100,1)&lt;&gt;"",DBCS(TRIM(INDEX(個人!$C$5:$AF$205,$A100,1))),"")</f>
        <v/>
      </c>
      <c r="E100" s="20" t="str">
        <f>IF(INDEX(個人!$C$5:$AF$205,$A100,1)&lt;&gt;"",ASC(TRIM(INDEX(個人!$C$5:$AF$205,$A100,2))),"")</f>
        <v/>
      </c>
      <c r="F100" s="20" t="str">
        <f>IF(INDEX(個人!$C$5:$AF$205,$A100,1)&lt;&gt;"",TEXT(YEAR(INDEX(個人!$C$5:$AF$205,$A100,4)),"0000")&amp;TEXT(MONTH(INDEX(個人!$C$5:$AF$205,$A100,4)),"00")&amp;TEXT(DAY(INDEX(個人!$C$5:$AF$205,$A100,4)),"00"),"")</f>
        <v/>
      </c>
      <c r="G100" s="20" t="str">
        <f>IF(INDEX(個人!$C$5:$AF$205,$A100,1)&lt;&gt;"",VLOOKUP(VLOOKUP(INDEX(個人!$C$5:$AF$205,$A100,7),コード一覧!$AA$1:$AC$18,3,FALSE),コード一覧!$C$1:$D$8,2,FALSE),"")</f>
        <v/>
      </c>
      <c r="H100" s="20" t="str">
        <f>IF(INDEX(個人!$C$5:$AF$205,$A100,1)&lt;&gt;"",IF(ISNUMBER(VALUE(RIGHT(INDEX(個人!$C$5:$AF$205,$A100,7),1))),RIGHT(INDEX(個人!$C$5:$AF$205,$A100,7),1),0),"")</f>
        <v/>
      </c>
      <c r="I100" s="20" t="str">
        <f>IF(INDEX(個人!$C$5:$AF$205,$A100,1)&lt;&gt;"",VLOOKUP(D100&amp;"@"&amp;1,'中間シート（個人）'!$F:$M,3,FALSE),"")</f>
        <v/>
      </c>
      <c r="K100" s="20" t="str">
        <f>IF(INDEX(個人!$C$5:$AF$205,$A100,1)&lt;&gt;"",個人!$B$2,"")</f>
        <v/>
      </c>
      <c r="Q100" s="20" t="str">
        <f>IF(INDEX(個人!$C$5:$AF$205,$A100,1)&lt;&gt;"",4,"")</f>
        <v/>
      </c>
      <c r="R100" s="20" t="str">
        <f>IF(INDEX(個人!$C$5:$AF$205,$A100,1)&lt;&gt;"",IF(ISERROR(VLOOKUP($D100&amp;"@"&amp;1,'中間シート（個人）'!$F:$M,4,FALSE)),"",VLOOKUP($D100&amp;"@"&amp;1,'中間シート（個人）'!$F:$M,4,FALSE)&amp;VLOOKUP($D100&amp;"@"&amp;1,'中間シート（個人）'!$F:$M,5,FALSE)),"")</f>
        <v/>
      </c>
      <c r="S100" s="20" t="str">
        <f>IF(INDEX(個人!$C$5:$AF$205,$A100,1)&lt;&gt;"",IF(ISERROR(VLOOKUP($D100&amp;"@"&amp;1,'中間シート（個人）'!$F:$M,4,FALSE)),"",VLOOKUP($D100&amp;"@"&amp;1,'中間シート（個人）'!$F:$M,6,FALSE)&amp;VLOOKUP($D100&amp;"@"&amp;1,'中間シート（個人）'!$F:$M,7,FALSE)&amp;"."&amp;VLOOKUP($D100&amp;"@"&amp;1,'中間シート（個人）'!$F:$M,8,FALSE)),"")</f>
        <v/>
      </c>
      <c r="T100" s="20" t="str">
        <f>IF(INDEX(個人!$C$5:$AF$205,$A100,1)&lt;&gt;"",IF(ISERROR(VLOOKUP($D100&amp;"@"&amp;2,'中間シート（個人）'!$F:$M,4,FALSE)),"",VLOOKUP($D100&amp;"@"&amp;2,'中間シート（個人）'!$F:$M,4,FALSE)&amp;VLOOKUP($D100&amp;"@"&amp;2,'中間シート（個人）'!$F:$M,5,FALSE)),"")</f>
        <v/>
      </c>
      <c r="U100" s="20" t="str">
        <f>IF(INDEX(個人!$C$5:$AF$205,$A100,1)&lt;&gt;"",IF(ISERROR(VLOOKUP($D100&amp;"@"&amp;2,'中間シート（個人）'!$F:$M,4,FALSE)),"",VLOOKUP($D100&amp;"@"&amp;2,'中間シート（個人）'!$F:$M,6,FALSE)&amp;VLOOKUP($D100&amp;"@"&amp;2,'中間シート（個人）'!$F:$M,7,FALSE)&amp;"."&amp;VLOOKUP($D100&amp;"@"&amp;2,'中間シート（個人）'!$F:$M,8,FALSE)),"")</f>
        <v/>
      </c>
      <c r="V100" s="20" t="str">
        <f>IF(INDEX(個人!$C$5:$AF$205,$A100,1)&lt;&gt;"",IF(ISERROR(VLOOKUP($D100&amp;"@"&amp;3,'中間シート（個人）'!$F:$M,4,FALSE)),"",VLOOKUP($D100&amp;"@"&amp;3,'中間シート（個人）'!$F:$M,4,FALSE)&amp;VLOOKUP($D100&amp;"@"&amp;3,'中間シート（個人）'!$F:$M,5,FALSE)),"")</f>
        <v/>
      </c>
      <c r="W100" s="20" t="str">
        <f>IF(INDEX(個人!$C$5:$AF$205,$A100,1)&lt;&gt;"",IF(ISERROR(VLOOKUP($D100&amp;"@"&amp;3,'中間シート（個人）'!$F:$M,4,FALSE)),"",VLOOKUP($D100&amp;"@"&amp;3,'中間シート（個人）'!$F:$M,6,FALSE)&amp;VLOOKUP($D100&amp;"@"&amp;3,'中間シート（個人）'!$F:$M,7,FALSE)&amp;"."&amp;VLOOKUP($D100&amp;"@"&amp;3,'中間シート（個人）'!$F:$M,8,FALSE)),"")</f>
        <v/>
      </c>
      <c r="X100" s="20" t="str">
        <f>IF(INDEX(個人!$C$5:$AF$205,$A100,1)&lt;&gt;"",IF(ISERROR(VLOOKUP($D100&amp;"@"&amp;4,'中間シート（個人）'!$F:$M,4,FALSE)),"",VLOOKUP($D100&amp;"@"&amp;4,'中間シート（個人）'!$F:$M,4,FALSE)&amp;VLOOKUP($D100&amp;"@"&amp;4,'中間シート（個人）'!$F:$M,5,FALSE)),"")</f>
        <v/>
      </c>
      <c r="Y100" s="20" t="str">
        <f>IF(INDEX(個人!$C$5:$AF$205,$A100,1)&lt;&gt;"",IF(ISERROR(VLOOKUP($D100&amp;"@"&amp;4,'中間シート（個人）'!$F:$M,4,FALSE)),"",VLOOKUP($D100&amp;"@"&amp;4,'中間シート（個人）'!$F:$M,6,FALSE)&amp;VLOOKUP($D100&amp;"@"&amp;4,'中間シート（個人）'!$F:$M,7,FALSE)&amp;"."&amp;VLOOKUP($D100&amp;"@"&amp;4,'中間シート（個人）'!$F:$M,8,FALSE)),"")</f>
        <v/>
      </c>
      <c r="Z100" s="20" t="str">
        <f>IF(INDEX(個人!$C$5:$AF$205,$A100,1)&lt;&gt;"",IF(ISERROR(VLOOKUP($D100&amp;"@"&amp;5,'中間シート（個人）'!$F:$M,4,FALSE)),"",VLOOKUP($D100&amp;"@"&amp;5,'中間シート（個人）'!$F:$M,4,FALSE)&amp;VLOOKUP($D100&amp;"@"&amp;5,'中間シート（個人）'!$F:$M,5,FALSE)),"")</f>
        <v/>
      </c>
      <c r="AA100" s="20" t="str">
        <f>IF(INDEX(個人!$C$5:$AF$205,$A100,1)&lt;&gt;"",IF(ISERROR(VLOOKUP($D100&amp;"@"&amp;5,'中間シート（個人）'!$F:$M,4,FALSE)),"",VLOOKUP($D100&amp;"@"&amp;5,'中間シート（個人）'!$F:$M,6,FALSE)&amp;VLOOKUP($D100&amp;"@"&amp;5,'中間シート（個人）'!$F:$M,7,FALSE)&amp;"."&amp;VLOOKUP($D100&amp;"@"&amp;5,'中間シート（個人）'!$F:$M,8,FALSE)),"")</f>
        <v/>
      </c>
      <c r="AB100" s="20" t="str">
        <f>IF(INDEX(個人!$C$5:$AF$205,$A100,1)&lt;&gt;"",IF(ISERROR(VLOOKUP($D100&amp;"@"&amp;6,'中間シート（個人）'!$F:$M,4,FALSE)),"",VLOOKUP($D100&amp;"@"&amp;6,'中間シート（個人）'!$F:$M,4,FALSE)&amp;VLOOKUP($D100&amp;"@"&amp;6,'中間シート（個人）'!$F:$M,5,FALSE)),"")</f>
        <v/>
      </c>
      <c r="AC100" s="20" t="str">
        <f>IF(INDEX(個人!$C$5:$AF$205,$A100,1)&lt;&gt;"",IF(ISERROR(VLOOKUP($D100&amp;"@"&amp;6,'中間シート（個人）'!$F:$M,4,FALSE)),"",VLOOKUP($D100&amp;"@"&amp;6,'中間シート（個人）'!$F:$M,6,FALSE)&amp;VLOOKUP($D100&amp;"@"&amp;6,'中間シート（個人）'!$F:$M,7,FALSE)&amp;"."&amp;VLOOKUP($D100&amp;"@"&amp;6,'中間シート（個人）'!$F:$M,8,FALSE)),"")</f>
        <v/>
      </c>
      <c r="AD100" s="20" t="str">
        <f>IF(INDEX(個人!$C$5:$AF$205,$A100,1)&lt;&gt;"",IF(ISERROR(VLOOKUP($D100&amp;"@"&amp;7,'中間シート（個人）'!$F:$M,4,FALSE)),"",VLOOKUP($D100&amp;"@"&amp;7,'中間シート（個人）'!$F:$M,4,FALSE)&amp;VLOOKUP($D100&amp;"@"&amp;7,'中間シート（個人）'!$F:$M,5,FALSE)),"")</f>
        <v/>
      </c>
      <c r="AE100" s="20" t="str">
        <f>IF(INDEX(個人!$C$5:$AF$205,$A100,1)&lt;&gt;"",IF(ISERROR(VLOOKUP($D100&amp;"@"&amp;7,'中間シート（個人）'!$F:$M,4,FALSE)),"",VLOOKUP($D100&amp;"@"&amp;7,'中間シート（個人）'!$F:$M,6,FALSE)&amp;VLOOKUP($D100&amp;"@"&amp;7,'中間シート（個人）'!$F:$M,7,FALSE)&amp;"."&amp;VLOOKUP($D100&amp;"@"&amp;7,'中間シート（個人）'!$F:$M,8,FALSE)),"")</f>
        <v/>
      </c>
      <c r="AF100" s="20" t="str">
        <f>IF(INDEX(個人!$C$5:$AF$205,$A100,1)&lt;&gt;"",IF(ISERROR(VLOOKUP($D100&amp;"@"&amp;8,'中間シート（個人）'!$F:$M,4,FALSE)),"",VLOOKUP($D100&amp;"@"&amp;8,'中間シート（個人）'!$F:$M,4,FALSE)&amp;VLOOKUP($D100&amp;"@"&amp;8,'中間シート（個人）'!$F:$M,5,FALSE)),"")</f>
        <v/>
      </c>
      <c r="AG100" s="20" t="str">
        <f>IF(INDEX(個人!$C$5:$AF$205,$A100,1)&lt;&gt;"",IF(ISERROR(VLOOKUP($D100&amp;"@"&amp;8,'中間シート（個人）'!$F:$M,4,FALSE)),"",VLOOKUP($D100&amp;"@"&amp;8,'中間シート（個人）'!$F:$M,6,FALSE)&amp;VLOOKUP($D100&amp;"@"&amp;8,'中間シート（個人）'!$F:$M,7,FALSE)&amp;"."&amp;VLOOKUP($D100&amp;"@"&amp;8,'中間シート（個人）'!$F:$M,8,FALSE)),"")</f>
        <v/>
      </c>
      <c r="AH100" s="20" t="str">
        <f>IF(INDEX(個人!$C$5:$AF$205,$A100,1)&lt;&gt;"",IF(ISERROR(VLOOKUP($D100&amp;"@"&amp;9,'中間シート（個人）'!$F:$M,4,FALSE)),"",VLOOKUP($D100&amp;"@"&amp;9,'中間シート（個人）'!$F:$M,4,FALSE)&amp;VLOOKUP($D100&amp;"@"&amp;9,'中間シート（個人）'!$F:$M,5,FALSE)),"")</f>
        <v/>
      </c>
      <c r="AI100" s="20" t="str">
        <f>IF(INDEX(個人!$C$5:$AF$205,$A100,1)&lt;&gt;"",IF(ISERROR(VLOOKUP($D100&amp;"@"&amp;9,'中間シート（個人）'!$F:$M,4,FALSE)),"",VLOOKUP($D100&amp;"@"&amp;9,'中間シート（個人）'!$F:$M,6,FALSE)&amp;VLOOKUP($D100&amp;"@"&amp;9,'中間シート（個人）'!$F:$M,7,FALSE)&amp;"."&amp;VLOOKUP($D100&amp;"@"&amp;9,'中間シート（個人）'!$F:$M,8,FALSE)),"")</f>
        <v/>
      </c>
      <c r="AJ100" s="20" t="str">
        <f>IF(INDEX(個人!$C$5:$AF$205,$A100,1)&lt;&gt;"",IF(ISERROR(VLOOKUP($D100&amp;"@"&amp;10,'中間シート（個人）'!$F:$M,4,FALSE)),"",VLOOKUP($D100&amp;"@"&amp;10,'中間シート（個人）'!$F:$M,4,FALSE)&amp;VLOOKUP($D100&amp;"@"&amp;10,'中間シート（個人）'!$F:$M,5,FALSE)),"")</f>
        <v/>
      </c>
      <c r="AK100" s="20" t="str">
        <f>IF(INDEX(個人!$C$5:$AF$205,$A100,1)&lt;&gt;"",IF(ISERROR(VLOOKUP($D100&amp;"@"&amp;10,'中間シート（個人）'!$F:$M,4,FALSE)),"",VLOOKUP($D100&amp;"@"&amp;10,'中間シート（個人）'!$F:$M,6,FALSE)&amp;VLOOKUP($D100&amp;"@"&amp;10,'中間シート（個人）'!$F:$M,7,FALSE)&amp;"."&amp;VLOOKUP($D100&amp;"@"&amp;10,'中間シート（個人）'!$F:$M,8,FALSE)),"")</f>
        <v/>
      </c>
    </row>
    <row r="101" spans="1:37" x14ac:dyDescent="0.15">
      <c r="A101" s="20">
        <v>98</v>
      </c>
      <c r="C101" s="20" t="str">
        <f>IF(INDEX(個人!$C$5:$AF$205,$A101,1)&lt;&gt;"",VLOOKUP(INDEX(個人!$C$5:$AF$205,$A101,3),コード一覧!$A$1:$B$3,2,FALSE),"")</f>
        <v/>
      </c>
      <c r="D101" s="20" t="str">
        <f>IF(INDEX(個人!$C$5:$AF$205,$A101,1)&lt;&gt;"",DBCS(TRIM(INDEX(個人!$C$5:$AF$205,$A101,1))),"")</f>
        <v/>
      </c>
      <c r="E101" s="20" t="str">
        <f>IF(INDEX(個人!$C$5:$AF$205,$A101,1)&lt;&gt;"",ASC(TRIM(INDEX(個人!$C$5:$AF$205,$A101,2))),"")</f>
        <v/>
      </c>
      <c r="F101" s="20" t="str">
        <f>IF(INDEX(個人!$C$5:$AF$205,$A101,1)&lt;&gt;"",TEXT(YEAR(INDEX(個人!$C$5:$AF$205,$A101,4)),"0000")&amp;TEXT(MONTH(INDEX(個人!$C$5:$AF$205,$A101,4)),"00")&amp;TEXT(DAY(INDEX(個人!$C$5:$AF$205,$A101,4)),"00"),"")</f>
        <v/>
      </c>
      <c r="G101" s="20" t="str">
        <f>IF(INDEX(個人!$C$5:$AF$205,$A101,1)&lt;&gt;"",VLOOKUP(VLOOKUP(INDEX(個人!$C$5:$AF$205,$A101,7),コード一覧!$AA$1:$AC$18,3,FALSE),コード一覧!$C$1:$D$8,2,FALSE),"")</f>
        <v/>
      </c>
      <c r="H101" s="20" t="str">
        <f>IF(INDEX(個人!$C$5:$AF$205,$A101,1)&lt;&gt;"",IF(ISNUMBER(VALUE(RIGHT(INDEX(個人!$C$5:$AF$205,$A101,7),1))),RIGHT(INDEX(個人!$C$5:$AF$205,$A101,7),1),0),"")</f>
        <v/>
      </c>
      <c r="I101" s="20" t="str">
        <f>IF(INDEX(個人!$C$5:$AF$205,$A101,1)&lt;&gt;"",VLOOKUP(D101&amp;"@"&amp;1,'中間シート（個人）'!$F:$M,3,FALSE),"")</f>
        <v/>
      </c>
      <c r="K101" s="20" t="str">
        <f>IF(INDEX(個人!$C$5:$AF$205,$A101,1)&lt;&gt;"",個人!$B$2,"")</f>
        <v/>
      </c>
      <c r="Q101" s="20" t="str">
        <f>IF(INDEX(個人!$C$5:$AF$205,$A101,1)&lt;&gt;"",4,"")</f>
        <v/>
      </c>
      <c r="R101" s="20" t="str">
        <f>IF(INDEX(個人!$C$5:$AF$205,$A101,1)&lt;&gt;"",IF(ISERROR(VLOOKUP($D101&amp;"@"&amp;1,'中間シート（個人）'!$F:$M,4,FALSE)),"",VLOOKUP($D101&amp;"@"&amp;1,'中間シート（個人）'!$F:$M,4,FALSE)&amp;VLOOKUP($D101&amp;"@"&amp;1,'中間シート（個人）'!$F:$M,5,FALSE)),"")</f>
        <v/>
      </c>
      <c r="S101" s="20" t="str">
        <f>IF(INDEX(個人!$C$5:$AF$205,$A101,1)&lt;&gt;"",IF(ISERROR(VLOOKUP($D101&amp;"@"&amp;1,'中間シート（個人）'!$F:$M,4,FALSE)),"",VLOOKUP($D101&amp;"@"&amp;1,'中間シート（個人）'!$F:$M,6,FALSE)&amp;VLOOKUP($D101&amp;"@"&amp;1,'中間シート（個人）'!$F:$M,7,FALSE)&amp;"."&amp;VLOOKUP($D101&amp;"@"&amp;1,'中間シート（個人）'!$F:$M,8,FALSE)),"")</f>
        <v/>
      </c>
      <c r="T101" s="20" t="str">
        <f>IF(INDEX(個人!$C$5:$AF$205,$A101,1)&lt;&gt;"",IF(ISERROR(VLOOKUP($D101&amp;"@"&amp;2,'中間シート（個人）'!$F:$M,4,FALSE)),"",VLOOKUP($D101&amp;"@"&amp;2,'中間シート（個人）'!$F:$M,4,FALSE)&amp;VLOOKUP($D101&amp;"@"&amp;2,'中間シート（個人）'!$F:$M,5,FALSE)),"")</f>
        <v/>
      </c>
      <c r="U101" s="20" t="str">
        <f>IF(INDEX(個人!$C$5:$AF$205,$A101,1)&lt;&gt;"",IF(ISERROR(VLOOKUP($D101&amp;"@"&amp;2,'中間シート（個人）'!$F:$M,4,FALSE)),"",VLOOKUP($D101&amp;"@"&amp;2,'中間シート（個人）'!$F:$M,6,FALSE)&amp;VLOOKUP($D101&amp;"@"&amp;2,'中間シート（個人）'!$F:$M,7,FALSE)&amp;"."&amp;VLOOKUP($D101&amp;"@"&amp;2,'中間シート（個人）'!$F:$M,8,FALSE)),"")</f>
        <v/>
      </c>
      <c r="V101" s="20" t="str">
        <f>IF(INDEX(個人!$C$5:$AF$205,$A101,1)&lt;&gt;"",IF(ISERROR(VLOOKUP($D101&amp;"@"&amp;3,'中間シート（個人）'!$F:$M,4,FALSE)),"",VLOOKUP($D101&amp;"@"&amp;3,'中間シート（個人）'!$F:$M,4,FALSE)&amp;VLOOKUP($D101&amp;"@"&amp;3,'中間シート（個人）'!$F:$M,5,FALSE)),"")</f>
        <v/>
      </c>
      <c r="W101" s="20" t="str">
        <f>IF(INDEX(個人!$C$5:$AF$205,$A101,1)&lt;&gt;"",IF(ISERROR(VLOOKUP($D101&amp;"@"&amp;3,'中間シート（個人）'!$F:$M,4,FALSE)),"",VLOOKUP($D101&amp;"@"&amp;3,'中間シート（個人）'!$F:$M,6,FALSE)&amp;VLOOKUP($D101&amp;"@"&amp;3,'中間シート（個人）'!$F:$M,7,FALSE)&amp;"."&amp;VLOOKUP($D101&amp;"@"&amp;3,'中間シート（個人）'!$F:$M,8,FALSE)),"")</f>
        <v/>
      </c>
      <c r="X101" s="20" t="str">
        <f>IF(INDEX(個人!$C$5:$AF$205,$A101,1)&lt;&gt;"",IF(ISERROR(VLOOKUP($D101&amp;"@"&amp;4,'中間シート（個人）'!$F:$M,4,FALSE)),"",VLOOKUP($D101&amp;"@"&amp;4,'中間シート（個人）'!$F:$M,4,FALSE)&amp;VLOOKUP($D101&amp;"@"&amp;4,'中間シート（個人）'!$F:$M,5,FALSE)),"")</f>
        <v/>
      </c>
      <c r="Y101" s="20" t="str">
        <f>IF(INDEX(個人!$C$5:$AF$205,$A101,1)&lt;&gt;"",IF(ISERROR(VLOOKUP($D101&amp;"@"&amp;4,'中間シート（個人）'!$F:$M,4,FALSE)),"",VLOOKUP($D101&amp;"@"&amp;4,'中間シート（個人）'!$F:$M,6,FALSE)&amp;VLOOKUP($D101&amp;"@"&amp;4,'中間シート（個人）'!$F:$M,7,FALSE)&amp;"."&amp;VLOOKUP($D101&amp;"@"&amp;4,'中間シート（個人）'!$F:$M,8,FALSE)),"")</f>
        <v/>
      </c>
      <c r="Z101" s="20" t="str">
        <f>IF(INDEX(個人!$C$5:$AF$205,$A101,1)&lt;&gt;"",IF(ISERROR(VLOOKUP($D101&amp;"@"&amp;5,'中間シート（個人）'!$F:$M,4,FALSE)),"",VLOOKUP($D101&amp;"@"&amp;5,'中間シート（個人）'!$F:$M,4,FALSE)&amp;VLOOKUP($D101&amp;"@"&amp;5,'中間シート（個人）'!$F:$M,5,FALSE)),"")</f>
        <v/>
      </c>
      <c r="AA101" s="20" t="str">
        <f>IF(INDEX(個人!$C$5:$AF$205,$A101,1)&lt;&gt;"",IF(ISERROR(VLOOKUP($D101&amp;"@"&amp;5,'中間シート（個人）'!$F:$M,4,FALSE)),"",VLOOKUP($D101&amp;"@"&amp;5,'中間シート（個人）'!$F:$M,6,FALSE)&amp;VLOOKUP($D101&amp;"@"&amp;5,'中間シート（個人）'!$F:$M,7,FALSE)&amp;"."&amp;VLOOKUP($D101&amp;"@"&amp;5,'中間シート（個人）'!$F:$M,8,FALSE)),"")</f>
        <v/>
      </c>
      <c r="AB101" s="20" t="str">
        <f>IF(INDEX(個人!$C$5:$AF$205,$A101,1)&lt;&gt;"",IF(ISERROR(VLOOKUP($D101&amp;"@"&amp;6,'中間シート（個人）'!$F:$M,4,FALSE)),"",VLOOKUP($D101&amp;"@"&amp;6,'中間シート（個人）'!$F:$M,4,FALSE)&amp;VLOOKUP($D101&amp;"@"&amp;6,'中間シート（個人）'!$F:$M,5,FALSE)),"")</f>
        <v/>
      </c>
      <c r="AC101" s="20" t="str">
        <f>IF(INDEX(個人!$C$5:$AF$205,$A101,1)&lt;&gt;"",IF(ISERROR(VLOOKUP($D101&amp;"@"&amp;6,'中間シート（個人）'!$F:$M,4,FALSE)),"",VLOOKUP($D101&amp;"@"&amp;6,'中間シート（個人）'!$F:$M,6,FALSE)&amp;VLOOKUP($D101&amp;"@"&amp;6,'中間シート（個人）'!$F:$M,7,FALSE)&amp;"."&amp;VLOOKUP($D101&amp;"@"&amp;6,'中間シート（個人）'!$F:$M,8,FALSE)),"")</f>
        <v/>
      </c>
      <c r="AD101" s="20" t="str">
        <f>IF(INDEX(個人!$C$5:$AF$205,$A101,1)&lt;&gt;"",IF(ISERROR(VLOOKUP($D101&amp;"@"&amp;7,'中間シート（個人）'!$F:$M,4,FALSE)),"",VLOOKUP($D101&amp;"@"&amp;7,'中間シート（個人）'!$F:$M,4,FALSE)&amp;VLOOKUP($D101&amp;"@"&amp;7,'中間シート（個人）'!$F:$M,5,FALSE)),"")</f>
        <v/>
      </c>
      <c r="AE101" s="20" t="str">
        <f>IF(INDEX(個人!$C$5:$AF$205,$A101,1)&lt;&gt;"",IF(ISERROR(VLOOKUP($D101&amp;"@"&amp;7,'中間シート（個人）'!$F:$M,4,FALSE)),"",VLOOKUP($D101&amp;"@"&amp;7,'中間シート（個人）'!$F:$M,6,FALSE)&amp;VLOOKUP($D101&amp;"@"&amp;7,'中間シート（個人）'!$F:$M,7,FALSE)&amp;"."&amp;VLOOKUP($D101&amp;"@"&amp;7,'中間シート（個人）'!$F:$M,8,FALSE)),"")</f>
        <v/>
      </c>
      <c r="AF101" s="20" t="str">
        <f>IF(INDEX(個人!$C$5:$AF$205,$A101,1)&lt;&gt;"",IF(ISERROR(VLOOKUP($D101&amp;"@"&amp;8,'中間シート（個人）'!$F:$M,4,FALSE)),"",VLOOKUP($D101&amp;"@"&amp;8,'中間シート（個人）'!$F:$M,4,FALSE)&amp;VLOOKUP($D101&amp;"@"&amp;8,'中間シート（個人）'!$F:$M,5,FALSE)),"")</f>
        <v/>
      </c>
      <c r="AG101" s="20" t="str">
        <f>IF(INDEX(個人!$C$5:$AF$205,$A101,1)&lt;&gt;"",IF(ISERROR(VLOOKUP($D101&amp;"@"&amp;8,'中間シート（個人）'!$F:$M,4,FALSE)),"",VLOOKUP($D101&amp;"@"&amp;8,'中間シート（個人）'!$F:$M,6,FALSE)&amp;VLOOKUP($D101&amp;"@"&amp;8,'中間シート（個人）'!$F:$M,7,FALSE)&amp;"."&amp;VLOOKUP($D101&amp;"@"&amp;8,'中間シート（個人）'!$F:$M,8,FALSE)),"")</f>
        <v/>
      </c>
      <c r="AH101" s="20" t="str">
        <f>IF(INDEX(個人!$C$5:$AF$205,$A101,1)&lt;&gt;"",IF(ISERROR(VLOOKUP($D101&amp;"@"&amp;9,'中間シート（個人）'!$F:$M,4,FALSE)),"",VLOOKUP($D101&amp;"@"&amp;9,'中間シート（個人）'!$F:$M,4,FALSE)&amp;VLOOKUP($D101&amp;"@"&amp;9,'中間シート（個人）'!$F:$M,5,FALSE)),"")</f>
        <v/>
      </c>
      <c r="AI101" s="20" t="str">
        <f>IF(INDEX(個人!$C$5:$AF$205,$A101,1)&lt;&gt;"",IF(ISERROR(VLOOKUP($D101&amp;"@"&amp;9,'中間シート（個人）'!$F:$M,4,FALSE)),"",VLOOKUP($D101&amp;"@"&amp;9,'中間シート（個人）'!$F:$M,6,FALSE)&amp;VLOOKUP($D101&amp;"@"&amp;9,'中間シート（個人）'!$F:$M,7,FALSE)&amp;"."&amp;VLOOKUP($D101&amp;"@"&amp;9,'中間シート（個人）'!$F:$M,8,FALSE)),"")</f>
        <v/>
      </c>
      <c r="AJ101" s="20" t="str">
        <f>IF(INDEX(個人!$C$5:$AF$205,$A101,1)&lt;&gt;"",IF(ISERROR(VLOOKUP($D101&amp;"@"&amp;10,'中間シート（個人）'!$F:$M,4,FALSE)),"",VLOOKUP($D101&amp;"@"&amp;10,'中間シート（個人）'!$F:$M,4,FALSE)&amp;VLOOKUP($D101&amp;"@"&amp;10,'中間シート（個人）'!$F:$M,5,FALSE)),"")</f>
        <v/>
      </c>
      <c r="AK101" s="20" t="str">
        <f>IF(INDEX(個人!$C$5:$AF$205,$A101,1)&lt;&gt;"",IF(ISERROR(VLOOKUP($D101&amp;"@"&amp;10,'中間シート（個人）'!$F:$M,4,FALSE)),"",VLOOKUP($D101&amp;"@"&amp;10,'中間シート（個人）'!$F:$M,6,FALSE)&amp;VLOOKUP($D101&amp;"@"&amp;10,'中間シート（個人）'!$F:$M,7,FALSE)&amp;"."&amp;VLOOKUP($D101&amp;"@"&amp;10,'中間シート（個人）'!$F:$M,8,FALSE)),"")</f>
        <v/>
      </c>
    </row>
    <row r="102" spans="1:37" x14ac:dyDescent="0.15">
      <c r="A102" s="20">
        <v>99</v>
      </c>
      <c r="C102" s="20" t="str">
        <f>IF(INDEX(個人!$C$5:$AF$205,$A102,1)&lt;&gt;"",VLOOKUP(INDEX(個人!$C$5:$AF$205,$A102,3),コード一覧!$A$1:$B$3,2,FALSE),"")</f>
        <v/>
      </c>
      <c r="D102" s="20" t="str">
        <f>IF(INDEX(個人!$C$5:$AF$205,$A102,1)&lt;&gt;"",DBCS(TRIM(INDEX(個人!$C$5:$AF$205,$A102,1))),"")</f>
        <v/>
      </c>
      <c r="E102" s="20" t="str">
        <f>IF(INDEX(個人!$C$5:$AF$205,$A102,1)&lt;&gt;"",ASC(TRIM(INDEX(個人!$C$5:$AF$205,$A102,2))),"")</f>
        <v/>
      </c>
      <c r="F102" s="20" t="str">
        <f>IF(INDEX(個人!$C$5:$AF$205,$A102,1)&lt;&gt;"",TEXT(YEAR(INDEX(個人!$C$5:$AF$205,$A102,4)),"0000")&amp;TEXT(MONTH(INDEX(個人!$C$5:$AF$205,$A102,4)),"00")&amp;TEXT(DAY(INDEX(個人!$C$5:$AF$205,$A102,4)),"00"),"")</f>
        <v/>
      </c>
      <c r="G102" s="20" t="str">
        <f>IF(INDEX(個人!$C$5:$AF$205,$A102,1)&lt;&gt;"",VLOOKUP(VLOOKUP(INDEX(個人!$C$5:$AF$205,$A102,7),コード一覧!$AA$1:$AC$18,3,FALSE),コード一覧!$C$1:$D$8,2,FALSE),"")</f>
        <v/>
      </c>
      <c r="H102" s="20" t="str">
        <f>IF(INDEX(個人!$C$5:$AF$205,$A102,1)&lt;&gt;"",IF(ISNUMBER(VALUE(RIGHT(INDEX(個人!$C$5:$AF$205,$A102,7),1))),RIGHT(INDEX(個人!$C$5:$AF$205,$A102,7),1),0),"")</f>
        <v/>
      </c>
      <c r="I102" s="20" t="str">
        <f>IF(INDEX(個人!$C$5:$AF$205,$A102,1)&lt;&gt;"",VLOOKUP(D102&amp;"@"&amp;1,'中間シート（個人）'!$F:$M,3,FALSE),"")</f>
        <v/>
      </c>
      <c r="K102" s="20" t="str">
        <f>IF(INDEX(個人!$C$5:$AF$205,$A102,1)&lt;&gt;"",個人!$B$2,"")</f>
        <v/>
      </c>
      <c r="Q102" s="20" t="str">
        <f>IF(INDEX(個人!$C$5:$AF$205,$A102,1)&lt;&gt;"",4,"")</f>
        <v/>
      </c>
      <c r="R102" s="20" t="str">
        <f>IF(INDEX(個人!$C$5:$AF$205,$A102,1)&lt;&gt;"",IF(ISERROR(VLOOKUP($D102&amp;"@"&amp;1,'中間シート（個人）'!$F:$M,4,FALSE)),"",VLOOKUP($D102&amp;"@"&amp;1,'中間シート（個人）'!$F:$M,4,FALSE)&amp;VLOOKUP($D102&amp;"@"&amp;1,'中間シート（個人）'!$F:$M,5,FALSE)),"")</f>
        <v/>
      </c>
      <c r="S102" s="20" t="str">
        <f>IF(INDEX(個人!$C$5:$AF$205,$A102,1)&lt;&gt;"",IF(ISERROR(VLOOKUP($D102&amp;"@"&amp;1,'中間シート（個人）'!$F:$M,4,FALSE)),"",VLOOKUP($D102&amp;"@"&amp;1,'中間シート（個人）'!$F:$M,6,FALSE)&amp;VLOOKUP($D102&amp;"@"&amp;1,'中間シート（個人）'!$F:$M,7,FALSE)&amp;"."&amp;VLOOKUP($D102&amp;"@"&amp;1,'中間シート（個人）'!$F:$M,8,FALSE)),"")</f>
        <v/>
      </c>
      <c r="T102" s="20" t="str">
        <f>IF(INDEX(個人!$C$5:$AF$205,$A102,1)&lt;&gt;"",IF(ISERROR(VLOOKUP($D102&amp;"@"&amp;2,'中間シート（個人）'!$F:$M,4,FALSE)),"",VLOOKUP($D102&amp;"@"&amp;2,'中間シート（個人）'!$F:$M,4,FALSE)&amp;VLOOKUP($D102&amp;"@"&amp;2,'中間シート（個人）'!$F:$M,5,FALSE)),"")</f>
        <v/>
      </c>
      <c r="U102" s="20" t="str">
        <f>IF(INDEX(個人!$C$5:$AF$205,$A102,1)&lt;&gt;"",IF(ISERROR(VLOOKUP($D102&amp;"@"&amp;2,'中間シート（個人）'!$F:$M,4,FALSE)),"",VLOOKUP($D102&amp;"@"&amp;2,'中間シート（個人）'!$F:$M,6,FALSE)&amp;VLOOKUP($D102&amp;"@"&amp;2,'中間シート（個人）'!$F:$M,7,FALSE)&amp;"."&amp;VLOOKUP($D102&amp;"@"&amp;2,'中間シート（個人）'!$F:$M,8,FALSE)),"")</f>
        <v/>
      </c>
      <c r="V102" s="20" t="str">
        <f>IF(INDEX(個人!$C$5:$AF$205,$A102,1)&lt;&gt;"",IF(ISERROR(VLOOKUP($D102&amp;"@"&amp;3,'中間シート（個人）'!$F:$M,4,FALSE)),"",VLOOKUP($D102&amp;"@"&amp;3,'中間シート（個人）'!$F:$M,4,FALSE)&amp;VLOOKUP($D102&amp;"@"&amp;3,'中間シート（個人）'!$F:$M,5,FALSE)),"")</f>
        <v/>
      </c>
      <c r="W102" s="20" t="str">
        <f>IF(INDEX(個人!$C$5:$AF$205,$A102,1)&lt;&gt;"",IF(ISERROR(VLOOKUP($D102&amp;"@"&amp;3,'中間シート（個人）'!$F:$M,4,FALSE)),"",VLOOKUP($D102&amp;"@"&amp;3,'中間シート（個人）'!$F:$M,6,FALSE)&amp;VLOOKUP($D102&amp;"@"&amp;3,'中間シート（個人）'!$F:$M,7,FALSE)&amp;"."&amp;VLOOKUP($D102&amp;"@"&amp;3,'中間シート（個人）'!$F:$M,8,FALSE)),"")</f>
        <v/>
      </c>
      <c r="X102" s="20" t="str">
        <f>IF(INDEX(個人!$C$5:$AF$205,$A102,1)&lt;&gt;"",IF(ISERROR(VLOOKUP($D102&amp;"@"&amp;4,'中間シート（個人）'!$F:$M,4,FALSE)),"",VLOOKUP($D102&amp;"@"&amp;4,'中間シート（個人）'!$F:$M,4,FALSE)&amp;VLOOKUP($D102&amp;"@"&amp;4,'中間シート（個人）'!$F:$M,5,FALSE)),"")</f>
        <v/>
      </c>
      <c r="Y102" s="20" t="str">
        <f>IF(INDEX(個人!$C$5:$AF$205,$A102,1)&lt;&gt;"",IF(ISERROR(VLOOKUP($D102&amp;"@"&amp;4,'中間シート（個人）'!$F:$M,4,FALSE)),"",VLOOKUP($D102&amp;"@"&amp;4,'中間シート（個人）'!$F:$M,6,FALSE)&amp;VLOOKUP($D102&amp;"@"&amp;4,'中間シート（個人）'!$F:$M,7,FALSE)&amp;"."&amp;VLOOKUP($D102&amp;"@"&amp;4,'中間シート（個人）'!$F:$M,8,FALSE)),"")</f>
        <v/>
      </c>
      <c r="Z102" s="20" t="str">
        <f>IF(INDEX(個人!$C$5:$AF$205,$A102,1)&lt;&gt;"",IF(ISERROR(VLOOKUP($D102&amp;"@"&amp;5,'中間シート（個人）'!$F:$M,4,FALSE)),"",VLOOKUP($D102&amp;"@"&amp;5,'中間シート（個人）'!$F:$M,4,FALSE)&amp;VLOOKUP($D102&amp;"@"&amp;5,'中間シート（個人）'!$F:$M,5,FALSE)),"")</f>
        <v/>
      </c>
      <c r="AA102" s="20" t="str">
        <f>IF(INDEX(個人!$C$5:$AF$205,$A102,1)&lt;&gt;"",IF(ISERROR(VLOOKUP($D102&amp;"@"&amp;5,'中間シート（個人）'!$F:$M,4,FALSE)),"",VLOOKUP($D102&amp;"@"&amp;5,'中間シート（個人）'!$F:$M,6,FALSE)&amp;VLOOKUP($D102&amp;"@"&amp;5,'中間シート（個人）'!$F:$M,7,FALSE)&amp;"."&amp;VLOOKUP($D102&amp;"@"&amp;5,'中間シート（個人）'!$F:$M,8,FALSE)),"")</f>
        <v/>
      </c>
      <c r="AB102" s="20" t="str">
        <f>IF(INDEX(個人!$C$5:$AF$205,$A102,1)&lt;&gt;"",IF(ISERROR(VLOOKUP($D102&amp;"@"&amp;6,'中間シート（個人）'!$F:$M,4,FALSE)),"",VLOOKUP($D102&amp;"@"&amp;6,'中間シート（個人）'!$F:$M,4,FALSE)&amp;VLOOKUP($D102&amp;"@"&amp;6,'中間シート（個人）'!$F:$M,5,FALSE)),"")</f>
        <v/>
      </c>
      <c r="AC102" s="20" t="str">
        <f>IF(INDEX(個人!$C$5:$AF$205,$A102,1)&lt;&gt;"",IF(ISERROR(VLOOKUP($D102&amp;"@"&amp;6,'中間シート（個人）'!$F:$M,4,FALSE)),"",VLOOKUP($D102&amp;"@"&amp;6,'中間シート（個人）'!$F:$M,6,FALSE)&amp;VLOOKUP($D102&amp;"@"&amp;6,'中間シート（個人）'!$F:$M,7,FALSE)&amp;"."&amp;VLOOKUP($D102&amp;"@"&amp;6,'中間シート（個人）'!$F:$M,8,FALSE)),"")</f>
        <v/>
      </c>
      <c r="AD102" s="20" t="str">
        <f>IF(INDEX(個人!$C$5:$AF$205,$A102,1)&lt;&gt;"",IF(ISERROR(VLOOKUP($D102&amp;"@"&amp;7,'中間シート（個人）'!$F:$M,4,FALSE)),"",VLOOKUP($D102&amp;"@"&amp;7,'中間シート（個人）'!$F:$M,4,FALSE)&amp;VLOOKUP($D102&amp;"@"&amp;7,'中間シート（個人）'!$F:$M,5,FALSE)),"")</f>
        <v/>
      </c>
      <c r="AE102" s="20" t="str">
        <f>IF(INDEX(個人!$C$5:$AF$205,$A102,1)&lt;&gt;"",IF(ISERROR(VLOOKUP($D102&amp;"@"&amp;7,'中間シート（個人）'!$F:$M,4,FALSE)),"",VLOOKUP($D102&amp;"@"&amp;7,'中間シート（個人）'!$F:$M,6,FALSE)&amp;VLOOKUP($D102&amp;"@"&amp;7,'中間シート（個人）'!$F:$M,7,FALSE)&amp;"."&amp;VLOOKUP($D102&amp;"@"&amp;7,'中間シート（個人）'!$F:$M,8,FALSE)),"")</f>
        <v/>
      </c>
      <c r="AF102" s="20" t="str">
        <f>IF(INDEX(個人!$C$5:$AF$205,$A102,1)&lt;&gt;"",IF(ISERROR(VLOOKUP($D102&amp;"@"&amp;8,'中間シート（個人）'!$F:$M,4,FALSE)),"",VLOOKUP($D102&amp;"@"&amp;8,'中間シート（個人）'!$F:$M,4,FALSE)&amp;VLOOKUP($D102&amp;"@"&amp;8,'中間シート（個人）'!$F:$M,5,FALSE)),"")</f>
        <v/>
      </c>
      <c r="AG102" s="20" t="str">
        <f>IF(INDEX(個人!$C$5:$AF$205,$A102,1)&lt;&gt;"",IF(ISERROR(VLOOKUP($D102&amp;"@"&amp;8,'中間シート（個人）'!$F:$M,4,FALSE)),"",VLOOKUP($D102&amp;"@"&amp;8,'中間シート（個人）'!$F:$M,6,FALSE)&amp;VLOOKUP($D102&amp;"@"&amp;8,'中間シート（個人）'!$F:$M,7,FALSE)&amp;"."&amp;VLOOKUP($D102&amp;"@"&amp;8,'中間シート（個人）'!$F:$M,8,FALSE)),"")</f>
        <v/>
      </c>
      <c r="AH102" s="20" t="str">
        <f>IF(INDEX(個人!$C$5:$AF$205,$A102,1)&lt;&gt;"",IF(ISERROR(VLOOKUP($D102&amp;"@"&amp;9,'中間シート（個人）'!$F:$M,4,FALSE)),"",VLOOKUP($D102&amp;"@"&amp;9,'中間シート（個人）'!$F:$M,4,FALSE)&amp;VLOOKUP($D102&amp;"@"&amp;9,'中間シート（個人）'!$F:$M,5,FALSE)),"")</f>
        <v/>
      </c>
      <c r="AI102" s="20" t="str">
        <f>IF(INDEX(個人!$C$5:$AF$205,$A102,1)&lt;&gt;"",IF(ISERROR(VLOOKUP($D102&amp;"@"&amp;9,'中間シート（個人）'!$F:$M,4,FALSE)),"",VLOOKUP($D102&amp;"@"&amp;9,'中間シート（個人）'!$F:$M,6,FALSE)&amp;VLOOKUP($D102&amp;"@"&amp;9,'中間シート（個人）'!$F:$M,7,FALSE)&amp;"."&amp;VLOOKUP($D102&amp;"@"&amp;9,'中間シート（個人）'!$F:$M,8,FALSE)),"")</f>
        <v/>
      </c>
      <c r="AJ102" s="20" t="str">
        <f>IF(INDEX(個人!$C$5:$AF$205,$A102,1)&lt;&gt;"",IF(ISERROR(VLOOKUP($D102&amp;"@"&amp;10,'中間シート（個人）'!$F:$M,4,FALSE)),"",VLOOKUP($D102&amp;"@"&amp;10,'中間シート（個人）'!$F:$M,4,FALSE)&amp;VLOOKUP($D102&amp;"@"&amp;10,'中間シート（個人）'!$F:$M,5,FALSE)),"")</f>
        <v/>
      </c>
      <c r="AK102" s="20" t="str">
        <f>IF(INDEX(個人!$C$5:$AF$205,$A102,1)&lt;&gt;"",IF(ISERROR(VLOOKUP($D102&amp;"@"&amp;10,'中間シート（個人）'!$F:$M,4,FALSE)),"",VLOOKUP($D102&amp;"@"&amp;10,'中間シート（個人）'!$F:$M,6,FALSE)&amp;VLOOKUP($D102&amp;"@"&amp;10,'中間シート（個人）'!$F:$M,7,FALSE)&amp;"."&amp;VLOOKUP($D102&amp;"@"&amp;10,'中間シート（個人）'!$F:$M,8,FALSE)),"")</f>
        <v/>
      </c>
    </row>
    <row r="103" spans="1:37" x14ac:dyDescent="0.15">
      <c r="A103" s="20">
        <v>100</v>
      </c>
      <c r="C103" s="20" t="str">
        <f>IF(INDEX(個人!$C$5:$AF$205,$A103,1)&lt;&gt;"",VLOOKUP(INDEX(個人!$C$5:$AF$205,$A103,3),コード一覧!$A$1:$B$3,2,FALSE),"")</f>
        <v/>
      </c>
      <c r="D103" s="20" t="str">
        <f>IF(INDEX(個人!$C$5:$AF$205,$A103,1)&lt;&gt;"",DBCS(TRIM(INDEX(個人!$C$5:$AF$205,$A103,1))),"")</f>
        <v/>
      </c>
      <c r="E103" s="20" t="str">
        <f>IF(INDEX(個人!$C$5:$AF$205,$A103,1)&lt;&gt;"",ASC(TRIM(INDEX(個人!$C$5:$AF$205,$A103,2))),"")</f>
        <v/>
      </c>
      <c r="F103" s="20" t="str">
        <f>IF(INDEX(個人!$C$5:$AF$205,$A103,1)&lt;&gt;"",TEXT(YEAR(INDEX(個人!$C$5:$AF$205,$A103,4)),"0000")&amp;TEXT(MONTH(INDEX(個人!$C$5:$AF$205,$A103,4)),"00")&amp;TEXT(DAY(INDEX(個人!$C$5:$AF$205,$A103,4)),"00"),"")</f>
        <v/>
      </c>
      <c r="G103" s="20" t="str">
        <f>IF(INDEX(個人!$C$5:$AF$205,$A103,1)&lt;&gt;"",VLOOKUP(VLOOKUP(INDEX(個人!$C$5:$AF$205,$A103,7),コード一覧!$AA$1:$AC$18,3,FALSE),コード一覧!$C$1:$D$8,2,FALSE),"")</f>
        <v/>
      </c>
      <c r="H103" s="20" t="str">
        <f>IF(INDEX(個人!$C$5:$AF$205,$A103,1)&lt;&gt;"",IF(ISNUMBER(VALUE(RIGHT(INDEX(個人!$C$5:$AF$205,$A103,7),1))),RIGHT(INDEX(個人!$C$5:$AF$205,$A103,7),1),0),"")</f>
        <v/>
      </c>
      <c r="I103" s="20" t="str">
        <f>IF(INDEX(個人!$C$5:$AF$205,$A103,1)&lt;&gt;"",VLOOKUP(D103&amp;"@"&amp;1,'中間シート（個人）'!$F:$M,3,FALSE),"")</f>
        <v/>
      </c>
      <c r="K103" s="20" t="str">
        <f>IF(INDEX(個人!$C$5:$AF$205,$A103,1)&lt;&gt;"",個人!$B$2,"")</f>
        <v/>
      </c>
      <c r="Q103" s="20" t="str">
        <f>IF(INDEX(個人!$C$5:$AF$205,$A103,1)&lt;&gt;"",4,"")</f>
        <v/>
      </c>
      <c r="R103" s="20" t="str">
        <f>IF(INDEX(個人!$C$5:$AF$205,$A103,1)&lt;&gt;"",IF(ISERROR(VLOOKUP($D103&amp;"@"&amp;1,'中間シート（個人）'!$F:$M,4,FALSE)),"",VLOOKUP($D103&amp;"@"&amp;1,'中間シート（個人）'!$F:$M,4,FALSE)&amp;VLOOKUP($D103&amp;"@"&amp;1,'中間シート（個人）'!$F:$M,5,FALSE)),"")</f>
        <v/>
      </c>
      <c r="S103" s="20" t="str">
        <f>IF(INDEX(個人!$C$5:$AF$205,$A103,1)&lt;&gt;"",IF(ISERROR(VLOOKUP($D103&amp;"@"&amp;1,'中間シート（個人）'!$F:$M,4,FALSE)),"",VLOOKUP($D103&amp;"@"&amp;1,'中間シート（個人）'!$F:$M,6,FALSE)&amp;VLOOKUP($D103&amp;"@"&amp;1,'中間シート（個人）'!$F:$M,7,FALSE)&amp;"."&amp;VLOOKUP($D103&amp;"@"&amp;1,'中間シート（個人）'!$F:$M,8,FALSE)),"")</f>
        <v/>
      </c>
      <c r="T103" s="20" t="str">
        <f>IF(INDEX(個人!$C$5:$AF$205,$A103,1)&lt;&gt;"",IF(ISERROR(VLOOKUP($D103&amp;"@"&amp;2,'中間シート（個人）'!$F:$M,4,FALSE)),"",VLOOKUP($D103&amp;"@"&amp;2,'中間シート（個人）'!$F:$M,4,FALSE)&amp;VLOOKUP($D103&amp;"@"&amp;2,'中間シート（個人）'!$F:$M,5,FALSE)),"")</f>
        <v/>
      </c>
      <c r="U103" s="20" t="str">
        <f>IF(INDEX(個人!$C$5:$AF$205,$A103,1)&lt;&gt;"",IF(ISERROR(VLOOKUP($D103&amp;"@"&amp;2,'中間シート（個人）'!$F:$M,4,FALSE)),"",VLOOKUP($D103&amp;"@"&amp;2,'中間シート（個人）'!$F:$M,6,FALSE)&amp;VLOOKUP($D103&amp;"@"&amp;2,'中間シート（個人）'!$F:$M,7,FALSE)&amp;"."&amp;VLOOKUP($D103&amp;"@"&amp;2,'中間シート（個人）'!$F:$M,8,FALSE)),"")</f>
        <v/>
      </c>
      <c r="V103" s="20" t="str">
        <f>IF(INDEX(個人!$C$5:$AF$205,$A103,1)&lt;&gt;"",IF(ISERROR(VLOOKUP($D103&amp;"@"&amp;3,'中間シート（個人）'!$F:$M,4,FALSE)),"",VLOOKUP($D103&amp;"@"&amp;3,'中間シート（個人）'!$F:$M,4,FALSE)&amp;VLOOKUP($D103&amp;"@"&amp;3,'中間シート（個人）'!$F:$M,5,FALSE)),"")</f>
        <v/>
      </c>
      <c r="W103" s="20" t="str">
        <f>IF(INDEX(個人!$C$5:$AF$205,$A103,1)&lt;&gt;"",IF(ISERROR(VLOOKUP($D103&amp;"@"&amp;3,'中間シート（個人）'!$F:$M,4,FALSE)),"",VLOOKUP($D103&amp;"@"&amp;3,'中間シート（個人）'!$F:$M,6,FALSE)&amp;VLOOKUP($D103&amp;"@"&amp;3,'中間シート（個人）'!$F:$M,7,FALSE)&amp;"."&amp;VLOOKUP($D103&amp;"@"&amp;3,'中間シート（個人）'!$F:$M,8,FALSE)),"")</f>
        <v/>
      </c>
      <c r="X103" s="20" t="str">
        <f>IF(INDEX(個人!$C$5:$AF$205,$A103,1)&lt;&gt;"",IF(ISERROR(VLOOKUP($D103&amp;"@"&amp;4,'中間シート（個人）'!$F:$M,4,FALSE)),"",VLOOKUP($D103&amp;"@"&amp;4,'中間シート（個人）'!$F:$M,4,FALSE)&amp;VLOOKUP($D103&amp;"@"&amp;4,'中間シート（個人）'!$F:$M,5,FALSE)),"")</f>
        <v/>
      </c>
      <c r="Y103" s="20" t="str">
        <f>IF(INDEX(個人!$C$5:$AF$205,$A103,1)&lt;&gt;"",IF(ISERROR(VLOOKUP($D103&amp;"@"&amp;4,'中間シート（個人）'!$F:$M,4,FALSE)),"",VLOOKUP($D103&amp;"@"&amp;4,'中間シート（個人）'!$F:$M,6,FALSE)&amp;VLOOKUP($D103&amp;"@"&amp;4,'中間シート（個人）'!$F:$M,7,FALSE)&amp;"."&amp;VLOOKUP($D103&amp;"@"&amp;4,'中間シート（個人）'!$F:$M,8,FALSE)),"")</f>
        <v/>
      </c>
      <c r="Z103" s="20" t="str">
        <f>IF(INDEX(個人!$C$5:$AF$205,$A103,1)&lt;&gt;"",IF(ISERROR(VLOOKUP($D103&amp;"@"&amp;5,'中間シート（個人）'!$F:$M,4,FALSE)),"",VLOOKUP($D103&amp;"@"&amp;5,'中間シート（個人）'!$F:$M,4,FALSE)&amp;VLOOKUP($D103&amp;"@"&amp;5,'中間シート（個人）'!$F:$M,5,FALSE)),"")</f>
        <v/>
      </c>
      <c r="AA103" s="20" t="str">
        <f>IF(INDEX(個人!$C$5:$AF$205,$A103,1)&lt;&gt;"",IF(ISERROR(VLOOKUP($D103&amp;"@"&amp;5,'中間シート（個人）'!$F:$M,4,FALSE)),"",VLOOKUP($D103&amp;"@"&amp;5,'中間シート（個人）'!$F:$M,6,FALSE)&amp;VLOOKUP($D103&amp;"@"&amp;5,'中間シート（個人）'!$F:$M,7,FALSE)&amp;"."&amp;VLOOKUP($D103&amp;"@"&amp;5,'中間シート（個人）'!$F:$M,8,FALSE)),"")</f>
        <v/>
      </c>
      <c r="AB103" s="20" t="str">
        <f>IF(INDEX(個人!$C$5:$AF$205,$A103,1)&lt;&gt;"",IF(ISERROR(VLOOKUP($D103&amp;"@"&amp;6,'中間シート（個人）'!$F:$M,4,FALSE)),"",VLOOKUP($D103&amp;"@"&amp;6,'中間シート（個人）'!$F:$M,4,FALSE)&amp;VLOOKUP($D103&amp;"@"&amp;6,'中間シート（個人）'!$F:$M,5,FALSE)),"")</f>
        <v/>
      </c>
      <c r="AC103" s="20" t="str">
        <f>IF(INDEX(個人!$C$5:$AF$205,$A103,1)&lt;&gt;"",IF(ISERROR(VLOOKUP($D103&amp;"@"&amp;6,'中間シート（個人）'!$F:$M,4,FALSE)),"",VLOOKUP($D103&amp;"@"&amp;6,'中間シート（個人）'!$F:$M,6,FALSE)&amp;VLOOKUP($D103&amp;"@"&amp;6,'中間シート（個人）'!$F:$M,7,FALSE)&amp;"."&amp;VLOOKUP($D103&amp;"@"&amp;6,'中間シート（個人）'!$F:$M,8,FALSE)),"")</f>
        <v/>
      </c>
      <c r="AD103" s="20" t="str">
        <f>IF(INDEX(個人!$C$5:$AF$205,$A103,1)&lt;&gt;"",IF(ISERROR(VLOOKUP($D103&amp;"@"&amp;7,'中間シート（個人）'!$F:$M,4,FALSE)),"",VLOOKUP($D103&amp;"@"&amp;7,'中間シート（個人）'!$F:$M,4,FALSE)&amp;VLOOKUP($D103&amp;"@"&amp;7,'中間シート（個人）'!$F:$M,5,FALSE)),"")</f>
        <v/>
      </c>
      <c r="AE103" s="20" t="str">
        <f>IF(INDEX(個人!$C$5:$AF$205,$A103,1)&lt;&gt;"",IF(ISERROR(VLOOKUP($D103&amp;"@"&amp;7,'中間シート（個人）'!$F:$M,4,FALSE)),"",VLOOKUP($D103&amp;"@"&amp;7,'中間シート（個人）'!$F:$M,6,FALSE)&amp;VLOOKUP($D103&amp;"@"&amp;7,'中間シート（個人）'!$F:$M,7,FALSE)&amp;"."&amp;VLOOKUP($D103&amp;"@"&amp;7,'中間シート（個人）'!$F:$M,8,FALSE)),"")</f>
        <v/>
      </c>
      <c r="AF103" s="20" t="str">
        <f>IF(INDEX(個人!$C$5:$AF$205,$A103,1)&lt;&gt;"",IF(ISERROR(VLOOKUP($D103&amp;"@"&amp;8,'中間シート（個人）'!$F:$M,4,FALSE)),"",VLOOKUP($D103&amp;"@"&amp;8,'中間シート（個人）'!$F:$M,4,FALSE)&amp;VLOOKUP($D103&amp;"@"&amp;8,'中間シート（個人）'!$F:$M,5,FALSE)),"")</f>
        <v/>
      </c>
      <c r="AG103" s="20" t="str">
        <f>IF(INDEX(個人!$C$5:$AF$205,$A103,1)&lt;&gt;"",IF(ISERROR(VLOOKUP($D103&amp;"@"&amp;8,'中間シート（個人）'!$F:$M,4,FALSE)),"",VLOOKUP($D103&amp;"@"&amp;8,'中間シート（個人）'!$F:$M,6,FALSE)&amp;VLOOKUP($D103&amp;"@"&amp;8,'中間シート（個人）'!$F:$M,7,FALSE)&amp;"."&amp;VLOOKUP($D103&amp;"@"&amp;8,'中間シート（個人）'!$F:$M,8,FALSE)),"")</f>
        <v/>
      </c>
      <c r="AH103" s="20" t="str">
        <f>IF(INDEX(個人!$C$5:$AF$205,$A103,1)&lt;&gt;"",IF(ISERROR(VLOOKUP($D103&amp;"@"&amp;9,'中間シート（個人）'!$F:$M,4,FALSE)),"",VLOOKUP($D103&amp;"@"&amp;9,'中間シート（個人）'!$F:$M,4,FALSE)&amp;VLOOKUP($D103&amp;"@"&amp;9,'中間シート（個人）'!$F:$M,5,FALSE)),"")</f>
        <v/>
      </c>
      <c r="AI103" s="20" t="str">
        <f>IF(INDEX(個人!$C$5:$AF$205,$A103,1)&lt;&gt;"",IF(ISERROR(VLOOKUP($D103&amp;"@"&amp;9,'中間シート（個人）'!$F:$M,4,FALSE)),"",VLOOKUP($D103&amp;"@"&amp;9,'中間シート（個人）'!$F:$M,6,FALSE)&amp;VLOOKUP($D103&amp;"@"&amp;9,'中間シート（個人）'!$F:$M,7,FALSE)&amp;"."&amp;VLOOKUP($D103&amp;"@"&amp;9,'中間シート（個人）'!$F:$M,8,FALSE)),"")</f>
        <v/>
      </c>
      <c r="AJ103" s="20" t="str">
        <f>IF(INDEX(個人!$C$5:$AF$205,$A103,1)&lt;&gt;"",IF(ISERROR(VLOOKUP($D103&amp;"@"&amp;10,'中間シート（個人）'!$F:$M,4,FALSE)),"",VLOOKUP($D103&amp;"@"&amp;10,'中間シート（個人）'!$F:$M,4,FALSE)&amp;VLOOKUP($D103&amp;"@"&amp;10,'中間シート（個人）'!$F:$M,5,FALSE)),"")</f>
        <v/>
      </c>
      <c r="AK103" s="20" t="str">
        <f>IF(INDEX(個人!$C$5:$AF$205,$A103,1)&lt;&gt;"",IF(ISERROR(VLOOKUP($D103&amp;"@"&amp;10,'中間シート（個人）'!$F:$M,4,FALSE)),"",VLOOKUP($D103&amp;"@"&amp;10,'中間シート（個人）'!$F:$M,6,FALSE)&amp;VLOOKUP($D103&amp;"@"&amp;10,'中間シート（個人）'!$F:$M,7,FALSE)&amp;"."&amp;VLOOKUP($D103&amp;"@"&amp;10,'中間シート（個人）'!$F:$M,8,FALSE)),"")</f>
        <v/>
      </c>
    </row>
    <row r="104" spans="1:37" x14ac:dyDescent="0.15">
      <c r="A104" s="20">
        <v>101</v>
      </c>
      <c r="C104" s="20" t="str">
        <f>IF(INDEX(個人!$C$5:$AF$205,$A104,1)&lt;&gt;"",VLOOKUP(INDEX(個人!$C$5:$AF$205,$A104,3),コード一覧!$A$1:$B$3,2,FALSE),"")</f>
        <v/>
      </c>
      <c r="D104" s="20" t="str">
        <f>IF(INDEX(個人!$C$5:$AF$205,$A104,1)&lt;&gt;"",DBCS(TRIM(INDEX(個人!$C$5:$AF$205,$A104,1))),"")</f>
        <v/>
      </c>
      <c r="E104" s="20" t="str">
        <f>IF(INDEX(個人!$C$5:$AF$205,$A104,1)&lt;&gt;"",ASC(TRIM(INDEX(個人!$C$5:$AF$205,$A104,2))),"")</f>
        <v/>
      </c>
      <c r="F104" s="20" t="str">
        <f>IF(INDEX(個人!$C$5:$AF$205,$A104,1)&lt;&gt;"",TEXT(YEAR(INDEX(個人!$C$5:$AF$205,$A104,4)),"0000")&amp;TEXT(MONTH(INDEX(個人!$C$5:$AF$205,$A104,4)),"00")&amp;TEXT(DAY(INDEX(個人!$C$5:$AF$205,$A104,4)),"00"),"")</f>
        <v/>
      </c>
      <c r="G104" s="20" t="str">
        <f>IF(INDEX(個人!$C$5:$AF$205,$A104,1)&lt;&gt;"",VLOOKUP(VLOOKUP(INDEX(個人!$C$5:$AF$205,$A104,7),コード一覧!$AA$1:$AC$18,3,FALSE),コード一覧!$C$1:$D$8,2,FALSE),"")</f>
        <v/>
      </c>
      <c r="H104" s="20" t="str">
        <f>IF(INDEX(個人!$C$5:$AF$205,$A104,1)&lt;&gt;"",IF(ISNUMBER(VALUE(RIGHT(INDEX(個人!$C$5:$AF$205,$A104,7),1))),RIGHT(INDEX(個人!$C$5:$AF$205,$A104,7),1),0),"")</f>
        <v/>
      </c>
      <c r="I104" s="20" t="str">
        <f>IF(INDEX(個人!$C$5:$AF$205,$A104,1)&lt;&gt;"",VLOOKUP(D104&amp;"@"&amp;1,'中間シート（個人）'!$F:$M,3,FALSE),"")</f>
        <v/>
      </c>
      <c r="K104" s="20" t="str">
        <f>IF(INDEX(個人!$C$5:$AF$205,$A104,1)&lt;&gt;"",個人!$B$2,"")</f>
        <v/>
      </c>
      <c r="Q104" s="20" t="str">
        <f>IF(INDEX(個人!$C$5:$AF$205,$A104,1)&lt;&gt;"",4,"")</f>
        <v/>
      </c>
      <c r="R104" s="20" t="str">
        <f>IF(INDEX(個人!$C$5:$AF$205,$A104,1)&lt;&gt;"",IF(ISERROR(VLOOKUP($D104&amp;"@"&amp;1,'中間シート（個人）'!$F:$M,4,FALSE)),"",VLOOKUP($D104&amp;"@"&amp;1,'中間シート（個人）'!$F:$M,4,FALSE)&amp;VLOOKUP($D104&amp;"@"&amp;1,'中間シート（個人）'!$F:$M,5,FALSE)),"")</f>
        <v/>
      </c>
      <c r="S104" s="20" t="str">
        <f>IF(INDEX(個人!$C$5:$AF$205,$A104,1)&lt;&gt;"",IF(ISERROR(VLOOKUP($D104&amp;"@"&amp;1,'中間シート（個人）'!$F:$M,4,FALSE)),"",VLOOKUP($D104&amp;"@"&amp;1,'中間シート（個人）'!$F:$M,6,FALSE)&amp;VLOOKUP($D104&amp;"@"&amp;1,'中間シート（個人）'!$F:$M,7,FALSE)&amp;"."&amp;VLOOKUP($D104&amp;"@"&amp;1,'中間シート（個人）'!$F:$M,8,FALSE)),"")</f>
        <v/>
      </c>
      <c r="T104" s="20" t="str">
        <f>IF(INDEX(個人!$C$5:$AF$205,$A104,1)&lt;&gt;"",IF(ISERROR(VLOOKUP($D104&amp;"@"&amp;2,'中間シート（個人）'!$F:$M,4,FALSE)),"",VLOOKUP($D104&amp;"@"&amp;2,'中間シート（個人）'!$F:$M,4,FALSE)&amp;VLOOKUP($D104&amp;"@"&amp;2,'中間シート（個人）'!$F:$M,5,FALSE)),"")</f>
        <v/>
      </c>
      <c r="U104" s="20" t="str">
        <f>IF(INDEX(個人!$C$5:$AF$205,$A104,1)&lt;&gt;"",IF(ISERROR(VLOOKUP($D104&amp;"@"&amp;2,'中間シート（個人）'!$F:$M,4,FALSE)),"",VLOOKUP($D104&amp;"@"&amp;2,'中間シート（個人）'!$F:$M,6,FALSE)&amp;VLOOKUP($D104&amp;"@"&amp;2,'中間シート（個人）'!$F:$M,7,FALSE)&amp;"."&amp;VLOOKUP($D104&amp;"@"&amp;2,'中間シート（個人）'!$F:$M,8,FALSE)),"")</f>
        <v/>
      </c>
      <c r="V104" s="20" t="str">
        <f>IF(INDEX(個人!$C$5:$AF$205,$A104,1)&lt;&gt;"",IF(ISERROR(VLOOKUP($D104&amp;"@"&amp;3,'中間シート（個人）'!$F:$M,4,FALSE)),"",VLOOKUP($D104&amp;"@"&amp;3,'中間シート（個人）'!$F:$M,4,FALSE)&amp;VLOOKUP($D104&amp;"@"&amp;3,'中間シート（個人）'!$F:$M,5,FALSE)),"")</f>
        <v/>
      </c>
      <c r="W104" s="20" t="str">
        <f>IF(INDEX(個人!$C$5:$AF$205,$A104,1)&lt;&gt;"",IF(ISERROR(VLOOKUP($D104&amp;"@"&amp;3,'中間シート（個人）'!$F:$M,4,FALSE)),"",VLOOKUP($D104&amp;"@"&amp;3,'中間シート（個人）'!$F:$M,6,FALSE)&amp;VLOOKUP($D104&amp;"@"&amp;3,'中間シート（個人）'!$F:$M,7,FALSE)&amp;"."&amp;VLOOKUP($D104&amp;"@"&amp;3,'中間シート（個人）'!$F:$M,8,FALSE)),"")</f>
        <v/>
      </c>
      <c r="X104" s="20" t="str">
        <f>IF(INDEX(個人!$C$5:$AF$205,$A104,1)&lt;&gt;"",IF(ISERROR(VLOOKUP($D104&amp;"@"&amp;4,'中間シート（個人）'!$F:$M,4,FALSE)),"",VLOOKUP($D104&amp;"@"&amp;4,'中間シート（個人）'!$F:$M,4,FALSE)&amp;VLOOKUP($D104&amp;"@"&amp;4,'中間シート（個人）'!$F:$M,5,FALSE)),"")</f>
        <v/>
      </c>
      <c r="Y104" s="20" t="str">
        <f>IF(INDEX(個人!$C$5:$AF$205,$A104,1)&lt;&gt;"",IF(ISERROR(VLOOKUP($D104&amp;"@"&amp;4,'中間シート（個人）'!$F:$M,4,FALSE)),"",VLOOKUP($D104&amp;"@"&amp;4,'中間シート（個人）'!$F:$M,6,FALSE)&amp;VLOOKUP($D104&amp;"@"&amp;4,'中間シート（個人）'!$F:$M,7,FALSE)&amp;"."&amp;VLOOKUP($D104&amp;"@"&amp;4,'中間シート（個人）'!$F:$M,8,FALSE)),"")</f>
        <v/>
      </c>
      <c r="Z104" s="20" t="str">
        <f>IF(INDEX(個人!$C$5:$AF$205,$A104,1)&lt;&gt;"",IF(ISERROR(VLOOKUP($D104&amp;"@"&amp;5,'中間シート（個人）'!$F:$M,4,FALSE)),"",VLOOKUP($D104&amp;"@"&amp;5,'中間シート（個人）'!$F:$M,4,FALSE)&amp;VLOOKUP($D104&amp;"@"&amp;5,'中間シート（個人）'!$F:$M,5,FALSE)),"")</f>
        <v/>
      </c>
      <c r="AA104" s="20" t="str">
        <f>IF(INDEX(個人!$C$5:$AF$205,$A104,1)&lt;&gt;"",IF(ISERROR(VLOOKUP($D104&amp;"@"&amp;5,'中間シート（個人）'!$F:$M,4,FALSE)),"",VLOOKUP($D104&amp;"@"&amp;5,'中間シート（個人）'!$F:$M,6,FALSE)&amp;VLOOKUP($D104&amp;"@"&amp;5,'中間シート（個人）'!$F:$M,7,FALSE)&amp;"."&amp;VLOOKUP($D104&amp;"@"&amp;5,'中間シート（個人）'!$F:$M,8,FALSE)),"")</f>
        <v/>
      </c>
      <c r="AB104" s="20" t="str">
        <f>IF(INDEX(個人!$C$5:$AF$205,$A104,1)&lt;&gt;"",IF(ISERROR(VLOOKUP($D104&amp;"@"&amp;6,'中間シート（個人）'!$F:$M,4,FALSE)),"",VLOOKUP($D104&amp;"@"&amp;6,'中間シート（個人）'!$F:$M,4,FALSE)&amp;VLOOKUP($D104&amp;"@"&amp;6,'中間シート（個人）'!$F:$M,5,FALSE)),"")</f>
        <v/>
      </c>
      <c r="AC104" s="20" t="str">
        <f>IF(INDEX(個人!$C$5:$AF$205,$A104,1)&lt;&gt;"",IF(ISERROR(VLOOKUP($D104&amp;"@"&amp;6,'中間シート（個人）'!$F:$M,4,FALSE)),"",VLOOKUP($D104&amp;"@"&amp;6,'中間シート（個人）'!$F:$M,6,FALSE)&amp;VLOOKUP($D104&amp;"@"&amp;6,'中間シート（個人）'!$F:$M,7,FALSE)&amp;"."&amp;VLOOKUP($D104&amp;"@"&amp;6,'中間シート（個人）'!$F:$M,8,FALSE)),"")</f>
        <v/>
      </c>
      <c r="AD104" s="20" t="str">
        <f>IF(INDEX(個人!$C$5:$AF$205,$A104,1)&lt;&gt;"",IF(ISERROR(VLOOKUP($D104&amp;"@"&amp;7,'中間シート（個人）'!$F:$M,4,FALSE)),"",VLOOKUP($D104&amp;"@"&amp;7,'中間シート（個人）'!$F:$M,4,FALSE)&amp;VLOOKUP($D104&amp;"@"&amp;7,'中間シート（個人）'!$F:$M,5,FALSE)),"")</f>
        <v/>
      </c>
      <c r="AE104" s="20" t="str">
        <f>IF(INDEX(個人!$C$5:$AF$205,$A104,1)&lt;&gt;"",IF(ISERROR(VLOOKUP($D104&amp;"@"&amp;7,'中間シート（個人）'!$F:$M,4,FALSE)),"",VLOOKUP($D104&amp;"@"&amp;7,'中間シート（個人）'!$F:$M,6,FALSE)&amp;VLOOKUP($D104&amp;"@"&amp;7,'中間シート（個人）'!$F:$M,7,FALSE)&amp;"."&amp;VLOOKUP($D104&amp;"@"&amp;7,'中間シート（個人）'!$F:$M,8,FALSE)),"")</f>
        <v/>
      </c>
      <c r="AF104" s="20" t="str">
        <f>IF(INDEX(個人!$C$5:$AF$205,$A104,1)&lt;&gt;"",IF(ISERROR(VLOOKUP($D104&amp;"@"&amp;8,'中間シート（個人）'!$F:$M,4,FALSE)),"",VLOOKUP($D104&amp;"@"&amp;8,'中間シート（個人）'!$F:$M,4,FALSE)&amp;VLOOKUP($D104&amp;"@"&amp;8,'中間シート（個人）'!$F:$M,5,FALSE)),"")</f>
        <v/>
      </c>
      <c r="AG104" s="20" t="str">
        <f>IF(INDEX(個人!$C$5:$AF$205,$A104,1)&lt;&gt;"",IF(ISERROR(VLOOKUP($D104&amp;"@"&amp;8,'中間シート（個人）'!$F:$M,4,FALSE)),"",VLOOKUP($D104&amp;"@"&amp;8,'中間シート（個人）'!$F:$M,6,FALSE)&amp;VLOOKUP($D104&amp;"@"&amp;8,'中間シート（個人）'!$F:$M,7,FALSE)&amp;"."&amp;VLOOKUP($D104&amp;"@"&amp;8,'中間シート（個人）'!$F:$M,8,FALSE)),"")</f>
        <v/>
      </c>
      <c r="AH104" s="20" t="str">
        <f>IF(INDEX(個人!$C$5:$AF$205,$A104,1)&lt;&gt;"",IF(ISERROR(VLOOKUP($D104&amp;"@"&amp;9,'中間シート（個人）'!$F:$M,4,FALSE)),"",VLOOKUP($D104&amp;"@"&amp;9,'中間シート（個人）'!$F:$M,4,FALSE)&amp;VLOOKUP($D104&amp;"@"&amp;9,'中間シート（個人）'!$F:$M,5,FALSE)),"")</f>
        <v/>
      </c>
      <c r="AI104" s="20" t="str">
        <f>IF(INDEX(個人!$C$5:$AF$205,$A104,1)&lt;&gt;"",IF(ISERROR(VLOOKUP($D104&amp;"@"&amp;9,'中間シート（個人）'!$F:$M,4,FALSE)),"",VLOOKUP($D104&amp;"@"&amp;9,'中間シート（個人）'!$F:$M,6,FALSE)&amp;VLOOKUP($D104&amp;"@"&amp;9,'中間シート（個人）'!$F:$M,7,FALSE)&amp;"."&amp;VLOOKUP($D104&amp;"@"&amp;9,'中間シート（個人）'!$F:$M,8,FALSE)),"")</f>
        <v/>
      </c>
      <c r="AJ104" s="20" t="str">
        <f>IF(INDEX(個人!$C$5:$AF$205,$A104,1)&lt;&gt;"",IF(ISERROR(VLOOKUP($D104&amp;"@"&amp;10,'中間シート（個人）'!$F:$M,4,FALSE)),"",VLOOKUP($D104&amp;"@"&amp;10,'中間シート（個人）'!$F:$M,4,FALSE)&amp;VLOOKUP($D104&amp;"@"&amp;10,'中間シート（個人）'!$F:$M,5,FALSE)),"")</f>
        <v/>
      </c>
      <c r="AK104" s="20" t="str">
        <f>IF(INDEX(個人!$C$5:$AF$205,$A104,1)&lt;&gt;"",IF(ISERROR(VLOOKUP($D104&amp;"@"&amp;10,'中間シート（個人）'!$F:$M,4,FALSE)),"",VLOOKUP($D104&amp;"@"&amp;10,'中間シート（個人）'!$F:$M,6,FALSE)&amp;VLOOKUP($D104&amp;"@"&amp;10,'中間シート（個人）'!$F:$M,7,FALSE)&amp;"."&amp;VLOOKUP($D104&amp;"@"&amp;10,'中間シート（個人）'!$F:$M,8,FALSE)),"")</f>
        <v/>
      </c>
    </row>
    <row r="105" spans="1:37" x14ac:dyDescent="0.15">
      <c r="A105" s="20">
        <v>102</v>
      </c>
      <c r="C105" s="20" t="str">
        <f>IF(INDEX(個人!$C$5:$AF$205,$A105,1)&lt;&gt;"",VLOOKUP(INDEX(個人!$C$5:$AF$205,$A105,3),コード一覧!$A$1:$B$3,2,FALSE),"")</f>
        <v/>
      </c>
      <c r="D105" s="20" t="str">
        <f>IF(INDEX(個人!$C$5:$AF$205,$A105,1)&lt;&gt;"",DBCS(TRIM(INDEX(個人!$C$5:$AF$205,$A105,1))),"")</f>
        <v/>
      </c>
      <c r="E105" s="20" t="str">
        <f>IF(INDEX(個人!$C$5:$AF$205,$A105,1)&lt;&gt;"",ASC(TRIM(INDEX(個人!$C$5:$AF$205,$A105,2))),"")</f>
        <v/>
      </c>
      <c r="F105" s="20" t="str">
        <f>IF(INDEX(個人!$C$5:$AF$205,$A105,1)&lt;&gt;"",TEXT(YEAR(INDEX(個人!$C$5:$AF$205,$A105,4)),"0000")&amp;TEXT(MONTH(INDEX(個人!$C$5:$AF$205,$A105,4)),"00")&amp;TEXT(DAY(INDEX(個人!$C$5:$AF$205,$A105,4)),"00"),"")</f>
        <v/>
      </c>
      <c r="G105" s="20" t="str">
        <f>IF(INDEX(個人!$C$5:$AF$205,$A105,1)&lt;&gt;"",VLOOKUP(VLOOKUP(INDEX(個人!$C$5:$AF$205,$A105,7),コード一覧!$AA$1:$AC$18,3,FALSE),コード一覧!$C$1:$D$8,2,FALSE),"")</f>
        <v/>
      </c>
      <c r="H105" s="20" t="str">
        <f>IF(INDEX(個人!$C$5:$AF$205,$A105,1)&lt;&gt;"",IF(ISNUMBER(VALUE(RIGHT(INDEX(個人!$C$5:$AF$205,$A105,7),1))),RIGHT(INDEX(個人!$C$5:$AF$205,$A105,7),1),0),"")</f>
        <v/>
      </c>
      <c r="I105" s="20" t="str">
        <f>IF(INDEX(個人!$C$5:$AF$205,$A105,1)&lt;&gt;"",VLOOKUP(D105&amp;"@"&amp;1,'中間シート（個人）'!$F:$M,3,FALSE),"")</f>
        <v/>
      </c>
      <c r="K105" s="20" t="str">
        <f>IF(INDEX(個人!$C$5:$AF$205,$A105,1)&lt;&gt;"",個人!$B$2,"")</f>
        <v/>
      </c>
      <c r="Q105" s="20" t="str">
        <f>IF(INDEX(個人!$C$5:$AF$205,$A105,1)&lt;&gt;"",4,"")</f>
        <v/>
      </c>
      <c r="R105" s="20" t="str">
        <f>IF(INDEX(個人!$C$5:$AF$205,$A105,1)&lt;&gt;"",IF(ISERROR(VLOOKUP($D105&amp;"@"&amp;1,'中間シート（個人）'!$F:$M,4,FALSE)),"",VLOOKUP($D105&amp;"@"&amp;1,'中間シート（個人）'!$F:$M,4,FALSE)&amp;VLOOKUP($D105&amp;"@"&amp;1,'中間シート（個人）'!$F:$M,5,FALSE)),"")</f>
        <v/>
      </c>
      <c r="S105" s="20" t="str">
        <f>IF(INDEX(個人!$C$5:$AF$205,$A105,1)&lt;&gt;"",IF(ISERROR(VLOOKUP($D105&amp;"@"&amp;1,'中間シート（個人）'!$F:$M,4,FALSE)),"",VLOOKUP($D105&amp;"@"&amp;1,'中間シート（個人）'!$F:$M,6,FALSE)&amp;VLOOKUP($D105&amp;"@"&amp;1,'中間シート（個人）'!$F:$M,7,FALSE)&amp;"."&amp;VLOOKUP($D105&amp;"@"&amp;1,'中間シート（個人）'!$F:$M,8,FALSE)),"")</f>
        <v/>
      </c>
      <c r="T105" s="20" t="str">
        <f>IF(INDEX(個人!$C$5:$AF$205,$A105,1)&lt;&gt;"",IF(ISERROR(VLOOKUP($D105&amp;"@"&amp;2,'中間シート（個人）'!$F:$M,4,FALSE)),"",VLOOKUP($D105&amp;"@"&amp;2,'中間シート（個人）'!$F:$M,4,FALSE)&amp;VLOOKUP($D105&amp;"@"&amp;2,'中間シート（個人）'!$F:$M,5,FALSE)),"")</f>
        <v/>
      </c>
      <c r="U105" s="20" t="str">
        <f>IF(INDEX(個人!$C$5:$AF$205,$A105,1)&lt;&gt;"",IF(ISERROR(VLOOKUP($D105&amp;"@"&amp;2,'中間シート（個人）'!$F:$M,4,FALSE)),"",VLOOKUP($D105&amp;"@"&amp;2,'中間シート（個人）'!$F:$M,6,FALSE)&amp;VLOOKUP($D105&amp;"@"&amp;2,'中間シート（個人）'!$F:$M,7,FALSE)&amp;"."&amp;VLOOKUP($D105&amp;"@"&amp;2,'中間シート（個人）'!$F:$M,8,FALSE)),"")</f>
        <v/>
      </c>
      <c r="V105" s="20" t="str">
        <f>IF(INDEX(個人!$C$5:$AF$205,$A105,1)&lt;&gt;"",IF(ISERROR(VLOOKUP($D105&amp;"@"&amp;3,'中間シート（個人）'!$F:$M,4,FALSE)),"",VLOOKUP($D105&amp;"@"&amp;3,'中間シート（個人）'!$F:$M,4,FALSE)&amp;VLOOKUP($D105&amp;"@"&amp;3,'中間シート（個人）'!$F:$M,5,FALSE)),"")</f>
        <v/>
      </c>
      <c r="W105" s="20" t="str">
        <f>IF(INDEX(個人!$C$5:$AF$205,$A105,1)&lt;&gt;"",IF(ISERROR(VLOOKUP($D105&amp;"@"&amp;3,'中間シート（個人）'!$F:$M,4,FALSE)),"",VLOOKUP($D105&amp;"@"&amp;3,'中間シート（個人）'!$F:$M,6,FALSE)&amp;VLOOKUP($D105&amp;"@"&amp;3,'中間シート（個人）'!$F:$M,7,FALSE)&amp;"."&amp;VLOOKUP($D105&amp;"@"&amp;3,'中間シート（個人）'!$F:$M,8,FALSE)),"")</f>
        <v/>
      </c>
      <c r="X105" s="20" t="str">
        <f>IF(INDEX(個人!$C$5:$AF$205,$A105,1)&lt;&gt;"",IF(ISERROR(VLOOKUP($D105&amp;"@"&amp;4,'中間シート（個人）'!$F:$M,4,FALSE)),"",VLOOKUP($D105&amp;"@"&amp;4,'中間シート（個人）'!$F:$M,4,FALSE)&amp;VLOOKUP($D105&amp;"@"&amp;4,'中間シート（個人）'!$F:$M,5,FALSE)),"")</f>
        <v/>
      </c>
      <c r="Y105" s="20" t="str">
        <f>IF(INDEX(個人!$C$5:$AF$205,$A105,1)&lt;&gt;"",IF(ISERROR(VLOOKUP($D105&amp;"@"&amp;4,'中間シート（個人）'!$F:$M,4,FALSE)),"",VLOOKUP($D105&amp;"@"&amp;4,'中間シート（個人）'!$F:$M,6,FALSE)&amp;VLOOKUP($D105&amp;"@"&amp;4,'中間シート（個人）'!$F:$M,7,FALSE)&amp;"."&amp;VLOOKUP($D105&amp;"@"&amp;4,'中間シート（個人）'!$F:$M,8,FALSE)),"")</f>
        <v/>
      </c>
      <c r="Z105" s="20" t="str">
        <f>IF(INDEX(個人!$C$5:$AF$205,$A105,1)&lt;&gt;"",IF(ISERROR(VLOOKUP($D105&amp;"@"&amp;5,'中間シート（個人）'!$F:$M,4,FALSE)),"",VLOOKUP($D105&amp;"@"&amp;5,'中間シート（個人）'!$F:$M,4,FALSE)&amp;VLOOKUP($D105&amp;"@"&amp;5,'中間シート（個人）'!$F:$M,5,FALSE)),"")</f>
        <v/>
      </c>
      <c r="AA105" s="20" t="str">
        <f>IF(INDEX(個人!$C$5:$AF$205,$A105,1)&lt;&gt;"",IF(ISERROR(VLOOKUP($D105&amp;"@"&amp;5,'中間シート（個人）'!$F:$M,4,FALSE)),"",VLOOKUP($D105&amp;"@"&amp;5,'中間シート（個人）'!$F:$M,6,FALSE)&amp;VLOOKUP($D105&amp;"@"&amp;5,'中間シート（個人）'!$F:$M,7,FALSE)&amp;"."&amp;VLOOKUP($D105&amp;"@"&amp;5,'中間シート（個人）'!$F:$M,8,FALSE)),"")</f>
        <v/>
      </c>
      <c r="AB105" s="20" t="str">
        <f>IF(INDEX(個人!$C$5:$AF$205,$A105,1)&lt;&gt;"",IF(ISERROR(VLOOKUP($D105&amp;"@"&amp;6,'中間シート（個人）'!$F:$M,4,FALSE)),"",VLOOKUP($D105&amp;"@"&amp;6,'中間シート（個人）'!$F:$M,4,FALSE)&amp;VLOOKUP($D105&amp;"@"&amp;6,'中間シート（個人）'!$F:$M,5,FALSE)),"")</f>
        <v/>
      </c>
      <c r="AC105" s="20" t="str">
        <f>IF(INDEX(個人!$C$5:$AF$205,$A105,1)&lt;&gt;"",IF(ISERROR(VLOOKUP($D105&amp;"@"&amp;6,'中間シート（個人）'!$F:$M,4,FALSE)),"",VLOOKUP($D105&amp;"@"&amp;6,'中間シート（個人）'!$F:$M,6,FALSE)&amp;VLOOKUP($D105&amp;"@"&amp;6,'中間シート（個人）'!$F:$M,7,FALSE)&amp;"."&amp;VLOOKUP($D105&amp;"@"&amp;6,'中間シート（個人）'!$F:$M,8,FALSE)),"")</f>
        <v/>
      </c>
      <c r="AD105" s="20" t="str">
        <f>IF(INDEX(個人!$C$5:$AF$205,$A105,1)&lt;&gt;"",IF(ISERROR(VLOOKUP($D105&amp;"@"&amp;7,'中間シート（個人）'!$F:$M,4,FALSE)),"",VLOOKUP($D105&amp;"@"&amp;7,'中間シート（個人）'!$F:$M,4,FALSE)&amp;VLOOKUP($D105&amp;"@"&amp;7,'中間シート（個人）'!$F:$M,5,FALSE)),"")</f>
        <v/>
      </c>
      <c r="AE105" s="20" t="str">
        <f>IF(INDEX(個人!$C$5:$AF$205,$A105,1)&lt;&gt;"",IF(ISERROR(VLOOKUP($D105&amp;"@"&amp;7,'中間シート（個人）'!$F:$M,4,FALSE)),"",VLOOKUP($D105&amp;"@"&amp;7,'中間シート（個人）'!$F:$M,6,FALSE)&amp;VLOOKUP($D105&amp;"@"&amp;7,'中間シート（個人）'!$F:$M,7,FALSE)&amp;"."&amp;VLOOKUP($D105&amp;"@"&amp;7,'中間シート（個人）'!$F:$M,8,FALSE)),"")</f>
        <v/>
      </c>
      <c r="AF105" s="20" t="str">
        <f>IF(INDEX(個人!$C$5:$AF$205,$A105,1)&lt;&gt;"",IF(ISERROR(VLOOKUP($D105&amp;"@"&amp;8,'中間シート（個人）'!$F:$M,4,FALSE)),"",VLOOKUP($D105&amp;"@"&amp;8,'中間シート（個人）'!$F:$M,4,FALSE)&amp;VLOOKUP($D105&amp;"@"&amp;8,'中間シート（個人）'!$F:$M,5,FALSE)),"")</f>
        <v/>
      </c>
      <c r="AG105" s="20" t="str">
        <f>IF(INDEX(個人!$C$5:$AF$205,$A105,1)&lt;&gt;"",IF(ISERROR(VLOOKUP($D105&amp;"@"&amp;8,'中間シート（個人）'!$F:$M,4,FALSE)),"",VLOOKUP($D105&amp;"@"&amp;8,'中間シート（個人）'!$F:$M,6,FALSE)&amp;VLOOKUP($D105&amp;"@"&amp;8,'中間シート（個人）'!$F:$M,7,FALSE)&amp;"."&amp;VLOOKUP($D105&amp;"@"&amp;8,'中間シート（個人）'!$F:$M,8,FALSE)),"")</f>
        <v/>
      </c>
      <c r="AH105" s="20" t="str">
        <f>IF(INDEX(個人!$C$5:$AF$205,$A105,1)&lt;&gt;"",IF(ISERROR(VLOOKUP($D105&amp;"@"&amp;9,'中間シート（個人）'!$F:$M,4,FALSE)),"",VLOOKUP($D105&amp;"@"&amp;9,'中間シート（個人）'!$F:$M,4,FALSE)&amp;VLOOKUP($D105&amp;"@"&amp;9,'中間シート（個人）'!$F:$M,5,FALSE)),"")</f>
        <v/>
      </c>
      <c r="AI105" s="20" t="str">
        <f>IF(INDEX(個人!$C$5:$AF$205,$A105,1)&lt;&gt;"",IF(ISERROR(VLOOKUP($D105&amp;"@"&amp;9,'中間シート（個人）'!$F:$M,4,FALSE)),"",VLOOKUP($D105&amp;"@"&amp;9,'中間シート（個人）'!$F:$M,6,FALSE)&amp;VLOOKUP($D105&amp;"@"&amp;9,'中間シート（個人）'!$F:$M,7,FALSE)&amp;"."&amp;VLOOKUP($D105&amp;"@"&amp;9,'中間シート（個人）'!$F:$M,8,FALSE)),"")</f>
        <v/>
      </c>
      <c r="AJ105" s="20" t="str">
        <f>IF(INDEX(個人!$C$5:$AF$205,$A105,1)&lt;&gt;"",IF(ISERROR(VLOOKUP($D105&amp;"@"&amp;10,'中間シート（個人）'!$F:$M,4,FALSE)),"",VLOOKUP($D105&amp;"@"&amp;10,'中間シート（個人）'!$F:$M,4,FALSE)&amp;VLOOKUP($D105&amp;"@"&amp;10,'中間シート（個人）'!$F:$M,5,FALSE)),"")</f>
        <v/>
      </c>
      <c r="AK105" s="20" t="str">
        <f>IF(INDEX(個人!$C$5:$AF$205,$A105,1)&lt;&gt;"",IF(ISERROR(VLOOKUP($D105&amp;"@"&amp;10,'中間シート（個人）'!$F:$M,4,FALSE)),"",VLOOKUP($D105&amp;"@"&amp;10,'中間シート（個人）'!$F:$M,6,FALSE)&amp;VLOOKUP($D105&amp;"@"&amp;10,'中間シート（個人）'!$F:$M,7,FALSE)&amp;"."&amp;VLOOKUP($D105&amp;"@"&amp;10,'中間シート（個人）'!$F:$M,8,FALSE)),"")</f>
        <v/>
      </c>
    </row>
    <row r="106" spans="1:37" x14ac:dyDescent="0.15">
      <c r="A106" s="20">
        <v>103</v>
      </c>
      <c r="C106" s="20" t="str">
        <f>IF(INDEX(個人!$C$5:$AF$205,$A106,1)&lt;&gt;"",VLOOKUP(INDEX(個人!$C$5:$AF$205,$A106,3),コード一覧!$A$1:$B$3,2,FALSE),"")</f>
        <v/>
      </c>
      <c r="D106" s="20" t="str">
        <f>IF(INDEX(個人!$C$5:$AF$205,$A106,1)&lt;&gt;"",DBCS(TRIM(INDEX(個人!$C$5:$AF$205,$A106,1))),"")</f>
        <v/>
      </c>
      <c r="E106" s="20" t="str">
        <f>IF(INDEX(個人!$C$5:$AF$205,$A106,1)&lt;&gt;"",ASC(TRIM(INDEX(個人!$C$5:$AF$205,$A106,2))),"")</f>
        <v/>
      </c>
      <c r="F106" s="20" t="str">
        <f>IF(INDEX(個人!$C$5:$AF$205,$A106,1)&lt;&gt;"",TEXT(YEAR(INDEX(個人!$C$5:$AF$205,$A106,4)),"0000")&amp;TEXT(MONTH(INDEX(個人!$C$5:$AF$205,$A106,4)),"00")&amp;TEXT(DAY(INDEX(個人!$C$5:$AF$205,$A106,4)),"00"),"")</f>
        <v/>
      </c>
      <c r="G106" s="20" t="str">
        <f>IF(INDEX(個人!$C$5:$AF$205,$A106,1)&lt;&gt;"",VLOOKUP(VLOOKUP(INDEX(個人!$C$5:$AF$205,$A106,7),コード一覧!$AA$1:$AC$18,3,FALSE),コード一覧!$C$1:$D$8,2,FALSE),"")</f>
        <v/>
      </c>
      <c r="H106" s="20" t="str">
        <f>IF(INDEX(個人!$C$5:$AF$205,$A106,1)&lt;&gt;"",IF(ISNUMBER(VALUE(RIGHT(INDEX(個人!$C$5:$AF$205,$A106,7),1))),RIGHT(INDEX(個人!$C$5:$AF$205,$A106,7),1),0),"")</f>
        <v/>
      </c>
      <c r="I106" s="20" t="str">
        <f>IF(INDEX(個人!$C$5:$AF$205,$A106,1)&lt;&gt;"",VLOOKUP(D106&amp;"@"&amp;1,'中間シート（個人）'!$F:$M,3,FALSE),"")</f>
        <v/>
      </c>
      <c r="K106" s="20" t="str">
        <f>IF(INDEX(個人!$C$5:$AF$205,$A106,1)&lt;&gt;"",個人!$B$2,"")</f>
        <v/>
      </c>
      <c r="Q106" s="20" t="str">
        <f>IF(INDEX(個人!$C$5:$AF$205,$A106,1)&lt;&gt;"",4,"")</f>
        <v/>
      </c>
      <c r="R106" s="20" t="str">
        <f>IF(INDEX(個人!$C$5:$AF$205,$A106,1)&lt;&gt;"",IF(ISERROR(VLOOKUP($D106&amp;"@"&amp;1,'中間シート（個人）'!$F:$M,4,FALSE)),"",VLOOKUP($D106&amp;"@"&amp;1,'中間シート（個人）'!$F:$M,4,FALSE)&amp;VLOOKUP($D106&amp;"@"&amp;1,'中間シート（個人）'!$F:$M,5,FALSE)),"")</f>
        <v/>
      </c>
      <c r="S106" s="20" t="str">
        <f>IF(INDEX(個人!$C$5:$AF$205,$A106,1)&lt;&gt;"",IF(ISERROR(VLOOKUP($D106&amp;"@"&amp;1,'中間シート（個人）'!$F:$M,4,FALSE)),"",VLOOKUP($D106&amp;"@"&amp;1,'中間シート（個人）'!$F:$M,6,FALSE)&amp;VLOOKUP($D106&amp;"@"&amp;1,'中間シート（個人）'!$F:$M,7,FALSE)&amp;"."&amp;VLOOKUP($D106&amp;"@"&amp;1,'中間シート（個人）'!$F:$M,8,FALSE)),"")</f>
        <v/>
      </c>
      <c r="T106" s="20" t="str">
        <f>IF(INDEX(個人!$C$5:$AF$205,$A106,1)&lt;&gt;"",IF(ISERROR(VLOOKUP($D106&amp;"@"&amp;2,'中間シート（個人）'!$F:$M,4,FALSE)),"",VLOOKUP($D106&amp;"@"&amp;2,'中間シート（個人）'!$F:$M,4,FALSE)&amp;VLOOKUP($D106&amp;"@"&amp;2,'中間シート（個人）'!$F:$M,5,FALSE)),"")</f>
        <v/>
      </c>
      <c r="U106" s="20" t="str">
        <f>IF(INDEX(個人!$C$5:$AF$205,$A106,1)&lt;&gt;"",IF(ISERROR(VLOOKUP($D106&amp;"@"&amp;2,'中間シート（個人）'!$F:$M,4,FALSE)),"",VLOOKUP($D106&amp;"@"&amp;2,'中間シート（個人）'!$F:$M,6,FALSE)&amp;VLOOKUP($D106&amp;"@"&amp;2,'中間シート（個人）'!$F:$M,7,FALSE)&amp;"."&amp;VLOOKUP($D106&amp;"@"&amp;2,'中間シート（個人）'!$F:$M,8,FALSE)),"")</f>
        <v/>
      </c>
      <c r="V106" s="20" t="str">
        <f>IF(INDEX(個人!$C$5:$AF$205,$A106,1)&lt;&gt;"",IF(ISERROR(VLOOKUP($D106&amp;"@"&amp;3,'中間シート（個人）'!$F:$M,4,FALSE)),"",VLOOKUP($D106&amp;"@"&amp;3,'中間シート（個人）'!$F:$M,4,FALSE)&amp;VLOOKUP($D106&amp;"@"&amp;3,'中間シート（個人）'!$F:$M,5,FALSE)),"")</f>
        <v/>
      </c>
      <c r="W106" s="20" t="str">
        <f>IF(INDEX(個人!$C$5:$AF$205,$A106,1)&lt;&gt;"",IF(ISERROR(VLOOKUP($D106&amp;"@"&amp;3,'中間シート（個人）'!$F:$M,4,FALSE)),"",VLOOKUP($D106&amp;"@"&amp;3,'中間シート（個人）'!$F:$M,6,FALSE)&amp;VLOOKUP($D106&amp;"@"&amp;3,'中間シート（個人）'!$F:$M,7,FALSE)&amp;"."&amp;VLOOKUP($D106&amp;"@"&amp;3,'中間シート（個人）'!$F:$M,8,FALSE)),"")</f>
        <v/>
      </c>
      <c r="X106" s="20" t="str">
        <f>IF(INDEX(個人!$C$5:$AF$205,$A106,1)&lt;&gt;"",IF(ISERROR(VLOOKUP($D106&amp;"@"&amp;4,'中間シート（個人）'!$F:$M,4,FALSE)),"",VLOOKUP($D106&amp;"@"&amp;4,'中間シート（個人）'!$F:$M,4,FALSE)&amp;VLOOKUP($D106&amp;"@"&amp;4,'中間シート（個人）'!$F:$M,5,FALSE)),"")</f>
        <v/>
      </c>
      <c r="Y106" s="20" t="str">
        <f>IF(INDEX(個人!$C$5:$AF$205,$A106,1)&lt;&gt;"",IF(ISERROR(VLOOKUP($D106&amp;"@"&amp;4,'中間シート（個人）'!$F:$M,4,FALSE)),"",VLOOKUP($D106&amp;"@"&amp;4,'中間シート（個人）'!$F:$M,6,FALSE)&amp;VLOOKUP($D106&amp;"@"&amp;4,'中間シート（個人）'!$F:$M,7,FALSE)&amp;"."&amp;VLOOKUP($D106&amp;"@"&amp;4,'中間シート（個人）'!$F:$M,8,FALSE)),"")</f>
        <v/>
      </c>
      <c r="Z106" s="20" t="str">
        <f>IF(INDEX(個人!$C$5:$AF$205,$A106,1)&lt;&gt;"",IF(ISERROR(VLOOKUP($D106&amp;"@"&amp;5,'中間シート（個人）'!$F:$M,4,FALSE)),"",VLOOKUP($D106&amp;"@"&amp;5,'中間シート（個人）'!$F:$M,4,FALSE)&amp;VLOOKUP($D106&amp;"@"&amp;5,'中間シート（個人）'!$F:$M,5,FALSE)),"")</f>
        <v/>
      </c>
      <c r="AA106" s="20" t="str">
        <f>IF(INDEX(個人!$C$5:$AF$205,$A106,1)&lt;&gt;"",IF(ISERROR(VLOOKUP($D106&amp;"@"&amp;5,'中間シート（個人）'!$F:$M,4,FALSE)),"",VLOOKUP($D106&amp;"@"&amp;5,'中間シート（個人）'!$F:$M,6,FALSE)&amp;VLOOKUP($D106&amp;"@"&amp;5,'中間シート（個人）'!$F:$M,7,FALSE)&amp;"."&amp;VLOOKUP($D106&amp;"@"&amp;5,'中間シート（個人）'!$F:$M,8,FALSE)),"")</f>
        <v/>
      </c>
      <c r="AB106" s="20" t="str">
        <f>IF(INDEX(個人!$C$5:$AF$205,$A106,1)&lt;&gt;"",IF(ISERROR(VLOOKUP($D106&amp;"@"&amp;6,'中間シート（個人）'!$F:$M,4,FALSE)),"",VLOOKUP($D106&amp;"@"&amp;6,'中間シート（個人）'!$F:$M,4,FALSE)&amp;VLOOKUP($D106&amp;"@"&amp;6,'中間シート（個人）'!$F:$M,5,FALSE)),"")</f>
        <v/>
      </c>
      <c r="AC106" s="20" t="str">
        <f>IF(INDEX(個人!$C$5:$AF$205,$A106,1)&lt;&gt;"",IF(ISERROR(VLOOKUP($D106&amp;"@"&amp;6,'中間シート（個人）'!$F:$M,4,FALSE)),"",VLOOKUP($D106&amp;"@"&amp;6,'中間シート（個人）'!$F:$M,6,FALSE)&amp;VLOOKUP($D106&amp;"@"&amp;6,'中間シート（個人）'!$F:$M,7,FALSE)&amp;"."&amp;VLOOKUP($D106&amp;"@"&amp;6,'中間シート（個人）'!$F:$M,8,FALSE)),"")</f>
        <v/>
      </c>
      <c r="AD106" s="20" t="str">
        <f>IF(INDEX(個人!$C$5:$AF$205,$A106,1)&lt;&gt;"",IF(ISERROR(VLOOKUP($D106&amp;"@"&amp;7,'中間シート（個人）'!$F:$M,4,FALSE)),"",VLOOKUP($D106&amp;"@"&amp;7,'中間シート（個人）'!$F:$M,4,FALSE)&amp;VLOOKUP($D106&amp;"@"&amp;7,'中間シート（個人）'!$F:$M,5,FALSE)),"")</f>
        <v/>
      </c>
      <c r="AE106" s="20" t="str">
        <f>IF(INDEX(個人!$C$5:$AF$205,$A106,1)&lt;&gt;"",IF(ISERROR(VLOOKUP($D106&amp;"@"&amp;7,'中間シート（個人）'!$F:$M,4,FALSE)),"",VLOOKUP($D106&amp;"@"&amp;7,'中間シート（個人）'!$F:$M,6,FALSE)&amp;VLOOKUP($D106&amp;"@"&amp;7,'中間シート（個人）'!$F:$M,7,FALSE)&amp;"."&amp;VLOOKUP($D106&amp;"@"&amp;7,'中間シート（個人）'!$F:$M,8,FALSE)),"")</f>
        <v/>
      </c>
      <c r="AF106" s="20" t="str">
        <f>IF(INDEX(個人!$C$5:$AF$205,$A106,1)&lt;&gt;"",IF(ISERROR(VLOOKUP($D106&amp;"@"&amp;8,'中間シート（個人）'!$F:$M,4,FALSE)),"",VLOOKUP($D106&amp;"@"&amp;8,'中間シート（個人）'!$F:$M,4,FALSE)&amp;VLOOKUP($D106&amp;"@"&amp;8,'中間シート（個人）'!$F:$M,5,FALSE)),"")</f>
        <v/>
      </c>
      <c r="AG106" s="20" t="str">
        <f>IF(INDEX(個人!$C$5:$AF$205,$A106,1)&lt;&gt;"",IF(ISERROR(VLOOKUP($D106&amp;"@"&amp;8,'中間シート（個人）'!$F:$M,4,FALSE)),"",VLOOKUP($D106&amp;"@"&amp;8,'中間シート（個人）'!$F:$M,6,FALSE)&amp;VLOOKUP($D106&amp;"@"&amp;8,'中間シート（個人）'!$F:$M,7,FALSE)&amp;"."&amp;VLOOKUP($D106&amp;"@"&amp;8,'中間シート（個人）'!$F:$M,8,FALSE)),"")</f>
        <v/>
      </c>
      <c r="AH106" s="20" t="str">
        <f>IF(INDEX(個人!$C$5:$AF$205,$A106,1)&lt;&gt;"",IF(ISERROR(VLOOKUP($D106&amp;"@"&amp;9,'中間シート（個人）'!$F:$M,4,FALSE)),"",VLOOKUP($D106&amp;"@"&amp;9,'中間シート（個人）'!$F:$M,4,FALSE)&amp;VLOOKUP($D106&amp;"@"&amp;9,'中間シート（個人）'!$F:$M,5,FALSE)),"")</f>
        <v/>
      </c>
      <c r="AI106" s="20" t="str">
        <f>IF(INDEX(個人!$C$5:$AF$205,$A106,1)&lt;&gt;"",IF(ISERROR(VLOOKUP($D106&amp;"@"&amp;9,'中間シート（個人）'!$F:$M,4,FALSE)),"",VLOOKUP($D106&amp;"@"&amp;9,'中間シート（個人）'!$F:$M,6,FALSE)&amp;VLOOKUP($D106&amp;"@"&amp;9,'中間シート（個人）'!$F:$M,7,FALSE)&amp;"."&amp;VLOOKUP($D106&amp;"@"&amp;9,'中間シート（個人）'!$F:$M,8,FALSE)),"")</f>
        <v/>
      </c>
      <c r="AJ106" s="20" t="str">
        <f>IF(INDEX(個人!$C$5:$AF$205,$A106,1)&lt;&gt;"",IF(ISERROR(VLOOKUP($D106&amp;"@"&amp;10,'中間シート（個人）'!$F:$M,4,FALSE)),"",VLOOKUP($D106&amp;"@"&amp;10,'中間シート（個人）'!$F:$M,4,FALSE)&amp;VLOOKUP($D106&amp;"@"&amp;10,'中間シート（個人）'!$F:$M,5,FALSE)),"")</f>
        <v/>
      </c>
      <c r="AK106" s="20" t="str">
        <f>IF(INDEX(個人!$C$5:$AF$205,$A106,1)&lt;&gt;"",IF(ISERROR(VLOOKUP($D106&amp;"@"&amp;10,'中間シート（個人）'!$F:$M,4,FALSE)),"",VLOOKUP($D106&amp;"@"&amp;10,'中間シート（個人）'!$F:$M,6,FALSE)&amp;VLOOKUP($D106&amp;"@"&amp;10,'中間シート（個人）'!$F:$M,7,FALSE)&amp;"."&amp;VLOOKUP($D106&amp;"@"&amp;10,'中間シート（個人）'!$F:$M,8,FALSE)),"")</f>
        <v/>
      </c>
    </row>
    <row r="107" spans="1:37" x14ac:dyDescent="0.15">
      <c r="A107" s="20">
        <v>104</v>
      </c>
      <c r="C107" s="20" t="str">
        <f>IF(INDEX(個人!$C$5:$AF$205,$A107,1)&lt;&gt;"",VLOOKUP(INDEX(個人!$C$5:$AF$205,$A107,3),コード一覧!$A$1:$B$3,2,FALSE),"")</f>
        <v/>
      </c>
      <c r="D107" s="20" t="str">
        <f>IF(INDEX(個人!$C$5:$AF$205,$A107,1)&lt;&gt;"",DBCS(TRIM(INDEX(個人!$C$5:$AF$205,$A107,1))),"")</f>
        <v/>
      </c>
      <c r="E107" s="20" t="str">
        <f>IF(INDEX(個人!$C$5:$AF$205,$A107,1)&lt;&gt;"",ASC(TRIM(INDEX(個人!$C$5:$AF$205,$A107,2))),"")</f>
        <v/>
      </c>
      <c r="F107" s="20" t="str">
        <f>IF(INDEX(個人!$C$5:$AF$205,$A107,1)&lt;&gt;"",TEXT(YEAR(INDEX(個人!$C$5:$AF$205,$A107,4)),"0000")&amp;TEXT(MONTH(INDEX(個人!$C$5:$AF$205,$A107,4)),"00")&amp;TEXT(DAY(INDEX(個人!$C$5:$AF$205,$A107,4)),"00"),"")</f>
        <v/>
      </c>
      <c r="G107" s="20" t="str">
        <f>IF(INDEX(個人!$C$5:$AF$205,$A107,1)&lt;&gt;"",VLOOKUP(VLOOKUP(INDEX(個人!$C$5:$AF$205,$A107,7),コード一覧!$AA$1:$AC$18,3,FALSE),コード一覧!$C$1:$D$8,2,FALSE),"")</f>
        <v/>
      </c>
      <c r="H107" s="20" t="str">
        <f>IF(INDEX(個人!$C$5:$AF$205,$A107,1)&lt;&gt;"",IF(ISNUMBER(VALUE(RIGHT(INDEX(個人!$C$5:$AF$205,$A107,7),1))),RIGHT(INDEX(個人!$C$5:$AF$205,$A107,7),1),0),"")</f>
        <v/>
      </c>
      <c r="I107" s="20" t="str">
        <f>IF(INDEX(個人!$C$5:$AF$205,$A107,1)&lt;&gt;"",VLOOKUP(D107&amp;"@"&amp;1,'中間シート（個人）'!$F:$M,3,FALSE),"")</f>
        <v/>
      </c>
      <c r="K107" s="20" t="str">
        <f>IF(INDEX(個人!$C$5:$AF$205,$A107,1)&lt;&gt;"",個人!$B$2,"")</f>
        <v/>
      </c>
      <c r="Q107" s="20" t="str">
        <f>IF(INDEX(個人!$C$5:$AF$205,$A107,1)&lt;&gt;"",4,"")</f>
        <v/>
      </c>
      <c r="R107" s="20" t="str">
        <f>IF(INDEX(個人!$C$5:$AF$205,$A107,1)&lt;&gt;"",IF(ISERROR(VLOOKUP($D107&amp;"@"&amp;1,'中間シート（個人）'!$F:$M,4,FALSE)),"",VLOOKUP($D107&amp;"@"&amp;1,'中間シート（個人）'!$F:$M,4,FALSE)&amp;VLOOKUP($D107&amp;"@"&amp;1,'中間シート（個人）'!$F:$M,5,FALSE)),"")</f>
        <v/>
      </c>
      <c r="S107" s="20" t="str">
        <f>IF(INDEX(個人!$C$5:$AF$205,$A107,1)&lt;&gt;"",IF(ISERROR(VLOOKUP($D107&amp;"@"&amp;1,'中間シート（個人）'!$F:$M,4,FALSE)),"",VLOOKUP($D107&amp;"@"&amp;1,'中間シート（個人）'!$F:$M,6,FALSE)&amp;VLOOKUP($D107&amp;"@"&amp;1,'中間シート（個人）'!$F:$M,7,FALSE)&amp;"."&amp;VLOOKUP($D107&amp;"@"&amp;1,'中間シート（個人）'!$F:$M,8,FALSE)),"")</f>
        <v/>
      </c>
      <c r="T107" s="20" t="str">
        <f>IF(INDEX(個人!$C$5:$AF$205,$A107,1)&lt;&gt;"",IF(ISERROR(VLOOKUP($D107&amp;"@"&amp;2,'中間シート（個人）'!$F:$M,4,FALSE)),"",VLOOKUP($D107&amp;"@"&amp;2,'中間シート（個人）'!$F:$M,4,FALSE)&amp;VLOOKUP($D107&amp;"@"&amp;2,'中間シート（個人）'!$F:$M,5,FALSE)),"")</f>
        <v/>
      </c>
      <c r="U107" s="20" t="str">
        <f>IF(INDEX(個人!$C$5:$AF$205,$A107,1)&lt;&gt;"",IF(ISERROR(VLOOKUP($D107&amp;"@"&amp;2,'中間シート（個人）'!$F:$M,4,FALSE)),"",VLOOKUP($D107&amp;"@"&amp;2,'中間シート（個人）'!$F:$M,6,FALSE)&amp;VLOOKUP($D107&amp;"@"&amp;2,'中間シート（個人）'!$F:$M,7,FALSE)&amp;"."&amp;VLOOKUP($D107&amp;"@"&amp;2,'中間シート（個人）'!$F:$M,8,FALSE)),"")</f>
        <v/>
      </c>
      <c r="V107" s="20" t="str">
        <f>IF(INDEX(個人!$C$5:$AF$205,$A107,1)&lt;&gt;"",IF(ISERROR(VLOOKUP($D107&amp;"@"&amp;3,'中間シート（個人）'!$F:$M,4,FALSE)),"",VLOOKUP($D107&amp;"@"&amp;3,'中間シート（個人）'!$F:$M,4,FALSE)&amp;VLOOKUP($D107&amp;"@"&amp;3,'中間シート（個人）'!$F:$M,5,FALSE)),"")</f>
        <v/>
      </c>
      <c r="W107" s="20" t="str">
        <f>IF(INDEX(個人!$C$5:$AF$205,$A107,1)&lt;&gt;"",IF(ISERROR(VLOOKUP($D107&amp;"@"&amp;3,'中間シート（個人）'!$F:$M,4,FALSE)),"",VLOOKUP($D107&amp;"@"&amp;3,'中間シート（個人）'!$F:$M,6,FALSE)&amp;VLOOKUP($D107&amp;"@"&amp;3,'中間シート（個人）'!$F:$M,7,FALSE)&amp;"."&amp;VLOOKUP($D107&amp;"@"&amp;3,'中間シート（個人）'!$F:$M,8,FALSE)),"")</f>
        <v/>
      </c>
      <c r="X107" s="20" t="str">
        <f>IF(INDEX(個人!$C$5:$AF$205,$A107,1)&lt;&gt;"",IF(ISERROR(VLOOKUP($D107&amp;"@"&amp;4,'中間シート（個人）'!$F:$M,4,FALSE)),"",VLOOKUP($D107&amp;"@"&amp;4,'中間シート（個人）'!$F:$M,4,FALSE)&amp;VLOOKUP($D107&amp;"@"&amp;4,'中間シート（個人）'!$F:$M,5,FALSE)),"")</f>
        <v/>
      </c>
      <c r="Y107" s="20" t="str">
        <f>IF(INDEX(個人!$C$5:$AF$205,$A107,1)&lt;&gt;"",IF(ISERROR(VLOOKUP($D107&amp;"@"&amp;4,'中間シート（個人）'!$F:$M,4,FALSE)),"",VLOOKUP($D107&amp;"@"&amp;4,'中間シート（個人）'!$F:$M,6,FALSE)&amp;VLOOKUP($D107&amp;"@"&amp;4,'中間シート（個人）'!$F:$M,7,FALSE)&amp;"."&amp;VLOOKUP($D107&amp;"@"&amp;4,'中間シート（個人）'!$F:$M,8,FALSE)),"")</f>
        <v/>
      </c>
      <c r="Z107" s="20" t="str">
        <f>IF(INDEX(個人!$C$5:$AF$205,$A107,1)&lt;&gt;"",IF(ISERROR(VLOOKUP($D107&amp;"@"&amp;5,'中間シート（個人）'!$F:$M,4,FALSE)),"",VLOOKUP($D107&amp;"@"&amp;5,'中間シート（個人）'!$F:$M,4,FALSE)&amp;VLOOKUP($D107&amp;"@"&amp;5,'中間シート（個人）'!$F:$M,5,FALSE)),"")</f>
        <v/>
      </c>
      <c r="AA107" s="20" t="str">
        <f>IF(INDEX(個人!$C$5:$AF$205,$A107,1)&lt;&gt;"",IF(ISERROR(VLOOKUP($D107&amp;"@"&amp;5,'中間シート（個人）'!$F:$M,4,FALSE)),"",VLOOKUP($D107&amp;"@"&amp;5,'中間シート（個人）'!$F:$M,6,FALSE)&amp;VLOOKUP($D107&amp;"@"&amp;5,'中間シート（個人）'!$F:$M,7,FALSE)&amp;"."&amp;VLOOKUP($D107&amp;"@"&amp;5,'中間シート（個人）'!$F:$M,8,FALSE)),"")</f>
        <v/>
      </c>
      <c r="AB107" s="20" t="str">
        <f>IF(INDEX(個人!$C$5:$AF$205,$A107,1)&lt;&gt;"",IF(ISERROR(VLOOKUP($D107&amp;"@"&amp;6,'中間シート（個人）'!$F:$M,4,FALSE)),"",VLOOKUP($D107&amp;"@"&amp;6,'中間シート（個人）'!$F:$M,4,FALSE)&amp;VLOOKUP($D107&amp;"@"&amp;6,'中間シート（個人）'!$F:$M,5,FALSE)),"")</f>
        <v/>
      </c>
      <c r="AC107" s="20" t="str">
        <f>IF(INDEX(個人!$C$5:$AF$205,$A107,1)&lt;&gt;"",IF(ISERROR(VLOOKUP($D107&amp;"@"&amp;6,'中間シート（個人）'!$F:$M,4,FALSE)),"",VLOOKUP($D107&amp;"@"&amp;6,'中間シート（個人）'!$F:$M,6,FALSE)&amp;VLOOKUP($D107&amp;"@"&amp;6,'中間シート（個人）'!$F:$M,7,FALSE)&amp;"."&amp;VLOOKUP($D107&amp;"@"&amp;6,'中間シート（個人）'!$F:$M,8,FALSE)),"")</f>
        <v/>
      </c>
      <c r="AD107" s="20" t="str">
        <f>IF(INDEX(個人!$C$5:$AF$205,$A107,1)&lt;&gt;"",IF(ISERROR(VLOOKUP($D107&amp;"@"&amp;7,'中間シート（個人）'!$F:$M,4,FALSE)),"",VLOOKUP($D107&amp;"@"&amp;7,'中間シート（個人）'!$F:$M,4,FALSE)&amp;VLOOKUP($D107&amp;"@"&amp;7,'中間シート（個人）'!$F:$M,5,FALSE)),"")</f>
        <v/>
      </c>
      <c r="AE107" s="20" t="str">
        <f>IF(INDEX(個人!$C$5:$AF$205,$A107,1)&lt;&gt;"",IF(ISERROR(VLOOKUP($D107&amp;"@"&amp;7,'中間シート（個人）'!$F:$M,4,FALSE)),"",VLOOKUP($D107&amp;"@"&amp;7,'中間シート（個人）'!$F:$M,6,FALSE)&amp;VLOOKUP($D107&amp;"@"&amp;7,'中間シート（個人）'!$F:$M,7,FALSE)&amp;"."&amp;VLOOKUP($D107&amp;"@"&amp;7,'中間シート（個人）'!$F:$M,8,FALSE)),"")</f>
        <v/>
      </c>
      <c r="AF107" s="20" t="str">
        <f>IF(INDEX(個人!$C$5:$AF$205,$A107,1)&lt;&gt;"",IF(ISERROR(VLOOKUP($D107&amp;"@"&amp;8,'中間シート（個人）'!$F:$M,4,FALSE)),"",VLOOKUP($D107&amp;"@"&amp;8,'中間シート（個人）'!$F:$M,4,FALSE)&amp;VLOOKUP($D107&amp;"@"&amp;8,'中間シート（個人）'!$F:$M,5,FALSE)),"")</f>
        <v/>
      </c>
      <c r="AG107" s="20" t="str">
        <f>IF(INDEX(個人!$C$5:$AF$205,$A107,1)&lt;&gt;"",IF(ISERROR(VLOOKUP($D107&amp;"@"&amp;8,'中間シート（個人）'!$F:$M,4,FALSE)),"",VLOOKUP($D107&amp;"@"&amp;8,'中間シート（個人）'!$F:$M,6,FALSE)&amp;VLOOKUP($D107&amp;"@"&amp;8,'中間シート（個人）'!$F:$M,7,FALSE)&amp;"."&amp;VLOOKUP($D107&amp;"@"&amp;8,'中間シート（個人）'!$F:$M,8,FALSE)),"")</f>
        <v/>
      </c>
      <c r="AH107" s="20" t="str">
        <f>IF(INDEX(個人!$C$5:$AF$205,$A107,1)&lt;&gt;"",IF(ISERROR(VLOOKUP($D107&amp;"@"&amp;9,'中間シート（個人）'!$F:$M,4,FALSE)),"",VLOOKUP($D107&amp;"@"&amp;9,'中間シート（個人）'!$F:$M,4,FALSE)&amp;VLOOKUP($D107&amp;"@"&amp;9,'中間シート（個人）'!$F:$M,5,FALSE)),"")</f>
        <v/>
      </c>
      <c r="AI107" s="20" t="str">
        <f>IF(INDEX(個人!$C$5:$AF$205,$A107,1)&lt;&gt;"",IF(ISERROR(VLOOKUP($D107&amp;"@"&amp;9,'中間シート（個人）'!$F:$M,4,FALSE)),"",VLOOKUP($D107&amp;"@"&amp;9,'中間シート（個人）'!$F:$M,6,FALSE)&amp;VLOOKUP($D107&amp;"@"&amp;9,'中間シート（個人）'!$F:$M,7,FALSE)&amp;"."&amp;VLOOKUP($D107&amp;"@"&amp;9,'中間シート（個人）'!$F:$M,8,FALSE)),"")</f>
        <v/>
      </c>
      <c r="AJ107" s="20" t="str">
        <f>IF(INDEX(個人!$C$5:$AF$205,$A107,1)&lt;&gt;"",IF(ISERROR(VLOOKUP($D107&amp;"@"&amp;10,'中間シート（個人）'!$F:$M,4,FALSE)),"",VLOOKUP($D107&amp;"@"&amp;10,'中間シート（個人）'!$F:$M,4,FALSE)&amp;VLOOKUP($D107&amp;"@"&amp;10,'中間シート（個人）'!$F:$M,5,FALSE)),"")</f>
        <v/>
      </c>
      <c r="AK107" s="20" t="str">
        <f>IF(INDEX(個人!$C$5:$AF$205,$A107,1)&lt;&gt;"",IF(ISERROR(VLOOKUP($D107&amp;"@"&amp;10,'中間シート（個人）'!$F:$M,4,FALSE)),"",VLOOKUP($D107&amp;"@"&amp;10,'中間シート（個人）'!$F:$M,6,FALSE)&amp;VLOOKUP($D107&amp;"@"&amp;10,'中間シート（個人）'!$F:$M,7,FALSE)&amp;"."&amp;VLOOKUP($D107&amp;"@"&amp;10,'中間シート（個人）'!$F:$M,8,FALSE)),"")</f>
        <v/>
      </c>
    </row>
    <row r="108" spans="1:37" x14ac:dyDescent="0.15">
      <c r="A108" s="20">
        <v>105</v>
      </c>
      <c r="C108" s="20" t="str">
        <f>IF(INDEX(個人!$C$5:$AF$205,$A108,1)&lt;&gt;"",VLOOKUP(INDEX(個人!$C$5:$AF$205,$A108,3),コード一覧!$A$1:$B$3,2,FALSE),"")</f>
        <v/>
      </c>
      <c r="D108" s="20" t="str">
        <f>IF(INDEX(個人!$C$5:$AF$205,$A108,1)&lt;&gt;"",DBCS(TRIM(INDEX(個人!$C$5:$AF$205,$A108,1))),"")</f>
        <v/>
      </c>
      <c r="E108" s="20" t="str">
        <f>IF(INDEX(個人!$C$5:$AF$205,$A108,1)&lt;&gt;"",ASC(TRIM(INDEX(個人!$C$5:$AF$205,$A108,2))),"")</f>
        <v/>
      </c>
      <c r="F108" s="20" t="str">
        <f>IF(INDEX(個人!$C$5:$AF$205,$A108,1)&lt;&gt;"",TEXT(YEAR(INDEX(個人!$C$5:$AF$205,$A108,4)),"0000")&amp;TEXT(MONTH(INDEX(個人!$C$5:$AF$205,$A108,4)),"00")&amp;TEXT(DAY(INDEX(個人!$C$5:$AF$205,$A108,4)),"00"),"")</f>
        <v/>
      </c>
      <c r="G108" s="20" t="str">
        <f>IF(INDEX(個人!$C$5:$AF$205,$A108,1)&lt;&gt;"",VLOOKUP(VLOOKUP(INDEX(個人!$C$5:$AF$205,$A108,7),コード一覧!$AA$1:$AC$18,3,FALSE),コード一覧!$C$1:$D$8,2,FALSE),"")</f>
        <v/>
      </c>
      <c r="H108" s="20" t="str">
        <f>IF(INDEX(個人!$C$5:$AF$205,$A108,1)&lt;&gt;"",IF(ISNUMBER(VALUE(RIGHT(INDEX(個人!$C$5:$AF$205,$A108,7),1))),RIGHT(INDEX(個人!$C$5:$AF$205,$A108,7),1),0),"")</f>
        <v/>
      </c>
      <c r="I108" s="20" t="str">
        <f>IF(INDEX(個人!$C$5:$AF$205,$A108,1)&lt;&gt;"",VLOOKUP(D108&amp;"@"&amp;1,'中間シート（個人）'!$F:$M,3,FALSE),"")</f>
        <v/>
      </c>
      <c r="K108" s="20" t="str">
        <f>IF(INDEX(個人!$C$5:$AF$205,$A108,1)&lt;&gt;"",個人!$B$2,"")</f>
        <v/>
      </c>
      <c r="Q108" s="20" t="str">
        <f>IF(INDEX(個人!$C$5:$AF$205,$A108,1)&lt;&gt;"",4,"")</f>
        <v/>
      </c>
      <c r="R108" s="20" t="str">
        <f>IF(INDEX(個人!$C$5:$AF$205,$A108,1)&lt;&gt;"",IF(ISERROR(VLOOKUP($D108&amp;"@"&amp;1,'中間シート（個人）'!$F:$M,4,FALSE)),"",VLOOKUP($D108&amp;"@"&amp;1,'中間シート（個人）'!$F:$M,4,FALSE)&amp;VLOOKUP($D108&amp;"@"&amp;1,'中間シート（個人）'!$F:$M,5,FALSE)),"")</f>
        <v/>
      </c>
      <c r="S108" s="20" t="str">
        <f>IF(INDEX(個人!$C$5:$AF$205,$A108,1)&lt;&gt;"",IF(ISERROR(VLOOKUP($D108&amp;"@"&amp;1,'中間シート（個人）'!$F:$M,4,FALSE)),"",VLOOKUP($D108&amp;"@"&amp;1,'中間シート（個人）'!$F:$M,6,FALSE)&amp;VLOOKUP($D108&amp;"@"&amp;1,'中間シート（個人）'!$F:$M,7,FALSE)&amp;"."&amp;VLOOKUP($D108&amp;"@"&amp;1,'中間シート（個人）'!$F:$M,8,FALSE)),"")</f>
        <v/>
      </c>
      <c r="T108" s="20" t="str">
        <f>IF(INDEX(個人!$C$5:$AF$205,$A108,1)&lt;&gt;"",IF(ISERROR(VLOOKUP($D108&amp;"@"&amp;2,'中間シート（個人）'!$F:$M,4,FALSE)),"",VLOOKUP($D108&amp;"@"&amp;2,'中間シート（個人）'!$F:$M,4,FALSE)&amp;VLOOKUP($D108&amp;"@"&amp;2,'中間シート（個人）'!$F:$M,5,FALSE)),"")</f>
        <v/>
      </c>
      <c r="U108" s="20" t="str">
        <f>IF(INDEX(個人!$C$5:$AF$205,$A108,1)&lt;&gt;"",IF(ISERROR(VLOOKUP($D108&amp;"@"&amp;2,'中間シート（個人）'!$F:$M,4,FALSE)),"",VLOOKUP($D108&amp;"@"&amp;2,'中間シート（個人）'!$F:$M,6,FALSE)&amp;VLOOKUP($D108&amp;"@"&amp;2,'中間シート（個人）'!$F:$M,7,FALSE)&amp;"."&amp;VLOOKUP($D108&amp;"@"&amp;2,'中間シート（個人）'!$F:$M,8,FALSE)),"")</f>
        <v/>
      </c>
      <c r="V108" s="20" t="str">
        <f>IF(INDEX(個人!$C$5:$AF$205,$A108,1)&lt;&gt;"",IF(ISERROR(VLOOKUP($D108&amp;"@"&amp;3,'中間シート（個人）'!$F:$M,4,FALSE)),"",VLOOKUP($D108&amp;"@"&amp;3,'中間シート（個人）'!$F:$M,4,FALSE)&amp;VLOOKUP($D108&amp;"@"&amp;3,'中間シート（個人）'!$F:$M,5,FALSE)),"")</f>
        <v/>
      </c>
      <c r="W108" s="20" t="str">
        <f>IF(INDEX(個人!$C$5:$AF$205,$A108,1)&lt;&gt;"",IF(ISERROR(VLOOKUP($D108&amp;"@"&amp;3,'中間シート（個人）'!$F:$M,4,FALSE)),"",VLOOKUP($D108&amp;"@"&amp;3,'中間シート（個人）'!$F:$M,6,FALSE)&amp;VLOOKUP($D108&amp;"@"&amp;3,'中間シート（個人）'!$F:$M,7,FALSE)&amp;"."&amp;VLOOKUP($D108&amp;"@"&amp;3,'中間シート（個人）'!$F:$M,8,FALSE)),"")</f>
        <v/>
      </c>
      <c r="X108" s="20" t="str">
        <f>IF(INDEX(個人!$C$5:$AF$205,$A108,1)&lt;&gt;"",IF(ISERROR(VLOOKUP($D108&amp;"@"&amp;4,'中間シート（個人）'!$F:$M,4,FALSE)),"",VLOOKUP($D108&amp;"@"&amp;4,'中間シート（個人）'!$F:$M,4,FALSE)&amp;VLOOKUP($D108&amp;"@"&amp;4,'中間シート（個人）'!$F:$M,5,FALSE)),"")</f>
        <v/>
      </c>
      <c r="Y108" s="20" t="str">
        <f>IF(INDEX(個人!$C$5:$AF$205,$A108,1)&lt;&gt;"",IF(ISERROR(VLOOKUP($D108&amp;"@"&amp;4,'中間シート（個人）'!$F:$M,4,FALSE)),"",VLOOKUP($D108&amp;"@"&amp;4,'中間シート（個人）'!$F:$M,6,FALSE)&amp;VLOOKUP($D108&amp;"@"&amp;4,'中間シート（個人）'!$F:$M,7,FALSE)&amp;"."&amp;VLOOKUP($D108&amp;"@"&amp;4,'中間シート（個人）'!$F:$M,8,FALSE)),"")</f>
        <v/>
      </c>
      <c r="Z108" s="20" t="str">
        <f>IF(INDEX(個人!$C$5:$AF$205,$A108,1)&lt;&gt;"",IF(ISERROR(VLOOKUP($D108&amp;"@"&amp;5,'中間シート（個人）'!$F:$M,4,FALSE)),"",VLOOKUP($D108&amp;"@"&amp;5,'中間シート（個人）'!$F:$M,4,FALSE)&amp;VLOOKUP($D108&amp;"@"&amp;5,'中間シート（個人）'!$F:$M,5,FALSE)),"")</f>
        <v/>
      </c>
      <c r="AA108" s="20" t="str">
        <f>IF(INDEX(個人!$C$5:$AF$205,$A108,1)&lt;&gt;"",IF(ISERROR(VLOOKUP($D108&amp;"@"&amp;5,'中間シート（個人）'!$F:$M,4,FALSE)),"",VLOOKUP($D108&amp;"@"&amp;5,'中間シート（個人）'!$F:$M,6,FALSE)&amp;VLOOKUP($D108&amp;"@"&amp;5,'中間シート（個人）'!$F:$M,7,FALSE)&amp;"."&amp;VLOOKUP($D108&amp;"@"&amp;5,'中間シート（個人）'!$F:$M,8,FALSE)),"")</f>
        <v/>
      </c>
      <c r="AB108" s="20" t="str">
        <f>IF(INDEX(個人!$C$5:$AF$205,$A108,1)&lt;&gt;"",IF(ISERROR(VLOOKUP($D108&amp;"@"&amp;6,'中間シート（個人）'!$F:$M,4,FALSE)),"",VLOOKUP($D108&amp;"@"&amp;6,'中間シート（個人）'!$F:$M,4,FALSE)&amp;VLOOKUP($D108&amp;"@"&amp;6,'中間シート（個人）'!$F:$M,5,FALSE)),"")</f>
        <v/>
      </c>
      <c r="AC108" s="20" t="str">
        <f>IF(INDEX(個人!$C$5:$AF$205,$A108,1)&lt;&gt;"",IF(ISERROR(VLOOKUP($D108&amp;"@"&amp;6,'中間シート（個人）'!$F:$M,4,FALSE)),"",VLOOKUP($D108&amp;"@"&amp;6,'中間シート（個人）'!$F:$M,6,FALSE)&amp;VLOOKUP($D108&amp;"@"&amp;6,'中間シート（個人）'!$F:$M,7,FALSE)&amp;"."&amp;VLOOKUP($D108&amp;"@"&amp;6,'中間シート（個人）'!$F:$M,8,FALSE)),"")</f>
        <v/>
      </c>
      <c r="AD108" s="20" t="str">
        <f>IF(INDEX(個人!$C$5:$AF$205,$A108,1)&lt;&gt;"",IF(ISERROR(VLOOKUP($D108&amp;"@"&amp;7,'中間シート（個人）'!$F:$M,4,FALSE)),"",VLOOKUP($D108&amp;"@"&amp;7,'中間シート（個人）'!$F:$M,4,FALSE)&amp;VLOOKUP($D108&amp;"@"&amp;7,'中間シート（個人）'!$F:$M,5,FALSE)),"")</f>
        <v/>
      </c>
      <c r="AE108" s="20" t="str">
        <f>IF(INDEX(個人!$C$5:$AF$205,$A108,1)&lt;&gt;"",IF(ISERROR(VLOOKUP($D108&amp;"@"&amp;7,'中間シート（個人）'!$F:$M,4,FALSE)),"",VLOOKUP($D108&amp;"@"&amp;7,'中間シート（個人）'!$F:$M,6,FALSE)&amp;VLOOKUP($D108&amp;"@"&amp;7,'中間シート（個人）'!$F:$M,7,FALSE)&amp;"."&amp;VLOOKUP($D108&amp;"@"&amp;7,'中間シート（個人）'!$F:$M,8,FALSE)),"")</f>
        <v/>
      </c>
      <c r="AF108" s="20" t="str">
        <f>IF(INDEX(個人!$C$5:$AF$205,$A108,1)&lt;&gt;"",IF(ISERROR(VLOOKUP($D108&amp;"@"&amp;8,'中間シート（個人）'!$F:$M,4,FALSE)),"",VLOOKUP($D108&amp;"@"&amp;8,'中間シート（個人）'!$F:$M,4,FALSE)&amp;VLOOKUP($D108&amp;"@"&amp;8,'中間シート（個人）'!$F:$M,5,FALSE)),"")</f>
        <v/>
      </c>
      <c r="AG108" s="20" t="str">
        <f>IF(INDEX(個人!$C$5:$AF$205,$A108,1)&lt;&gt;"",IF(ISERROR(VLOOKUP($D108&amp;"@"&amp;8,'中間シート（個人）'!$F:$M,4,FALSE)),"",VLOOKUP($D108&amp;"@"&amp;8,'中間シート（個人）'!$F:$M,6,FALSE)&amp;VLOOKUP($D108&amp;"@"&amp;8,'中間シート（個人）'!$F:$M,7,FALSE)&amp;"."&amp;VLOOKUP($D108&amp;"@"&amp;8,'中間シート（個人）'!$F:$M,8,FALSE)),"")</f>
        <v/>
      </c>
      <c r="AH108" s="20" t="str">
        <f>IF(INDEX(個人!$C$5:$AF$205,$A108,1)&lt;&gt;"",IF(ISERROR(VLOOKUP($D108&amp;"@"&amp;9,'中間シート（個人）'!$F:$M,4,FALSE)),"",VLOOKUP($D108&amp;"@"&amp;9,'中間シート（個人）'!$F:$M,4,FALSE)&amp;VLOOKUP($D108&amp;"@"&amp;9,'中間シート（個人）'!$F:$M,5,FALSE)),"")</f>
        <v/>
      </c>
      <c r="AI108" s="20" t="str">
        <f>IF(INDEX(個人!$C$5:$AF$205,$A108,1)&lt;&gt;"",IF(ISERROR(VLOOKUP($D108&amp;"@"&amp;9,'中間シート（個人）'!$F:$M,4,FALSE)),"",VLOOKUP($D108&amp;"@"&amp;9,'中間シート（個人）'!$F:$M,6,FALSE)&amp;VLOOKUP($D108&amp;"@"&amp;9,'中間シート（個人）'!$F:$M,7,FALSE)&amp;"."&amp;VLOOKUP($D108&amp;"@"&amp;9,'中間シート（個人）'!$F:$M,8,FALSE)),"")</f>
        <v/>
      </c>
      <c r="AJ108" s="20" t="str">
        <f>IF(INDEX(個人!$C$5:$AF$205,$A108,1)&lt;&gt;"",IF(ISERROR(VLOOKUP($D108&amp;"@"&amp;10,'中間シート（個人）'!$F:$M,4,FALSE)),"",VLOOKUP($D108&amp;"@"&amp;10,'中間シート（個人）'!$F:$M,4,FALSE)&amp;VLOOKUP($D108&amp;"@"&amp;10,'中間シート（個人）'!$F:$M,5,FALSE)),"")</f>
        <v/>
      </c>
      <c r="AK108" s="20" t="str">
        <f>IF(INDEX(個人!$C$5:$AF$205,$A108,1)&lt;&gt;"",IF(ISERROR(VLOOKUP($D108&amp;"@"&amp;10,'中間シート（個人）'!$F:$M,4,FALSE)),"",VLOOKUP($D108&amp;"@"&amp;10,'中間シート（個人）'!$F:$M,6,FALSE)&amp;VLOOKUP($D108&amp;"@"&amp;10,'中間シート（個人）'!$F:$M,7,FALSE)&amp;"."&amp;VLOOKUP($D108&amp;"@"&amp;10,'中間シート（個人）'!$F:$M,8,FALSE)),"")</f>
        <v/>
      </c>
    </row>
    <row r="109" spans="1:37" x14ac:dyDescent="0.15">
      <c r="A109" s="20">
        <v>106</v>
      </c>
      <c r="C109" s="20" t="str">
        <f>IF(INDEX(個人!$C$5:$AF$205,$A109,1)&lt;&gt;"",VLOOKUP(INDEX(個人!$C$5:$AF$205,$A109,3),コード一覧!$A$1:$B$3,2,FALSE),"")</f>
        <v/>
      </c>
      <c r="D109" s="20" t="str">
        <f>IF(INDEX(個人!$C$5:$AF$205,$A109,1)&lt;&gt;"",DBCS(TRIM(INDEX(個人!$C$5:$AF$205,$A109,1))),"")</f>
        <v/>
      </c>
      <c r="E109" s="20" t="str">
        <f>IF(INDEX(個人!$C$5:$AF$205,$A109,1)&lt;&gt;"",ASC(TRIM(INDEX(個人!$C$5:$AF$205,$A109,2))),"")</f>
        <v/>
      </c>
      <c r="F109" s="20" t="str">
        <f>IF(INDEX(個人!$C$5:$AF$205,$A109,1)&lt;&gt;"",TEXT(YEAR(INDEX(個人!$C$5:$AF$205,$A109,4)),"0000")&amp;TEXT(MONTH(INDEX(個人!$C$5:$AF$205,$A109,4)),"00")&amp;TEXT(DAY(INDEX(個人!$C$5:$AF$205,$A109,4)),"00"),"")</f>
        <v/>
      </c>
      <c r="G109" s="20" t="str">
        <f>IF(INDEX(個人!$C$5:$AF$205,$A109,1)&lt;&gt;"",VLOOKUP(VLOOKUP(INDEX(個人!$C$5:$AF$205,$A109,7),コード一覧!$AA$1:$AC$18,3,FALSE),コード一覧!$C$1:$D$8,2,FALSE),"")</f>
        <v/>
      </c>
      <c r="H109" s="20" t="str">
        <f>IF(INDEX(個人!$C$5:$AF$205,$A109,1)&lt;&gt;"",IF(ISNUMBER(VALUE(RIGHT(INDEX(個人!$C$5:$AF$205,$A109,7),1))),RIGHT(INDEX(個人!$C$5:$AF$205,$A109,7),1),0),"")</f>
        <v/>
      </c>
      <c r="I109" s="20" t="str">
        <f>IF(INDEX(個人!$C$5:$AF$205,$A109,1)&lt;&gt;"",VLOOKUP(D109&amp;"@"&amp;1,'中間シート（個人）'!$F:$M,3,FALSE),"")</f>
        <v/>
      </c>
      <c r="K109" s="20" t="str">
        <f>IF(INDEX(個人!$C$5:$AF$205,$A109,1)&lt;&gt;"",個人!$B$2,"")</f>
        <v/>
      </c>
      <c r="Q109" s="20" t="str">
        <f>IF(INDEX(個人!$C$5:$AF$205,$A109,1)&lt;&gt;"",4,"")</f>
        <v/>
      </c>
      <c r="R109" s="20" t="str">
        <f>IF(INDEX(個人!$C$5:$AF$205,$A109,1)&lt;&gt;"",IF(ISERROR(VLOOKUP($D109&amp;"@"&amp;1,'中間シート（個人）'!$F:$M,4,FALSE)),"",VLOOKUP($D109&amp;"@"&amp;1,'中間シート（個人）'!$F:$M,4,FALSE)&amp;VLOOKUP($D109&amp;"@"&amp;1,'中間シート（個人）'!$F:$M,5,FALSE)),"")</f>
        <v/>
      </c>
      <c r="S109" s="20" t="str">
        <f>IF(INDEX(個人!$C$5:$AF$205,$A109,1)&lt;&gt;"",IF(ISERROR(VLOOKUP($D109&amp;"@"&amp;1,'中間シート（個人）'!$F:$M,4,FALSE)),"",VLOOKUP($D109&amp;"@"&amp;1,'中間シート（個人）'!$F:$M,6,FALSE)&amp;VLOOKUP($D109&amp;"@"&amp;1,'中間シート（個人）'!$F:$M,7,FALSE)&amp;"."&amp;VLOOKUP($D109&amp;"@"&amp;1,'中間シート（個人）'!$F:$M,8,FALSE)),"")</f>
        <v/>
      </c>
      <c r="T109" s="20" t="str">
        <f>IF(INDEX(個人!$C$5:$AF$205,$A109,1)&lt;&gt;"",IF(ISERROR(VLOOKUP($D109&amp;"@"&amp;2,'中間シート（個人）'!$F:$M,4,FALSE)),"",VLOOKUP($D109&amp;"@"&amp;2,'中間シート（個人）'!$F:$M,4,FALSE)&amp;VLOOKUP($D109&amp;"@"&amp;2,'中間シート（個人）'!$F:$M,5,FALSE)),"")</f>
        <v/>
      </c>
      <c r="U109" s="20" t="str">
        <f>IF(INDEX(個人!$C$5:$AF$205,$A109,1)&lt;&gt;"",IF(ISERROR(VLOOKUP($D109&amp;"@"&amp;2,'中間シート（個人）'!$F:$M,4,FALSE)),"",VLOOKUP($D109&amp;"@"&amp;2,'中間シート（個人）'!$F:$M,6,FALSE)&amp;VLOOKUP($D109&amp;"@"&amp;2,'中間シート（個人）'!$F:$M,7,FALSE)&amp;"."&amp;VLOOKUP($D109&amp;"@"&amp;2,'中間シート（個人）'!$F:$M,8,FALSE)),"")</f>
        <v/>
      </c>
      <c r="V109" s="20" t="str">
        <f>IF(INDEX(個人!$C$5:$AF$205,$A109,1)&lt;&gt;"",IF(ISERROR(VLOOKUP($D109&amp;"@"&amp;3,'中間シート（個人）'!$F:$M,4,FALSE)),"",VLOOKUP($D109&amp;"@"&amp;3,'中間シート（個人）'!$F:$M,4,FALSE)&amp;VLOOKUP($D109&amp;"@"&amp;3,'中間シート（個人）'!$F:$M,5,FALSE)),"")</f>
        <v/>
      </c>
      <c r="W109" s="20" t="str">
        <f>IF(INDEX(個人!$C$5:$AF$205,$A109,1)&lt;&gt;"",IF(ISERROR(VLOOKUP($D109&amp;"@"&amp;3,'中間シート（個人）'!$F:$M,4,FALSE)),"",VLOOKUP($D109&amp;"@"&amp;3,'中間シート（個人）'!$F:$M,6,FALSE)&amp;VLOOKUP($D109&amp;"@"&amp;3,'中間シート（個人）'!$F:$M,7,FALSE)&amp;"."&amp;VLOOKUP($D109&amp;"@"&amp;3,'中間シート（個人）'!$F:$M,8,FALSE)),"")</f>
        <v/>
      </c>
      <c r="X109" s="20" t="str">
        <f>IF(INDEX(個人!$C$5:$AF$205,$A109,1)&lt;&gt;"",IF(ISERROR(VLOOKUP($D109&amp;"@"&amp;4,'中間シート（個人）'!$F:$M,4,FALSE)),"",VLOOKUP($D109&amp;"@"&amp;4,'中間シート（個人）'!$F:$M,4,FALSE)&amp;VLOOKUP($D109&amp;"@"&amp;4,'中間シート（個人）'!$F:$M,5,FALSE)),"")</f>
        <v/>
      </c>
      <c r="Y109" s="20" t="str">
        <f>IF(INDEX(個人!$C$5:$AF$205,$A109,1)&lt;&gt;"",IF(ISERROR(VLOOKUP($D109&amp;"@"&amp;4,'中間シート（個人）'!$F:$M,4,FALSE)),"",VLOOKUP($D109&amp;"@"&amp;4,'中間シート（個人）'!$F:$M,6,FALSE)&amp;VLOOKUP($D109&amp;"@"&amp;4,'中間シート（個人）'!$F:$M,7,FALSE)&amp;"."&amp;VLOOKUP($D109&amp;"@"&amp;4,'中間シート（個人）'!$F:$M,8,FALSE)),"")</f>
        <v/>
      </c>
      <c r="Z109" s="20" t="str">
        <f>IF(INDEX(個人!$C$5:$AF$205,$A109,1)&lt;&gt;"",IF(ISERROR(VLOOKUP($D109&amp;"@"&amp;5,'中間シート（個人）'!$F:$M,4,FALSE)),"",VLOOKUP($D109&amp;"@"&amp;5,'中間シート（個人）'!$F:$M,4,FALSE)&amp;VLOOKUP($D109&amp;"@"&amp;5,'中間シート（個人）'!$F:$M,5,FALSE)),"")</f>
        <v/>
      </c>
      <c r="AA109" s="20" t="str">
        <f>IF(INDEX(個人!$C$5:$AF$205,$A109,1)&lt;&gt;"",IF(ISERROR(VLOOKUP($D109&amp;"@"&amp;5,'中間シート（個人）'!$F:$M,4,FALSE)),"",VLOOKUP($D109&amp;"@"&amp;5,'中間シート（個人）'!$F:$M,6,FALSE)&amp;VLOOKUP($D109&amp;"@"&amp;5,'中間シート（個人）'!$F:$M,7,FALSE)&amp;"."&amp;VLOOKUP($D109&amp;"@"&amp;5,'中間シート（個人）'!$F:$M,8,FALSE)),"")</f>
        <v/>
      </c>
      <c r="AB109" s="20" t="str">
        <f>IF(INDEX(個人!$C$5:$AF$205,$A109,1)&lt;&gt;"",IF(ISERROR(VLOOKUP($D109&amp;"@"&amp;6,'中間シート（個人）'!$F:$M,4,FALSE)),"",VLOOKUP($D109&amp;"@"&amp;6,'中間シート（個人）'!$F:$M,4,FALSE)&amp;VLOOKUP($D109&amp;"@"&amp;6,'中間シート（個人）'!$F:$M,5,FALSE)),"")</f>
        <v/>
      </c>
      <c r="AC109" s="20" t="str">
        <f>IF(INDEX(個人!$C$5:$AF$205,$A109,1)&lt;&gt;"",IF(ISERROR(VLOOKUP($D109&amp;"@"&amp;6,'中間シート（個人）'!$F:$M,4,FALSE)),"",VLOOKUP($D109&amp;"@"&amp;6,'中間シート（個人）'!$F:$M,6,FALSE)&amp;VLOOKUP($D109&amp;"@"&amp;6,'中間シート（個人）'!$F:$M,7,FALSE)&amp;"."&amp;VLOOKUP($D109&amp;"@"&amp;6,'中間シート（個人）'!$F:$M,8,FALSE)),"")</f>
        <v/>
      </c>
      <c r="AD109" s="20" t="str">
        <f>IF(INDEX(個人!$C$5:$AF$205,$A109,1)&lt;&gt;"",IF(ISERROR(VLOOKUP($D109&amp;"@"&amp;7,'中間シート（個人）'!$F:$M,4,FALSE)),"",VLOOKUP($D109&amp;"@"&amp;7,'中間シート（個人）'!$F:$M,4,FALSE)&amp;VLOOKUP($D109&amp;"@"&amp;7,'中間シート（個人）'!$F:$M,5,FALSE)),"")</f>
        <v/>
      </c>
      <c r="AE109" s="20" t="str">
        <f>IF(INDEX(個人!$C$5:$AF$205,$A109,1)&lt;&gt;"",IF(ISERROR(VLOOKUP($D109&amp;"@"&amp;7,'中間シート（個人）'!$F:$M,4,FALSE)),"",VLOOKUP($D109&amp;"@"&amp;7,'中間シート（個人）'!$F:$M,6,FALSE)&amp;VLOOKUP($D109&amp;"@"&amp;7,'中間シート（個人）'!$F:$M,7,FALSE)&amp;"."&amp;VLOOKUP($D109&amp;"@"&amp;7,'中間シート（個人）'!$F:$M,8,FALSE)),"")</f>
        <v/>
      </c>
      <c r="AF109" s="20" t="str">
        <f>IF(INDEX(個人!$C$5:$AF$205,$A109,1)&lt;&gt;"",IF(ISERROR(VLOOKUP($D109&amp;"@"&amp;8,'中間シート（個人）'!$F:$M,4,FALSE)),"",VLOOKUP($D109&amp;"@"&amp;8,'中間シート（個人）'!$F:$M,4,FALSE)&amp;VLOOKUP($D109&amp;"@"&amp;8,'中間シート（個人）'!$F:$M,5,FALSE)),"")</f>
        <v/>
      </c>
      <c r="AG109" s="20" t="str">
        <f>IF(INDEX(個人!$C$5:$AF$205,$A109,1)&lt;&gt;"",IF(ISERROR(VLOOKUP($D109&amp;"@"&amp;8,'中間シート（個人）'!$F:$M,4,FALSE)),"",VLOOKUP($D109&amp;"@"&amp;8,'中間シート（個人）'!$F:$M,6,FALSE)&amp;VLOOKUP($D109&amp;"@"&amp;8,'中間シート（個人）'!$F:$M,7,FALSE)&amp;"."&amp;VLOOKUP($D109&amp;"@"&amp;8,'中間シート（個人）'!$F:$M,8,FALSE)),"")</f>
        <v/>
      </c>
      <c r="AH109" s="20" t="str">
        <f>IF(INDEX(個人!$C$5:$AF$205,$A109,1)&lt;&gt;"",IF(ISERROR(VLOOKUP($D109&amp;"@"&amp;9,'中間シート（個人）'!$F:$M,4,FALSE)),"",VLOOKUP($D109&amp;"@"&amp;9,'中間シート（個人）'!$F:$M,4,FALSE)&amp;VLOOKUP($D109&amp;"@"&amp;9,'中間シート（個人）'!$F:$M,5,FALSE)),"")</f>
        <v/>
      </c>
      <c r="AI109" s="20" t="str">
        <f>IF(INDEX(個人!$C$5:$AF$205,$A109,1)&lt;&gt;"",IF(ISERROR(VLOOKUP($D109&amp;"@"&amp;9,'中間シート（個人）'!$F:$M,4,FALSE)),"",VLOOKUP($D109&amp;"@"&amp;9,'中間シート（個人）'!$F:$M,6,FALSE)&amp;VLOOKUP($D109&amp;"@"&amp;9,'中間シート（個人）'!$F:$M,7,FALSE)&amp;"."&amp;VLOOKUP($D109&amp;"@"&amp;9,'中間シート（個人）'!$F:$M,8,FALSE)),"")</f>
        <v/>
      </c>
      <c r="AJ109" s="20" t="str">
        <f>IF(INDEX(個人!$C$5:$AF$205,$A109,1)&lt;&gt;"",IF(ISERROR(VLOOKUP($D109&amp;"@"&amp;10,'中間シート（個人）'!$F:$M,4,FALSE)),"",VLOOKUP($D109&amp;"@"&amp;10,'中間シート（個人）'!$F:$M,4,FALSE)&amp;VLOOKUP($D109&amp;"@"&amp;10,'中間シート（個人）'!$F:$M,5,FALSE)),"")</f>
        <v/>
      </c>
      <c r="AK109" s="20" t="str">
        <f>IF(INDEX(個人!$C$5:$AF$205,$A109,1)&lt;&gt;"",IF(ISERROR(VLOOKUP($D109&amp;"@"&amp;10,'中間シート（個人）'!$F:$M,4,FALSE)),"",VLOOKUP($D109&amp;"@"&amp;10,'中間シート（個人）'!$F:$M,6,FALSE)&amp;VLOOKUP($D109&amp;"@"&amp;10,'中間シート（個人）'!$F:$M,7,FALSE)&amp;"."&amp;VLOOKUP($D109&amp;"@"&amp;10,'中間シート（個人）'!$F:$M,8,FALSE)),"")</f>
        <v/>
      </c>
    </row>
    <row r="110" spans="1:37" x14ac:dyDescent="0.15">
      <c r="A110" s="20">
        <v>107</v>
      </c>
      <c r="C110" s="20" t="str">
        <f>IF(INDEX(個人!$C$5:$AF$205,$A110,1)&lt;&gt;"",VLOOKUP(INDEX(個人!$C$5:$AF$205,$A110,3),コード一覧!$A$1:$B$3,2,FALSE),"")</f>
        <v/>
      </c>
      <c r="D110" s="20" t="str">
        <f>IF(INDEX(個人!$C$5:$AF$205,$A110,1)&lt;&gt;"",DBCS(TRIM(INDEX(個人!$C$5:$AF$205,$A110,1))),"")</f>
        <v/>
      </c>
      <c r="E110" s="20" t="str">
        <f>IF(INDEX(個人!$C$5:$AF$205,$A110,1)&lt;&gt;"",ASC(TRIM(INDEX(個人!$C$5:$AF$205,$A110,2))),"")</f>
        <v/>
      </c>
      <c r="F110" s="20" t="str">
        <f>IF(INDEX(個人!$C$5:$AF$205,$A110,1)&lt;&gt;"",TEXT(YEAR(INDEX(個人!$C$5:$AF$205,$A110,4)),"0000")&amp;TEXT(MONTH(INDEX(個人!$C$5:$AF$205,$A110,4)),"00")&amp;TEXT(DAY(INDEX(個人!$C$5:$AF$205,$A110,4)),"00"),"")</f>
        <v/>
      </c>
      <c r="G110" s="20" t="str">
        <f>IF(INDEX(個人!$C$5:$AF$205,$A110,1)&lt;&gt;"",VLOOKUP(VLOOKUP(INDEX(個人!$C$5:$AF$205,$A110,7),コード一覧!$AA$1:$AC$18,3,FALSE),コード一覧!$C$1:$D$8,2,FALSE),"")</f>
        <v/>
      </c>
      <c r="H110" s="20" t="str">
        <f>IF(INDEX(個人!$C$5:$AF$205,$A110,1)&lt;&gt;"",IF(ISNUMBER(VALUE(RIGHT(INDEX(個人!$C$5:$AF$205,$A110,7),1))),RIGHT(INDEX(個人!$C$5:$AF$205,$A110,7),1),0),"")</f>
        <v/>
      </c>
      <c r="I110" s="20" t="str">
        <f>IF(INDEX(個人!$C$5:$AF$205,$A110,1)&lt;&gt;"",VLOOKUP(D110&amp;"@"&amp;1,'中間シート（個人）'!$F:$M,3,FALSE),"")</f>
        <v/>
      </c>
      <c r="K110" s="20" t="str">
        <f>IF(INDEX(個人!$C$5:$AF$205,$A110,1)&lt;&gt;"",個人!$B$2,"")</f>
        <v/>
      </c>
      <c r="Q110" s="20" t="str">
        <f>IF(INDEX(個人!$C$5:$AF$205,$A110,1)&lt;&gt;"",4,"")</f>
        <v/>
      </c>
      <c r="R110" s="20" t="str">
        <f>IF(INDEX(個人!$C$5:$AF$205,$A110,1)&lt;&gt;"",IF(ISERROR(VLOOKUP($D110&amp;"@"&amp;1,'中間シート（個人）'!$F:$M,4,FALSE)),"",VLOOKUP($D110&amp;"@"&amp;1,'中間シート（個人）'!$F:$M,4,FALSE)&amp;VLOOKUP($D110&amp;"@"&amp;1,'中間シート（個人）'!$F:$M,5,FALSE)),"")</f>
        <v/>
      </c>
      <c r="S110" s="20" t="str">
        <f>IF(INDEX(個人!$C$5:$AF$205,$A110,1)&lt;&gt;"",IF(ISERROR(VLOOKUP($D110&amp;"@"&amp;1,'中間シート（個人）'!$F:$M,4,FALSE)),"",VLOOKUP($D110&amp;"@"&amp;1,'中間シート（個人）'!$F:$M,6,FALSE)&amp;VLOOKUP($D110&amp;"@"&amp;1,'中間シート（個人）'!$F:$M,7,FALSE)&amp;"."&amp;VLOOKUP($D110&amp;"@"&amp;1,'中間シート（個人）'!$F:$M,8,FALSE)),"")</f>
        <v/>
      </c>
      <c r="T110" s="20" t="str">
        <f>IF(INDEX(個人!$C$5:$AF$205,$A110,1)&lt;&gt;"",IF(ISERROR(VLOOKUP($D110&amp;"@"&amp;2,'中間シート（個人）'!$F:$M,4,FALSE)),"",VLOOKUP($D110&amp;"@"&amp;2,'中間シート（個人）'!$F:$M,4,FALSE)&amp;VLOOKUP($D110&amp;"@"&amp;2,'中間シート（個人）'!$F:$M,5,FALSE)),"")</f>
        <v/>
      </c>
      <c r="U110" s="20" t="str">
        <f>IF(INDEX(個人!$C$5:$AF$205,$A110,1)&lt;&gt;"",IF(ISERROR(VLOOKUP($D110&amp;"@"&amp;2,'中間シート（個人）'!$F:$M,4,FALSE)),"",VLOOKUP($D110&amp;"@"&amp;2,'中間シート（個人）'!$F:$M,6,FALSE)&amp;VLOOKUP($D110&amp;"@"&amp;2,'中間シート（個人）'!$F:$M,7,FALSE)&amp;"."&amp;VLOOKUP($D110&amp;"@"&amp;2,'中間シート（個人）'!$F:$M,8,FALSE)),"")</f>
        <v/>
      </c>
      <c r="V110" s="20" t="str">
        <f>IF(INDEX(個人!$C$5:$AF$205,$A110,1)&lt;&gt;"",IF(ISERROR(VLOOKUP($D110&amp;"@"&amp;3,'中間シート（個人）'!$F:$M,4,FALSE)),"",VLOOKUP($D110&amp;"@"&amp;3,'中間シート（個人）'!$F:$M,4,FALSE)&amp;VLOOKUP($D110&amp;"@"&amp;3,'中間シート（個人）'!$F:$M,5,FALSE)),"")</f>
        <v/>
      </c>
      <c r="W110" s="20" t="str">
        <f>IF(INDEX(個人!$C$5:$AF$205,$A110,1)&lt;&gt;"",IF(ISERROR(VLOOKUP($D110&amp;"@"&amp;3,'中間シート（個人）'!$F:$M,4,FALSE)),"",VLOOKUP($D110&amp;"@"&amp;3,'中間シート（個人）'!$F:$M,6,FALSE)&amp;VLOOKUP($D110&amp;"@"&amp;3,'中間シート（個人）'!$F:$M,7,FALSE)&amp;"."&amp;VLOOKUP($D110&amp;"@"&amp;3,'中間シート（個人）'!$F:$M,8,FALSE)),"")</f>
        <v/>
      </c>
      <c r="X110" s="20" t="str">
        <f>IF(INDEX(個人!$C$5:$AF$205,$A110,1)&lt;&gt;"",IF(ISERROR(VLOOKUP($D110&amp;"@"&amp;4,'中間シート（個人）'!$F:$M,4,FALSE)),"",VLOOKUP($D110&amp;"@"&amp;4,'中間シート（個人）'!$F:$M,4,FALSE)&amp;VLOOKUP($D110&amp;"@"&amp;4,'中間シート（個人）'!$F:$M,5,FALSE)),"")</f>
        <v/>
      </c>
      <c r="Y110" s="20" t="str">
        <f>IF(INDEX(個人!$C$5:$AF$205,$A110,1)&lt;&gt;"",IF(ISERROR(VLOOKUP($D110&amp;"@"&amp;4,'中間シート（個人）'!$F:$M,4,FALSE)),"",VLOOKUP($D110&amp;"@"&amp;4,'中間シート（個人）'!$F:$M,6,FALSE)&amp;VLOOKUP($D110&amp;"@"&amp;4,'中間シート（個人）'!$F:$M,7,FALSE)&amp;"."&amp;VLOOKUP($D110&amp;"@"&amp;4,'中間シート（個人）'!$F:$M,8,FALSE)),"")</f>
        <v/>
      </c>
      <c r="Z110" s="20" t="str">
        <f>IF(INDEX(個人!$C$5:$AF$205,$A110,1)&lt;&gt;"",IF(ISERROR(VLOOKUP($D110&amp;"@"&amp;5,'中間シート（個人）'!$F:$M,4,FALSE)),"",VLOOKUP($D110&amp;"@"&amp;5,'中間シート（個人）'!$F:$M,4,FALSE)&amp;VLOOKUP($D110&amp;"@"&amp;5,'中間シート（個人）'!$F:$M,5,FALSE)),"")</f>
        <v/>
      </c>
      <c r="AA110" s="20" t="str">
        <f>IF(INDEX(個人!$C$5:$AF$205,$A110,1)&lt;&gt;"",IF(ISERROR(VLOOKUP($D110&amp;"@"&amp;5,'中間シート（個人）'!$F:$M,4,FALSE)),"",VLOOKUP($D110&amp;"@"&amp;5,'中間シート（個人）'!$F:$M,6,FALSE)&amp;VLOOKUP($D110&amp;"@"&amp;5,'中間シート（個人）'!$F:$M,7,FALSE)&amp;"."&amp;VLOOKUP($D110&amp;"@"&amp;5,'中間シート（個人）'!$F:$M,8,FALSE)),"")</f>
        <v/>
      </c>
      <c r="AB110" s="20" t="str">
        <f>IF(INDEX(個人!$C$5:$AF$205,$A110,1)&lt;&gt;"",IF(ISERROR(VLOOKUP($D110&amp;"@"&amp;6,'中間シート（個人）'!$F:$M,4,FALSE)),"",VLOOKUP($D110&amp;"@"&amp;6,'中間シート（個人）'!$F:$M,4,FALSE)&amp;VLOOKUP($D110&amp;"@"&amp;6,'中間シート（個人）'!$F:$M,5,FALSE)),"")</f>
        <v/>
      </c>
      <c r="AC110" s="20" t="str">
        <f>IF(INDEX(個人!$C$5:$AF$205,$A110,1)&lt;&gt;"",IF(ISERROR(VLOOKUP($D110&amp;"@"&amp;6,'中間シート（個人）'!$F:$M,4,FALSE)),"",VLOOKUP($D110&amp;"@"&amp;6,'中間シート（個人）'!$F:$M,6,FALSE)&amp;VLOOKUP($D110&amp;"@"&amp;6,'中間シート（個人）'!$F:$M,7,FALSE)&amp;"."&amp;VLOOKUP($D110&amp;"@"&amp;6,'中間シート（個人）'!$F:$M,8,FALSE)),"")</f>
        <v/>
      </c>
      <c r="AD110" s="20" t="str">
        <f>IF(INDEX(個人!$C$5:$AF$205,$A110,1)&lt;&gt;"",IF(ISERROR(VLOOKUP($D110&amp;"@"&amp;7,'中間シート（個人）'!$F:$M,4,FALSE)),"",VLOOKUP($D110&amp;"@"&amp;7,'中間シート（個人）'!$F:$M,4,FALSE)&amp;VLOOKUP($D110&amp;"@"&amp;7,'中間シート（個人）'!$F:$M,5,FALSE)),"")</f>
        <v/>
      </c>
      <c r="AE110" s="20" t="str">
        <f>IF(INDEX(個人!$C$5:$AF$205,$A110,1)&lt;&gt;"",IF(ISERROR(VLOOKUP($D110&amp;"@"&amp;7,'中間シート（個人）'!$F:$M,4,FALSE)),"",VLOOKUP($D110&amp;"@"&amp;7,'中間シート（個人）'!$F:$M,6,FALSE)&amp;VLOOKUP($D110&amp;"@"&amp;7,'中間シート（個人）'!$F:$M,7,FALSE)&amp;"."&amp;VLOOKUP($D110&amp;"@"&amp;7,'中間シート（個人）'!$F:$M,8,FALSE)),"")</f>
        <v/>
      </c>
      <c r="AF110" s="20" t="str">
        <f>IF(INDEX(個人!$C$5:$AF$205,$A110,1)&lt;&gt;"",IF(ISERROR(VLOOKUP($D110&amp;"@"&amp;8,'中間シート（個人）'!$F:$M,4,FALSE)),"",VLOOKUP($D110&amp;"@"&amp;8,'中間シート（個人）'!$F:$M,4,FALSE)&amp;VLOOKUP($D110&amp;"@"&amp;8,'中間シート（個人）'!$F:$M,5,FALSE)),"")</f>
        <v/>
      </c>
      <c r="AG110" s="20" t="str">
        <f>IF(INDEX(個人!$C$5:$AF$205,$A110,1)&lt;&gt;"",IF(ISERROR(VLOOKUP($D110&amp;"@"&amp;8,'中間シート（個人）'!$F:$M,4,FALSE)),"",VLOOKUP($D110&amp;"@"&amp;8,'中間シート（個人）'!$F:$M,6,FALSE)&amp;VLOOKUP($D110&amp;"@"&amp;8,'中間シート（個人）'!$F:$M,7,FALSE)&amp;"."&amp;VLOOKUP($D110&amp;"@"&amp;8,'中間シート（個人）'!$F:$M,8,FALSE)),"")</f>
        <v/>
      </c>
      <c r="AH110" s="20" t="str">
        <f>IF(INDEX(個人!$C$5:$AF$205,$A110,1)&lt;&gt;"",IF(ISERROR(VLOOKUP($D110&amp;"@"&amp;9,'中間シート（個人）'!$F:$M,4,FALSE)),"",VLOOKUP($D110&amp;"@"&amp;9,'中間シート（個人）'!$F:$M,4,FALSE)&amp;VLOOKUP($D110&amp;"@"&amp;9,'中間シート（個人）'!$F:$M,5,FALSE)),"")</f>
        <v/>
      </c>
      <c r="AI110" s="20" t="str">
        <f>IF(INDEX(個人!$C$5:$AF$205,$A110,1)&lt;&gt;"",IF(ISERROR(VLOOKUP($D110&amp;"@"&amp;9,'中間シート（個人）'!$F:$M,4,FALSE)),"",VLOOKUP($D110&amp;"@"&amp;9,'中間シート（個人）'!$F:$M,6,FALSE)&amp;VLOOKUP($D110&amp;"@"&amp;9,'中間シート（個人）'!$F:$M,7,FALSE)&amp;"."&amp;VLOOKUP($D110&amp;"@"&amp;9,'中間シート（個人）'!$F:$M,8,FALSE)),"")</f>
        <v/>
      </c>
      <c r="AJ110" s="20" t="str">
        <f>IF(INDEX(個人!$C$5:$AF$205,$A110,1)&lt;&gt;"",IF(ISERROR(VLOOKUP($D110&amp;"@"&amp;10,'中間シート（個人）'!$F:$M,4,FALSE)),"",VLOOKUP($D110&amp;"@"&amp;10,'中間シート（個人）'!$F:$M,4,FALSE)&amp;VLOOKUP($D110&amp;"@"&amp;10,'中間シート（個人）'!$F:$M,5,FALSE)),"")</f>
        <v/>
      </c>
      <c r="AK110" s="20" t="str">
        <f>IF(INDEX(個人!$C$5:$AF$205,$A110,1)&lt;&gt;"",IF(ISERROR(VLOOKUP($D110&amp;"@"&amp;10,'中間シート（個人）'!$F:$M,4,FALSE)),"",VLOOKUP($D110&amp;"@"&amp;10,'中間シート（個人）'!$F:$M,6,FALSE)&amp;VLOOKUP($D110&amp;"@"&amp;10,'中間シート（個人）'!$F:$M,7,FALSE)&amp;"."&amp;VLOOKUP($D110&amp;"@"&amp;10,'中間シート（個人）'!$F:$M,8,FALSE)),"")</f>
        <v/>
      </c>
    </row>
    <row r="111" spans="1:37" x14ac:dyDescent="0.15">
      <c r="A111" s="20">
        <v>108</v>
      </c>
      <c r="C111" s="20" t="str">
        <f>IF(INDEX(個人!$C$5:$AF$205,$A111,1)&lt;&gt;"",VLOOKUP(INDEX(個人!$C$5:$AF$205,$A111,3),コード一覧!$A$1:$B$3,2,FALSE),"")</f>
        <v/>
      </c>
      <c r="D111" s="20" t="str">
        <f>IF(INDEX(個人!$C$5:$AF$205,$A111,1)&lt;&gt;"",DBCS(TRIM(INDEX(個人!$C$5:$AF$205,$A111,1))),"")</f>
        <v/>
      </c>
      <c r="E111" s="20" t="str">
        <f>IF(INDEX(個人!$C$5:$AF$205,$A111,1)&lt;&gt;"",ASC(TRIM(INDEX(個人!$C$5:$AF$205,$A111,2))),"")</f>
        <v/>
      </c>
      <c r="F111" s="20" t="str">
        <f>IF(INDEX(個人!$C$5:$AF$205,$A111,1)&lt;&gt;"",TEXT(YEAR(INDEX(個人!$C$5:$AF$205,$A111,4)),"0000")&amp;TEXT(MONTH(INDEX(個人!$C$5:$AF$205,$A111,4)),"00")&amp;TEXT(DAY(INDEX(個人!$C$5:$AF$205,$A111,4)),"00"),"")</f>
        <v/>
      </c>
      <c r="G111" s="20" t="str">
        <f>IF(INDEX(個人!$C$5:$AF$205,$A111,1)&lt;&gt;"",VLOOKUP(VLOOKUP(INDEX(個人!$C$5:$AF$205,$A111,7),コード一覧!$AA$1:$AC$18,3,FALSE),コード一覧!$C$1:$D$8,2,FALSE),"")</f>
        <v/>
      </c>
      <c r="H111" s="20" t="str">
        <f>IF(INDEX(個人!$C$5:$AF$205,$A111,1)&lt;&gt;"",IF(ISNUMBER(VALUE(RIGHT(INDEX(個人!$C$5:$AF$205,$A111,7),1))),RIGHT(INDEX(個人!$C$5:$AF$205,$A111,7),1),0),"")</f>
        <v/>
      </c>
      <c r="I111" s="20" t="str">
        <f>IF(INDEX(個人!$C$5:$AF$205,$A111,1)&lt;&gt;"",VLOOKUP(D111&amp;"@"&amp;1,'中間シート（個人）'!$F:$M,3,FALSE),"")</f>
        <v/>
      </c>
      <c r="K111" s="20" t="str">
        <f>IF(INDEX(個人!$C$5:$AF$205,$A111,1)&lt;&gt;"",個人!$B$2,"")</f>
        <v/>
      </c>
      <c r="Q111" s="20" t="str">
        <f>IF(INDEX(個人!$C$5:$AF$205,$A111,1)&lt;&gt;"",4,"")</f>
        <v/>
      </c>
      <c r="R111" s="20" t="str">
        <f>IF(INDEX(個人!$C$5:$AF$205,$A111,1)&lt;&gt;"",IF(ISERROR(VLOOKUP($D111&amp;"@"&amp;1,'中間シート（個人）'!$F:$M,4,FALSE)),"",VLOOKUP($D111&amp;"@"&amp;1,'中間シート（個人）'!$F:$M,4,FALSE)&amp;VLOOKUP($D111&amp;"@"&amp;1,'中間シート（個人）'!$F:$M,5,FALSE)),"")</f>
        <v/>
      </c>
      <c r="S111" s="20" t="str">
        <f>IF(INDEX(個人!$C$5:$AF$205,$A111,1)&lt;&gt;"",IF(ISERROR(VLOOKUP($D111&amp;"@"&amp;1,'中間シート（個人）'!$F:$M,4,FALSE)),"",VLOOKUP($D111&amp;"@"&amp;1,'中間シート（個人）'!$F:$M,6,FALSE)&amp;VLOOKUP($D111&amp;"@"&amp;1,'中間シート（個人）'!$F:$M,7,FALSE)&amp;"."&amp;VLOOKUP($D111&amp;"@"&amp;1,'中間シート（個人）'!$F:$M,8,FALSE)),"")</f>
        <v/>
      </c>
      <c r="T111" s="20" t="str">
        <f>IF(INDEX(個人!$C$5:$AF$205,$A111,1)&lt;&gt;"",IF(ISERROR(VLOOKUP($D111&amp;"@"&amp;2,'中間シート（個人）'!$F:$M,4,FALSE)),"",VLOOKUP($D111&amp;"@"&amp;2,'中間シート（個人）'!$F:$M,4,FALSE)&amp;VLOOKUP($D111&amp;"@"&amp;2,'中間シート（個人）'!$F:$M,5,FALSE)),"")</f>
        <v/>
      </c>
      <c r="U111" s="20" t="str">
        <f>IF(INDEX(個人!$C$5:$AF$205,$A111,1)&lt;&gt;"",IF(ISERROR(VLOOKUP($D111&amp;"@"&amp;2,'中間シート（個人）'!$F:$M,4,FALSE)),"",VLOOKUP($D111&amp;"@"&amp;2,'中間シート（個人）'!$F:$M,6,FALSE)&amp;VLOOKUP($D111&amp;"@"&amp;2,'中間シート（個人）'!$F:$M,7,FALSE)&amp;"."&amp;VLOOKUP($D111&amp;"@"&amp;2,'中間シート（個人）'!$F:$M,8,FALSE)),"")</f>
        <v/>
      </c>
      <c r="V111" s="20" t="str">
        <f>IF(INDEX(個人!$C$5:$AF$205,$A111,1)&lt;&gt;"",IF(ISERROR(VLOOKUP($D111&amp;"@"&amp;3,'中間シート（個人）'!$F:$M,4,FALSE)),"",VLOOKUP($D111&amp;"@"&amp;3,'中間シート（個人）'!$F:$M,4,FALSE)&amp;VLOOKUP($D111&amp;"@"&amp;3,'中間シート（個人）'!$F:$M,5,FALSE)),"")</f>
        <v/>
      </c>
      <c r="W111" s="20" t="str">
        <f>IF(INDEX(個人!$C$5:$AF$205,$A111,1)&lt;&gt;"",IF(ISERROR(VLOOKUP($D111&amp;"@"&amp;3,'中間シート（個人）'!$F:$M,4,FALSE)),"",VLOOKUP($D111&amp;"@"&amp;3,'中間シート（個人）'!$F:$M,6,FALSE)&amp;VLOOKUP($D111&amp;"@"&amp;3,'中間シート（個人）'!$F:$M,7,FALSE)&amp;"."&amp;VLOOKUP($D111&amp;"@"&amp;3,'中間シート（個人）'!$F:$M,8,FALSE)),"")</f>
        <v/>
      </c>
      <c r="X111" s="20" t="str">
        <f>IF(INDEX(個人!$C$5:$AF$205,$A111,1)&lt;&gt;"",IF(ISERROR(VLOOKUP($D111&amp;"@"&amp;4,'中間シート（個人）'!$F:$M,4,FALSE)),"",VLOOKUP($D111&amp;"@"&amp;4,'中間シート（個人）'!$F:$M,4,FALSE)&amp;VLOOKUP($D111&amp;"@"&amp;4,'中間シート（個人）'!$F:$M,5,FALSE)),"")</f>
        <v/>
      </c>
      <c r="Y111" s="20" t="str">
        <f>IF(INDEX(個人!$C$5:$AF$205,$A111,1)&lt;&gt;"",IF(ISERROR(VLOOKUP($D111&amp;"@"&amp;4,'中間シート（個人）'!$F:$M,4,FALSE)),"",VLOOKUP($D111&amp;"@"&amp;4,'中間シート（個人）'!$F:$M,6,FALSE)&amp;VLOOKUP($D111&amp;"@"&amp;4,'中間シート（個人）'!$F:$M,7,FALSE)&amp;"."&amp;VLOOKUP($D111&amp;"@"&amp;4,'中間シート（個人）'!$F:$M,8,FALSE)),"")</f>
        <v/>
      </c>
      <c r="Z111" s="20" t="str">
        <f>IF(INDEX(個人!$C$5:$AF$205,$A111,1)&lt;&gt;"",IF(ISERROR(VLOOKUP($D111&amp;"@"&amp;5,'中間シート（個人）'!$F:$M,4,FALSE)),"",VLOOKUP($D111&amp;"@"&amp;5,'中間シート（個人）'!$F:$M,4,FALSE)&amp;VLOOKUP($D111&amp;"@"&amp;5,'中間シート（個人）'!$F:$M,5,FALSE)),"")</f>
        <v/>
      </c>
      <c r="AA111" s="20" t="str">
        <f>IF(INDEX(個人!$C$5:$AF$205,$A111,1)&lt;&gt;"",IF(ISERROR(VLOOKUP($D111&amp;"@"&amp;5,'中間シート（個人）'!$F:$M,4,FALSE)),"",VLOOKUP($D111&amp;"@"&amp;5,'中間シート（個人）'!$F:$M,6,FALSE)&amp;VLOOKUP($D111&amp;"@"&amp;5,'中間シート（個人）'!$F:$M,7,FALSE)&amp;"."&amp;VLOOKUP($D111&amp;"@"&amp;5,'中間シート（個人）'!$F:$M,8,FALSE)),"")</f>
        <v/>
      </c>
      <c r="AB111" s="20" t="str">
        <f>IF(INDEX(個人!$C$5:$AF$205,$A111,1)&lt;&gt;"",IF(ISERROR(VLOOKUP($D111&amp;"@"&amp;6,'中間シート（個人）'!$F:$M,4,FALSE)),"",VLOOKUP($D111&amp;"@"&amp;6,'中間シート（個人）'!$F:$M,4,FALSE)&amp;VLOOKUP($D111&amp;"@"&amp;6,'中間シート（個人）'!$F:$M,5,FALSE)),"")</f>
        <v/>
      </c>
      <c r="AC111" s="20" t="str">
        <f>IF(INDEX(個人!$C$5:$AF$205,$A111,1)&lt;&gt;"",IF(ISERROR(VLOOKUP($D111&amp;"@"&amp;6,'中間シート（個人）'!$F:$M,4,FALSE)),"",VLOOKUP($D111&amp;"@"&amp;6,'中間シート（個人）'!$F:$M,6,FALSE)&amp;VLOOKUP($D111&amp;"@"&amp;6,'中間シート（個人）'!$F:$M,7,FALSE)&amp;"."&amp;VLOOKUP($D111&amp;"@"&amp;6,'中間シート（個人）'!$F:$M,8,FALSE)),"")</f>
        <v/>
      </c>
      <c r="AD111" s="20" t="str">
        <f>IF(INDEX(個人!$C$5:$AF$205,$A111,1)&lt;&gt;"",IF(ISERROR(VLOOKUP($D111&amp;"@"&amp;7,'中間シート（個人）'!$F:$M,4,FALSE)),"",VLOOKUP($D111&amp;"@"&amp;7,'中間シート（個人）'!$F:$M,4,FALSE)&amp;VLOOKUP($D111&amp;"@"&amp;7,'中間シート（個人）'!$F:$M,5,FALSE)),"")</f>
        <v/>
      </c>
      <c r="AE111" s="20" t="str">
        <f>IF(INDEX(個人!$C$5:$AF$205,$A111,1)&lt;&gt;"",IF(ISERROR(VLOOKUP($D111&amp;"@"&amp;7,'中間シート（個人）'!$F:$M,4,FALSE)),"",VLOOKUP($D111&amp;"@"&amp;7,'中間シート（個人）'!$F:$M,6,FALSE)&amp;VLOOKUP($D111&amp;"@"&amp;7,'中間シート（個人）'!$F:$M,7,FALSE)&amp;"."&amp;VLOOKUP($D111&amp;"@"&amp;7,'中間シート（個人）'!$F:$M,8,FALSE)),"")</f>
        <v/>
      </c>
      <c r="AF111" s="20" t="str">
        <f>IF(INDEX(個人!$C$5:$AF$205,$A111,1)&lt;&gt;"",IF(ISERROR(VLOOKUP($D111&amp;"@"&amp;8,'中間シート（個人）'!$F:$M,4,FALSE)),"",VLOOKUP($D111&amp;"@"&amp;8,'中間シート（個人）'!$F:$M,4,FALSE)&amp;VLOOKUP($D111&amp;"@"&amp;8,'中間シート（個人）'!$F:$M,5,FALSE)),"")</f>
        <v/>
      </c>
      <c r="AG111" s="20" t="str">
        <f>IF(INDEX(個人!$C$5:$AF$205,$A111,1)&lt;&gt;"",IF(ISERROR(VLOOKUP($D111&amp;"@"&amp;8,'中間シート（個人）'!$F:$M,4,FALSE)),"",VLOOKUP($D111&amp;"@"&amp;8,'中間シート（個人）'!$F:$M,6,FALSE)&amp;VLOOKUP($D111&amp;"@"&amp;8,'中間シート（個人）'!$F:$M,7,FALSE)&amp;"."&amp;VLOOKUP($D111&amp;"@"&amp;8,'中間シート（個人）'!$F:$M,8,FALSE)),"")</f>
        <v/>
      </c>
      <c r="AH111" s="20" t="str">
        <f>IF(INDEX(個人!$C$5:$AF$205,$A111,1)&lt;&gt;"",IF(ISERROR(VLOOKUP($D111&amp;"@"&amp;9,'中間シート（個人）'!$F:$M,4,FALSE)),"",VLOOKUP($D111&amp;"@"&amp;9,'中間シート（個人）'!$F:$M,4,FALSE)&amp;VLOOKUP($D111&amp;"@"&amp;9,'中間シート（個人）'!$F:$M,5,FALSE)),"")</f>
        <v/>
      </c>
      <c r="AI111" s="20" t="str">
        <f>IF(INDEX(個人!$C$5:$AF$205,$A111,1)&lt;&gt;"",IF(ISERROR(VLOOKUP($D111&amp;"@"&amp;9,'中間シート（個人）'!$F:$M,4,FALSE)),"",VLOOKUP($D111&amp;"@"&amp;9,'中間シート（個人）'!$F:$M,6,FALSE)&amp;VLOOKUP($D111&amp;"@"&amp;9,'中間シート（個人）'!$F:$M,7,FALSE)&amp;"."&amp;VLOOKUP($D111&amp;"@"&amp;9,'中間シート（個人）'!$F:$M,8,FALSE)),"")</f>
        <v/>
      </c>
      <c r="AJ111" s="20" t="str">
        <f>IF(INDEX(個人!$C$5:$AF$205,$A111,1)&lt;&gt;"",IF(ISERROR(VLOOKUP($D111&amp;"@"&amp;10,'中間シート（個人）'!$F:$M,4,FALSE)),"",VLOOKUP($D111&amp;"@"&amp;10,'中間シート（個人）'!$F:$M,4,FALSE)&amp;VLOOKUP($D111&amp;"@"&amp;10,'中間シート（個人）'!$F:$M,5,FALSE)),"")</f>
        <v/>
      </c>
      <c r="AK111" s="20" t="str">
        <f>IF(INDEX(個人!$C$5:$AF$205,$A111,1)&lt;&gt;"",IF(ISERROR(VLOOKUP($D111&amp;"@"&amp;10,'中間シート（個人）'!$F:$M,4,FALSE)),"",VLOOKUP($D111&amp;"@"&amp;10,'中間シート（個人）'!$F:$M,6,FALSE)&amp;VLOOKUP($D111&amp;"@"&amp;10,'中間シート（個人）'!$F:$M,7,FALSE)&amp;"."&amp;VLOOKUP($D111&amp;"@"&amp;10,'中間シート（個人）'!$F:$M,8,FALSE)),"")</f>
        <v/>
      </c>
    </row>
    <row r="112" spans="1:37" x14ac:dyDescent="0.15">
      <c r="A112" s="20">
        <v>109</v>
      </c>
      <c r="C112" s="20" t="str">
        <f>IF(INDEX(個人!$C$5:$AF$205,$A112,1)&lt;&gt;"",VLOOKUP(INDEX(個人!$C$5:$AF$205,$A112,3),コード一覧!$A$1:$B$3,2,FALSE),"")</f>
        <v/>
      </c>
      <c r="D112" s="20" t="str">
        <f>IF(INDEX(個人!$C$5:$AF$205,$A112,1)&lt;&gt;"",DBCS(TRIM(INDEX(個人!$C$5:$AF$205,$A112,1))),"")</f>
        <v/>
      </c>
      <c r="E112" s="20" t="str">
        <f>IF(INDEX(個人!$C$5:$AF$205,$A112,1)&lt;&gt;"",ASC(TRIM(INDEX(個人!$C$5:$AF$205,$A112,2))),"")</f>
        <v/>
      </c>
      <c r="F112" s="20" t="str">
        <f>IF(INDEX(個人!$C$5:$AF$205,$A112,1)&lt;&gt;"",TEXT(YEAR(INDEX(個人!$C$5:$AF$205,$A112,4)),"0000")&amp;TEXT(MONTH(INDEX(個人!$C$5:$AF$205,$A112,4)),"00")&amp;TEXT(DAY(INDEX(個人!$C$5:$AF$205,$A112,4)),"00"),"")</f>
        <v/>
      </c>
      <c r="G112" s="20" t="str">
        <f>IF(INDEX(個人!$C$5:$AF$205,$A112,1)&lt;&gt;"",VLOOKUP(VLOOKUP(INDEX(個人!$C$5:$AF$205,$A112,7),コード一覧!$AA$1:$AC$18,3,FALSE),コード一覧!$C$1:$D$8,2,FALSE),"")</f>
        <v/>
      </c>
      <c r="H112" s="20" t="str">
        <f>IF(INDEX(個人!$C$5:$AF$205,$A112,1)&lt;&gt;"",IF(ISNUMBER(VALUE(RIGHT(INDEX(個人!$C$5:$AF$205,$A112,7),1))),RIGHT(INDEX(個人!$C$5:$AF$205,$A112,7),1),0),"")</f>
        <v/>
      </c>
      <c r="I112" s="20" t="str">
        <f>IF(INDEX(個人!$C$5:$AF$205,$A112,1)&lt;&gt;"",VLOOKUP(D112&amp;"@"&amp;1,'中間シート（個人）'!$F:$M,3,FALSE),"")</f>
        <v/>
      </c>
      <c r="K112" s="20" t="str">
        <f>IF(INDEX(個人!$C$5:$AF$205,$A112,1)&lt;&gt;"",個人!$B$2,"")</f>
        <v/>
      </c>
      <c r="Q112" s="20" t="str">
        <f>IF(INDEX(個人!$C$5:$AF$205,$A112,1)&lt;&gt;"",4,"")</f>
        <v/>
      </c>
      <c r="R112" s="20" t="str">
        <f>IF(INDEX(個人!$C$5:$AF$205,$A112,1)&lt;&gt;"",IF(ISERROR(VLOOKUP($D112&amp;"@"&amp;1,'中間シート（個人）'!$F:$M,4,FALSE)),"",VLOOKUP($D112&amp;"@"&amp;1,'中間シート（個人）'!$F:$M,4,FALSE)&amp;VLOOKUP($D112&amp;"@"&amp;1,'中間シート（個人）'!$F:$M,5,FALSE)),"")</f>
        <v/>
      </c>
      <c r="S112" s="20" t="str">
        <f>IF(INDEX(個人!$C$5:$AF$205,$A112,1)&lt;&gt;"",IF(ISERROR(VLOOKUP($D112&amp;"@"&amp;1,'中間シート（個人）'!$F:$M,4,FALSE)),"",VLOOKUP($D112&amp;"@"&amp;1,'中間シート（個人）'!$F:$M,6,FALSE)&amp;VLOOKUP($D112&amp;"@"&amp;1,'中間シート（個人）'!$F:$M,7,FALSE)&amp;"."&amp;VLOOKUP($D112&amp;"@"&amp;1,'中間シート（個人）'!$F:$M,8,FALSE)),"")</f>
        <v/>
      </c>
      <c r="T112" s="20" t="str">
        <f>IF(INDEX(個人!$C$5:$AF$205,$A112,1)&lt;&gt;"",IF(ISERROR(VLOOKUP($D112&amp;"@"&amp;2,'中間シート（個人）'!$F:$M,4,FALSE)),"",VLOOKUP($D112&amp;"@"&amp;2,'中間シート（個人）'!$F:$M,4,FALSE)&amp;VLOOKUP($D112&amp;"@"&amp;2,'中間シート（個人）'!$F:$M,5,FALSE)),"")</f>
        <v/>
      </c>
      <c r="U112" s="20" t="str">
        <f>IF(INDEX(個人!$C$5:$AF$205,$A112,1)&lt;&gt;"",IF(ISERROR(VLOOKUP($D112&amp;"@"&amp;2,'中間シート（個人）'!$F:$M,4,FALSE)),"",VLOOKUP($D112&amp;"@"&amp;2,'中間シート（個人）'!$F:$M,6,FALSE)&amp;VLOOKUP($D112&amp;"@"&amp;2,'中間シート（個人）'!$F:$M,7,FALSE)&amp;"."&amp;VLOOKUP($D112&amp;"@"&amp;2,'中間シート（個人）'!$F:$M,8,FALSE)),"")</f>
        <v/>
      </c>
      <c r="V112" s="20" t="str">
        <f>IF(INDEX(個人!$C$5:$AF$205,$A112,1)&lt;&gt;"",IF(ISERROR(VLOOKUP($D112&amp;"@"&amp;3,'中間シート（個人）'!$F:$M,4,FALSE)),"",VLOOKUP($D112&amp;"@"&amp;3,'中間シート（個人）'!$F:$M,4,FALSE)&amp;VLOOKUP($D112&amp;"@"&amp;3,'中間シート（個人）'!$F:$M,5,FALSE)),"")</f>
        <v/>
      </c>
      <c r="W112" s="20" t="str">
        <f>IF(INDEX(個人!$C$5:$AF$205,$A112,1)&lt;&gt;"",IF(ISERROR(VLOOKUP($D112&amp;"@"&amp;3,'中間シート（個人）'!$F:$M,4,FALSE)),"",VLOOKUP($D112&amp;"@"&amp;3,'中間シート（個人）'!$F:$M,6,FALSE)&amp;VLOOKUP($D112&amp;"@"&amp;3,'中間シート（個人）'!$F:$M,7,FALSE)&amp;"."&amp;VLOOKUP($D112&amp;"@"&amp;3,'中間シート（個人）'!$F:$M,8,FALSE)),"")</f>
        <v/>
      </c>
      <c r="X112" s="20" t="str">
        <f>IF(INDEX(個人!$C$5:$AF$205,$A112,1)&lt;&gt;"",IF(ISERROR(VLOOKUP($D112&amp;"@"&amp;4,'中間シート（個人）'!$F:$M,4,FALSE)),"",VLOOKUP($D112&amp;"@"&amp;4,'中間シート（個人）'!$F:$M,4,FALSE)&amp;VLOOKUP($D112&amp;"@"&amp;4,'中間シート（個人）'!$F:$M,5,FALSE)),"")</f>
        <v/>
      </c>
      <c r="Y112" s="20" t="str">
        <f>IF(INDEX(個人!$C$5:$AF$205,$A112,1)&lt;&gt;"",IF(ISERROR(VLOOKUP($D112&amp;"@"&amp;4,'中間シート（個人）'!$F:$M,4,FALSE)),"",VLOOKUP($D112&amp;"@"&amp;4,'中間シート（個人）'!$F:$M,6,FALSE)&amp;VLOOKUP($D112&amp;"@"&amp;4,'中間シート（個人）'!$F:$M,7,FALSE)&amp;"."&amp;VLOOKUP($D112&amp;"@"&amp;4,'中間シート（個人）'!$F:$M,8,FALSE)),"")</f>
        <v/>
      </c>
      <c r="Z112" s="20" t="str">
        <f>IF(INDEX(個人!$C$5:$AF$205,$A112,1)&lt;&gt;"",IF(ISERROR(VLOOKUP($D112&amp;"@"&amp;5,'中間シート（個人）'!$F:$M,4,FALSE)),"",VLOOKUP($D112&amp;"@"&amp;5,'中間シート（個人）'!$F:$M,4,FALSE)&amp;VLOOKUP($D112&amp;"@"&amp;5,'中間シート（個人）'!$F:$M,5,FALSE)),"")</f>
        <v/>
      </c>
      <c r="AA112" s="20" t="str">
        <f>IF(INDEX(個人!$C$5:$AF$205,$A112,1)&lt;&gt;"",IF(ISERROR(VLOOKUP($D112&amp;"@"&amp;5,'中間シート（個人）'!$F:$M,4,FALSE)),"",VLOOKUP($D112&amp;"@"&amp;5,'中間シート（個人）'!$F:$M,6,FALSE)&amp;VLOOKUP($D112&amp;"@"&amp;5,'中間シート（個人）'!$F:$M,7,FALSE)&amp;"."&amp;VLOOKUP($D112&amp;"@"&amp;5,'中間シート（個人）'!$F:$M,8,FALSE)),"")</f>
        <v/>
      </c>
      <c r="AB112" s="20" t="str">
        <f>IF(INDEX(個人!$C$5:$AF$205,$A112,1)&lt;&gt;"",IF(ISERROR(VLOOKUP($D112&amp;"@"&amp;6,'中間シート（個人）'!$F:$M,4,FALSE)),"",VLOOKUP($D112&amp;"@"&amp;6,'中間シート（個人）'!$F:$M,4,FALSE)&amp;VLOOKUP($D112&amp;"@"&amp;6,'中間シート（個人）'!$F:$M,5,FALSE)),"")</f>
        <v/>
      </c>
      <c r="AC112" s="20" t="str">
        <f>IF(INDEX(個人!$C$5:$AF$205,$A112,1)&lt;&gt;"",IF(ISERROR(VLOOKUP($D112&amp;"@"&amp;6,'中間シート（個人）'!$F:$M,4,FALSE)),"",VLOOKUP($D112&amp;"@"&amp;6,'中間シート（個人）'!$F:$M,6,FALSE)&amp;VLOOKUP($D112&amp;"@"&amp;6,'中間シート（個人）'!$F:$M,7,FALSE)&amp;"."&amp;VLOOKUP($D112&amp;"@"&amp;6,'中間シート（個人）'!$F:$M,8,FALSE)),"")</f>
        <v/>
      </c>
      <c r="AD112" s="20" t="str">
        <f>IF(INDEX(個人!$C$5:$AF$205,$A112,1)&lt;&gt;"",IF(ISERROR(VLOOKUP($D112&amp;"@"&amp;7,'中間シート（個人）'!$F:$M,4,FALSE)),"",VLOOKUP($D112&amp;"@"&amp;7,'中間シート（個人）'!$F:$M,4,FALSE)&amp;VLOOKUP($D112&amp;"@"&amp;7,'中間シート（個人）'!$F:$M,5,FALSE)),"")</f>
        <v/>
      </c>
      <c r="AE112" s="20" t="str">
        <f>IF(INDEX(個人!$C$5:$AF$205,$A112,1)&lt;&gt;"",IF(ISERROR(VLOOKUP($D112&amp;"@"&amp;7,'中間シート（個人）'!$F:$M,4,FALSE)),"",VLOOKUP($D112&amp;"@"&amp;7,'中間シート（個人）'!$F:$M,6,FALSE)&amp;VLOOKUP($D112&amp;"@"&amp;7,'中間シート（個人）'!$F:$M,7,FALSE)&amp;"."&amp;VLOOKUP($D112&amp;"@"&amp;7,'中間シート（個人）'!$F:$M,8,FALSE)),"")</f>
        <v/>
      </c>
      <c r="AF112" s="20" t="str">
        <f>IF(INDEX(個人!$C$5:$AF$205,$A112,1)&lt;&gt;"",IF(ISERROR(VLOOKUP($D112&amp;"@"&amp;8,'中間シート（個人）'!$F:$M,4,FALSE)),"",VLOOKUP($D112&amp;"@"&amp;8,'中間シート（個人）'!$F:$M,4,FALSE)&amp;VLOOKUP($D112&amp;"@"&amp;8,'中間シート（個人）'!$F:$M,5,FALSE)),"")</f>
        <v/>
      </c>
      <c r="AG112" s="20" t="str">
        <f>IF(INDEX(個人!$C$5:$AF$205,$A112,1)&lt;&gt;"",IF(ISERROR(VLOOKUP($D112&amp;"@"&amp;8,'中間シート（個人）'!$F:$M,4,FALSE)),"",VLOOKUP($D112&amp;"@"&amp;8,'中間シート（個人）'!$F:$M,6,FALSE)&amp;VLOOKUP($D112&amp;"@"&amp;8,'中間シート（個人）'!$F:$M,7,FALSE)&amp;"."&amp;VLOOKUP($D112&amp;"@"&amp;8,'中間シート（個人）'!$F:$M,8,FALSE)),"")</f>
        <v/>
      </c>
      <c r="AH112" s="20" t="str">
        <f>IF(INDEX(個人!$C$5:$AF$205,$A112,1)&lt;&gt;"",IF(ISERROR(VLOOKUP($D112&amp;"@"&amp;9,'中間シート（個人）'!$F:$M,4,FALSE)),"",VLOOKUP($D112&amp;"@"&amp;9,'中間シート（個人）'!$F:$M,4,FALSE)&amp;VLOOKUP($D112&amp;"@"&amp;9,'中間シート（個人）'!$F:$M,5,FALSE)),"")</f>
        <v/>
      </c>
      <c r="AI112" s="20" t="str">
        <f>IF(INDEX(個人!$C$5:$AF$205,$A112,1)&lt;&gt;"",IF(ISERROR(VLOOKUP($D112&amp;"@"&amp;9,'中間シート（個人）'!$F:$M,4,FALSE)),"",VLOOKUP($D112&amp;"@"&amp;9,'中間シート（個人）'!$F:$M,6,FALSE)&amp;VLOOKUP($D112&amp;"@"&amp;9,'中間シート（個人）'!$F:$M,7,FALSE)&amp;"."&amp;VLOOKUP($D112&amp;"@"&amp;9,'中間シート（個人）'!$F:$M,8,FALSE)),"")</f>
        <v/>
      </c>
      <c r="AJ112" s="20" t="str">
        <f>IF(INDEX(個人!$C$5:$AF$205,$A112,1)&lt;&gt;"",IF(ISERROR(VLOOKUP($D112&amp;"@"&amp;10,'中間シート（個人）'!$F:$M,4,FALSE)),"",VLOOKUP($D112&amp;"@"&amp;10,'中間シート（個人）'!$F:$M,4,FALSE)&amp;VLOOKUP($D112&amp;"@"&amp;10,'中間シート（個人）'!$F:$M,5,FALSE)),"")</f>
        <v/>
      </c>
      <c r="AK112" s="20" t="str">
        <f>IF(INDEX(個人!$C$5:$AF$205,$A112,1)&lt;&gt;"",IF(ISERROR(VLOOKUP($D112&amp;"@"&amp;10,'中間シート（個人）'!$F:$M,4,FALSE)),"",VLOOKUP($D112&amp;"@"&amp;10,'中間シート（個人）'!$F:$M,6,FALSE)&amp;VLOOKUP($D112&amp;"@"&amp;10,'中間シート（個人）'!$F:$M,7,FALSE)&amp;"."&amp;VLOOKUP($D112&amp;"@"&amp;10,'中間シート（個人）'!$F:$M,8,FALSE)),"")</f>
        <v/>
      </c>
    </row>
    <row r="113" spans="1:37" x14ac:dyDescent="0.15">
      <c r="A113" s="20">
        <v>110</v>
      </c>
      <c r="C113" s="20" t="str">
        <f>IF(INDEX(個人!$C$5:$AF$205,$A113,1)&lt;&gt;"",VLOOKUP(INDEX(個人!$C$5:$AF$205,$A113,3),コード一覧!$A$1:$B$3,2,FALSE),"")</f>
        <v/>
      </c>
      <c r="D113" s="20" t="str">
        <f>IF(INDEX(個人!$C$5:$AF$205,$A113,1)&lt;&gt;"",DBCS(TRIM(INDEX(個人!$C$5:$AF$205,$A113,1))),"")</f>
        <v/>
      </c>
      <c r="E113" s="20" t="str">
        <f>IF(INDEX(個人!$C$5:$AF$205,$A113,1)&lt;&gt;"",ASC(TRIM(INDEX(個人!$C$5:$AF$205,$A113,2))),"")</f>
        <v/>
      </c>
      <c r="F113" s="20" t="str">
        <f>IF(INDEX(個人!$C$5:$AF$205,$A113,1)&lt;&gt;"",TEXT(YEAR(INDEX(個人!$C$5:$AF$205,$A113,4)),"0000")&amp;TEXT(MONTH(INDEX(個人!$C$5:$AF$205,$A113,4)),"00")&amp;TEXT(DAY(INDEX(個人!$C$5:$AF$205,$A113,4)),"00"),"")</f>
        <v/>
      </c>
      <c r="G113" s="20" t="str">
        <f>IF(INDEX(個人!$C$5:$AF$205,$A113,1)&lt;&gt;"",VLOOKUP(VLOOKUP(INDEX(個人!$C$5:$AF$205,$A113,7),コード一覧!$AA$1:$AC$18,3,FALSE),コード一覧!$C$1:$D$8,2,FALSE),"")</f>
        <v/>
      </c>
      <c r="H113" s="20" t="str">
        <f>IF(INDEX(個人!$C$5:$AF$205,$A113,1)&lt;&gt;"",IF(ISNUMBER(VALUE(RIGHT(INDEX(個人!$C$5:$AF$205,$A113,7),1))),RIGHT(INDEX(個人!$C$5:$AF$205,$A113,7),1),0),"")</f>
        <v/>
      </c>
      <c r="I113" s="20" t="str">
        <f>IF(INDEX(個人!$C$5:$AF$205,$A113,1)&lt;&gt;"",VLOOKUP(D113&amp;"@"&amp;1,'中間シート（個人）'!$F:$M,3,FALSE),"")</f>
        <v/>
      </c>
      <c r="K113" s="20" t="str">
        <f>IF(INDEX(個人!$C$5:$AF$205,$A113,1)&lt;&gt;"",個人!$B$2,"")</f>
        <v/>
      </c>
      <c r="Q113" s="20" t="str">
        <f>IF(INDEX(個人!$C$5:$AF$205,$A113,1)&lt;&gt;"",4,"")</f>
        <v/>
      </c>
      <c r="R113" s="20" t="str">
        <f>IF(INDEX(個人!$C$5:$AF$205,$A113,1)&lt;&gt;"",IF(ISERROR(VLOOKUP($D113&amp;"@"&amp;1,'中間シート（個人）'!$F:$M,4,FALSE)),"",VLOOKUP($D113&amp;"@"&amp;1,'中間シート（個人）'!$F:$M,4,FALSE)&amp;VLOOKUP($D113&amp;"@"&amp;1,'中間シート（個人）'!$F:$M,5,FALSE)),"")</f>
        <v/>
      </c>
      <c r="S113" s="20" t="str">
        <f>IF(INDEX(個人!$C$5:$AF$205,$A113,1)&lt;&gt;"",IF(ISERROR(VLOOKUP($D113&amp;"@"&amp;1,'中間シート（個人）'!$F:$M,4,FALSE)),"",VLOOKUP($D113&amp;"@"&amp;1,'中間シート（個人）'!$F:$M,6,FALSE)&amp;VLOOKUP($D113&amp;"@"&amp;1,'中間シート（個人）'!$F:$M,7,FALSE)&amp;"."&amp;VLOOKUP($D113&amp;"@"&amp;1,'中間シート（個人）'!$F:$M,8,FALSE)),"")</f>
        <v/>
      </c>
      <c r="T113" s="20" t="str">
        <f>IF(INDEX(個人!$C$5:$AF$205,$A113,1)&lt;&gt;"",IF(ISERROR(VLOOKUP($D113&amp;"@"&amp;2,'中間シート（個人）'!$F:$M,4,FALSE)),"",VLOOKUP($D113&amp;"@"&amp;2,'中間シート（個人）'!$F:$M,4,FALSE)&amp;VLOOKUP($D113&amp;"@"&amp;2,'中間シート（個人）'!$F:$M,5,FALSE)),"")</f>
        <v/>
      </c>
      <c r="U113" s="20" t="str">
        <f>IF(INDEX(個人!$C$5:$AF$205,$A113,1)&lt;&gt;"",IF(ISERROR(VLOOKUP($D113&amp;"@"&amp;2,'中間シート（個人）'!$F:$M,4,FALSE)),"",VLOOKUP($D113&amp;"@"&amp;2,'中間シート（個人）'!$F:$M,6,FALSE)&amp;VLOOKUP($D113&amp;"@"&amp;2,'中間シート（個人）'!$F:$M,7,FALSE)&amp;"."&amp;VLOOKUP($D113&amp;"@"&amp;2,'中間シート（個人）'!$F:$M,8,FALSE)),"")</f>
        <v/>
      </c>
      <c r="V113" s="20" t="str">
        <f>IF(INDEX(個人!$C$5:$AF$205,$A113,1)&lt;&gt;"",IF(ISERROR(VLOOKUP($D113&amp;"@"&amp;3,'中間シート（個人）'!$F:$M,4,FALSE)),"",VLOOKUP($D113&amp;"@"&amp;3,'中間シート（個人）'!$F:$M,4,FALSE)&amp;VLOOKUP($D113&amp;"@"&amp;3,'中間シート（個人）'!$F:$M,5,FALSE)),"")</f>
        <v/>
      </c>
      <c r="W113" s="20" t="str">
        <f>IF(INDEX(個人!$C$5:$AF$205,$A113,1)&lt;&gt;"",IF(ISERROR(VLOOKUP($D113&amp;"@"&amp;3,'中間シート（個人）'!$F:$M,4,FALSE)),"",VLOOKUP($D113&amp;"@"&amp;3,'中間シート（個人）'!$F:$M,6,FALSE)&amp;VLOOKUP($D113&amp;"@"&amp;3,'中間シート（個人）'!$F:$M,7,FALSE)&amp;"."&amp;VLOOKUP($D113&amp;"@"&amp;3,'中間シート（個人）'!$F:$M,8,FALSE)),"")</f>
        <v/>
      </c>
      <c r="X113" s="20" t="str">
        <f>IF(INDEX(個人!$C$5:$AF$205,$A113,1)&lt;&gt;"",IF(ISERROR(VLOOKUP($D113&amp;"@"&amp;4,'中間シート（個人）'!$F:$M,4,FALSE)),"",VLOOKUP($D113&amp;"@"&amp;4,'中間シート（個人）'!$F:$M,4,FALSE)&amp;VLOOKUP($D113&amp;"@"&amp;4,'中間シート（個人）'!$F:$M,5,FALSE)),"")</f>
        <v/>
      </c>
      <c r="Y113" s="20" t="str">
        <f>IF(INDEX(個人!$C$5:$AF$205,$A113,1)&lt;&gt;"",IF(ISERROR(VLOOKUP($D113&amp;"@"&amp;4,'中間シート（個人）'!$F:$M,4,FALSE)),"",VLOOKUP($D113&amp;"@"&amp;4,'中間シート（個人）'!$F:$M,6,FALSE)&amp;VLOOKUP($D113&amp;"@"&amp;4,'中間シート（個人）'!$F:$M,7,FALSE)&amp;"."&amp;VLOOKUP($D113&amp;"@"&amp;4,'中間シート（個人）'!$F:$M,8,FALSE)),"")</f>
        <v/>
      </c>
      <c r="Z113" s="20" t="str">
        <f>IF(INDEX(個人!$C$5:$AF$205,$A113,1)&lt;&gt;"",IF(ISERROR(VLOOKUP($D113&amp;"@"&amp;5,'中間シート（個人）'!$F:$M,4,FALSE)),"",VLOOKUP($D113&amp;"@"&amp;5,'中間シート（個人）'!$F:$M,4,FALSE)&amp;VLOOKUP($D113&amp;"@"&amp;5,'中間シート（個人）'!$F:$M,5,FALSE)),"")</f>
        <v/>
      </c>
      <c r="AA113" s="20" t="str">
        <f>IF(INDEX(個人!$C$5:$AF$205,$A113,1)&lt;&gt;"",IF(ISERROR(VLOOKUP($D113&amp;"@"&amp;5,'中間シート（個人）'!$F:$M,4,FALSE)),"",VLOOKUP($D113&amp;"@"&amp;5,'中間シート（個人）'!$F:$M,6,FALSE)&amp;VLOOKUP($D113&amp;"@"&amp;5,'中間シート（個人）'!$F:$M,7,FALSE)&amp;"."&amp;VLOOKUP($D113&amp;"@"&amp;5,'中間シート（個人）'!$F:$M,8,FALSE)),"")</f>
        <v/>
      </c>
      <c r="AB113" s="20" t="str">
        <f>IF(INDEX(個人!$C$5:$AF$205,$A113,1)&lt;&gt;"",IF(ISERROR(VLOOKUP($D113&amp;"@"&amp;6,'中間シート（個人）'!$F:$M,4,FALSE)),"",VLOOKUP($D113&amp;"@"&amp;6,'中間シート（個人）'!$F:$M,4,FALSE)&amp;VLOOKUP($D113&amp;"@"&amp;6,'中間シート（個人）'!$F:$M,5,FALSE)),"")</f>
        <v/>
      </c>
      <c r="AC113" s="20" t="str">
        <f>IF(INDEX(個人!$C$5:$AF$205,$A113,1)&lt;&gt;"",IF(ISERROR(VLOOKUP($D113&amp;"@"&amp;6,'中間シート（個人）'!$F:$M,4,FALSE)),"",VLOOKUP($D113&amp;"@"&amp;6,'中間シート（個人）'!$F:$M,6,FALSE)&amp;VLOOKUP($D113&amp;"@"&amp;6,'中間シート（個人）'!$F:$M,7,FALSE)&amp;"."&amp;VLOOKUP($D113&amp;"@"&amp;6,'中間シート（個人）'!$F:$M,8,FALSE)),"")</f>
        <v/>
      </c>
      <c r="AD113" s="20" t="str">
        <f>IF(INDEX(個人!$C$5:$AF$205,$A113,1)&lt;&gt;"",IF(ISERROR(VLOOKUP($D113&amp;"@"&amp;7,'中間シート（個人）'!$F:$M,4,FALSE)),"",VLOOKUP($D113&amp;"@"&amp;7,'中間シート（個人）'!$F:$M,4,FALSE)&amp;VLOOKUP($D113&amp;"@"&amp;7,'中間シート（個人）'!$F:$M,5,FALSE)),"")</f>
        <v/>
      </c>
      <c r="AE113" s="20" t="str">
        <f>IF(INDEX(個人!$C$5:$AF$205,$A113,1)&lt;&gt;"",IF(ISERROR(VLOOKUP($D113&amp;"@"&amp;7,'中間シート（個人）'!$F:$M,4,FALSE)),"",VLOOKUP($D113&amp;"@"&amp;7,'中間シート（個人）'!$F:$M,6,FALSE)&amp;VLOOKUP($D113&amp;"@"&amp;7,'中間シート（個人）'!$F:$M,7,FALSE)&amp;"."&amp;VLOOKUP($D113&amp;"@"&amp;7,'中間シート（個人）'!$F:$M,8,FALSE)),"")</f>
        <v/>
      </c>
      <c r="AF113" s="20" t="str">
        <f>IF(INDEX(個人!$C$5:$AF$205,$A113,1)&lt;&gt;"",IF(ISERROR(VLOOKUP($D113&amp;"@"&amp;8,'中間シート（個人）'!$F:$M,4,FALSE)),"",VLOOKUP($D113&amp;"@"&amp;8,'中間シート（個人）'!$F:$M,4,FALSE)&amp;VLOOKUP($D113&amp;"@"&amp;8,'中間シート（個人）'!$F:$M,5,FALSE)),"")</f>
        <v/>
      </c>
      <c r="AG113" s="20" t="str">
        <f>IF(INDEX(個人!$C$5:$AF$205,$A113,1)&lt;&gt;"",IF(ISERROR(VLOOKUP($D113&amp;"@"&amp;8,'中間シート（個人）'!$F:$M,4,FALSE)),"",VLOOKUP($D113&amp;"@"&amp;8,'中間シート（個人）'!$F:$M,6,FALSE)&amp;VLOOKUP($D113&amp;"@"&amp;8,'中間シート（個人）'!$F:$M,7,FALSE)&amp;"."&amp;VLOOKUP($D113&amp;"@"&amp;8,'中間シート（個人）'!$F:$M,8,FALSE)),"")</f>
        <v/>
      </c>
      <c r="AH113" s="20" t="str">
        <f>IF(INDEX(個人!$C$5:$AF$205,$A113,1)&lt;&gt;"",IF(ISERROR(VLOOKUP($D113&amp;"@"&amp;9,'中間シート（個人）'!$F:$M,4,FALSE)),"",VLOOKUP($D113&amp;"@"&amp;9,'中間シート（個人）'!$F:$M,4,FALSE)&amp;VLOOKUP($D113&amp;"@"&amp;9,'中間シート（個人）'!$F:$M,5,FALSE)),"")</f>
        <v/>
      </c>
      <c r="AI113" s="20" t="str">
        <f>IF(INDEX(個人!$C$5:$AF$205,$A113,1)&lt;&gt;"",IF(ISERROR(VLOOKUP($D113&amp;"@"&amp;9,'中間シート（個人）'!$F:$M,4,FALSE)),"",VLOOKUP($D113&amp;"@"&amp;9,'中間シート（個人）'!$F:$M,6,FALSE)&amp;VLOOKUP($D113&amp;"@"&amp;9,'中間シート（個人）'!$F:$M,7,FALSE)&amp;"."&amp;VLOOKUP($D113&amp;"@"&amp;9,'中間シート（個人）'!$F:$M,8,FALSE)),"")</f>
        <v/>
      </c>
      <c r="AJ113" s="20" t="str">
        <f>IF(INDEX(個人!$C$5:$AF$205,$A113,1)&lt;&gt;"",IF(ISERROR(VLOOKUP($D113&amp;"@"&amp;10,'中間シート（個人）'!$F:$M,4,FALSE)),"",VLOOKUP($D113&amp;"@"&amp;10,'中間シート（個人）'!$F:$M,4,FALSE)&amp;VLOOKUP($D113&amp;"@"&amp;10,'中間シート（個人）'!$F:$M,5,FALSE)),"")</f>
        <v/>
      </c>
      <c r="AK113" s="20" t="str">
        <f>IF(INDEX(個人!$C$5:$AF$205,$A113,1)&lt;&gt;"",IF(ISERROR(VLOOKUP($D113&amp;"@"&amp;10,'中間シート（個人）'!$F:$M,4,FALSE)),"",VLOOKUP($D113&amp;"@"&amp;10,'中間シート（個人）'!$F:$M,6,FALSE)&amp;VLOOKUP($D113&amp;"@"&amp;10,'中間シート（個人）'!$F:$M,7,FALSE)&amp;"."&amp;VLOOKUP($D113&amp;"@"&amp;10,'中間シート（個人）'!$F:$M,8,FALSE)),"")</f>
        <v/>
      </c>
    </row>
    <row r="114" spans="1:37" x14ac:dyDescent="0.15">
      <c r="A114" s="20">
        <v>111</v>
      </c>
      <c r="C114" s="20" t="str">
        <f>IF(INDEX(個人!$C$5:$AF$205,$A114,1)&lt;&gt;"",VLOOKUP(INDEX(個人!$C$5:$AF$205,$A114,3),コード一覧!$A$1:$B$3,2,FALSE),"")</f>
        <v/>
      </c>
      <c r="D114" s="20" t="str">
        <f>IF(INDEX(個人!$C$5:$AF$205,$A114,1)&lt;&gt;"",DBCS(TRIM(INDEX(個人!$C$5:$AF$205,$A114,1))),"")</f>
        <v/>
      </c>
      <c r="E114" s="20" t="str">
        <f>IF(INDEX(個人!$C$5:$AF$205,$A114,1)&lt;&gt;"",ASC(TRIM(INDEX(個人!$C$5:$AF$205,$A114,2))),"")</f>
        <v/>
      </c>
      <c r="F114" s="20" t="str">
        <f>IF(INDEX(個人!$C$5:$AF$205,$A114,1)&lt;&gt;"",TEXT(YEAR(INDEX(個人!$C$5:$AF$205,$A114,4)),"0000")&amp;TEXT(MONTH(INDEX(個人!$C$5:$AF$205,$A114,4)),"00")&amp;TEXT(DAY(INDEX(個人!$C$5:$AF$205,$A114,4)),"00"),"")</f>
        <v/>
      </c>
      <c r="G114" s="20" t="str">
        <f>IF(INDEX(個人!$C$5:$AF$205,$A114,1)&lt;&gt;"",VLOOKUP(VLOOKUP(INDEX(個人!$C$5:$AF$205,$A114,7),コード一覧!$AA$1:$AC$18,3,FALSE),コード一覧!$C$1:$D$8,2,FALSE),"")</f>
        <v/>
      </c>
      <c r="H114" s="20" t="str">
        <f>IF(INDEX(個人!$C$5:$AF$205,$A114,1)&lt;&gt;"",IF(ISNUMBER(VALUE(RIGHT(INDEX(個人!$C$5:$AF$205,$A114,7),1))),RIGHT(INDEX(個人!$C$5:$AF$205,$A114,7),1),0),"")</f>
        <v/>
      </c>
      <c r="I114" s="20" t="str">
        <f>IF(INDEX(個人!$C$5:$AF$205,$A114,1)&lt;&gt;"",VLOOKUP(D114&amp;"@"&amp;1,'中間シート（個人）'!$F:$M,3,FALSE),"")</f>
        <v/>
      </c>
      <c r="K114" s="20" t="str">
        <f>IF(INDEX(個人!$C$5:$AF$205,$A114,1)&lt;&gt;"",個人!$B$2,"")</f>
        <v/>
      </c>
      <c r="Q114" s="20" t="str">
        <f>IF(INDEX(個人!$C$5:$AF$205,$A114,1)&lt;&gt;"",4,"")</f>
        <v/>
      </c>
      <c r="R114" s="20" t="str">
        <f>IF(INDEX(個人!$C$5:$AF$205,$A114,1)&lt;&gt;"",IF(ISERROR(VLOOKUP($D114&amp;"@"&amp;1,'中間シート（個人）'!$F:$M,4,FALSE)),"",VLOOKUP($D114&amp;"@"&amp;1,'中間シート（個人）'!$F:$M,4,FALSE)&amp;VLOOKUP($D114&amp;"@"&amp;1,'中間シート（個人）'!$F:$M,5,FALSE)),"")</f>
        <v/>
      </c>
      <c r="S114" s="20" t="str">
        <f>IF(INDEX(個人!$C$5:$AF$205,$A114,1)&lt;&gt;"",IF(ISERROR(VLOOKUP($D114&amp;"@"&amp;1,'中間シート（個人）'!$F:$M,4,FALSE)),"",VLOOKUP($D114&amp;"@"&amp;1,'中間シート（個人）'!$F:$M,6,FALSE)&amp;VLOOKUP($D114&amp;"@"&amp;1,'中間シート（個人）'!$F:$M,7,FALSE)&amp;"."&amp;VLOOKUP($D114&amp;"@"&amp;1,'中間シート（個人）'!$F:$M,8,FALSE)),"")</f>
        <v/>
      </c>
      <c r="T114" s="20" t="str">
        <f>IF(INDEX(個人!$C$5:$AF$205,$A114,1)&lt;&gt;"",IF(ISERROR(VLOOKUP($D114&amp;"@"&amp;2,'中間シート（個人）'!$F:$M,4,FALSE)),"",VLOOKUP($D114&amp;"@"&amp;2,'中間シート（個人）'!$F:$M,4,FALSE)&amp;VLOOKUP($D114&amp;"@"&amp;2,'中間シート（個人）'!$F:$M,5,FALSE)),"")</f>
        <v/>
      </c>
      <c r="U114" s="20" t="str">
        <f>IF(INDEX(個人!$C$5:$AF$205,$A114,1)&lt;&gt;"",IF(ISERROR(VLOOKUP($D114&amp;"@"&amp;2,'中間シート（個人）'!$F:$M,4,FALSE)),"",VLOOKUP($D114&amp;"@"&amp;2,'中間シート（個人）'!$F:$M,6,FALSE)&amp;VLOOKUP($D114&amp;"@"&amp;2,'中間シート（個人）'!$F:$M,7,FALSE)&amp;"."&amp;VLOOKUP($D114&amp;"@"&amp;2,'中間シート（個人）'!$F:$M,8,FALSE)),"")</f>
        <v/>
      </c>
      <c r="V114" s="20" t="str">
        <f>IF(INDEX(個人!$C$5:$AF$205,$A114,1)&lt;&gt;"",IF(ISERROR(VLOOKUP($D114&amp;"@"&amp;3,'中間シート（個人）'!$F:$M,4,FALSE)),"",VLOOKUP($D114&amp;"@"&amp;3,'中間シート（個人）'!$F:$M,4,FALSE)&amp;VLOOKUP($D114&amp;"@"&amp;3,'中間シート（個人）'!$F:$M,5,FALSE)),"")</f>
        <v/>
      </c>
      <c r="W114" s="20" t="str">
        <f>IF(INDEX(個人!$C$5:$AF$205,$A114,1)&lt;&gt;"",IF(ISERROR(VLOOKUP($D114&amp;"@"&amp;3,'中間シート（個人）'!$F:$M,4,FALSE)),"",VLOOKUP($D114&amp;"@"&amp;3,'中間シート（個人）'!$F:$M,6,FALSE)&amp;VLOOKUP($D114&amp;"@"&amp;3,'中間シート（個人）'!$F:$M,7,FALSE)&amp;"."&amp;VLOOKUP($D114&amp;"@"&amp;3,'中間シート（個人）'!$F:$M,8,FALSE)),"")</f>
        <v/>
      </c>
      <c r="X114" s="20" t="str">
        <f>IF(INDEX(個人!$C$5:$AF$205,$A114,1)&lt;&gt;"",IF(ISERROR(VLOOKUP($D114&amp;"@"&amp;4,'中間シート（個人）'!$F:$M,4,FALSE)),"",VLOOKUP($D114&amp;"@"&amp;4,'中間シート（個人）'!$F:$M,4,FALSE)&amp;VLOOKUP($D114&amp;"@"&amp;4,'中間シート（個人）'!$F:$M,5,FALSE)),"")</f>
        <v/>
      </c>
      <c r="Y114" s="20" t="str">
        <f>IF(INDEX(個人!$C$5:$AF$205,$A114,1)&lt;&gt;"",IF(ISERROR(VLOOKUP($D114&amp;"@"&amp;4,'中間シート（個人）'!$F:$M,4,FALSE)),"",VLOOKUP($D114&amp;"@"&amp;4,'中間シート（個人）'!$F:$M,6,FALSE)&amp;VLOOKUP($D114&amp;"@"&amp;4,'中間シート（個人）'!$F:$M,7,FALSE)&amp;"."&amp;VLOOKUP($D114&amp;"@"&amp;4,'中間シート（個人）'!$F:$M,8,FALSE)),"")</f>
        <v/>
      </c>
      <c r="Z114" s="20" t="str">
        <f>IF(INDEX(個人!$C$5:$AF$205,$A114,1)&lt;&gt;"",IF(ISERROR(VLOOKUP($D114&amp;"@"&amp;5,'中間シート（個人）'!$F:$M,4,FALSE)),"",VLOOKUP($D114&amp;"@"&amp;5,'中間シート（個人）'!$F:$M,4,FALSE)&amp;VLOOKUP($D114&amp;"@"&amp;5,'中間シート（個人）'!$F:$M,5,FALSE)),"")</f>
        <v/>
      </c>
      <c r="AA114" s="20" t="str">
        <f>IF(INDEX(個人!$C$5:$AF$205,$A114,1)&lt;&gt;"",IF(ISERROR(VLOOKUP($D114&amp;"@"&amp;5,'中間シート（個人）'!$F:$M,4,FALSE)),"",VLOOKUP($D114&amp;"@"&amp;5,'中間シート（個人）'!$F:$M,6,FALSE)&amp;VLOOKUP($D114&amp;"@"&amp;5,'中間シート（個人）'!$F:$M,7,FALSE)&amp;"."&amp;VLOOKUP($D114&amp;"@"&amp;5,'中間シート（個人）'!$F:$M,8,FALSE)),"")</f>
        <v/>
      </c>
      <c r="AB114" s="20" t="str">
        <f>IF(INDEX(個人!$C$5:$AF$205,$A114,1)&lt;&gt;"",IF(ISERROR(VLOOKUP($D114&amp;"@"&amp;6,'中間シート（個人）'!$F:$M,4,FALSE)),"",VLOOKUP($D114&amp;"@"&amp;6,'中間シート（個人）'!$F:$M,4,FALSE)&amp;VLOOKUP($D114&amp;"@"&amp;6,'中間シート（個人）'!$F:$M,5,FALSE)),"")</f>
        <v/>
      </c>
      <c r="AC114" s="20" t="str">
        <f>IF(INDEX(個人!$C$5:$AF$205,$A114,1)&lt;&gt;"",IF(ISERROR(VLOOKUP($D114&amp;"@"&amp;6,'中間シート（個人）'!$F:$M,4,FALSE)),"",VLOOKUP($D114&amp;"@"&amp;6,'中間シート（個人）'!$F:$M,6,FALSE)&amp;VLOOKUP($D114&amp;"@"&amp;6,'中間シート（個人）'!$F:$M,7,FALSE)&amp;"."&amp;VLOOKUP($D114&amp;"@"&amp;6,'中間シート（個人）'!$F:$M,8,FALSE)),"")</f>
        <v/>
      </c>
      <c r="AD114" s="20" t="str">
        <f>IF(INDEX(個人!$C$5:$AF$205,$A114,1)&lt;&gt;"",IF(ISERROR(VLOOKUP($D114&amp;"@"&amp;7,'中間シート（個人）'!$F:$M,4,FALSE)),"",VLOOKUP($D114&amp;"@"&amp;7,'中間シート（個人）'!$F:$M,4,FALSE)&amp;VLOOKUP($D114&amp;"@"&amp;7,'中間シート（個人）'!$F:$M,5,FALSE)),"")</f>
        <v/>
      </c>
      <c r="AE114" s="20" t="str">
        <f>IF(INDEX(個人!$C$5:$AF$205,$A114,1)&lt;&gt;"",IF(ISERROR(VLOOKUP($D114&amp;"@"&amp;7,'中間シート（個人）'!$F:$M,4,FALSE)),"",VLOOKUP($D114&amp;"@"&amp;7,'中間シート（個人）'!$F:$M,6,FALSE)&amp;VLOOKUP($D114&amp;"@"&amp;7,'中間シート（個人）'!$F:$M,7,FALSE)&amp;"."&amp;VLOOKUP($D114&amp;"@"&amp;7,'中間シート（個人）'!$F:$M,8,FALSE)),"")</f>
        <v/>
      </c>
      <c r="AF114" s="20" t="str">
        <f>IF(INDEX(個人!$C$5:$AF$205,$A114,1)&lt;&gt;"",IF(ISERROR(VLOOKUP($D114&amp;"@"&amp;8,'中間シート（個人）'!$F:$M,4,FALSE)),"",VLOOKUP($D114&amp;"@"&amp;8,'中間シート（個人）'!$F:$M,4,FALSE)&amp;VLOOKUP($D114&amp;"@"&amp;8,'中間シート（個人）'!$F:$M,5,FALSE)),"")</f>
        <v/>
      </c>
      <c r="AG114" s="20" t="str">
        <f>IF(INDEX(個人!$C$5:$AF$205,$A114,1)&lt;&gt;"",IF(ISERROR(VLOOKUP($D114&amp;"@"&amp;8,'中間シート（個人）'!$F:$M,4,FALSE)),"",VLOOKUP($D114&amp;"@"&amp;8,'中間シート（個人）'!$F:$M,6,FALSE)&amp;VLOOKUP($D114&amp;"@"&amp;8,'中間シート（個人）'!$F:$M,7,FALSE)&amp;"."&amp;VLOOKUP($D114&amp;"@"&amp;8,'中間シート（個人）'!$F:$M,8,FALSE)),"")</f>
        <v/>
      </c>
      <c r="AH114" s="20" t="str">
        <f>IF(INDEX(個人!$C$5:$AF$205,$A114,1)&lt;&gt;"",IF(ISERROR(VLOOKUP($D114&amp;"@"&amp;9,'中間シート（個人）'!$F:$M,4,FALSE)),"",VLOOKUP($D114&amp;"@"&amp;9,'中間シート（個人）'!$F:$M,4,FALSE)&amp;VLOOKUP($D114&amp;"@"&amp;9,'中間シート（個人）'!$F:$M,5,FALSE)),"")</f>
        <v/>
      </c>
      <c r="AI114" s="20" t="str">
        <f>IF(INDEX(個人!$C$5:$AF$205,$A114,1)&lt;&gt;"",IF(ISERROR(VLOOKUP($D114&amp;"@"&amp;9,'中間シート（個人）'!$F:$M,4,FALSE)),"",VLOOKUP($D114&amp;"@"&amp;9,'中間シート（個人）'!$F:$M,6,FALSE)&amp;VLOOKUP($D114&amp;"@"&amp;9,'中間シート（個人）'!$F:$M,7,FALSE)&amp;"."&amp;VLOOKUP($D114&amp;"@"&amp;9,'中間シート（個人）'!$F:$M,8,FALSE)),"")</f>
        <v/>
      </c>
      <c r="AJ114" s="20" t="str">
        <f>IF(INDEX(個人!$C$5:$AF$205,$A114,1)&lt;&gt;"",IF(ISERROR(VLOOKUP($D114&amp;"@"&amp;10,'中間シート（個人）'!$F:$M,4,FALSE)),"",VLOOKUP($D114&amp;"@"&amp;10,'中間シート（個人）'!$F:$M,4,FALSE)&amp;VLOOKUP($D114&amp;"@"&amp;10,'中間シート（個人）'!$F:$M,5,FALSE)),"")</f>
        <v/>
      </c>
      <c r="AK114" s="20" t="str">
        <f>IF(INDEX(個人!$C$5:$AF$205,$A114,1)&lt;&gt;"",IF(ISERROR(VLOOKUP($D114&amp;"@"&amp;10,'中間シート（個人）'!$F:$M,4,FALSE)),"",VLOOKUP($D114&amp;"@"&amp;10,'中間シート（個人）'!$F:$M,6,FALSE)&amp;VLOOKUP($D114&amp;"@"&amp;10,'中間シート（個人）'!$F:$M,7,FALSE)&amp;"."&amp;VLOOKUP($D114&amp;"@"&amp;10,'中間シート（個人）'!$F:$M,8,FALSE)),"")</f>
        <v/>
      </c>
    </row>
    <row r="115" spans="1:37" x14ac:dyDescent="0.15">
      <c r="A115" s="20">
        <v>112</v>
      </c>
      <c r="C115" s="20" t="str">
        <f>IF(INDEX(個人!$C$5:$AF$205,$A115,1)&lt;&gt;"",VLOOKUP(INDEX(個人!$C$5:$AF$205,$A115,3),コード一覧!$A$1:$B$3,2,FALSE),"")</f>
        <v/>
      </c>
      <c r="D115" s="20" t="str">
        <f>IF(INDEX(個人!$C$5:$AF$205,$A115,1)&lt;&gt;"",DBCS(TRIM(INDEX(個人!$C$5:$AF$205,$A115,1))),"")</f>
        <v/>
      </c>
      <c r="E115" s="20" t="str">
        <f>IF(INDEX(個人!$C$5:$AF$205,$A115,1)&lt;&gt;"",ASC(TRIM(INDEX(個人!$C$5:$AF$205,$A115,2))),"")</f>
        <v/>
      </c>
      <c r="F115" s="20" t="str">
        <f>IF(INDEX(個人!$C$5:$AF$205,$A115,1)&lt;&gt;"",TEXT(YEAR(INDEX(個人!$C$5:$AF$205,$A115,4)),"0000")&amp;TEXT(MONTH(INDEX(個人!$C$5:$AF$205,$A115,4)),"00")&amp;TEXT(DAY(INDEX(個人!$C$5:$AF$205,$A115,4)),"00"),"")</f>
        <v/>
      </c>
      <c r="G115" s="20" t="str">
        <f>IF(INDEX(個人!$C$5:$AF$205,$A115,1)&lt;&gt;"",VLOOKUP(VLOOKUP(INDEX(個人!$C$5:$AF$205,$A115,7),コード一覧!$AA$1:$AC$18,3,FALSE),コード一覧!$C$1:$D$8,2,FALSE),"")</f>
        <v/>
      </c>
      <c r="H115" s="20" t="str">
        <f>IF(INDEX(個人!$C$5:$AF$205,$A115,1)&lt;&gt;"",IF(ISNUMBER(VALUE(RIGHT(INDEX(個人!$C$5:$AF$205,$A115,7),1))),RIGHT(INDEX(個人!$C$5:$AF$205,$A115,7),1),0),"")</f>
        <v/>
      </c>
      <c r="I115" s="20" t="str">
        <f>IF(INDEX(個人!$C$5:$AF$205,$A115,1)&lt;&gt;"",VLOOKUP(D115&amp;"@"&amp;1,'中間シート（個人）'!$F:$M,3,FALSE),"")</f>
        <v/>
      </c>
      <c r="K115" s="20" t="str">
        <f>IF(INDEX(個人!$C$5:$AF$205,$A115,1)&lt;&gt;"",個人!$B$2,"")</f>
        <v/>
      </c>
      <c r="Q115" s="20" t="str">
        <f>IF(INDEX(個人!$C$5:$AF$205,$A115,1)&lt;&gt;"",4,"")</f>
        <v/>
      </c>
      <c r="R115" s="20" t="str">
        <f>IF(INDEX(個人!$C$5:$AF$205,$A115,1)&lt;&gt;"",IF(ISERROR(VLOOKUP($D115&amp;"@"&amp;1,'中間シート（個人）'!$F:$M,4,FALSE)),"",VLOOKUP($D115&amp;"@"&amp;1,'中間シート（個人）'!$F:$M,4,FALSE)&amp;VLOOKUP($D115&amp;"@"&amp;1,'中間シート（個人）'!$F:$M,5,FALSE)),"")</f>
        <v/>
      </c>
      <c r="S115" s="20" t="str">
        <f>IF(INDEX(個人!$C$5:$AF$205,$A115,1)&lt;&gt;"",IF(ISERROR(VLOOKUP($D115&amp;"@"&amp;1,'中間シート（個人）'!$F:$M,4,FALSE)),"",VLOOKUP($D115&amp;"@"&amp;1,'中間シート（個人）'!$F:$M,6,FALSE)&amp;VLOOKUP($D115&amp;"@"&amp;1,'中間シート（個人）'!$F:$M,7,FALSE)&amp;"."&amp;VLOOKUP($D115&amp;"@"&amp;1,'中間シート（個人）'!$F:$M,8,FALSE)),"")</f>
        <v/>
      </c>
      <c r="T115" s="20" t="str">
        <f>IF(INDEX(個人!$C$5:$AF$205,$A115,1)&lt;&gt;"",IF(ISERROR(VLOOKUP($D115&amp;"@"&amp;2,'中間シート（個人）'!$F:$M,4,FALSE)),"",VLOOKUP($D115&amp;"@"&amp;2,'中間シート（個人）'!$F:$M,4,FALSE)&amp;VLOOKUP($D115&amp;"@"&amp;2,'中間シート（個人）'!$F:$M,5,FALSE)),"")</f>
        <v/>
      </c>
      <c r="U115" s="20" t="str">
        <f>IF(INDEX(個人!$C$5:$AF$205,$A115,1)&lt;&gt;"",IF(ISERROR(VLOOKUP($D115&amp;"@"&amp;2,'中間シート（個人）'!$F:$M,4,FALSE)),"",VLOOKUP($D115&amp;"@"&amp;2,'中間シート（個人）'!$F:$M,6,FALSE)&amp;VLOOKUP($D115&amp;"@"&amp;2,'中間シート（個人）'!$F:$M,7,FALSE)&amp;"."&amp;VLOOKUP($D115&amp;"@"&amp;2,'中間シート（個人）'!$F:$M,8,FALSE)),"")</f>
        <v/>
      </c>
      <c r="V115" s="20" t="str">
        <f>IF(INDEX(個人!$C$5:$AF$205,$A115,1)&lt;&gt;"",IF(ISERROR(VLOOKUP($D115&amp;"@"&amp;3,'中間シート（個人）'!$F:$M,4,FALSE)),"",VLOOKUP($D115&amp;"@"&amp;3,'中間シート（個人）'!$F:$M,4,FALSE)&amp;VLOOKUP($D115&amp;"@"&amp;3,'中間シート（個人）'!$F:$M,5,FALSE)),"")</f>
        <v/>
      </c>
      <c r="W115" s="20" t="str">
        <f>IF(INDEX(個人!$C$5:$AF$205,$A115,1)&lt;&gt;"",IF(ISERROR(VLOOKUP($D115&amp;"@"&amp;3,'中間シート（個人）'!$F:$M,4,FALSE)),"",VLOOKUP($D115&amp;"@"&amp;3,'中間シート（個人）'!$F:$M,6,FALSE)&amp;VLOOKUP($D115&amp;"@"&amp;3,'中間シート（個人）'!$F:$M,7,FALSE)&amp;"."&amp;VLOOKUP($D115&amp;"@"&amp;3,'中間シート（個人）'!$F:$M,8,FALSE)),"")</f>
        <v/>
      </c>
      <c r="X115" s="20" t="str">
        <f>IF(INDEX(個人!$C$5:$AF$205,$A115,1)&lt;&gt;"",IF(ISERROR(VLOOKUP($D115&amp;"@"&amp;4,'中間シート（個人）'!$F:$M,4,FALSE)),"",VLOOKUP($D115&amp;"@"&amp;4,'中間シート（個人）'!$F:$M,4,FALSE)&amp;VLOOKUP($D115&amp;"@"&amp;4,'中間シート（個人）'!$F:$M,5,FALSE)),"")</f>
        <v/>
      </c>
      <c r="Y115" s="20" t="str">
        <f>IF(INDEX(個人!$C$5:$AF$205,$A115,1)&lt;&gt;"",IF(ISERROR(VLOOKUP($D115&amp;"@"&amp;4,'中間シート（個人）'!$F:$M,4,FALSE)),"",VLOOKUP($D115&amp;"@"&amp;4,'中間シート（個人）'!$F:$M,6,FALSE)&amp;VLOOKUP($D115&amp;"@"&amp;4,'中間シート（個人）'!$F:$M,7,FALSE)&amp;"."&amp;VLOOKUP($D115&amp;"@"&amp;4,'中間シート（個人）'!$F:$M,8,FALSE)),"")</f>
        <v/>
      </c>
      <c r="Z115" s="20" t="str">
        <f>IF(INDEX(個人!$C$5:$AF$205,$A115,1)&lt;&gt;"",IF(ISERROR(VLOOKUP($D115&amp;"@"&amp;5,'中間シート（個人）'!$F:$M,4,FALSE)),"",VLOOKUP($D115&amp;"@"&amp;5,'中間シート（個人）'!$F:$M,4,FALSE)&amp;VLOOKUP($D115&amp;"@"&amp;5,'中間シート（個人）'!$F:$M,5,FALSE)),"")</f>
        <v/>
      </c>
      <c r="AA115" s="20" t="str">
        <f>IF(INDEX(個人!$C$5:$AF$205,$A115,1)&lt;&gt;"",IF(ISERROR(VLOOKUP($D115&amp;"@"&amp;5,'中間シート（個人）'!$F:$M,4,FALSE)),"",VLOOKUP($D115&amp;"@"&amp;5,'中間シート（個人）'!$F:$M,6,FALSE)&amp;VLOOKUP($D115&amp;"@"&amp;5,'中間シート（個人）'!$F:$M,7,FALSE)&amp;"."&amp;VLOOKUP($D115&amp;"@"&amp;5,'中間シート（個人）'!$F:$M,8,FALSE)),"")</f>
        <v/>
      </c>
      <c r="AB115" s="20" t="str">
        <f>IF(INDEX(個人!$C$5:$AF$205,$A115,1)&lt;&gt;"",IF(ISERROR(VLOOKUP($D115&amp;"@"&amp;6,'中間シート（個人）'!$F:$M,4,FALSE)),"",VLOOKUP($D115&amp;"@"&amp;6,'中間シート（個人）'!$F:$M,4,FALSE)&amp;VLOOKUP($D115&amp;"@"&amp;6,'中間シート（個人）'!$F:$M,5,FALSE)),"")</f>
        <v/>
      </c>
      <c r="AC115" s="20" t="str">
        <f>IF(INDEX(個人!$C$5:$AF$205,$A115,1)&lt;&gt;"",IF(ISERROR(VLOOKUP($D115&amp;"@"&amp;6,'中間シート（個人）'!$F:$M,4,FALSE)),"",VLOOKUP($D115&amp;"@"&amp;6,'中間シート（個人）'!$F:$M,6,FALSE)&amp;VLOOKUP($D115&amp;"@"&amp;6,'中間シート（個人）'!$F:$M,7,FALSE)&amp;"."&amp;VLOOKUP($D115&amp;"@"&amp;6,'中間シート（個人）'!$F:$M,8,FALSE)),"")</f>
        <v/>
      </c>
      <c r="AD115" s="20" t="str">
        <f>IF(INDEX(個人!$C$5:$AF$205,$A115,1)&lt;&gt;"",IF(ISERROR(VLOOKUP($D115&amp;"@"&amp;7,'中間シート（個人）'!$F:$M,4,FALSE)),"",VLOOKUP($D115&amp;"@"&amp;7,'中間シート（個人）'!$F:$M,4,FALSE)&amp;VLOOKUP($D115&amp;"@"&amp;7,'中間シート（個人）'!$F:$M,5,FALSE)),"")</f>
        <v/>
      </c>
      <c r="AE115" s="20" t="str">
        <f>IF(INDEX(個人!$C$5:$AF$205,$A115,1)&lt;&gt;"",IF(ISERROR(VLOOKUP($D115&amp;"@"&amp;7,'中間シート（個人）'!$F:$M,4,FALSE)),"",VLOOKUP($D115&amp;"@"&amp;7,'中間シート（個人）'!$F:$M,6,FALSE)&amp;VLOOKUP($D115&amp;"@"&amp;7,'中間シート（個人）'!$F:$M,7,FALSE)&amp;"."&amp;VLOOKUP($D115&amp;"@"&amp;7,'中間シート（個人）'!$F:$M,8,FALSE)),"")</f>
        <v/>
      </c>
      <c r="AF115" s="20" t="str">
        <f>IF(INDEX(個人!$C$5:$AF$205,$A115,1)&lt;&gt;"",IF(ISERROR(VLOOKUP($D115&amp;"@"&amp;8,'中間シート（個人）'!$F:$M,4,FALSE)),"",VLOOKUP($D115&amp;"@"&amp;8,'中間シート（個人）'!$F:$M,4,FALSE)&amp;VLOOKUP($D115&amp;"@"&amp;8,'中間シート（個人）'!$F:$M,5,FALSE)),"")</f>
        <v/>
      </c>
      <c r="AG115" s="20" t="str">
        <f>IF(INDEX(個人!$C$5:$AF$205,$A115,1)&lt;&gt;"",IF(ISERROR(VLOOKUP($D115&amp;"@"&amp;8,'中間シート（個人）'!$F:$M,4,FALSE)),"",VLOOKUP($D115&amp;"@"&amp;8,'中間シート（個人）'!$F:$M,6,FALSE)&amp;VLOOKUP($D115&amp;"@"&amp;8,'中間シート（個人）'!$F:$M,7,FALSE)&amp;"."&amp;VLOOKUP($D115&amp;"@"&amp;8,'中間シート（個人）'!$F:$M,8,FALSE)),"")</f>
        <v/>
      </c>
      <c r="AH115" s="20" t="str">
        <f>IF(INDEX(個人!$C$5:$AF$205,$A115,1)&lt;&gt;"",IF(ISERROR(VLOOKUP($D115&amp;"@"&amp;9,'中間シート（個人）'!$F:$M,4,FALSE)),"",VLOOKUP($D115&amp;"@"&amp;9,'中間シート（個人）'!$F:$M,4,FALSE)&amp;VLOOKUP($D115&amp;"@"&amp;9,'中間シート（個人）'!$F:$M,5,FALSE)),"")</f>
        <v/>
      </c>
      <c r="AI115" s="20" t="str">
        <f>IF(INDEX(個人!$C$5:$AF$205,$A115,1)&lt;&gt;"",IF(ISERROR(VLOOKUP($D115&amp;"@"&amp;9,'中間シート（個人）'!$F:$M,4,FALSE)),"",VLOOKUP($D115&amp;"@"&amp;9,'中間シート（個人）'!$F:$M,6,FALSE)&amp;VLOOKUP($D115&amp;"@"&amp;9,'中間シート（個人）'!$F:$M,7,FALSE)&amp;"."&amp;VLOOKUP($D115&amp;"@"&amp;9,'中間シート（個人）'!$F:$M,8,FALSE)),"")</f>
        <v/>
      </c>
      <c r="AJ115" s="20" t="str">
        <f>IF(INDEX(個人!$C$5:$AF$205,$A115,1)&lt;&gt;"",IF(ISERROR(VLOOKUP($D115&amp;"@"&amp;10,'中間シート（個人）'!$F:$M,4,FALSE)),"",VLOOKUP($D115&amp;"@"&amp;10,'中間シート（個人）'!$F:$M,4,FALSE)&amp;VLOOKUP($D115&amp;"@"&amp;10,'中間シート（個人）'!$F:$M,5,FALSE)),"")</f>
        <v/>
      </c>
      <c r="AK115" s="20" t="str">
        <f>IF(INDEX(個人!$C$5:$AF$205,$A115,1)&lt;&gt;"",IF(ISERROR(VLOOKUP($D115&amp;"@"&amp;10,'中間シート（個人）'!$F:$M,4,FALSE)),"",VLOOKUP($D115&amp;"@"&amp;10,'中間シート（個人）'!$F:$M,6,FALSE)&amp;VLOOKUP($D115&amp;"@"&amp;10,'中間シート（個人）'!$F:$M,7,FALSE)&amp;"."&amp;VLOOKUP($D115&amp;"@"&amp;10,'中間シート（個人）'!$F:$M,8,FALSE)),"")</f>
        <v/>
      </c>
    </row>
    <row r="116" spans="1:37" x14ac:dyDescent="0.15">
      <c r="A116" s="20">
        <v>113</v>
      </c>
      <c r="C116" s="20" t="str">
        <f>IF(INDEX(個人!$C$5:$AF$205,$A116,1)&lt;&gt;"",VLOOKUP(INDEX(個人!$C$5:$AF$205,$A116,3),コード一覧!$A$1:$B$3,2,FALSE),"")</f>
        <v/>
      </c>
      <c r="D116" s="20" t="str">
        <f>IF(INDEX(個人!$C$5:$AF$205,$A116,1)&lt;&gt;"",DBCS(TRIM(INDEX(個人!$C$5:$AF$205,$A116,1))),"")</f>
        <v/>
      </c>
      <c r="E116" s="20" t="str">
        <f>IF(INDEX(個人!$C$5:$AF$205,$A116,1)&lt;&gt;"",ASC(TRIM(INDEX(個人!$C$5:$AF$205,$A116,2))),"")</f>
        <v/>
      </c>
      <c r="F116" s="20" t="str">
        <f>IF(INDEX(個人!$C$5:$AF$205,$A116,1)&lt;&gt;"",TEXT(YEAR(INDEX(個人!$C$5:$AF$205,$A116,4)),"0000")&amp;TEXT(MONTH(INDEX(個人!$C$5:$AF$205,$A116,4)),"00")&amp;TEXT(DAY(INDEX(個人!$C$5:$AF$205,$A116,4)),"00"),"")</f>
        <v/>
      </c>
      <c r="G116" s="20" t="str">
        <f>IF(INDEX(個人!$C$5:$AF$205,$A116,1)&lt;&gt;"",VLOOKUP(VLOOKUP(INDEX(個人!$C$5:$AF$205,$A116,7),コード一覧!$AA$1:$AC$18,3,FALSE),コード一覧!$C$1:$D$8,2,FALSE),"")</f>
        <v/>
      </c>
      <c r="H116" s="20" t="str">
        <f>IF(INDEX(個人!$C$5:$AF$205,$A116,1)&lt;&gt;"",IF(ISNUMBER(VALUE(RIGHT(INDEX(個人!$C$5:$AF$205,$A116,7),1))),RIGHT(INDEX(個人!$C$5:$AF$205,$A116,7),1),0),"")</f>
        <v/>
      </c>
      <c r="I116" s="20" t="str">
        <f>IF(INDEX(個人!$C$5:$AF$205,$A116,1)&lt;&gt;"",VLOOKUP(D116&amp;"@"&amp;1,'中間シート（個人）'!$F:$M,3,FALSE),"")</f>
        <v/>
      </c>
      <c r="K116" s="20" t="str">
        <f>IF(INDEX(個人!$C$5:$AF$205,$A116,1)&lt;&gt;"",個人!$B$2,"")</f>
        <v/>
      </c>
      <c r="Q116" s="20" t="str">
        <f>IF(INDEX(個人!$C$5:$AF$205,$A116,1)&lt;&gt;"",4,"")</f>
        <v/>
      </c>
      <c r="R116" s="20" t="str">
        <f>IF(INDEX(個人!$C$5:$AF$205,$A116,1)&lt;&gt;"",IF(ISERROR(VLOOKUP($D116&amp;"@"&amp;1,'中間シート（個人）'!$F:$M,4,FALSE)),"",VLOOKUP($D116&amp;"@"&amp;1,'中間シート（個人）'!$F:$M,4,FALSE)&amp;VLOOKUP($D116&amp;"@"&amp;1,'中間シート（個人）'!$F:$M,5,FALSE)),"")</f>
        <v/>
      </c>
      <c r="S116" s="20" t="str">
        <f>IF(INDEX(個人!$C$5:$AF$205,$A116,1)&lt;&gt;"",IF(ISERROR(VLOOKUP($D116&amp;"@"&amp;1,'中間シート（個人）'!$F:$M,4,FALSE)),"",VLOOKUP($D116&amp;"@"&amp;1,'中間シート（個人）'!$F:$M,6,FALSE)&amp;VLOOKUP($D116&amp;"@"&amp;1,'中間シート（個人）'!$F:$M,7,FALSE)&amp;"."&amp;VLOOKUP($D116&amp;"@"&amp;1,'中間シート（個人）'!$F:$M,8,FALSE)),"")</f>
        <v/>
      </c>
      <c r="T116" s="20" t="str">
        <f>IF(INDEX(個人!$C$5:$AF$205,$A116,1)&lt;&gt;"",IF(ISERROR(VLOOKUP($D116&amp;"@"&amp;2,'中間シート（個人）'!$F:$M,4,FALSE)),"",VLOOKUP($D116&amp;"@"&amp;2,'中間シート（個人）'!$F:$M,4,FALSE)&amp;VLOOKUP($D116&amp;"@"&amp;2,'中間シート（個人）'!$F:$M,5,FALSE)),"")</f>
        <v/>
      </c>
      <c r="U116" s="20" t="str">
        <f>IF(INDEX(個人!$C$5:$AF$205,$A116,1)&lt;&gt;"",IF(ISERROR(VLOOKUP($D116&amp;"@"&amp;2,'中間シート（個人）'!$F:$M,4,FALSE)),"",VLOOKUP($D116&amp;"@"&amp;2,'中間シート（個人）'!$F:$M,6,FALSE)&amp;VLOOKUP($D116&amp;"@"&amp;2,'中間シート（個人）'!$F:$M,7,FALSE)&amp;"."&amp;VLOOKUP($D116&amp;"@"&amp;2,'中間シート（個人）'!$F:$M,8,FALSE)),"")</f>
        <v/>
      </c>
      <c r="V116" s="20" t="str">
        <f>IF(INDEX(個人!$C$5:$AF$205,$A116,1)&lt;&gt;"",IF(ISERROR(VLOOKUP($D116&amp;"@"&amp;3,'中間シート（個人）'!$F:$M,4,FALSE)),"",VLOOKUP($D116&amp;"@"&amp;3,'中間シート（個人）'!$F:$M,4,FALSE)&amp;VLOOKUP($D116&amp;"@"&amp;3,'中間シート（個人）'!$F:$M,5,FALSE)),"")</f>
        <v/>
      </c>
      <c r="W116" s="20" t="str">
        <f>IF(INDEX(個人!$C$5:$AF$205,$A116,1)&lt;&gt;"",IF(ISERROR(VLOOKUP($D116&amp;"@"&amp;3,'中間シート（個人）'!$F:$M,4,FALSE)),"",VLOOKUP($D116&amp;"@"&amp;3,'中間シート（個人）'!$F:$M,6,FALSE)&amp;VLOOKUP($D116&amp;"@"&amp;3,'中間シート（個人）'!$F:$M,7,FALSE)&amp;"."&amp;VLOOKUP($D116&amp;"@"&amp;3,'中間シート（個人）'!$F:$M,8,FALSE)),"")</f>
        <v/>
      </c>
      <c r="X116" s="20" t="str">
        <f>IF(INDEX(個人!$C$5:$AF$205,$A116,1)&lt;&gt;"",IF(ISERROR(VLOOKUP($D116&amp;"@"&amp;4,'中間シート（個人）'!$F:$M,4,FALSE)),"",VLOOKUP($D116&amp;"@"&amp;4,'中間シート（個人）'!$F:$M,4,FALSE)&amp;VLOOKUP($D116&amp;"@"&amp;4,'中間シート（個人）'!$F:$M,5,FALSE)),"")</f>
        <v/>
      </c>
      <c r="Y116" s="20" t="str">
        <f>IF(INDEX(個人!$C$5:$AF$205,$A116,1)&lt;&gt;"",IF(ISERROR(VLOOKUP($D116&amp;"@"&amp;4,'中間シート（個人）'!$F:$M,4,FALSE)),"",VLOOKUP($D116&amp;"@"&amp;4,'中間シート（個人）'!$F:$M,6,FALSE)&amp;VLOOKUP($D116&amp;"@"&amp;4,'中間シート（個人）'!$F:$M,7,FALSE)&amp;"."&amp;VLOOKUP($D116&amp;"@"&amp;4,'中間シート（個人）'!$F:$M,8,FALSE)),"")</f>
        <v/>
      </c>
      <c r="Z116" s="20" t="str">
        <f>IF(INDEX(個人!$C$5:$AF$205,$A116,1)&lt;&gt;"",IF(ISERROR(VLOOKUP($D116&amp;"@"&amp;5,'中間シート（個人）'!$F:$M,4,FALSE)),"",VLOOKUP($D116&amp;"@"&amp;5,'中間シート（個人）'!$F:$M,4,FALSE)&amp;VLOOKUP($D116&amp;"@"&amp;5,'中間シート（個人）'!$F:$M,5,FALSE)),"")</f>
        <v/>
      </c>
      <c r="AA116" s="20" t="str">
        <f>IF(INDEX(個人!$C$5:$AF$205,$A116,1)&lt;&gt;"",IF(ISERROR(VLOOKUP($D116&amp;"@"&amp;5,'中間シート（個人）'!$F:$M,4,FALSE)),"",VLOOKUP($D116&amp;"@"&amp;5,'中間シート（個人）'!$F:$M,6,FALSE)&amp;VLOOKUP($D116&amp;"@"&amp;5,'中間シート（個人）'!$F:$M,7,FALSE)&amp;"."&amp;VLOOKUP($D116&amp;"@"&amp;5,'中間シート（個人）'!$F:$M,8,FALSE)),"")</f>
        <v/>
      </c>
      <c r="AB116" s="20" t="str">
        <f>IF(INDEX(個人!$C$5:$AF$205,$A116,1)&lt;&gt;"",IF(ISERROR(VLOOKUP($D116&amp;"@"&amp;6,'中間シート（個人）'!$F:$M,4,FALSE)),"",VLOOKUP($D116&amp;"@"&amp;6,'中間シート（個人）'!$F:$M,4,FALSE)&amp;VLOOKUP($D116&amp;"@"&amp;6,'中間シート（個人）'!$F:$M,5,FALSE)),"")</f>
        <v/>
      </c>
      <c r="AC116" s="20" t="str">
        <f>IF(INDEX(個人!$C$5:$AF$205,$A116,1)&lt;&gt;"",IF(ISERROR(VLOOKUP($D116&amp;"@"&amp;6,'中間シート（個人）'!$F:$M,4,FALSE)),"",VLOOKUP($D116&amp;"@"&amp;6,'中間シート（個人）'!$F:$M,6,FALSE)&amp;VLOOKUP($D116&amp;"@"&amp;6,'中間シート（個人）'!$F:$M,7,FALSE)&amp;"."&amp;VLOOKUP($D116&amp;"@"&amp;6,'中間シート（個人）'!$F:$M,8,FALSE)),"")</f>
        <v/>
      </c>
      <c r="AD116" s="20" t="str">
        <f>IF(INDEX(個人!$C$5:$AF$205,$A116,1)&lt;&gt;"",IF(ISERROR(VLOOKUP($D116&amp;"@"&amp;7,'中間シート（個人）'!$F:$M,4,FALSE)),"",VLOOKUP($D116&amp;"@"&amp;7,'中間シート（個人）'!$F:$M,4,FALSE)&amp;VLOOKUP($D116&amp;"@"&amp;7,'中間シート（個人）'!$F:$M,5,FALSE)),"")</f>
        <v/>
      </c>
      <c r="AE116" s="20" t="str">
        <f>IF(INDEX(個人!$C$5:$AF$205,$A116,1)&lt;&gt;"",IF(ISERROR(VLOOKUP($D116&amp;"@"&amp;7,'中間シート（個人）'!$F:$M,4,FALSE)),"",VLOOKUP($D116&amp;"@"&amp;7,'中間シート（個人）'!$F:$M,6,FALSE)&amp;VLOOKUP($D116&amp;"@"&amp;7,'中間シート（個人）'!$F:$M,7,FALSE)&amp;"."&amp;VLOOKUP($D116&amp;"@"&amp;7,'中間シート（個人）'!$F:$M,8,FALSE)),"")</f>
        <v/>
      </c>
      <c r="AF116" s="20" t="str">
        <f>IF(INDEX(個人!$C$5:$AF$205,$A116,1)&lt;&gt;"",IF(ISERROR(VLOOKUP($D116&amp;"@"&amp;8,'中間シート（個人）'!$F:$M,4,FALSE)),"",VLOOKUP($D116&amp;"@"&amp;8,'中間シート（個人）'!$F:$M,4,FALSE)&amp;VLOOKUP($D116&amp;"@"&amp;8,'中間シート（個人）'!$F:$M,5,FALSE)),"")</f>
        <v/>
      </c>
      <c r="AG116" s="20" t="str">
        <f>IF(INDEX(個人!$C$5:$AF$205,$A116,1)&lt;&gt;"",IF(ISERROR(VLOOKUP($D116&amp;"@"&amp;8,'中間シート（個人）'!$F:$M,4,FALSE)),"",VLOOKUP($D116&amp;"@"&amp;8,'中間シート（個人）'!$F:$M,6,FALSE)&amp;VLOOKUP($D116&amp;"@"&amp;8,'中間シート（個人）'!$F:$M,7,FALSE)&amp;"."&amp;VLOOKUP($D116&amp;"@"&amp;8,'中間シート（個人）'!$F:$M,8,FALSE)),"")</f>
        <v/>
      </c>
      <c r="AH116" s="20" t="str">
        <f>IF(INDEX(個人!$C$5:$AF$205,$A116,1)&lt;&gt;"",IF(ISERROR(VLOOKUP($D116&amp;"@"&amp;9,'中間シート（個人）'!$F:$M,4,FALSE)),"",VLOOKUP($D116&amp;"@"&amp;9,'中間シート（個人）'!$F:$M,4,FALSE)&amp;VLOOKUP($D116&amp;"@"&amp;9,'中間シート（個人）'!$F:$M,5,FALSE)),"")</f>
        <v/>
      </c>
      <c r="AI116" s="20" t="str">
        <f>IF(INDEX(個人!$C$5:$AF$205,$A116,1)&lt;&gt;"",IF(ISERROR(VLOOKUP($D116&amp;"@"&amp;9,'中間シート（個人）'!$F:$M,4,FALSE)),"",VLOOKUP($D116&amp;"@"&amp;9,'中間シート（個人）'!$F:$M,6,FALSE)&amp;VLOOKUP($D116&amp;"@"&amp;9,'中間シート（個人）'!$F:$M,7,FALSE)&amp;"."&amp;VLOOKUP($D116&amp;"@"&amp;9,'中間シート（個人）'!$F:$M,8,FALSE)),"")</f>
        <v/>
      </c>
      <c r="AJ116" s="20" t="str">
        <f>IF(INDEX(個人!$C$5:$AF$205,$A116,1)&lt;&gt;"",IF(ISERROR(VLOOKUP($D116&amp;"@"&amp;10,'中間シート（個人）'!$F:$M,4,FALSE)),"",VLOOKUP($D116&amp;"@"&amp;10,'中間シート（個人）'!$F:$M,4,FALSE)&amp;VLOOKUP($D116&amp;"@"&amp;10,'中間シート（個人）'!$F:$M,5,FALSE)),"")</f>
        <v/>
      </c>
      <c r="AK116" s="20" t="str">
        <f>IF(INDEX(個人!$C$5:$AF$205,$A116,1)&lt;&gt;"",IF(ISERROR(VLOOKUP($D116&amp;"@"&amp;10,'中間シート（個人）'!$F:$M,4,FALSE)),"",VLOOKUP($D116&amp;"@"&amp;10,'中間シート（個人）'!$F:$M,6,FALSE)&amp;VLOOKUP($D116&amp;"@"&amp;10,'中間シート（個人）'!$F:$M,7,FALSE)&amp;"."&amp;VLOOKUP($D116&amp;"@"&amp;10,'中間シート（個人）'!$F:$M,8,FALSE)),"")</f>
        <v/>
      </c>
    </row>
    <row r="117" spans="1:37" x14ac:dyDescent="0.15">
      <c r="A117" s="20">
        <v>114</v>
      </c>
      <c r="C117" s="20" t="str">
        <f>IF(INDEX(個人!$C$5:$AF$205,$A117,1)&lt;&gt;"",VLOOKUP(INDEX(個人!$C$5:$AF$205,$A117,3),コード一覧!$A$1:$B$3,2,FALSE),"")</f>
        <v/>
      </c>
      <c r="D117" s="20" t="str">
        <f>IF(INDEX(個人!$C$5:$AF$205,$A117,1)&lt;&gt;"",DBCS(TRIM(INDEX(個人!$C$5:$AF$205,$A117,1))),"")</f>
        <v/>
      </c>
      <c r="E117" s="20" t="str">
        <f>IF(INDEX(個人!$C$5:$AF$205,$A117,1)&lt;&gt;"",ASC(TRIM(INDEX(個人!$C$5:$AF$205,$A117,2))),"")</f>
        <v/>
      </c>
      <c r="F117" s="20" t="str">
        <f>IF(INDEX(個人!$C$5:$AF$205,$A117,1)&lt;&gt;"",TEXT(YEAR(INDEX(個人!$C$5:$AF$205,$A117,4)),"0000")&amp;TEXT(MONTH(INDEX(個人!$C$5:$AF$205,$A117,4)),"00")&amp;TEXT(DAY(INDEX(個人!$C$5:$AF$205,$A117,4)),"00"),"")</f>
        <v/>
      </c>
      <c r="G117" s="20" t="str">
        <f>IF(INDEX(個人!$C$5:$AF$205,$A117,1)&lt;&gt;"",VLOOKUP(VLOOKUP(INDEX(個人!$C$5:$AF$205,$A117,7),コード一覧!$AA$1:$AC$18,3,FALSE),コード一覧!$C$1:$D$8,2,FALSE),"")</f>
        <v/>
      </c>
      <c r="H117" s="20" t="str">
        <f>IF(INDEX(個人!$C$5:$AF$205,$A117,1)&lt;&gt;"",IF(ISNUMBER(VALUE(RIGHT(INDEX(個人!$C$5:$AF$205,$A117,7),1))),RIGHT(INDEX(個人!$C$5:$AF$205,$A117,7),1),0),"")</f>
        <v/>
      </c>
      <c r="I117" s="20" t="str">
        <f>IF(INDEX(個人!$C$5:$AF$205,$A117,1)&lt;&gt;"",VLOOKUP(D117&amp;"@"&amp;1,'中間シート（個人）'!$F:$M,3,FALSE),"")</f>
        <v/>
      </c>
      <c r="K117" s="20" t="str">
        <f>IF(INDEX(個人!$C$5:$AF$205,$A117,1)&lt;&gt;"",個人!$B$2,"")</f>
        <v/>
      </c>
      <c r="Q117" s="20" t="str">
        <f>IF(INDEX(個人!$C$5:$AF$205,$A117,1)&lt;&gt;"",4,"")</f>
        <v/>
      </c>
      <c r="R117" s="20" t="str">
        <f>IF(INDEX(個人!$C$5:$AF$205,$A117,1)&lt;&gt;"",IF(ISERROR(VLOOKUP($D117&amp;"@"&amp;1,'中間シート（個人）'!$F:$M,4,FALSE)),"",VLOOKUP($D117&amp;"@"&amp;1,'中間シート（個人）'!$F:$M,4,FALSE)&amp;VLOOKUP($D117&amp;"@"&amp;1,'中間シート（個人）'!$F:$M,5,FALSE)),"")</f>
        <v/>
      </c>
      <c r="S117" s="20" t="str">
        <f>IF(INDEX(個人!$C$5:$AF$205,$A117,1)&lt;&gt;"",IF(ISERROR(VLOOKUP($D117&amp;"@"&amp;1,'中間シート（個人）'!$F:$M,4,FALSE)),"",VLOOKUP($D117&amp;"@"&amp;1,'中間シート（個人）'!$F:$M,6,FALSE)&amp;VLOOKUP($D117&amp;"@"&amp;1,'中間シート（個人）'!$F:$M,7,FALSE)&amp;"."&amp;VLOOKUP($D117&amp;"@"&amp;1,'中間シート（個人）'!$F:$M,8,FALSE)),"")</f>
        <v/>
      </c>
      <c r="T117" s="20" t="str">
        <f>IF(INDEX(個人!$C$5:$AF$205,$A117,1)&lt;&gt;"",IF(ISERROR(VLOOKUP($D117&amp;"@"&amp;2,'中間シート（個人）'!$F:$M,4,FALSE)),"",VLOOKUP($D117&amp;"@"&amp;2,'中間シート（個人）'!$F:$M,4,FALSE)&amp;VLOOKUP($D117&amp;"@"&amp;2,'中間シート（個人）'!$F:$M,5,FALSE)),"")</f>
        <v/>
      </c>
      <c r="U117" s="20" t="str">
        <f>IF(INDEX(個人!$C$5:$AF$205,$A117,1)&lt;&gt;"",IF(ISERROR(VLOOKUP($D117&amp;"@"&amp;2,'中間シート（個人）'!$F:$M,4,FALSE)),"",VLOOKUP($D117&amp;"@"&amp;2,'中間シート（個人）'!$F:$M,6,FALSE)&amp;VLOOKUP($D117&amp;"@"&amp;2,'中間シート（個人）'!$F:$M,7,FALSE)&amp;"."&amp;VLOOKUP($D117&amp;"@"&amp;2,'中間シート（個人）'!$F:$M,8,FALSE)),"")</f>
        <v/>
      </c>
      <c r="V117" s="20" t="str">
        <f>IF(INDEX(個人!$C$5:$AF$205,$A117,1)&lt;&gt;"",IF(ISERROR(VLOOKUP($D117&amp;"@"&amp;3,'中間シート（個人）'!$F:$M,4,FALSE)),"",VLOOKUP($D117&amp;"@"&amp;3,'中間シート（個人）'!$F:$M,4,FALSE)&amp;VLOOKUP($D117&amp;"@"&amp;3,'中間シート（個人）'!$F:$M,5,FALSE)),"")</f>
        <v/>
      </c>
      <c r="W117" s="20" t="str">
        <f>IF(INDEX(個人!$C$5:$AF$205,$A117,1)&lt;&gt;"",IF(ISERROR(VLOOKUP($D117&amp;"@"&amp;3,'中間シート（個人）'!$F:$M,4,FALSE)),"",VLOOKUP($D117&amp;"@"&amp;3,'中間シート（個人）'!$F:$M,6,FALSE)&amp;VLOOKUP($D117&amp;"@"&amp;3,'中間シート（個人）'!$F:$M,7,FALSE)&amp;"."&amp;VLOOKUP($D117&amp;"@"&amp;3,'中間シート（個人）'!$F:$M,8,FALSE)),"")</f>
        <v/>
      </c>
      <c r="X117" s="20" t="str">
        <f>IF(INDEX(個人!$C$5:$AF$205,$A117,1)&lt;&gt;"",IF(ISERROR(VLOOKUP($D117&amp;"@"&amp;4,'中間シート（個人）'!$F:$M,4,FALSE)),"",VLOOKUP($D117&amp;"@"&amp;4,'中間シート（個人）'!$F:$M,4,FALSE)&amp;VLOOKUP($D117&amp;"@"&amp;4,'中間シート（個人）'!$F:$M,5,FALSE)),"")</f>
        <v/>
      </c>
      <c r="Y117" s="20" t="str">
        <f>IF(INDEX(個人!$C$5:$AF$205,$A117,1)&lt;&gt;"",IF(ISERROR(VLOOKUP($D117&amp;"@"&amp;4,'中間シート（個人）'!$F:$M,4,FALSE)),"",VLOOKUP($D117&amp;"@"&amp;4,'中間シート（個人）'!$F:$M,6,FALSE)&amp;VLOOKUP($D117&amp;"@"&amp;4,'中間シート（個人）'!$F:$M,7,FALSE)&amp;"."&amp;VLOOKUP($D117&amp;"@"&amp;4,'中間シート（個人）'!$F:$M,8,FALSE)),"")</f>
        <v/>
      </c>
      <c r="Z117" s="20" t="str">
        <f>IF(INDEX(個人!$C$5:$AF$205,$A117,1)&lt;&gt;"",IF(ISERROR(VLOOKUP($D117&amp;"@"&amp;5,'中間シート（個人）'!$F:$M,4,FALSE)),"",VLOOKUP($D117&amp;"@"&amp;5,'中間シート（個人）'!$F:$M,4,FALSE)&amp;VLOOKUP($D117&amp;"@"&amp;5,'中間シート（個人）'!$F:$M,5,FALSE)),"")</f>
        <v/>
      </c>
      <c r="AA117" s="20" t="str">
        <f>IF(INDEX(個人!$C$5:$AF$205,$A117,1)&lt;&gt;"",IF(ISERROR(VLOOKUP($D117&amp;"@"&amp;5,'中間シート（個人）'!$F:$M,4,FALSE)),"",VLOOKUP($D117&amp;"@"&amp;5,'中間シート（個人）'!$F:$M,6,FALSE)&amp;VLOOKUP($D117&amp;"@"&amp;5,'中間シート（個人）'!$F:$M,7,FALSE)&amp;"."&amp;VLOOKUP($D117&amp;"@"&amp;5,'中間シート（個人）'!$F:$M,8,FALSE)),"")</f>
        <v/>
      </c>
      <c r="AB117" s="20" t="str">
        <f>IF(INDEX(個人!$C$5:$AF$205,$A117,1)&lt;&gt;"",IF(ISERROR(VLOOKUP($D117&amp;"@"&amp;6,'中間シート（個人）'!$F:$M,4,FALSE)),"",VLOOKUP($D117&amp;"@"&amp;6,'中間シート（個人）'!$F:$M,4,FALSE)&amp;VLOOKUP($D117&amp;"@"&amp;6,'中間シート（個人）'!$F:$M,5,FALSE)),"")</f>
        <v/>
      </c>
      <c r="AC117" s="20" t="str">
        <f>IF(INDEX(個人!$C$5:$AF$205,$A117,1)&lt;&gt;"",IF(ISERROR(VLOOKUP($D117&amp;"@"&amp;6,'中間シート（個人）'!$F:$M,4,FALSE)),"",VLOOKUP($D117&amp;"@"&amp;6,'中間シート（個人）'!$F:$M,6,FALSE)&amp;VLOOKUP($D117&amp;"@"&amp;6,'中間シート（個人）'!$F:$M,7,FALSE)&amp;"."&amp;VLOOKUP($D117&amp;"@"&amp;6,'中間シート（個人）'!$F:$M,8,FALSE)),"")</f>
        <v/>
      </c>
      <c r="AD117" s="20" t="str">
        <f>IF(INDEX(個人!$C$5:$AF$205,$A117,1)&lt;&gt;"",IF(ISERROR(VLOOKUP($D117&amp;"@"&amp;7,'中間シート（個人）'!$F:$M,4,FALSE)),"",VLOOKUP($D117&amp;"@"&amp;7,'中間シート（個人）'!$F:$M,4,FALSE)&amp;VLOOKUP($D117&amp;"@"&amp;7,'中間シート（個人）'!$F:$M,5,FALSE)),"")</f>
        <v/>
      </c>
      <c r="AE117" s="20" t="str">
        <f>IF(INDEX(個人!$C$5:$AF$205,$A117,1)&lt;&gt;"",IF(ISERROR(VLOOKUP($D117&amp;"@"&amp;7,'中間シート（個人）'!$F:$M,4,FALSE)),"",VLOOKUP($D117&amp;"@"&amp;7,'中間シート（個人）'!$F:$M,6,FALSE)&amp;VLOOKUP($D117&amp;"@"&amp;7,'中間シート（個人）'!$F:$M,7,FALSE)&amp;"."&amp;VLOOKUP($D117&amp;"@"&amp;7,'中間シート（個人）'!$F:$M,8,FALSE)),"")</f>
        <v/>
      </c>
      <c r="AF117" s="20" t="str">
        <f>IF(INDEX(個人!$C$5:$AF$205,$A117,1)&lt;&gt;"",IF(ISERROR(VLOOKUP($D117&amp;"@"&amp;8,'中間シート（個人）'!$F:$M,4,FALSE)),"",VLOOKUP($D117&amp;"@"&amp;8,'中間シート（個人）'!$F:$M,4,FALSE)&amp;VLOOKUP($D117&amp;"@"&amp;8,'中間シート（個人）'!$F:$M,5,FALSE)),"")</f>
        <v/>
      </c>
      <c r="AG117" s="20" t="str">
        <f>IF(INDEX(個人!$C$5:$AF$205,$A117,1)&lt;&gt;"",IF(ISERROR(VLOOKUP($D117&amp;"@"&amp;8,'中間シート（個人）'!$F:$M,4,FALSE)),"",VLOOKUP($D117&amp;"@"&amp;8,'中間シート（個人）'!$F:$M,6,FALSE)&amp;VLOOKUP($D117&amp;"@"&amp;8,'中間シート（個人）'!$F:$M,7,FALSE)&amp;"."&amp;VLOOKUP($D117&amp;"@"&amp;8,'中間シート（個人）'!$F:$M,8,FALSE)),"")</f>
        <v/>
      </c>
      <c r="AH117" s="20" t="str">
        <f>IF(INDEX(個人!$C$5:$AF$205,$A117,1)&lt;&gt;"",IF(ISERROR(VLOOKUP($D117&amp;"@"&amp;9,'中間シート（個人）'!$F:$M,4,FALSE)),"",VLOOKUP($D117&amp;"@"&amp;9,'中間シート（個人）'!$F:$M,4,FALSE)&amp;VLOOKUP($D117&amp;"@"&amp;9,'中間シート（個人）'!$F:$M,5,FALSE)),"")</f>
        <v/>
      </c>
      <c r="AI117" s="20" t="str">
        <f>IF(INDEX(個人!$C$5:$AF$205,$A117,1)&lt;&gt;"",IF(ISERROR(VLOOKUP($D117&amp;"@"&amp;9,'中間シート（個人）'!$F:$M,4,FALSE)),"",VLOOKUP($D117&amp;"@"&amp;9,'中間シート（個人）'!$F:$M,6,FALSE)&amp;VLOOKUP($D117&amp;"@"&amp;9,'中間シート（個人）'!$F:$M,7,FALSE)&amp;"."&amp;VLOOKUP($D117&amp;"@"&amp;9,'中間シート（個人）'!$F:$M,8,FALSE)),"")</f>
        <v/>
      </c>
      <c r="AJ117" s="20" t="str">
        <f>IF(INDEX(個人!$C$5:$AF$205,$A117,1)&lt;&gt;"",IF(ISERROR(VLOOKUP($D117&amp;"@"&amp;10,'中間シート（個人）'!$F:$M,4,FALSE)),"",VLOOKUP($D117&amp;"@"&amp;10,'中間シート（個人）'!$F:$M,4,FALSE)&amp;VLOOKUP($D117&amp;"@"&amp;10,'中間シート（個人）'!$F:$M,5,FALSE)),"")</f>
        <v/>
      </c>
      <c r="AK117" s="20" t="str">
        <f>IF(INDEX(個人!$C$5:$AF$205,$A117,1)&lt;&gt;"",IF(ISERROR(VLOOKUP($D117&amp;"@"&amp;10,'中間シート（個人）'!$F:$M,4,FALSE)),"",VLOOKUP($D117&amp;"@"&amp;10,'中間シート（個人）'!$F:$M,6,FALSE)&amp;VLOOKUP($D117&amp;"@"&amp;10,'中間シート（個人）'!$F:$M,7,FALSE)&amp;"."&amp;VLOOKUP($D117&amp;"@"&amp;10,'中間シート（個人）'!$F:$M,8,FALSE)),"")</f>
        <v/>
      </c>
    </row>
    <row r="118" spans="1:37" x14ac:dyDescent="0.15">
      <c r="A118" s="20">
        <v>115</v>
      </c>
      <c r="C118" s="20" t="str">
        <f>IF(INDEX(個人!$C$5:$AF$205,$A118,1)&lt;&gt;"",VLOOKUP(INDEX(個人!$C$5:$AF$205,$A118,3),コード一覧!$A$1:$B$3,2,FALSE),"")</f>
        <v/>
      </c>
      <c r="D118" s="20" t="str">
        <f>IF(INDEX(個人!$C$5:$AF$205,$A118,1)&lt;&gt;"",DBCS(TRIM(INDEX(個人!$C$5:$AF$205,$A118,1))),"")</f>
        <v/>
      </c>
      <c r="E118" s="20" t="str">
        <f>IF(INDEX(個人!$C$5:$AF$205,$A118,1)&lt;&gt;"",ASC(TRIM(INDEX(個人!$C$5:$AF$205,$A118,2))),"")</f>
        <v/>
      </c>
      <c r="F118" s="20" t="str">
        <f>IF(INDEX(個人!$C$5:$AF$205,$A118,1)&lt;&gt;"",TEXT(YEAR(INDEX(個人!$C$5:$AF$205,$A118,4)),"0000")&amp;TEXT(MONTH(INDEX(個人!$C$5:$AF$205,$A118,4)),"00")&amp;TEXT(DAY(INDEX(個人!$C$5:$AF$205,$A118,4)),"00"),"")</f>
        <v/>
      </c>
      <c r="G118" s="20" t="str">
        <f>IF(INDEX(個人!$C$5:$AF$205,$A118,1)&lt;&gt;"",VLOOKUP(VLOOKUP(INDEX(個人!$C$5:$AF$205,$A118,7),コード一覧!$AA$1:$AC$18,3,FALSE),コード一覧!$C$1:$D$8,2,FALSE),"")</f>
        <v/>
      </c>
      <c r="H118" s="20" t="str">
        <f>IF(INDEX(個人!$C$5:$AF$205,$A118,1)&lt;&gt;"",IF(ISNUMBER(VALUE(RIGHT(INDEX(個人!$C$5:$AF$205,$A118,7),1))),RIGHT(INDEX(個人!$C$5:$AF$205,$A118,7),1),0),"")</f>
        <v/>
      </c>
      <c r="I118" s="20" t="str">
        <f>IF(INDEX(個人!$C$5:$AF$205,$A118,1)&lt;&gt;"",VLOOKUP(D118&amp;"@"&amp;1,'中間シート（個人）'!$F:$M,3,FALSE),"")</f>
        <v/>
      </c>
      <c r="K118" s="20" t="str">
        <f>IF(INDEX(個人!$C$5:$AF$205,$A118,1)&lt;&gt;"",個人!$B$2,"")</f>
        <v/>
      </c>
      <c r="Q118" s="20" t="str">
        <f>IF(INDEX(個人!$C$5:$AF$205,$A118,1)&lt;&gt;"",4,"")</f>
        <v/>
      </c>
      <c r="R118" s="20" t="str">
        <f>IF(INDEX(個人!$C$5:$AF$205,$A118,1)&lt;&gt;"",IF(ISERROR(VLOOKUP($D118&amp;"@"&amp;1,'中間シート（個人）'!$F:$M,4,FALSE)),"",VLOOKUP($D118&amp;"@"&amp;1,'中間シート（個人）'!$F:$M,4,FALSE)&amp;VLOOKUP($D118&amp;"@"&amp;1,'中間シート（個人）'!$F:$M,5,FALSE)),"")</f>
        <v/>
      </c>
      <c r="S118" s="20" t="str">
        <f>IF(INDEX(個人!$C$5:$AF$205,$A118,1)&lt;&gt;"",IF(ISERROR(VLOOKUP($D118&amp;"@"&amp;1,'中間シート（個人）'!$F:$M,4,FALSE)),"",VLOOKUP($D118&amp;"@"&amp;1,'中間シート（個人）'!$F:$M,6,FALSE)&amp;VLOOKUP($D118&amp;"@"&amp;1,'中間シート（個人）'!$F:$M,7,FALSE)&amp;"."&amp;VLOOKUP($D118&amp;"@"&amp;1,'中間シート（個人）'!$F:$M,8,FALSE)),"")</f>
        <v/>
      </c>
      <c r="T118" s="20" t="str">
        <f>IF(INDEX(個人!$C$5:$AF$205,$A118,1)&lt;&gt;"",IF(ISERROR(VLOOKUP($D118&amp;"@"&amp;2,'中間シート（個人）'!$F:$M,4,FALSE)),"",VLOOKUP($D118&amp;"@"&amp;2,'中間シート（個人）'!$F:$M,4,FALSE)&amp;VLOOKUP($D118&amp;"@"&amp;2,'中間シート（個人）'!$F:$M,5,FALSE)),"")</f>
        <v/>
      </c>
      <c r="U118" s="20" t="str">
        <f>IF(INDEX(個人!$C$5:$AF$205,$A118,1)&lt;&gt;"",IF(ISERROR(VLOOKUP($D118&amp;"@"&amp;2,'中間シート（個人）'!$F:$M,4,FALSE)),"",VLOOKUP($D118&amp;"@"&amp;2,'中間シート（個人）'!$F:$M,6,FALSE)&amp;VLOOKUP($D118&amp;"@"&amp;2,'中間シート（個人）'!$F:$M,7,FALSE)&amp;"."&amp;VLOOKUP($D118&amp;"@"&amp;2,'中間シート（個人）'!$F:$M,8,FALSE)),"")</f>
        <v/>
      </c>
      <c r="V118" s="20" t="str">
        <f>IF(INDEX(個人!$C$5:$AF$205,$A118,1)&lt;&gt;"",IF(ISERROR(VLOOKUP($D118&amp;"@"&amp;3,'中間シート（個人）'!$F:$M,4,FALSE)),"",VLOOKUP($D118&amp;"@"&amp;3,'中間シート（個人）'!$F:$M,4,FALSE)&amp;VLOOKUP($D118&amp;"@"&amp;3,'中間シート（個人）'!$F:$M,5,FALSE)),"")</f>
        <v/>
      </c>
      <c r="W118" s="20" t="str">
        <f>IF(INDEX(個人!$C$5:$AF$205,$A118,1)&lt;&gt;"",IF(ISERROR(VLOOKUP($D118&amp;"@"&amp;3,'中間シート（個人）'!$F:$M,4,FALSE)),"",VLOOKUP($D118&amp;"@"&amp;3,'中間シート（個人）'!$F:$M,6,FALSE)&amp;VLOOKUP($D118&amp;"@"&amp;3,'中間シート（個人）'!$F:$M,7,FALSE)&amp;"."&amp;VLOOKUP($D118&amp;"@"&amp;3,'中間シート（個人）'!$F:$M,8,FALSE)),"")</f>
        <v/>
      </c>
      <c r="X118" s="20" t="str">
        <f>IF(INDEX(個人!$C$5:$AF$205,$A118,1)&lt;&gt;"",IF(ISERROR(VLOOKUP($D118&amp;"@"&amp;4,'中間シート（個人）'!$F:$M,4,FALSE)),"",VLOOKUP($D118&amp;"@"&amp;4,'中間シート（個人）'!$F:$M,4,FALSE)&amp;VLOOKUP($D118&amp;"@"&amp;4,'中間シート（個人）'!$F:$M,5,FALSE)),"")</f>
        <v/>
      </c>
      <c r="Y118" s="20" t="str">
        <f>IF(INDEX(個人!$C$5:$AF$205,$A118,1)&lt;&gt;"",IF(ISERROR(VLOOKUP($D118&amp;"@"&amp;4,'中間シート（個人）'!$F:$M,4,FALSE)),"",VLOOKUP($D118&amp;"@"&amp;4,'中間シート（個人）'!$F:$M,6,FALSE)&amp;VLOOKUP($D118&amp;"@"&amp;4,'中間シート（個人）'!$F:$M,7,FALSE)&amp;"."&amp;VLOOKUP($D118&amp;"@"&amp;4,'中間シート（個人）'!$F:$M,8,FALSE)),"")</f>
        <v/>
      </c>
      <c r="Z118" s="20" t="str">
        <f>IF(INDEX(個人!$C$5:$AF$205,$A118,1)&lt;&gt;"",IF(ISERROR(VLOOKUP($D118&amp;"@"&amp;5,'中間シート（個人）'!$F:$M,4,FALSE)),"",VLOOKUP($D118&amp;"@"&amp;5,'中間シート（個人）'!$F:$M,4,FALSE)&amp;VLOOKUP($D118&amp;"@"&amp;5,'中間シート（個人）'!$F:$M,5,FALSE)),"")</f>
        <v/>
      </c>
      <c r="AA118" s="20" t="str">
        <f>IF(INDEX(個人!$C$5:$AF$205,$A118,1)&lt;&gt;"",IF(ISERROR(VLOOKUP($D118&amp;"@"&amp;5,'中間シート（個人）'!$F:$M,4,FALSE)),"",VLOOKUP($D118&amp;"@"&amp;5,'中間シート（個人）'!$F:$M,6,FALSE)&amp;VLOOKUP($D118&amp;"@"&amp;5,'中間シート（個人）'!$F:$M,7,FALSE)&amp;"."&amp;VLOOKUP($D118&amp;"@"&amp;5,'中間シート（個人）'!$F:$M,8,FALSE)),"")</f>
        <v/>
      </c>
      <c r="AB118" s="20" t="str">
        <f>IF(INDEX(個人!$C$5:$AF$205,$A118,1)&lt;&gt;"",IF(ISERROR(VLOOKUP($D118&amp;"@"&amp;6,'中間シート（個人）'!$F:$M,4,FALSE)),"",VLOOKUP($D118&amp;"@"&amp;6,'中間シート（個人）'!$F:$M,4,FALSE)&amp;VLOOKUP($D118&amp;"@"&amp;6,'中間シート（個人）'!$F:$M,5,FALSE)),"")</f>
        <v/>
      </c>
      <c r="AC118" s="20" t="str">
        <f>IF(INDEX(個人!$C$5:$AF$205,$A118,1)&lt;&gt;"",IF(ISERROR(VLOOKUP($D118&amp;"@"&amp;6,'中間シート（個人）'!$F:$M,4,FALSE)),"",VLOOKUP($D118&amp;"@"&amp;6,'中間シート（個人）'!$F:$M,6,FALSE)&amp;VLOOKUP($D118&amp;"@"&amp;6,'中間シート（個人）'!$F:$M,7,FALSE)&amp;"."&amp;VLOOKUP($D118&amp;"@"&amp;6,'中間シート（個人）'!$F:$M,8,FALSE)),"")</f>
        <v/>
      </c>
      <c r="AD118" s="20" t="str">
        <f>IF(INDEX(個人!$C$5:$AF$205,$A118,1)&lt;&gt;"",IF(ISERROR(VLOOKUP($D118&amp;"@"&amp;7,'中間シート（個人）'!$F:$M,4,FALSE)),"",VLOOKUP($D118&amp;"@"&amp;7,'中間シート（個人）'!$F:$M,4,FALSE)&amp;VLOOKUP($D118&amp;"@"&amp;7,'中間シート（個人）'!$F:$M,5,FALSE)),"")</f>
        <v/>
      </c>
      <c r="AE118" s="20" t="str">
        <f>IF(INDEX(個人!$C$5:$AF$205,$A118,1)&lt;&gt;"",IF(ISERROR(VLOOKUP($D118&amp;"@"&amp;7,'中間シート（個人）'!$F:$M,4,FALSE)),"",VLOOKUP($D118&amp;"@"&amp;7,'中間シート（個人）'!$F:$M,6,FALSE)&amp;VLOOKUP($D118&amp;"@"&amp;7,'中間シート（個人）'!$F:$M,7,FALSE)&amp;"."&amp;VLOOKUP($D118&amp;"@"&amp;7,'中間シート（個人）'!$F:$M,8,FALSE)),"")</f>
        <v/>
      </c>
      <c r="AF118" s="20" t="str">
        <f>IF(INDEX(個人!$C$5:$AF$205,$A118,1)&lt;&gt;"",IF(ISERROR(VLOOKUP($D118&amp;"@"&amp;8,'中間シート（個人）'!$F:$M,4,FALSE)),"",VLOOKUP($D118&amp;"@"&amp;8,'中間シート（個人）'!$F:$M,4,FALSE)&amp;VLOOKUP($D118&amp;"@"&amp;8,'中間シート（個人）'!$F:$M,5,FALSE)),"")</f>
        <v/>
      </c>
      <c r="AG118" s="20" t="str">
        <f>IF(INDEX(個人!$C$5:$AF$205,$A118,1)&lt;&gt;"",IF(ISERROR(VLOOKUP($D118&amp;"@"&amp;8,'中間シート（個人）'!$F:$M,4,FALSE)),"",VLOOKUP($D118&amp;"@"&amp;8,'中間シート（個人）'!$F:$M,6,FALSE)&amp;VLOOKUP($D118&amp;"@"&amp;8,'中間シート（個人）'!$F:$M,7,FALSE)&amp;"."&amp;VLOOKUP($D118&amp;"@"&amp;8,'中間シート（個人）'!$F:$M,8,FALSE)),"")</f>
        <v/>
      </c>
      <c r="AH118" s="20" t="str">
        <f>IF(INDEX(個人!$C$5:$AF$205,$A118,1)&lt;&gt;"",IF(ISERROR(VLOOKUP($D118&amp;"@"&amp;9,'中間シート（個人）'!$F:$M,4,FALSE)),"",VLOOKUP($D118&amp;"@"&amp;9,'中間シート（個人）'!$F:$M,4,FALSE)&amp;VLOOKUP($D118&amp;"@"&amp;9,'中間シート（個人）'!$F:$M,5,FALSE)),"")</f>
        <v/>
      </c>
      <c r="AI118" s="20" t="str">
        <f>IF(INDEX(個人!$C$5:$AF$205,$A118,1)&lt;&gt;"",IF(ISERROR(VLOOKUP($D118&amp;"@"&amp;9,'中間シート（個人）'!$F:$M,4,FALSE)),"",VLOOKUP($D118&amp;"@"&amp;9,'中間シート（個人）'!$F:$M,6,FALSE)&amp;VLOOKUP($D118&amp;"@"&amp;9,'中間シート（個人）'!$F:$M,7,FALSE)&amp;"."&amp;VLOOKUP($D118&amp;"@"&amp;9,'中間シート（個人）'!$F:$M,8,FALSE)),"")</f>
        <v/>
      </c>
      <c r="AJ118" s="20" t="str">
        <f>IF(INDEX(個人!$C$5:$AF$205,$A118,1)&lt;&gt;"",IF(ISERROR(VLOOKUP($D118&amp;"@"&amp;10,'中間シート（個人）'!$F:$M,4,FALSE)),"",VLOOKUP($D118&amp;"@"&amp;10,'中間シート（個人）'!$F:$M,4,FALSE)&amp;VLOOKUP($D118&amp;"@"&amp;10,'中間シート（個人）'!$F:$M,5,FALSE)),"")</f>
        <v/>
      </c>
      <c r="AK118" s="20" t="str">
        <f>IF(INDEX(個人!$C$5:$AF$205,$A118,1)&lt;&gt;"",IF(ISERROR(VLOOKUP($D118&amp;"@"&amp;10,'中間シート（個人）'!$F:$M,4,FALSE)),"",VLOOKUP($D118&amp;"@"&amp;10,'中間シート（個人）'!$F:$M,6,FALSE)&amp;VLOOKUP($D118&amp;"@"&amp;10,'中間シート（個人）'!$F:$M,7,FALSE)&amp;"."&amp;VLOOKUP($D118&amp;"@"&amp;10,'中間シート（個人）'!$F:$M,8,FALSE)),"")</f>
        <v/>
      </c>
    </row>
    <row r="119" spans="1:37" x14ac:dyDescent="0.15">
      <c r="A119" s="20">
        <v>116</v>
      </c>
      <c r="C119" s="20" t="str">
        <f>IF(INDEX(個人!$C$5:$AF$205,$A119,1)&lt;&gt;"",VLOOKUP(INDEX(個人!$C$5:$AF$205,$A119,3),コード一覧!$A$1:$B$3,2,FALSE),"")</f>
        <v/>
      </c>
      <c r="D119" s="20" t="str">
        <f>IF(INDEX(個人!$C$5:$AF$205,$A119,1)&lt;&gt;"",DBCS(TRIM(INDEX(個人!$C$5:$AF$205,$A119,1))),"")</f>
        <v/>
      </c>
      <c r="E119" s="20" t="str">
        <f>IF(INDEX(個人!$C$5:$AF$205,$A119,1)&lt;&gt;"",ASC(TRIM(INDEX(個人!$C$5:$AF$205,$A119,2))),"")</f>
        <v/>
      </c>
      <c r="F119" s="20" t="str">
        <f>IF(INDEX(個人!$C$5:$AF$205,$A119,1)&lt;&gt;"",TEXT(YEAR(INDEX(個人!$C$5:$AF$205,$A119,4)),"0000")&amp;TEXT(MONTH(INDEX(個人!$C$5:$AF$205,$A119,4)),"00")&amp;TEXT(DAY(INDEX(個人!$C$5:$AF$205,$A119,4)),"00"),"")</f>
        <v/>
      </c>
      <c r="G119" s="20" t="str">
        <f>IF(INDEX(個人!$C$5:$AF$205,$A119,1)&lt;&gt;"",VLOOKUP(VLOOKUP(INDEX(個人!$C$5:$AF$205,$A119,7),コード一覧!$AA$1:$AC$18,3,FALSE),コード一覧!$C$1:$D$8,2,FALSE),"")</f>
        <v/>
      </c>
      <c r="H119" s="20" t="str">
        <f>IF(INDEX(個人!$C$5:$AF$205,$A119,1)&lt;&gt;"",IF(ISNUMBER(VALUE(RIGHT(INDEX(個人!$C$5:$AF$205,$A119,7),1))),RIGHT(INDEX(個人!$C$5:$AF$205,$A119,7),1),0),"")</f>
        <v/>
      </c>
      <c r="I119" s="20" t="str">
        <f>IF(INDEX(個人!$C$5:$AF$205,$A119,1)&lt;&gt;"",VLOOKUP(D119&amp;"@"&amp;1,'中間シート（個人）'!$F:$M,3,FALSE),"")</f>
        <v/>
      </c>
      <c r="K119" s="20" t="str">
        <f>IF(INDEX(個人!$C$5:$AF$205,$A119,1)&lt;&gt;"",個人!$B$2,"")</f>
        <v/>
      </c>
      <c r="Q119" s="20" t="str">
        <f>IF(INDEX(個人!$C$5:$AF$205,$A119,1)&lt;&gt;"",4,"")</f>
        <v/>
      </c>
      <c r="R119" s="20" t="str">
        <f>IF(INDEX(個人!$C$5:$AF$205,$A119,1)&lt;&gt;"",IF(ISERROR(VLOOKUP($D119&amp;"@"&amp;1,'中間シート（個人）'!$F:$M,4,FALSE)),"",VLOOKUP($D119&amp;"@"&amp;1,'中間シート（個人）'!$F:$M,4,FALSE)&amp;VLOOKUP($D119&amp;"@"&amp;1,'中間シート（個人）'!$F:$M,5,FALSE)),"")</f>
        <v/>
      </c>
      <c r="S119" s="20" t="str">
        <f>IF(INDEX(個人!$C$5:$AF$205,$A119,1)&lt;&gt;"",IF(ISERROR(VLOOKUP($D119&amp;"@"&amp;1,'中間シート（個人）'!$F:$M,4,FALSE)),"",VLOOKUP($D119&amp;"@"&amp;1,'中間シート（個人）'!$F:$M,6,FALSE)&amp;VLOOKUP($D119&amp;"@"&amp;1,'中間シート（個人）'!$F:$M,7,FALSE)&amp;"."&amp;VLOOKUP($D119&amp;"@"&amp;1,'中間シート（個人）'!$F:$M,8,FALSE)),"")</f>
        <v/>
      </c>
      <c r="T119" s="20" t="str">
        <f>IF(INDEX(個人!$C$5:$AF$205,$A119,1)&lt;&gt;"",IF(ISERROR(VLOOKUP($D119&amp;"@"&amp;2,'中間シート（個人）'!$F:$M,4,FALSE)),"",VLOOKUP($D119&amp;"@"&amp;2,'中間シート（個人）'!$F:$M,4,FALSE)&amp;VLOOKUP($D119&amp;"@"&amp;2,'中間シート（個人）'!$F:$M,5,FALSE)),"")</f>
        <v/>
      </c>
      <c r="U119" s="20" t="str">
        <f>IF(INDEX(個人!$C$5:$AF$205,$A119,1)&lt;&gt;"",IF(ISERROR(VLOOKUP($D119&amp;"@"&amp;2,'中間シート（個人）'!$F:$M,4,FALSE)),"",VLOOKUP($D119&amp;"@"&amp;2,'中間シート（個人）'!$F:$M,6,FALSE)&amp;VLOOKUP($D119&amp;"@"&amp;2,'中間シート（個人）'!$F:$M,7,FALSE)&amp;"."&amp;VLOOKUP($D119&amp;"@"&amp;2,'中間シート（個人）'!$F:$M,8,FALSE)),"")</f>
        <v/>
      </c>
      <c r="V119" s="20" t="str">
        <f>IF(INDEX(個人!$C$5:$AF$205,$A119,1)&lt;&gt;"",IF(ISERROR(VLOOKUP($D119&amp;"@"&amp;3,'中間シート（個人）'!$F:$M,4,FALSE)),"",VLOOKUP($D119&amp;"@"&amp;3,'中間シート（個人）'!$F:$M,4,FALSE)&amp;VLOOKUP($D119&amp;"@"&amp;3,'中間シート（個人）'!$F:$M,5,FALSE)),"")</f>
        <v/>
      </c>
      <c r="W119" s="20" t="str">
        <f>IF(INDEX(個人!$C$5:$AF$205,$A119,1)&lt;&gt;"",IF(ISERROR(VLOOKUP($D119&amp;"@"&amp;3,'中間シート（個人）'!$F:$M,4,FALSE)),"",VLOOKUP($D119&amp;"@"&amp;3,'中間シート（個人）'!$F:$M,6,FALSE)&amp;VLOOKUP($D119&amp;"@"&amp;3,'中間シート（個人）'!$F:$M,7,FALSE)&amp;"."&amp;VLOOKUP($D119&amp;"@"&amp;3,'中間シート（個人）'!$F:$M,8,FALSE)),"")</f>
        <v/>
      </c>
      <c r="X119" s="20" t="str">
        <f>IF(INDEX(個人!$C$5:$AF$205,$A119,1)&lt;&gt;"",IF(ISERROR(VLOOKUP($D119&amp;"@"&amp;4,'中間シート（個人）'!$F:$M,4,FALSE)),"",VLOOKUP($D119&amp;"@"&amp;4,'中間シート（個人）'!$F:$M,4,FALSE)&amp;VLOOKUP($D119&amp;"@"&amp;4,'中間シート（個人）'!$F:$M,5,FALSE)),"")</f>
        <v/>
      </c>
      <c r="Y119" s="20" t="str">
        <f>IF(INDEX(個人!$C$5:$AF$205,$A119,1)&lt;&gt;"",IF(ISERROR(VLOOKUP($D119&amp;"@"&amp;4,'中間シート（個人）'!$F:$M,4,FALSE)),"",VLOOKUP($D119&amp;"@"&amp;4,'中間シート（個人）'!$F:$M,6,FALSE)&amp;VLOOKUP($D119&amp;"@"&amp;4,'中間シート（個人）'!$F:$M,7,FALSE)&amp;"."&amp;VLOOKUP($D119&amp;"@"&amp;4,'中間シート（個人）'!$F:$M,8,FALSE)),"")</f>
        <v/>
      </c>
      <c r="Z119" s="20" t="str">
        <f>IF(INDEX(個人!$C$5:$AF$205,$A119,1)&lt;&gt;"",IF(ISERROR(VLOOKUP($D119&amp;"@"&amp;5,'中間シート（個人）'!$F:$M,4,FALSE)),"",VLOOKUP($D119&amp;"@"&amp;5,'中間シート（個人）'!$F:$M,4,FALSE)&amp;VLOOKUP($D119&amp;"@"&amp;5,'中間シート（個人）'!$F:$M,5,FALSE)),"")</f>
        <v/>
      </c>
      <c r="AA119" s="20" t="str">
        <f>IF(INDEX(個人!$C$5:$AF$205,$A119,1)&lt;&gt;"",IF(ISERROR(VLOOKUP($D119&amp;"@"&amp;5,'中間シート（個人）'!$F:$M,4,FALSE)),"",VLOOKUP($D119&amp;"@"&amp;5,'中間シート（個人）'!$F:$M,6,FALSE)&amp;VLOOKUP($D119&amp;"@"&amp;5,'中間シート（個人）'!$F:$M,7,FALSE)&amp;"."&amp;VLOOKUP($D119&amp;"@"&amp;5,'中間シート（個人）'!$F:$M,8,FALSE)),"")</f>
        <v/>
      </c>
      <c r="AB119" s="20" t="str">
        <f>IF(INDEX(個人!$C$5:$AF$205,$A119,1)&lt;&gt;"",IF(ISERROR(VLOOKUP($D119&amp;"@"&amp;6,'中間シート（個人）'!$F:$M,4,FALSE)),"",VLOOKUP($D119&amp;"@"&amp;6,'中間シート（個人）'!$F:$M,4,FALSE)&amp;VLOOKUP($D119&amp;"@"&amp;6,'中間シート（個人）'!$F:$M,5,FALSE)),"")</f>
        <v/>
      </c>
      <c r="AC119" s="20" t="str">
        <f>IF(INDEX(個人!$C$5:$AF$205,$A119,1)&lt;&gt;"",IF(ISERROR(VLOOKUP($D119&amp;"@"&amp;6,'中間シート（個人）'!$F:$M,4,FALSE)),"",VLOOKUP($D119&amp;"@"&amp;6,'中間シート（個人）'!$F:$M,6,FALSE)&amp;VLOOKUP($D119&amp;"@"&amp;6,'中間シート（個人）'!$F:$M,7,FALSE)&amp;"."&amp;VLOOKUP($D119&amp;"@"&amp;6,'中間シート（個人）'!$F:$M,8,FALSE)),"")</f>
        <v/>
      </c>
      <c r="AD119" s="20" t="str">
        <f>IF(INDEX(個人!$C$5:$AF$205,$A119,1)&lt;&gt;"",IF(ISERROR(VLOOKUP($D119&amp;"@"&amp;7,'中間シート（個人）'!$F:$M,4,FALSE)),"",VLOOKUP($D119&amp;"@"&amp;7,'中間シート（個人）'!$F:$M,4,FALSE)&amp;VLOOKUP($D119&amp;"@"&amp;7,'中間シート（個人）'!$F:$M,5,FALSE)),"")</f>
        <v/>
      </c>
      <c r="AE119" s="20" t="str">
        <f>IF(INDEX(個人!$C$5:$AF$205,$A119,1)&lt;&gt;"",IF(ISERROR(VLOOKUP($D119&amp;"@"&amp;7,'中間シート（個人）'!$F:$M,4,FALSE)),"",VLOOKUP($D119&amp;"@"&amp;7,'中間シート（個人）'!$F:$M,6,FALSE)&amp;VLOOKUP($D119&amp;"@"&amp;7,'中間シート（個人）'!$F:$M,7,FALSE)&amp;"."&amp;VLOOKUP($D119&amp;"@"&amp;7,'中間シート（個人）'!$F:$M,8,FALSE)),"")</f>
        <v/>
      </c>
      <c r="AF119" s="20" t="str">
        <f>IF(INDEX(個人!$C$5:$AF$205,$A119,1)&lt;&gt;"",IF(ISERROR(VLOOKUP($D119&amp;"@"&amp;8,'中間シート（個人）'!$F:$M,4,FALSE)),"",VLOOKUP($D119&amp;"@"&amp;8,'中間シート（個人）'!$F:$M,4,FALSE)&amp;VLOOKUP($D119&amp;"@"&amp;8,'中間シート（個人）'!$F:$M,5,FALSE)),"")</f>
        <v/>
      </c>
      <c r="AG119" s="20" t="str">
        <f>IF(INDEX(個人!$C$5:$AF$205,$A119,1)&lt;&gt;"",IF(ISERROR(VLOOKUP($D119&amp;"@"&amp;8,'中間シート（個人）'!$F:$M,4,FALSE)),"",VLOOKUP($D119&amp;"@"&amp;8,'中間シート（個人）'!$F:$M,6,FALSE)&amp;VLOOKUP($D119&amp;"@"&amp;8,'中間シート（個人）'!$F:$M,7,FALSE)&amp;"."&amp;VLOOKUP($D119&amp;"@"&amp;8,'中間シート（個人）'!$F:$M,8,FALSE)),"")</f>
        <v/>
      </c>
      <c r="AH119" s="20" t="str">
        <f>IF(INDEX(個人!$C$5:$AF$205,$A119,1)&lt;&gt;"",IF(ISERROR(VLOOKUP($D119&amp;"@"&amp;9,'中間シート（個人）'!$F:$M,4,FALSE)),"",VLOOKUP($D119&amp;"@"&amp;9,'中間シート（個人）'!$F:$M,4,FALSE)&amp;VLOOKUP($D119&amp;"@"&amp;9,'中間シート（個人）'!$F:$M,5,FALSE)),"")</f>
        <v/>
      </c>
      <c r="AI119" s="20" t="str">
        <f>IF(INDEX(個人!$C$5:$AF$205,$A119,1)&lt;&gt;"",IF(ISERROR(VLOOKUP($D119&amp;"@"&amp;9,'中間シート（個人）'!$F:$M,4,FALSE)),"",VLOOKUP($D119&amp;"@"&amp;9,'中間シート（個人）'!$F:$M,6,FALSE)&amp;VLOOKUP($D119&amp;"@"&amp;9,'中間シート（個人）'!$F:$M,7,FALSE)&amp;"."&amp;VLOOKUP($D119&amp;"@"&amp;9,'中間シート（個人）'!$F:$M,8,FALSE)),"")</f>
        <v/>
      </c>
      <c r="AJ119" s="20" t="str">
        <f>IF(INDEX(個人!$C$5:$AF$205,$A119,1)&lt;&gt;"",IF(ISERROR(VLOOKUP($D119&amp;"@"&amp;10,'中間シート（個人）'!$F:$M,4,FALSE)),"",VLOOKUP($D119&amp;"@"&amp;10,'中間シート（個人）'!$F:$M,4,FALSE)&amp;VLOOKUP($D119&amp;"@"&amp;10,'中間シート（個人）'!$F:$M,5,FALSE)),"")</f>
        <v/>
      </c>
      <c r="AK119" s="20" t="str">
        <f>IF(INDEX(個人!$C$5:$AF$205,$A119,1)&lt;&gt;"",IF(ISERROR(VLOOKUP($D119&amp;"@"&amp;10,'中間シート（個人）'!$F:$M,4,FALSE)),"",VLOOKUP($D119&amp;"@"&amp;10,'中間シート（個人）'!$F:$M,6,FALSE)&amp;VLOOKUP($D119&amp;"@"&amp;10,'中間シート（個人）'!$F:$M,7,FALSE)&amp;"."&amp;VLOOKUP($D119&amp;"@"&amp;10,'中間シート（個人）'!$F:$M,8,FALSE)),"")</f>
        <v/>
      </c>
    </row>
    <row r="120" spans="1:37" x14ac:dyDescent="0.15">
      <c r="A120" s="20">
        <v>117</v>
      </c>
      <c r="C120" s="20" t="str">
        <f>IF(INDEX(個人!$C$5:$AF$205,$A120,1)&lt;&gt;"",VLOOKUP(INDEX(個人!$C$5:$AF$205,$A120,3),コード一覧!$A$1:$B$3,2,FALSE),"")</f>
        <v/>
      </c>
      <c r="D120" s="20" t="str">
        <f>IF(INDEX(個人!$C$5:$AF$205,$A120,1)&lt;&gt;"",DBCS(TRIM(INDEX(個人!$C$5:$AF$205,$A120,1))),"")</f>
        <v/>
      </c>
      <c r="E120" s="20" t="str">
        <f>IF(INDEX(個人!$C$5:$AF$205,$A120,1)&lt;&gt;"",ASC(TRIM(INDEX(個人!$C$5:$AF$205,$A120,2))),"")</f>
        <v/>
      </c>
      <c r="F120" s="20" t="str">
        <f>IF(INDEX(個人!$C$5:$AF$205,$A120,1)&lt;&gt;"",TEXT(YEAR(INDEX(個人!$C$5:$AF$205,$A120,4)),"0000")&amp;TEXT(MONTH(INDEX(個人!$C$5:$AF$205,$A120,4)),"00")&amp;TEXT(DAY(INDEX(個人!$C$5:$AF$205,$A120,4)),"00"),"")</f>
        <v/>
      </c>
      <c r="G120" s="20" t="str">
        <f>IF(INDEX(個人!$C$5:$AF$205,$A120,1)&lt;&gt;"",VLOOKUP(VLOOKUP(INDEX(個人!$C$5:$AF$205,$A120,7),コード一覧!$AA$1:$AC$18,3,FALSE),コード一覧!$C$1:$D$8,2,FALSE),"")</f>
        <v/>
      </c>
      <c r="H120" s="20" t="str">
        <f>IF(INDEX(個人!$C$5:$AF$205,$A120,1)&lt;&gt;"",IF(ISNUMBER(VALUE(RIGHT(INDEX(個人!$C$5:$AF$205,$A120,7),1))),RIGHT(INDEX(個人!$C$5:$AF$205,$A120,7),1),0),"")</f>
        <v/>
      </c>
      <c r="I120" s="20" t="str">
        <f>IF(INDEX(個人!$C$5:$AF$205,$A120,1)&lt;&gt;"",VLOOKUP(D120&amp;"@"&amp;1,'中間シート（個人）'!$F:$M,3,FALSE),"")</f>
        <v/>
      </c>
      <c r="K120" s="20" t="str">
        <f>IF(INDEX(個人!$C$5:$AF$205,$A120,1)&lt;&gt;"",個人!$B$2,"")</f>
        <v/>
      </c>
      <c r="Q120" s="20" t="str">
        <f>IF(INDEX(個人!$C$5:$AF$205,$A120,1)&lt;&gt;"",4,"")</f>
        <v/>
      </c>
      <c r="R120" s="20" t="str">
        <f>IF(INDEX(個人!$C$5:$AF$205,$A120,1)&lt;&gt;"",IF(ISERROR(VLOOKUP($D120&amp;"@"&amp;1,'中間シート（個人）'!$F:$M,4,FALSE)),"",VLOOKUP($D120&amp;"@"&amp;1,'中間シート（個人）'!$F:$M,4,FALSE)&amp;VLOOKUP($D120&amp;"@"&amp;1,'中間シート（個人）'!$F:$M,5,FALSE)),"")</f>
        <v/>
      </c>
      <c r="S120" s="20" t="str">
        <f>IF(INDEX(個人!$C$5:$AF$205,$A120,1)&lt;&gt;"",IF(ISERROR(VLOOKUP($D120&amp;"@"&amp;1,'中間シート（個人）'!$F:$M,4,FALSE)),"",VLOOKUP($D120&amp;"@"&amp;1,'中間シート（個人）'!$F:$M,6,FALSE)&amp;VLOOKUP($D120&amp;"@"&amp;1,'中間シート（個人）'!$F:$M,7,FALSE)&amp;"."&amp;VLOOKUP($D120&amp;"@"&amp;1,'中間シート（個人）'!$F:$M,8,FALSE)),"")</f>
        <v/>
      </c>
      <c r="T120" s="20" t="str">
        <f>IF(INDEX(個人!$C$5:$AF$205,$A120,1)&lt;&gt;"",IF(ISERROR(VLOOKUP($D120&amp;"@"&amp;2,'中間シート（個人）'!$F:$M,4,FALSE)),"",VLOOKUP($D120&amp;"@"&amp;2,'中間シート（個人）'!$F:$M,4,FALSE)&amp;VLOOKUP($D120&amp;"@"&amp;2,'中間シート（個人）'!$F:$M,5,FALSE)),"")</f>
        <v/>
      </c>
      <c r="U120" s="20" t="str">
        <f>IF(INDEX(個人!$C$5:$AF$205,$A120,1)&lt;&gt;"",IF(ISERROR(VLOOKUP($D120&amp;"@"&amp;2,'中間シート（個人）'!$F:$M,4,FALSE)),"",VLOOKUP($D120&amp;"@"&amp;2,'中間シート（個人）'!$F:$M,6,FALSE)&amp;VLOOKUP($D120&amp;"@"&amp;2,'中間シート（個人）'!$F:$M,7,FALSE)&amp;"."&amp;VLOOKUP($D120&amp;"@"&amp;2,'中間シート（個人）'!$F:$M,8,FALSE)),"")</f>
        <v/>
      </c>
      <c r="V120" s="20" t="str">
        <f>IF(INDEX(個人!$C$5:$AF$205,$A120,1)&lt;&gt;"",IF(ISERROR(VLOOKUP($D120&amp;"@"&amp;3,'中間シート（個人）'!$F:$M,4,FALSE)),"",VLOOKUP($D120&amp;"@"&amp;3,'中間シート（個人）'!$F:$M,4,FALSE)&amp;VLOOKUP($D120&amp;"@"&amp;3,'中間シート（個人）'!$F:$M,5,FALSE)),"")</f>
        <v/>
      </c>
      <c r="W120" s="20" t="str">
        <f>IF(INDEX(個人!$C$5:$AF$205,$A120,1)&lt;&gt;"",IF(ISERROR(VLOOKUP($D120&amp;"@"&amp;3,'中間シート（個人）'!$F:$M,4,FALSE)),"",VLOOKUP($D120&amp;"@"&amp;3,'中間シート（個人）'!$F:$M,6,FALSE)&amp;VLOOKUP($D120&amp;"@"&amp;3,'中間シート（個人）'!$F:$M,7,FALSE)&amp;"."&amp;VLOOKUP($D120&amp;"@"&amp;3,'中間シート（個人）'!$F:$M,8,FALSE)),"")</f>
        <v/>
      </c>
      <c r="X120" s="20" t="str">
        <f>IF(INDEX(個人!$C$5:$AF$205,$A120,1)&lt;&gt;"",IF(ISERROR(VLOOKUP($D120&amp;"@"&amp;4,'中間シート（個人）'!$F:$M,4,FALSE)),"",VLOOKUP($D120&amp;"@"&amp;4,'中間シート（個人）'!$F:$M,4,FALSE)&amp;VLOOKUP($D120&amp;"@"&amp;4,'中間シート（個人）'!$F:$M,5,FALSE)),"")</f>
        <v/>
      </c>
      <c r="Y120" s="20" t="str">
        <f>IF(INDEX(個人!$C$5:$AF$205,$A120,1)&lt;&gt;"",IF(ISERROR(VLOOKUP($D120&amp;"@"&amp;4,'中間シート（個人）'!$F:$M,4,FALSE)),"",VLOOKUP($D120&amp;"@"&amp;4,'中間シート（個人）'!$F:$M,6,FALSE)&amp;VLOOKUP($D120&amp;"@"&amp;4,'中間シート（個人）'!$F:$M,7,FALSE)&amp;"."&amp;VLOOKUP($D120&amp;"@"&amp;4,'中間シート（個人）'!$F:$M,8,FALSE)),"")</f>
        <v/>
      </c>
      <c r="Z120" s="20" t="str">
        <f>IF(INDEX(個人!$C$5:$AF$205,$A120,1)&lt;&gt;"",IF(ISERROR(VLOOKUP($D120&amp;"@"&amp;5,'中間シート（個人）'!$F:$M,4,FALSE)),"",VLOOKUP($D120&amp;"@"&amp;5,'中間シート（個人）'!$F:$M,4,FALSE)&amp;VLOOKUP($D120&amp;"@"&amp;5,'中間シート（個人）'!$F:$M,5,FALSE)),"")</f>
        <v/>
      </c>
      <c r="AA120" s="20" t="str">
        <f>IF(INDEX(個人!$C$5:$AF$205,$A120,1)&lt;&gt;"",IF(ISERROR(VLOOKUP($D120&amp;"@"&amp;5,'中間シート（個人）'!$F:$M,4,FALSE)),"",VLOOKUP($D120&amp;"@"&amp;5,'中間シート（個人）'!$F:$M,6,FALSE)&amp;VLOOKUP($D120&amp;"@"&amp;5,'中間シート（個人）'!$F:$M,7,FALSE)&amp;"."&amp;VLOOKUP($D120&amp;"@"&amp;5,'中間シート（個人）'!$F:$M,8,FALSE)),"")</f>
        <v/>
      </c>
      <c r="AB120" s="20" t="str">
        <f>IF(INDEX(個人!$C$5:$AF$205,$A120,1)&lt;&gt;"",IF(ISERROR(VLOOKUP($D120&amp;"@"&amp;6,'中間シート（個人）'!$F:$M,4,FALSE)),"",VLOOKUP($D120&amp;"@"&amp;6,'中間シート（個人）'!$F:$M,4,FALSE)&amp;VLOOKUP($D120&amp;"@"&amp;6,'中間シート（個人）'!$F:$M,5,FALSE)),"")</f>
        <v/>
      </c>
      <c r="AC120" s="20" t="str">
        <f>IF(INDEX(個人!$C$5:$AF$205,$A120,1)&lt;&gt;"",IF(ISERROR(VLOOKUP($D120&amp;"@"&amp;6,'中間シート（個人）'!$F:$M,4,FALSE)),"",VLOOKUP($D120&amp;"@"&amp;6,'中間シート（個人）'!$F:$M,6,FALSE)&amp;VLOOKUP($D120&amp;"@"&amp;6,'中間シート（個人）'!$F:$M,7,FALSE)&amp;"."&amp;VLOOKUP($D120&amp;"@"&amp;6,'中間シート（個人）'!$F:$M,8,FALSE)),"")</f>
        <v/>
      </c>
      <c r="AD120" s="20" t="str">
        <f>IF(INDEX(個人!$C$5:$AF$205,$A120,1)&lt;&gt;"",IF(ISERROR(VLOOKUP($D120&amp;"@"&amp;7,'中間シート（個人）'!$F:$M,4,FALSE)),"",VLOOKUP($D120&amp;"@"&amp;7,'中間シート（個人）'!$F:$M,4,FALSE)&amp;VLOOKUP($D120&amp;"@"&amp;7,'中間シート（個人）'!$F:$M,5,FALSE)),"")</f>
        <v/>
      </c>
      <c r="AE120" s="20" t="str">
        <f>IF(INDEX(個人!$C$5:$AF$205,$A120,1)&lt;&gt;"",IF(ISERROR(VLOOKUP($D120&amp;"@"&amp;7,'中間シート（個人）'!$F:$M,4,FALSE)),"",VLOOKUP($D120&amp;"@"&amp;7,'中間シート（個人）'!$F:$M,6,FALSE)&amp;VLOOKUP($D120&amp;"@"&amp;7,'中間シート（個人）'!$F:$M,7,FALSE)&amp;"."&amp;VLOOKUP($D120&amp;"@"&amp;7,'中間シート（個人）'!$F:$M,8,FALSE)),"")</f>
        <v/>
      </c>
      <c r="AF120" s="20" t="str">
        <f>IF(INDEX(個人!$C$5:$AF$205,$A120,1)&lt;&gt;"",IF(ISERROR(VLOOKUP($D120&amp;"@"&amp;8,'中間シート（個人）'!$F:$M,4,FALSE)),"",VLOOKUP($D120&amp;"@"&amp;8,'中間シート（個人）'!$F:$M,4,FALSE)&amp;VLOOKUP($D120&amp;"@"&amp;8,'中間シート（個人）'!$F:$M,5,FALSE)),"")</f>
        <v/>
      </c>
      <c r="AG120" s="20" t="str">
        <f>IF(INDEX(個人!$C$5:$AF$205,$A120,1)&lt;&gt;"",IF(ISERROR(VLOOKUP($D120&amp;"@"&amp;8,'中間シート（個人）'!$F:$M,4,FALSE)),"",VLOOKUP($D120&amp;"@"&amp;8,'中間シート（個人）'!$F:$M,6,FALSE)&amp;VLOOKUP($D120&amp;"@"&amp;8,'中間シート（個人）'!$F:$M,7,FALSE)&amp;"."&amp;VLOOKUP($D120&amp;"@"&amp;8,'中間シート（個人）'!$F:$M,8,FALSE)),"")</f>
        <v/>
      </c>
      <c r="AH120" s="20" t="str">
        <f>IF(INDEX(個人!$C$5:$AF$205,$A120,1)&lt;&gt;"",IF(ISERROR(VLOOKUP($D120&amp;"@"&amp;9,'中間シート（個人）'!$F:$M,4,FALSE)),"",VLOOKUP($D120&amp;"@"&amp;9,'中間シート（個人）'!$F:$M,4,FALSE)&amp;VLOOKUP($D120&amp;"@"&amp;9,'中間シート（個人）'!$F:$M,5,FALSE)),"")</f>
        <v/>
      </c>
      <c r="AI120" s="20" t="str">
        <f>IF(INDEX(個人!$C$5:$AF$205,$A120,1)&lt;&gt;"",IF(ISERROR(VLOOKUP($D120&amp;"@"&amp;9,'中間シート（個人）'!$F:$M,4,FALSE)),"",VLOOKUP($D120&amp;"@"&amp;9,'中間シート（個人）'!$F:$M,6,FALSE)&amp;VLOOKUP($D120&amp;"@"&amp;9,'中間シート（個人）'!$F:$M,7,FALSE)&amp;"."&amp;VLOOKUP($D120&amp;"@"&amp;9,'中間シート（個人）'!$F:$M,8,FALSE)),"")</f>
        <v/>
      </c>
      <c r="AJ120" s="20" t="str">
        <f>IF(INDEX(個人!$C$5:$AF$205,$A120,1)&lt;&gt;"",IF(ISERROR(VLOOKUP($D120&amp;"@"&amp;10,'中間シート（個人）'!$F:$M,4,FALSE)),"",VLOOKUP($D120&amp;"@"&amp;10,'中間シート（個人）'!$F:$M,4,FALSE)&amp;VLOOKUP($D120&amp;"@"&amp;10,'中間シート（個人）'!$F:$M,5,FALSE)),"")</f>
        <v/>
      </c>
      <c r="AK120" s="20" t="str">
        <f>IF(INDEX(個人!$C$5:$AF$205,$A120,1)&lt;&gt;"",IF(ISERROR(VLOOKUP($D120&amp;"@"&amp;10,'中間シート（個人）'!$F:$M,4,FALSE)),"",VLOOKUP($D120&amp;"@"&amp;10,'中間シート（個人）'!$F:$M,6,FALSE)&amp;VLOOKUP($D120&amp;"@"&amp;10,'中間シート（個人）'!$F:$M,7,FALSE)&amp;"."&amp;VLOOKUP($D120&amp;"@"&amp;10,'中間シート（個人）'!$F:$M,8,FALSE)),"")</f>
        <v/>
      </c>
    </row>
    <row r="121" spans="1:37" x14ac:dyDescent="0.15">
      <c r="A121" s="20">
        <v>118</v>
      </c>
      <c r="C121" s="20" t="str">
        <f>IF(INDEX(個人!$C$5:$AF$205,$A121,1)&lt;&gt;"",VLOOKUP(INDEX(個人!$C$5:$AF$205,$A121,3),コード一覧!$A$1:$B$3,2,FALSE),"")</f>
        <v/>
      </c>
      <c r="D121" s="20" t="str">
        <f>IF(INDEX(個人!$C$5:$AF$205,$A121,1)&lt;&gt;"",DBCS(TRIM(INDEX(個人!$C$5:$AF$205,$A121,1))),"")</f>
        <v/>
      </c>
      <c r="E121" s="20" t="str">
        <f>IF(INDEX(個人!$C$5:$AF$205,$A121,1)&lt;&gt;"",ASC(TRIM(INDEX(個人!$C$5:$AF$205,$A121,2))),"")</f>
        <v/>
      </c>
      <c r="F121" s="20" t="str">
        <f>IF(INDEX(個人!$C$5:$AF$205,$A121,1)&lt;&gt;"",TEXT(YEAR(INDEX(個人!$C$5:$AF$205,$A121,4)),"0000")&amp;TEXT(MONTH(INDEX(個人!$C$5:$AF$205,$A121,4)),"00")&amp;TEXT(DAY(INDEX(個人!$C$5:$AF$205,$A121,4)),"00"),"")</f>
        <v/>
      </c>
      <c r="G121" s="20" t="str">
        <f>IF(INDEX(個人!$C$5:$AF$205,$A121,1)&lt;&gt;"",VLOOKUP(VLOOKUP(INDEX(個人!$C$5:$AF$205,$A121,7),コード一覧!$AA$1:$AC$18,3,FALSE),コード一覧!$C$1:$D$8,2,FALSE),"")</f>
        <v/>
      </c>
      <c r="H121" s="20" t="str">
        <f>IF(INDEX(個人!$C$5:$AF$205,$A121,1)&lt;&gt;"",IF(ISNUMBER(VALUE(RIGHT(INDEX(個人!$C$5:$AF$205,$A121,7),1))),RIGHT(INDEX(個人!$C$5:$AF$205,$A121,7),1),0),"")</f>
        <v/>
      </c>
      <c r="I121" s="20" t="str">
        <f>IF(INDEX(個人!$C$5:$AF$205,$A121,1)&lt;&gt;"",VLOOKUP(D121&amp;"@"&amp;1,'中間シート（個人）'!$F:$M,3,FALSE),"")</f>
        <v/>
      </c>
      <c r="K121" s="20" t="str">
        <f>IF(INDEX(個人!$C$5:$AF$205,$A121,1)&lt;&gt;"",個人!$B$2,"")</f>
        <v/>
      </c>
      <c r="Q121" s="20" t="str">
        <f>IF(INDEX(個人!$C$5:$AF$205,$A121,1)&lt;&gt;"",4,"")</f>
        <v/>
      </c>
      <c r="R121" s="20" t="str">
        <f>IF(INDEX(個人!$C$5:$AF$205,$A121,1)&lt;&gt;"",IF(ISERROR(VLOOKUP($D121&amp;"@"&amp;1,'中間シート（個人）'!$F:$M,4,FALSE)),"",VLOOKUP($D121&amp;"@"&amp;1,'中間シート（個人）'!$F:$M,4,FALSE)&amp;VLOOKUP($D121&amp;"@"&amp;1,'中間シート（個人）'!$F:$M,5,FALSE)),"")</f>
        <v/>
      </c>
      <c r="S121" s="20" t="str">
        <f>IF(INDEX(個人!$C$5:$AF$205,$A121,1)&lt;&gt;"",IF(ISERROR(VLOOKUP($D121&amp;"@"&amp;1,'中間シート（個人）'!$F:$M,4,FALSE)),"",VLOOKUP($D121&amp;"@"&amp;1,'中間シート（個人）'!$F:$M,6,FALSE)&amp;VLOOKUP($D121&amp;"@"&amp;1,'中間シート（個人）'!$F:$M,7,FALSE)&amp;"."&amp;VLOOKUP($D121&amp;"@"&amp;1,'中間シート（個人）'!$F:$M,8,FALSE)),"")</f>
        <v/>
      </c>
      <c r="T121" s="20" t="str">
        <f>IF(INDEX(個人!$C$5:$AF$205,$A121,1)&lt;&gt;"",IF(ISERROR(VLOOKUP($D121&amp;"@"&amp;2,'中間シート（個人）'!$F:$M,4,FALSE)),"",VLOOKUP($D121&amp;"@"&amp;2,'中間シート（個人）'!$F:$M,4,FALSE)&amp;VLOOKUP($D121&amp;"@"&amp;2,'中間シート（個人）'!$F:$M,5,FALSE)),"")</f>
        <v/>
      </c>
      <c r="U121" s="20" t="str">
        <f>IF(INDEX(個人!$C$5:$AF$205,$A121,1)&lt;&gt;"",IF(ISERROR(VLOOKUP($D121&amp;"@"&amp;2,'中間シート（個人）'!$F:$M,4,FALSE)),"",VLOOKUP($D121&amp;"@"&amp;2,'中間シート（個人）'!$F:$M,6,FALSE)&amp;VLOOKUP($D121&amp;"@"&amp;2,'中間シート（個人）'!$F:$M,7,FALSE)&amp;"."&amp;VLOOKUP($D121&amp;"@"&amp;2,'中間シート（個人）'!$F:$M,8,FALSE)),"")</f>
        <v/>
      </c>
      <c r="V121" s="20" t="str">
        <f>IF(INDEX(個人!$C$5:$AF$205,$A121,1)&lt;&gt;"",IF(ISERROR(VLOOKUP($D121&amp;"@"&amp;3,'中間シート（個人）'!$F:$M,4,FALSE)),"",VLOOKUP($D121&amp;"@"&amp;3,'中間シート（個人）'!$F:$M,4,FALSE)&amp;VLOOKUP($D121&amp;"@"&amp;3,'中間シート（個人）'!$F:$M,5,FALSE)),"")</f>
        <v/>
      </c>
      <c r="W121" s="20" t="str">
        <f>IF(INDEX(個人!$C$5:$AF$205,$A121,1)&lt;&gt;"",IF(ISERROR(VLOOKUP($D121&amp;"@"&amp;3,'中間シート（個人）'!$F:$M,4,FALSE)),"",VLOOKUP($D121&amp;"@"&amp;3,'中間シート（個人）'!$F:$M,6,FALSE)&amp;VLOOKUP($D121&amp;"@"&amp;3,'中間シート（個人）'!$F:$M,7,FALSE)&amp;"."&amp;VLOOKUP($D121&amp;"@"&amp;3,'中間シート（個人）'!$F:$M,8,FALSE)),"")</f>
        <v/>
      </c>
      <c r="X121" s="20" t="str">
        <f>IF(INDEX(個人!$C$5:$AF$205,$A121,1)&lt;&gt;"",IF(ISERROR(VLOOKUP($D121&amp;"@"&amp;4,'中間シート（個人）'!$F:$M,4,FALSE)),"",VLOOKUP($D121&amp;"@"&amp;4,'中間シート（個人）'!$F:$M,4,FALSE)&amp;VLOOKUP($D121&amp;"@"&amp;4,'中間シート（個人）'!$F:$M,5,FALSE)),"")</f>
        <v/>
      </c>
      <c r="Y121" s="20" t="str">
        <f>IF(INDEX(個人!$C$5:$AF$205,$A121,1)&lt;&gt;"",IF(ISERROR(VLOOKUP($D121&amp;"@"&amp;4,'中間シート（個人）'!$F:$M,4,FALSE)),"",VLOOKUP($D121&amp;"@"&amp;4,'中間シート（個人）'!$F:$M,6,FALSE)&amp;VLOOKUP($D121&amp;"@"&amp;4,'中間シート（個人）'!$F:$M,7,FALSE)&amp;"."&amp;VLOOKUP($D121&amp;"@"&amp;4,'中間シート（個人）'!$F:$M,8,FALSE)),"")</f>
        <v/>
      </c>
      <c r="Z121" s="20" t="str">
        <f>IF(INDEX(個人!$C$5:$AF$205,$A121,1)&lt;&gt;"",IF(ISERROR(VLOOKUP($D121&amp;"@"&amp;5,'中間シート（個人）'!$F:$M,4,FALSE)),"",VLOOKUP($D121&amp;"@"&amp;5,'中間シート（個人）'!$F:$M,4,FALSE)&amp;VLOOKUP($D121&amp;"@"&amp;5,'中間シート（個人）'!$F:$M,5,FALSE)),"")</f>
        <v/>
      </c>
      <c r="AA121" s="20" t="str">
        <f>IF(INDEX(個人!$C$5:$AF$205,$A121,1)&lt;&gt;"",IF(ISERROR(VLOOKUP($D121&amp;"@"&amp;5,'中間シート（個人）'!$F:$M,4,FALSE)),"",VLOOKUP($D121&amp;"@"&amp;5,'中間シート（個人）'!$F:$M,6,FALSE)&amp;VLOOKUP($D121&amp;"@"&amp;5,'中間シート（個人）'!$F:$M,7,FALSE)&amp;"."&amp;VLOOKUP($D121&amp;"@"&amp;5,'中間シート（個人）'!$F:$M,8,FALSE)),"")</f>
        <v/>
      </c>
      <c r="AB121" s="20" t="str">
        <f>IF(INDEX(個人!$C$5:$AF$205,$A121,1)&lt;&gt;"",IF(ISERROR(VLOOKUP($D121&amp;"@"&amp;6,'中間シート（個人）'!$F:$M,4,FALSE)),"",VLOOKUP($D121&amp;"@"&amp;6,'中間シート（個人）'!$F:$M,4,FALSE)&amp;VLOOKUP($D121&amp;"@"&amp;6,'中間シート（個人）'!$F:$M,5,FALSE)),"")</f>
        <v/>
      </c>
      <c r="AC121" s="20" t="str">
        <f>IF(INDEX(個人!$C$5:$AF$205,$A121,1)&lt;&gt;"",IF(ISERROR(VLOOKUP($D121&amp;"@"&amp;6,'中間シート（個人）'!$F:$M,4,FALSE)),"",VLOOKUP($D121&amp;"@"&amp;6,'中間シート（個人）'!$F:$M,6,FALSE)&amp;VLOOKUP($D121&amp;"@"&amp;6,'中間シート（個人）'!$F:$M,7,FALSE)&amp;"."&amp;VLOOKUP($D121&amp;"@"&amp;6,'中間シート（個人）'!$F:$M,8,FALSE)),"")</f>
        <v/>
      </c>
      <c r="AD121" s="20" t="str">
        <f>IF(INDEX(個人!$C$5:$AF$205,$A121,1)&lt;&gt;"",IF(ISERROR(VLOOKUP($D121&amp;"@"&amp;7,'中間シート（個人）'!$F:$M,4,FALSE)),"",VLOOKUP($D121&amp;"@"&amp;7,'中間シート（個人）'!$F:$M,4,FALSE)&amp;VLOOKUP($D121&amp;"@"&amp;7,'中間シート（個人）'!$F:$M,5,FALSE)),"")</f>
        <v/>
      </c>
      <c r="AE121" s="20" t="str">
        <f>IF(INDEX(個人!$C$5:$AF$205,$A121,1)&lt;&gt;"",IF(ISERROR(VLOOKUP($D121&amp;"@"&amp;7,'中間シート（個人）'!$F:$M,4,FALSE)),"",VLOOKUP($D121&amp;"@"&amp;7,'中間シート（個人）'!$F:$M,6,FALSE)&amp;VLOOKUP($D121&amp;"@"&amp;7,'中間シート（個人）'!$F:$M,7,FALSE)&amp;"."&amp;VLOOKUP($D121&amp;"@"&amp;7,'中間シート（個人）'!$F:$M,8,FALSE)),"")</f>
        <v/>
      </c>
      <c r="AF121" s="20" t="str">
        <f>IF(INDEX(個人!$C$5:$AF$205,$A121,1)&lt;&gt;"",IF(ISERROR(VLOOKUP($D121&amp;"@"&amp;8,'中間シート（個人）'!$F:$M,4,FALSE)),"",VLOOKUP($D121&amp;"@"&amp;8,'中間シート（個人）'!$F:$M,4,FALSE)&amp;VLOOKUP($D121&amp;"@"&amp;8,'中間シート（個人）'!$F:$M,5,FALSE)),"")</f>
        <v/>
      </c>
      <c r="AG121" s="20" t="str">
        <f>IF(INDEX(個人!$C$5:$AF$205,$A121,1)&lt;&gt;"",IF(ISERROR(VLOOKUP($D121&amp;"@"&amp;8,'中間シート（個人）'!$F:$M,4,FALSE)),"",VLOOKUP($D121&amp;"@"&amp;8,'中間シート（個人）'!$F:$M,6,FALSE)&amp;VLOOKUP($D121&amp;"@"&amp;8,'中間シート（個人）'!$F:$M,7,FALSE)&amp;"."&amp;VLOOKUP($D121&amp;"@"&amp;8,'中間シート（個人）'!$F:$M,8,FALSE)),"")</f>
        <v/>
      </c>
      <c r="AH121" s="20" t="str">
        <f>IF(INDEX(個人!$C$5:$AF$205,$A121,1)&lt;&gt;"",IF(ISERROR(VLOOKUP($D121&amp;"@"&amp;9,'中間シート（個人）'!$F:$M,4,FALSE)),"",VLOOKUP($D121&amp;"@"&amp;9,'中間シート（個人）'!$F:$M,4,FALSE)&amp;VLOOKUP($D121&amp;"@"&amp;9,'中間シート（個人）'!$F:$M,5,FALSE)),"")</f>
        <v/>
      </c>
      <c r="AI121" s="20" t="str">
        <f>IF(INDEX(個人!$C$5:$AF$205,$A121,1)&lt;&gt;"",IF(ISERROR(VLOOKUP($D121&amp;"@"&amp;9,'中間シート（個人）'!$F:$M,4,FALSE)),"",VLOOKUP($D121&amp;"@"&amp;9,'中間シート（個人）'!$F:$M,6,FALSE)&amp;VLOOKUP($D121&amp;"@"&amp;9,'中間シート（個人）'!$F:$M,7,FALSE)&amp;"."&amp;VLOOKUP($D121&amp;"@"&amp;9,'中間シート（個人）'!$F:$M,8,FALSE)),"")</f>
        <v/>
      </c>
      <c r="AJ121" s="20" t="str">
        <f>IF(INDEX(個人!$C$5:$AF$205,$A121,1)&lt;&gt;"",IF(ISERROR(VLOOKUP($D121&amp;"@"&amp;10,'中間シート（個人）'!$F:$M,4,FALSE)),"",VLOOKUP($D121&amp;"@"&amp;10,'中間シート（個人）'!$F:$M,4,FALSE)&amp;VLOOKUP($D121&amp;"@"&amp;10,'中間シート（個人）'!$F:$M,5,FALSE)),"")</f>
        <v/>
      </c>
      <c r="AK121" s="20" t="str">
        <f>IF(INDEX(個人!$C$5:$AF$205,$A121,1)&lt;&gt;"",IF(ISERROR(VLOOKUP($D121&amp;"@"&amp;10,'中間シート（個人）'!$F:$M,4,FALSE)),"",VLOOKUP($D121&amp;"@"&amp;10,'中間シート（個人）'!$F:$M,6,FALSE)&amp;VLOOKUP($D121&amp;"@"&amp;10,'中間シート（個人）'!$F:$M,7,FALSE)&amp;"."&amp;VLOOKUP($D121&amp;"@"&amp;10,'中間シート（個人）'!$F:$M,8,FALSE)),"")</f>
        <v/>
      </c>
    </row>
    <row r="122" spans="1:37" x14ac:dyDescent="0.15">
      <c r="A122" s="20">
        <v>119</v>
      </c>
      <c r="C122" s="20" t="str">
        <f>IF(INDEX(個人!$C$5:$AF$205,$A122,1)&lt;&gt;"",VLOOKUP(INDEX(個人!$C$5:$AF$205,$A122,3),コード一覧!$A$1:$B$3,2,FALSE),"")</f>
        <v/>
      </c>
      <c r="D122" s="20" t="str">
        <f>IF(INDEX(個人!$C$5:$AF$205,$A122,1)&lt;&gt;"",DBCS(TRIM(INDEX(個人!$C$5:$AF$205,$A122,1))),"")</f>
        <v/>
      </c>
      <c r="E122" s="20" t="str">
        <f>IF(INDEX(個人!$C$5:$AF$205,$A122,1)&lt;&gt;"",ASC(TRIM(INDEX(個人!$C$5:$AF$205,$A122,2))),"")</f>
        <v/>
      </c>
      <c r="F122" s="20" t="str">
        <f>IF(INDEX(個人!$C$5:$AF$205,$A122,1)&lt;&gt;"",TEXT(YEAR(INDEX(個人!$C$5:$AF$205,$A122,4)),"0000")&amp;TEXT(MONTH(INDEX(個人!$C$5:$AF$205,$A122,4)),"00")&amp;TEXT(DAY(INDEX(個人!$C$5:$AF$205,$A122,4)),"00"),"")</f>
        <v/>
      </c>
      <c r="G122" s="20" t="str">
        <f>IF(INDEX(個人!$C$5:$AF$205,$A122,1)&lt;&gt;"",VLOOKUP(VLOOKUP(INDEX(個人!$C$5:$AF$205,$A122,7),コード一覧!$AA$1:$AC$18,3,FALSE),コード一覧!$C$1:$D$8,2,FALSE),"")</f>
        <v/>
      </c>
      <c r="H122" s="20" t="str">
        <f>IF(INDEX(個人!$C$5:$AF$205,$A122,1)&lt;&gt;"",IF(ISNUMBER(VALUE(RIGHT(INDEX(個人!$C$5:$AF$205,$A122,7),1))),RIGHT(INDEX(個人!$C$5:$AF$205,$A122,7),1),0),"")</f>
        <v/>
      </c>
      <c r="I122" s="20" t="str">
        <f>IF(INDEX(個人!$C$5:$AF$205,$A122,1)&lt;&gt;"",VLOOKUP(D122&amp;"@"&amp;1,'中間シート（個人）'!$F:$M,3,FALSE),"")</f>
        <v/>
      </c>
      <c r="K122" s="20" t="str">
        <f>IF(INDEX(個人!$C$5:$AF$205,$A122,1)&lt;&gt;"",個人!$B$2,"")</f>
        <v/>
      </c>
      <c r="Q122" s="20" t="str">
        <f>IF(INDEX(個人!$C$5:$AF$205,$A122,1)&lt;&gt;"",4,"")</f>
        <v/>
      </c>
      <c r="R122" s="20" t="str">
        <f>IF(INDEX(個人!$C$5:$AF$205,$A122,1)&lt;&gt;"",IF(ISERROR(VLOOKUP($D122&amp;"@"&amp;1,'中間シート（個人）'!$F:$M,4,FALSE)),"",VLOOKUP($D122&amp;"@"&amp;1,'中間シート（個人）'!$F:$M,4,FALSE)&amp;VLOOKUP($D122&amp;"@"&amp;1,'中間シート（個人）'!$F:$M,5,FALSE)),"")</f>
        <v/>
      </c>
      <c r="S122" s="20" t="str">
        <f>IF(INDEX(個人!$C$5:$AF$205,$A122,1)&lt;&gt;"",IF(ISERROR(VLOOKUP($D122&amp;"@"&amp;1,'中間シート（個人）'!$F:$M,4,FALSE)),"",VLOOKUP($D122&amp;"@"&amp;1,'中間シート（個人）'!$F:$M,6,FALSE)&amp;VLOOKUP($D122&amp;"@"&amp;1,'中間シート（個人）'!$F:$M,7,FALSE)&amp;"."&amp;VLOOKUP($D122&amp;"@"&amp;1,'中間シート（個人）'!$F:$M,8,FALSE)),"")</f>
        <v/>
      </c>
      <c r="T122" s="20" t="str">
        <f>IF(INDEX(個人!$C$5:$AF$205,$A122,1)&lt;&gt;"",IF(ISERROR(VLOOKUP($D122&amp;"@"&amp;2,'中間シート（個人）'!$F:$M,4,FALSE)),"",VLOOKUP($D122&amp;"@"&amp;2,'中間シート（個人）'!$F:$M,4,FALSE)&amp;VLOOKUP($D122&amp;"@"&amp;2,'中間シート（個人）'!$F:$M,5,FALSE)),"")</f>
        <v/>
      </c>
      <c r="U122" s="20" t="str">
        <f>IF(INDEX(個人!$C$5:$AF$205,$A122,1)&lt;&gt;"",IF(ISERROR(VLOOKUP($D122&amp;"@"&amp;2,'中間シート（個人）'!$F:$M,4,FALSE)),"",VLOOKUP($D122&amp;"@"&amp;2,'中間シート（個人）'!$F:$M,6,FALSE)&amp;VLOOKUP($D122&amp;"@"&amp;2,'中間シート（個人）'!$F:$M,7,FALSE)&amp;"."&amp;VLOOKUP($D122&amp;"@"&amp;2,'中間シート（個人）'!$F:$M,8,FALSE)),"")</f>
        <v/>
      </c>
      <c r="V122" s="20" t="str">
        <f>IF(INDEX(個人!$C$5:$AF$205,$A122,1)&lt;&gt;"",IF(ISERROR(VLOOKUP($D122&amp;"@"&amp;3,'中間シート（個人）'!$F:$M,4,FALSE)),"",VLOOKUP($D122&amp;"@"&amp;3,'中間シート（個人）'!$F:$M,4,FALSE)&amp;VLOOKUP($D122&amp;"@"&amp;3,'中間シート（個人）'!$F:$M,5,FALSE)),"")</f>
        <v/>
      </c>
      <c r="W122" s="20" t="str">
        <f>IF(INDEX(個人!$C$5:$AF$205,$A122,1)&lt;&gt;"",IF(ISERROR(VLOOKUP($D122&amp;"@"&amp;3,'中間シート（個人）'!$F:$M,4,FALSE)),"",VLOOKUP($D122&amp;"@"&amp;3,'中間シート（個人）'!$F:$M,6,FALSE)&amp;VLOOKUP($D122&amp;"@"&amp;3,'中間シート（個人）'!$F:$M,7,FALSE)&amp;"."&amp;VLOOKUP($D122&amp;"@"&amp;3,'中間シート（個人）'!$F:$M,8,FALSE)),"")</f>
        <v/>
      </c>
      <c r="X122" s="20" t="str">
        <f>IF(INDEX(個人!$C$5:$AF$205,$A122,1)&lt;&gt;"",IF(ISERROR(VLOOKUP($D122&amp;"@"&amp;4,'中間シート（個人）'!$F:$M,4,FALSE)),"",VLOOKUP($D122&amp;"@"&amp;4,'中間シート（個人）'!$F:$M,4,FALSE)&amp;VLOOKUP($D122&amp;"@"&amp;4,'中間シート（個人）'!$F:$M,5,FALSE)),"")</f>
        <v/>
      </c>
      <c r="Y122" s="20" t="str">
        <f>IF(INDEX(個人!$C$5:$AF$205,$A122,1)&lt;&gt;"",IF(ISERROR(VLOOKUP($D122&amp;"@"&amp;4,'中間シート（個人）'!$F:$M,4,FALSE)),"",VLOOKUP($D122&amp;"@"&amp;4,'中間シート（個人）'!$F:$M,6,FALSE)&amp;VLOOKUP($D122&amp;"@"&amp;4,'中間シート（個人）'!$F:$M,7,FALSE)&amp;"."&amp;VLOOKUP($D122&amp;"@"&amp;4,'中間シート（個人）'!$F:$M,8,FALSE)),"")</f>
        <v/>
      </c>
      <c r="Z122" s="20" t="str">
        <f>IF(INDEX(個人!$C$5:$AF$205,$A122,1)&lt;&gt;"",IF(ISERROR(VLOOKUP($D122&amp;"@"&amp;5,'中間シート（個人）'!$F:$M,4,FALSE)),"",VLOOKUP($D122&amp;"@"&amp;5,'中間シート（個人）'!$F:$M,4,FALSE)&amp;VLOOKUP($D122&amp;"@"&amp;5,'中間シート（個人）'!$F:$M,5,FALSE)),"")</f>
        <v/>
      </c>
      <c r="AA122" s="20" t="str">
        <f>IF(INDEX(個人!$C$5:$AF$205,$A122,1)&lt;&gt;"",IF(ISERROR(VLOOKUP($D122&amp;"@"&amp;5,'中間シート（個人）'!$F:$M,4,FALSE)),"",VLOOKUP($D122&amp;"@"&amp;5,'中間シート（個人）'!$F:$M,6,FALSE)&amp;VLOOKUP($D122&amp;"@"&amp;5,'中間シート（個人）'!$F:$M,7,FALSE)&amp;"."&amp;VLOOKUP($D122&amp;"@"&amp;5,'中間シート（個人）'!$F:$M,8,FALSE)),"")</f>
        <v/>
      </c>
      <c r="AB122" s="20" t="str">
        <f>IF(INDEX(個人!$C$5:$AF$205,$A122,1)&lt;&gt;"",IF(ISERROR(VLOOKUP($D122&amp;"@"&amp;6,'中間シート（個人）'!$F:$M,4,FALSE)),"",VLOOKUP($D122&amp;"@"&amp;6,'中間シート（個人）'!$F:$M,4,FALSE)&amp;VLOOKUP($D122&amp;"@"&amp;6,'中間シート（個人）'!$F:$M,5,FALSE)),"")</f>
        <v/>
      </c>
      <c r="AC122" s="20" t="str">
        <f>IF(INDEX(個人!$C$5:$AF$205,$A122,1)&lt;&gt;"",IF(ISERROR(VLOOKUP($D122&amp;"@"&amp;6,'中間シート（個人）'!$F:$M,4,FALSE)),"",VLOOKUP($D122&amp;"@"&amp;6,'中間シート（個人）'!$F:$M,6,FALSE)&amp;VLOOKUP($D122&amp;"@"&amp;6,'中間シート（個人）'!$F:$M,7,FALSE)&amp;"."&amp;VLOOKUP($D122&amp;"@"&amp;6,'中間シート（個人）'!$F:$M,8,FALSE)),"")</f>
        <v/>
      </c>
      <c r="AD122" s="20" t="str">
        <f>IF(INDEX(個人!$C$5:$AF$205,$A122,1)&lt;&gt;"",IF(ISERROR(VLOOKUP($D122&amp;"@"&amp;7,'中間シート（個人）'!$F:$M,4,FALSE)),"",VLOOKUP($D122&amp;"@"&amp;7,'中間シート（個人）'!$F:$M,4,FALSE)&amp;VLOOKUP($D122&amp;"@"&amp;7,'中間シート（個人）'!$F:$M,5,FALSE)),"")</f>
        <v/>
      </c>
      <c r="AE122" s="20" t="str">
        <f>IF(INDEX(個人!$C$5:$AF$205,$A122,1)&lt;&gt;"",IF(ISERROR(VLOOKUP($D122&amp;"@"&amp;7,'中間シート（個人）'!$F:$M,4,FALSE)),"",VLOOKUP($D122&amp;"@"&amp;7,'中間シート（個人）'!$F:$M,6,FALSE)&amp;VLOOKUP($D122&amp;"@"&amp;7,'中間シート（個人）'!$F:$M,7,FALSE)&amp;"."&amp;VLOOKUP($D122&amp;"@"&amp;7,'中間シート（個人）'!$F:$M,8,FALSE)),"")</f>
        <v/>
      </c>
      <c r="AF122" s="20" t="str">
        <f>IF(INDEX(個人!$C$5:$AF$205,$A122,1)&lt;&gt;"",IF(ISERROR(VLOOKUP($D122&amp;"@"&amp;8,'中間シート（個人）'!$F:$M,4,FALSE)),"",VLOOKUP($D122&amp;"@"&amp;8,'中間シート（個人）'!$F:$M,4,FALSE)&amp;VLOOKUP($D122&amp;"@"&amp;8,'中間シート（個人）'!$F:$M,5,FALSE)),"")</f>
        <v/>
      </c>
      <c r="AG122" s="20" t="str">
        <f>IF(INDEX(個人!$C$5:$AF$205,$A122,1)&lt;&gt;"",IF(ISERROR(VLOOKUP($D122&amp;"@"&amp;8,'中間シート（個人）'!$F:$M,4,FALSE)),"",VLOOKUP($D122&amp;"@"&amp;8,'中間シート（個人）'!$F:$M,6,FALSE)&amp;VLOOKUP($D122&amp;"@"&amp;8,'中間シート（個人）'!$F:$M,7,FALSE)&amp;"."&amp;VLOOKUP($D122&amp;"@"&amp;8,'中間シート（個人）'!$F:$M,8,FALSE)),"")</f>
        <v/>
      </c>
      <c r="AH122" s="20" t="str">
        <f>IF(INDEX(個人!$C$5:$AF$205,$A122,1)&lt;&gt;"",IF(ISERROR(VLOOKUP($D122&amp;"@"&amp;9,'中間シート（個人）'!$F:$M,4,FALSE)),"",VLOOKUP($D122&amp;"@"&amp;9,'中間シート（個人）'!$F:$M,4,FALSE)&amp;VLOOKUP($D122&amp;"@"&amp;9,'中間シート（個人）'!$F:$M,5,FALSE)),"")</f>
        <v/>
      </c>
      <c r="AI122" s="20" t="str">
        <f>IF(INDEX(個人!$C$5:$AF$205,$A122,1)&lt;&gt;"",IF(ISERROR(VLOOKUP($D122&amp;"@"&amp;9,'中間シート（個人）'!$F:$M,4,FALSE)),"",VLOOKUP($D122&amp;"@"&amp;9,'中間シート（個人）'!$F:$M,6,FALSE)&amp;VLOOKUP($D122&amp;"@"&amp;9,'中間シート（個人）'!$F:$M,7,FALSE)&amp;"."&amp;VLOOKUP($D122&amp;"@"&amp;9,'中間シート（個人）'!$F:$M,8,FALSE)),"")</f>
        <v/>
      </c>
      <c r="AJ122" s="20" t="str">
        <f>IF(INDEX(個人!$C$5:$AF$205,$A122,1)&lt;&gt;"",IF(ISERROR(VLOOKUP($D122&amp;"@"&amp;10,'中間シート（個人）'!$F:$M,4,FALSE)),"",VLOOKUP($D122&amp;"@"&amp;10,'中間シート（個人）'!$F:$M,4,FALSE)&amp;VLOOKUP($D122&amp;"@"&amp;10,'中間シート（個人）'!$F:$M,5,FALSE)),"")</f>
        <v/>
      </c>
      <c r="AK122" s="20" t="str">
        <f>IF(INDEX(個人!$C$5:$AF$205,$A122,1)&lt;&gt;"",IF(ISERROR(VLOOKUP($D122&amp;"@"&amp;10,'中間シート（個人）'!$F:$M,4,FALSE)),"",VLOOKUP($D122&amp;"@"&amp;10,'中間シート（個人）'!$F:$M,6,FALSE)&amp;VLOOKUP($D122&amp;"@"&amp;10,'中間シート（個人）'!$F:$M,7,FALSE)&amp;"."&amp;VLOOKUP($D122&amp;"@"&amp;10,'中間シート（個人）'!$F:$M,8,FALSE)),"")</f>
        <v/>
      </c>
    </row>
    <row r="123" spans="1:37" x14ac:dyDescent="0.15">
      <c r="A123" s="20">
        <v>120</v>
      </c>
      <c r="C123" s="20" t="str">
        <f>IF(INDEX(個人!$C$5:$AF$205,$A123,1)&lt;&gt;"",VLOOKUP(INDEX(個人!$C$5:$AF$205,$A123,3),コード一覧!$A$1:$B$3,2,FALSE),"")</f>
        <v/>
      </c>
      <c r="D123" s="20" t="str">
        <f>IF(INDEX(個人!$C$5:$AF$205,$A123,1)&lt;&gt;"",DBCS(TRIM(INDEX(個人!$C$5:$AF$205,$A123,1))),"")</f>
        <v/>
      </c>
      <c r="E123" s="20" t="str">
        <f>IF(INDEX(個人!$C$5:$AF$205,$A123,1)&lt;&gt;"",ASC(TRIM(INDEX(個人!$C$5:$AF$205,$A123,2))),"")</f>
        <v/>
      </c>
      <c r="F123" s="20" t="str">
        <f>IF(INDEX(個人!$C$5:$AF$205,$A123,1)&lt;&gt;"",TEXT(YEAR(INDEX(個人!$C$5:$AF$205,$A123,4)),"0000")&amp;TEXT(MONTH(INDEX(個人!$C$5:$AF$205,$A123,4)),"00")&amp;TEXT(DAY(INDEX(個人!$C$5:$AF$205,$A123,4)),"00"),"")</f>
        <v/>
      </c>
      <c r="G123" s="20" t="str">
        <f>IF(INDEX(個人!$C$5:$AF$205,$A123,1)&lt;&gt;"",VLOOKUP(VLOOKUP(INDEX(個人!$C$5:$AF$205,$A123,7),コード一覧!$AA$1:$AC$18,3,FALSE),コード一覧!$C$1:$D$8,2,FALSE),"")</f>
        <v/>
      </c>
      <c r="H123" s="20" t="str">
        <f>IF(INDEX(個人!$C$5:$AF$205,$A123,1)&lt;&gt;"",IF(ISNUMBER(VALUE(RIGHT(INDEX(個人!$C$5:$AF$205,$A123,7),1))),RIGHT(INDEX(個人!$C$5:$AF$205,$A123,7),1),0),"")</f>
        <v/>
      </c>
      <c r="I123" s="20" t="str">
        <f>IF(INDEX(個人!$C$5:$AF$205,$A123,1)&lt;&gt;"",VLOOKUP(D123&amp;"@"&amp;1,'中間シート（個人）'!$F:$M,3,FALSE),"")</f>
        <v/>
      </c>
      <c r="K123" s="20" t="str">
        <f>IF(INDEX(個人!$C$5:$AF$205,$A123,1)&lt;&gt;"",個人!$B$2,"")</f>
        <v/>
      </c>
      <c r="Q123" s="20" t="str">
        <f>IF(INDEX(個人!$C$5:$AF$205,$A123,1)&lt;&gt;"",4,"")</f>
        <v/>
      </c>
      <c r="R123" s="20" t="str">
        <f>IF(INDEX(個人!$C$5:$AF$205,$A123,1)&lt;&gt;"",IF(ISERROR(VLOOKUP($D123&amp;"@"&amp;1,'中間シート（個人）'!$F:$M,4,FALSE)),"",VLOOKUP($D123&amp;"@"&amp;1,'中間シート（個人）'!$F:$M,4,FALSE)&amp;VLOOKUP($D123&amp;"@"&amp;1,'中間シート（個人）'!$F:$M,5,FALSE)),"")</f>
        <v/>
      </c>
      <c r="S123" s="20" t="str">
        <f>IF(INDEX(個人!$C$5:$AF$205,$A123,1)&lt;&gt;"",IF(ISERROR(VLOOKUP($D123&amp;"@"&amp;1,'中間シート（個人）'!$F:$M,4,FALSE)),"",VLOOKUP($D123&amp;"@"&amp;1,'中間シート（個人）'!$F:$M,6,FALSE)&amp;VLOOKUP($D123&amp;"@"&amp;1,'中間シート（個人）'!$F:$M,7,FALSE)&amp;"."&amp;VLOOKUP($D123&amp;"@"&amp;1,'中間シート（個人）'!$F:$M,8,FALSE)),"")</f>
        <v/>
      </c>
      <c r="T123" s="20" t="str">
        <f>IF(INDEX(個人!$C$5:$AF$205,$A123,1)&lt;&gt;"",IF(ISERROR(VLOOKUP($D123&amp;"@"&amp;2,'中間シート（個人）'!$F:$M,4,FALSE)),"",VLOOKUP($D123&amp;"@"&amp;2,'中間シート（個人）'!$F:$M,4,FALSE)&amp;VLOOKUP($D123&amp;"@"&amp;2,'中間シート（個人）'!$F:$M,5,FALSE)),"")</f>
        <v/>
      </c>
      <c r="U123" s="20" t="str">
        <f>IF(INDEX(個人!$C$5:$AF$205,$A123,1)&lt;&gt;"",IF(ISERROR(VLOOKUP($D123&amp;"@"&amp;2,'中間シート（個人）'!$F:$M,4,FALSE)),"",VLOOKUP($D123&amp;"@"&amp;2,'中間シート（個人）'!$F:$M,6,FALSE)&amp;VLOOKUP($D123&amp;"@"&amp;2,'中間シート（個人）'!$F:$M,7,FALSE)&amp;"."&amp;VLOOKUP($D123&amp;"@"&amp;2,'中間シート（個人）'!$F:$M,8,FALSE)),"")</f>
        <v/>
      </c>
      <c r="V123" s="20" t="str">
        <f>IF(INDEX(個人!$C$5:$AF$205,$A123,1)&lt;&gt;"",IF(ISERROR(VLOOKUP($D123&amp;"@"&amp;3,'中間シート（個人）'!$F:$M,4,FALSE)),"",VLOOKUP($D123&amp;"@"&amp;3,'中間シート（個人）'!$F:$M,4,FALSE)&amp;VLOOKUP($D123&amp;"@"&amp;3,'中間シート（個人）'!$F:$M,5,FALSE)),"")</f>
        <v/>
      </c>
      <c r="W123" s="20" t="str">
        <f>IF(INDEX(個人!$C$5:$AF$205,$A123,1)&lt;&gt;"",IF(ISERROR(VLOOKUP($D123&amp;"@"&amp;3,'中間シート（個人）'!$F:$M,4,FALSE)),"",VLOOKUP($D123&amp;"@"&amp;3,'中間シート（個人）'!$F:$M,6,FALSE)&amp;VLOOKUP($D123&amp;"@"&amp;3,'中間シート（個人）'!$F:$M,7,FALSE)&amp;"."&amp;VLOOKUP($D123&amp;"@"&amp;3,'中間シート（個人）'!$F:$M,8,FALSE)),"")</f>
        <v/>
      </c>
      <c r="X123" s="20" t="str">
        <f>IF(INDEX(個人!$C$5:$AF$205,$A123,1)&lt;&gt;"",IF(ISERROR(VLOOKUP($D123&amp;"@"&amp;4,'中間シート（個人）'!$F:$M,4,FALSE)),"",VLOOKUP($D123&amp;"@"&amp;4,'中間シート（個人）'!$F:$M,4,FALSE)&amp;VLOOKUP($D123&amp;"@"&amp;4,'中間シート（個人）'!$F:$M,5,FALSE)),"")</f>
        <v/>
      </c>
      <c r="Y123" s="20" t="str">
        <f>IF(INDEX(個人!$C$5:$AF$205,$A123,1)&lt;&gt;"",IF(ISERROR(VLOOKUP($D123&amp;"@"&amp;4,'中間シート（個人）'!$F:$M,4,FALSE)),"",VLOOKUP($D123&amp;"@"&amp;4,'中間シート（個人）'!$F:$M,6,FALSE)&amp;VLOOKUP($D123&amp;"@"&amp;4,'中間シート（個人）'!$F:$M,7,FALSE)&amp;"."&amp;VLOOKUP($D123&amp;"@"&amp;4,'中間シート（個人）'!$F:$M,8,FALSE)),"")</f>
        <v/>
      </c>
      <c r="Z123" s="20" t="str">
        <f>IF(INDEX(個人!$C$5:$AF$205,$A123,1)&lt;&gt;"",IF(ISERROR(VLOOKUP($D123&amp;"@"&amp;5,'中間シート（個人）'!$F:$M,4,FALSE)),"",VLOOKUP($D123&amp;"@"&amp;5,'中間シート（個人）'!$F:$M,4,FALSE)&amp;VLOOKUP($D123&amp;"@"&amp;5,'中間シート（個人）'!$F:$M,5,FALSE)),"")</f>
        <v/>
      </c>
      <c r="AA123" s="20" t="str">
        <f>IF(INDEX(個人!$C$5:$AF$205,$A123,1)&lt;&gt;"",IF(ISERROR(VLOOKUP($D123&amp;"@"&amp;5,'中間シート（個人）'!$F:$M,4,FALSE)),"",VLOOKUP($D123&amp;"@"&amp;5,'中間シート（個人）'!$F:$M,6,FALSE)&amp;VLOOKUP($D123&amp;"@"&amp;5,'中間シート（個人）'!$F:$M,7,FALSE)&amp;"."&amp;VLOOKUP($D123&amp;"@"&amp;5,'中間シート（個人）'!$F:$M,8,FALSE)),"")</f>
        <v/>
      </c>
      <c r="AB123" s="20" t="str">
        <f>IF(INDEX(個人!$C$5:$AF$205,$A123,1)&lt;&gt;"",IF(ISERROR(VLOOKUP($D123&amp;"@"&amp;6,'中間シート（個人）'!$F:$M,4,FALSE)),"",VLOOKUP($D123&amp;"@"&amp;6,'中間シート（個人）'!$F:$M,4,FALSE)&amp;VLOOKUP($D123&amp;"@"&amp;6,'中間シート（個人）'!$F:$M,5,FALSE)),"")</f>
        <v/>
      </c>
      <c r="AC123" s="20" t="str">
        <f>IF(INDEX(個人!$C$5:$AF$205,$A123,1)&lt;&gt;"",IF(ISERROR(VLOOKUP($D123&amp;"@"&amp;6,'中間シート（個人）'!$F:$M,4,FALSE)),"",VLOOKUP($D123&amp;"@"&amp;6,'中間シート（個人）'!$F:$M,6,FALSE)&amp;VLOOKUP($D123&amp;"@"&amp;6,'中間シート（個人）'!$F:$M,7,FALSE)&amp;"."&amp;VLOOKUP($D123&amp;"@"&amp;6,'中間シート（個人）'!$F:$M,8,FALSE)),"")</f>
        <v/>
      </c>
      <c r="AD123" s="20" t="str">
        <f>IF(INDEX(個人!$C$5:$AF$205,$A123,1)&lt;&gt;"",IF(ISERROR(VLOOKUP($D123&amp;"@"&amp;7,'中間シート（個人）'!$F:$M,4,FALSE)),"",VLOOKUP($D123&amp;"@"&amp;7,'中間シート（個人）'!$F:$M,4,FALSE)&amp;VLOOKUP($D123&amp;"@"&amp;7,'中間シート（個人）'!$F:$M,5,FALSE)),"")</f>
        <v/>
      </c>
      <c r="AE123" s="20" t="str">
        <f>IF(INDEX(個人!$C$5:$AF$205,$A123,1)&lt;&gt;"",IF(ISERROR(VLOOKUP($D123&amp;"@"&amp;7,'中間シート（個人）'!$F:$M,4,FALSE)),"",VLOOKUP($D123&amp;"@"&amp;7,'中間シート（個人）'!$F:$M,6,FALSE)&amp;VLOOKUP($D123&amp;"@"&amp;7,'中間シート（個人）'!$F:$M,7,FALSE)&amp;"."&amp;VLOOKUP($D123&amp;"@"&amp;7,'中間シート（個人）'!$F:$M,8,FALSE)),"")</f>
        <v/>
      </c>
      <c r="AF123" s="20" t="str">
        <f>IF(INDEX(個人!$C$5:$AF$205,$A123,1)&lt;&gt;"",IF(ISERROR(VLOOKUP($D123&amp;"@"&amp;8,'中間シート（個人）'!$F:$M,4,FALSE)),"",VLOOKUP($D123&amp;"@"&amp;8,'中間シート（個人）'!$F:$M,4,FALSE)&amp;VLOOKUP($D123&amp;"@"&amp;8,'中間シート（個人）'!$F:$M,5,FALSE)),"")</f>
        <v/>
      </c>
      <c r="AG123" s="20" t="str">
        <f>IF(INDEX(個人!$C$5:$AF$205,$A123,1)&lt;&gt;"",IF(ISERROR(VLOOKUP($D123&amp;"@"&amp;8,'中間シート（個人）'!$F:$M,4,FALSE)),"",VLOOKUP($D123&amp;"@"&amp;8,'中間シート（個人）'!$F:$M,6,FALSE)&amp;VLOOKUP($D123&amp;"@"&amp;8,'中間シート（個人）'!$F:$M,7,FALSE)&amp;"."&amp;VLOOKUP($D123&amp;"@"&amp;8,'中間シート（個人）'!$F:$M,8,FALSE)),"")</f>
        <v/>
      </c>
      <c r="AH123" s="20" t="str">
        <f>IF(INDEX(個人!$C$5:$AF$205,$A123,1)&lt;&gt;"",IF(ISERROR(VLOOKUP($D123&amp;"@"&amp;9,'中間シート（個人）'!$F:$M,4,FALSE)),"",VLOOKUP($D123&amp;"@"&amp;9,'中間シート（個人）'!$F:$M,4,FALSE)&amp;VLOOKUP($D123&amp;"@"&amp;9,'中間シート（個人）'!$F:$M,5,FALSE)),"")</f>
        <v/>
      </c>
      <c r="AI123" s="20" t="str">
        <f>IF(INDEX(個人!$C$5:$AF$205,$A123,1)&lt;&gt;"",IF(ISERROR(VLOOKUP($D123&amp;"@"&amp;9,'中間シート（個人）'!$F:$M,4,FALSE)),"",VLOOKUP($D123&amp;"@"&amp;9,'中間シート（個人）'!$F:$M,6,FALSE)&amp;VLOOKUP($D123&amp;"@"&amp;9,'中間シート（個人）'!$F:$M,7,FALSE)&amp;"."&amp;VLOOKUP($D123&amp;"@"&amp;9,'中間シート（個人）'!$F:$M,8,FALSE)),"")</f>
        <v/>
      </c>
      <c r="AJ123" s="20" t="str">
        <f>IF(INDEX(個人!$C$5:$AF$205,$A123,1)&lt;&gt;"",IF(ISERROR(VLOOKUP($D123&amp;"@"&amp;10,'中間シート（個人）'!$F:$M,4,FALSE)),"",VLOOKUP($D123&amp;"@"&amp;10,'中間シート（個人）'!$F:$M,4,FALSE)&amp;VLOOKUP($D123&amp;"@"&amp;10,'中間シート（個人）'!$F:$M,5,FALSE)),"")</f>
        <v/>
      </c>
      <c r="AK123" s="20" t="str">
        <f>IF(INDEX(個人!$C$5:$AF$205,$A123,1)&lt;&gt;"",IF(ISERROR(VLOOKUP($D123&amp;"@"&amp;10,'中間シート（個人）'!$F:$M,4,FALSE)),"",VLOOKUP($D123&amp;"@"&amp;10,'中間シート（個人）'!$F:$M,6,FALSE)&amp;VLOOKUP($D123&amp;"@"&amp;10,'中間シート（個人）'!$F:$M,7,FALSE)&amp;"."&amp;VLOOKUP($D123&amp;"@"&amp;10,'中間シート（個人）'!$F:$M,8,FALSE)),"")</f>
        <v/>
      </c>
    </row>
  </sheetData>
  <autoFilter ref="A3:AK100" xr:uid="{00000000-0001-0000-0800-000000000000}"/>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438B1-E050-42E2-B378-C6FB6BD474D8}">
  <sheetPr codeName="Sheet8"/>
  <dimension ref="A1:J100"/>
  <sheetViews>
    <sheetView workbookViewId="0"/>
  </sheetViews>
  <sheetFormatPr defaultRowHeight="13.5" x14ac:dyDescent="0.15"/>
  <cols>
    <col min="1" max="16384" width="9" style="20"/>
  </cols>
  <sheetData>
    <row r="1" spans="1:10" x14ac:dyDescent="0.15">
      <c r="A1" s="20" t="s">
        <v>294</v>
      </c>
      <c r="B1" s="20" t="s">
        <v>295</v>
      </c>
      <c r="C1" s="20" t="s">
        <v>296</v>
      </c>
      <c r="D1" s="20" t="s">
        <v>297</v>
      </c>
      <c r="E1" s="20" t="s">
        <v>298</v>
      </c>
      <c r="F1" s="20" t="s">
        <v>112</v>
      </c>
      <c r="G1" s="20" t="s">
        <v>114</v>
      </c>
      <c r="H1" s="20" t="s">
        <v>108</v>
      </c>
      <c r="I1" s="20" t="s">
        <v>299</v>
      </c>
      <c r="J1" s="20" t="s">
        <v>300</v>
      </c>
    </row>
    <row r="2" spans="1:10" x14ac:dyDescent="0.15">
      <c r="A2" s="20">
        <v>1</v>
      </c>
      <c r="B2" s="20" t="s">
        <v>301</v>
      </c>
      <c r="C2" s="20" t="s">
        <v>302</v>
      </c>
      <c r="D2" s="20">
        <v>1</v>
      </c>
      <c r="E2" s="20" t="s">
        <v>303</v>
      </c>
      <c r="F2" s="20" t="s">
        <v>304</v>
      </c>
      <c r="G2" s="20" t="s">
        <v>146</v>
      </c>
      <c r="H2" s="20" t="s">
        <v>305</v>
      </c>
      <c r="I2" s="20" t="s">
        <v>306</v>
      </c>
      <c r="J2" s="20" t="s">
        <v>307</v>
      </c>
    </row>
    <row r="3" spans="1:10" x14ac:dyDescent="0.15">
      <c r="A3" s="20" t="s">
        <v>308</v>
      </c>
      <c r="B3" s="20" t="s">
        <v>309</v>
      </c>
      <c r="C3" s="20" t="s">
        <v>310</v>
      </c>
      <c r="E3" s="20" t="s">
        <v>303</v>
      </c>
      <c r="G3" s="20" t="s">
        <v>311</v>
      </c>
      <c r="H3" s="20" t="s">
        <v>312</v>
      </c>
      <c r="I3" s="20" t="s">
        <v>313</v>
      </c>
      <c r="J3" s="20" t="s">
        <v>314</v>
      </c>
    </row>
    <row r="4" spans="1:10" x14ac:dyDescent="0.15">
      <c r="A4" s="20" t="s">
        <v>294</v>
      </c>
      <c r="B4" s="20" t="s">
        <v>295</v>
      </c>
      <c r="C4" s="20" t="s">
        <v>296</v>
      </c>
      <c r="D4" s="20" t="s">
        <v>297</v>
      </c>
      <c r="E4" s="20" t="s">
        <v>298</v>
      </c>
      <c r="F4" s="20" t="s">
        <v>112</v>
      </c>
      <c r="G4" s="20" t="s">
        <v>114</v>
      </c>
      <c r="H4" s="20" t="s">
        <v>108</v>
      </c>
      <c r="I4" s="20" t="s">
        <v>299</v>
      </c>
      <c r="J4" s="20" t="s">
        <v>300</v>
      </c>
    </row>
    <row r="5" spans="1:10" x14ac:dyDescent="0.15">
      <c r="B5" s="20" t="b">
        <f>リレー!B7</f>
        <v>0</v>
      </c>
      <c r="E5" s="20">
        <v>28</v>
      </c>
      <c r="F5" s="20">
        <v>5</v>
      </c>
      <c r="G5" s="20" t="e">
        <f>VLOOKUP(リレー!G7,コード一覧!$S$2:$T$9,2,FALSE)+IF(H5=3,30,0)</f>
        <v>#N/A</v>
      </c>
      <c r="H5" s="20" t="e">
        <f>VLOOKUP(リレー!D7,コード一覧!$L$2:$M$4,2,FALSE)</f>
        <v>#N/A</v>
      </c>
      <c r="I5" s="20" t="e">
        <f>VLOOKUP(リレー!E7,コード一覧!$N$2:$O$3,2,FALSE)&amp;VLOOKUP(リレー!F7,コード一覧!$P$2:$R$2,2,FALSE)</f>
        <v>#N/A</v>
      </c>
      <c r="J5" s="20" t="str">
        <f>'中間シート（リレー）'!A6&amp;'中間シート（リレー）'!B6&amp;"."&amp;'中間シート（リレー）'!C6</f>
        <v>0000.00</v>
      </c>
    </row>
    <row r="6" spans="1:10" x14ac:dyDescent="0.15">
      <c r="B6" s="20" t="b">
        <f>リレー!B8</f>
        <v>0</v>
      </c>
      <c r="E6" s="20">
        <v>28</v>
      </c>
      <c r="F6" s="20">
        <v>5</v>
      </c>
      <c r="G6" s="20" t="e">
        <f>VLOOKUP(リレー!G8,コード一覧!$S$2:$T$9,2,FALSE)+IF(H6=3,30,0)</f>
        <v>#N/A</v>
      </c>
      <c r="H6" s="20" t="e">
        <f>VLOOKUP(リレー!D8,コード一覧!$L$2:$M$4,2,FALSE)</f>
        <v>#N/A</v>
      </c>
      <c r="I6" s="20" t="e">
        <f>VLOOKUP(リレー!E8,コード一覧!$N$2:$O$3,2,FALSE)&amp;VLOOKUP(リレー!F8,コード一覧!$P$2:$R$2,2,FALSE)</f>
        <v>#N/A</v>
      </c>
      <c r="J6" s="20" t="str">
        <f>'中間シート（リレー）'!A7&amp;'中間シート（リレー）'!B7&amp;"."&amp;'中間シート（リレー）'!C7</f>
        <v>0000.00</v>
      </c>
    </row>
    <row r="7" spans="1:10" x14ac:dyDescent="0.15">
      <c r="B7" s="20" t="b">
        <f>リレー!B9</f>
        <v>0</v>
      </c>
      <c r="E7" s="20">
        <v>28</v>
      </c>
      <c r="F7" s="20">
        <v>5</v>
      </c>
      <c r="G7" s="20" t="e">
        <f>VLOOKUP(リレー!G9,コード一覧!$S$2:$T$9,2,FALSE)+IF(H7=3,30,0)</f>
        <v>#N/A</v>
      </c>
      <c r="H7" s="20" t="e">
        <f>VLOOKUP(リレー!D9,コード一覧!$L$2:$M$4,2,FALSE)</f>
        <v>#N/A</v>
      </c>
      <c r="I7" s="20" t="e">
        <f>VLOOKUP(リレー!E9,コード一覧!$N$2:$O$3,2,FALSE)&amp;VLOOKUP(リレー!F9,コード一覧!$P$2:$R$2,2,FALSE)</f>
        <v>#N/A</v>
      </c>
      <c r="J7" s="20" t="str">
        <f>'中間シート（リレー）'!A8&amp;'中間シート（リレー）'!B8&amp;"."&amp;'中間シート（リレー）'!C8</f>
        <v>0000.00</v>
      </c>
    </row>
    <row r="8" spans="1:10" x14ac:dyDescent="0.15">
      <c r="B8" s="20" t="b">
        <f>リレー!B10</f>
        <v>0</v>
      </c>
      <c r="E8" s="20">
        <v>28</v>
      </c>
      <c r="F8" s="20">
        <v>5</v>
      </c>
      <c r="G8" s="20" t="e">
        <f>VLOOKUP(リレー!G10,コード一覧!$S$2:$T$9,2,FALSE)+IF(H8=3,30,0)</f>
        <v>#N/A</v>
      </c>
      <c r="H8" s="20" t="e">
        <f>VLOOKUP(リレー!D10,コード一覧!$L$2:$M$4,2,FALSE)</f>
        <v>#N/A</v>
      </c>
      <c r="I8" s="20" t="e">
        <f>VLOOKUP(リレー!E10,コード一覧!$N$2:$O$3,2,FALSE)&amp;VLOOKUP(リレー!F10,コード一覧!$P$2:$R$2,2,FALSE)</f>
        <v>#N/A</v>
      </c>
      <c r="J8" s="20" t="str">
        <f>'中間シート（リレー）'!A9&amp;'中間シート（リレー）'!B9&amp;"."&amp;'中間シート（リレー）'!C9</f>
        <v>0000.00</v>
      </c>
    </row>
    <row r="9" spans="1:10" x14ac:dyDescent="0.15">
      <c r="B9" s="20" t="b">
        <f>リレー!B11</f>
        <v>0</v>
      </c>
      <c r="E9" s="20">
        <v>28</v>
      </c>
      <c r="F9" s="20">
        <v>5</v>
      </c>
      <c r="G9" s="20" t="e">
        <f>VLOOKUP(リレー!G11,コード一覧!$S$2:$T$9,2,FALSE)+IF(H9=3,30,0)</f>
        <v>#N/A</v>
      </c>
      <c r="H9" s="20" t="e">
        <f>VLOOKUP(リレー!D11,コード一覧!$L$2:$M$4,2,FALSE)</f>
        <v>#N/A</v>
      </c>
      <c r="I9" s="20" t="e">
        <f>VLOOKUP(リレー!E11,コード一覧!$N$2:$O$3,2,FALSE)&amp;VLOOKUP(リレー!F11,コード一覧!$P$2:$R$2,2,FALSE)</f>
        <v>#N/A</v>
      </c>
      <c r="J9" s="20" t="str">
        <f>'中間シート（リレー）'!A10&amp;'中間シート（リレー）'!B10&amp;"."&amp;'中間シート（リレー）'!C10</f>
        <v>0000.00</v>
      </c>
    </row>
    <row r="10" spans="1:10" x14ac:dyDescent="0.15">
      <c r="B10" s="20" t="b">
        <f>リレー!B12</f>
        <v>0</v>
      </c>
      <c r="E10" s="20">
        <v>28</v>
      </c>
      <c r="F10" s="20">
        <v>5</v>
      </c>
      <c r="G10" s="20" t="e">
        <f>VLOOKUP(リレー!G12,コード一覧!$S$2:$T$9,2,FALSE)+IF(H10=3,30,0)</f>
        <v>#N/A</v>
      </c>
      <c r="H10" s="20" t="e">
        <f>VLOOKUP(リレー!D12,コード一覧!$L$2:$M$4,2,FALSE)</f>
        <v>#N/A</v>
      </c>
      <c r="I10" s="20" t="e">
        <f>VLOOKUP(リレー!E12,コード一覧!$N$2:$O$3,2,FALSE)&amp;VLOOKUP(リレー!F12,コード一覧!$P$2:$R$2,2,FALSE)</f>
        <v>#N/A</v>
      </c>
      <c r="J10" s="20" t="str">
        <f>'中間シート（リレー）'!A11&amp;'中間シート（リレー）'!B11&amp;"."&amp;'中間シート（リレー）'!C11</f>
        <v>0000.00</v>
      </c>
    </row>
    <row r="11" spans="1:10" x14ac:dyDescent="0.15">
      <c r="B11" s="20" t="b">
        <f>リレー!B13</f>
        <v>0</v>
      </c>
      <c r="E11" s="20">
        <v>28</v>
      </c>
      <c r="F11" s="20">
        <v>5</v>
      </c>
      <c r="G11" s="20" t="e">
        <f>VLOOKUP(リレー!G13,コード一覧!$S$2:$T$9,2,FALSE)+IF(H11=3,30,0)</f>
        <v>#N/A</v>
      </c>
      <c r="H11" s="20" t="e">
        <f>VLOOKUP(リレー!D13,コード一覧!$L$2:$M$4,2,FALSE)</f>
        <v>#N/A</v>
      </c>
      <c r="I11" s="20" t="e">
        <f>VLOOKUP(リレー!E13,コード一覧!$N$2:$O$3,2,FALSE)&amp;VLOOKUP(リレー!F13,コード一覧!$P$2:$R$2,2,FALSE)</f>
        <v>#N/A</v>
      </c>
      <c r="J11" s="20" t="str">
        <f>'中間シート（リレー）'!A12&amp;'中間シート（リレー）'!B12&amp;"."&amp;'中間シート（リレー）'!C12</f>
        <v>0000.00</v>
      </c>
    </row>
    <row r="12" spans="1:10" x14ac:dyDescent="0.15">
      <c r="B12" s="20" t="b">
        <f>リレー!B14</f>
        <v>0</v>
      </c>
      <c r="E12" s="20">
        <v>28</v>
      </c>
      <c r="F12" s="20">
        <v>5</v>
      </c>
      <c r="G12" s="20" t="e">
        <f>VLOOKUP(リレー!G14,コード一覧!$S$2:$T$9,2,FALSE)+IF(H12=3,30,0)</f>
        <v>#N/A</v>
      </c>
      <c r="H12" s="20" t="e">
        <f>VLOOKUP(リレー!D14,コード一覧!$L$2:$M$4,2,FALSE)</f>
        <v>#N/A</v>
      </c>
      <c r="I12" s="20" t="e">
        <f>VLOOKUP(リレー!E14,コード一覧!$N$2:$O$3,2,FALSE)&amp;VLOOKUP(リレー!F14,コード一覧!$P$2:$R$2,2,FALSE)</f>
        <v>#N/A</v>
      </c>
      <c r="J12" s="20" t="str">
        <f>'中間シート（リレー）'!A13&amp;'中間シート（リレー）'!B13&amp;"."&amp;'中間シート（リレー）'!C13</f>
        <v>0000.00</v>
      </c>
    </row>
    <row r="13" spans="1:10" x14ac:dyDescent="0.15">
      <c r="B13" s="20" t="b">
        <f>リレー!B15</f>
        <v>0</v>
      </c>
      <c r="E13" s="20">
        <v>28</v>
      </c>
      <c r="F13" s="20">
        <v>5</v>
      </c>
      <c r="G13" s="20" t="e">
        <f>VLOOKUP(リレー!G15,コード一覧!$S$2:$T$9,2,FALSE)+IF(H13=3,30,0)</f>
        <v>#N/A</v>
      </c>
      <c r="H13" s="20" t="e">
        <f>VLOOKUP(リレー!D15,コード一覧!$L$2:$M$4,2,FALSE)</f>
        <v>#N/A</v>
      </c>
      <c r="I13" s="20" t="e">
        <f>VLOOKUP(リレー!E15,コード一覧!$N$2:$O$3,2,FALSE)&amp;VLOOKUP(リレー!F15,コード一覧!$P$2:$R$2,2,FALSE)</f>
        <v>#N/A</v>
      </c>
      <c r="J13" s="20" t="str">
        <f>'中間シート（リレー）'!A14&amp;'中間シート（リレー）'!B14&amp;"."&amp;'中間シート（リレー）'!C14</f>
        <v>0000.00</v>
      </c>
    </row>
    <row r="14" spans="1:10" x14ac:dyDescent="0.15">
      <c r="B14" s="20" t="b">
        <f>リレー!B16</f>
        <v>0</v>
      </c>
      <c r="E14" s="20">
        <v>28</v>
      </c>
      <c r="F14" s="20">
        <v>5</v>
      </c>
      <c r="G14" s="20" t="e">
        <f>VLOOKUP(リレー!G16,コード一覧!$S$2:$T$9,2,FALSE)+IF(H14=3,30,0)</f>
        <v>#N/A</v>
      </c>
      <c r="H14" s="20" t="e">
        <f>VLOOKUP(リレー!D16,コード一覧!$L$2:$M$4,2,FALSE)</f>
        <v>#N/A</v>
      </c>
      <c r="I14" s="20" t="e">
        <f>VLOOKUP(リレー!E16,コード一覧!$N$2:$O$3,2,FALSE)&amp;VLOOKUP(リレー!F16,コード一覧!$P$2:$R$2,2,FALSE)</f>
        <v>#N/A</v>
      </c>
      <c r="J14" s="20" t="str">
        <f>'中間シート（リレー）'!A15&amp;'中間シート（リレー）'!B15&amp;"."&amp;'中間シート（リレー）'!C15</f>
        <v>0000.00</v>
      </c>
    </row>
    <row r="15" spans="1:10" x14ac:dyDescent="0.15">
      <c r="B15" s="20" t="b">
        <f>リレー!B17</f>
        <v>0</v>
      </c>
      <c r="E15" s="20">
        <v>28</v>
      </c>
      <c r="F15" s="20">
        <v>5</v>
      </c>
      <c r="G15" s="20" t="e">
        <f>VLOOKUP(リレー!G17,コード一覧!$S$2:$T$9,2,FALSE)+IF(H15=3,30,0)</f>
        <v>#N/A</v>
      </c>
      <c r="H15" s="20" t="e">
        <f>VLOOKUP(リレー!D17,コード一覧!$L$2:$M$4,2,FALSE)</f>
        <v>#N/A</v>
      </c>
      <c r="I15" s="20" t="e">
        <f>VLOOKUP(リレー!E17,コード一覧!$N$2:$O$3,2,FALSE)&amp;VLOOKUP(リレー!F17,コード一覧!$P$2:$R$2,2,FALSE)</f>
        <v>#N/A</v>
      </c>
      <c r="J15" s="20" t="str">
        <f>'中間シート（リレー）'!A16&amp;'中間シート（リレー）'!B16&amp;"."&amp;'中間シート（リレー）'!C16</f>
        <v>0000.00</v>
      </c>
    </row>
    <row r="16" spans="1:10" x14ac:dyDescent="0.15">
      <c r="B16" s="20" t="b">
        <f>リレー!B18</f>
        <v>0</v>
      </c>
      <c r="E16" s="20">
        <v>28</v>
      </c>
      <c r="F16" s="20">
        <v>5</v>
      </c>
      <c r="G16" s="20" t="e">
        <f>VLOOKUP(リレー!G18,コード一覧!$S$2:$T$9,2,FALSE)+IF(H16=3,30,0)</f>
        <v>#N/A</v>
      </c>
      <c r="H16" s="20" t="e">
        <f>VLOOKUP(リレー!D18,コード一覧!$L$2:$M$4,2,FALSE)</f>
        <v>#N/A</v>
      </c>
      <c r="I16" s="20" t="e">
        <f>VLOOKUP(リレー!E18,コード一覧!$N$2:$O$3,2,FALSE)&amp;VLOOKUP(リレー!F18,コード一覧!$P$2:$R$2,2,FALSE)</f>
        <v>#N/A</v>
      </c>
      <c r="J16" s="20" t="str">
        <f>'中間シート（リレー）'!A17&amp;'中間シート（リレー）'!B17&amp;"."&amp;'中間シート（リレー）'!C17</f>
        <v>0000.00</v>
      </c>
    </row>
    <row r="17" spans="2:10" x14ac:dyDescent="0.15">
      <c r="B17" s="20" t="b">
        <f>リレー!B19</f>
        <v>0</v>
      </c>
      <c r="E17" s="20">
        <v>28</v>
      </c>
      <c r="F17" s="20">
        <v>5</v>
      </c>
      <c r="G17" s="20" t="e">
        <f>VLOOKUP(リレー!G19,コード一覧!$S$2:$T$9,2,FALSE)+IF(H17=3,30,0)</f>
        <v>#N/A</v>
      </c>
      <c r="H17" s="20" t="e">
        <f>VLOOKUP(リレー!D19,コード一覧!$L$2:$M$4,2,FALSE)</f>
        <v>#N/A</v>
      </c>
      <c r="I17" s="20" t="e">
        <f>VLOOKUP(リレー!E19,コード一覧!$N$2:$O$3,2,FALSE)&amp;VLOOKUP(リレー!F19,コード一覧!$P$2:$R$2,2,FALSE)</f>
        <v>#N/A</v>
      </c>
      <c r="J17" s="20" t="str">
        <f>'中間シート（リレー）'!A18&amp;'中間シート（リレー）'!B18&amp;"."&amp;'中間シート（リレー）'!C18</f>
        <v>0000.00</v>
      </c>
    </row>
    <row r="18" spans="2:10" x14ac:dyDescent="0.15">
      <c r="B18" s="20" t="b">
        <f>リレー!B20</f>
        <v>0</v>
      </c>
      <c r="E18" s="20">
        <v>28</v>
      </c>
      <c r="F18" s="20">
        <v>5</v>
      </c>
      <c r="G18" s="20" t="e">
        <f>VLOOKUP(リレー!G20,コード一覧!$S$2:$T$9,2,FALSE)+IF(H18=3,30,0)</f>
        <v>#N/A</v>
      </c>
      <c r="H18" s="20" t="e">
        <f>VLOOKUP(リレー!D20,コード一覧!$L$2:$M$4,2,FALSE)</f>
        <v>#N/A</v>
      </c>
      <c r="I18" s="20" t="e">
        <f>VLOOKUP(リレー!E20,コード一覧!$N$2:$O$3,2,FALSE)&amp;VLOOKUP(リレー!F20,コード一覧!$P$2:$R$2,2,FALSE)</f>
        <v>#N/A</v>
      </c>
      <c r="J18" s="20" t="str">
        <f>'中間シート（リレー）'!A19&amp;'中間シート（リレー）'!B19&amp;"."&amp;'中間シート（リレー）'!C19</f>
        <v>0000.00</v>
      </c>
    </row>
    <row r="19" spans="2:10" x14ac:dyDescent="0.15">
      <c r="B19" s="20" t="b">
        <f>リレー!B21</f>
        <v>0</v>
      </c>
      <c r="E19" s="20">
        <v>28</v>
      </c>
      <c r="F19" s="20">
        <v>5</v>
      </c>
      <c r="G19" s="20" t="e">
        <f>VLOOKUP(リレー!G21,コード一覧!$S$2:$T$9,2,FALSE)+IF(H19=3,30,0)</f>
        <v>#N/A</v>
      </c>
      <c r="H19" s="20" t="e">
        <f>VLOOKUP(リレー!D21,コード一覧!$L$2:$M$4,2,FALSE)</f>
        <v>#N/A</v>
      </c>
      <c r="I19" s="20" t="e">
        <f>VLOOKUP(リレー!E21,コード一覧!$N$2:$O$3,2,FALSE)&amp;VLOOKUP(リレー!F21,コード一覧!$P$2:$R$2,2,FALSE)</f>
        <v>#N/A</v>
      </c>
      <c r="J19" s="20" t="str">
        <f>'中間シート（リレー）'!A20&amp;'中間シート（リレー）'!B20&amp;"."&amp;'中間シート（リレー）'!C20</f>
        <v>0000.00</v>
      </c>
    </row>
    <row r="20" spans="2:10" x14ac:dyDescent="0.15">
      <c r="B20" s="20" t="b">
        <f>リレー!B22</f>
        <v>0</v>
      </c>
      <c r="E20" s="20">
        <v>28</v>
      </c>
      <c r="F20" s="20">
        <v>5</v>
      </c>
      <c r="G20" s="20" t="e">
        <f>VLOOKUP(リレー!G22,コード一覧!$S$2:$T$9,2,FALSE)+IF(H20=3,30,0)</f>
        <v>#N/A</v>
      </c>
      <c r="H20" s="20" t="e">
        <f>VLOOKUP(リレー!D22,コード一覧!$L$2:$M$4,2,FALSE)</f>
        <v>#N/A</v>
      </c>
      <c r="I20" s="20" t="e">
        <f>VLOOKUP(リレー!E22,コード一覧!$N$2:$O$3,2,FALSE)&amp;VLOOKUP(リレー!F22,コード一覧!$P$2:$R$2,2,FALSE)</f>
        <v>#N/A</v>
      </c>
      <c r="J20" s="20" t="str">
        <f>'中間シート（リレー）'!A21&amp;'中間シート（リレー）'!B21&amp;"."&amp;'中間シート（リレー）'!C21</f>
        <v>0000.00</v>
      </c>
    </row>
    <row r="21" spans="2:10" x14ac:dyDescent="0.15">
      <c r="B21" s="20" t="b">
        <f>リレー!B23</f>
        <v>0</v>
      </c>
      <c r="E21" s="20">
        <v>28</v>
      </c>
      <c r="F21" s="20">
        <v>5</v>
      </c>
      <c r="G21" s="20" t="e">
        <f>VLOOKUP(リレー!G23,コード一覧!$S$2:$T$9,2,FALSE)+IF(H21=3,30,0)</f>
        <v>#N/A</v>
      </c>
      <c r="H21" s="20" t="e">
        <f>VLOOKUP(リレー!D23,コード一覧!$L$2:$M$4,2,FALSE)</f>
        <v>#N/A</v>
      </c>
      <c r="I21" s="20" t="e">
        <f>VLOOKUP(リレー!E23,コード一覧!$N$2:$O$3,2,FALSE)&amp;VLOOKUP(リレー!F23,コード一覧!$P$2:$R$2,2,FALSE)</f>
        <v>#N/A</v>
      </c>
      <c r="J21" s="20" t="str">
        <f>'中間シート（リレー）'!A22&amp;'中間シート（リレー）'!B22&amp;"."&amp;'中間シート（リレー）'!C22</f>
        <v>0000.00</v>
      </c>
    </row>
    <row r="22" spans="2:10" x14ac:dyDescent="0.15">
      <c r="B22" s="20" t="b">
        <f>リレー!B24</f>
        <v>0</v>
      </c>
      <c r="E22" s="20">
        <v>28</v>
      </c>
      <c r="F22" s="20">
        <v>5</v>
      </c>
      <c r="G22" s="20" t="e">
        <f>VLOOKUP(リレー!G24,コード一覧!$S$2:$T$9,2,FALSE)+IF(H22=3,30,0)</f>
        <v>#N/A</v>
      </c>
      <c r="H22" s="20" t="e">
        <f>VLOOKUP(リレー!D24,コード一覧!$L$2:$M$4,2,FALSE)</f>
        <v>#N/A</v>
      </c>
      <c r="I22" s="20" t="e">
        <f>VLOOKUP(リレー!E24,コード一覧!$N$2:$O$3,2,FALSE)&amp;VLOOKUP(リレー!F24,コード一覧!$P$2:$R$2,2,FALSE)</f>
        <v>#N/A</v>
      </c>
      <c r="J22" s="20" t="str">
        <f>'中間シート（リレー）'!A23&amp;'中間シート（リレー）'!B23&amp;"."&amp;'中間シート（リレー）'!C23</f>
        <v>0000.00</v>
      </c>
    </row>
    <row r="23" spans="2:10" x14ac:dyDescent="0.15">
      <c r="B23" s="20" t="b">
        <f>リレー!B25</f>
        <v>0</v>
      </c>
      <c r="E23" s="20">
        <v>28</v>
      </c>
      <c r="F23" s="20">
        <v>5</v>
      </c>
      <c r="G23" s="20" t="e">
        <f>VLOOKUP(リレー!G25,コード一覧!$S$2:$T$9,2,FALSE)+IF(H23=3,30,0)</f>
        <v>#N/A</v>
      </c>
      <c r="H23" s="20" t="e">
        <f>VLOOKUP(リレー!D25,コード一覧!$L$2:$M$4,2,FALSE)</f>
        <v>#N/A</v>
      </c>
      <c r="I23" s="20" t="e">
        <f>VLOOKUP(リレー!E25,コード一覧!$N$2:$O$3,2,FALSE)&amp;VLOOKUP(リレー!F25,コード一覧!$P$2:$R$2,2,FALSE)</f>
        <v>#N/A</v>
      </c>
      <c r="J23" s="20" t="str">
        <f>'中間シート（リレー）'!A24&amp;'中間シート（リレー）'!B24&amp;"."&amp;'中間シート（リレー）'!C24</f>
        <v>0000.00</v>
      </c>
    </row>
    <row r="24" spans="2:10" x14ac:dyDescent="0.15">
      <c r="B24" s="20" t="b">
        <f>リレー!B26</f>
        <v>0</v>
      </c>
      <c r="E24" s="20">
        <v>28</v>
      </c>
      <c r="F24" s="20">
        <v>5</v>
      </c>
      <c r="G24" s="20" t="e">
        <f>VLOOKUP(リレー!G26,コード一覧!$S$2:$T$9,2,FALSE)+IF(H24=3,30,0)</f>
        <v>#N/A</v>
      </c>
      <c r="H24" s="20" t="e">
        <f>VLOOKUP(リレー!D26,コード一覧!$L$2:$M$4,2,FALSE)</f>
        <v>#N/A</v>
      </c>
      <c r="I24" s="20" t="e">
        <f>VLOOKUP(リレー!E26,コード一覧!$N$2:$O$3,2,FALSE)&amp;VLOOKUP(リレー!F26,コード一覧!$P$2:$R$2,2,FALSE)</f>
        <v>#N/A</v>
      </c>
      <c r="J24" s="20" t="str">
        <f>'中間シート（リレー）'!A25&amp;'中間シート（リレー）'!B25&amp;"."&amp;'中間シート（リレー）'!C25</f>
        <v>0000.00</v>
      </c>
    </row>
    <row r="25" spans="2:10" x14ac:dyDescent="0.15">
      <c r="B25" s="20" t="b">
        <f>リレー!B27</f>
        <v>0</v>
      </c>
      <c r="E25" s="20">
        <v>28</v>
      </c>
      <c r="F25" s="20">
        <v>5</v>
      </c>
      <c r="G25" s="20" t="e">
        <f>VLOOKUP(リレー!G27,コード一覧!$S$2:$T$9,2,FALSE)+IF(H25=3,30,0)</f>
        <v>#N/A</v>
      </c>
      <c r="H25" s="20" t="e">
        <f>VLOOKUP(リレー!D27,コード一覧!$L$2:$M$4,2,FALSE)</f>
        <v>#N/A</v>
      </c>
      <c r="I25" s="20" t="e">
        <f>VLOOKUP(リレー!E27,コード一覧!$N$2:$O$3,2,FALSE)&amp;VLOOKUP(リレー!F27,コード一覧!$P$2:$R$2,2,FALSE)</f>
        <v>#N/A</v>
      </c>
      <c r="J25" s="20" t="str">
        <f>'中間シート（リレー）'!A26&amp;'中間シート（リレー）'!B26&amp;"."&amp;'中間シート（リレー）'!C26</f>
        <v>0000.00</v>
      </c>
    </row>
    <row r="26" spans="2:10" x14ac:dyDescent="0.15">
      <c r="B26" s="20" t="b">
        <f>リレー!B28</f>
        <v>0</v>
      </c>
      <c r="E26" s="20">
        <v>28</v>
      </c>
      <c r="F26" s="20">
        <v>5</v>
      </c>
      <c r="G26" s="20" t="e">
        <f>VLOOKUP(リレー!G28,コード一覧!$S$2:$T$9,2,FALSE)+IF(H26=3,30,0)</f>
        <v>#N/A</v>
      </c>
      <c r="H26" s="20" t="e">
        <f>VLOOKUP(リレー!D28,コード一覧!$L$2:$M$4,2,FALSE)</f>
        <v>#N/A</v>
      </c>
      <c r="I26" s="20" t="e">
        <f>VLOOKUP(リレー!E28,コード一覧!$N$2:$O$3,2,FALSE)&amp;VLOOKUP(リレー!F28,コード一覧!$P$2:$R$2,2,FALSE)</f>
        <v>#N/A</v>
      </c>
      <c r="J26" s="20" t="str">
        <f>'中間シート（リレー）'!A27&amp;'中間シート（リレー）'!B27&amp;"."&amp;'中間シート（リレー）'!C27</f>
        <v>0000.00</v>
      </c>
    </row>
    <row r="27" spans="2:10" x14ac:dyDescent="0.15">
      <c r="B27" s="20" t="b">
        <f>リレー!B29</f>
        <v>0</v>
      </c>
      <c r="E27" s="20">
        <v>28</v>
      </c>
      <c r="F27" s="20">
        <v>5</v>
      </c>
      <c r="G27" s="20" t="e">
        <f>VLOOKUP(リレー!G29,コード一覧!$S$2:$T$9,2,FALSE)+IF(H27=3,30,0)</f>
        <v>#N/A</v>
      </c>
      <c r="H27" s="20" t="e">
        <f>VLOOKUP(リレー!D29,コード一覧!$L$2:$M$4,2,FALSE)</f>
        <v>#N/A</v>
      </c>
      <c r="I27" s="20" t="e">
        <f>VLOOKUP(リレー!E29,コード一覧!$N$2:$O$3,2,FALSE)&amp;VLOOKUP(リレー!F29,コード一覧!$P$2:$R$2,2,FALSE)</f>
        <v>#N/A</v>
      </c>
      <c r="J27" s="20" t="str">
        <f>'中間シート（リレー）'!A28&amp;'中間シート（リレー）'!B28&amp;"."&amp;'中間シート（リレー）'!C28</f>
        <v>0000.00</v>
      </c>
    </row>
    <row r="28" spans="2:10" x14ac:dyDescent="0.15">
      <c r="B28" s="20" t="b">
        <f>リレー!B30</f>
        <v>0</v>
      </c>
      <c r="E28" s="20">
        <v>28</v>
      </c>
      <c r="F28" s="20">
        <v>5</v>
      </c>
      <c r="G28" s="20" t="e">
        <f>VLOOKUP(リレー!G30,コード一覧!$S$2:$T$9,2,FALSE)+IF(H28=3,30,0)</f>
        <v>#N/A</v>
      </c>
      <c r="H28" s="20" t="e">
        <f>VLOOKUP(リレー!D30,コード一覧!$L$2:$M$4,2,FALSE)</f>
        <v>#N/A</v>
      </c>
      <c r="I28" s="20" t="e">
        <f>VLOOKUP(リレー!E30,コード一覧!$N$2:$O$3,2,FALSE)&amp;VLOOKUP(リレー!F30,コード一覧!$P$2:$R$2,2,FALSE)</f>
        <v>#N/A</v>
      </c>
      <c r="J28" s="20" t="str">
        <f>'中間シート（リレー）'!A29&amp;'中間シート（リレー）'!B29&amp;"."&amp;'中間シート（リレー）'!C29</f>
        <v>0000.00</v>
      </c>
    </row>
    <row r="29" spans="2:10" x14ac:dyDescent="0.15">
      <c r="B29" s="20" t="b">
        <f>リレー!B31</f>
        <v>0</v>
      </c>
      <c r="E29" s="20">
        <v>28</v>
      </c>
      <c r="F29" s="20">
        <v>5</v>
      </c>
      <c r="G29" s="20" t="e">
        <f>VLOOKUP(リレー!G31,コード一覧!$S$2:$T$9,2,FALSE)+IF(H29=3,30,0)</f>
        <v>#N/A</v>
      </c>
      <c r="H29" s="20" t="e">
        <f>VLOOKUP(リレー!D31,コード一覧!$L$2:$M$4,2,FALSE)</f>
        <v>#N/A</v>
      </c>
      <c r="I29" s="20" t="e">
        <f>VLOOKUP(リレー!E31,コード一覧!$N$2:$O$3,2,FALSE)&amp;VLOOKUP(リレー!F31,コード一覧!$P$2:$R$2,2,FALSE)</f>
        <v>#N/A</v>
      </c>
      <c r="J29" s="20" t="str">
        <f>'中間シート（リレー）'!A30&amp;'中間シート（リレー）'!B30&amp;"."&amp;'中間シート（リレー）'!C30</f>
        <v>0000.00</v>
      </c>
    </row>
    <row r="30" spans="2:10" x14ac:dyDescent="0.15">
      <c r="B30" s="20" t="b">
        <f>リレー!B32</f>
        <v>0</v>
      </c>
      <c r="E30" s="20">
        <v>28</v>
      </c>
      <c r="F30" s="20">
        <v>5</v>
      </c>
      <c r="G30" s="20" t="e">
        <f>VLOOKUP(リレー!G32,コード一覧!$S$2:$T$9,2,FALSE)+IF(H30=3,30,0)</f>
        <v>#N/A</v>
      </c>
      <c r="H30" s="20" t="e">
        <f>VLOOKUP(リレー!D32,コード一覧!$L$2:$M$4,2,FALSE)</f>
        <v>#N/A</v>
      </c>
      <c r="I30" s="20" t="e">
        <f>VLOOKUP(リレー!E32,コード一覧!$N$2:$O$3,2,FALSE)&amp;VLOOKUP(リレー!F32,コード一覧!$P$2:$R$2,2,FALSE)</f>
        <v>#N/A</v>
      </c>
      <c r="J30" s="20" t="str">
        <f>'中間シート（リレー）'!A31&amp;'中間シート（リレー）'!B31&amp;"."&amp;'中間シート（リレー）'!C31</f>
        <v>0000.00</v>
      </c>
    </row>
    <row r="31" spans="2:10" x14ac:dyDescent="0.15">
      <c r="B31" s="20" t="b">
        <f>リレー!B33</f>
        <v>0</v>
      </c>
      <c r="E31" s="20">
        <v>28</v>
      </c>
      <c r="F31" s="20">
        <v>5</v>
      </c>
      <c r="G31" s="20" t="e">
        <f>VLOOKUP(リレー!G33,コード一覧!$S$2:$T$9,2,FALSE)+IF(H31=3,30,0)</f>
        <v>#N/A</v>
      </c>
      <c r="H31" s="20" t="e">
        <f>VLOOKUP(リレー!D33,コード一覧!$L$2:$M$4,2,FALSE)</f>
        <v>#N/A</v>
      </c>
      <c r="I31" s="20" t="e">
        <f>VLOOKUP(リレー!E33,コード一覧!$N$2:$O$3,2,FALSE)&amp;VLOOKUP(リレー!F33,コード一覧!$P$2:$R$2,2,FALSE)</f>
        <v>#N/A</v>
      </c>
      <c r="J31" s="20" t="str">
        <f>'中間シート（リレー）'!A32&amp;'中間シート（リレー）'!B32&amp;"."&amp;'中間シート（リレー）'!C32</f>
        <v>0000.00</v>
      </c>
    </row>
    <row r="32" spans="2:10" x14ac:dyDescent="0.15">
      <c r="B32" s="20" t="b">
        <f>リレー!B34</f>
        <v>0</v>
      </c>
      <c r="E32" s="20">
        <v>28</v>
      </c>
      <c r="F32" s="20">
        <v>5</v>
      </c>
      <c r="G32" s="20" t="e">
        <f>VLOOKUP(リレー!G34,コード一覧!$S$2:$T$9,2,FALSE)+IF(H32=3,30,0)</f>
        <v>#N/A</v>
      </c>
      <c r="H32" s="20" t="e">
        <f>VLOOKUP(リレー!D34,コード一覧!$L$2:$M$4,2,FALSE)</f>
        <v>#N/A</v>
      </c>
      <c r="I32" s="20" t="e">
        <f>VLOOKUP(リレー!E34,コード一覧!$N$2:$O$3,2,FALSE)&amp;VLOOKUP(リレー!F34,コード一覧!$P$2:$R$2,2,FALSE)</f>
        <v>#N/A</v>
      </c>
      <c r="J32" s="20" t="str">
        <f>'中間シート（リレー）'!A33&amp;'中間シート（リレー）'!B33&amp;"."&amp;'中間シート（リレー）'!C33</f>
        <v>0000.00</v>
      </c>
    </row>
    <row r="33" spans="2:10" x14ac:dyDescent="0.15">
      <c r="B33" s="20" t="b">
        <f>リレー!B35</f>
        <v>0</v>
      </c>
      <c r="E33" s="20">
        <v>28</v>
      </c>
      <c r="F33" s="20">
        <v>5</v>
      </c>
      <c r="G33" s="20" t="e">
        <f>VLOOKUP(リレー!G35,コード一覧!$S$2:$T$9,2,FALSE)+IF(H33=3,30,0)</f>
        <v>#N/A</v>
      </c>
      <c r="H33" s="20" t="e">
        <f>VLOOKUP(リレー!D35,コード一覧!$L$2:$M$4,2,FALSE)</f>
        <v>#N/A</v>
      </c>
      <c r="I33" s="20" t="e">
        <f>VLOOKUP(リレー!E35,コード一覧!$N$2:$O$3,2,FALSE)&amp;VLOOKUP(リレー!F35,コード一覧!$P$2:$R$2,2,FALSE)</f>
        <v>#N/A</v>
      </c>
      <c r="J33" s="20" t="str">
        <f>'中間シート（リレー）'!A34&amp;'中間シート（リレー）'!B34&amp;"."&amp;'中間シート（リレー）'!C34</f>
        <v>0000.00</v>
      </c>
    </row>
    <row r="34" spans="2:10" x14ac:dyDescent="0.15">
      <c r="B34" s="20" t="b">
        <f>リレー!B36</f>
        <v>0</v>
      </c>
      <c r="E34" s="20">
        <v>28</v>
      </c>
      <c r="F34" s="20">
        <v>5</v>
      </c>
      <c r="G34" s="20" t="e">
        <f>VLOOKUP(リレー!G36,コード一覧!$S$2:$T$9,2,FALSE)+IF(H34=3,30,0)</f>
        <v>#N/A</v>
      </c>
      <c r="H34" s="20" t="e">
        <f>VLOOKUP(リレー!D36,コード一覧!$L$2:$M$4,2,FALSE)</f>
        <v>#N/A</v>
      </c>
      <c r="I34" s="20" t="e">
        <f>VLOOKUP(リレー!E36,コード一覧!$N$2:$O$3,2,FALSE)&amp;VLOOKUP(リレー!F36,コード一覧!$P$2:$R$2,2,FALSE)</f>
        <v>#N/A</v>
      </c>
      <c r="J34" s="20" t="str">
        <f>'中間シート（リレー）'!A35&amp;'中間シート（リレー）'!B35&amp;"."&amp;'中間シート（リレー）'!C35</f>
        <v>0000.00</v>
      </c>
    </row>
    <row r="35" spans="2:10" x14ac:dyDescent="0.15">
      <c r="B35" s="20" t="b">
        <f>リレー!B37</f>
        <v>0</v>
      </c>
      <c r="E35" s="20">
        <v>28</v>
      </c>
      <c r="F35" s="20">
        <v>5</v>
      </c>
      <c r="G35" s="20" t="e">
        <f>VLOOKUP(リレー!G37,コード一覧!$S$2:$T$9,2,FALSE)+IF(H35=3,30,0)</f>
        <v>#N/A</v>
      </c>
      <c r="H35" s="20" t="e">
        <f>VLOOKUP(リレー!D37,コード一覧!$L$2:$M$4,2,FALSE)</f>
        <v>#N/A</v>
      </c>
      <c r="I35" s="20" t="e">
        <f>VLOOKUP(リレー!E37,コード一覧!$N$2:$O$3,2,FALSE)&amp;VLOOKUP(リレー!F37,コード一覧!$P$2:$R$2,2,FALSE)</f>
        <v>#N/A</v>
      </c>
      <c r="J35" s="20" t="str">
        <f>'中間シート（リレー）'!A36&amp;'中間シート（リレー）'!B36&amp;"."&amp;'中間シート（リレー）'!C36</f>
        <v>0000.00</v>
      </c>
    </row>
    <row r="36" spans="2:10" x14ac:dyDescent="0.15">
      <c r="B36" s="20" t="b">
        <f>リレー!B38</f>
        <v>0</v>
      </c>
      <c r="E36" s="20">
        <v>28</v>
      </c>
      <c r="F36" s="20">
        <v>5</v>
      </c>
      <c r="G36" s="20" t="e">
        <f>VLOOKUP(リレー!G38,コード一覧!$S$2:$T$9,2,FALSE)+IF(H36=3,30,0)</f>
        <v>#N/A</v>
      </c>
      <c r="H36" s="20" t="e">
        <f>VLOOKUP(リレー!D38,コード一覧!$L$2:$M$4,2,FALSE)</f>
        <v>#N/A</v>
      </c>
      <c r="I36" s="20" t="e">
        <f>VLOOKUP(リレー!E38,コード一覧!$N$2:$O$3,2,FALSE)&amp;VLOOKUP(リレー!F38,コード一覧!$P$2:$R$2,2,FALSE)</f>
        <v>#N/A</v>
      </c>
      <c r="J36" s="20" t="str">
        <f>'中間シート（リレー）'!A37&amp;'中間シート（リレー）'!B37&amp;"."&amp;'中間シート（リレー）'!C37</f>
        <v>0000.00</v>
      </c>
    </row>
    <row r="37" spans="2:10" x14ac:dyDescent="0.15">
      <c r="B37" s="20" t="b">
        <f>リレー!B39</f>
        <v>0</v>
      </c>
      <c r="E37" s="20">
        <v>28</v>
      </c>
      <c r="F37" s="20">
        <v>5</v>
      </c>
      <c r="G37" s="20" t="e">
        <f>VLOOKUP(リレー!G39,コード一覧!$S$2:$T$9,2,FALSE)+IF(H37=3,30,0)</f>
        <v>#N/A</v>
      </c>
      <c r="H37" s="20" t="e">
        <f>VLOOKUP(リレー!D39,コード一覧!$L$2:$M$4,2,FALSE)</f>
        <v>#N/A</v>
      </c>
      <c r="I37" s="20" t="e">
        <f>VLOOKUP(リレー!E39,コード一覧!$N$2:$O$3,2,FALSE)&amp;VLOOKUP(リレー!F39,コード一覧!$P$2:$R$2,2,FALSE)</f>
        <v>#N/A</v>
      </c>
      <c r="J37" s="20" t="str">
        <f>'中間シート（リレー）'!A38&amp;'中間シート（リレー）'!B38&amp;"."&amp;'中間シート（リレー）'!C38</f>
        <v>0000.00</v>
      </c>
    </row>
    <row r="38" spans="2:10" x14ac:dyDescent="0.15">
      <c r="B38" s="20" t="b">
        <f>リレー!B40</f>
        <v>0</v>
      </c>
      <c r="E38" s="20">
        <v>28</v>
      </c>
      <c r="F38" s="20">
        <v>5</v>
      </c>
      <c r="G38" s="20" t="e">
        <f>VLOOKUP(リレー!G40,コード一覧!$S$2:$T$9,2,FALSE)+IF(H38=3,30,0)</f>
        <v>#N/A</v>
      </c>
      <c r="H38" s="20" t="e">
        <f>VLOOKUP(リレー!D40,コード一覧!$L$2:$M$4,2,FALSE)</f>
        <v>#N/A</v>
      </c>
      <c r="I38" s="20" t="e">
        <f>VLOOKUP(リレー!E40,コード一覧!$N$2:$O$3,2,FALSE)&amp;VLOOKUP(リレー!F40,コード一覧!$P$2:$R$2,2,FALSE)</f>
        <v>#N/A</v>
      </c>
      <c r="J38" s="20" t="str">
        <f>'中間シート（リレー）'!A39&amp;'中間シート（リレー）'!B39&amp;"."&amp;'中間シート（リレー）'!C39</f>
        <v>0000.00</v>
      </c>
    </row>
    <row r="39" spans="2:10" x14ac:dyDescent="0.15">
      <c r="B39" s="20" t="b">
        <f>リレー!B41</f>
        <v>0</v>
      </c>
      <c r="E39" s="20">
        <v>28</v>
      </c>
      <c r="F39" s="20">
        <v>5</v>
      </c>
      <c r="G39" s="20" t="e">
        <f>VLOOKUP(リレー!G41,コード一覧!$S$2:$T$9,2,FALSE)+IF(H39=3,30,0)</f>
        <v>#N/A</v>
      </c>
      <c r="H39" s="20" t="e">
        <f>VLOOKUP(リレー!D41,コード一覧!$L$2:$M$4,2,FALSE)</f>
        <v>#N/A</v>
      </c>
      <c r="I39" s="20" t="e">
        <f>VLOOKUP(リレー!E41,コード一覧!$N$2:$O$3,2,FALSE)&amp;VLOOKUP(リレー!F41,コード一覧!$P$2:$R$2,2,FALSE)</f>
        <v>#N/A</v>
      </c>
      <c r="J39" s="20" t="str">
        <f>'中間シート（リレー）'!A40&amp;'中間シート（リレー）'!B40&amp;"."&amp;'中間シート（リレー）'!C40</f>
        <v>0000.00</v>
      </c>
    </row>
    <row r="40" spans="2:10" x14ac:dyDescent="0.15">
      <c r="B40" s="20" t="b">
        <f>リレー!B42</f>
        <v>0</v>
      </c>
      <c r="E40" s="20">
        <v>28</v>
      </c>
      <c r="F40" s="20">
        <v>5</v>
      </c>
      <c r="G40" s="20" t="e">
        <f>VLOOKUP(リレー!G42,コード一覧!$S$2:$T$9,2,FALSE)+IF(H40=3,30,0)</f>
        <v>#N/A</v>
      </c>
      <c r="H40" s="20" t="e">
        <f>VLOOKUP(リレー!D42,コード一覧!$L$2:$M$4,2,FALSE)</f>
        <v>#N/A</v>
      </c>
      <c r="I40" s="20" t="e">
        <f>VLOOKUP(リレー!E42,コード一覧!$N$2:$O$3,2,FALSE)&amp;VLOOKUP(リレー!F42,コード一覧!$P$2:$R$2,2,FALSE)</f>
        <v>#N/A</v>
      </c>
      <c r="J40" s="20" t="str">
        <f>'中間シート（リレー）'!A41&amp;'中間シート（リレー）'!B41&amp;"."&amp;'中間シート（リレー）'!C41</f>
        <v>0000.00</v>
      </c>
    </row>
    <row r="41" spans="2:10" x14ac:dyDescent="0.15">
      <c r="B41" s="20" t="b">
        <f>リレー!B43</f>
        <v>0</v>
      </c>
      <c r="E41" s="20">
        <v>28</v>
      </c>
      <c r="F41" s="20">
        <v>5</v>
      </c>
      <c r="G41" s="20" t="e">
        <f>VLOOKUP(リレー!G43,コード一覧!$S$2:$T$9,2,FALSE)+IF(H41=3,30,0)</f>
        <v>#N/A</v>
      </c>
      <c r="H41" s="20" t="e">
        <f>VLOOKUP(リレー!D43,コード一覧!$L$2:$M$4,2,FALSE)</f>
        <v>#N/A</v>
      </c>
      <c r="I41" s="20" t="e">
        <f>VLOOKUP(リレー!E43,コード一覧!$N$2:$O$3,2,FALSE)&amp;VLOOKUP(リレー!F43,コード一覧!$P$2:$R$2,2,FALSE)</f>
        <v>#N/A</v>
      </c>
      <c r="J41" s="20" t="str">
        <f>'中間シート（リレー）'!A42&amp;'中間シート（リレー）'!B42&amp;"."&amp;'中間シート（リレー）'!C42</f>
        <v>0000.00</v>
      </c>
    </row>
    <row r="42" spans="2:10" x14ac:dyDescent="0.15">
      <c r="B42" s="20" t="b">
        <f>リレー!B44</f>
        <v>0</v>
      </c>
      <c r="E42" s="20">
        <v>28</v>
      </c>
      <c r="F42" s="20">
        <v>5</v>
      </c>
      <c r="G42" s="20" t="e">
        <f>VLOOKUP(リレー!G44,コード一覧!$S$2:$T$9,2,FALSE)+IF(H42=3,30,0)</f>
        <v>#N/A</v>
      </c>
      <c r="H42" s="20" t="e">
        <f>VLOOKUP(リレー!D44,コード一覧!$L$2:$M$4,2,FALSE)</f>
        <v>#N/A</v>
      </c>
      <c r="I42" s="20" t="e">
        <f>VLOOKUP(リレー!E44,コード一覧!$N$2:$O$3,2,FALSE)&amp;VLOOKUP(リレー!F44,コード一覧!$P$2:$R$2,2,FALSE)</f>
        <v>#N/A</v>
      </c>
      <c r="J42" s="20" t="str">
        <f>'中間シート（リレー）'!A43&amp;'中間シート（リレー）'!B43&amp;"."&amp;'中間シート（リレー）'!C43</f>
        <v>0000.00</v>
      </c>
    </row>
    <row r="43" spans="2:10" x14ac:dyDescent="0.15">
      <c r="B43" s="20" t="b">
        <f>リレー!B45</f>
        <v>0</v>
      </c>
      <c r="E43" s="20">
        <v>28</v>
      </c>
      <c r="F43" s="20">
        <v>5</v>
      </c>
      <c r="G43" s="20" t="e">
        <f>VLOOKUP(リレー!G45,コード一覧!$S$2:$T$9,2,FALSE)+IF(H43=3,30,0)</f>
        <v>#N/A</v>
      </c>
      <c r="H43" s="20" t="e">
        <f>VLOOKUP(リレー!D45,コード一覧!$L$2:$M$4,2,FALSE)</f>
        <v>#N/A</v>
      </c>
      <c r="I43" s="20" t="e">
        <f>VLOOKUP(リレー!E45,コード一覧!$N$2:$O$3,2,FALSE)&amp;VLOOKUP(リレー!F45,コード一覧!$P$2:$R$2,2,FALSE)</f>
        <v>#N/A</v>
      </c>
      <c r="J43" s="20" t="str">
        <f>'中間シート（リレー）'!A44&amp;'中間シート（リレー）'!B44&amp;"."&amp;'中間シート（リレー）'!C44</f>
        <v>0000.00</v>
      </c>
    </row>
    <row r="44" spans="2:10" x14ac:dyDescent="0.15">
      <c r="B44" s="20" t="b">
        <f>リレー!B46</f>
        <v>0</v>
      </c>
      <c r="E44" s="20">
        <v>28</v>
      </c>
      <c r="F44" s="20">
        <v>5</v>
      </c>
      <c r="G44" s="20" t="e">
        <f>VLOOKUP(リレー!G46,コード一覧!$S$2:$T$9,2,FALSE)+IF(H44=3,30,0)</f>
        <v>#N/A</v>
      </c>
      <c r="H44" s="20" t="e">
        <f>VLOOKUP(リレー!D46,コード一覧!$L$2:$M$4,2,FALSE)</f>
        <v>#N/A</v>
      </c>
      <c r="I44" s="20" t="e">
        <f>VLOOKUP(リレー!E46,コード一覧!$N$2:$O$3,2,FALSE)&amp;VLOOKUP(リレー!F46,コード一覧!$P$2:$R$2,2,FALSE)</f>
        <v>#N/A</v>
      </c>
      <c r="J44" s="20" t="str">
        <f>'中間シート（リレー）'!A45&amp;'中間シート（リレー）'!B45&amp;"."&amp;'中間シート（リレー）'!C45</f>
        <v>0000.00</v>
      </c>
    </row>
    <row r="45" spans="2:10" x14ac:dyDescent="0.15">
      <c r="B45" s="20" t="b">
        <f>リレー!B47</f>
        <v>0</v>
      </c>
      <c r="E45" s="20">
        <v>28</v>
      </c>
      <c r="F45" s="20">
        <v>5</v>
      </c>
      <c r="G45" s="20" t="e">
        <f>VLOOKUP(リレー!G47,コード一覧!$S$2:$T$9,2,FALSE)+IF(H45=3,30,0)</f>
        <v>#N/A</v>
      </c>
      <c r="H45" s="20" t="e">
        <f>VLOOKUP(リレー!D47,コード一覧!$L$2:$M$4,2,FALSE)</f>
        <v>#N/A</v>
      </c>
      <c r="I45" s="20" t="e">
        <f>VLOOKUP(リレー!E47,コード一覧!$N$2:$O$3,2,FALSE)&amp;VLOOKUP(リレー!F47,コード一覧!$P$2:$R$2,2,FALSE)</f>
        <v>#N/A</v>
      </c>
      <c r="J45" s="20" t="str">
        <f>'中間シート（リレー）'!A46&amp;'中間シート（リレー）'!B46&amp;"."&amp;'中間シート（リレー）'!C46</f>
        <v>0000.00</v>
      </c>
    </row>
    <row r="46" spans="2:10" x14ac:dyDescent="0.15">
      <c r="B46" s="20" t="b">
        <f>リレー!B48</f>
        <v>0</v>
      </c>
      <c r="E46" s="20">
        <v>28</v>
      </c>
      <c r="F46" s="20">
        <v>5</v>
      </c>
      <c r="G46" s="20" t="e">
        <f>VLOOKUP(リレー!G48,コード一覧!$S$2:$T$9,2,FALSE)+IF(H46=3,30,0)</f>
        <v>#N/A</v>
      </c>
      <c r="H46" s="20" t="e">
        <f>VLOOKUP(リレー!D48,コード一覧!$L$2:$M$4,2,FALSE)</f>
        <v>#N/A</v>
      </c>
      <c r="I46" s="20" t="e">
        <f>VLOOKUP(リレー!E48,コード一覧!$N$2:$O$3,2,FALSE)&amp;VLOOKUP(リレー!F48,コード一覧!$P$2:$R$2,2,FALSE)</f>
        <v>#N/A</v>
      </c>
      <c r="J46" s="20" t="str">
        <f>'中間シート（リレー）'!A47&amp;'中間シート（リレー）'!B47&amp;"."&amp;'中間シート（リレー）'!C47</f>
        <v>0000.00</v>
      </c>
    </row>
    <row r="47" spans="2:10" x14ac:dyDescent="0.15">
      <c r="B47" s="20" t="b">
        <f>リレー!B49</f>
        <v>0</v>
      </c>
      <c r="E47" s="20">
        <v>28</v>
      </c>
      <c r="F47" s="20">
        <v>5</v>
      </c>
      <c r="G47" s="20" t="e">
        <f>VLOOKUP(リレー!G49,コード一覧!$S$2:$T$9,2,FALSE)+IF(H47=3,30,0)</f>
        <v>#N/A</v>
      </c>
      <c r="H47" s="20" t="e">
        <f>VLOOKUP(リレー!D49,コード一覧!$L$2:$M$4,2,FALSE)</f>
        <v>#N/A</v>
      </c>
      <c r="I47" s="20" t="e">
        <f>VLOOKUP(リレー!E49,コード一覧!$N$2:$O$3,2,FALSE)&amp;VLOOKUP(リレー!F49,コード一覧!$P$2:$R$2,2,FALSE)</f>
        <v>#N/A</v>
      </c>
      <c r="J47" s="20" t="str">
        <f>'中間シート（リレー）'!A48&amp;'中間シート（リレー）'!B48&amp;"."&amp;'中間シート（リレー）'!C48</f>
        <v>0000.00</v>
      </c>
    </row>
    <row r="48" spans="2:10" x14ac:dyDescent="0.15">
      <c r="B48" s="20" t="b">
        <f>リレー!B50</f>
        <v>0</v>
      </c>
      <c r="E48" s="20">
        <v>28</v>
      </c>
      <c r="F48" s="20">
        <v>5</v>
      </c>
      <c r="G48" s="20" t="e">
        <f>VLOOKUP(リレー!G50,コード一覧!$S$2:$T$9,2,FALSE)+IF(H48=3,30,0)</f>
        <v>#N/A</v>
      </c>
      <c r="H48" s="20" t="e">
        <f>VLOOKUP(リレー!D50,コード一覧!$L$2:$M$4,2,FALSE)</f>
        <v>#N/A</v>
      </c>
      <c r="I48" s="20" t="e">
        <f>VLOOKUP(リレー!E50,コード一覧!$N$2:$O$3,2,FALSE)&amp;VLOOKUP(リレー!F50,コード一覧!$P$2:$R$2,2,FALSE)</f>
        <v>#N/A</v>
      </c>
      <c r="J48" s="20" t="str">
        <f>'中間シート（リレー）'!A49&amp;'中間シート（リレー）'!B49&amp;"."&amp;'中間シート（リレー）'!C49</f>
        <v>0000.00</v>
      </c>
    </row>
    <row r="49" spans="2:10" x14ac:dyDescent="0.15">
      <c r="B49" s="20" t="b">
        <f>リレー!B51</f>
        <v>0</v>
      </c>
      <c r="E49" s="20">
        <v>28</v>
      </c>
      <c r="F49" s="20">
        <v>5</v>
      </c>
      <c r="G49" s="20" t="e">
        <f>VLOOKUP(リレー!G51,コード一覧!$S$2:$T$9,2,FALSE)+IF(H49=3,30,0)</f>
        <v>#N/A</v>
      </c>
      <c r="H49" s="20" t="e">
        <f>VLOOKUP(リレー!D51,コード一覧!$L$2:$M$4,2,FALSE)</f>
        <v>#N/A</v>
      </c>
      <c r="I49" s="20" t="e">
        <f>VLOOKUP(リレー!E51,コード一覧!$N$2:$O$3,2,FALSE)&amp;VLOOKUP(リレー!F51,コード一覧!$P$2:$R$2,2,FALSE)</f>
        <v>#N/A</v>
      </c>
      <c r="J49" s="20" t="str">
        <f>'中間シート（リレー）'!A50&amp;'中間シート（リレー）'!B50&amp;"."&amp;'中間シート（リレー）'!C50</f>
        <v>0000.00</v>
      </c>
    </row>
    <row r="50" spans="2:10" x14ac:dyDescent="0.15">
      <c r="B50" s="20" t="b">
        <f>リレー!B52</f>
        <v>0</v>
      </c>
      <c r="E50" s="20">
        <v>28</v>
      </c>
      <c r="F50" s="20">
        <v>5</v>
      </c>
      <c r="G50" s="20" t="e">
        <f>VLOOKUP(リレー!G52,コード一覧!$S$2:$T$9,2,FALSE)+IF(H50=3,30,0)</f>
        <v>#N/A</v>
      </c>
      <c r="H50" s="20" t="e">
        <f>VLOOKUP(リレー!D52,コード一覧!$L$2:$M$4,2,FALSE)</f>
        <v>#N/A</v>
      </c>
      <c r="I50" s="20" t="e">
        <f>VLOOKUP(リレー!E52,コード一覧!$N$2:$O$3,2,FALSE)&amp;VLOOKUP(リレー!F52,コード一覧!$P$2:$R$2,2,FALSE)</f>
        <v>#N/A</v>
      </c>
      <c r="J50" s="20" t="str">
        <f>'中間シート（リレー）'!A51&amp;'中間シート（リレー）'!B51&amp;"."&amp;'中間シート（リレー）'!C51</f>
        <v>0000.00</v>
      </c>
    </row>
    <row r="51" spans="2:10" x14ac:dyDescent="0.15">
      <c r="B51" s="20" t="b">
        <f>リレー!B53</f>
        <v>0</v>
      </c>
      <c r="E51" s="20">
        <v>28</v>
      </c>
      <c r="F51" s="20">
        <v>5</v>
      </c>
      <c r="G51" s="20" t="e">
        <f>VLOOKUP(リレー!G53,コード一覧!$S$2:$T$9,2,FALSE)+IF(H51=3,30,0)</f>
        <v>#N/A</v>
      </c>
      <c r="H51" s="20" t="e">
        <f>VLOOKUP(リレー!D53,コード一覧!$L$2:$M$4,2,FALSE)</f>
        <v>#N/A</v>
      </c>
      <c r="I51" s="20" t="e">
        <f>VLOOKUP(リレー!E53,コード一覧!$N$2:$O$3,2,FALSE)&amp;VLOOKUP(リレー!F53,コード一覧!$P$2:$R$2,2,FALSE)</f>
        <v>#N/A</v>
      </c>
      <c r="J51" s="20" t="str">
        <f>'中間シート（リレー）'!A52&amp;'中間シート（リレー）'!B52&amp;"."&amp;'中間シート（リレー）'!C52</f>
        <v>0000.00</v>
      </c>
    </row>
    <row r="52" spans="2:10" x14ac:dyDescent="0.15">
      <c r="B52" s="20" t="b">
        <f>リレー!B54</f>
        <v>0</v>
      </c>
      <c r="E52" s="20">
        <v>28</v>
      </c>
      <c r="F52" s="20">
        <v>5</v>
      </c>
      <c r="G52" s="20" t="e">
        <f>VLOOKUP(リレー!G54,コード一覧!$S$2:$T$9,2,FALSE)+IF(H52=3,30,0)</f>
        <v>#N/A</v>
      </c>
      <c r="H52" s="20" t="e">
        <f>VLOOKUP(リレー!D54,コード一覧!$L$2:$M$4,2,FALSE)</f>
        <v>#N/A</v>
      </c>
      <c r="I52" s="20" t="e">
        <f>VLOOKUP(リレー!E54,コード一覧!$N$2:$O$3,2,FALSE)&amp;VLOOKUP(リレー!F54,コード一覧!$P$2:$R$2,2,FALSE)</f>
        <v>#N/A</v>
      </c>
      <c r="J52" s="20" t="str">
        <f>'中間シート（リレー）'!A53&amp;'中間シート（リレー）'!B53&amp;"."&amp;'中間シート（リレー）'!C53</f>
        <v>0000.00</v>
      </c>
    </row>
    <row r="53" spans="2:10" x14ac:dyDescent="0.15">
      <c r="B53" s="20" t="b">
        <f>リレー!B55</f>
        <v>0</v>
      </c>
      <c r="E53" s="20">
        <v>28</v>
      </c>
      <c r="F53" s="20">
        <v>5</v>
      </c>
      <c r="G53" s="20" t="e">
        <f>VLOOKUP(リレー!G55,コード一覧!$S$2:$T$9,2,FALSE)+IF(H53=3,30,0)</f>
        <v>#N/A</v>
      </c>
      <c r="H53" s="20" t="e">
        <f>VLOOKUP(リレー!D55,コード一覧!$L$2:$M$4,2,FALSE)</f>
        <v>#N/A</v>
      </c>
      <c r="I53" s="20" t="e">
        <f>VLOOKUP(リレー!E55,コード一覧!$N$2:$O$3,2,FALSE)&amp;VLOOKUP(リレー!F55,コード一覧!$P$2:$R$2,2,FALSE)</f>
        <v>#N/A</v>
      </c>
      <c r="J53" s="20" t="str">
        <f>'中間シート（リレー）'!A54&amp;'中間シート（リレー）'!B54&amp;"."&amp;'中間シート（リレー）'!C54</f>
        <v>0000.00</v>
      </c>
    </row>
    <row r="54" spans="2:10" x14ac:dyDescent="0.15">
      <c r="B54" s="20" t="b">
        <f>リレー!B56</f>
        <v>0</v>
      </c>
      <c r="E54" s="20">
        <v>28</v>
      </c>
      <c r="F54" s="20">
        <v>5</v>
      </c>
      <c r="G54" s="20" t="e">
        <f>VLOOKUP(リレー!G56,コード一覧!$S$2:$T$9,2,FALSE)+IF(H54=3,30,0)</f>
        <v>#N/A</v>
      </c>
      <c r="H54" s="20" t="e">
        <f>VLOOKUP(リレー!D56,コード一覧!$L$2:$M$4,2,FALSE)</f>
        <v>#N/A</v>
      </c>
      <c r="I54" s="20" t="e">
        <f>VLOOKUP(リレー!E56,コード一覧!$N$2:$O$3,2,FALSE)&amp;VLOOKUP(リレー!F56,コード一覧!$P$2:$R$2,2,FALSE)</f>
        <v>#N/A</v>
      </c>
      <c r="J54" s="20" t="str">
        <f>'中間シート（リレー）'!A55&amp;'中間シート（リレー）'!B55&amp;"."&amp;'中間シート（リレー）'!C55</f>
        <v>0000.00</v>
      </c>
    </row>
    <row r="55" spans="2:10" x14ac:dyDescent="0.15">
      <c r="B55" s="20" t="b">
        <f>リレー!B57</f>
        <v>0</v>
      </c>
      <c r="E55" s="20">
        <v>28</v>
      </c>
      <c r="F55" s="20">
        <v>5</v>
      </c>
      <c r="G55" s="20" t="e">
        <f>VLOOKUP(リレー!G57,コード一覧!$S$2:$T$9,2,FALSE)+IF(H55=3,30,0)</f>
        <v>#N/A</v>
      </c>
      <c r="H55" s="20" t="e">
        <f>VLOOKUP(リレー!D57,コード一覧!$L$2:$M$4,2,FALSE)</f>
        <v>#N/A</v>
      </c>
      <c r="I55" s="20" t="e">
        <f>VLOOKUP(リレー!E57,コード一覧!$N$2:$O$3,2,FALSE)&amp;VLOOKUP(リレー!F57,コード一覧!$P$2:$R$2,2,FALSE)</f>
        <v>#N/A</v>
      </c>
      <c r="J55" s="20" t="str">
        <f>'中間シート（リレー）'!A56&amp;'中間シート（リレー）'!B56&amp;"."&amp;'中間シート（リレー）'!C56</f>
        <v>0000.00</v>
      </c>
    </row>
    <row r="56" spans="2:10" x14ac:dyDescent="0.15">
      <c r="B56" s="20" t="b">
        <f>リレー!B58</f>
        <v>0</v>
      </c>
      <c r="E56" s="20">
        <v>28</v>
      </c>
      <c r="F56" s="20">
        <v>5</v>
      </c>
      <c r="G56" s="20" t="e">
        <f>VLOOKUP(リレー!G58,コード一覧!$S$2:$T$9,2,FALSE)+IF(H56=3,30,0)</f>
        <v>#N/A</v>
      </c>
      <c r="H56" s="20" t="e">
        <f>VLOOKUP(リレー!D58,コード一覧!$L$2:$M$4,2,FALSE)</f>
        <v>#N/A</v>
      </c>
      <c r="I56" s="20" t="e">
        <f>VLOOKUP(リレー!E58,コード一覧!$N$2:$O$3,2,FALSE)&amp;VLOOKUP(リレー!F58,コード一覧!$P$2:$R$2,2,FALSE)</f>
        <v>#N/A</v>
      </c>
      <c r="J56" s="20" t="str">
        <f>'中間シート（リレー）'!A57&amp;'中間シート（リレー）'!B57&amp;"."&amp;'中間シート（リレー）'!C57</f>
        <v>0000.00</v>
      </c>
    </row>
    <row r="57" spans="2:10" x14ac:dyDescent="0.15">
      <c r="B57" s="20" t="b">
        <f>リレー!B59</f>
        <v>0</v>
      </c>
      <c r="E57" s="20">
        <v>28</v>
      </c>
      <c r="F57" s="20">
        <v>5</v>
      </c>
      <c r="G57" s="20" t="e">
        <f>VLOOKUP(リレー!G59,コード一覧!$S$2:$T$9,2,FALSE)+IF(H57=3,30,0)</f>
        <v>#N/A</v>
      </c>
      <c r="H57" s="20" t="e">
        <f>VLOOKUP(リレー!D59,コード一覧!$L$2:$M$4,2,FALSE)</f>
        <v>#N/A</v>
      </c>
      <c r="I57" s="20" t="e">
        <f>VLOOKUP(リレー!E59,コード一覧!$N$2:$O$3,2,FALSE)&amp;VLOOKUP(リレー!F59,コード一覧!$P$2:$R$2,2,FALSE)</f>
        <v>#N/A</v>
      </c>
      <c r="J57" s="20" t="str">
        <f>'中間シート（リレー）'!A58&amp;'中間シート（リレー）'!B58&amp;"."&amp;'中間シート（リレー）'!C58</f>
        <v>0000.00</v>
      </c>
    </row>
    <row r="58" spans="2:10" x14ac:dyDescent="0.15">
      <c r="B58" s="20" t="b">
        <f>リレー!B60</f>
        <v>0</v>
      </c>
      <c r="E58" s="20">
        <v>28</v>
      </c>
      <c r="F58" s="20">
        <v>5</v>
      </c>
      <c r="G58" s="20" t="e">
        <f>VLOOKUP(リレー!G60,コード一覧!$S$2:$T$9,2,FALSE)+IF(H58=3,30,0)</f>
        <v>#N/A</v>
      </c>
      <c r="H58" s="20" t="e">
        <f>VLOOKUP(リレー!D60,コード一覧!$L$2:$M$4,2,FALSE)</f>
        <v>#N/A</v>
      </c>
      <c r="I58" s="20" t="e">
        <f>VLOOKUP(リレー!E60,コード一覧!$N$2:$O$3,2,FALSE)&amp;VLOOKUP(リレー!F60,コード一覧!$P$2:$R$2,2,FALSE)</f>
        <v>#N/A</v>
      </c>
      <c r="J58" s="20" t="str">
        <f>'中間シート（リレー）'!A59&amp;'中間シート（リレー）'!B59&amp;"."&amp;'中間シート（リレー）'!C59</f>
        <v>0000.00</v>
      </c>
    </row>
    <row r="59" spans="2:10" x14ac:dyDescent="0.15">
      <c r="B59" s="20" t="b">
        <f>リレー!B61</f>
        <v>0</v>
      </c>
      <c r="E59" s="20">
        <v>28</v>
      </c>
      <c r="F59" s="20">
        <v>5</v>
      </c>
      <c r="G59" s="20" t="e">
        <f>VLOOKUP(リレー!G61,コード一覧!$S$2:$T$9,2,FALSE)+IF(H59=3,30,0)</f>
        <v>#N/A</v>
      </c>
      <c r="H59" s="20" t="e">
        <f>VLOOKUP(リレー!D61,コード一覧!$L$2:$M$4,2,FALSE)</f>
        <v>#N/A</v>
      </c>
      <c r="I59" s="20" t="e">
        <f>VLOOKUP(リレー!E61,コード一覧!$N$2:$O$3,2,FALSE)&amp;VLOOKUP(リレー!F61,コード一覧!$P$2:$R$2,2,FALSE)</f>
        <v>#N/A</v>
      </c>
      <c r="J59" s="20" t="str">
        <f>'中間シート（リレー）'!A60&amp;'中間シート（リレー）'!B60&amp;"."&amp;'中間シート（リレー）'!C60</f>
        <v>0000.00</v>
      </c>
    </row>
    <row r="60" spans="2:10" x14ac:dyDescent="0.15">
      <c r="B60" s="20" t="b">
        <f>リレー!B62</f>
        <v>0</v>
      </c>
      <c r="E60" s="20">
        <v>28</v>
      </c>
      <c r="F60" s="20">
        <v>5</v>
      </c>
      <c r="G60" s="20" t="e">
        <f>VLOOKUP(リレー!G62,コード一覧!$S$2:$T$9,2,FALSE)+IF(H60=3,30,0)</f>
        <v>#N/A</v>
      </c>
      <c r="H60" s="20" t="e">
        <f>VLOOKUP(リレー!D62,コード一覧!$L$2:$M$4,2,FALSE)</f>
        <v>#N/A</v>
      </c>
      <c r="I60" s="20" t="e">
        <f>VLOOKUP(リレー!E62,コード一覧!$N$2:$O$3,2,FALSE)&amp;VLOOKUP(リレー!F62,コード一覧!$P$2:$R$2,2,FALSE)</f>
        <v>#N/A</v>
      </c>
      <c r="J60" s="20" t="str">
        <f>'中間シート（リレー）'!A61&amp;'中間シート（リレー）'!B61&amp;"."&amp;'中間シート（リレー）'!C61</f>
        <v>0000.00</v>
      </c>
    </row>
    <row r="61" spans="2:10" x14ac:dyDescent="0.15">
      <c r="B61" s="20" t="b">
        <f>リレー!B63</f>
        <v>0</v>
      </c>
      <c r="E61" s="20">
        <v>28</v>
      </c>
      <c r="F61" s="20">
        <v>5</v>
      </c>
      <c r="G61" s="20" t="e">
        <f>VLOOKUP(リレー!G63,コード一覧!$S$2:$T$9,2,FALSE)+IF(H61=3,30,0)</f>
        <v>#N/A</v>
      </c>
      <c r="H61" s="20" t="e">
        <f>VLOOKUP(リレー!D63,コード一覧!$L$2:$M$4,2,FALSE)</f>
        <v>#N/A</v>
      </c>
      <c r="I61" s="20" t="e">
        <f>VLOOKUP(リレー!E63,コード一覧!$N$2:$O$3,2,FALSE)&amp;VLOOKUP(リレー!F63,コード一覧!$P$2:$R$2,2,FALSE)</f>
        <v>#N/A</v>
      </c>
      <c r="J61" s="20" t="str">
        <f>'中間シート（リレー）'!A62&amp;'中間シート（リレー）'!B62&amp;"."&amp;'中間シート（リレー）'!C62</f>
        <v>0000.00</v>
      </c>
    </row>
    <row r="62" spans="2:10" x14ac:dyDescent="0.15">
      <c r="B62" s="20" t="b">
        <f>リレー!B64</f>
        <v>0</v>
      </c>
      <c r="E62" s="20">
        <v>28</v>
      </c>
      <c r="F62" s="20">
        <v>5</v>
      </c>
      <c r="G62" s="20" t="e">
        <f>VLOOKUP(リレー!G64,コード一覧!$S$2:$T$9,2,FALSE)+IF(H62=3,30,0)</f>
        <v>#N/A</v>
      </c>
      <c r="H62" s="20" t="e">
        <f>VLOOKUP(リレー!D64,コード一覧!$L$2:$M$4,2,FALSE)</f>
        <v>#N/A</v>
      </c>
      <c r="I62" s="20" t="e">
        <f>VLOOKUP(リレー!E64,コード一覧!$N$2:$O$3,2,FALSE)&amp;VLOOKUP(リレー!F64,コード一覧!$P$2:$R$2,2,FALSE)</f>
        <v>#N/A</v>
      </c>
      <c r="J62" s="20" t="str">
        <f>'中間シート（リレー）'!A63&amp;'中間シート（リレー）'!B63&amp;"."&amp;'中間シート（リレー）'!C63</f>
        <v>0000.00</v>
      </c>
    </row>
    <row r="63" spans="2:10" x14ac:dyDescent="0.15">
      <c r="B63" s="20" t="b">
        <f>リレー!B65</f>
        <v>0</v>
      </c>
      <c r="E63" s="20">
        <v>28</v>
      </c>
      <c r="F63" s="20">
        <v>5</v>
      </c>
      <c r="G63" s="20" t="e">
        <f>VLOOKUP(リレー!G65,コード一覧!$S$2:$T$9,2,FALSE)+IF(H63=3,30,0)</f>
        <v>#N/A</v>
      </c>
      <c r="H63" s="20" t="e">
        <f>VLOOKUP(リレー!D65,コード一覧!$L$2:$M$4,2,FALSE)</f>
        <v>#N/A</v>
      </c>
      <c r="I63" s="20" t="e">
        <f>VLOOKUP(リレー!E65,コード一覧!$N$2:$O$3,2,FALSE)&amp;VLOOKUP(リレー!F65,コード一覧!$P$2:$R$2,2,FALSE)</f>
        <v>#N/A</v>
      </c>
      <c r="J63" s="20" t="str">
        <f>'中間シート（リレー）'!A64&amp;'中間シート（リレー）'!B64&amp;"."&amp;'中間シート（リレー）'!C64</f>
        <v>0000.00</v>
      </c>
    </row>
    <row r="64" spans="2:10" x14ac:dyDescent="0.15">
      <c r="B64" s="20" t="b">
        <f>リレー!B66</f>
        <v>0</v>
      </c>
      <c r="E64" s="20">
        <v>28</v>
      </c>
      <c r="F64" s="20">
        <v>5</v>
      </c>
      <c r="G64" s="20" t="e">
        <f>VLOOKUP(リレー!G66,コード一覧!$S$2:$T$9,2,FALSE)+IF(H64=3,30,0)</f>
        <v>#N/A</v>
      </c>
      <c r="H64" s="20" t="e">
        <f>VLOOKUP(リレー!D66,コード一覧!$L$2:$M$4,2,FALSE)</f>
        <v>#N/A</v>
      </c>
      <c r="I64" s="20" t="e">
        <f>VLOOKUP(リレー!E66,コード一覧!$N$2:$O$3,2,FALSE)&amp;VLOOKUP(リレー!F66,コード一覧!$P$2:$R$2,2,FALSE)</f>
        <v>#N/A</v>
      </c>
      <c r="J64" s="20" t="str">
        <f>'中間シート（リレー）'!A65&amp;'中間シート（リレー）'!B65&amp;"."&amp;'中間シート（リレー）'!C65</f>
        <v>0000.00</v>
      </c>
    </row>
    <row r="65" spans="2:10" x14ac:dyDescent="0.15">
      <c r="B65" s="20" t="b">
        <f>リレー!B67</f>
        <v>0</v>
      </c>
      <c r="E65" s="20">
        <v>28</v>
      </c>
      <c r="F65" s="20">
        <v>5</v>
      </c>
      <c r="G65" s="20" t="e">
        <f>VLOOKUP(リレー!G67,コード一覧!$S$2:$T$9,2,FALSE)+IF(H65=3,30,0)</f>
        <v>#N/A</v>
      </c>
      <c r="H65" s="20" t="e">
        <f>VLOOKUP(リレー!D67,コード一覧!$L$2:$M$4,2,FALSE)</f>
        <v>#N/A</v>
      </c>
      <c r="I65" s="20" t="e">
        <f>VLOOKUP(リレー!E67,コード一覧!$N$2:$O$3,2,FALSE)&amp;VLOOKUP(リレー!F67,コード一覧!$P$2:$R$2,2,FALSE)</f>
        <v>#N/A</v>
      </c>
      <c r="J65" s="20" t="str">
        <f>'中間シート（リレー）'!A66&amp;'中間シート（リレー）'!B66&amp;"."&amp;'中間シート（リレー）'!C66</f>
        <v>0000.00</v>
      </c>
    </row>
    <row r="66" spans="2:10" x14ac:dyDescent="0.15">
      <c r="B66" s="20" t="b">
        <f>リレー!B68</f>
        <v>0</v>
      </c>
      <c r="E66" s="20">
        <v>28</v>
      </c>
      <c r="F66" s="20">
        <v>5</v>
      </c>
      <c r="G66" s="20" t="e">
        <f>VLOOKUP(リレー!G68,コード一覧!$S$2:$T$9,2,FALSE)+IF(H66=3,30,0)</f>
        <v>#N/A</v>
      </c>
      <c r="H66" s="20" t="e">
        <f>VLOOKUP(リレー!D68,コード一覧!$L$2:$M$4,2,FALSE)</f>
        <v>#N/A</v>
      </c>
      <c r="I66" s="20" t="e">
        <f>VLOOKUP(リレー!E68,コード一覧!$N$2:$O$3,2,FALSE)&amp;VLOOKUP(リレー!F68,コード一覧!$P$2:$R$2,2,FALSE)</f>
        <v>#N/A</v>
      </c>
      <c r="J66" s="20" t="str">
        <f>'中間シート（リレー）'!A67&amp;'中間シート（リレー）'!B67&amp;"."&amp;'中間シート（リレー）'!C67</f>
        <v>0000.00</v>
      </c>
    </row>
    <row r="67" spans="2:10" x14ac:dyDescent="0.15">
      <c r="B67" s="20" t="b">
        <f>リレー!B69</f>
        <v>0</v>
      </c>
      <c r="E67" s="20">
        <v>28</v>
      </c>
      <c r="F67" s="20">
        <v>5</v>
      </c>
      <c r="G67" s="20" t="e">
        <f>VLOOKUP(リレー!G69,コード一覧!$S$2:$T$9,2,FALSE)+IF(H67=3,30,0)</f>
        <v>#N/A</v>
      </c>
      <c r="H67" s="20" t="e">
        <f>VLOOKUP(リレー!D69,コード一覧!$L$2:$M$4,2,FALSE)</f>
        <v>#N/A</v>
      </c>
      <c r="I67" s="20" t="e">
        <f>VLOOKUP(リレー!E69,コード一覧!$N$2:$O$3,2,FALSE)&amp;VLOOKUP(リレー!F69,コード一覧!$P$2:$R$2,2,FALSE)</f>
        <v>#N/A</v>
      </c>
      <c r="J67" s="20" t="str">
        <f>'中間シート（リレー）'!A68&amp;'中間シート（リレー）'!B68&amp;"."&amp;'中間シート（リレー）'!C68</f>
        <v>0000.00</v>
      </c>
    </row>
    <row r="68" spans="2:10" x14ac:dyDescent="0.15">
      <c r="B68" s="20" t="b">
        <f>リレー!B70</f>
        <v>0</v>
      </c>
      <c r="E68" s="20">
        <v>28</v>
      </c>
      <c r="F68" s="20">
        <v>5</v>
      </c>
      <c r="G68" s="20" t="e">
        <f>VLOOKUP(リレー!G70,コード一覧!$S$2:$T$9,2,FALSE)+IF(H68=3,30,0)</f>
        <v>#N/A</v>
      </c>
      <c r="H68" s="20" t="e">
        <f>VLOOKUP(リレー!D70,コード一覧!$L$2:$M$4,2,FALSE)</f>
        <v>#N/A</v>
      </c>
      <c r="I68" s="20" t="e">
        <f>VLOOKUP(リレー!E70,コード一覧!$N$2:$O$3,2,FALSE)&amp;VLOOKUP(リレー!F70,コード一覧!$P$2:$R$2,2,FALSE)</f>
        <v>#N/A</v>
      </c>
      <c r="J68" s="20" t="str">
        <f>'中間シート（リレー）'!A69&amp;'中間シート（リレー）'!B69&amp;"."&amp;'中間シート（リレー）'!C69</f>
        <v>0000.00</v>
      </c>
    </row>
    <row r="69" spans="2:10" x14ac:dyDescent="0.15">
      <c r="B69" s="20" t="b">
        <f>リレー!B71</f>
        <v>0</v>
      </c>
      <c r="E69" s="20">
        <v>28</v>
      </c>
      <c r="F69" s="20">
        <v>5</v>
      </c>
      <c r="G69" s="20" t="e">
        <f>VLOOKUP(リレー!G71,コード一覧!$S$2:$T$9,2,FALSE)+IF(H69=3,30,0)</f>
        <v>#N/A</v>
      </c>
      <c r="H69" s="20" t="e">
        <f>VLOOKUP(リレー!D71,コード一覧!$L$2:$M$4,2,FALSE)</f>
        <v>#N/A</v>
      </c>
      <c r="I69" s="20" t="e">
        <f>VLOOKUP(リレー!E71,コード一覧!$N$2:$O$3,2,FALSE)&amp;VLOOKUP(リレー!F71,コード一覧!$P$2:$R$2,2,FALSE)</f>
        <v>#N/A</v>
      </c>
      <c r="J69" s="20" t="str">
        <f>'中間シート（リレー）'!A70&amp;'中間シート（リレー）'!B70&amp;"."&amp;'中間シート（リレー）'!C70</f>
        <v>0000.00</v>
      </c>
    </row>
    <row r="70" spans="2:10" x14ac:dyDescent="0.15">
      <c r="B70" s="20" t="b">
        <f>リレー!B72</f>
        <v>0</v>
      </c>
      <c r="E70" s="20">
        <v>28</v>
      </c>
      <c r="F70" s="20">
        <v>5</v>
      </c>
      <c r="G70" s="20" t="e">
        <f>VLOOKUP(リレー!G72,コード一覧!$S$2:$T$9,2,FALSE)+IF(H70=3,30,0)</f>
        <v>#N/A</v>
      </c>
      <c r="H70" s="20" t="e">
        <f>VLOOKUP(リレー!D72,コード一覧!$L$2:$M$4,2,FALSE)</f>
        <v>#N/A</v>
      </c>
      <c r="I70" s="20" t="e">
        <f>VLOOKUP(リレー!E72,コード一覧!$N$2:$O$3,2,FALSE)&amp;VLOOKUP(リレー!F72,コード一覧!$P$2:$R$2,2,FALSE)</f>
        <v>#N/A</v>
      </c>
      <c r="J70" s="20" t="str">
        <f>'中間シート（リレー）'!A71&amp;'中間シート（リレー）'!B71&amp;"."&amp;'中間シート（リレー）'!C71</f>
        <v>0000.00</v>
      </c>
    </row>
    <row r="71" spans="2:10" x14ac:dyDescent="0.15">
      <c r="B71" s="20" t="b">
        <f>リレー!B73</f>
        <v>0</v>
      </c>
      <c r="E71" s="20">
        <v>28</v>
      </c>
      <c r="F71" s="20">
        <v>5</v>
      </c>
      <c r="G71" s="20" t="e">
        <f>VLOOKUP(リレー!G73,コード一覧!$S$2:$T$9,2,FALSE)+IF(H71=3,30,0)</f>
        <v>#N/A</v>
      </c>
      <c r="H71" s="20" t="e">
        <f>VLOOKUP(リレー!D73,コード一覧!$L$2:$M$4,2,FALSE)</f>
        <v>#N/A</v>
      </c>
      <c r="I71" s="20" t="e">
        <f>VLOOKUP(リレー!E73,コード一覧!$N$2:$O$3,2,FALSE)&amp;VLOOKUP(リレー!F73,コード一覧!$P$2:$R$2,2,FALSE)</f>
        <v>#N/A</v>
      </c>
      <c r="J71" s="20" t="str">
        <f>'中間シート（リレー）'!A72&amp;'中間シート（リレー）'!B72&amp;"."&amp;'中間シート（リレー）'!C72</f>
        <v>0000.00</v>
      </c>
    </row>
    <row r="72" spans="2:10" x14ac:dyDescent="0.15">
      <c r="B72" s="20" t="b">
        <f>リレー!B74</f>
        <v>0</v>
      </c>
      <c r="E72" s="20">
        <v>28</v>
      </c>
      <c r="F72" s="20">
        <v>5</v>
      </c>
      <c r="G72" s="20" t="e">
        <f>VLOOKUP(リレー!G74,コード一覧!$S$2:$T$9,2,FALSE)+IF(H72=3,30,0)</f>
        <v>#N/A</v>
      </c>
      <c r="H72" s="20" t="e">
        <f>VLOOKUP(リレー!D74,コード一覧!$L$2:$M$4,2,FALSE)</f>
        <v>#N/A</v>
      </c>
      <c r="I72" s="20" t="e">
        <f>VLOOKUP(リレー!E74,コード一覧!$N$2:$O$3,2,FALSE)&amp;VLOOKUP(リレー!F74,コード一覧!$P$2:$R$2,2,FALSE)</f>
        <v>#N/A</v>
      </c>
      <c r="J72" s="20" t="str">
        <f>'中間シート（リレー）'!A73&amp;'中間シート（リレー）'!B73&amp;"."&amp;'中間シート（リレー）'!C73</f>
        <v>0000.00</v>
      </c>
    </row>
    <row r="73" spans="2:10" x14ac:dyDescent="0.15">
      <c r="B73" s="20" t="b">
        <f>リレー!B75</f>
        <v>0</v>
      </c>
      <c r="E73" s="20">
        <v>28</v>
      </c>
      <c r="F73" s="20">
        <v>5</v>
      </c>
      <c r="G73" s="20" t="e">
        <f>VLOOKUP(リレー!G75,コード一覧!$S$2:$T$9,2,FALSE)+IF(H73=3,30,0)</f>
        <v>#N/A</v>
      </c>
      <c r="H73" s="20" t="e">
        <f>VLOOKUP(リレー!D75,コード一覧!$L$2:$M$4,2,FALSE)</f>
        <v>#N/A</v>
      </c>
      <c r="I73" s="20" t="e">
        <f>VLOOKUP(リレー!E75,コード一覧!$N$2:$O$3,2,FALSE)&amp;VLOOKUP(リレー!F75,コード一覧!$P$2:$R$2,2,FALSE)</f>
        <v>#N/A</v>
      </c>
      <c r="J73" s="20" t="str">
        <f>'中間シート（リレー）'!A74&amp;'中間シート（リレー）'!B74&amp;"."&amp;'中間シート（リレー）'!C74</f>
        <v>0000.00</v>
      </c>
    </row>
    <row r="74" spans="2:10" x14ac:dyDescent="0.15">
      <c r="B74" s="20" t="b">
        <f>リレー!B76</f>
        <v>0</v>
      </c>
      <c r="E74" s="20">
        <v>28</v>
      </c>
      <c r="F74" s="20">
        <v>5</v>
      </c>
      <c r="G74" s="20" t="e">
        <f>VLOOKUP(リレー!G76,コード一覧!$S$2:$T$9,2,FALSE)+IF(H74=3,30,0)</f>
        <v>#N/A</v>
      </c>
      <c r="H74" s="20" t="e">
        <f>VLOOKUP(リレー!D76,コード一覧!$L$2:$M$4,2,FALSE)</f>
        <v>#N/A</v>
      </c>
      <c r="I74" s="20" t="e">
        <f>VLOOKUP(リレー!E76,コード一覧!$N$2:$O$3,2,FALSE)&amp;VLOOKUP(リレー!F76,コード一覧!$P$2:$R$2,2,FALSE)</f>
        <v>#N/A</v>
      </c>
      <c r="J74" s="20" t="str">
        <f>'中間シート（リレー）'!A75&amp;'中間シート（リレー）'!B75&amp;"."&amp;'中間シート（リレー）'!C75</f>
        <v>0000.00</v>
      </c>
    </row>
    <row r="75" spans="2:10" x14ac:dyDescent="0.15">
      <c r="B75" s="20" t="b">
        <f>リレー!B77</f>
        <v>0</v>
      </c>
      <c r="E75" s="20">
        <v>28</v>
      </c>
      <c r="F75" s="20">
        <v>5</v>
      </c>
      <c r="G75" s="20" t="e">
        <f>VLOOKUP(リレー!G77,コード一覧!$S$2:$T$9,2,FALSE)+IF(H75=3,30,0)</f>
        <v>#N/A</v>
      </c>
      <c r="H75" s="20" t="e">
        <f>VLOOKUP(リレー!D77,コード一覧!$L$2:$M$4,2,FALSE)</f>
        <v>#N/A</v>
      </c>
      <c r="I75" s="20" t="e">
        <f>VLOOKUP(リレー!E77,コード一覧!$N$2:$O$3,2,FALSE)&amp;VLOOKUP(リレー!F77,コード一覧!$P$2:$R$2,2,FALSE)</f>
        <v>#N/A</v>
      </c>
      <c r="J75" s="20" t="str">
        <f>'中間シート（リレー）'!A76&amp;'中間シート（リレー）'!B76&amp;"."&amp;'中間シート（リレー）'!C76</f>
        <v>0000.00</v>
      </c>
    </row>
    <row r="76" spans="2:10" x14ac:dyDescent="0.15">
      <c r="B76" s="20" t="b">
        <f>リレー!B78</f>
        <v>0</v>
      </c>
      <c r="E76" s="20">
        <v>28</v>
      </c>
      <c r="F76" s="20">
        <v>5</v>
      </c>
      <c r="G76" s="20" t="e">
        <f>VLOOKUP(リレー!G78,コード一覧!$S$2:$T$9,2,FALSE)+IF(H76=3,30,0)</f>
        <v>#N/A</v>
      </c>
      <c r="H76" s="20" t="e">
        <f>VLOOKUP(リレー!D78,コード一覧!$L$2:$M$4,2,FALSE)</f>
        <v>#N/A</v>
      </c>
      <c r="I76" s="20" t="e">
        <f>VLOOKUP(リレー!E78,コード一覧!$N$2:$O$3,2,FALSE)&amp;VLOOKUP(リレー!F78,コード一覧!$P$2:$R$2,2,FALSE)</f>
        <v>#N/A</v>
      </c>
      <c r="J76" s="20" t="str">
        <f>'中間シート（リレー）'!A77&amp;'中間シート（リレー）'!B77&amp;"."&amp;'中間シート（リレー）'!C77</f>
        <v>0000.00</v>
      </c>
    </row>
    <row r="77" spans="2:10" x14ac:dyDescent="0.15">
      <c r="B77" s="20" t="b">
        <f>リレー!B79</f>
        <v>0</v>
      </c>
      <c r="E77" s="20">
        <v>28</v>
      </c>
      <c r="F77" s="20">
        <v>5</v>
      </c>
      <c r="G77" s="20" t="e">
        <f>VLOOKUP(リレー!G79,コード一覧!$S$2:$T$9,2,FALSE)+IF(H77=3,30,0)</f>
        <v>#N/A</v>
      </c>
      <c r="H77" s="20" t="e">
        <f>VLOOKUP(リレー!D79,コード一覧!$L$2:$M$4,2,FALSE)</f>
        <v>#N/A</v>
      </c>
      <c r="I77" s="20" t="e">
        <f>VLOOKUP(リレー!E79,コード一覧!$N$2:$O$3,2,FALSE)&amp;VLOOKUP(リレー!F79,コード一覧!$P$2:$R$2,2,FALSE)</f>
        <v>#N/A</v>
      </c>
      <c r="J77" s="20" t="str">
        <f>'中間シート（リレー）'!A78&amp;'中間シート（リレー）'!B78&amp;"."&amp;'中間シート（リレー）'!C78</f>
        <v>0000.00</v>
      </c>
    </row>
    <row r="78" spans="2:10" x14ac:dyDescent="0.15">
      <c r="B78" s="20" t="b">
        <f>リレー!B80</f>
        <v>0</v>
      </c>
      <c r="E78" s="20">
        <v>28</v>
      </c>
      <c r="F78" s="20">
        <v>5</v>
      </c>
      <c r="G78" s="20" t="e">
        <f>VLOOKUP(リレー!G80,コード一覧!$S$2:$T$9,2,FALSE)+IF(H78=3,30,0)</f>
        <v>#N/A</v>
      </c>
      <c r="H78" s="20" t="e">
        <f>VLOOKUP(リレー!D80,コード一覧!$L$2:$M$4,2,FALSE)</f>
        <v>#N/A</v>
      </c>
      <c r="I78" s="20" t="e">
        <f>VLOOKUP(リレー!E80,コード一覧!$N$2:$O$3,2,FALSE)&amp;VLOOKUP(リレー!F80,コード一覧!$P$2:$R$2,2,FALSE)</f>
        <v>#N/A</v>
      </c>
      <c r="J78" s="20" t="str">
        <f>'中間シート（リレー）'!A79&amp;'中間シート（リレー）'!B79&amp;"."&amp;'中間シート（リレー）'!C79</f>
        <v>0000.00</v>
      </c>
    </row>
    <row r="79" spans="2:10" x14ac:dyDescent="0.15">
      <c r="B79" s="20" t="b">
        <f>リレー!B81</f>
        <v>0</v>
      </c>
      <c r="E79" s="20">
        <v>28</v>
      </c>
      <c r="F79" s="20">
        <v>5</v>
      </c>
      <c r="G79" s="20" t="e">
        <f>VLOOKUP(リレー!G81,コード一覧!$S$2:$T$9,2,FALSE)+IF(H79=3,30,0)</f>
        <v>#N/A</v>
      </c>
      <c r="H79" s="20" t="e">
        <f>VLOOKUP(リレー!D81,コード一覧!$L$2:$M$4,2,FALSE)</f>
        <v>#N/A</v>
      </c>
      <c r="I79" s="20" t="e">
        <f>VLOOKUP(リレー!E81,コード一覧!$N$2:$O$3,2,FALSE)&amp;VLOOKUP(リレー!F81,コード一覧!$P$2:$R$2,2,FALSE)</f>
        <v>#N/A</v>
      </c>
      <c r="J79" s="20" t="str">
        <f>'中間シート（リレー）'!A80&amp;'中間シート（リレー）'!B80&amp;"."&amp;'中間シート（リレー）'!C80</f>
        <v>0000.00</v>
      </c>
    </row>
    <row r="80" spans="2:10" x14ac:dyDescent="0.15">
      <c r="B80" s="20" t="b">
        <f>リレー!B82</f>
        <v>0</v>
      </c>
      <c r="E80" s="20">
        <v>28</v>
      </c>
      <c r="F80" s="20">
        <v>5</v>
      </c>
      <c r="G80" s="20" t="e">
        <f>VLOOKUP(リレー!G82,コード一覧!$S$2:$T$9,2,FALSE)+IF(H80=3,30,0)</f>
        <v>#N/A</v>
      </c>
      <c r="H80" s="20" t="e">
        <f>VLOOKUP(リレー!D82,コード一覧!$L$2:$M$4,2,FALSE)</f>
        <v>#N/A</v>
      </c>
      <c r="I80" s="20" t="e">
        <f>VLOOKUP(リレー!E82,コード一覧!$N$2:$O$3,2,FALSE)&amp;VLOOKUP(リレー!F82,コード一覧!$P$2:$R$2,2,FALSE)</f>
        <v>#N/A</v>
      </c>
      <c r="J80" s="20" t="str">
        <f>'中間シート（リレー）'!A81&amp;'中間シート（リレー）'!B81&amp;"."&amp;'中間シート（リレー）'!C81</f>
        <v>0000.00</v>
      </c>
    </row>
    <row r="81" spans="2:10" x14ac:dyDescent="0.15">
      <c r="B81" s="20" t="b">
        <f>リレー!B83</f>
        <v>0</v>
      </c>
      <c r="E81" s="20">
        <v>28</v>
      </c>
      <c r="F81" s="20">
        <v>5</v>
      </c>
      <c r="G81" s="20" t="e">
        <f>VLOOKUP(リレー!G83,コード一覧!$S$2:$T$9,2,FALSE)+IF(H81=3,30,0)</f>
        <v>#N/A</v>
      </c>
      <c r="H81" s="20" t="e">
        <f>VLOOKUP(リレー!D83,コード一覧!$L$2:$M$4,2,FALSE)</f>
        <v>#N/A</v>
      </c>
      <c r="I81" s="20" t="e">
        <f>VLOOKUP(リレー!E83,コード一覧!$N$2:$O$3,2,FALSE)&amp;VLOOKUP(リレー!F83,コード一覧!$P$2:$R$2,2,FALSE)</f>
        <v>#N/A</v>
      </c>
      <c r="J81" s="20" t="str">
        <f>'中間シート（リレー）'!A82&amp;'中間シート（リレー）'!B82&amp;"."&amp;'中間シート（リレー）'!C82</f>
        <v>0000.00</v>
      </c>
    </row>
    <row r="82" spans="2:10" x14ac:dyDescent="0.15">
      <c r="B82" s="20" t="b">
        <f>リレー!B84</f>
        <v>0</v>
      </c>
      <c r="E82" s="20">
        <v>28</v>
      </c>
      <c r="F82" s="20">
        <v>5</v>
      </c>
      <c r="G82" s="20" t="e">
        <f>VLOOKUP(リレー!G84,コード一覧!$S$2:$T$9,2,FALSE)+IF(H82=3,30,0)</f>
        <v>#N/A</v>
      </c>
      <c r="H82" s="20" t="e">
        <f>VLOOKUP(リレー!D84,コード一覧!$L$2:$M$4,2,FALSE)</f>
        <v>#N/A</v>
      </c>
      <c r="I82" s="20" t="e">
        <f>VLOOKUP(リレー!E84,コード一覧!$N$2:$O$3,2,FALSE)&amp;VLOOKUP(リレー!F84,コード一覧!$P$2:$R$2,2,FALSE)</f>
        <v>#N/A</v>
      </c>
      <c r="J82" s="20" t="str">
        <f>'中間シート（リレー）'!A83&amp;'中間シート（リレー）'!B83&amp;"."&amp;'中間シート（リレー）'!C83</f>
        <v>0000.00</v>
      </c>
    </row>
    <row r="83" spans="2:10" x14ac:dyDescent="0.15">
      <c r="B83" s="20" t="b">
        <f>リレー!B85</f>
        <v>0</v>
      </c>
      <c r="E83" s="20">
        <v>28</v>
      </c>
      <c r="F83" s="20">
        <v>5</v>
      </c>
      <c r="G83" s="20" t="e">
        <f>VLOOKUP(リレー!G85,コード一覧!$S$2:$T$9,2,FALSE)+IF(H83=3,30,0)</f>
        <v>#N/A</v>
      </c>
      <c r="H83" s="20" t="e">
        <f>VLOOKUP(リレー!D85,コード一覧!$L$2:$M$4,2,FALSE)</f>
        <v>#N/A</v>
      </c>
      <c r="I83" s="20" t="e">
        <f>VLOOKUP(リレー!E85,コード一覧!$N$2:$O$3,2,FALSE)&amp;VLOOKUP(リレー!F85,コード一覧!$P$2:$R$2,2,FALSE)</f>
        <v>#N/A</v>
      </c>
      <c r="J83" s="20" t="str">
        <f>'中間シート（リレー）'!A84&amp;'中間シート（リレー）'!B84&amp;"."&amp;'中間シート（リレー）'!C84</f>
        <v>0000.00</v>
      </c>
    </row>
    <row r="84" spans="2:10" x14ac:dyDescent="0.15">
      <c r="B84" s="20" t="b">
        <f>リレー!B86</f>
        <v>0</v>
      </c>
      <c r="E84" s="20">
        <v>28</v>
      </c>
      <c r="F84" s="20">
        <v>5</v>
      </c>
      <c r="G84" s="20" t="e">
        <f>VLOOKUP(リレー!G86,コード一覧!$S$2:$T$9,2,FALSE)+IF(H84=3,30,0)</f>
        <v>#N/A</v>
      </c>
      <c r="H84" s="20" t="e">
        <f>VLOOKUP(リレー!D86,コード一覧!$L$2:$M$4,2,FALSE)</f>
        <v>#N/A</v>
      </c>
      <c r="I84" s="20" t="e">
        <f>VLOOKUP(リレー!E86,コード一覧!$N$2:$O$3,2,FALSE)&amp;VLOOKUP(リレー!F86,コード一覧!$P$2:$R$2,2,FALSE)</f>
        <v>#N/A</v>
      </c>
      <c r="J84" s="20" t="str">
        <f>'中間シート（リレー）'!A85&amp;'中間シート（リレー）'!B85&amp;"."&amp;'中間シート（リレー）'!C85</f>
        <v>0000.00</v>
      </c>
    </row>
    <row r="85" spans="2:10" x14ac:dyDescent="0.15">
      <c r="B85" s="20" t="b">
        <f>リレー!B87</f>
        <v>0</v>
      </c>
      <c r="E85" s="20">
        <v>28</v>
      </c>
      <c r="F85" s="20">
        <v>5</v>
      </c>
      <c r="G85" s="20" t="e">
        <f>VLOOKUP(リレー!G87,コード一覧!$S$2:$T$9,2,FALSE)+IF(H85=3,30,0)</f>
        <v>#N/A</v>
      </c>
      <c r="H85" s="20" t="e">
        <f>VLOOKUP(リレー!D87,コード一覧!$L$2:$M$4,2,FALSE)</f>
        <v>#N/A</v>
      </c>
      <c r="I85" s="20" t="e">
        <f>VLOOKUP(リレー!E87,コード一覧!$N$2:$O$3,2,FALSE)&amp;VLOOKUP(リレー!F87,コード一覧!$P$2:$R$2,2,FALSE)</f>
        <v>#N/A</v>
      </c>
      <c r="J85" s="20" t="str">
        <f>'中間シート（リレー）'!A86&amp;'中間シート（リレー）'!B86&amp;"."&amp;'中間シート（リレー）'!C86</f>
        <v>0000.00</v>
      </c>
    </row>
    <row r="86" spans="2:10" x14ac:dyDescent="0.15">
      <c r="B86" s="20" t="b">
        <f>リレー!B88</f>
        <v>0</v>
      </c>
      <c r="E86" s="20">
        <v>28</v>
      </c>
      <c r="F86" s="20">
        <v>5</v>
      </c>
      <c r="G86" s="20" t="e">
        <f>VLOOKUP(リレー!G88,コード一覧!$S$2:$T$9,2,FALSE)+IF(H86=3,30,0)</f>
        <v>#N/A</v>
      </c>
      <c r="H86" s="20" t="e">
        <f>VLOOKUP(リレー!D88,コード一覧!$L$2:$M$4,2,FALSE)</f>
        <v>#N/A</v>
      </c>
      <c r="I86" s="20" t="e">
        <f>VLOOKUP(リレー!E88,コード一覧!$N$2:$O$3,2,FALSE)&amp;VLOOKUP(リレー!F88,コード一覧!$P$2:$R$2,2,FALSE)</f>
        <v>#N/A</v>
      </c>
      <c r="J86" s="20" t="str">
        <f>'中間シート（リレー）'!A87&amp;'中間シート（リレー）'!B87&amp;"."&amp;'中間シート（リレー）'!C87</f>
        <v>0000.00</v>
      </c>
    </row>
    <row r="87" spans="2:10" x14ac:dyDescent="0.15">
      <c r="B87" s="20" t="b">
        <f>リレー!B89</f>
        <v>0</v>
      </c>
      <c r="E87" s="20">
        <v>28</v>
      </c>
      <c r="F87" s="20">
        <v>5</v>
      </c>
      <c r="G87" s="20" t="e">
        <f>VLOOKUP(リレー!G89,コード一覧!$S$2:$T$9,2,FALSE)+IF(H87=3,30,0)</f>
        <v>#N/A</v>
      </c>
      <c r="H87" s="20" t="e">
        <f>VLOOKUP(リレー!D89,コード一覧!$L$2:$M$4,2,FALSE)</f>
        <v>#N/A</v>
      </c>
      <c r="I87" s="20" t="e">
        <f>VLOOKUP(リレー!E89,コード一覧!$N$2:$O$3,2,FALSE)&amp;VLOOKUP(リレー!F89,コード一覧!$P$2:$R$2,2,FALSE)</f>
        <v>#N/A</v>
      </c>
      <c r="J87" s="20" t="str">
        <f>'中間シート（リレー）'!A88&amp;'中間シート（リレー）'!B88&amp;"."&amp;'中間シート（リレー）'!C88</f>
        <v>0000.00</v>
      </c>
    </row>
    <row r="88" spans="2:10" x14ac:dyDescent="0.15">
      <c r="B88" s="20" t="b">
        <f>リレー!B90</f>
        <v>0</v>
      </c>
      <c r="E88" s="20">
        <v>28</v>
      </c>
      <c r="F88" s="20">
        <v>5</v>
      </c>
      <c r="G88" s="20" t="e">
        <f>VLOOKUP(リレー!G90,コード一覧!$S$2:$T$9,2,FALSE)+IF(H88=3,30,0)</f>
        <v>#N/A</v>
      </c>
      <c r="H88" s="20" t="e">
        <f>VLOOKUP(リレー!D90,コード一覧!$L$2:$M$4,2,FALSE)</f>
        <v>#N/A</v>
      </c>
      <c r="I88" s="20" t="e">
        <f>VLOOKUP(リレー!E90,コード一覧!$N$2:$O$3,2,FALSE)&amp;VLOOKUP(リレー!F90,コード一覧!$P$2:$R$2,2,FALSE)</f>
        <v>#N/A</v>
      </c>
      <c r="J88" s="20" t="str">
        <f>'中間シート（リレー）'!A89&amp;'中間シート（リレー）'!B89&amp;"."&amp;'中間シート（リレー）'!C89</f>
        <v>0000.00</v>
      </c>
    </row>
    <row r="89" spans="2:10" x14ac:dyDescent="0.15">
      <c r="B89" s="20" t="b">
        <f>リレー!B91</f>
        <v>0</v>
      </c>
      <c r="E89" s="20">
        <v>28</v>
      </c>
      <c r="F89" s="20">
        <v>5</v>
      </c>
      <c r="G89" s="20" t="e">
        <f>VLOOKUP(リレー!G91,コード一覧!$S$2:$T$9,2,FALSE)+IF(H89=3,30,0)</f>
        <v>#N/A</v>
      </c>
      <c r="H89" s="20" t="e">
        <f>VLOOKUP(リレー!D91,コード一覧!$L$2:$M$4,2,FALSE)</f>
        <v>#N/A</v>
      </c>
      <c r="I89" s="20" t="e">
        <f>VLOOKUP(リレー!E91,コード一覧!$N$2:$O$3,2,FALSE)&amp;VLOOKUP(リレー!F91,コード一覧!$P$2:$R$2,2,FALSE)</f>
        <v>#N/A</v>
      </c>
      <c r="J89" s="20" t="str">
        <f>'中間シート（リレー）'!A90&amp;'中間シート（リレー）'!B90&amp;"."&amp;'中間シート（リレー）'!C90</f>
        <v>0000.00</v>
      </c>
    </row>
    <row r="90" spans="2:10" x14ac:dyDescent="0.15">
      <c r="B90" s="20" t="b">
        <f>リレー!B92</f>
        <v>0</v>
      </c>
      <c r="E90" s="20">
        <v>28</v>
      </c>
      <c r="F90" s="20">
        <v>5</v>
      </c>
      <c r="G90" s="20" t="e">
        <f>VLOOKUP(リレー!G92,コード一覧!$S$2:$T$9,2,FALSE)+IF(H90=3,30,0)</f>
        <v>#N/A</v>
      </c>
      <c r="H90" s="20" t="e">
        <f>VLOOKUP(リレー!D92,コード一覧!$L$2:$M$4,2,FALSE)</f>
        <v>#N/A</v>
      </c>
      <c r="I90" s="20" t="e">
        <f>VLOOKUP(リレー!E92,コード一覧!$N$2:$O$3,2,FALSE)&amp;VLOOKUP(リレー!F92,コード一覧!$P$2:$R$2,2,FALSE)</f>
        <v>#N/A</v>
      </c>
      <c r="J90" s="20" t="str">
        <f>'中間シート（リレー）'!A91&amp;'中間シート（リレー）'!B91&amp;"."&amp;'中間シート（リレー）'!C91</f>
        <v>0000.00</v>
      </c>
    </row>
    <row r="91" spans="2:10" x14ac:dyDescent="0.15">
      <c r="B91" s="20" t="b">
        <f>リレー!B93</f>
        <v>0</v>
      </c>
      <c r="E91" s="20">
        <v>28</v>
      </c>
      <c r="F91" s="20">
        <v>5</v>
      </c>
      <c r="G91" s="20" t="e">
        <f>VLOOKUP(リレー!G93,コード一覧!$S$2:$T$9,2,FALSE)+IF(H91=3,30,0)</f>
        <v>#N/A</v>
      </c>
      <c r="H91" s="20" t="e">
        <f>VLOOKUP(リレー!D93,コード一覧!$L$2:$M$4,2,FALSE)</f>
        <v>#N/A</v>
      </c>
      <c r="I91" s="20" t="e">
        <f>VLOOKUP(リレー!E93,コード一覧!$N$2:$O$3,2,FALSE)&amp;VLOOKUP(リレー!F93,コード一覧!$P$2:$R$2,2,FALSE)</f>
        <v>#N/A</v>
      </c>
      <c r="J91" s="20" t="str">
        <f>'中間シート（リレー）'!A92&amp;'中間シート（リレー）'!B92&amp;"."&amp;'中間シート（リレー）'!C92</f>
        <v>0000.00</v>
      </c>
    </row>
    <row r="92" spans="2:10" x14ac:dyDescent="0.15">
      <c r="B92" s="20" t="b">
        <f>リレー!B94</f>
        <v>0</v>
      </c>
      <c r="E92" s="20">
        <v>28</v>
      </c>
      <c r="F92" s="20">
        <v>5</v>
      </c>
      <c r="G92" s="20" t="e">
        <f>VLOOKUP(リレー!G94,コード一覧!$S$2:$T$9,2,FALSE)+IF(H92=3,30,0)</f>
        <v>#N/A</v>
      </c>
      <c r="H92" s="20" t="e">
        <f>VLOOKUP(リレー!D94,コード一覧!$L$2:$M$4,2,FALSE)</f>
        <v>#N/A</v>
      </c>
      <c r="I92" s="20" t="e">
        <f>VLOOKUP(リレー!E94,コード一覧!$N$2:$O$3,2,FALSE)&amp;VLOOKUP(リレー!F94,コード一覧!$P$2:$R$2,2,FALSE)</f>
        <v>#N/A</v>
      </c>
      <c r="J92" s="20" t="str">
        <f>'中間シート（リレー）'!A93&amp;'中間シート（リレー）'!B93&amp;"."&amp;'中間シート（リレー）'!C93</f>
        <v>0000.00</v>
      </c>
    </row>
    <row r="93" spans="2:10" x14ac:dyDescent="0.15">
      <c r="B93" s="20" t="b">
        <f>リレー!B95</f>
        <v>0</v>
      </c>
      <c r="E93" s="20">
        <v>28</v>
      </c>
      <c r="F93" s="20">
        <v>5</v>
      </c>
      <c r="G93" s="20" t="e">
        <f>VLOOKUP(リレー!G95,コード一覧!$S$2:$T$9,2,FALSE)+IF(H93=3,30,0)</f>
        <v>#N/A</v>
      </c>
      <c r="H93" s="20" t="e">
        <f>VLOOKUP(リレー!D95,コード一覧!$L$2:$M$4,2,FALSE)</f>
        <v>#N/A</v>
      </c>
      <c r="I93" s="20" t="e">
        <f>VLOOKUP(リレー!E95,コード一覧!$N$2:$O$3,2,FALSE)&amp;VLOOKUP(リレー!F95,コード一覧!$P$2:$R$2,2,FALSE)</f>
        <v>#N/A</v>
      </c>
      <c r="J93" s="20" t="str">
        <f>'中間シート（リレー）'!A94&amp;'中間シート（リレー）'!B94&amp;"."&amp;'中間シート（リレー）'!C94</f>
        <v>0000.00</v>
      </c>
    </row>
    <row r="94" spans="2:10" x14ac:dyDescent="0.15">
      <c r="B94" s="20" t="b">
        <f>リレー!B96</f>
        <v>0</v>
      </c>
      <c r="E94" s="20">
        <v>28</v>
      </c>
      <c r="F94" s="20">
        <v>5</v>
      </c>
      <c r="G94" s="20" t="e">
        <f>VLOOKUP(リレー!G96,コード一覧!$S$2:$T$9,2,FALSE)+IF(H94=3,30,0)</f>
        <v>#N/A</v>
      </c>
      <c r="H94" s="20" t="e">
        <f>VLOOKUP(リレー!D96,コード一覧!$L$2:$M$4,2,FALSE)</f>
        <v>#N/A</v>
      </c>
      <c r="I94" s="20" t="e">
        <f>VLOOKUP(リレー!E96,コード一覧!$N$2:$O$3,2,FALSE)&amp;VLOOKUP(リレー!F96,コード一覧!$P$2:$R$2,2,FALSE)</f>
        <v>#N/A</v>
      </c>
      <c r="J94" s="20" t="str">
        <f>'中間シート（リレー）'!A95&amp;'中間シート（リレー）'!B95&amp;"."&amp;'中間シート（リレー）'!C95</f>
        <v>0000.00</v>
      </c>
    </row>
    <row r="95" spans="2:10" x14ac:dyDescent="0.15">
      <c r="B95" s="20" t="b">
        <f>リレー!B97</f>
        <v>0</v>
      </c>
      <c r="E95" s="20">
        <v>28</v>
      </c>
      <c r="F95" s="20">
        <v>5</v>
      </c>
      <c r="G95" s="20" t="e">
        <f>VLOOKUP(リレー!G97,コード一覧!$S$2:$T$9,2,FALSE)+IF(H95=3,30,0)</f>
        <v>#N/A</v>
      </c>
      <c r="H95" s="20" t="e">
        <f>VLOOKUP(リレー!D97,コード一覧!$L$2:$M$4,2,FALSE)</f>
        <v>#N/A</v>
      </c>
      <c r="I95" s="20" t="e">
        <f>VLOOKUP(リレー!E97,コード一覧!$N$2:$O$3,2,FALSE)&amp;VLOOKUP(リレー!F97,コード一覧!$P$2:$R$2,2,FALSE)</f>
        <v>#N/A</v>
      </c>
      <c r="J95" s="20" t="str">
        <f>'中間シート（リレー）'!A96&amp;'中間シート（リレー）'!B96&amp;"."&amp;'中間シート（リレー）'!C96</f>
        <v>0000.00</v>
      </c>
    </row>
    <row r="96" spans="2:10" x14ac:dyDescent="0.15">
      <c r="B96" s="20" t="b">
        <f>リレー!B98</f>
        <v>0</v>
      </c>
      <c r="E96" s="20">
        <v>28</v>
      </c>
      <c r="F96" s="20">
        <v>5</v>
      </c>
      <c r="G96" s="20" t="e">
        <f>VLOOKUP(リレー!G98,コード一覧!$S$2:$T$9,2,FALSE)+IF(H96=3,30,0)</f>
        <v>#N/A</v>
      </c>
      <c r="H96" s="20" t="e">
        <f>VLOOKUP(リレー!D98,コード一覧!$L$2:$M$4,2,FALSE)</f>
        <v>#N/A</v>
      </c>
      <c r="I96" s="20" t="e">
        <f>VLOOKUP(リレー!E98,コード一覧!$N$2:$O$3,2,FALSE)&amp;VLOOKUP(リレー!F98,コード一覧!$P$2:$R$2,2,FALSE)</f>
        <v>#N/A</v>
      </c>
      <c r="J96" s="20" t="str">
        <f>'中間シート（リレー）'!A97&amp;'中間シート（リレー）'!B97&amp;"."&amp;'中間シート（リレー）'!C97</f>
        <v>0000.00</v>
      </c>
    </row>
    <row r="97" spans="2:10" x14ac:dyDescent="0.15">
      <c r="B97" s="20" t="b">
        <f>リレー!B99</f>
        <v>0</v>
      </c>
      <c r="E97" s="20">
        <v>28</v>
      </c>
      <c r="F97" s="20">
        <v>5</v>
      </c>
      <c r="G97" s="20" t="e">
        <f>VLOOKUP(リレー!G99,コード一覧!$S$2:$T$9,2,FALSE)+IF(H97=3,30,0)</f>
        <v>#N/A</v>
      </c>
      <c r="H97" s="20" t="e">
        <f>VLOOKUP(リレー!D99,コード一覧!$L$2:$M$4,2,FALSE)</f>
        <v>#N/A</v>
      </c>
      <c r="I97" s="20" t="e">
        <f>VLOOKUP(リレー!E99,コード一覧!$N$2:$O$3,2,FALSE)&amp;VLOOKUP(リレー!F99,コード一覧!$P$2:$R$2,2,FALSE)</f>
        <v>#N/A</v>
      </c>
      <c r="J97" s="20" t="str">
        <f>'中間シート（リレー）'!A98&amp;'中間シート（リレー）'!B98&amp;"."&amp;'中間シート（リレー）'!C98</f>
        <v>0000.00</v>
      </c>
    </row>
    <row r="98" spans="2:10" x14ac:dyDescent="0.15">
      <c r="B98" s="20" t="b">
        <f>リレー!B100</f>
        <v>0</v>
      </c>
      <c r="E98" s="20">
        <v>28</v>
      </c>
      <c r="F98" s="20">
        <v>5</v>
      </c>
      <c r="G98" s="20" t="e">
        <f>VLOOKUP(リレー!G100,コード一覧!$S$2:$T$9,2,FALSE)+IF(H98=3,30,0)</f>
        <v>#N/A</v>
      </c>
      <c r="H98" s="20" t="e">
        <f>VLOOKUP(リレー!D100,コード一覧!$L$2:$M$4,2,FALSE)</f>
        <v>#N/A</v>
      </c>
      <c r="I98" s="20" t="e">
        <f>VLOOKUP(リレー!E100,コード一覧!$N$2:$O$3,2,FALSE)&amp;VLOOKUP(リレー!F100,コード一覧!$P$2:$R$2,2,FALSE)</f>
        <v>#N/A</v>
      </c>
      <c r="J98" s="20" t="str">
        <f>'中間シート（リレー）'!A99&amp;'中間シート（リレー）'!B99&amp;"."&amp;'中間シート（リレー）'!C99</f>
        <v>0000.00</v>
      </c>
    </row>
    <row r="99" spans="2:10" x14ac:dyDescent="0.15">
      <c r="B99" s="20" t="b">
        <f>リレー!B101</f>
        <v>0</v>
      </c>
      <c r="E99" s="20">
        <v>28</v>
      </c>
      <c r="F99" s="20">
        <v>5</v>
      </c>
      <c r="G99" s="20" t="e">
        <f>VLOOKUP(リレー!G101,コード一覧!$S$2:$T$9,2,FALSE)+IF(H99=3,30,0)</f>
        <v>#N/A</v>
      </c>
      <c r="H99" s="20" t="e">
        <f>VLOOKUP(リレー!D101,コード一覧!$L$2:$M$4,2,FALSE)</f>
        <v>#N/A</v>
      </c>
      <c r="I99" s="20" t="e">
        <f>VLOOKUP(リレー!E101,コード一覧!$N$2:$O$3,2,FALSE)&amp;VLOOKUP(リレー!F101,コード一覧!$P$2:$R$2,2,FALSE)</f>
        <v>#N/A</v>
      </c>
      <c r="J99" s="20" t="str">
        <f>'中間シート（リレー）'!A100&amp;'中間シート（リレー）'!B100&amp;"."&amp;'中間シート（リレー）'!C100</f>
        <v>0000.00</v>
      </c>
    </row>
    <row r="100" spans="2:10" x14ac:dyDescent="0.15">
      <c r="B100" s="20" t="b">
        <f>リレー!B102</f>
        <v>0</v>
      </c>
      <c r="E100" s="20">
        <v>28</v>
      </c>
      <c r="F100" s="20">
        <v>5</v>
      </c>
      <c r="G100" s="20" t="e">
        <f>VLOOKUP(リレー!G102,コード一覧!$S$2:$T$9,2,FALSE)+IF(H100=3,30,0)</f>
        <v>#N/A</v>
      </c>
      <c r="H100" s="20" t="e">
        <f>VLOOKUP(リレー!D102,コード一覧!$L$2:$M$4,2,FALSE)</f>
        <v>#N/A</v>
      </c>
      <c r="I100" s="20" t="e">
        <f>VLOOKUP(リレー!E102,コード一覧!$N$2:$O$3,2,FALSE)&amp;VLOOKUP(リレー!F102,コード一覧!$P$2:$R$2,2,FALSE)</f>
        <v>#N/A</v>
      </c>
      <c r="J100" s="20" t="str">
        <f>'中間シート（リレー）'!A101&amp;'中間シート（リレー）'!B101&amp;"."&amp;'中間シート（リレー）'!C101</f>
        <v>.</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申込書_兵庫県</vt:lpstr>
      <vt:lpstr>申込書_コナミ</vt:lpstr>
      <vt:lpstr>個人</vt:lpstr>
      <vt:lpstr>リレー</vt:lpstr>
      <vt:lpstr>コード一覧</vt:lpstr>
      <vt:lpstr>中間シート（個人）</vt:lpstr>
      <vt:lpstr>中間シート（リレー）</vt:lpstr>
      <vt:lpstr>エントリーシート（個人）</vt:lpstr>
      <vt:lpstr>エントリーシート（リレー）</vt:lpstr>
      <vt:lpstr>申込書_兵庫県!Print_Area</vt:lpstr>
      <vt:lpstr>Print_Area</vt:lpstr>
      <vt:lpstr>クラスコード</vt:lpstr>
      <vt:lpstr>サイズ</vt:lpstr>
      <vt:lpstr>チーム区分</vt:lpstr>
      <vt:lpstr>リレー距離</vt:lpstr>
      <vt:lpstr>リレー種目</vt:lpstr>
      <vt:lpstr>リレー性別</vt:lpstr>
      <vt:lpstr>学種</vt:lpstr>
      <vt:lpstr>級</vt:lpstr>
      <vt:lpstr>個人距離</vt:lpstr>
      <vt:lpstr>個人種目</vt:lpstr>
      <vt:lpstr>個人性別</vt:lpstr>
      <vt:lpstr>氏名</vt:lpstr>
      <vt:lpstr>社員区分</vt:lpstr>
      <vt:lpstr>選手名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長浜　孝志</dc:creator>
  <cp:lastModifiedBy>koyama</cp:lastModifiedBy>
  <cp:lastPrinted>2015-09-18T01:51:38Z</cp:lastPrinted>
  <dcterms:created xsi:type="dcterms:W3CDTF">1999-05-15T15:54:19Z</dcterms:created>
  <dcterms:modified xsi:type="dcterms:W3CDTF">2022-06-03T20:49:59Z</dcterms:modified>
</cp:coreProperties>
</file>